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Лида\Downloads\"/>
    </mc:Choice>
  </mc:AlternateContent>
  <bookViews>
    <workbookView minimized="1" xWindow="-120" yWindow="-120" windowWidth="19440" windowHeight="12240" tabRatio="980" firstSheet="41" activeTab="49"/>
  </bookViews>
  <sheets>
    <sheet name="Раздел 1" sheetId="1303" r:id="rId1"/>
    <sheet name="Раздел 2" sheetId="1305" r:id="rId2"/>
    <sheet name="ДК доходы" sheetId="55" state="hidden" r:id="rId3"/>
    <sheet name="ДК по выплатам" sheetId="63" r:id="rId4"/>
    <sheet name="Собственность (120)" sheetId="56" state="hidden" r:id="rId5"/>
    <sheet name="Оказание услуг (130)" sheetId="57" r:id="rId6"/>
    <sheet name="Штрафы (140)" sheetId="58" state="hidden" r:id="rId7"/>
    <sheet name="Безвозмездные (150)" sheetId="59" state="hidden" r:id="rId8"/>
    <sheet name="Активы (400)" sheetId="60" state="hidden" r:id="rId9"/>
    <sheet name="Прочие поступления (510)" sheetId="61" state="hidden" r:id="rId10"/>
    <sheet name="Налоги из дохода 180" sheetId="62" state="hidden" r:id="rId11"/>
    <sheet name="211квр 111 (2022)РАЙОН" sheetId="1306" r:id="rId12"/>
    <sheet name="211квр 111 (2023)РАЙОН" sheetId="1307" r:id="rId13"/>
    <sheet name="211квр 111 (2024)РАЙОН" sheetId="1308" r:id="rId14"/>
    <sheet name="211квр 111 (2022)РАЙОН ИФ001" sheetId="1309" state="hidden" r:id="rId15"/>
    <sheet name="264 КВР 111 (2022)Р-Н" sheetId="1310" state="hidden" r:id="rId16"/>
    <sheet name="266 КВР 111 (2022)Р-Н" sheetId="1313" state="hidden" r:id="rId17"/>
    <sheet name="266 КВР 111 (2023)Р-Н" sheetId="1314" state="hidden" r:id="rId18"/>
    <sheet name="266 КВР 111 (2024)Р-Н" sheetId="1315" state="hidden" r:id="rId19"/>
    <sheet name="212, 226 КВР 112 (2022)Р-Н" sheetId="1316" state="hidden" r:id="rId20"/>
    <sheet name="266 КВР 112 (2022)Р-Н" sheetId="1317" state="hidden" r:id="rId21"/>
    <sheet name="226 КВР 113 (2022)Р-Н" sheetId="1299" state="hidden" r:id="rId22"/>
    <sheet name="213 КВР 119 (2022-2024)Р-Н" sheetId="1318" r:id="rId23"/>
    <sheet name="213 КВР 119 (2022)Р-Н ИФ001" sheetId="1319" state="hidden" r:id="rId24"/>
    <sheet name="265 КВР 119 (2022)Р-Н" sheetId="1328" state="hidden" r:id="rId25"/>
    <sheet name="266 КВР 119 (2022)Р-Н" sheetId="1329" state="hidden" r:id="rId26"/>
    <sheet name="264 КВР 321 (2022)Р-Н" sheetId="1330" state="hidden" r:id="rId27"/>
    <sheet name="221 (2022)Р-Н" sheetId="1331" state="hidden" r:id="rId28"/>
    <sheet name="222 (2022)Р-Н ПОДВОЗ" sheetId="1334" state="hidden" r:id="rId29"/>
    <sheet name="222 (2023)Р-Н ПОДВОЗ" sheetId="1781" state="hidden" r:id="rId30"/>
    <sheet name="222 (2024)Р-Н ПОДВОЗ" sheetId="1783" state="hidden" r:id="rId31"/>
    <sheet name="223 КВР 244 (2022)Р-Н" sheetId="1335" r:id="rId32"/>
    <sheet name="223 КВР 244 (2023)Р-Н" sheetId="1336" r:id="rId33"/>
    <sheet name="223 КВР 244 (2024)Р-Н" sheetId="1337" r:id="rId34"/>
    <sheet name="223 КВР 247 (2022)Р-Н" sheetId="1338" r:id="rId35"/>
    <sheet name="223 КВР 247 (2023)Р-Н" sheetId="1339" r:id="rId36"/>
    <sheet name="223 КВР 247 (2024)Р-Н" sheetId="1340" r:id="rId37"/>
    <sheet name="225 (2022)Р-Н (001.10.0000)" sheetId="1341" r:id="rId38"/>
    <sheet name="225 (2023)Р-Н (001.10.0000)" sheetId="1342" r:id="rId39"/>
    <sheet name="225 (2024)Р-Н (001.10.0000)" sheetId="1343" r:id="rId40"/>
    <sheet name="225 (2022)Р-Н (001.11.0000)" sheetId="1344" r:id="rId41"/>
    <sheet name="225 (2023)Р-Н (001.11.0000)" sheetId="1345" r:id="rId42"/>
    <sheet name="225 (2024)Р-Н (001.11.0000)" sheetId="1346" r:id="rId43"/>
    <sheet name="225 (2022)Р-Н (001.12.0000)" sheetId="1347" r:id="rId44"/>
    <sheet name="225 (2023)Р-Н (001.12.0000)" sheetId="1348" state="hidden" r:id="rId45"/>
    <sheet name="225 (2024)Р-Н (001.12.0000)" sheetId="1349" state="hidden" r:id="rId46"/>
    <sheet name="225 (2022)Р-Н" sheetId="1350" r:id="rId47"/>
    <sheet name="225 (2023)Р-Н" sheetId="1351" r:id="rId48"/>
    <sheet name="225 (2024)Р-Н" sheetId="1352" r:id="rId49"/>
    <sheet name="226 (2022)Р-Н" sheetId="1353" r:id="rId50"/>
    <sheet name="226 (2023)Р-Н" sheetId="1354" r:id="rId51"/>
    <sheet name="226 (2024)Р-Н" sheetId="1355" r:id="rId52"/>
    <sheet name="227 (2022)Р-Н" sheetId="1359" state="hidden" r:id="rId53"/>
    <sheet name="228 (2022)Р-Н" sheetId="1362" state="hidden" r:id="rId54"/>
    <sheet name="228 (2024)Р-Н (2)" sheetId="1849" r:id="rId55"/>
    <sheet name="310 (2022)Р-Н (001.04.0001)" sheetId="1363" state="hidden" r:id="rId56"/>
    <sheet name="320 (2022)Р-Н" sheetId="1364" state="hidden" r:id="rId57"/>
    <sheet name="341 (2022)Р-Н" sheetId="1365" state="hidden" r:id="rId58"/>
    <sheet name="343 (2022)Р-Н" sheetId="1369" state="hidden" r:id="rId59"/>
    <sheet name="344 (2022)Р-Н" sheetId="1372" state="hidden" r:id="rId60"/>
    <sheet name="345 (2022)Р-Н" sheetId="1373" state="hidden" r:id="rId61"/>
    <sheet name="346 (2022)Р-Н" sheetId="1374" state="hidden" r:id="rId62"/>
    <sheet name="347 (2022)Р-Н" sheetId="1375" state="hidden" r:id="rId63"/>
    <sheet name="296(831) (2022)" sheetId="1376" state="hidden" r:id="rId64"/>
    <sheet name="291 зем  (2022)" sheetId="1377" r:id="rId65"/>
    <sheet name="291 зем  (2023)" sheetId="1378" r:id="rId66"/>
    <sheet name="291 зем  (2024)" sheetId="1379" r:id="rId67"/>
    <sheet name="291 им  (2022)" sheetId="1380" r:id="rId68"/>
    <sheet name="291 им  (2023)" sheetId="1381" r:id="rId69"/>
    <sheet name="291 им  (2024)" sheetId="1382" r:id="rId70"/>
    <sheet name="291(852) (2022)" sheetId="1383" state="hidden" r:id="rId71"/>
    <sheet name="291 (853) (2022)" sheetId="1384" state="hidden" r:id="rId72"/>
    <sheet name="292 (853) (2022)" sheetId="1385" state="hidden" r:id="rId73"/>
    <sheet name="295 (853) (2022)" sheetId="1386" state="hidden" r:id="rId74"/>
    <sheet name="211квр 111 (2022)КРАЙ" sheetId="1387" r:id="rId75"/>
    <sheet name="211квр 111 (2023)КРАЙ" sheetId="1388" r:id="rId76"/>
    <sheet name="211квр 111 (2024)КРАЙ" sheetId="1389" r:id="rId77"/>
    <sheet name="211квр 111 (2022)КРАЙ (0703)" sheetId="1784" r:id="rId78"/>
    <sheet name="211квр 111 (2023)КРАЙ (0703)" sheetId="1785" r:id="rId79"/>
    <sheet name="211квр 111 (2024)КРАЙ (0703)" sheetId="1786" r:id="rId80"/>
    <sheet name="264 КВР 111 (2022)КРАЙ" sheetId="1390" state="hidden" r:id="rId81"/>
    <sheet name="266 КВР 111 (2022)КРАЙ" sheetId="1393" r:id="rId82"/>
    <sheet name="266 КВР 111 (2023)КРАЙ" sheetId="1394" r:id="rId83"/>
    <sheet name="266 КВР 111 (2024)КРАЙ" sheetId="1395" r:id="rId84"/>
    <sheet name="266 КВР 111 (2022)КРАЙ (0703)" sheetId="1788" state="hidden" r:id="rId85"/>
    <sheet name="266 КВР 111 (2023)КРАЙ (0703)" sheetId="1789" state="hidden" r:id="rId86"/>
    <sheet name="266 КВР 111 (2024)КРАЙ (0703)" sheetId="1790" state="hidden" r:id="rId87"/>
    <sheet name="212, 226 КВР 112 (2022)КРАЙ" sheetId="1396" r:id="rId88"/>
    <sheet name="212, 226 КВР 112 (2023)КРАЙ" sheetId="1791" r:id="rId89"/>
    <sheet name="212, 226 КВР 112 (2024)КРАЙ" sheetId="1792" r:id="rId90"/>
    <sheet name="266 КВР 112 (2022)КРАЙ" sheetId="1397" state="hidden" r:id="rId91"/>
    <sheet name="226 КВР 113 (2022)КРАЙ" sheetId="1301" state="hidden" r:id="rId92"/>
    <sheet name="213 КВР 119(2022-2024)КРАЙ" sheetId="1400" r:id="rId93"/>
    <sheet name="213 КВР 119(2022) ИФ001" sheetId="1401" state="hidden" r:id="rId94"/>
    <sheet name="213 КВР119(2022-2024)КРАЙ(0703)" sheetId="1787" r:id="rId95"/>
    <sheet name="265 КВР 119 (2022)КРАЙ" sheetId="1409" state="hidden" r:id="rId96"/>
    <sheet name="266 КВР 119 (2022)КРАЙ" sheetId="1410" state="hidden" r:id="rId97"/>
    <sheet name="264 КВР 321 (2022)КРАЙ" sheetId="1411" state="hidden" r:id="rId98"/>
    <sheet name="296(831) (2022)КРАЙ" sheetId="1412" state="hidden" r:id="rId99"/>
    <sheet name="296(831) (2022)КРАЙ (0703)" sheetId="1800" state="hidden" r:id="rId100"/>
    <sheet name="221 (2022)КРАЙ" sheetId="1160" r:id="rId101"/>
    <sheet name="221 (2023)КРАЙ" sheetId="1801" r:id="rId102"/>
    <sheet name="221 (2024)КРАЙ" sheetId="1802" r:id="rId103"/>
    <sheet name="222 (2022)КРАЙ" sheetId="1413" state="hidden" r:id="rId104"/>
    <sheet name="222 (2023)КРАЙ" sheetId="1803" state="hidden" r:id="rId105"/>
    <sheet name="222 (2024)КРАЙ" sheetId="1804" state="hidden" r:id="rId106"/>
    <sheet name="225 (2022)КРАЙ" sheetId="1414" r:id="rId107"/>
    <sheet name="225 (2023)КРАЙ" sheetId="1415" r:id="rId108"/>
    <sheet name="225 (2024)КРАЙ" sheetId="1416" r:id="rId109"/>
    <sheet name="226 (2022)КРАЙ" sheetId="1417" r:id="rId110"/>
    <sheet name="226 (2023)КРАЙ" sheetId="1418" r:id="rId111"/>
    <sheet name="226 (2024)КРАЙ" sheetId="1419" r:id="rId112"/>
    <sheet name="310 (2022)КРАЙ" sheetId="1420" r:id="rId113"/>
    <sheet name="310 (2023)КРАЙ" sheetId="1421" r:id="rId114"/>
    <sheet name="310 (2024)КРАЙ" sheetId="1422" r:id="rId115"/>
    <sheet name="320 (2022)КРАЙ" sheetId="1423" state="hidden" r:id="rId116"/>
    <sheet name="341 (2022)КРАЙ" sheetId="1424" state="hidden" r:id="rId117"/>
    <sheet name="345 (2022)КРАЙ" sheetId="1425" state="hidden" r:id="rId118"/>
    <sheet name="346 (2022)КРАЙ" sheetId="1426" r:id="rId119"/>
    <sheet name="346 (2023)КРАЙ" sheetId="1427" r:id="rId120"/>
    <sheet name="346 (2024)КРАЙ" sheetId="1428" r:id="rId121"/>
    <sheet name="349 (2022)КРАЙ" sheetId="1429" r:id="rId122"/>
    <sheet name="349 (2023)КРАЙ" sheetId="1805" r:id="rId123"/>
    <sheet name="349 (2024)КРАЙ" sheetId="1806" r:id="rId124"/>
    <sheet name="344 (2021)ВНЕБ, 120Д" sheetId="1848" r:id="rId125"/>
    <sheet name="223 КВР 244 (2022)ВНЕБ, 130Д" sheetId="1506" r:id="rId126"/>
    <sheet name="223 КВР 244 (2023)ВНЕБ, 130Д" sheetId="1507" r:id="rId127"/>
    <sheet name="223 КВР 244 (2024)ВНЕБ, 130Д" sheetId="1508" r:id="rId128"/>
    <sheet name="223 КВР 247 (2022)ВНЕБ, 130Д" sheetId="1509" r:id="rId129"/>
    <sheet name="223 КВР 247 (2023)ВНЕБ, 130Д" sheetId="1510" r:id="rId130"/>
    <sheet name="223 КВР 247 (2024)ВНЕБ, 130Д" sheetId="1511" r:id="rId131"/>
    <sheet name="225 (2022)ВНЕБ, 140Д" sheetId="1614" state="hidden" r:id="rId132"/>
    <sheet name="226 (2022)ВНЕБ, 140Д" sheetId="1615" state="hidden" r:id="rId133"/>
    <sheet name="228 (2022)ВНЕБ, 140Д" sheetId="1617" state="hidden" r:id="rId134"/>
    <sheet name="310 (2022)ВНЕБ, 140Д" sheetId="1618" state="hidden" r:id="rId135"/>
    <sheet name="346 (2022)ВНЕБ, 140Д" sheetId="1625" state="hidden" r:id="rId136"/>
    <sheet name="223 КВР 244 (2022)ВНЕБ, 150Д" sheetId="1653" state="hidden" r:id="rId137"/>
    <sheet name="223 КВР 247 (2022)ВНЕБ, 150Д" sheetId="1656" state="hidden" r:id="rId138"/>
    <sheet name="225 (2022)ВНЕБ, 150Д" sheetId="1659" r:id="rId139"/>
    <sheet name="226 (2022)ВНЕБ, 150Д" sheetId="1662" state="hidden" r:id="rId140"/>
    <sheet name="226 (2023)ВНЕБ, 150Д" sheetId="1663" state="hidden" r:id="rId141"/>
    <sheet name="226 (2024)ВНЕБ, 150Д" sheetId="1664" state="hidden" r:id="rId142"/>
    <sheet name="310 (2022)ВНЕБ, 150Д" sheetId="1667" state="hidden" r:id="rId143"/>
    <sheet name="346 (2022)ВНЕБ, 150Д" sheetId="1680" state="hidden" r:id="rId144"/>
    <sheet name="225 (2022)ВНЕБ, 400Д" sheetId="1704" state="hidden" r:id="rId145"/>
    <sheet name="226 (2022)ВНЕБ, 400Д" sheetId="1705" state="hidden" r:id="rId146"/>
    <sheet name="228 (2022)ВНЕБ, 400Д" sheetId="1707" state="hidden" r:id="rId147"/>
    <sheet name="310 (2022)ВНЕБ, 400Д" sheetId="1708" state="hidden" r:id="rId148"/>
    <sheet name="346 (2022)ВНЕБ, 400Д" sheetId="1715" state="hidden" r:id="rId149"/>
    <sheet name="226 (2022)020.00.0007 КРУГЛОСУТ" sheetId="1741" r:id="rId150"/>
    <sheet name="226 (2023)020.00.0007 КРУГЛ" sheetId="1835" r:id="rId151"/>
    <sheet name="226 (2024)020.00.0007 КРУГЛ" sheetId="1836" r:id="rId152"/>
    <sheet name="классное 211 (2022)500.02.0006" sheetId="1061" r:id="rId153"/>
    <sheet name="классное 211 (2023)500.02.0006" sheetId="1062" r:id="rId154"/>
    <sheet name="классное 211 (2024)500.02.0006" sheetId="1063" r:id="rId155"/>
    <sheet name="классное 266 (2022)500.02.0006" sheetId="1242" r:id="rId156"/>
    <sheet name="классное 266 (2023)500.02.0006" sheetId="1243" state="hidden" r:id="rId157"/>
    <sheet name="классное 266 (2024)500.02.0006" sheetId="1244" state="hidden" r:id="rId158"/>
    <sheet name="классное 213(2022-2024)" sheetId="1064" r:id="rId159"/>
    <sheet name="226 (2022)020.00.0001 5руб" sheetId="1832" r:id="rId160"/>
    <sheet name="226 (2023)020.00.0001 5руб" sheetId="1833" r:id="rId161"/>
    <sheet name="226 (2024)020.00.0001 5руб" sheetId="1177" r:id="rId162"/>
    <sheet name="226 (2022)500.02.0001 10 руб." sheetId="1183" r:id="rId163"/>
    <sheet name="226 (2023)500.02.0001 10 руб." sheetId="1184" r:id="rId164"/>
    <sheet name="226 (2024)500.02.0001 10 руб." sheetId="1186" r:id="rId165"/>
    <sheet name="226 (2022)020.00.0015 ГП(10210)" sheetId="1188" r:id="rId166"/>
    <sheet name="226 (2022)020.00.0023Инв(10210)" sheetId="1816" state="hidden" r:id="rId167"/>
    <sheet name="226(2022)020.00.0028Гор.пит(РБ)" sheetId="1200" r:id="rId168"/>
    <sheet name="226(2023)020.00.0028Гор.пит(РБ)" sheetId="1189" r:id="rId169"/>
    <sheet name="226(2024)020.00.0028Гор.пит(РБ)" sheetId="1190" r:id="rId170"/>
    <sheet name="226(2022)500.02.0005Гор.пит(ФБ)" sheetId="1191" r:id="rId171"/>
    <sheet name="226(2023)500.02.0005Гор.пит(ФБ)" sheetId="1192" r:id="rId172"/>
    <sheet name="226(2024)500.02.0005Гор.пит(ФБ)" sheetId="1193" r:id="rId173"/>
    <sheet name="226(2022)500.02.0005Гор.пит(КБ)" sheetId="1194" r:id="rId174"/>
    <sheet name="226(2023)500.02.0005Гор.пит(КБ)" sheetId="1195" r:id="rId175"/>
    <sheet name="226(2024)500.02.0005Гор.пит(КБ)" sheetId="1196" r:id="rId176"/>
    <sheet name="226(2022)020.00.0022 ОВЗ (РБ)" sheetId="1834" r:id="rId177"/>
    <sheet name="226(2023)020.00.0022 ОВЗ (РБ)" sheetId="1818" r:id="rId178"/>
    <sheet name="226(2024)020.00.0022 ОВЗ(РБ)" sheetId="1819" r:id="rId179"/>
    <sheet name="226(2022)500.02.0004 ОВЗ (КБ)" sheetId="1820" r:id="rId180"/>
    <sheet name="226(2023)500.02.0004 ОВЗ (КБ)" sheetId="1821" r:id="rId181"/>
    <sheet name="226(2024)500.02.0004 ОВЗ (КБ)" sheetId="1822" r:id="rId182"/>
    <sheet name="262 (2022)020.00.0022 ОВЗ (РБ) " sheetId="1823" r:id="rId183"/>
    <sheet name="262 (2023)020.00.0022 ОВЗ(РБ)" sheetId="1824" r:id="rId184"/>
    <sheet name="262 (2024)020.00.0022 ОВЗ (РБ )" sheetId="1825" r:id="rId185"/>
    <sheet name="262 (2022)500.02.0004 ОВЗ (КБ)" sheetId="1826" r:id="rId186"/>
    <sheet name="262 (2023)500.02.0004 ОВЗ (КБ)" sheetId="1827" r:id="rId187"/>
    <sheet name="262 (2024)500.02.0004 ОВЗ (КБ)" sheetId="1831" r:id="rId188"/>
    <sheet name="226(2022)500.02.0007 Инвал (КБ)" sheetId="1828" state="hidden" r:id="rId189"/>
    <sheet name="226(2023)500.02.0007 Инвал (КБ)" sheetId="1829" state="hidden" r:id="rId190"/>
    <sheet name="226(2024)500.02.0007 Инвал (КБ)" sheetId="1830" state="hidden" r:id="rId191"/>
    <sheet name="226 КВР 113 (2022)500.02.000ЕГЭ" sheetId="1837" r:id="rId192"/>
    <sheet name="226 КВР 113 (2023)500.02.00ЕГЭ" sheetId="1839" r:id="rId193"/>
    <sheet name="226 КВР 113 (2024)500.02.00ЕГЭ" sheetId="1840" r:id="rId194"/>
    <sheet name="226 КВР 119 (2022)ЕГЭ" sheetId="1838" r:id="rId195"/>
    <sheet name="226 КВР 119 (2023)ЕГЭ" sheetId="1841" r:id="rId196"/>
    <sheet name="226 КВР 119 (2024)ЕГЭ" sheetId="1842" r:id="rId197"/>
    <sheet name="226 (2022)020.00.0003 ЛагерьЛТО" sheetId="1211" r:id="rId198"/>
    <sheet name="226 (2023)020.00.0003 ЛагерьЛТО" sheetId="1843" r:id="rId199"/>
    <sheet name="226 (2024)020.00.0003 ЛагерьЛТО" sheetId="1844" r:id="rId200"/>
    <sheet name="226(2022)020.00.0034Лагерь(мед)" sheetId="1212" r:id="rId201"/>
    <sheet name="226(2023)020.00.0034Лагерь(мед)" sheetId="1845" r:id="rId202"/>
    <sheet name="226(2024)020.00.0034Лагерь(мед)" sheetId="1846" r:id="rId203"/>
    <sheet name="226 (2022)500.05.0002 ЛагерьЛДП" sheetId="1214" r:id="rId204"/>
    <sheet name="226 (2023)500.05.0002 ЛагерьЛДП" sheetId="1215" r:id="rId205"/>
    <sheet name="226 (2024)500.05.0002 ЛагерьЛДП" sheetId="1216" r:id="rId206"/>
    <sheet name="267 ЛЬГОТЫ (112) (2022)" sheetId="1742" r:id="rId207"/>
    <sheet name="267 ЛЬГОТЫ (112) (2023)" sheetId="1743" r:id="rId208"/>
    <sheet name="267 ЛЬГОТЫ (112) (2024)" sheetId="1744" r:id="rId209"/>
    <sheet name="265 ЛЬГОТЫ (321) (2022)" sheetId="1745" r:id="rId210"/>
    <sheet name="265 ЛЬГОТЫ (321) (2023)" sheetId="1746" r:id="rId211"/>
    <sheet name="265 ЛЬГОТЫ (321) (2024)" sheetId="1747" r:id="rId212"/>
    <sheet name="225 (2022)005.00.0000 ЗСК" sheetId="1809" state="hidden" r:id="rId213"/>
    <sheet name="226 (2022)005.00.0000 ЗСК" sheetId="1810" state="hidden" r:id="rId214"/>
    <sheet name="228 (2022)005.00.0000 ЗСК" sheetId="1811" state="hidden" r:id="rId215"/>
    <sheet name="310 (2022)005.00.0000 ЗСК" sheetId="1812" state="hidden" r:id="rId216"/>
    <sheet name="346 (2022)005.00.0000 ЗСК" sheetId="1813" state="hidden" r:id="rId217"/>
    <sheet name="310 (2022)020.00.0013 АВТОГОРОД" sheetId="1748" state="hidden" r:id="rId218"/>
    <sheet name="310 (2022)500.03.0001 АВТОГОРОД" sheetId="1749" state="hidden" r:id="rId219"/>
    <sheet name="225 (2022)060.00.0004" sheetId="1750" state="hidden" r:id="rId220"/>
    <sheet name="226 (2022)060.00.0005" sheetId="1751" state="hidden" r:id="rId221"/>
    <sheet name="228 (2022)060.00.0006" sheetId="1752" state="hidden" r:id="rId222"/>
    <sheet name="225 (2022)500.03.0002" sheetId="1753" state="hidden" r:id="rId223"/>
    <sheet name="226 (2022)500.03.0002" sheetId="1754" state="hidden" r:id="rId224"/>
    <sheet name="228 (2022)500.03.0002" sheetId="1755" state="hidden" r:id="rId225"/>
    <sheet name="310 (2022)020.00.0010 НАРКОНЕТ" sheetId="1814" state="hidden" r:id="rId226"/>
    <sheet name="346 (2022)020.00.0010 НАРКОНЕТ" sheetId="1815" state="hidden" r:id="rId227"/>
    <sheet name="226 (2022) 003.01.0060" sheetId="1847" r:id="rId228"/>
    <sheet name="310 (2022)Р-Н (020.00.0019) (2)" sheetId="1850" r:id="rId229"/>
    <sheet name="ДЛЯ ТАЛИСМАНА" sheetId="1302" r:id="rId230"/>
  </sheets>
  <definedNames>
    <definedName name="_xlnm._FilterDatabase" localSheetId="74" hidden="1">'211квр 111 (2022)КРАЙ'!$A$11:$I$34</definedName>
    <definedName name="_xlnm._FilterDatabase" localSheetId="77" hidden="1">'211квр 111 (2022)КРАЙ (0703)'!$A$11:$I$34</definedName>
    <definedName name="_xlnm._FilterDatabase" localSheetId="11" hidden="1">'211квр 111 (2022)РАЙОН'!$A$17:$L$28</definedName>
    <definedName name="_xlnm._FilterDatabase" localSheetId="14" hidden="1">'211квр 111 (2022)РАЙОН ИФ001'!$A$17:$L$28</definedName>
    <definedName name="_xlnm._FilterDatabase" localSheetId="75" hidden="1">'211квр 111 (2023)КРАЙ'!$A$11:$L$22</definedName>
    <definedName name="_xlnm._FilterDatabase" localSheetId="78" hidden="1">'211квр 111 (2023)КРАЙ (0703)'!$A$11:$L$22</definedName>
    <definedName name="_xlnm._FilterDatabase" localSheetId="12" hidden="1">'211квр 111 (2023)РАЙОН'!$A$17:$L$28</definedName>
    <definedName name="_xlnm._FilterDatabase" localSheetId="76" hidden="1">'211квр 111 (2024)КРАЙ'!$A$11:$L$22</definedName>
    <definedName name="_xlnm._FilterDatabase" localSheetId="79" hidden="1">'211квр 111 (2024)КРАЙ (0703)'!$A$11:$L$22</definedName>
    <definedName name="_xlnm._FilterDatabase" localSheetId="13" hidden="1">'211квр 111 (2024)РАЙОН'!$A$17:$L$28</definedName>
    <definedName name="_xlnm._FilterDatabase" localSheetId="229" hidden="1">'ДЛЯ ТАЛИСМАНА'!$A$8:$V$81</definedName>
    <definedName name="_xlnm._FilterDatabase" localSheetId="0" hidden="1">'Раздел 1'!$A$29:$Y$734</definedName>
    <definedName name="_xlnm._FilterDatabase" localSheetId="1" hidden="1">'Раздел 2'!$A$5:$I$104</definedName>
    <definedName name="Z_01375089_AE65_4DC1_9513_2C30632EA250_.wvu.FilterData" localSheetId="74" hidden="1">'211квр 111 (2022)КРАЙ'!$A$11:$I$34</definedName>
    <definedName name="Z_01375089_AE65_4DC1_9513_2C30632EA250_.wvu.FilterData" localSheetId="77" hidden="1">'211квр 111 (2022)КРАЙ (0703)'!$A$11:$I$34</definedName>
    <definedName name="Z_01375089_AE65_4DC1_9513_2C30632EA250_.wvu.FilterData" localSheetId="11" hidden="1">'211квр 111 (2022)РАЙОН'!$A$17:$L$28</definedName>
    <definedName name="Z_01375089_AE65_4DC1_9513_2C30632EA250_.wvu.FilterData" localSheetId="14" hidden="1">'211квр 111 (2022)РАЙОН ИФ001'!$A$17:$L$28</definedName>
    <definedName name="Z_01375089_AE65_4DC1_9513_2C30632EA250_.wvu.FilterData" localSheetId="75" hidden="1">'211квр 111 (2023)КРАЙ'!$A$11:$L$22</definedName>
    <definedName name="Z_01375089_AE65_4DC1_9513_2C30632EA250_.wvu.FilterData" localSheetId="78" hidden="1">'211квр 111 (2023)КРАЙ (0703)'!$A$11:$L$22</definedName>
    <definedName name="Z_01375089_AE65_4DC1_9513_2C30632EA250_.wvu.FilterData" localSheetId="12" hidden="1">'211квр 111 (2023)РАЙОН'!$A$17:$L$28</definedName>
    <definedName name="Z_01375089_AE65_4DC1_9513_2C30632EA250_.wvu.FilterData" localSheetId="76" hidden="1">'211квр 111 (2024)КРАЙ'!$A$11:$L$22</definedName>
    <definedName name="Z_01375089_AE65_4DC1_9513_2C30632EA250_.wvu.FilterData" localSheetId="79" hidden="1">'211квр 111 (2024)КРАЙ (0703)'!$A$11:$L$22</definedName>
    <definedName name="Z_01375089_AE65_4DC1_9513_2C30632EA250_.wvu.FilterData" localSheetId="13" hidden="1">'211квр 111 (2024)РАЙОН'!$A$17:$L$28</definedName>
    <definedName name="Z_07D5C584_A975_48AB_93E9_9C972ECB91CE_.wvu.Rows" localSheetId="212" hidden="1">'225 (2022)005.00.0000 ЗСК'!$A$38:$IV$40,'225 (2022)005.00.0000 ЗСК'!$A$49:$IV$57</definedName>
    <definedName name="Z_07D5C584_A975_48AB_93E9_9C972ECB91CE_.wvu.Rows" localSheetId="219" hidden="1">'225 (2022)060.00.0004'!$A$38:$IV$40,'225 (2022)060.00.0004'!$A$49:$IV$57</definedName>
    <definedName name="Z_07D5C584_A975_48AB_93E9_9C972ECB91CE_.wvu.Rows" localSheetId="222" hidden="1">'225 (2022)500.03.0002'!$A$38:$IV$40,'225 (2022)500.03.0002'!$A$49:$IV$57</definedName>
    <definedName name="Z_07D5C584_A975_48AB_93E9_9C972ECB91CE_.wvu.Rows" localSheetId="131" hidden="1">'225 (2022)ВНЕБ, 140Д'!$A$35:$IV$35,'225 (2022)ВНЕБ, 140Д'!$A$44:$IV$49</definedName>
    <definedName name="Z_07D5C584_A975_48AB_93E9_9C972ECB91CE_.wvu.Rows" localSheetId="138" hidden="1">'225 (2022)ВНЕБ, 150Д'!$A$35:$IV$35,'225 (2022)ВНЕБ, 150Д'!$A$44:$IV$49</definedName>
    <definedName name="Z_07D5C584_A975_48AB_93E9_9C972ECB91CE_.wvu.Rows" localSheetId="144" hidden="1">'225 (2022)ВНЕБ, 400Д'!$A$35:$IV$35,'225 (2022)ВНЕБ, 400Д'!$A$44:$IV$49</definedName>
    <definedName name="Z_07D5C584_A975_48AB_93E9_9C972ECB91CE_.wvu.Rows" localSheetId="106" hidden="1">'225 (2022)КРАЙ'!$A$19:$IV$20,'225 (2022)КРАЙ'!$A$29:$IV$33</definedName>
    <definedName name="Z_07D5C584_A975_48AB_93E9_9C972ECB91CE_.wvu.Rows" localSheetId="46" hidden="1">'225 (2022)Р-Н'!$A$39:$IV$39,'225 (2022)Р-Н'!$A$48:$IV$53</definedName>
    <definedName name="Z_07D5C584_A975_48AB_93E9_9C972ECB91CE_.wvu.Rows" localSheetId="37" hidden="1">'225 (2022)Р-Н (001.10.0000)'!$A$20:$IV$20,'225 (2022)Р-Н (001.10.0000)'!$A$25:$IV$30</definedName>
    <definedName name="Z_07D5C584_A975_48AB_93E9_9C972ECB91CE_.wvu.Rows" localSheetId="40" hidden="1">'225 (2022)Р-Н (001.11.0000)'!$A$20:$IV$20,'225 (2022)Р-Н (001.11.0000)'!$A$25:$IV$30</definedName>
    <definedName name="Z_07D5C584_A975_48AB_93E9_9C972ECB91CE_.wvu.Rows" localSheetId="43" hidden="1">'225 (2022)Р-Н (001.12.0000)'!$A$20:$IV$20,'225 (2022)Р-Н (001.12.0000)'!$A$25:$IV$30</definedName>
    <definedName name="Z_07D5C584_A975_48AB_93E9_9C972ECB91CE_.wvu.Rows" localSheetId="107" hidden="1">'225 (2023)КРАЙ'!$A$38:$IR$38,'225 (2023)КРАЙ'!#REF!</definedName>
    <definedName name="Z_07D5C584_A975_48AB_93E9_9C972ECB91CE_.wvu.Rows" localSheetId="47" hidden="1">'225 (2023)Р-Н'!$A$38:$IP$38,'225 (2023)Р-Н'!$A$47:$IP$52</definedName>
    <definedName name="Z_07D5C584_A975_48AB_93E9_9C972ECB91CE_.wvu.Rows" localSheetId="38" hidden="1">'225 (2023)Р-Н (001.10.0000)'!$A$19:$IO$19,'225 (2023)Р-Н (001.10.0000)'!$A$24:$IO$29</definedName>
    <definedName name="Z_07D5C584_A975_48AB_93E9_9C972ECB91CE_.wvu.Rows" localSheetId="41" hidden="1">'225 (2023)Р-Н (001.11.0000)'!$A$19:$IO$19,'225 (2023)Р-Н (001.11.0000)'!$A$24:$IO$29</definedName>
    <definedName name="Z_07D5C584_A975_48AB_93E9_9C972ECB91CE_.wvu.Rows" localSheetId="44" hidden="1">'225 (2023)Р-Н (001.12.0000)'!$A$19:$IO$19,'225 (2023)Р-Н (001.12.0000)'!$A$24:$IO$29</definedName>
    <definedName name="Z_07D5C584_A975_48AB_93E9_9C972ECB91CE_.wvu.Rows" localSheetId="108" hidden="1">'225 (2024)КРАЙ'!$A$38:$IR$38,'225 (2024)КРАЙ'!#REF!</definedName>
    <definedName name="Z_07D5C584_A975_48AB_93E9_9C972ECB91CE_.wvu.Rows" localSheetId="48" hidden="1">'225 (2024)Р-Н'!$A$38:$IP$38,'225 (2024)Р-Н'!$A$47:$IP$52</definedName>
    <definedName name="Z_07D5C584_A975_48AB_93E9_9C972ECB91CE_.wvu.Rows" localSheetId="39" hidden="1">'225 (2024)Р-Н (001.10.0000)'!$A$19:$IO$19,'225 (2024)Р-Н (001.10.0000)'!$A$24:$IO$29</definedName>
    <definedName name="Z_07D5C584_A975_48AB_93E9_9C972ECB91CE_.wvu.Rows" localSheetId="42" hidden="1">'225 (2024)Р-Н (001.11.0000)'!$A$19:$IO$19,'225 (2024)Р-Н (001.11.0000)'!$A$24:$IO$29</definedName>
    <definedName name="Z_07D5C584_A975_48AB_93E9_9C972ECB91CE_.wvu.Rows" localSheetId="45" hidden="1">'225 (2024)Р-Н (001.12.0000)'!$A$19:$IO$19,'225 (2024)Р-Н (001.12.0000)'!$A$24:$IO$29</definedName>
    <definedName name="Z_09C91D7D_E985_436D_B32E_19D975B6EF73_.wvu.PrintArea" localSheetId="212" hidden="1">'225 (2022)005.00.0000 ЗСК'!$A$1:$F$89</definedName>
    <definedName name="Z_09C91D7D_E985_436D_B32E_19D975B6EF73_.wvu.PrintArea" localSheetId="219" hidden="1">'225 (2022)060.00.0004'!$A$1:$F$89</definedName>
    <definedName name="Z_09C91D7D_E985_436D_B32E_19D975B6EF73_.wvu.PrintArea" localSheetId="222" hidden="1">'225 (2022)500.03.0002'!$A$1:$F$89</definedName>
    <definedName name="Z_09C91D7D_E985_436D_B32E_19D975B6EF73_.wvu.PrintArea" localSheetId="131" hidden="1">'225 (2022)ВНЕБ, 140Д'!$A$1:$F$135</definedName>
    <definedName name="Z_09C91D7D_E985_436D_B32E_19D975B6EF73_.wvu.PrintArea" localSheetId="138" hidden="1">'225 (2022)ВНЕБ, 150Д'!$A$1:$F$135</definedName>
    <definedName name="Z_09C91D7D_E985_436D_B32E_19D975B6EF73_.wvu.PrintArea" localSheetId="144" hidden="1">'225 (2022)ВНЕБ, 400Д'!$A$1:$F$135</definedName>
    <definedName name="Z_09C91D7D_E985_436D_B32E_19D975B6EF73_.wvu.PrintArea" localSheetId="106" hidden="1">'225 (2022)КРАЙ'!$A$1:$F$74</definedName>
    <definedName name="Z_09C91D7D_E985_436D_B32E_19D975B6EF73_.wvu.PrintArea" localSheetId="46" hidden="1">'225 (2022)Р-Н'!$A$1:$F$151</definedName>
    <definedName name="Z_09C91D7D_E985_436D_B32E_19D975B6EF73_.wvu.PrintArea" localSheetId="37" hidden="1">'225 (2022)Р-Н (001.10.0000)'!$A$1:$F$62</definedName>
    <definedName name="Z_09C91D7D_E985_436D_B32E_19D975B6EF73_.wvu.PrintArea" localSheetId="40" hidden="1">'225 (2022)Р-Н (001.11.0000)'!$A$1:$F$62</definedName>
    <definedName name="Z_09C91D7D_E985_436D_B32E_19D975B6EF73_.wvu.PrintArea" localSheetId="43" hidden="1">'225 (2022)Р-Н (001.12.0000)'!$A$1:$F$62</definedName>
    <definedName name="Z_09C91D7D_E985_436D_B32E_19D975B6EF73_.wvu.PrintArea" localSheetId="107" hidden="1">'225 (2023)КРАЙ'!$A$1:$F$45</definedName>
    <definedName name="Z_09C91D7D_E985_436D_B32E_19D975B6EF73_.wvu.PrintArea" localSheetId="47" hidden="1">'225 (2023)Р-Н'!$A$1:$F$76</definedName>
    <definedName name="Z_09C91D7D_E985_436D_B32E_19D975B6EF73_.wvu.PrintArea" localSheetId="38" hidden="1">'225 (2023)Р-Н (001.10.0000)'!$A$1:$F$35</definedName>
    <definedName name="Z_09C91D7D_E985_436D_B32E_19D975B6EF73_.wvu.PrintArea" localSheetId="41" hidden="1">'225 (2023)Р-Н (001.11.0000)'!$A$1:$F$35</definedName>
    <definedName name="Z_09C91D7D_E985_436D_B32E_19D975B6EF73_.wvu.PrintArea" localSheetId="44" hidden="1">'225 (2023)Р-Н (001.12.0000)'!$A$1:$F$35</definedName>
    <definedName name="Z_09C91D7D_E985_436D_B32E_19D975B6EF73_.wvu.PrintArea" localSheetId="108" hidden="1">'225 (2024)КРАЙ'!$A$1:$F$45</definedName>
    <definedName name="Z_09C91D7D_E985_436D_B32E_19D975B6EF73_.wvu.PrintArea" localSheetId="48" hidden="1">'225 (2024)Р-Н'!$A$1:$F$76</definedName>
    <definedName name="Z_09C91D7D_E985_436D_B32E_19D975B6EF73_.wvu.PrintArea" localSheetId="39" hidden="1">'225 (2024)Р-Н (001.10.0000)'!$A$1:$F$35</definedName>
    <definedName name="Z_09C91D7D_E985_436D_B32E_19D975B6EF73_.wvu.PrintArea" localSheetId="42" hidden="1">'225 (2024)Р-Н (001.11.0000)'!$A$1:$F$35</definedName>
    <definedName name="Z_09C91D7D_E985_436D_B32E_19D975B6EF73_.wvu.PrintArea" localSheetId="45" hidden="1">'225 (2024)Р-Н (001.12.0000)'!$A$1:$F$35</definedName>
    <definedName name="Z_09C91D7D_E985_436D_B32E_19D975B6EF73_.wvu.Rows" localSheetId="212" hidden="1">'225 (2022)005.00.0000 ЗСК'!$A$38:$IV$40,'225 (2022)005.00.0000 ЗСК'!$A$49:$IV$57</definedName>
    <definedName name="Z_09C91D7D_E985_436D_B32E_19D975B6EF73_.wvu.Rows" localSheetId="219" hidden="1">'225 (2022)060.00.0004'!$A$38:$IV$40,'225 (2022)060.00.0004'!$A$49:$IV$57</definedName>
    <definedName name="Z_09C91D7D_E985_436D_B32E_19D975B6EF73_.wvu.Rows" localSheetId="222" hidden="1">'225 (2022)500.03.0002'!$A$38:$IV$40,'225 (2022)500.03.0002'!$A$49:$IV$57</definedName>
    <definedName name="Z_09C91D7D_E985_436D_B32E_19D975B6EF73_.wvu.Rows" localSheetId="131" hidden="1">'225 (2022)ВНЕБ, 140Д'!$A$35:$IV$35,'225 (2022)ВНЕБ, 140Д'!$A$44:$IV$49</definedName>
    <definedName name="Z_09C91D7D_E985_436D_B32E_19D975B6EF73_.wvu.Rows" localSheetId="138" hidden="1">'225 (2022)ВНЕБ, 150Д'!$A$35:$IV$35,'225 (2022)ВНЕБ, 150Д'!$A$44:$IV$49</definedName>
    <definedName name="Z_09C91D7D_E985_436D_B32E_19D975B6EF73_.wvu.Rows" localSheetId="144" hidden="1">'225 (2022)ВНЕБ, 400Д'!$A$35:$IV$35,'225 (2022)ВНЕБ, 400Д'!$A$44:$IV$49</definedName>
    <definedName name="Z_09C91D7D_E985_436D_B32E_19D975B6EF73_.wvu.Rows" localSheetId="106" hidden="1">'225 (2022)КРАЙ'!$A$19:$IV$20,'225 (2022)КРАЙ'!$A$29:$IV$33</definedName>
    <definedName name="Z_09C91D7D_E985_436D_B32E_19D975B6EF73_.wvu.Rows" localSheetId="46" hidden="1">'225 (2022)Р-Н'!$A$39:$IV$39,'225 (2022)Р-Н'!$A$48:$IV$53</definedName>
    <definedName name="Z_09C91D7D_E985_436D_B32E_19D975B6EF73_.wvu.Rows" localSheetId="37" hidden="1">'225 (2022)Р-Н (001.10.0000)'!$A$20:$IV$20,'225 (2022)Р-Н (001.10.0000)'!$A$25:$IV$30</definedName>
    <definedName name="Z_09C91D7D_E985_436D_B32E_19D975B6EF73_.wvu.Rows" localSheetId="40" hidden="1">'225 (2022)Р-Н (001.11.0000)'!$A$20:$IV$20,'225 (2022)Р-Н (001.11.0000)'!$A$25:$IV$30</definedName>
    <definedName name="Z_09C91D7D_E985_436D_B32E_19D975B6EF73_.wvu.Rows" localSheetId="43" hidden="1">'225 (2022)Р-Н (001.12.0000)'!$A$20:$IV$20,'225 (2022)Р-Н (001.12.0000)'!$A$25:$IV$30</definedName>
    <definedName name="Z_09C91D7D_E985_436D_B32E_19D975B6EF73_.wvu.Rows" localSheetId="107" hidden="1">'225 (2023)КРАЙ'!$A$38:$IR$38,'225 (2023)КРАЙ'!#REF!</definedName>
    <definedName name="Z_09C91D7D_E985_436D_B32E_19D975B6EF73_.wvu.Rows" localSheetId="47" hidden="1">'225 (2023)Р-Н'!$A$38:$IP$38,'225 (2023)Р-Н'!$A$47:$IP$52</definedName>
    <definedName name="Z_09C91D7D_E985_436D_B32E_19D975B6EF73_.wvu.Rows" localSheetId="38" hidden="1">'225 (2023)Р-Н (001.10.0000)'!$A$19:$IO$19,'225 (2023)Р-Н (001.10.0000)'!$A$24:$IO$29</definedName>
    <definedName name="Z_09C91D7D_E985_436D_B32E_19D975B6EF73_.wvu.Rows" localSheetId="41" hidden="1">'225 (2023)Р-Н (001.11.0000)'!$A$19:$IO$19,'225 (2023)Р-Н (001.11.0000)'!$A$24:$IO$29</definedName>
    <definedName name="Z_09C91D7D_E985_436D_B32E_19D975B6EF73_.wvu.Rows" localSheetId="44" hidden="1">'225 (2023)Р-Н (001.12.0000)'!$A$19:$IO$19,'225 (2023)Р-Н (001.12.0000)'!$A$24:$IO$29</definedName>
    <definedName name="Z_09C91D7D_E985_436D_B32E_19D975B6EF73_.wvu.Rows" localSheetId="108" hidden="1">'225 (2024)КРАЙ'!$A$38:$IR$38,'225 (2024)КРАЙ'!#REF!</definedName>
    <definedName name="Z_09C91D7D_E985_436D_B32E_19D975B6EF73_.wvu.Rows" localSheetId="48" hidden="1">'225 (2024)Р-Н'!$A$38:$IP$38,'225 (2024)Р-Н'!$A$47:$IP$52</definedName>
    <definedName name="Z_09C91D7D_E985_436D_B32E_19D975B6EF73_.wvu.Rows" localSheetId="39" hidden="1">'225 (2024)Р-Н (001.10.0000)'!$A$19:$IO$19,'225 (2024)Р-Н (001.10.0000)'!$A$24:$IO$29</definedName>
    <definedName name="Z_09C91D7D_E985_436D_B32E_19D975B6EF73_.wvu.Rows" localSheetId="42" hidden="1">'225 (2024)Р-Н (001.11.0000)'!$A$19:$IO$19,'225 (2024)Р-Н (001.11.0000)'!$A$24:$IO$29</definedName>
    <definedName name="Z_09C91D7D_E985_436D_B32E_19D975B6EF73_.wvu.Rows" localSheetId="45" hidden="1">'225 (2024)Р-Н (001.12.0000)'!$A$19:$IO$19,'225 (2024)Р-Н (001.12.0000)'!$A$24:$IO$29</definedName>
    <definedName name="Z_25A9E3CF_25BD_40A8_8E4C_817A1045A4D2_.wvu.PrintArea" localSheetId="125" hidden="1">'223 КВР 244 (2022)ВНЕБ, 130Д'!$A$1:$E$33</definedName>
    <definedName name="Z_25A9E3CF_25BD_40A8_8E4C_817A1045A4D2_.wvu.PrintArea" localSheetId="136" hidden="1">'223 КВР 244 (2022)ВНЕБ, 150Д'!$A$1:$E$33</definedName>
    <definedName name="Z_25A9E3CF_25BD_40A8_8E4C_817A1045A4D2_.wvu.PrintArea" localSheetId="31" hidden="1">'223 КВР 244 (2022)Р-Н'!$A$1:$E$41</definedName>
    <definedName name="Z_25A9E3CF_25BD_40A8_8E4C_817A1045A4D2_.wvu.PrintArea" localSheetId="126" hidden="1">'223 КВР 244 (2023)ВНЕБ, 130Д'!$A$1:$E$23</definedName>
    <definedName name="Z_25A9E3CF_25BD_40A8_8E4C_817A1045A4D2_.wvu.PrintArea" localSheetId="32" hidden="1">'223 КВР 244 (2023)Р-Н'!$A$1:$E$23</definedName>
    <definedName name="Z_25A9E3CF_25BD_40A8_8E4C_817A1045A4D2_.wvu.PrintArea" localSheetId="127" hidden="1">'223 КВР 244 (2024)ВНЕБ, 130Д'!$A$1:$E$23</definedName>
    <definedName name="Z_25A9E3CF_25BD_40A8_8E4C_817A1045A4D2_.wvu.PrintArea" localSheetId="33" hidden="1">'223 КВР 244 (2024)Р-Н'!$A$1:$E$23</definedName>
    <definedName name="Z_25A9E3CF_25BD_40A8_8E4C_817A1045A4D2_.wvu.PrintArea" localSheetId="128" hidden="1">'223 КВР 247 (2022)ВНЕБ, 130Д'!$A$1:$E$33</definedName>
    <definedName name="Z_25A9E3CF_25BD_40A8_8E4C_817A1045A4D2_.wvu.PrintArea" localSheetId="137" hidden="1">'223 КВР 247 (2022)ВНЕБ, 150Д'!$A$1:$E$33</definedName>
    <definedName name="Z_25A9E3CF_25BD_40A8_8E4C_817A1045A4D2_.wvu.PrintArea" localSheetId="34" hidden="1">'223 КВР 247 (2022)Р-Н'!$A$1:$E$41</definedName>
    <definedName name="Z_25A9E3CF_25BD_40A8_8E4C_817A1045A4D2_.wvu.PrintArea" localSheetId="129" hidden="1">'223 КВР 247 (2023)ВНЕБ, 130Д'!$A$1:$E$23</definedName>
    <definedName name="Z_25A9E3CF_25BD_40A8_8E4C_817A1045A4D2_.wvu.PrintArea" localSheetId="35" hidden="1">'223 КВР 247 (2023)Р-Н'!$A$1:$E$23</definedName>
    <definedName name="Z_25A9E3CF_25BD_40A8_8E4C_817A1045A4D2_.wvu.PrintArea" localSheetId="130" hidden="1">'223 КВР 247 (2024)ВНЕБ, 130Д'!$A$1:$E$23</definedName>
    <definedName name="Z_25A9E3CF_25BD_40A8_8E4C_817A1045A4D2_.wvu.PrintArea" localSheetId="36" hidden="1">'223 КВР 247 (2024)Р-Н'!$A$1:$E$23</definedName>
    <definedName name="Z_25A9E3CF_25BD_40A8_8E4C_817A1045A4D2_.wvu.Rows" localSheetId="125" hidden="1">'223 КВР 244 (2022)ВНЕБ, 130Д'!#REF!</definedName>
    <definedName name="Z_25A9E3CF_25BD_40A8_8E4C_817A1045A4D2_.wvu.Rows" localSheetId="136" hidden="1">'223 КВР 244 (2022)ВНЕБ, 150Д'!#REF!</definedName>
    <definedName name="Z_25A9E3CF_25BD_40A8_8E4C_817A1045A4D2_.wvu.Rows" localSheetId="31" hidden="1">'223 КВР 244 (2022)Р-Н'!#REF!</definedName>
    <definedName name="Z_25A9E3CF_25BD_40A8_8E4C_817A1045A4D2_.wvu.Rows" localSheetId="126" hidden="1">'223 КВР 244 (2023)ВНЕБ, 130Д'!#REF!</definedName>
    <definedName name="Z_25A9E3CF_25BD_40A8_8E4C_817A1045A4D2_.wvu.Rows" localSheetId="32" hidden="1">'223 КВР 244 (2023)Р-Н'!#REF!</definedName>
    <definedName name="Z_25A9E3CF_25BD_40A8_8E4C_817A1045A4D2_.wvu.Rows" localSheetId="127" hidden="1">'223 КВР 244 (2024)ВНЕБ, 130Д'!#REF!</definedName>
    <definedName name="Z_25A9E3CF_25BD_40A8_8E4C_817A1045A4D2_.wvu.Rows" localSheetId="33" hidden="1">'223 КВР 244 (2024)Р-Н'!#REF!</definedName>
    <definedName name="Z_25A9E3CF_25BD_40A8_8E4C_817A1045A4D2_.wvu.Rows" localSheetId="128" hidden="1">'223 КВР 247 (2022)ВНЕБ, 130Д'!#REF!</definedName>
    <definedName name="Z_25A9E3CF_25BD_40A8_8E4C_817A1045A4D2_.wvu.Rows" localSheetId="137" hidden="1">'223 КВР 247 (2022)ВНЕБ, 150Д'!#REF!</definedName>
    <definedName name="Z_25A9E3CF_25BD_40A8_8E4C_817A1045A4D2_.wvu.Rows" localSheetId="34" hidden="1">'223 КВР 247 (2022)Р-Н'!#REF!</definedName>
    <definedName name="Z_25A9E3CF_25BD_40A8_8E4C_817A1045A4D2_.wvu.Rows" localSheetId="129" hidden="1">'223 КВР 247 (2023)ВНЕБ, 130Д'!#REF!</definedName>
    <definedName name="Z_25A9E3CF_25BD_40A8_8E4C_817A1045A4D2_.wvu.Rows" localSheetId="35" hidden="1">'223 КВР 247 (2023)Р-Н'!#REF!</definedName>
    <definedName name="Z_25A9E3CF_25BD_40A8_8E4C_817A1045A4D2_.wvu.Rows" localSheetId="130" hidden="1">'223 КВР 247 (2024)ВНЕБ, 130Д'!#REF!</definedName>
    <definedName name="Z_25A9E3CF_25BD_40A8_8E4C_817A1045A4D2_.wvu.Rows" localSheetId="36" hidden="1">'223 КВР 247 (2024)Р-Н'!#REF!</definedName>
    <definedName name="Z_376E69AB_38C9_4A1D_BD85_A2B41DD174DF_.wvu.PrintArea" localSheetId="125" hidden="1">'223 КВР 244 (2022)ВНЕБ, 130Д'!$A$1:$E$33</definedName>
    <definedName name="Z_376E69AB_38C9_4A1D_BD85_A2B41DD174DF_.wvu.PrintArea" localSheetId="136" hidden="1">'223 КВР 244 (2022)ВНЕБ, 150Д'!$A$1:$E$33</definedName>
    <definedName name="Z_376E69AB_38C9_4A1D_BD85_A2B41DD174DF_.wvu.PrintArea" localSheetId="31" hidden="1">'223 КВР 244 (2022)Р-Н'!$A$1:$E$41</definedName>
    <definedName name="Z_376E69AB_38C9_4A1D_BD85_A2B41DD174DF_.wvu.PrintArea" localSheetId="126" hidden="1">'223 КВР 244 (2023)ВНЕБ, 130Д'!$A$1:$E$23</definedName>
    <definedName name="Z_376E69AB_38C9_4A1D_BD85_A2B41DD174DF_.wvu.PrintArea" localSheetId="32" hidden="1">'223 КВР 244 (2023)Р-Н'!$A$1:$E$23</definedName>
    <definedName name="Z_376E69AB_38C9_4A1D_BD85_A2B41DD174DF_.wvu.PrintArea" localSheetId="127" hidden="1">'223 КВР 244 (2024)ВНЕБ, 130Д'!$A$1:$E$23</definedName>
    <definedName name="Z_376E69AB_38C9_4A1D_BD85_A2B41DD174DF_.wvu.PrintArea" localSheetId="33" hidden="1">'223 КВР 244 (2024)Р-Н'!$A$1:$E$23</definedName>
    <definedName name="Z_376E69AB_38C9_4A1D_BD85_A2B41DD174DF_.wvu.PrintArea" localSheetId="128" hidden="1">'223 КВР 247 (2022)ВНЕБ, 130Д'!$A$1:$E$33</definedName>
    <definedName name="Z_376E69AB_38C9_4A1D_BD85_A2B41DD174DF_.wvu.PrintArea" localSheetId="137" hidden="1">'223 КВР 247 (2022)ВНЕБ, 150Д'!$A$1:$E$33</definedName>
    <definedName name="Z_376E69AB_38C9_4A1D_BD85_A2B41DD174DF_.wvu.PrintArea" localSheetId="34" hidden="1">'223 КВР 247 (2022)Р-Н'!$A$1:$E$41</definedName>
    <definedName name="Z_376E69AB_38C9_4A1D_BD85_A2B41DD174DF_.wvu.PrintArea" localSheetId="129" hidden="1">'223 КВР 247 (2023)ВНЕБ, 130Д'!$A$1:$E$23</definedName>
    <definedName name="Z_376E69AB_38C9_4A1D_BD85_A2B41DD174DF_.wvu.PrintArea" localSheetId="35" hidden="1">'223 КВР 247 (2023)Р-Н'!$A$1:$E$23</definedName>
    <definedName name="Z_376E69AB_38C9_4A1D_BD85_A2B41DD174DF_.wvu.PrintArea" localSheetId="130" hidden="1">'223 КВР 247 (2024)ВНЕБ, 130Д'!$A$1:$E$23</definedName>
    <definedName name="Z_376E69AB_38C9_4A1D_BD85_A2B41DD174DF_.wvu.PrintArea" localSheetId="36" hidden="1">'223 КВР 247 (2024)Р-Н'!$A$1:$E$23</definedName>
    <definedName name="Z_5395C1D8_9C85_4994_BA42_E33CF4F3ED36_.wvu.PrintTitles" localSheetId="74" hidden="1">'211квр 111 (2022)КРАЙ'!$A$11:$IS$11</definedName>
    <definedName name="Z_5395C1D8_9C85_4994_BA42_E33CF4F3ED36_.wvu.PrintTitles" localSheetId="77" hidden="1">'211квр 111 (2022)КРАЙ (0703)'!$A$11:$IS$11</definedName>
    <definedName name="Z_5395C1D8_9C85_4994_BA42_E33CF4F3ED36_.wvu.PrintTitles" localSheetId="11" hidden="1">'211квр 111 (2022)РАЙОН'!$A$17:$IV$17</definedName>
    <definedName name="Z_5395C1D8_9C85_4994_BA42_E33CF4F3ED36_.wvu.PrintTitles" localSheetId="14" hidden="1">'211квр 111 (2022)РАЙОН ИФ001'!$A$17:$IV$17</definedName>
    <definedName name="Z_5395C1D8_9C85_4994_BA42_E33CF4F3ED36_.wvu.PrintTitles" localSheetId="75" hidden="1">'211квр 111 (2023)КРАЙ'!$A$11:$IV$11</definedName>
    <definedName name="Z_5395C1D8_9C85_4994_BA42_E33CF4F3ED36_.wvu.PrintTitles" localSheetId="78" hidden="1">'211квр 111 (2023)КРАЙ (0703)'!$A$11:$IV$11</definedName>
    <definedName name="Z_5395C1D8_9C85_4994_BA42_E33CF4F3ED36_.wvu.PrintTitles" localSheetId="12" hidden="1">'211квр 111 (2023)РАЙОН'!$A$17:$IV$17</definedName>
    <definedName name="Z_5395C1D8_9C85_4994_BA42_E33CF4F3ED36_.wvu.PrintTitles" localSheetId="76" hidden="1">'211квр 111 (2024)КРАЙ'!$A$11:$IV$11</definedName>
    <definedName name="Z_5395C1D8_9C85_4994_BA42_E33CF4F3ED36_.wvu.PrintTitles" localSheetId="79" hidden="1">'211квр 111 (2024)КРАЙ (0703)'!$A$11:$IV$11</definedName>
    <definedName name="Z_5395C1D8_9C85_4994_BA42_E33CF4F3ED36_.wvu.PrintTitles" localSheetId="13" hidden="1">'211квр 111 (2024)РАЙОН'!$A$17:$IV$17</definedName>
    <definedName name="Z_5785C92F_2F41_4821_A36D_BB64D7276F63_.wvu.FilterData" localSheetId="74" hidden="1">'211квр 111 (2022)КРАЙ'!$A$11:$I$34</definedName>
    <definedName name="Z_5785C92F_2F41_4821_A36D_BB64D7276F63_.wvu.FilterData" localSheetId="77" hidden="1">'211квр 111 (2022)КРАЙ (0703)'!$A$11:$I$34</definedName>
    <definedName name="Z_5785C92F_2F41_4821_A36D_BB64D7276F63_.wvu.FilterData" localSheetId="11" hidden="1">'211квр 111 (2022)РАЙОН'!$A$17:$L$28</definedName>
    <definedName name="Z_5785C92F_2F41_4821_A36D_BB64D7276F63_.wvu.FilterData" localSheetId="14" hidden="1">'211квр 111 (2022)РАЙОН ИФ001'!$A$17:$L$28</definedName>
    <definedName name="Z_5785C92F_2F41_4821_A36D_BB64D7276F63_.wvu.FilterData" localSheetId="75" hidden="1">'211квр 111 (2023)КРАЙ'!$A$11:$L$22</definedName>
    <definedName name="Z_5785C92F_2F41_4821_A36D_BB64D7276F63_.wvu.FilterData" localSheetId="78" hidden="1">'211квр 111 (2023)КРАЙ (0703)'!$A$11:$L$22</definedName>
    <definedName name="Z_5785C92F_2F41_4821_A36D_BB64D7276F63_.wvu.FilterData" localSheetId="12" hidden="1">'211квр 111 (2023)РАЙОН'!$A$17:$L$28</definedName>
    <definedName name="Z_5785C92F_2F41_4821_A36D_BB64D7276F63_.wvu.FilterData" localSheetId="76" hidden="1">'211квр 111 (2024)КРАЙ'!$A$11:$L$22</definedName>
    <definedName name="Z_5785C92F_2F41_4821_A36D_BB64D7276F63_.wvu.FilterData" localSheetId="79" hidden="1">'211квр 111 (2024)КРАЙ (0703)'!$A$11:$L$22</definedName>
    <definedName name="Z_5785C92F_2F41_4821_A36D_BB64D7276F63_.wvu.FilterData" localSheetId="13" hidden="1">'211квр 111 (2024)РАЙОН'!$A$17:$L$28</definedName>
    <definedName name="Z_5785C92F_2F41_4821_A36D_BB64D7276F63_.wvu.FilterData" localSheetId="229" hidden="1">'ДЛЯ ТАЛИСМАНА'!$A$8:$T$81</definedName>
    <definedName name="Z_5785C92F_2F41_4821_A36D_BB64D7276F63_.wvu.FilterData" localSheetId="0" hidden="1">'Раздел 1'!$A$29:$S$721</definedName>
    <definedName name="Z_5785C92F_2F41_4821_A36D_BB64D7276F63_.wvu.PrintArea" localSheetId="74" hidden="1">'211квр 111 (2022)КРАЙ'!$A$1:$I$32</definedName>
    <definedName name="Z_5785C92F_2F41_4821_A36D_BB64D7276F63_.wvu.PrintArea" localSheetId="77" hidden="1">'211квр 111 (2022)КРАЙ (0703)'!$A$1:$I$32</definedName>
    <definedName name="Z_5785C92F_2F41_4821_A36D_BB64D7276F63_.wvu.PrintArea" localSheetId="11" hidden="1">'211квр 111 (2022)РАЙОН'!$A$1:$I$26</definedName>
    <definedName name="Z_5785C92F_2F41_4821_A36D_BB64D7276F63_.wvu.PrintArea" localSheetId="14" hidden="1">'211квр 111 (2022)РАЙОН ИФ001'!$A$1:$I$26</definedName>
    <definedName name="Z_5785C92F_2F41_4821_A36D_BB64D7276F63_.wvu.PrintArea" localSheetId="75" hidden="1">'211квр 111 (2023)КРАЙ'!$A$1:$I$20</definedName>
    <definedName name="Z_5785C92F_2F41_4821_A36D_BB64D7276F63_.wvu.PrintArea" localSheetId="78" hidden="1">'211квр 111 (2023)КРАЙ (0703)'!$A$1:$I$20</definedName>
    <definedName name="Z_5785C92F_2F41_4821_A36D_BB64D7276F63_.wvu.PrintArea" localSheetId="12" hidden="1">'211квр 111 (2023)РАЙОН'!$A$1:$I$26</definedName>
    <definedName name="Z_5785C92F_2F41_4821_A36D_BB64D7276F63_.wvu.PrintArea" localSheetId="76" hidden="1">'211квр 111 (2024)КРАЙ'!$A$1:$I$20</definedName>
    <definedName name="Z_5785C92F_2F41_4821_A36D_BB64D7276F63_.wvu.PrintArea" localSheetId="79" hidden="1">'211квр 111 (2024)КРАЙ (0703)'!$A$1:$I$20</definedName>
    <definedName name="Z_5785C92F_2F41_4821_A36D_BB64D7276F63_.wvu.PrintArea" localSheetId="13" hidden="1">'211квр 111 (2024)РАЙОН'!$A$1:$I$26</definedName>
    <definedName name="Z_5785C92F_2F41_4821_A36D_BB64D7276F63_.wvu.PrintArea" localSheetId="87" hidden="1">'212, 226 КВР 112 (2022)КРАЙ'!$A$1:$F$21</definedName>
    <definedName name="Z_5785C92F_2F41_4821_A36D_BB64D7276F63_.wvu.PrintArea" localSheetId="19" hidden="1">'212, 226 КВР 112 (2022)Р-Н'!$A$1:$F$39</definedName>
    <definedName name="Z_5785C92F_2F41_4821_A36D_BB64D7276F63_.wvu.PrintArea" localSheetId="88" hidden="1">'212, 226 КВР 112 (2023)КРАЙ'!$A$1:$F$21</definedName>
    <definedName name="Z_5785C92F_2F41_4821_A36D_BB64D7276F63_.wvu.PrintArea" localSheetId="89" hidden="1">'212, 226 КВР 112 (2024)КРАЙ'!$A$1:$F$21</definedName>
    <definedName name="Z_5785C92F_2F41_4821_A36D_BB64D7276F63_.wvu.PrintArea" localSheetId="23" hidden="1">'213 КВР 119 (2022)Р-Н ИФ001'!$A$1:$D$36</definedName>
    <definedName name="Z_5785C92F_2F41_4821_A36D_BB64D7276F63_.wvu.PrintArea" localSheetId="22" hidden="1">'213 КВР 119 (2022-2024)Р-Н'!$A$1:$D$36</definedName>
    <definedName name="Z_5785C92F_2F41_4821_A36D_BB64D7276F63_.wvu.PrintArea" localSheetId="92" hidden="1">'213 КВР 119(2022-2024)КРАЙ'!$A$1:$D$36</definedName>
    <definedName name="Z_5785C92F_2F41_4821_A36D_BB64D7276F63_.wvu.PrintArea" localSheetId="94" hidden="1">'213 КВР119(2022-2024)КРАЙ(0703)'!$A$1:$D$36</definedName>
    <definedName name="Z_5785C92F_2F41_4821_A36D_BB64D7276F63_.wvu.PrintArea" localSheetId="100" hidden="1">'221 (2022)КРАЙ'!$A$1:$F$30</definedName>
    <definedName name="Z_5785C92F_2F41_4821_A36D_BB64D7276F63_.wvu.PrintArea" localSheetId="27" hidden="1">'221 (2022)Р-Н'!$A$1:$F$36</definedName>
    <definedName name="Z_5785C92F_2F41_4821_A36D_BB64D7276F63_.wvu.PrintArea" localSheetId="101" hidden="1">'221 (2023)КРАЙ'!$A$1:$F$23</definedName>
    <definedName name="Z_5785C92F_2F41_4821_A36D_BB64D7276F63_.wvu.PrintArea" localSheetId="102" hidden="1">'221 (2024)КРАЙ'!$A$1:$F$23</definedName>
    <definedName name="Z_5785C92F_2F41_4821_A36D_BB64D7276F63_.wvu.PrintArea" localSheetId="103" hidden="1">'222 (2022)КРАЙ'!$A$1:$C$25</definedName>
    <definedName name="Z_5785C92F_2F41_4821_A36D_BB64D7276F63_.wvu.PrintArea" localSheetId="28" hidden="1">'222 (2022)Р-Н ПОДВОЗ'!$A$1:$C$29</definedName>
    <definedName name="Z_5785C92F_2F41_4821_A36D_BB64D7276F63_.wvu.PrintArea" localSheetId="104" hidden="1">'222 (2023)КРАЙ'!$A$1:$C$20</definedName>
    <definedName name="Z_5785C92F_2F41_4821_A36D_BB64D7276F63_.wvu.PrintArea" localSheetId="29" hidden="1">'222 (2023)Р-Н ПОДВОЗ'!$A$1:$C$20</definedName>
    <definedName name="Z_5785C92F_2F41_4821_A36D_BB64D7276F63_.wvu.PrintArea" localSheetId="105" hidden="1">'222 (2024)КРАЙ'!$A$1:$C$20</definedName>
    <definedName name="Z_5785C92F_2F41_4821_A36D_BB64D7276F63_.wvu.PrintArea" localSheetId="30" hidden="1">'222 (2024)Р-Н ПОДВОЗ'!$A$1:$C$20</definedName>
    <definedName name="Z_5785C92F_2F41_4821_A36D_BB64D7276F63_.wvu.PrintArea" localSheetId="212" hidden="1">'225 (2022)005.00.0000 ЗСК'!$A$1:$F$89</definedName>
    <definedName name="Z_5785C92F_2F41_4821_A36D_BB64D7276F63_.wvu.PrintArea" localSheetId="219" hidden="1">'225 (2022)060.00.0004'!$A$1:$F$89</definedName>
    <definedName name="Z_5785C92F_2F41_4821_A36D_BB64D7276F63_.wvu.PrintArea" localSheetId="222" hidden="1">'225 (2022)500.03.0002'!$A$1:$F$89</definedName>
    <definedName name="Z_5785C92F_2F41_4821_A36D_BB64D7276F63_.wvu.PrintArea" localSheetId="131" hidden="1">'225 (2022)ВНЕБ, 140Д'!$A$1:$F$135</definedName>
    <definedName name="Z_5785C92F_2F41_4821_A36D_BB64D7276F63_.wvu.PrintArea" localSheetId="138" hidden="1">'225 (2022)ВНЕБ, 150Д'!$A$1:$F$135</definedName>
    <definedName name="Z_5785C92F_2F41_4821_A36D_BB64D7276F63_.wvu.PrintArea" localSheetId="144" hidden="1">'225 (2022)ВНЕБ, 400Д'!$A$1:$F$135</definedName>
    <definedName name="Z_5785C92F_2F41_4821_A36D_BB64D7276F63_.wvu.PrintArea" localSheetId="106" hidden="1">'225 (2022)КРАЙ'!$A$1:$F$74</definedName>
    <definedName name="Z_5785C92F_2F41_4821_A36D_BB64D7276F63_.wvu.PrintArea" localSheetId="46" hidden="1">'225 (2022)Р-Н'!$A$1:$F$151</definedName>
    <definedName name="Z_5785C92F_2F41_4821_A36D_BB64D7276F63_.wvu.PrintArea" localSheetId="37" hidden="1">'225 (2022)Р-Н (001.10.0000)'!$A$1:$F$62</definedName>
    <definedName name="Z_5785C92F_2F41_4821_A36D_BB64D7276F63_.wvu.PrintArea" localSheetId="40" hidden="1">'225 (2022)Р-Н (001.11.0000)'!$A$1:$F$62</definedName>
    <definedName name="Z_5785C92F_2F41_4821_A36D_BB64D7276F63_.wvu.PrintArea" localSheetId="43" hidden="1">'225 (2022)Р-Н (001.12.0000)'!$A$1:$F$62</definedName>
    <definedName name="Z_5785C92F_2F41_4821_A36D_BB64D7276F63_.wvu.PrintArea" localSheetId="107" hidden="1">'225 (2023)КРАЙ'!$A$1:$F$45</definedName>
    <definedName name="Z_5785C92F_2F41_4821_A36D_BB64D7276F63_.wvu.PrintArea" localSheetId="47" hidden="1">'225 (2023)Р-Н'!$A$1:$F$76</definedName>
    <definedName name="Z_5785C92F_2F41_4821_A36D_BB64D7276F63_.wvu.PrintArea" localSheetId="38" hidden="1">'225 (2023)Р-Н (001.10.0000)'!$A$1:$F$35</definedName>
    <definedName name="Z_5785C92F_2F41_4821_A36D_BB64D7276F63_.wvu.PrintArea" localSheetId="41" hidden="1">'225 (2023)Р-Н (001.11.0000)'!$A$1:$F$35</definedName>
    <definedName name="Z_5785C92F_2F41_4821_A36D_BB64D7276F63_.wvu.PrintArea" localSheetId="44" hidden="1">'225 (2023)Р-Н (001.12.0000)'!$A$1:$F$35</definedName>
    <definedName name="Z_5785C92F_2F41_4821_A36D_BB64D7276F63_.wvu.PrintArea" localSheetId="108" hidden="1">'225 (2024)КРАЙ'!$A$1:$F$45</definedName>
    <definedName name="Z_5785C92F_2F41_4821_A36D_BB64D7276F63_.wvu.PrintArea" localSheetId="48" hidden="1">'225 (2024)Р-Н'!$A$1:$F$76</definedName>
    <definedName name="Z_5785C92F_2F41_4821_A36D_BB64D7276F63_.wvu.PrintArea" localSheetId="39" hidden="1">'225 (2024)Р-Н (001.10.0000)'!$A$1:$F$35</definedName>
    <definedName name="Z_5785C92F_2F41_4821_A36D_BB64D7276F63_.wvu.PrintArea" localSheetId="42" hidden="1">'225 (2024)Р-Н (001.11.0000)'!$A$1:$F$35</definedName>
    <definedName name="Z_5785C92F_2F41_4821_A36D_BB64D7276F63_.wvu.PrintArea" localSheetId="45" hidden="1">'225 (2024)Р-Н (001.12.0000)'!$A$1:$F$35</definedName>
    <definedName name="Z_5785C92F_2F41_4821_A36D_BB64D7276F63_.wvu.PrintArea" localSheetId="227" hidden="1">'226 (2022) 003.01.0060'!$A$1:$F$223</definedName>
    <definedName name="Z_5785C92F_2F41_4821_A36D_BB64D7276F63_.wvu.PrintArea" localSheetId="213" hidden="1">'226 (2022)005.00.0000 ЗСК'!$A$1:$F$51</definedName>
    <definedName name="Z_5785C92F_2F41_4821_A36D_BB64D7276F63_.wvu.PrintArea" localSheetId="159" hidden="1">'226 (2022)020.00.0001 5руб'!$A$1:$F$51</definedName>
    <definedName name="Z_5785C92F_2F41_4821_A36D_BB64D7276F63_.wvu.PrintArea" localSheetId="197" hidden="1">'226 (2022)020.00.0003 ЛагерьЛТО'!$A$1:$F$51</definedName>
    <definedName name="Z_5785C92F_2F41_4821_A36D_BB64D7276F63_.wvu.PrintArea" localSheetId="149" hidden="1">'226 (2022)020.00.0007 КРУГЛОСУТ'!$A$1:$F$51</definedName>
    <definedName name="Z_5785C92F_2F41_4821_A36D_BB64D7276F63_.wvu.PrintArea" localSheetId="165" hidden="1">'226 (2022)020.00.0015 ГП(10210)'!$A$1:$F$51</definedName>
    <definedName name="Z_5785C92F_2F41_4821_A36D_BB64D7276F63_.wvu.PrintArea" localSheetId="166" hidden="1">'226 (2022)020.00.0023Инв(10210)'!$A$1:$F$51</definedName>
    <definedName name="Z_5785C92F_2F41_4821_A36D_BB64D7276F63_.wvu.PrintArea" localSheetId="220" hidden="1">'226 (2022)060.00.0005'!$A$1:$F$51</definedName>
    <definedName name="Z_5785C92F_2F41_4821_A36D_BB64D7276F63_.wvu.PrintArea" localSheetId="162" hidden="1">'226 (2022)500.02.0001 10 руб.'!$A$1:$F$51</definedName>
    <definedName name="Z_5785C92F_2F41_4821_A36D_BB64D7276F63_.wvu.PrintArea" localSheetId="223" hidden="1">'226 (2022)500.03.0002'!$A$1:$F$51</definedName>
    <definedName name="Z_5785C92F_2F41_4821_A36D_BB64D7276F63_.wvu.PrintArea" localSheetId="203" hidden="1">'226 (2022)500.05.0002 ЛагерьЛДП'!$A$1:$F$51</definedName>
    <definedName name="Z_5785C92F_2F41_4821_A36D_BB64D7276F63_.wvu.PrintArea" localSheetId="132" hidden="1">'226 (2022)ВНЕБ, 140Д'!$A$1:$F$160</definedName>
    <definedName name="Z_5785C92F_2F41_4821_A36D_BB64D7276F63_.wvu.PrintArea" localSheetId="139" hidden="1">'226 (2022)ВНЕБ, 150Д'!$A$1:$F$160</definedName>
    <definedName name="Z_5785C92F_2F41_4821_A36D_BB64D7276F63_.wvu.PrintArea" localSheetId="145" hidden="1">'226 (2022)ВНЕБ, 400Д'!$A$1:$F$160</definedName>
    <definedName name="Z_5785C92F_2F41_4821_A36D_BB64D7276F63_.wvu.PrintArea" localSheetId="109" hidden="1">'226 (2022)КРАЙ'!$A$1:$F$82</definedName>
    <definedName name="Z_5785C92F_2F41_4821_A36D_BB64D7276F63_.wvu.PrintArea" localSheetId="49" hidden="1">'226 (2022)Р-Н'!$A$1:$F$223</definedName>
    <definedName name="Z_5785C92F_2F41_4821_A36D_BB64D7276F63_.wvu.PrintArea" localSheetId="160" hidden="1">'226 (2023)020.00.0001 5руб'!$A$1:$F$51</definedName>
    <definedName name="Z_5785C92F_2F41_4821_A36D_BB64D7276F63_.wvu.PrintArea" localSheetId="198" hidden="1">'226 (2023)020.00.0003 ЛагерьЛТО'!$A$1:$F$51</definedName>
    <definedName name="Z_5785C92F_2F41_4821_A36D_BB64D7276F63_.wvu.PrintArea" localSheetId="150" hidden="1">'226 (2023)020.00.0007 КРУГЛ'!$A$1:$F$51</definedName>
    <definedName name="Z_5785C92F_2F41_4821_A36D_BB64D7276F63_.wvu.PrintArea" localSheetId="163" hidden="1">'226 (2023)500.02.0001 10 руб.'!$A$1:$F$51</definedName>
    <definedName name="Z_5785C92F_2F41_4821_A36D_BB64D7276F63_.wvu.PrintArea" localSheetId="204" hidden="1">'226 (2023)500.05.0002 ЛагерьЛДП'!$A$1:$F$51</definedName>
    <definedName name="Z_5785C92F_2F41_4821_A36D_BB64D7276F63_.wvu.PrintArea" localSheetId="140" hidden="1">'226 (2023)ВНЕБ, 150Д'!$A$1:$F$87</definedName>
    <definedName name="Z_5785C92F_2F41_4821_A36D_BB64D7276F63_.wvu.PrintArea" localSheetId="110" hidden="1">'226 (2023)КРАЙ'!$A$1:$F$45</definedName>
    <definedName name="Z_5785C92F_2F41_4821_A36D_BB64D7276F63_.wvu.PrintArea" localSheetId="50" hidden="1">'226 (2023)Р-Н'!$A$1:$F$85</definedName>
    <definedName name="Z_5785C92F_2F41_4821_A36D_BB64D7276F63_.wvu.PrintArea" localSheetId="161" hidden="1">'226 (2024)020.00.0001 5руб'!$A$1:$F$51</definedName>
    <definedName name="Z_5785C92F_2F41_4821_A36D_BB64D7276F63_.wvu.PrintArea" localSheetId="199" hidden="1">'226 (2024)020.00.0003 ЛагерьЛТО'!$A$1:$F$51</definedName>
    <definedName name="Z_5785C92F_2F41_4821_A36D_BB64D7276F63_.wvu.PrintArea" localSheetId="151" hidden="1">'226 (2024)020.00.0007 КРУГЛ'!$A$1:$F$51</definedName>
    <definedName name="Z_5785C92F_2F41_4821_A36D_BB64D7276F63_.wvu.PrintArea" localSheetId="164" hidden="1">'226 (2024)500.02.0001 10 руб.'!$A$1:$F$51</definedName>
    <definedName name="Z_5785C92F_2F41_4821_A36D_BB64D7276F63_.wvu.PrintArea" localSheetId="205" hidden="1">'226 (2024)500.05.0002 ЛагерьЛДП'!$A$1:$F$51</definedName>
    <definedName name="Z_5785C92F_2F41_4821_A36D_BB64D7276F63_.wvu.PrintArea" localSheetId="141" hidden="1">'226 (2024)ВНЕБ, 150Д'!$A$1:$F$87</definedName>
    <definedName name="Z_5785C92F_2F41_4821_A36D_BB64D7276F63_.wvu.PrintArea" localSheetId="111" hidden="1">'226 (2024)КРАЙ'!$A$1:$F$45</definedName>
    <definedName name="Z_5785C92F_2F41_4821_A36D_BB64D7276F63_.wvu.PrintArea" localSheetId="51" hidden="1">'226 (2024)Р-Н'!$A$1:$F$85</definedName>
    <definedName name="Z_5785C92F_2F41_4821_A36D_BB64D7276F63_.wvu.PrintArea" localSheetId="191" hidden="1">'226 КВР 113 (2022)500.02.000ЕГЭ'!$A$1:$F$23</definedName>
    <definedName name="Z_5785C92F_2F41_4821_A36D_BB64D7276F63_.wvu.PrintArea" localSheetId="91" hidden="1">'226 КВР 113 (2022)КРАЙ'!$A$1:$F$23</definedName>
    <definedName name="Z_5785C92F_2F41_4821_A36D_BB64D7276F63_.wvu.PrintArea" localSheetId="21" hidden="1">'226 КВР 113 (2022)Р-Н'!$A$1:$F$39</definedName>
    <definedName name="Z_5785C92F_2F41_4821_A36D_BB64D7276F63_.wvu.PrintArea" localSheetId="192" hidden="1">'226 КВР 113 (2023)500.02.00ЕГЭ'!$A$1:$F$23</definedName>
    <definedName name="Z_5785C92F_2F41_4821_A36D_BB64D7276F63_.wvu.PrintArea" localSheetId="193" hidden="1">'226 КВР 113 (2024)500.02.00ЕГЭ'!$A$1:$F$23</definedName>
    <definedName name="Z_5785C92F_2F41_4821_A36D_BB64D7276F63_.wvu.PrintArea" localSheetId="194" hidden="1">'226 КВР 119 (2022)ЕГЭ'!$A$1:$D$45</definedName>
    <definedName name="Z_5785C92F_2F41_4821_A36D_BB64D7276F63_.wvu.PrintArea" localSheetId="195" hidden="1">'226 КВР 119 (2023)ЕГЭ'!$A$1:$D$45</definedName>
    <definedName name="Z_5785C92F_2F41_4821_A36D_BB64D7276F63_.wvu.PrintArea" localSheetId="196" hidden="1">'226 КВР 119 (2024)ЕГЭ'!$A$1:$D$45</definedName>
    <definedName name="Z_5785C92F_2F41_4821_A36D_BB64D7276F63_.wvu.PrintArea" localSheetId="176" hidden="1">'226(2022)020.00.0022 ОВЗ (РБ)'!$A$1:$F$51</definedName>
    <definedName name="Z_5785C92F_2F41_4821_A36D_BB64D7276F63_.wvu.PrintArea" localSheetId="167" hidden="1">'226(2022)020.00.0028Гор.пит(РБ)'!$A$1:$F$51</definedName>
    <definedName name="Z_5785C92F_2F41_4821_A36D_BB64D7276F63_.wvu.PrintArea" localSheetId="200" hidden="1">'226(2022)020.00.0034Лагерь(мед)'!$A$1:$F$51</definedName>
    <definedName name="Z_5785C92F_2F41_4821_A36D_BB64D7276F63_.wvu.PrintArea" localSheetId="179" hidden="1">'226(2022)500.02.0004 ОВЗ (КБ)'!$A$1:$F$51</definedName>
    <definedName name="Z_5785C92F_2F41_4821_A36D_BB64D7276F63_.wvu.PrintArea" localSheetId="173" hidden="1">'226(2022)500.02.0005Гор.пит(КБ)'!$A$1:$F$51</definedName>
    <definedName name="Z_5785C92F_2F41_4821_A36D_BB64D7276F63_.wvu.PrintArea" localSheetId="170" hidden="1">'226(2022)500.02.0005Гор.пит(ФБ)'!$A$1:$F$51</definedName>
    <definedName name="Z_5785C92F_2F41_4821_A36D_BB64D7276F63_.wvu.PrintArea" localSheetId="188" hidden="1">'226(2022)500.02.0007 Инвал (КБ)'!$A$1:$F$51</definedName>
    <definedName name="Z_5785C92F_2F41_4821_A36D_BB64D7276F63_.wvu.PrintArea" localSheetId="177" hidden="1">'226(2023)020.00.0022 ОВЗ (РБ)'!$A$1:$F$51</definedName>
    <definedName name="Z_5785C92F_2F41_4821_A36D_BB64D7276F63_.wvu.PrintArea" localSheetId="168" hidden="1">'226(2023)020.00.0028Гор.пит(РБ)'!$A$1:$F$51</definedName>
    <definedName name="Z_5785C92F_2F41_4821_A36D_BB64D7276F63_.wvu.PrintArea" localSheetId="201" hidden="1">'226(2023)020.00.0034Лагерь(мед)'!$A$1:$F$51</definedName>
    <definedName name="Z_5785C92F_2F41_4821_A36D_BB64D7276F63_.wvu.PrintArea" localSheetId="180" hidden="1">'226(2023)500.02.0004 ОВЗ (КБ)'!$A$1:$F$51</definedName>
    <definedName name="Z_5785C92F_2F41_4821_A36D_BB64D7276F63_.wvu.PrintArea" localSheetId="174" hidden="1">'226(2023)500.02.0005Гор.пит(КБ)'!$A$1:$F$51</definedName>
    <definedName name="Z_5785C92F_2F41_4821_A36D_BB64D7276F63_.wvu.PrintArea" localSheetId="171" hidden="1">'226(2023)500.02.0005Гор.пит(ФБ)'!$A$1:$F$51</definedName>
    <definedName name="Z_5785C92F_2F41_4821_A36D_BB64D7276F63_.wvu.PrintArea" localSheetId="189" hidden="1">'226(2023)500.02.0007 Инвал (КБ)'!$A$1:$F$51</definedName>
    <definedName name="Z_5785C92F_2F41_4821_A36D_BB64D7276F63_.wvu.PrintArea" localSheetId="178" hidden="1">'226(2024)020.00.0022 ОВЗ(РБ)'!$A$1:$F$51</definedName>
    <definedName name="Z_5785C92F_2F41_4821_A36D_BB64D7276F63_.wvu.PrintArea" localSheetId="169" hidden="1">'226(2024)020.00.0028Гор.пит(РБ)'!$A$1:$F$51</definedName>
    <definedName name="Z_5785C92F_2F41_4821_A36D_BB64D7276F63_.wvu.PrintArea" localSheetId="202" hidden="1">'226(2024)020.00.0034Лагерь(мед)'!$A$1:$F$51</definedName>
    <definedName name="Z_5785C92F_2F41_4821_A36D_BB64D7276F63_.wvu.PrintArea" localSheetId="181" hidden="1">'226(2024)500.02.0004 ОВЗ (КБ)'!$A$1:$F$51</definedName>
    <definedName name="Z_5785C92F_2F41_4821_A36D_BB64D7276F63_.wvu.PrintArea" localSheetId="175" hidden="1">'226(2024)500.02.0005Гор.пит(КБ)'!$A$1:$F$51</definedName>
    <definedName name="Z_5785C92F_2F41_4821_A36D_BB64D7276F63_.wvu.PrintArea" localSheetId="172" hidden="1">'226(2024)500.02.0005Гор.пит(ФБ)'!$A$1:$F$51</definedName>
    <definedName name="Z_5785C92F_2F41_4821_A36D_BB64D7276F63_.wvu.PrintArea" localSheetId="190" hidden="1">'226(2024)500.02.0007 Инвал (КБ)'!$A$1:$F$51</definedName>
    <definedName name="Z_5785C92F_2F41_4821_A36D_BB64D7276F63_.wvu.PrintArea" localSheetId="52" hidden="1">'227 (2022)Р-Н'!$A$1:$D$29</definedName>
    <definedName name="Z_5785C92F_2F41_4821_A36D_BB64D7276F63_.wvu.PrintArea" localSheetId="182" hidden="1">'262 (2022)020.00.0022 ОВЗ (РБ) '!$A$1:$F$19</definedName>
    <definedName name="Z_5785C92F_2F41_4821_A36D_BB64D7276F63_.wvu.PrintArea" localSheetId="185" hidden="1">'262 (2022)500.02.0004 ОВЗ (КБ)'!$A$1:$F$19</definedName>
    <definedName name="Z_5785C92F_2F41_4821_A36D_BB64D7276F63_.wvu.PrintArea" localSheetId="183" hidden="1">'262 (2023)020.00.0022 ОВЗ(РБ)'!$A$1:$F$19</definedName>
    <definedName name="Z_5785C92F_2F41_4821_A36D_BB64D7276F63_.wvu.PrintArea" localSheetId="186" hidden="1">'262 (2023)500.02.0004 ОВЗ (КБ)'!$A$1:$F$19</definedName>
    <definedName name="Z_5785C92F_2F41_4821_A36D_BB64D7276F63_.wvu.PrintArea" localSheetId="184" hidden="1">'262 (2024)020.00.0022 ОВЗ (РБ )'!$A$1:$F$19</definedName>
    <definedName name="Z_5785C92F_2F41_4821_A36D_BB64D7276F63_.wvu.PrintArea" localSheetId="187" hidden="1">'262 (2024)500.02.0004 ОВЗ (КБ)'!$A$1:$F$19</definedName>
    <definedName name="Z_5785C92F_2F41_4821_A36D_BB64D7276F63_.wvu.PrintArea" localSheetId="90" hidden="1">'266 КВР 112 (2022)КРАЙ'!$A$1:$F$17</definedName>
    <definedName name="Z_5785C92F_2F41_4821_A36D_BB64D7276F63_.wvu.PrintArea" localSheetId="20" hidden="1">'266 КВР 112 (2022)Р-Н'!$A$1:$F$25</definedName>
    <definedName name="Z_5785C92F_2F41_4821_A36D_BB64D7276F63_.wvu.PrintArea" localSheetId="215" hidden="1">'310 (2022)005.00.0000 ЗСК'!$A$1:$E$20</definedName>
    <definedName name="Z_5785C92F_2F41_4821_A36D_BB64D7276F63_.wvu.PrintArea" localSheetId="225" hidden="1">'310 (2022)020.00.0010 НАРКОНЕТ'!$A$1:$E$20</definedName>
    <definedName name="Z_5785C92F_2F41_4821_A36D_BB64D7276F63_.wvu.PrintArea" localSheetId="217" hidden="1">'310 (2022)020.00.0013 АВТОГОРОД'!$A$1:$E$20</definedName>
    <definedName name="Z_5785C92F_2F41_4821_A36D_BB64D7276F63_.wvu.PrintArea" localSheetId="218" hidden="1">'310 (2022)500.03.0001 АВТОГОРОД'!$A$1:$E$20</definedName>
    <definedName name="Z_5785C92F_2F41_4821_A36D_BB64D7276F63_.wvu.PrintArea" localSheetId="134" hidden="1">'310 (2022)ВНЕБ, 140Д'!$A$1:$E$31</definedName>
    <definedName name="Z_5785C92F_2F41_4821_A36D_BB64D7276F63_.wvu.PrintArea" localSheetId="142" hidden="1">'310 (2022)ВНЕБ, 150Д'!$A$1:$E$31</definedName>
    <definedName name="Z_5785C92F_2F41_4821_A36D_BB64D7276F63_.wvu.PrintArea" localSheetId="147" hidden="1">'310 (2022)ВНЕБ, 400Д'!$A$1:$E$31</definedName>
    <definedName name="Z_5785C92F_2F41_4821_A36D_BB64D7276F63_.wvu.PrintArea" localSheetId="112" hidden="1">'310 (2022)КРАЙ'!$A$1:$E$53</definedName>
    <definedName name="Z_5785C92F_2F41_4821_A36D_BB64D7276F63_.wvu.PrintArea" localSheetId="55" hidden="1">'310 (2022)Р-Н (001.04.0001)'!$A$1:$E$38</definedName>
    <definedName name="Z_5785C92F_2F41_4821_A36D_BB64D7276F63_.wvu.PrintArea" localSheetId="228" hidden="1">'310 (2022)Р-Н (020.00.0019) (2)'!$A$1:$E$38</definedName>
    <definedName name="Z_5785C92F_2F41_4821_A36D_BB64D7276F63_.wvu.PrintArea" localSheetId="113" hidden="1">'310 (2023)КРАЙ'!$A$1:$E$36</definedName>
    <definedName name="Z_5785C92F_2F41_4821_A36D_BB64D7276F63_.wvu.PrintArea" localSheetId="114" hidden="1">'310 (2024)КРАЙ'!$A$1:$E$36</definedName>
    <definedName name="Z_5785C92F_2F41_4821_A36D_BB64D7276F63_.wvu.PrintArea" localSheetId="229" hidden="1">'ДЛЯ ТАЛИСМАНА'!$A$1:$T$81</definedName>
    <definedName name="Z_5785C92F_2F41_4821_A36D_BB64D7276F63_.wvu.PrintArea" localSheetId="0" hidden="1">'Раздел 1'!$A$7:$S$721</definedName>
    <definedName name="Z_5785C92F_2F41_4821_A36D_BB64D7276F63_.wvu.PrintTitles" localSheetId="74" hidden="1">'211квр 111 (2022)КРАЙ'!$A$11:$IS$11</definedName>
    <definedName name="Z_5785C92F_2F41_4821_A36D_BB64D7276F63_.wvu.PrintTitles" localSheetId="77" hidden="1">'211квр 111 (2022)КРАЙ (0703)'!$A$11:$IS$11</definedName>
    <definedName name="Z_5785C92F_2F41_4821_A36D_BB64D7276F63_.wvu.PrintTitles" localSheetId="11" hidden="1">'211квр 111 (2022)РАЙОН'!$A$17:$IV$17</definedName>
    <definedName name="Z_5785C92F_2F41_4821_A36D_BB64D7276F63_.wvu.PrintTitles" localSheetId="14" hidden="1">'211квр 111 (2022)РАЙОН ИФ001'!$A$17:$IV$17</definedName>
    <definedName name="Z_5785C92F_2F41_4821_A36D_BB64D7276F63_.wvu.PrintTitles" localSheetId="75" hidden="1">'211квр 111 (2023)КРАЙ'!$A$11:$IV$11</definedName>
    <definedName name="Z_5785C92F_2F41_4821_A36D_BB64D7276F63_.wvu.PrintTitles" localSheetId="78" hidden="1">'211квр 111 (2023)КРАЙ (0703)'!$A$11:$IV$11</definedName>
    <definedName name="Z_5785C92F_2F41_4821_A36D_BB64D7276F63_.wvu.PrintTitles" localSheetId="12" hidden="1">'211квр 111 (2023)РАЙОН'!$A$17:$IV$17</definedName>
    <definedName name="Z_5785C92F_2F41_4821_A36D_BB64D7276F63_.wvu.PrintTitles" localSheetId="76" hidden="1">'211квр 111 (2024)КРАЙ'!$A$11:$IV$11</definedName>
    <definedName name="Z_5785C92F_2F41_4821_A36D_BB64D7276F63_.wvu.PrintTitles" localSheetId="79" hidden="1">'211квр 111 (2024)КРАЙ (0703)'!$A$11:$IV$11</definedName>
    <definedName name="Z_5785C92F_2F41_4821_A36D_BB64D7276F63_.wvu.PrintTitles" localSheetId="13" hidden="1">'211квр 111 (2024)РАЙОН'!$A$17:$IV$17</definedName>
    <definedName name="Z_5785C92F_2F41_4821_A36D_BB64D7276F63_.wvu.PrintTitles" localSheetId="229" hidden="1">'ДЛЯ ТАЛИСМАНА'!$7:$7</definedName>
    <definedName name="Z_5785C92F_2F41_4821_A36D_BB64D7276F63_.wvu.PrintTitles" localSheetId="0" hidden="1">'Раздел 1'!$28:$28</definedName>
    <definedName name="Z_5785C92F_2F41_4821_A36D_BB64D7276F63_.wvu.Rows" localSheetId="74" hidden="1">'211квр 111 (2022)КРАЙ'!#REF!</definedName>
    <definedName name="Z_5785C92F_2F41_4821_A36D_BB64D7276F63_.wvu.Rows" localSheetId="77" hidden="1">'211квр 111 (2022)КРАЙ (0703)'!#REF!</definedName>
    <definedName name="Z_5785C92F_2F41_4821_A36D_BB64D7276F63_.wvu.Rows" localSheetId="11" hidden="1">'211квр 111 (2022)РАЙОН'!$A$1:$IV$6</definedName>
    <definedName name="Z_5785C92F_2F41_4821_A36D_BB64D7276F63_.wvu.Rows" localSheetId="14" hidden="1">'211квр 111 (2022)РАЙОН ИФ001'!$A$1:$IV$6</definedName>
    <definedName name="Z_5785C92F_2F41_4821_A36D_BB64D7276F63_.wvu.Rows" localSheetId="75" hidden="1">'211квр 111 (2023)КРАЙ'!#REF!</definedName>
    <definedName name="Z_5785C92F_2F41_4821_A36D_BB64D7276F63_.wvu.Rows" localSheetId="78" hidden="1">'211квр 111 (2023)КРАЙ (0703)'!#REF!</definedName>
    <definedName name="Z_5785C92F_2F41_4821_A36D_BB64D7276F63_.wvu.Rows" localSheetId="12" hidden="1">'211квр 111 (2023)РАЙОН'!$A$1:$IV$6</definedName>
    <definedName name="Z_5785C92F_2F41_4821_A36D_BB64D7276F63_.wvu.Rows" localSheetId="76" hidden="1">'211квр 111 (2024)КРАЙ'!#REF!</definedName>
    <definedName name="Z_5785C92F_2F41_4821_A36D_BB64D7276F63_.wvu.Rows" localSheetId="79" hidden="1">'211квр 111 (2024)КРАЙ (0703)'!#REF!</definedName>
    <definedName name="Z_5785C92F_2F41_4821_A36D_BB64D7276F63_.wvu.Rows" localSheetId="13" hidden="1">'211квр 111 (2024)РАЙОН'!$A$1:$IV$6</definedName>
    <definedName name="Z_5785C92F_2F41_4821_A36D_BB64D7276F63_.wvu.Rows" localSheetId="100" hidden="1">'221 (2022)КРАЙ'!#REF!,'221 (2022)КРАЙ'!#REF!</definedName>
    <definedName name="Z_5785C92F_2F41_4821_A36D_BB64D7276F63_.wvu.Rows" localSheetId="27" hidden="1">'221 (2022)Р-Н'!#REF!,'221 (2022)Р-Н'!#REF!</definedName>
    <definedName name="Z_5785C92F_2F41_4821_A36D_BB64D7276F63_.wvu.Rows" localSheetId="101" hidden="1">'221 (2023)КРАЙ'!#REF!,'221 (2023)КРАЙ'!#REF!</definedName>
    <definedName name="Z_5785C92F_2F41_4821_A36D_BB64D7276F63_.wvu.Rows" localSheetId="102" hidden="1">'221 (2024)КРАЙ'!#REF!,'221 (2024)КРАЙ'!#REF!</definedName>
    <definedName name="Z_5785C92F_2F41_4821_A36D_BB64D7276F63_.wvu.Rows" localSheetId="103" hidden="1">'222 (2022)КРАЙ'!#REF!,'222 (2022)КРАЙ'!$A$13:$IU$13</definedName>
    <definedName name="Z_5785C92F_2F41_4821_A36D_BB64D7276F63_.wvu.Rows" localSheetId="28" hidden="1">'222 (2022)Р-Н ПОДВОЗ'!#REF!,'222 (2022)Р-Н ПОДВОЗ'!$A$13:$IU$13</definedName>
    <definedName name="Z_5785C92F_2F41_4821_A36D_BB64D7276F63_.wvu.Rows" localSheetId="104" hidden="1">'222 (2023)КРАЙ'!#REF!,'222 (2023)КРАЙ'!$A$12:$IN$12</definedName>
    <definedName name="Z_5785C92F_2F41_4821_A36D_BB64D7276F63_.wvu.Rows" localSheetId="29" hidden="1">'222 (2023)Р-Н ПОДВОЗ'!#REF!,'222 (2023)Р-Н ПОДВОЗ'!$A$12:$IQ$12</definedName>
    <definedName name="Z_5785C92F_2F41_4821_A36D_BB64D7276F63_.wvu.Rows" localSheetId="105" hidden="1">'222 (2024)КРАЙ'!#REF!,'222 (2024)КРАЙ'!$A$12:$IN$12</definedName>
    <definedName name="Z_5785C92F_2F41_4821_A36D_BB64D7276F63_.wvu.Rows" localSheetId="30" hidden="1">'222 (2024)Р-Н ПОДВОЗ'!#REF!,'222 (2024)Р-Н ПОДВОЗ'!$A$12:$IQ$12</definedName>
    <definedName name="Z_5785C92F_2F41_4821_A36D_BB64D7276F63_.wvu.Rows" localSheetId="212" hidden="1">'225 (2022)005.00.0000 ЗСК'!$A$13:$IV$34,'225 (2022)005.00.0000 ЗСК'!$A$36:$IV$40,'225 (2022)005.00.0000 ЗСК'!$A$42:$IV$49,'225 (2022)005.00.0000 ЗСК'!$A$51:$IV$57,'225 (2022)005.00.0000 ЗСК'!$A$80:$IV$81</definedName>
    <definedName name="Z_5785C92F_2F41_4821_A36D_BB64D7276F63_.wvu.Rows" localSheetId="219" hidden="1">'225 (2022)060.00.0004'!$A$13:$IV$34,'225 (2022)060.00.0004'!$A$36:$IV$40,'225 (2022)060.00.0004'!$A$42:$IV$49,'225 (2022)060.00.0004'!$A$51:$IV$57,'225 (2022)060.00.0004'!$A$80:$IV$81</definedName>
    <definedName name="Z_5785C92F_2F41_4821_A36D_BB64D7276F63_.wvu.Rows" localSheetId="222" hidden="1">'225 (2022)500.03.0002'!$A$13:$IV$34,'225 (2022)500.03.0002'!$A$36:$IV$40,'225 (2022)500.03.0002'!$A$42:$IV$49,'225 (2022)500.03.0002'!$A$51:$IV$57,'225 (2022)500.03.0002'!$A$80:$IV$81</definedName>
    <definedName name="Z_5785C92F_2F41_4821_A36D_BB64D7276F63_.wvu.Rows" localSheetId="131" hidden="1">'225 (2022)ВНЕБ, 140Д'!$A$14:$IV$31,'225 (2022)ВНЕБ, 140Д'!$A$33:$IV$35,'225 (2022)ВНЕБ, 140Д'!$A$37:$IV$44,'225 (2022)ВНЕБ, 140Д'!$A$46:$IV$49,'225 (2022)ВНЕБ, 140Д'!$A$71:$IV$72</definedName>
    <definedName name="Z_5785C92F_2F41_4821_A36D_BB64D7276F63_.wvu.Rows" localSheetId="138" hidden="1">'225 (2022)ВНЕБ, 150Д'!$A$14:$IV$31,'225 (2022)ВНЕБ, 150Д'!$A$33:$IV$35,'225 (2022)ВНЕБ, 150Д'!$A$37:$IV$44,'225 (2022)ВНЕБ, 150Д'!$A$46:$IV$49,'225 (2022)ВНЕБ, 150Д'!$A$71:$IV$72</definedName>
    <definedName name="Z_5785C92F_2F41_4821_A36D_BB64D7276F63_.wvu.Rows" localSheetId="144" hidden="1">'225 (2022)ВНЕБ, 400Д'!$A$14:$IV$31,'225 (2022)ВНЕБ, 400Д'!$A$33:$IV$35,'225 (2022)ВНЕБ, 400Д'!$A$37:$IV$44,'225 (2022)ВНЕБ, 400Д'!$A$46:$IV$49,'225 (2022)ВНЕБ, 400Д'!$A$71:$IV$72</definedName>
    <definedName name="Z_5785C92F_2F41_4821_A36D_BB64D7276F63_.wvu.Rows" localSheetId="106" hidden="1">'225 (2022)КРАЙ'!$A$14:$IV$16,'225 (2022)КРАЙ'!$A$18:$IV$20,'225 (2022)КРАЙ'!$A$22:$IV$29,'225 (2022)КРАЙ'!$A$31:$IV$33,'225 (2022)КРАЙ'!$A$38:$IV$38</definedName>
    <definedName name="Z_5785C92F_2F41_4821_A36D_BB64D7276F63_.wvu.Rows" localSheetId="46" hidden="1">'225 (2022)Р-Н'!$A$14:$IV$35,'225 (2022)Р-Н'!$A$37:$IV$39,'225 (2022)Р-Н'!$A$41:$IV$48,'225 (2022)Р-Н'!$A$50:$IV$53,'225 (2022)Р-Н'!$A$75:$IV$76</definedName>
    <definedName name="Z_5785C92F_2F41_4821_A36D_BB64D7276F63_.wvu.Rows" localSheetId="37" hidden="1">'225 (2022)Р-Н (001.10.0000)'!$A$14:$IV$16,'225 (2022)Р-Н (001.10.0000)'!$A$18:$IV$20,'225 (2022)Р-Н (001.10.0000)'!$A$22:$IV$25,'225 (2022)Р-Н (001.10.0000)'!$A$27:$IV$30,'225 (2022)Р-Н (001.10.0000)'!$A$34:$IV$35</definedName>
    <definedName name="Z_5785C92F_2F41_4821_A36D_BB64D7276F63_.wvu.Rows" localSheetId="40" hidden="1">'225 (2022)Р-Н (001.11.0000)'!$A$14:$IV$16,'225 (2022)Р-Н (001.11.0000)'!$A$18:$IV$20,'225 (2022)Р-Н (001.11.0000)'!$A$22:$IV$25,'225 (2022)Р-Н (001.11.0000)'!$A$27:$IV$30,'225 (2022)Р-Н (001.11.0000)'!$A$34:$IV$35</definedName>
    <definedName name="Z_5785C92F_2F41_4821_A36D_BB64D7276F63_.wvu.Rows" localSheetId="43" hidden="1">'225 (2022)Р-Н (001.12.0000)'!$A$14:$IV$16,'225 (2022)Р-Н (001.12.0000)'!$A$18:$IV$20,'225 (2022)Р-Н (001.12.0000)'!$A$22:$IV$25,'225 (2022)Р-Н (001.12.0000)'!$A$27:$IV$30,'225 (2022)Р-Н (001.12.0000)'!$A$34:$IV$35</definedName>
    <definedName name="Z_5785C92F_2F41_4821_A36D_BB64D7276F63_.wvu.Rows" localSheetId="107" hidden="1">'225 (2023)КРАЙ'!$A$13:$IR$34,'225 (2023)КРАЙ'!$A$36:$IR$38,'225 (2023)КРАЙ'!#REF!,'225 (2023)КРАЙ'!#REF!,'225 (2023)КРАЙ'!#REF!</definedName>
    <definedName name="Z_5785C92F_2F41_4821_A36D_BB64D7276F63_.wvu.Rows" localSheetId="47" hidden="1">'225 (2023)Р-Н'!$A$13:$IP$34,'225 (2023)Р-Н'!$A$36:$IP$38,'225 (2023)Р-Н'!$A$40:$IP$47,'225 (2023)Р-Н'!$A$49:$IP$52,'225 (2023)Р-Н'!$A$74:$IP$75</definedName>
    <definedName name="Z_5785C92F_2F41_4821_A36D_BB64D7276F63_.wvu.Rows" localSheetId="38" hidden="1">'225 (2023)Р-Н (001.10.0000)'!$A$13:$IO$15,'225 (2023)Р-Н (001.10.0000)'!$A$17:$IO$19,'225 (2023)Р-Н (001.10.0000)'!$A$21:$IO$24,'225 (2023)Р-Н (001.10.0000)'!$A$26:$IO$29,'225 (2023)Р-Н (001.10.0000)'!$A$33:$IO$34</definedName>
    <definedName name="Z_5785C92F_2F41_4821_A36D_BB64D7276F63_.wvu.Rows" localSheetId="41" hidden="1">'225 (2023)Р-Н (001.11.0000)'!$A$13:$IO$15,'225 (2023)Р-Н (001.11.0000)'!$A$17:$IO$19,'225 (2023)Р-Н (001.11.0000)'!$A$21:$IO$24,'225 (2023)Р-Н (001.11.0000)'!$A$26:$IO$29,'225 (2023)Р-Н (001.11.0000)'!$A$33:$IO$34</definedName>
    <definedName name="Z_5785C92F_2F41_4821_A36D_BB64D7276F63_.wvu.Rows" localSheetId="44" hidden="1">'225 (2023)Р-Н (001.12.0000)'!$A$13:$IO$15,'225 (2023)Р-Н (001.12.0000)'!$A$17:$IO$19,'225 (2023)Р-Н (001.12.0000)'!$A$21:$IO$24,'225 (2023)Р-Н (001.12.0000)'!$A$26:$IO$29,'225 (2023)Р-Н (001.12.0000)'!$A$33:$IO$34</definedName>
    <definedName name="Z_5785C92F_2F41_4821_A36D_BB64D7276F63_.wvu.Rows" localSheetId="108" hidden="1">'225 (2024)КРАЙ'!$A$13:$IR$34,'225 (2024)КРАЙ'!$A$36:$IR$38,'225 (2024)КРАЙ'!#REF!,'225 (2024)КРАЙ'!#REF!,'225 (2024)КРАЙ'!#REF!</definedName>
    <definedName name="Z_5785C92F_2F41_4821_A36D_BB64D7276F63_.wvu.Rows" localSheetId="48" hidden="1">'225 (2024)Р-Н'!$A$13:$IP$34,'225 (2024)Р-Н'!$A$36:$IP$38,'225 (2024)Р-Н'!$A$40:$IP$47,'225 (2024)Р-Н'!$A$49:$IP$52,'225 (2024)Р-Н'!$A$74:$IP$75</definedName>
    <definedName name="Z_5785C92F_2F41_4821_A36D_BB64D7276F63_.wvu.Rows" localSheetId="39" hidden="1">'225 (2024)Р-Н (001.10.0000)'!$A$13:$IO$15,'225 (2024)Р-Н (001.10.0000)'!$A$17:$IO$19,'225 (2024)Р-Н (001.10.0000)'!$A$21:$IO$24,'225 (2024)Р-Н (001.10.0000)'!$A$26:$IO$29,'225 (2024)Р-Н (001.10.0000)'!$A$33:$IO$34</definedName>
    <definedName name="Z_5785C92F_2F41_4821_A36D_BB64D7276F63_.wvu.Rows" localSheetId="42" hidden="1">'225 (2024)Р-Н (001.11.0000)'!$A$13:$IO$15,'225 (2024)Р-Н (001.11.0000)'!$A$17:$IO$19,'225 (2024)Р-Н (001.11.0000)'!$A$21:$IO$24,'225 (2024)Р-Н (001.11.0000)'!$A$26:$IO$29,'225 (2024)Р-Н (001.11.0000)'!$A$33:$IO$34</definedName>
    <definedName name="Z_5785C92F_2F41_4821_A36D_BB64D7276F63_.wvu.Rows" localSheetId="45" hidden="1">'225 (2024)Р-Н (001.12.0000)'!$A$13:$IO$15,'225 (2024)Р-Н (001.12.0000)'!$A$17:$IO$19,'225 (2024)Р-Н (001.12.0000)'!$A$21:$IO$24,'225 (2024)Р-Н (001.12.0000)'!$A$26:$IO$29,'225 (2024)Р-Н (001.12.0000)'!$A$33:$IO$34</definedName>
    <definedName name="Z_5785C92F_2F41_4821_A36D_BB64D7276F63_.wvu.Rows" localSheetId="227" hidden="1">'226 (2022) 003.01.0060'!$A$13:$IV$21,'226 (2022) 003.01.0060'!$A$23:$IV$23,'226 (2022) 003.01.0060'!#REF!,'226 (2022) 003.01.0060'!$A$28:$IV$28,'226 (2022) 003.01.0060'!$A$59:$IV$59,'226 (2022) 003.01.0060'!#REF!</definedName>
    <definedName name="Z_5785C92F_2F41_4821_A36D_BB64D7276F63_.wvu.Rows" localSheetId="213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5785C92F_2F41_4821_A36D_BB64D7276F63_.wvu.Rows" localSheetId="15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5785C92F_2F41_4821_A36D_BB64D7276F63_.wvu.Rows" localSheetId="197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5785C92F_2F41_4821_A36D_BB64D7276F63_.wvu.Rows" localSheetId="14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5785C92F_2F41_4821_A36D_BB64D7276F63_.wvu.Rows" localSheetId="16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5785C92F_2F41_4821_A36D_BB64D7276F63_.wvu.Rows" localSheetId="16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5785C92F_2F41_4821_A36D_BB64D7276F63_.wvu.Rows" localSheetId="220" hidden="1">'226 (2022)060.00.0005'!$A$12:$IV$25,'226 (2022)060.00.0005'!$A$27:$IV$27,'226 (2022)060.00.0005'!$A$29:$IV$31,'226 (2022)060.00.0005'!$A$35:$IV$35,'226 (2022)060.00.0005'!#REF!,'226 (2022)060.00.0005'!#REF!</definedName>
    <definedName name="Z_5785C92F_2F41_4821_A36D_BB64D7276F63_.wvu.Rows" localSheetId="16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5785C92F_2F41_4821_A36D_BB64D7276F63_.wvu.Rows" localSheetId="223" hidden="1">'226 (2022)500.03.0002'!$A$12:$IV$25,'226 (2022)500.03.0002'!$A$27:$IV$27,'226 (2022)500.03.0002'!$A$29:$IV$31,'226 (2022)500.03.0002'!$A$35:$IV$35,'226 (2022)500.03.0002'!#REF!,'226 (2022)500.03.0002'!#REF!</definedName>
    <definedName name="Z_5785C92F_2F41_4821_A36D_BB64D7276F63_.wvu.Rows" localSheetId="203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5785C92F_2F41_4821_A36D_BB64D7276F63_.wvu.Rows" localSheetId="13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5785C92F_2F41_4821_A36D_BB64D7276F63_.wvu.Rows" localSheetId="13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5785C92F_2F41_4821_A36D_BB64D7276F63_.wvu.Rows" localSheetId="14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5785C92F_2F41_4821_A36D_BB64D7276F63_.wvu.Rows" localSheetId="109" hidden="1">'226 (2022)КРАЙ'!$A$13:$IV$20,'226 (2022)КРАЙ'!$A$22:$IV$22,'226 (2022)КРАЙ'!$A$24:$IV$24,'226 (2022)КРАЙ'!$A$30:$IV$30,'226 (2022)КРАЙ'!#REF!,'226 (2022)КРАЙ'!#REF!</definedName>
    <definedName name="Z_5785C92F_2F41_4821_A36D_BB64D7276F63_.wvu.Rows" localSheetId="49" hidden="1">'226 (2022)Р-Н'!$A$13:$IV$21,'226 (2022)Р-Н'!$A$23:$IV$23,'226 (2022)Р-Н'!#REF!,'226 (2022)Р-Н'!$A$28:$IV$28,'226 (2022)Р-Н'!$A$59:$IV$59,'226 (2022)Р-Н'!#REF!</definedName>
    <definedName name="Z_5785C92F_2F41_4821_A36D_BB64D7276F63_.wvu.Rows" localSheetId="16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5785C92F_2F41_4821_A36D_BB64D7276F63_.wvu.Rows" localSheetId="198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5785C92F_2F41_4821_A36D_BB64D7276F63_.wvu.Rows" localSheetId="15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5785C92F_2F41_4821_A36D_BB64D7276F63_.wvu.Rows" localSheetId="16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5785C92F_2F41_4821_A36D_BB64D7276F63_.wvu.Rows" localSheetId="204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5785C92F_2F41_4821_A36D_BB64D7276F63_.wvu.Rows" localSheetId="14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5785C92F_2F41_4821_A36D_BB64D7276F63_.wvu.Rows" localSheetId="110" hidden="1">'226 (2023)КРАЙ'!$A$12:$IR$26,'226 (2023)КРАЙ'!$A$28:$IR$28,'226 (2023)КРАЙ'!$A$30:$IR$32,'226 (2023)КРАЙ'!$A$36:$IR$36,'226 (2023)КРАЙ'!#REF!,'226 (2023)КРАЙ'!#REF!</definedName>
    <definedName name="Z_5785C92F_2F41_4821_A36D_BB64D7276F63_.wvu.Rows" localSheetId="50" hidden="1">'226 (2023)Р-Н'!$A$12:$IN$20,'226 (2023)Р-Н'!$A$22:$IN$22,'226 (2023)Р-Н'!#REF!,'226 (2023)Р-Н'!$A$27:$IN$27,'226 (2023)Р-Н'!$A$59:$IN$59,'226 (2023)Р-Н'!#REF!</definedName>
    <definedName name="Z_5785C92F_2F41_4821_A36D_BB64D7276F63_.wvu.Rows" localSheetId="161" hidden="1">'226 (2024)020.00.0001 5руб'!$A$12:$IV$25,'226 (2024)020.00.0001 5руб'!$A$27:$IV$27,'226 (2024)020.00.0001 5руб'!$A$29:$IV$31,'226 (2024)020.00.0001 5руб'!$A$35:$IV$35,'226 (2024)020.00.0001 5руб'!#REF!,'226 (2024)020.00.0001 5руб'!#REF!</definedName>
    <definedName name="Z_5785C92F_2F41_4821_A36D_BB64D7276F63_.wvu.Rows" localSheetId="199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5785C92F_2F41_4821_A36D_BB64D7276F63_.wvu.Rows" localSheetId="15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5785C92F_2F41_4821_A36D_BB64D7276F63_.wvu.Rows" localSheetId="16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5785C92F_2F41_4821_A36D_BB64D7276F63_.wvu.Rows" localSheetId="205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5785C92F_2F41_4821_A36D_BB64D7276F63_.wvu.Rows" localSheetId="14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5785C92F_2F41_4821_A36D_BB64D7276F63_.wvu.Rows" localSheetId="111" hidden="1">'226 (2024)КРАЙ'!$A$12:$IR$26,'226 (2024)КРАЙ'!$A$28:$IR$28,'226 (2024)КРАЙ'!$A$30:$IR$32,'226 (2024)КРАЙ'!$A$36:$IR$36,'226 (2024)КРАЙ'!#REF!,'226 (2024)КРАЙ'!#REF!</definedName>
    <definedName name="Z_5785C92F_2F41_4821_A36D_BB64D7276F63_.wvu.Rows" localSheetId="51" hidden="1">'226 (2024)Р-Н'!$A$12:$IN$20,'226 (2024)Р-Н'!$A$22:$IN$22,'226 (2024)Р-Н'!#REF!,'226 (2024)Р-Н'!$A$27:$IN$27,'226 (2024)Р-Н'!$A$59:$IN$59,'226 (2024)Р-Н'!#REF!</definedName>
    <definedName name="Z_5785C92F_2F41_4821_A36D_BB64D7276F63_.wvu.Rows" localSheetId="194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5785C92F_2F41_4821_A36D_BB64D7276F63_.wvu.Rows" localSheetId="195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5785C92F_2F41_4821_A36D_BB64D7276F63_.wvu.Rows" localSheetId="196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5785C92F_2F41_4821_A36D_BB64D7276F63_.wvu.Rows" localSheetId="17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5785C92F_2F41_4821_A36D_BB64D7276F63_.wvu.Rows" localSheetId="16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5785C92F_2F41_4821_A36D_BB64D7276F63_.wvu.Rows" localSheetId="200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5785C92F_2F41_4821_A36D_BB64D7276F63_.wvu.Rows" localSheetId="17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5785C92F_2F41_4821_A36D_BB64D7276F63_.wvu.Rows" localSheetId="17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5785C92F_2F41_4821_A36D_BB64D7276F63_.wvu.Rows" localSheetId="17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5785C92F_2F41_4821_A36D_BB64D7276F63_.wvu.Rows" localSheetId="18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5785C92F_2F41_4821_A36D_BB64D7276F63_.wvu.Rows" localSheetId="17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5785C92F_2F41_4821_A36D_BB64D7276F63_.wvu.Rows" localSheetId="16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5785C92F_2F41_4821_A36D_BB64D7276F63_.wvu.Rows" localSheetId="201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5785C92F_2F41_4821_A36D_BB64D7276F63_.wvu.Rows" localSheetId="18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5785C92F_2F41_4821_A36D_BB64D7276F63_.wvu.Rows" localSheetId="17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5785C92F_2F41_4821_A36D_BB64D7276F63_.wvu.Rows" localSheetId="17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5785C92F_2F41_4821_A36D_BB64D7276F63_.wvu.Rows" localSheetId="18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5785C92F_2F41_4821_A36D_BB64D7276F63_.wvu.Rows" localSheetId="17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5785C92F_2F41_4821_A36D_BB64D7276F63_.wvu.Rows" localSheetId="16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5785C92F_2F41_4821_A36D_BB64D7276F63_.wvu.Rows" localSheetId="202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5785C92F_2F41_4821_A36D_BB64D7276F63_.wvu.Rows" localSheetId="18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5785C92F_2F41_4821_A36D_BB64D7276F63_.wvu.Rows" localSheetId="17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5785C92F_2F41_4821_A36D_BB64D7276F63_.wvu.Rows" localSheetId="17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5785C92F_2F41_4821_A36D_BB64D7276F63_.wvu.Rows" localSheetId="19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5785C92F_2F41_4821_A36D_BB64D7276F63_.wvu.Rows" localSheetId="52" hidden="1">'227 (2022)Р-Н'!$A$12:$IV$12,'227 (2022)Р-Н'!#REF!,'227 (2022)Р-Н'!#REF!,'227 (2022)Р-Н'!#REF!,'227 (2022)Р-Н'!$A$13:$IV$13</definedName>
    <definedName name="Z_5785C92F_2F41_4821_A36D_BB64D7276F63_.wvu.Rows" localSheetId="18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5785C92F_2F41_4821_A36D_BB64D7276F63_.wvu.Rows" localSheetId="18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5785C92F_2F41_4821_A36D_BB64D7276F63_.wvu.Rows" localSheetId="18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5785C92F_2F41_4821_A36D_BB64D7276F63_.wvu.Rows" localSheetId="18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5785C92F_2F41_4821_A36D_BB64D7276F63_.wvu.Rows" localSheetId="18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5785C92F_2F41_4821_A36D_BB64D7276F63_.wvu.Rows" localSheetId="18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77E11E51_4B47_49A8_8125_703F017DF3D0_.wvu.FilterData" localSheetId="229" hidden="1">'ДЛЯ ТАЛИСМАНА'!$A$7:$T$81</definedName>
    <definedName name="Z_77E11E51_4B47_49A8_8125_703F017DF3D0_.wvu.FilterData" localSheetId="0" hidden="1">'Раздел 1'!$A$28:$S$721</definedName>
    <definedName name="Z_77E11E51_4B47_49A8_8125_703F017DF3D0_.wvu.PrintTitles" localSheetId="229" hidden="1">'ДЛЯ ТАЛИСМАНА'!$7:$7</definedName>
    <definedName name="Z_77E11E51_4B47_49A8_8125_703F017DF3D0_.wvu.PrintTitles" localSheetId="0" hidden="1">'Раздел 1'!$28:$28</definedName>
    <definedName name="Z_77E11E51_4B47_49A8_8125_703F017DF3D0_.wvu.Rows" localSheetId="229" hidden="1">'ДЛЯ ТАЛИСМАНА'!#REF!</definedName>
    <definedName name="Z_77E11E51_4B47_49A8_8125_703F017DF3D0_.wvu.Rows" localSheetId="0" hidden="1">'Раздел 1'!#REF!</definedName>
    <definedName name="Z_9DA4E381_0177_43B6_8467_43579A31403D_.wvu.Rows" localSheetId="212" hidden="1">'225 (2022)005.00.0000 ЗСК'!$A$38:$IV$40,'225 (2022)005.00.0000 ЗСК'!$A$49:$IV$57</definedName>
    <definedName name="Z_9DA4E381_0177_43B6_8467_43579A31403D_.wvu.Rows" localSheetId="219" hidden="1">'225 (2022)060.00.0004'!$A$38:$IV$40,'225 (2022)060.00.0004'!$A$49:$IV$57</definedName>
    <definedName name="Z_9DA4E381_0177_43B6_8467_43579A31403D_.wvu.Rows" localSheetId="222" hidden="1">'225 (2022)500.03.0002'!$A$38:$IV$40,'225 (2022)500.03.0002'!$A$49:$IV$57</definedName>
    <definedName name="Z_9DA4E381_0177_43B6_8467_43579A31403D_.wvu.Rows" localSheetId="131" hidden="1">'225 (2022)ВНЕБ, 140Д'!$A$35:$IV$35,'225 (2022)ВНЕБ, 140Д'!$A$44:$IV$49</definedName>
    <definedName name="Z_9DA4E381_0177_43B6_8467_43579A31403D_.wvu.Rows" localSheetId="138" hidden="1">'225 (2022)ВНЕБ, 150Д'!$A$35:$IV$35,'225 (2022)ВНЕБ, 150Д'!$A$44:$IV$49</definedName>
    <definedName name="Z_9DA4E381_0177_43B6_8467_43579A31403D_.wvu.Rows" localSheetId="144" hidden="1">'225 (2022)ВНЕБ, 400Д'!$A$35:$IV$35,'225 (2022)ВНЕБ, 400Д'!$A$44:$IV$49</definedName>
    <definedName name="Z_9DA4E381_0177_43B6_8467_43579A31403D_.wvu.Rows" localSheetId="106" hidden="1">'225 (2022)КРАЙ'!$A$19:$IV$20,'225 (2022)КРАЙ'!$A$29:$IV$33</definedName>
    <definedName name="Z_9DA4E381_0177_43B6_8467_43579A31403D_.wvu.Rows" localSheetId="46" hidden="1">'225 (2022)Р-Н'!$A$39:$IV$39,'225 (2022)Р-Н'!$A$48:$IV$53</definedName>
    <definedName name="Z_9DA4E381_0177_43B6_8467_43579A31403D_.wvu.Rows" localSheetId="37" hidden="1">'225 (2022)Р-Н (001.10.0000)'!$A$20:$IV$20,'225 (2022)Р-Н (001.10.0000)'!$A$25:$IV$30</definedName>
    <definedName name="Z_9DA4E381_0177_43B6_8467_43579A31403D_.wvu.Rows" localSheetId="40" hidden="1">'225 (2022)Р-Н (001.11.0000)'!$A$20:$IV$20,'225 (2022)Р-Н (001.11.0000)'!$A$25:$IV$30</definedName>
    <definedName name="Z_9DA4E381_0177_43B6_8467_43579A31403D_.wvu.Rows" localSheetId="43" hidden="1">'225 (2022)Р-Н (001.12.0000)'!$A$20:$IV$20,'225 (2022)Р-Н (001.12.0000)'!$A$25:$IV$30</definedName>
    <definedName name="Z_9DA4E381_0177_43B6_8467_43579A31403D_.wvu.Rows" localSheetId="107" hidden="1">'225 (2023)КРАЙ'!$A$38:$IR$38,'225 (2023)КРАЙ'!#REF!</definedName>
    <definedName name="Z_9DA4E381_0177_43B6_8467_43579A31403D_.wvu.Rows" localSheetId="47" hidden="1">'225 (2023)Р-Н'!$A$38:$IP$38,'225 (2023)Р-Н'!$A$47:$IP$52</definedName>
    <definedName name="Z_9DA4E381_0177_43B6_8467_43579A31403D_.wvu.Rows" localSheetId="38" hidden="1">'225 (2023)Р-Н (001.10.0000)'!$A$19:$IO$19,'225 (2023)Р-Н (001.10.0000)'!$A$24:$IO$29</definedName>
    <definedName name="Z_9DA4E381_0177_43B6_8467_43579A31403D_.wvu.Rows" localSheetId="41" hidden="1">'225 (2023)Р-Н (001.11.0000)'!$A$19:$IO$19,'225 (2023)Р-Н (001.11.0000)'!$A$24:$IO$29</definedName>
    <definedName name="Z_9DA4E381_0177_43B6_8467_43579A31403D_.wvu.Rows" localSheetId="44" hidden="1">'225 (2023)Р-Н (001.12.0000)'!$A$19:$IO$19,'225 (2023)Р-Н (001.12.0000)'!$A$24:$IO$29</definedName>
    <definedName name="Z_9DA4E381_0177_43B6_8467_43579A31403D_.wvu.Rows" localSheetId="108" hidden="1">'225 (2024)КРАЙ'!$A$38:$IR$38,'225 (2024)КРАЙ'!#REF!</definedName>
    <definedName name="Z_9DA4E381_0177_43B6_8467_43579A31403D_.wvu.Rows" localSheetId="48" hidden="1">'225 (2024)Р-Н'!$A$38:$IP$38,'225 (2024)Р-Н'!$A$47:$IP$52</definedName>
    <definedName name="Z_9DA4E381_0177_43B6_8467_43579A31403D_.wvu.Rows" localSheetId="39" hidden="1">'225 (2024)Р-Н (001.10.0000)'!$A$19:$IO$19,'225 (2024)Р-Н (001.10.0000)'!$A$24:$IO$29</definedName>
    <definedName name="Z_9DA4E381_0177_43B6_8467_43579A31403D_.wvu.Rows" localSheetId="42" hidden="1">'225 (2024)Р-Н (001.11.0000)'!$A$19:$IO$19,'225 (2024)Р-Н (001.11.0000)'!$A$24:$IO$29</definedName>
    <definedName name="Z_9DA4E381_0177_43B6_8467_43579A31403D_.wvu.Rows" localSheetId="45" hidden="1">'225 (2024)Р-Н (001.12.0000)'!$A$19:$IO$19,'225 (2024)Р-Н (001.12.0000)'!$A$24:$IO$29</definedName>
    <definedName name="Z_B1F055BA_EE0B_476B_93E6_E21AE4E83CD2_.wvu.FilterData" localSheetId="74" hidden="1">'211квр 111 (2022)КРАЙ'!$A$11:$I$32</definedName>
    <definedName name="Z_B1F055BA_EE0B_476B_93E6_E21AE4E83CD2_.wvu.FilterData" localSheetId="77" hidden="1">'211квр 111 (2022)КРАЙ (0703)'!$A$11:$I$32</definedName>
    <definedName name="Z_B1F055BA_EE0B_476B_93E6_E21AE4E83CD2_.wvu.FilterData" localSheetId="11" hidden="1">'211квр 111 (2022)РАЙОН'!$A$17:$L$26</definedName>
    <definedName name="Z_B1F055BA_EE0B_476B_93E6_E21AE4E83CD2_.wvu.FilterData" localSheetId="14" hidden="1">'211квр 111 (2022)РАЙОН ИФ001'!$A$17:$L$26</definedName>
    <definedName name="Z_B1F055BA_EE0B_476B_93E6_E21AE4E83CD2_.wvu.FilterData" localSheetId="75" hidden="1">'211квр 111 (2023)КРАЙ'!$A$11:$L$20</definedName>
    <definedName name="Z_B1F055BA_EE0B_476B_93E6_E21AE4E83CD2_.wvu.FilterData" localSheetId="78" hidden="1">'211квр 111 (2023)КРАЙ (0703)'!$A$11:$L$20</definedName>
    <definedName name="Z_B1F055BA_EE0B_476B_93E6_E21AE4E83CD2_.wvu.FilterData" localSheetId="12" hidden="1">'211квр 111 (2023)РАЙОН'!$A$17:$L$26</definedName>
    <definedName name="Z_B1F055BA_EE0B_476B_93E6_E21AE4E83CD2_.wvu.FilterData" localSheetId="76" hidden="1">'211квр 111 (2024)КРАЙ'!$A$11:$L$20</definedName>
    <definedName name="Z_B1F055BA_EE0B_476B_93E6_E21AE4E83CD2_.wvu.FilterData" localSheetId="79" hidden="1">'211квр 111 (2024)КРАЙ (0703)'!$A$11:$L$20</definedName>
    <definedName name="Z_B1F055BA_EE0B_476B_93E6_E21AE4E83CD2_.wvu.FilterData" localSheetId="13" hidden="1">'211квр 111 (2024)РАЙОН'!$A$17:$L$26</definedName>
    <definedName name="Z_B1F055BA_EE0B_476B_93E6_E21AE4E83CD2_.wvu.FilterData" localSheetId="229" hidden="1">'ДЛЯ ТАЛИСМАНА'!$A$8:$T$81</definedName>
    <definedName name="Z_B1F055BA_EE0B_476B_93E6_E21AE4E83CD2_.wvu.FilterData" localSheetId="0" hidden="1">'Раздел 1'!$A$29:$S$721</definedName>
    <definedName name="Z_B1F055BA_EE0B_476B_93E6_E21AE4E83CD2_.wvu.PrintArea" localSheetId="74" hidden="1">'211квр 111 (2022)КРАЙ'!$A$1:$I$32</definedName>
    <definedName name="Z_B1F055BA_EE0B_476B_93E6_E21AE4E83CD2_.wvu.PrintArea" localSheetId="77" hidden="1">'211квр 111 (2022)КРАЙ (0703)'!$A$1:$I$32</definedName>
    <definedName name="Z_B1F055BA_EE0B_476B_93E6_E21AE4E83CD2_.wvu.PrintArea" localSheetId="11" hidden="1">'211квр 111 (2022)РАЙОН'!$A$1:$I$26</definedName>
    <definedName name="Z_B1F055BA_EE0B_476B_93E6_E21AE4E83CD2_.wvu.PrintArea" localSheetId="14" hidden="1">'211квр 111 (2022)РАЙОН ИФ001'!$A$1:$I$26</definedName>
    <definedName name="Z_B1F055BA_EE0B_476B_93E6_E21AE4E83CD2_.wvu.PrintArea" localSheetId="75" hidden="1">'211квр 111 (2023)КРАЙ'!$A$1:$I$20</definedName>
    <definedName name="Z_B1F055BA_EE0B_476B_93E6_E21AE4E83CD2_.wvu.PrintArea" localSheetId="78" hidden="1">'211квр 111 (2023)КРАЙ (0703)'!$A$1:$I$20</definedName>
    <definedName name="Z_B1F055BA_EE0B_476B_93E6_E21AE4E83CD2_.wvu.PrintArea" localSheetId="12" hidden="1">'211квр 111 (2023)РАЙОН'!$A$1:$I$26</definedName>
    <definedName name="Z_B1F055BA_EE0B_476B_93E6_E21AE4E83CD2_.wvu.PrintArea" localSheetId="76" hidden="1">'211квр 111 (2024)КРАЙ'!$A$1:$I$20</definedName>
    <definedName name="Z_B1F055BA_EE0B_476B_93E6_E21AE4E83CD2_.wvu.PrintArea" localSheetId="79" hidden="1">'211квр 111 (2024)КРАЙ (0703)'!$A$1:$I$20</definedName>
    <definedName name="Z_B1F055BA_EE0B_476B_93E6_E21AE4E83CD2_.wvu.PrintArea" localSheetId="13" hidden="1">'211квр 111 (2024)РАЙОН'!$A$1:$I$26</definedName>
    <definedName name="Z_B1F055BA_EE0B_476B_93E6_E21AE4E83CD2_.wvu.PrintArea" localSheetId="87" hidden="1">'212, 226 КВР 112 (2022)КРАЙ'!$A$1:$F$21</definedName>
    <definedName name="Z_B1F055BA_EE0B_476B_93E6_E21AE4E83CD2_.wvu.PrintArea" localSheetId="19" hidden="1">'212, 226 КВР 112 (2022)Р-Н'!$A$1:$F$39</definedName>
    <definedName name="Z_B1F055BA_EE0B_476B_93E6_E21AE4E83CD2_.wvu.PrintArea" localSheetId="88" hidden="1">'212, 226 КВР 112 (2023)КРАЙ'!$A$1:$F$21</definedName>
    <definedName name="Z_B1F055BA_EE0B_476B_93E6_E21AE4E83CD2_.wvu.PrintArea" localSheetId="89" hidden="1">'212, 226 КВР 112 (2024)КРАЙ'!$A$1:$F$21</definedName>
    <definedName name="Z_B1F055BA_EE0B_476B_93E6_E21AE4E83CD2_.wvu.PrintArea" localSheetId="23" hidden="1">'213 КВР 119 (2022)Р-Н ИФ001'!$A$1:$D$36</definedName>
    <definedName name="Z_B1F055BA_EE0B_476B_93E6_E21AE4E83CD2_.wvu.PrintArea" localSheetId="22" hidden="1">'213 КВР 119 (2022-2024)Р-Н'!$A$1:$D$36</definedName>
    <definedName name="Z_B1F055BA_EE0B_476B_93E6_E21AE4E83CD2_.wvu.PrintArea" localSheetId="92" hidden="1">'213 КВР 119(2022-2024)КРАЙ'!$A$1:$D$36</definedName>
    <definedName name="Z_B1F055BA_EE0B_476B_93E6_E21AE4E83CD2_.wvu.PrintArea" localSheetId="94" hidden="1">'213 КВР119(2022-2024)КРАЙ(0703)'!$A$1:$D$36</definedName>
    <definedName name="Z_B1F055BA_EE0B_476B_93E6_E21AE4E83CD2_.wvu.PrintArea" localSheetId="100" hidden="1">'221 (2022)КРАЙ'!$A$1:$F$30</definedName>
    <definedName name="Z_B1F055BA_EE0B_476B_93E6_E21AE4E83CD2_.wvu.PrintArea" localSheetId="27" hidden="1">'221 (2022)Р-Н'!$A$1:$F$36</definedName>
    <definedName name="Z_B1F055BA_EE0B_476B_93E6_E21AE4E83CD2_.wvu.PrintArea" localSheetId="101" hidden="1">'221 (2023)КРАЙ'!$A$1:$F$23</definedName>
    <definedName name="Z_B1F055BA_EE0B_476B_93E6_E21AE4E83CD2_.wvu.PrintArea" localSheetId="102" hidden="1">'221 (2024)КРАЙ'!$A$1:$F$23</definedName>
    <definedName name="Z_B1F055BA_EE0B_476B_93E6_E21AE4E83CD2_.wvu.PrintArea" localSheetId="103" hidden="1">'222 (2022)КРАЙ'!$A$1:$C$25</definedName>
    <definedName name="Z_B1F055BA_EE0B_476B_93E6_E21AE4E83CD2_.wvu.PrintArea" localSheetId="28" hidden="1">'222 (2022)Р-Н ПОДВОЗ'!$A$1:$C$29</definedName>
    <definedName name="Z_B1F055BA_EE0B_476B_93E6_E21AE4E83CD2_.wvu.PrintArea" localSheetId="104" hidden="1">'222 (2023)КРАЙ'!$A$1:$C$20</definedName>
    <definedName name="Z_B1F055BA_EE0B_476B_93E6_E21AE4E83CD2_.wvu.PrintArea" localSheetId="29" hidden="1">'222 (2023)Р-Н ПОДВОЗ'!$A$1:$C$20</definedName>
    <definedName name="Z_B1F055BA_EE0B_476B_93E6_E21AE4E83CD2_.wvu.PrintArea" localSheetId="105" hidden="1">'222 (2024)КРАЙ'!$A$1:$C$20</definedName>
    <definedName name="Z_B1F055BA_EE0B_476B_93E6_E21AE4E83CD2_.wvu.PrintArea" localSheetId="30" hidden="1">'222 (2024)Р-Н ПОДВОЗ'!$A$1:$C$20</definedName>
    <definedName name="Z_B1F055BA_EE0B_476B_93E6_E21AE4E83CD2_.wvu.PrintArea" localSheetId="212" hidden="1">'225 (2022)005.00.0000 ЗСК'!$A$1:$F$89</definedName>
    <definedName name="Z_B1F055BA_EE0B_476B_93E6_E21AE4E83CD2_.wvu.PrintArea" localSheetId="219" hidden="1">'225 (2022)060.00.0004'!$A$1:$F$89</definedName>
    <definedName name="Z_B1F055BA_EE0B_476B_93E6_E21AE4E83CD2_.wvu.PrintArea" localSheetId="222" hidden="1">'225 (2022)500.03.0002'!$A$1:$F$89</definedName>
    <definedName name="Z_B1F055BA_EE0B_476B_93E6_E21AE4E83CD2_.wvu.PrintArea" localSheetId="131" hidden="1">'225 (2022)ВНЕБ, 140Д'!$A$1:$F$135</definedName>
    <definedName name="Z_B1F055BA_EE0B_476B_93E6_E21AE4E83CD2_.wvu.PrintArea" localSheetId="138" hidden="1">'225 (2022)ВНЕБ, 150Д'!$A$1:$F$135</definedName>
    <definedName name="Z_B1F055BA_EE0B_476B_93E6_E21AE4E83CD2_.wvu.PrintArea" localSheetId="144" hidden="1">'225 (2022)ВНЕБ, 400Д'!$A$1:$F$135</definedName>
    <definedName name="Z_B1F055BA_EE0B_476B_93E6_E21AE4E83CD2_.wvu.PrintArea" localSheetId="106" hidden="1">'225 (2022)КРАЙ'!$A$1:$F$74</definedName>
    <definedName name="Z_B1F055BA_EE0B_476B_93E6_E21AE4E83CD2_.wvu.PrintArea" localSheetId="46" hidden="1">'225 (2022)Р-Н'!$A$1:$F$151</definedName>
    <definedName name="Z_B1F055BA_EE0B_476B_93E6_E21AE4E83CD2_.wvu.PrintArea" localSheetId="37" hidden="1">'225 (2022)Р-Н (001.10.0000)'!$A$1:$F$62</definedName>
    <definedName name="Z_B1F055BA_EE0B_476B_93E6_E21AE4E83CD2_.wvu.PrintArea" localSheetId="40" hidden="1">'225 (2022)Р-Н (001.11.0000)'!$A$1:$F$62</definedName>
    <definedName name="Z_B1F055BA_EE0B_476B_93E6_E21AE4E83CD2_.wvu.PrintArea" localSheetId="43" hidden="1">'225 (2022)Р-Н (001.12.0000)'!$A$1:$F$62</definedName>
    <definedName name="Z_B1F055BA_EE0B_476B_93E6_E21AE4E83CD2_.wvu.PrintArea" localSheetId="107" hidden="1">'225 (2023)КРАЙ'!$A$1:$F$45</definedName>
    <definedName name="Z_B1F055BA_EE0B_476B_93E6_E21AE4E83CD2_.wvu.PrintArea" localSheetId="47" hidden="1">'225 (2023)Р-Н'!$A$1:$F$76</definedName>
    <definedName name="Z_B1F055BA_EE0B_476B_93E6_E21AE4E83CD2_.wvu.PrintArea" localSheetId="38" hidden="1">'225 (2023)Р-Н (001.10.0000)'!$A$1:$F$35</definedName>
    <definedName name="Z_B1F055BA_EE0B_476B_93E6_E21AE4E83CD2_.wvu.PrintArea" localSheetId="41" hidden="1">'225 (2023)Р-Н (001.11.0000)'!$A$1:$F$35</definedName>
    <definedName name="Z_B1F055BA_EE0B_476B_93E6_E21AE4E83CD2_.wvu.PrintArea" localSheetId="44" hidden="1">'225 (2023)Р-Н (001.12.0000)'!$A$1:$F$35</definedName>
    <definedName name="Z_B1F055BA_EE0B_476B_93E6_E21AE4E83CD2_.wvu.PrintArea" localSheetId="108" hidden="1">'225 (2024)КРАЙ'!$A$1:$F$45</definedName>
    <definedName name="Z_B1F055BA_EE0B_476B_93E6_E21AE4E83CD2_.wvu.PrintArea" localSheetId="48" hidden="1">'225 (2024)Р-Н'!$A$1:$F$76</definedName>
    <definedName name="Z_B1F055BA_EE0B_476B_93E6_E21AE4E83CD2_.wvu.PrintArea" localSheetId="39" hidden="1">'225 (2024)Р-Н (001.10.0000)'!$A$1:$F$35</definedName>
    <definedName name="Z_B1F055BA_EE0B_476B_93E6_E21AE4E83CD2_.wvu.PrintArea" localSheetId="42" hidden="1">'225 (2024)Р-Н (001.11.0000)'!$A$1:$F$35</definedName>
    <definedName name="Z_B1F055BA_EE0B_476B_93E6_E21AE4E83CD2_.wvu.PrintArea" localSheetId="45" hidden="1">'225 (2024)Р-Н (001.12.0000)'!$A$1:$F$35</definedName>
    <definedName name="Z_B1F055BA_EE0B_476B_93E6_E21AE4E83CD2_.wvu.PrintArea" localSheetId="227" hidden="1">'226 (2022) 003.01.0060'!$A$1:$F$223</definedName>
    <definedName name="Z_B1F055BA_EE0B_476B_93E6_E21AE4E83CD2_.wvu.PrintArea" localSheetId="213" hidden="1">'226 (2022)005.00.0000 ЗСК'!$A$1:$F$51</definedName>
    <definedName name="Z_B1F055BA_EE0B_476B_93E6_E21AE4E83CD2_.wvu.PrintArea" localSheetId="159" hidden="1">'226 (2022)020.00.0001 5руб'!$A$1:$F$51</definedName>
    <definedName name="Z_B1F055BA_EE0B_476B_93E6_E21AE4E83CD2_.wvu.PrintArea" localSheetId="197" hidden="1">'226 (2022)020.00.0003 ЛагерьЛТО'!$A$1:$F$51</definedName>
    <definedName name="Z_B1F055BA_EE0B_476B_93E6_E21AE4E83CD2_.wvu.PrintArea" localSheetId="149" hidden="1">'226 (2022)020.00.0007 КРУГЛОСУТ'!$A$1:$F$51</definedName>
    <definedName name="Z_B1F055BA_EE0B_476B_93E6_E21AE4E83CD2_.wvu.PrintArea" localSheetId="165" hidden="1">'226 (2022)020.00.0015 ГП(10210)'!$A$1:$F$51</definedName>
    <definedName name="Z_B1F055BA_EE0B_476B_93E6_E21AE4E83CD2_.wvu.PrintArea" localSheetId="166" hidden="1">'226 (2022)020.00.0023Инв(10210)'!$A$1:$F$51</definedName>
    <definedName name="Z_B1F055BA_EE0B_476B_93E6_E21AE4E83CD2_.wvu.PrintArea" localSheetId="220" hidden="1">'226 (2022)060.00.0005'!$A$1:$F$51</definedName>
    <definedName name="Z_B1F055BA_EE0B_476B_93E6_E21AE4E83CD2_.wvu.PrintArea" localSheetId="162" hidden="1">'226 (2022)500.02.0001 10 руб.'!$A$1:$F$51</definedName>
    <definedName name="Z_B1F055BA_EE0B_476B_93E6_E21AE4E83CD2_.wvu.PrintArea" localSheetId="223" hidden="1">'226 (2022)500.03.0002'!$A$1:$F$51</definedName>
    <definedName name="Z_B1F055BA_EE0B_476B_93E6_E21AE4E83CD2_.wvu.PrintArea" localSheetId="203" hidden="1">'226 (2022)500.05.0002 ЛагерьЛДП'!$A$1:$F$51</definedName>
    <definedName name="Z_B1F055BA_EE0B_476B_93E6_E21AE4E83CD2_.wvu.PrintArea" localSheetId="132" hidden="1">'226 (2022)ВНЕБ, 140Д'!$A$1:$F$160</definedName>
    <definedName name="Z_B1F055BA_EE0B_476B_93E6_E21AE4E83CD2_.wvu.PrintArea" localSheetId="139" hidden="1">'226 (2022)ВНЕБ, 150Д'!$A$1:$F$160</definedName>
    <definedName name="Z_B1F055BA_EE0B_476B_93E6_E21AE4E83CD2_.wvu.PrintArea" localSheetId="145" hidden="1">'226 (2022)ВНЕБ, 400Д'!$A$1:$F$160</definedName>
    <definedName name="Z_B1F055BA_EE0B_476B_93E6_E21AE4E83CD2_.wvu.PrintArea" localSheetId="109" hidden="1">'226 (2022)КРАЙ'!$A$1:$F$82</definedName>
    <definedName name="Z_B1F055BA_EE0B_476B_93E6_E21AE4E83CD2_.wvu.PrintArea" localSheetId="49" hidden="1">'226 (2022)Р-Н'!$A$1:$F$223</definedName>
    <definedName name="Z_B1F055BA_EE0B_476B_93E6_E21AE4E83CD2_.wvu.PrintArea" localSheetId="160" hidden="1">'226 (2023)020.00.0001 5руб'!$A$1:$F$51</definedName>
    <definedName name="Z_B1F055BA_EE0B_476B_93E6_E21AE4E83CD2_.wvu.PrintArea" localSheetId="198" hidden="1">'226 (2023)020.00.0003 ЛагерьЛТО'!$A$1:$F$51</definedName>
    <definedName name="Z_B1F055BA_EE0B_476B_93E6_E21AE4E83CD2_.wvu.PrintArea" localSheetId="150" hidden="1">'226 (2023)020.00.0007 КРУГЛ'!$A$1:$F$51</definedName>
    <definedName name="Z_B1F055BA_EE0B_476B_93E6_E21AE4E83CD2_.wvu.PrintArea" localSheetId="163" hidden="1">'226 (2023)500.02.0001 10 руб.'!$A$1:$F$51</definedName>
    <definedName name="Z_B1F055BA_EE0B_476B_93E6_E21AE4E83CD2_.wvu.PrintArea" localSheetId="204" hidden="1">'226 (2023)500.05.0002 ЛагерьЛДП'!$A$1:$F$51</definedName>
    <definedName name="Z_B1F055BA_EE0B_476B_93E6_E21AE4E83CD2_.wvu.PrintArea" localSheetId="140" hidden="1">'226 (2023)ВНЕБ, 150Д'!$A$1:$F$87</definedName>
    <definedName name="Z_B1F055BA_EE0B_476B_93E6_E21AE4E83CD2_.wvu.PrintArea" localSheetId="110" hidden="1">'226 (2023)КРАЙ'!$A$1:$F$45</definedName>
    <definedName name="Z_B1F055BA_EE0B_476B_93E6_E21AE4E83CD2_.wvu.PrintArea" localSheetId="50" hidden="1">'226 (2023)Р-Н'!$A$1:$F$85</definedName>
    <definedName name="Z_B1F055BA_EE0B_476B_93E6_E21AE4E83CD2_.wvu.PrintArea" localSheetId="161" hidden="1">'226 (2024)020.00.0001 5руб'!$A$1:$F$51</definedName>
    <definedName name="Z_B1F055BA_EE0B_476B_93E6_E21AE4E83CD2_.wvu.PrintArea" localSheetId="199" hidden="1">'226 (2024)020.00.0003 ЛагерьЛТО'!$A$1:$F$51</definedName>
    <definedName name="Z_B1F055BA_EE0B_476B_93E6_E21AE4E83CD2_.wvu.PrintArea" localSheetId="151" hidden="1">'226 (2024)020.00.0007 КРУГЛ'!$A$1:$F$51</definedName>
    <definedName name="Z_B1F055BA_EE0B_476B_93E6_E21AE4E83CD2_.wvu.PrintArea" localSheetId="164" hidden="1">'226 (2024)500.02.0001 10 руб.'!$A$1:$F$51</definedName>
    <definedName name="Z_B1F055BA_EE0B_476B_93E6_E21AE4E83CD2_.wvu.PrintArea" localSheetId="205" hidden="1">'226 (2024)500.05.0002 ЛагерьЛДП'!$A$1:$F$51</definedName>
    <definedName name="Z_B1F055BA_EE0B_476B_93E6_E21AE4E83CD2_.wvu.PrintArea" localSheetId="141" hidden="1">'226 (2024)ВНЕБ, 150Д'!$A$1:$F$87</definedName>
    <definedName name="Z_B1F055BA_EE0B_476B_93E6_E21AE4E83CD2_.wvu.PrintArea" localSheetId="111" hidden="1">'226 (2024)КРАЙ'!$A$1:$F$45</definedName>
    <definedName name="Z_B1F055BA_EE0B_476B_93E6_E21AE4E83CD2_.wvu.PrintArea" localSheetId="51" hidden="1">'226 (2024)Р-Н'!$A$1:$F$85</definedName>
    <definedName name="Z_B1F055BA_EE0B_476B_93E6_E21AE4E83CD2_.wvu.PrintArea" localSheetId="191" hidden="1">'226 КВР 113 (2022)500.02.000ЕГЭ'!$A$1:$F$23</definedName>
    <definedName name="Z_B1F055BA_EE0B_476B_93E6_E21AE4E83CD2_.wvu.PrintArea" localSheetId="91" hidden="1">'226 КВР 113 (2022)КРАЙ'!$A$1:$F$23</definedName>
    <definedName name="Z_B1F055BA_EE0B_476B_93E6_E21AE4E83CD2_.wvu.PrintArea" localSheetId="21" hidden="1">'226 КВР 113 (2022)Р-Н'!$A$1:$F$39</definedName>
    <definedName name="Z_B1F055BA_EE0B_476B_93E6_E21AE4E83CD2_.wvu.PrintArea" localSheetId="192" hidden="1">'226 КВР 113 (2023)500.02.00ЕГЭ'!$A$1:$F$23</definedName>
    <definedName name="Z_B1F055BA_EE0B_476B_93E6_E21AE4E83CD2_.wvu.PrintArea" localSheetId="193" hidden="1">'226 КВР 113 (2024)500.02.00ЕГЭ'!$A$1:$F$23</definedName>
    <definedName name="Z_B1F055BA_EE0B_476B_93E6_E21AE4E83CD2_.wvu.PrintArea" localSheetId="194" hidden="1">'226 КВР 119 (2022)ЕГЭ'!$A$1:$D$45</definedName>
    <definedName name="Z_B1F055BA_EE0B_476B_93E6_E21AE4E83CD2_.wvu.PrintArea" localSheetId="195" hidden="1">'226 КВР 119 (2023)ЕГЭ'!$A$1:$D$45</definedName>
    <definedName name="Z_B1F055BA_EE0B_476B_93E6_E21AE4E83CD2_.wvu.PrintArea" localSheetId="196" hidden="1">'226 КВР 119 (2024)ЕГЭ'!$A$1:$D$45</definedName>
    <definedName name="Z_B1F055BA_EE0B_476B_93E6_E21AE4E83CD2_.wvu.PrintArea" localSheetId="176" hidden="1">'226(2022)020.00.0022 ОВЗ (РБ)'!$A$1:$F$51</definedName>
    <definedName name="Z_B1F055BA_EE0B_476B_93E6_E21AE4E83CD2_.wvu.PrintArea" localSheetId="167" hidden="1">'226(2022)020.00.0028Гор.пит(РБ)'!$A$1:$F$51</definedName>
    <definedName name="Z_B1F055BA_EE0B_476B_93E6_E21AE4E83CD2_.wvu.PrintArea" localSheetId="200" hidden="1">'226(2022)020.00.0034Лагерь(мед)'!$A$1:$F$51</definedName>
    <definedName name="Z_B1F055BA_EE0B_476B_93E6_E21AE4E83CD2_.wvu.PrintArea" localSheetId="179" hidden="1">'226(2022)500.02.0004 ОВЗ (КБ)'!$A$1:$F$51</definedName>
    <definedName name="Z_B1F055BA_EE0B_476B_93E6_E21AE4E83CD2_.wvu.PrintArea" localSheetId="173" hidden="1">'226(2022)500.02.0005Гор.пит(КБ)'!$A$1:$F$51</definedName>
    <definedName name="Z_B1F055BA_EE0B_476B_93E6_E21AE4E83CD2_.wvu.PrintArea" localSheetId="170" hidden="1">'226(2022)500.02.0005Гор.пит(ФБ)'!$A$1:$F$51</definedName>
    <definedName name="Z_B1F055BA_EE0B_476B_93E6_E21AE4E83CD2_.wvu.PrintArea" localSheetId="188" hidden="1">'226(2022)500.02.0007 Инвал (КБ)'!$A$1:$F$51</definedName>
    <definedName name="Z_B1F055BA_EE0B_476B_93E6_E21AE4E83CD2_.wvu.PrintArea" localSheetId="177" hidden="1">'226(2023)020.00.0022 ОВЗ (РБ)'!$A$1:$F$51</definedName>
    <definedName name="Z_B1F055BA_EE0B_476B_93E6_E21AE4E83CD2_.wvu.PrintArea" localSheetId="168" hidden="1">'226(2023)020.00.0028Гор.пит(РБ)'!$A$1:$F$51</definedName>
    <definedName name="Z_B1F055BA_EE0B_476B_93E6_E21AE4E83CD2_.wvu.PrintArea" localSheetId="201" hidden="1">'226(2023)020.00.0034Лагерь(мед)'!$A$1:$F$51</definedName>
    <definedName name="Z_B1F055BA_EE0B_476B_93E6_E21AE4E83CD2_.wvu.PrintArea" localSheetId="180" hidden="1">'226(2023)500.02.0004 ОВЗ (КБ)'!$A$1:$F$51</definedName>
    <definedName name="Z_B1F055BA_EE0B_476B_93E6_E21AE4E83CD2_.wvu.PrintArea" localSheetId="174" hidden="1">'226(2023)500.02.0005Гор.пит(КБ)'!$A$1:$F$51</definedName>
    <definedName name="Z_B1F055BA_EE0B_476B_93E6_E21AE4E83CD2_.wvu.PrintArea" localSheetId="171" hidden="1">'226(2023)500.02.0005Гор.пит(ФБ)'!$A$1:$F$51</definedName>
    <definedName name="Z_B1F055BA_EE0B_476B_93E6_E21AE4E83CD2_.wvu.PrintArea" localSheetId="189" hidden="1">'226(2023)500.02.0007 Инвал (КБ)'!$A$1:$F$51</definedName>
    <definedName name="Z_B1F055BA_EE0B_476B_93E6_E21AE4E83CD2_.wvu.PrintArea" localSheetId="178" hidden="1">'226(2024)020.00.0022 ОВЗ(РБ)'!$A$1:$F$51</definedName>
    <definedName name="Z_B1F055BA_EE0B_476B_93E6_E21AE4E83CD2_.wvu.PrintArea" localSheetId="169" hidden="1">'226(2024)020.00.0028Гор.пит(РБ)'!$A$1:$F$51</definedName>
    <definedName name="Z_B1F055BA_EE0B_476B_93E6_E21AE4E83CD2_.wvu.PrintArea" localSheetId="202" hidden="1">'226(2024)020.00.0034Лагерь(мед)'!$A$1:$F$51</definedName>
    <definedName name="Z_B1F055BA_EE0B_476B_93E6_E21AE4E83CD2_.wvu.PrintArea" localSheetId="181" hidden="1">'226(2024)500.02.0004 ОВЗ (КБ)'!$A$1:$F$51</definedName>
    <definedName name="Z_B1F055BA_EE0B_476B_93E6_E21AE4E83CD2_.wvu.PrintArea" localSheetId="175" hidden="1">'226(2024)500.02.0005Гор.пит(КБ)'!$A$1:$F$51</definedName>
    <definedName name="Z_B1F055BA_EE0B_476B_93E6_E21AE4E83CD2_.wvu.PrintArea" localSheetId="172" hidden="1">'226(2024)500.02.0005Гор.пит(ФБ)'!$A$1:$F$51</definedName>
    <definedName name="Z_B1F055BA_EE0B_476B_93E6_E21AE4E83CD2_.wvu.PrintArea" localSheetId="190" hidden="1">'226(2024)500.02.0007 Инвал (КБ)'!$A$1:$F$51</definedName>
    <definedName name="Z_B1F055BA_EE0B_476B_93E6_E21AE4E83CD2_.wvu.PrintArea" localSheetId="52" hidden="1">'227 (2022)Р-Н'!$A$1:$D$29</definedName>
    <definedName name="Z_B1F055BA_EE0B_476B_93E6_E21AE4E83CD2_.wvu.PrintArea" localSheetId="182" hidden="1">'262 (2022)020.00.0022 ОВЗ (РБ) '!$A$1:$F$19</definedName>
    <definedName name="Z_B1F055BA_EE0B_476B_93E6_E21AE4E83CD2_.wvu.PrintArea" localSheetId="185" hidden="1">'262 (2022)500.02.0004 ОВЗ (КБ)'!$A$1:$F$19</definedName>
    <definedName name="Z_B1F055BA_EE0B_476B_93E6_E21AE4E83CD2_.wvu.PrintArea" localSheetId="183" hidden="1">'262 (2023)020.00.0022 ОВЗ(РБ)'!$A$1:$F$19</definedName>
    <definedName name="Z_B1F055BA_EE0B_476B_93E6_E21AE4E83CD2_.wvu.PrintArea" localSheetId="186" hidden="1">'262 (2023)500.02.0004 ОВЗ (КБ)'!$A$1:$F$19</definedName>
    <definedName name="Z_B1F055BA_EE0B_476B_93E6_E21AE4E83CD2_.wvu.PrintArea" localSheetId="184" hidden="1">'262 (2024)020.00.0022 ОВЗ (РБ )'!$A$1:$F$19</definedName>
    <definedName name="Z_B1F055BA_EE0B_476B_93E6_E21AE4E83CD2_.wvu.PrintArea" localSheetId="187" hidden="1">'262 (2024)500.02.0004 ОВЗ (КБ)'!$A$1:$F$19</definedName>
    <definedName name="Z_B1F055BA_EE0B_476B_93E6_E21AE4E83CD2_.wvu.PrintArea" localSheetId="90" hidden="1">'266 КВР 112 (2022)КРАЙ'!$A$1:$F$17</definedName>
    <definedName name="Z_B1F055BA_EE0B_476B_93E6_E21AE4E83CD2_.wvu.PrintArea" localSheetId="20" hidden="1">'266 КВР 112 (2022)Р-Н'!$A$1:$F$25</definedName>
    <definedName name="Z_B1F055BA_EE0B_476B_93E6_E21AE4E83CD2_.wvu.PrintArea" localSheetId="215" hidden="1">'310 (2022)005.00.0000 ЗСК'!$A$1:$E$20</definedName>
    <definedName name="Z_B1F055BA_EE0B_476B_93E6_E21AE4E83CD2_.wvu.PrintArea" localSheetId="225" hidden="1">'310 (2022)020.00.0010 НАРКОНЕТ'!$A$1:$E$20</definedName>
    <definedName name="Z_B1F055BA_EE0B_476B_93E6_E21AE4E83CD2_.wvu.PrintArea" localSheetId="217" hidden="1">'310 (2022)020.00.0013 АВТОГОРОД'!$A$1:$E$20</definedName>
    <definedName name="Z_B1F055BA_EE0B_476B_93E6_E21AE4E83CD2_.wvu.PrintArea" localSheetId="218" hidden="1">'310 (2022)500.03.0001 АВТОГОРОД'!$A$1:$E$20</definedName>
    <definedName name="Z_B1F055BA_EE0B_476B_93E6_E21AE4E83CD2_.wvu.PrintArea" localSheetId="134" hidden="1">'310 (2022)ВНЕБ, 140Д'!$A$1:$E$31</definedName>
    <definedName name="Z_B1F055BA_EE0B_476B_93E6_E21AE4E83CD2_.wvu.PrintArea" localSheetId="142" hidden="1">'310 (2022)ВНЕБ, 150Д'!$A$1:$E$31</definedName>
    <definedName name="Z_B1F055BA_EE0B_476B_93E6_E21AE4E83CD2_.wvu.PrintArea" localSheetId="147" hidden="1">'310 (2022)ВНЕБ, 400Д'!$A$1:$E$31</definedName>
    <definedName name="Z_B1F055BA_EE0B_476B_93E6_E21AE4E83CD2_.wvu.PrintArea" localSheetId="112" hidden="1">'310 (2022)КРАЙ'!$A$1:$E$53</definedName>
    <definedName name="Z_B1F055BA_EE0B_476B_93E6_E21AE4E83CD2_.wvu.PrintArea" localSheetId="55" hidden="1">'310 (2022)Р-Н (001.04.0001)'!$A$1:$E$38</definedName>
    <definedName name="Z_B1F055BA_EE0B_476B_93E6_E21AE4E83CD2_.wvu.PrintArea" localSheetId="228" hidden="1">'310 (2022)Р-Н (020.00.0019) (2)'!$A$1:$E$38</definedName>
    <definedName name="Z_B1F055BA_EE0B_476B_93E6_E21AE4E83CD2_.wvu.PrintArea" localSheetId="113" hidden="1">'310 (2023)КРАЙ'!$A$1:$E$36</definedName>
    <definedName name="Z_B1F055BA_EE0B_476B_93E6_E21AE4E83CD2_.wvu.PrintArea" localSheetId="114" hidden="1">'310 (2024)КРАЙ'!$A$1:$E$36</definedName>
    <definedName name="Z_B1F055BA_EE0B_476B_93E6_E21AE4E83CD2_.wvu.PrintArea" localSheetId="229" hidden="1">'ДЛЯ ТАЛИСМАНА'!$A$1:$T$81</definedName>
    <definedName name="Z_B1F055BA_EE0B_476B_93E6_E21AE4E83CD2_.wvu.PrintArea" localSheetId="0" hidden="1">'Раздел 1'!$A$7:$S$721</definedName>
    <definedName name="Z_B1F055BA_EE0B_476B_93E6_E21AE4E83CD2_.wvu.PrintTitles" localSheetId="74" hidden="1">'211квр 111 (2022)КРАЙ'!$A$11:$IS$11</definedName>
    <definedName name="Z_B1F055BA_EE0B_476B_93E6_E21AE4E83CD2_.wvu.PrintTitles" localSheetId="77" hidden="1">'211квр 111 (2022)КРАЙ (0703)'!$A$11:$IS$11</definedName>
    <definedName name="Z_B1F055BA_EE0B_476B_93E6_E21AE4E83CD2_.wvu.PrintTitles" localSheetId="11" hidden="1">'211квр 111 (2022)РАЙОН'!$A$17:$IV$17</definedName>
    <definedName name="Z_B1F055BA_EE0B_476B_93E6_E21AE4E83CD2_.wvu.PrintTitles" localSheetId="14" hidden="1">'211квр 111 (2022)РАЙОН ИФ001'!$A$17:$IV$17</definedName>
    <definedName name="Z_B1F055BA_EE0B_476B_93E6_E21AE4E83CD2_.wvu.PrintTitles" localSheetId="75" hidden="1">'211квр 111 (2023)КРАЙ'!$A$11:$IV$11</definedName>
    <definedName name="Z_B1F055BA_EE0B_476B_93E6_E21AE4E83CD2_.wvu.PrintTitles" localSheetId="78" hidden="1">'211квр 111 (2023)КРАЙ (0703)'!$A$11:$IV$11</definedName>
    <definedName name="Z_B1F055BA_EE0B_476B_93E6_E21AE4E83CD2_.wvu.PrintTitles" localSheetId="12" hidden="1">'211квр 111 (2023)РАЙОН'!$A$17:$IV$17</definedName>
    <definedName name="Z_B1F055BA_EE0B_476B_93E6_E21AE4E83CD2_.wvu.PrintTitles" localSheetId="76" hidden="1">'211квр 111 (2024)КРАЙ'!$A$11:$IV$11</definedName>
    <definedName name="Z_B1F055BA_EE0B_476B_93E6_E21AE4E83CD2_.wvu.PrintTitles" localSheetId="79" hidden="1">'211квр 111 (2024)КРАЙ (0703)'!$A$11:$IV$11</definedName>
    <definedName name="Z_B1F055BA_EE0B_476B_93E6_E21AE4E83CD2_.wvu.PrintTitles" localSheetId="13" hidden="1">'211квр 111 (2024)РАЙОН'!$A$17:$IV$17</definedName>
    <definedName name="Z_B1F055BA_EE0B_476B_93E6_E21AE4E83CD2_.wvu.PrintTitles" localSheetId="229" hidden="1">'ДЛЯ ТАЛИСМАНА'!$7:$7</definedName>
    <definedName name="Z_B1F055BA_EE0B_476B_93E6_E21AE4E83CD2_.wvu.PrintTitles" localSheetId="0" hidden="1">'Раздел 1'!$28:$28</definedName>
    <definedName name="Z_B1F055BA_EE0B_476B_93E6_E21AE4E83CD2_.wvu.Rows" localSheetId="74" hidden="1">'211квр 111 (2022)КРАЙ'!#REF!,'211квр 111 (2022)КРАЙ'!#REF!</definedName>
    <definedName name="Z_B1F055BA_EE0B_476B_93E6_E21AE4E83CD2_.wvu.Rows" localSheetId="77" hidden="1">'211квр 111 (2022)КРАЙ (0703)'!#REF!,'211квр 111 (2022)КРАЙ (0703)'!#REF!</definedName>
    <definedName name="Z_B1F055BA_EE0B_476B_93E6_E21AE4E83CD2_.wvu.Rows" localSheetId="11" hidden="1">'211квр 111 (2022)РАЙОН'!$A$1:$IV$6,'211квр 111 (2022)РАЙОН'!#REF!</definedName>
    <definedName name="Z_B1F055BA_EE0B_476B_93E6_E21AE4E83CD2_.wvu.Rows" localSheetId="14" hidden="1">'211квр 111 (2022)РАЙОН ИФ001'!$A$1:$IV$6,'211квр 111 (2022)РАЙОН ИФ001'!#REF!</definedName>
    <definedName name="Z_B1F055BA_EE0B_476B_93E6_E21AE4E83CD2_.wvu.Rows" localSheetId="75" hidden="1">'211квр 111 (2023)КРАЙ'!#REF!,'211квр 111 (2023)КРАЙ'!#REF!</definedName>
    <definedName name="Z_B1F055BA_EE0B_476B_93E6_E21AE4E83CD2_.wvu.Rows" localSheetId="78" hidden="1">'211квр 111 (2023)КРАЙ (0703)'!#REF!,'211квр 111 (2023)КРАЙ (0703)'!#REF!</definedName>
    <definedName name="Z_B1F055BA_EE0B_476B_93E6_E21AE4E83CD2_.wvu.Rows" localSheetId="12" hidden="1">'211квр 111 (2023)РАЙОН'!$A$1:$IV$6,'211квр 111 (2023)РАЙОН'!#REF!</definedName>
    <definedName name="Z_B1F055BA_EE0B_476B_93E6_E21AE4E83CD2_.wvu.Rows" localSheetId="76" hidden="1">'211квр 111 (2024)КРАЙ'!#REF!,'211квр 111 (2024)КРАЙ'!#REF!</definedName>
    <definedName name="Z_B1F055BA_EE0B_476B_93E6_E21AE4E83CD2_.wvu.Rows" localSheetId="79" hidden="1">'211квр 111 (2024)КРАЙ (0703)'!#REF!,'211квр 111 (2024)КРАЙ (0703)'!#REF!</definedName>
    <definedName name="Z_B1F055BA_EE0B_476B_93E6_E21AE4E83CD2_.wvu.Rows" localSheetId="13" hidden="1">'211квр 111 (2024)РАЙОН'!$A$1:$IV$6,'211квр 111 (2024)РАЙОН'!#REF!</definedName>
    <definedName name="Z_B1F055BA_EE0B_476B_93E6_E21AE4E83CD2_.wvu.Rows" localSheetId="100" hidden="1">'221 (2022)КРАЙ'!#REF!,'221 (2022)КРАЙ'!#REF!</definedName>
    <definedName name="Z_B1F055BA_EE0B_476B_93E6_E21AE4E83CD2_.wvu.Rows" localSheetId="27" hidden="1">'221 (2022)Р-Н'!#REF!,'221 (2022)Р-Н'!#REF!</definedName>
    <definedName name="Z_B1F055BA_EE0B_476B_93E6_E21AE4E83CD2_.wvu.Rows" localSheetId="101" hidden="1">'221 (2023)КРАЙ'!#REF!,'221 (2023)КРАЙ'!#REF!</definedName>
    <definedName name="Z_B1F055BA_EE0B_476B_93E6_E21AE4E83CD2_.wvu.Rows" localSheetId="102" hidden="1">'221 (2024)КРАЙ'!#REF!,'221 (2024)КРАЙ'!#REF!</definedName>
    <definedName name="Z_B1F055BA_EE0B_476B_93E6_E21AE4E83CD2_.wvu.Rows" localSheetId="103" hidden="1">'222 (2022)КРАЙ'!#REF!,'222 (2022)КРАЙ'!$A$13:$IU$13</definedName>
    <definedName name="Z_B1F055BA_EE0B_476B_93E6_E21AE4E83CD2_.wvu.Rows" localSheetId="28" hidden="1">'222 (2022)Р-Н ПОДВОЗ'!#REF!,'222 (2022)Р-Н ПОДВОЗ'!$A$13:$IU$13</definedName>
    <definedName name="Z_B1F055BA_EE0B_476B_93E6_E21AE4E83CD2_.wvu.Rows" localSheetId="104" hidden="1">'222 (2023)КРАЙ'!#REF!,'222 (2023)КРАЙ'!$A$12:$IN$12</definedName>
    <definedName name="Z_B1F055BA_EE0B_476B_93E6_E21AE4E83CD2_.wvu.Rows" localSheetId="29" hidden="1">'222 (2023)Р-Н ПОДВОЗ'!#REF!,'222 (2023)Р-Н ПОДВОЗ'!$A$12:$IQ$12</definedName>
    <definedName name="Z_B1F055BA_EE0B_476B_93E6_E21AE4E83CD2_.wvu.Rows" localSheetId="105" hidden="1">'222 (2024)КРАЙ'!#REF!,'222 (2024)КРАЙ'!$A$12:$IN$12</definedName>
    <definedName name="Z_B1F055BA_EE0B_476B_93E6_E21AE4E83CD2_.wvu.Rows" localSheetId="30" hidden="1">'222 (2024)Р-Н ПОДВОЗ'!#REF!,'222 (2024)Р-Н ПОДВОЗ'!$A$12:$IQ$12</definedName>
    <definedName name="Z_B1F055BA_EE0B_476B_93E6_E21AE4E83CD2_.wvu.Rows" localSheetId="212" hidden="1">'225 (2022)005.00.0000 ЗСК'!$A$13:$IV$34,'225 (2022)005.00.0000 ЗСК'!$A$36:$IV$40,'225 (2022)005.00.0000 ЗСК'!$A$42:$IV$49,'225 (2022)005.00.0000 ЗСК'!$A$51:$IV$57,'225 (2022)005.00.0000 ЗСК'!$A$80:$IV$81</definedName>
    <definedName name="Z_B1F055BA_EE0B_476B_93E6_E21AE4E83CD2_.wvu.Rows" localSheetId="219" hidden="1">'225 (2022)060.00.0004'!$A$13:$IV$34,'225 (2022)060.00.0004'!$A$36:$IV$40,'225 (2022)060.00.0004'!$A$42:$IV$49,'225 (2022)060.00.0004'!$A$51:$IV$57,'225 (2022)060.00.0004'!$A$80:$IV$81</definedName>
    <definedName name="Z_B1F055BA_EE0B_476B_93E6_E21AE4E83CD2_.wvu.Rows" localSheetId="222" hidden="1">'225 (2022)500.03.0002'!$A$13:$IV$34,'225 (2022)500.03.0002'!$A$36:$IV$40,'225 (2022)500.03.0002'!$A$42:$IV$49,'225 (2022)500.03.0002'!$A$51:$IV$57,'225 (2022)500.03.0002'!$A$80:$IV$81</definedName>
    <definedName name="Z_B1F055BA_EE0B_476B_93E6_E21AE4E83CD2_.wvu.Rows" localSheetId="131" hidden="1">'225 (2022)ВНЕБ, 140Д'!$A$14:$IV$31,'225 (2022)ВНЕБ, 140Д'!$A$33:$IV$35,'225 (2022)ВНЕБ, 140Д'!$A$37:$IV$44,'225 (2022)ВНЕБ, 140Д'!$A$46:$IV$49,'225 (2022)ВНЕБ, 140Д'!$A$71:$IV$72</definedName>
    <definedName name="Z_B1F055BA_EE0B_476B_93E6_E21AE4E83CD2_.wvu.Rows" localSheetId="138" hidden="1">'225 (2022)ВНЕБ, 150Д'!$A$14:$IV$31,'225 (2022)ВНЕБ, 150Д'!$A$33:$IV$35,'225 (2022)ВНЕБ, 150Д'!$A$37:$IV$44,'225 (2022)ВНЕБ, 150Д'!$A$46:$IV$49,'225 (2022)ВНЕБ, 150Д'!$A$71:$IV$72</definedName>
    <definedName name="Z_B1F055BA_EE0B_476B_93E6_E21AE4E83CD2_.wvu.Rows" localSheetId="144" hidden="1">'225 (2022)ВНЕБ, 400Д'!$A$14:$IV$31,'225 (2022)ВНЕБ, 400Д'!$A$33:$IV$35,'225 (2022)ВНЕБ, 400Д'!$A$37:$IV$44,'225 (2022)ВНЕБ, 400Д'!$A$46:$IV$49,'225 (2022)ВНЕБ, 400Д'!$A$71:$IV$72</definedName>
    <definedName name="Z_B1F055BA_EE0B_476B_93E6_E21AE4E83CD2_.wvu.Rows" localSheetId="106" hidden="1">'225 (2022)КРАЙ'!$A$14:$IV$16,'225 (2022)КРАЙ'!$A$18:$IV$20,'225 (2022)КРАЙ'!$A$22:$IV$29,'225 (2022)КРАЙ'!$A$31:$IV$33,'225 (2022)КРАЙ'!$A$38:$IV$38</definedName>
    <definedName name="Z_B1F055BA_EE0B_476B_93E6_E21AE4E83CD2_.wvu.Rows" localSheetId="46" hidden="1">'225 (2022)Р-Н'!$A$14:$IV$35,'225 (2022)Р-Н'!$A$37:$IV$39,'225 (2022)Р-Н'!$A$41:$IV$48,'225 (2022)Р-Н'!$A$50:$IV$53,'225 (2022)Р-Н'!$A$75:$IV$76</definedName>
    <definedName name="Z_B1F055BA_EE0B_476B_93E6_E21AE4E83CD2_.wvu.Rows" localSheetId="37" hidden="1">'225 (2022)Р-Н (001.10.0000)'!$A$14:$IV$16,'225 (2022)Р-Н (001.10.0000)'!$A$18:$IV$20,'225 (2022)Р-Н (001.10.0000)'!$A$22:$IV$25,'225 (2022)Р-Н (001.10.0000)'!$A$27:$IV$30,'225 (2022)Р-Н (001.10.0000)'!$A$34:$IV$35</definedName>
    <definedName name="Z_B1F055BA_EE0B_476B_93E6_E21AE4E83CD2_.wvu.Rows" localSheetId="40" hidden="1">'225 (2022)Р-Н (001.11.0000)'!$A$14:$IV$16,'225 (2022)Р-Н (001.11.0000)'!$A$18:$IV$20,'225 (2022)Р-Н (001.11.0000)'!$A$22:$IV$25,'225 (2022)Р-Н (001.11.0000)'!$A$27:$IV$30,'225 (2022)Р-Н (001.11.0000)'!$A$34:$IV$35</definedName>
    <definedName name="Z_B1F055BA_EE0B_476B_93E6_E21AE4E83CD2_.wvu.Rows" localSheetId="43" hidden="1">'225 (2022)Р-Н (001.12.0000)'!$A$14:$IV$16,'225 (2022)Р-Н (001.12.0000)'!$A$18:$IV$20,'225 (2022)Р-Н (001.12.0000)'!$A$22:$IV$25,'225 (2022)Р-Н (001.12.0000)'!$A$27:$IV$30,'225 (2022)Р-Н (001.12.0000)'!$A$34:$IV$35</definedName>
    <definedName name="Z_B1F055BA_EE0B_476B_93E6_E21AE4E83CD2_.wvu.Rows" localSheetId="107" hidden="1">'225 (2023)КРАЙ'!$A$13:$IR$34,'225 (2023)КРАЙ'!$A$36:$IR$38,'225 (2023)КРАЙ'!#REF!,'225 (2023)КРАЙ'!#REF!,'225 (2023)КРАЙ'!#REF!</definedName>
    <definedName name="Z_B1F055BA_EE0B_476B_93E6_E21AE4E83CD2_.wvu.Rows" localSheetId="47" hidden="1">'225 (2023)Р-Н'!$A$13:$IP$34,'225 (2023)Р-Н'!$A$36:$IP$38,'225 (2023)Р-Н'!$A$40:$IP$47,'225 (2023)Р-Н'!$A$49:$IP$52,'225 (2023)Р-Н'!$A$74:$IP$75</definedName>
    <definedName name="Z_B1F055BA_EE0B_476B_93E6_E21AE4E83CD2_.wvu.Rows" localSheetId="38" hidden="1">'225 (2023)Р-Н (001.10.0000)'!$A$13:$IO$15,'225 (2023)Р-Н (001.10.0000)'!$A$17:$IO$19,'225 (2023)Р-Н (001.10.0000)'!$A$21:$IO$24,'225 (2023)Р-Н (001.10.0000)'!$A$26:$IO$29,'225 (2023)Р-Н (001.10.0000)'!$A$33:$IO$34</definedName>
    <definedName name="Z_B1F055BA_EE0B_476B_93E6_E21AE4E83CD2_.wvu.Rows" localSheetId="41" hidden="1">'225 (2023)Р-Н (001.11.0000)'!$A$13:$IO$15,'225 (2023)Р-Н (001.11.0000)'!$A$17:$IO$19,'225 (2023)Р-Н (001.11.0000)'!$A$21:$IO$24,'225 (2023)Р-Н (001.11.0000)'!$A$26:$IO$29,'225 (2023)Р-Н (001.11.0000)'!$A$33:$IO$34</definedName>
    <definedName name="Z_B1F055BA_EE0B_476B_93E6_E21AE4E83CD2_.wvu.Rows" localSheetId="44" hidden="1">'225 (2023)Р-Н (001.12.0000)'!$A$13:$IO$15,'225 (2023)Р-Н (001.12.0000)'!$A$17:$IO$19,'225 (2023)Р-Н (001.12.0000)'!$A$21:$IO$24,'225 (2023)Р-Н (001.12.0000)'!$A$26:$IO$29,'225 (2023)Р-Н (001.12.0000)'!$A$33:$IO$34</definedName>
    <definedName name="Z_B1F055BA_EE0B_476B_93E6_E21AE4E83CD2_.wvu.Rows" localSheetId="108" hidden="1">'225 (2024)КРАЙ'!$A$13:$IR$34,'225 (2024)КРАЙ'!$A$36:$IR$38,'225 (2024)КРАЙ'!#REF!,'225 (2024)КРАЙ'!#REF!,'225 (2024)КРАЙ'!#REF!</definedName>
    <definedName name="Z_B1F055BA_EE0B_476B_93E6_E21AE4E83CD2_.wvu.Rows" localSheetId="48" hidden="1">'225 (2024)Р-Н'!$A$13:$IP$34,'225 (2024)Р-Н'!$A$36:$IP$38,'225 (2024)Р-Н'!$A$40:$IP$47,'225 (2024)Р-Н'!$A$49:$IP$52,'225 (2024)Р-Н'!$A$74:$IP$75</definedName>
    <definedName name="Z_B1F055BA_EE0B_476B_93E6_E21AE4E83CD2_.wvu.Rows" localSheetId="39" hidden="1">'225 (2024)Р-Н (001.10.0000)'!$A$13:$IO$15,'225 (2024)Р-Н (001.10.0000)'!$A$17:$IO$19,'225 (2024)Р-Н (001.10.0000)'!$A$21:$IO$24,'225 (2024)Р-Н (001.10.0000)'!$A$26:$IO$29,'225 (2024)Р-Н (001.10.0000)'!$A$33:$IO$34</definedName>
    <definedName name="Z_B1F055BA_EE0B_476B_93E6_E21AE4E83CD2_.wvu.Rows" localSheetId="42" hidden="1">'225 (2024)Р-Н (001.11.0000)'!$A$13:$IO$15,'225 (2024)Р-Н (001.11.0000)'!$A$17:$IO$19,'225 (2024)Р-Н (001.11.0000)'!$A$21:$IO$24,'225 (2024)Р-Н (001.11.0000)'!$A$26:$IO$29,'225 (2024)Р-Н (001.11.0000)'!$A$33:$IO$34</definedName>
    <definedName name="Z_B1F055BA_EE0B_476B_93E6_E21AE4E83CD2_.wvu.Rows" localSheetId="45" hidden="1">'225 (2024)Р-Н (001.12.0000)'!$A$13:$IO$15,'225 (2024)Р-Н (001.12.0000)'!$A$17:$IO$19,'225 (2024)Р-Н (001.12.0000)'!$A$21:$IO$24,'225 (2024)Р-Н (001.12.0000)'!$A$26:$IO$29,'225 (2024)Р-Н (001.12.0000)'!$A$33:$IO$34</definedName>
    <definedName name="Z_B1F055BA_EE0B_476B_93E6_E21AE4E83CD2_.wvu.Rows" localSheetId="227" hidden="1">'226 (2022) 003.01.0060'!$A$13:$IV$21,'226 (2022) 003.01.0060'!$A$23:$IV$23,'226 (2022) 003.01.0060'!#REF!,'226 (2022) 003.01.0060'!$A$28:$IV$28,'226 (2022) 003.01.0060'!$A$59:$IV$59,'226 (2022) 003.01.0060'!#REF!</definedName>
    <definedName name="Z_B1F055BA_EE0B_476B_93E6_E21AE4E83CD2_.wvu.Rows" localSheetId="213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B1F055BA_EE0B_476B_93E6_E21AE4E83CD2_.wvu.Rows" localSheetId="15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B1F055BA_EE0B_476B_93E6_E21AE4E83CD2_.wvu.Rows" localSheetId="197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B1F055BA_EE0B_476B_93E6_E21AE4E83CD2_.wvu.Rows" localSheetId="14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B1F055BA_EE0B_476B_93E6_E21AE4E83CD2_.wvu.Rows" localSheetId="16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B1F055BA_EE0B_476B_93E6_E21AE4E83CD2_.wvu.Rows" localSheetId="16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B1F055BA_EE0B_476B_93E6_E21AE4E83CD2_.wvu.Rows" localSheetId="220" hidden="1">'226 (2022)060.00.0005'!$A$12:$IV$25,'226 (2022)060.00.0005'!$A$27:$IV$27,'226 (2022)060.00.0005'!$A$29:$IV$31,'226 (2022)060.00.0005'!$A$35:$IV$35,'226 (2022)060.00.0005'!#REF!,'226 (2022)060.00.0005'!#REF!</definedName>
    <definedName name="Z_B1F055BA_EE0B_476B_93E6_E21AE4E83CD2_.wvu.Rows" localSheetId="16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B1F055BA_EE0B_476B_93E6_E21AE4E83CD2_.wvu.Rows" localSheetId="223" hidden="1">'226 (2022)500.03.0002'!$A$12:$IV$25,'226 (2022)500.03.0002'!$A$27:$IV$27,'226 (2022)500.03.0002'!$A$29:$IV$31,'226 (2022)500.03.0002'!$A$35:$IV$35,'226 (2022)500.03.0002'!#REF!,'226 (2022)500.03.0002'!#REF!</definedName>
    <definedName name="Z_B1F055BA_EE0B_476B_93E6_E21AE4E83CD2_.wvu.Rows" localSheetId="203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B1F055BA_EE0B_476B_93E6_E21AE4E83CD2_.wvu.Rows" localSheetId="13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B1F055BA_EE0B_476B_93E6_E21AE4E83CD2_.wvu.Rows" localSheetId="13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B1F055BA_EE0B_476B_93E6_E21AE4E83CD2_.wvu.Rows" localSheetId="14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B1F055BA_EE0B_476B_93E6_E21AE4E83CD2_.wvu.Rows" localSheetId="109" hidden="1">'226 (2022)КРАЙ'!$A$13:$IV$20,'226 (2022)КРАЙ'!$A$22:$IV$22,'226 (2022)КРАЙ'!$A$24:$IV$24,'226 (2022)КРАЙ'!$A$30:$IV$30,'226 (2022)КРАЙ'!#REF!,'226 (2022)КРАЙ'!#REF!</definedName>
    <definedName name="Z_B1F055BA_EE0B_476B_93E6_E21AE4E83CD2_.wvu.Rows" localSheetId="49" hidden="1">'226 (2022)Р-Н'!$A$13:$IV$21,'226 (2022)Р-Н'!$A$23:$IV$23,'226 (2022)Р-Н'!#REF!,'226 (2022)Р-Н'!$A$28:$IV$28,'226 (2022)Р-Н'!$A$59:$IV$59,'226 (2022)Р-Н'!#REF!</definedName>
    <definedName name="Z_B1F055BA_EE0B_476B_93E6_E21AE4E83CD2_.wvu.Rows" localSheetId="16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B1F055BA_EE0B_476B_93E6_E21AE4E83CD2_.wvu.Rows" localSheetId="198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B1F055BA_EE0B_476B_93E6_E21AE4E83CD2_.wvu.Rows" localSheetId="15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B1F055BA_EE0B_476B_93E6_E21AE4E83CD2_.wvu.Rows" localSheetId="16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B1F055BA_EE0B_476B_93E6_E21AE4E83CD2_.wvu.Rows" localSheetId="204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B1F055BA_EE0B_476B_93E6_E21AE4E83CD2_.wvu.Rows" localSheetId="14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B1F055BA_EE0B_476B_93E6_E21AE4E83CD2_.wvu.Rows" localSheetId="110" hidden="1">'226 (2023)КРАЙ'!$A$12:$IR$26,'226 (2023)КРАЙ'!$A$28:$IR$28,'226 (2023)КРАЙ'!$A$30:$IR$32,'226 (2023)КРАЙ'!$A$36:$IR$36,'226 (2023)КРАЙ'!#REF!,'226 (2023)КРАЙ'!#REF!</definedName>
    <definedName name="Z_B1F055BA_EE0B_476B_93E6_E21AE4E83CD2_.wvu.Rows" localSheetId="50" hidden="1">'226 (2023)Р-Н'!$A$12:$IN$20,'226 (2023)Р-Н'!$A$22:$IN$22,'226 (2023)Р-Н'!#REF!,'226 (2023)Р-Н'!$A$27:$IN$27,'226 (2023)Р-Н'!$A$59:$IN$59,'226 (2023)Р-Н'!#REF!</definedName>
    <definedName name="Z_B1F055BA_EE0B_476B_93E6_E21AE4E83CD2_.wvu.Rows" localSheetId="161" hidden="1">'226 (2024)020.00.0001 5руб'!$A$12:$IV$25,'226 (2024)020.00.0001 5руб'!$A$27:$IV$27,'226 (2024)020.00.0001 5руб'!$A$29:$IV$31,'226 (2024)020.00.0001 5руб'!$A$35:$IV$35,'226 (2024)020.00.0001 5руб'!#REF!,'226 (2024)020.00.0001 5руб'!#REF!</definedName>
    <definedName name="Z_B1F055BA_EE0B_476B_93E6_E21AE4E83CD2_.wvu.Rows" localSheetId="199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B1F055BA_EE0B_476B_93E6_E21AE4E83CD2_.wvu.Rows" localSheetId="15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B1F055BA_EE0B_476B_93E6_E21AE4E83CD2_.wvu.Rows" localSheetId="16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B1F055BA_EE0B_476B_93E6_E21AE4E83CD2_.wvu.Rows" localSheetId="205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B1F055BA_EE0B_476B_93E6_E21AE4E83CD2_.wvu.Rows" localSheetId="14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B1F055BA_EE0B_476B_93E6_E21AE4E83CD2_.wvu.Rows" localSheetId="111" hidden="1">'226 (2024)КРАЙ'!$A$12:$IR$26,'226 (2024)КРАЙ'!$A$28:$IR$28,'226 (2024)КРАЙ'!$A$30:$IR$32,'226 (2024)КРАЙ'!$A$36:$IR$36,'226 (2024)КРАЙ'!#REF!,'226 (2024)КРАЙ'!#REF!</definedName>
    <definedName name="Z_B1F055BA_EE0B_476B_93E6_E21AE4E83CD2_.wvu.Rows" localSheetId="51" hidden="1">'226 (2024)Р-Н'!$A$12:$IN$20,'226 (2024)Р-Н'!$A$22:$IN$22,'226 (2024)Р-Н'!#REF!,'226 (2024)Р-Н'!$A$27:$IN$27,'226 (2024)Р-Н'!$A$59:$IN$59,'226 (2024)Р-Н'!#REF!</definedName>
    <definedName name="Z_B1F055BA_EE0B_476B_93E6_E21AE4E83CD2_.wvu.Rows" localSheetId="194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B1F055BA_EE0B_476B_93E6_E21AE4E83CD2_.wvu.Rows" localSheetId="195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B1F055BA_EE0B_476B_93E6_E21AE4E83CD2_.wvu.Rows" localSheetId="196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B1F055BA_EE0B_476B_93E6_E21AE4E83CD2_.wvu.Rows" localSheetId="17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B1F055BA_EE0B_476B_93E6_E21AE4E83CD2_.wvu.Rows" localSheetId="16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B1F055BA_EE0B_476B_93E6_E21AE4E83CD2_.wvu.Rows" localSheetId="200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B1F055BA_EE0B_476B_93E6_E21AE4E83CD2_.wvu.Rows" localSheetId="17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B1F055BA_EE0B_476B_93E6_E21AE4E83CD2_.wvu.Rows" localSheetId="17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B1F055BA_EE0B_476B_93E6_E21AE4E83CD2_.wvu.Rows" localSheetId="17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B1F055BA_EE0B_476B_93E6_E21AE4E83CD2_.wvu.Rows" localSheetId="18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B1F055BA_EE0B_476B_93E6_E21AE4E83CD2_.wvu.Rows" localSheetId="17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B1F055BA_EE0B_476B_93E6_E21AE4E83CD2_.wvu.Rows" localSheetId="16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B1F055BA_EE0B_476B_93E6_E21AE4E83CD2_.wvu.Rows" localSheetId="201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B1F055BA_EE0B_476B_93E6_E21AE4E83CD2_.wvu.Rows" localSheetId="18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B1F055BA_EE0B_476B_93E6_E21AE4E83CD2_.wvu.Rows" localSheetId="17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B1F055BA_EE0B_476B_93E6_E21AE4E83CD2_.wvu.Rows" localSheetId="17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B1F055BA_EE0B_476B_93E6_E21AE4E83CD2_.wvu.Rows" localSheetId="18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B1F055BA_EE0B_476B_93E6_E21AE4E83CD2_.wvu.Rows" localSheetId="17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B1F055BA_EE0B_476B_93E6_E21AE4E83CD2_.wvu.Rows" localSheetId="16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B1F055BA_EE0B_476B_93E6_E21AE4E83CD2_.wvu.Rows" localSheetId="202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B1F055BA_EE0B_476B_93E6_E21AE4E83CD2_.wvu.Rows" localSheetId="18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B1F055BA_EE0B_476B_93E6_E21AE4E83CD2_.wvu.Rows" localSheetId="17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B1F055BA_EE0B_476B_93E6_E21AE4E83CD2_.wvu.Rows" localSheetId="17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B1F055BA_EE0B_476B_93E6_E21AE4E83CD2_.wvu.Rows" localSheetId="19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B1F055BA_EE0B_476B_93E6_E21AE4E83CD2_.wvu.Rows" localSheetId="52" hidden="1">'227 (2022)Р-Н'!$A$12:$IV$12,'227 (2022)Р-Н'!#REF!,'227 (2022)Р-Н'!#REF!,'227 (2022)Р-Н'!#REF!,'227 (2022)Р-Н'!$A$13:$IV$13</definedName>
    <definedName name="Z_B1F055BA_EE0B_476B_93E6_E21AE4E83CD2_.wvu.Rows" localSheetId="18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B1F055BA_EE0B_476B_93E6_E21AE4E83CD2_.wvu.Rows" localSheetId="18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B1F055BA_EE0B_476B_93E6_E21AE4E83CD2_.wvu.Rows" localSheetId="18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B1F055BA_EE0B_476B_93E6_E21AE4E83CD2_.wvu.Rows" localSheetId="18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B1F055BA_EE0B_476B_93E6_E21AE4E83CD2_.wvu.Rows" localSheetId="18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B1F055BA_EE0B_476B_93E6_E21AE4E83CD2_.wvu.Rows" localSheetId="18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Z_C0515F41_DD4E_4994_995C_1504F01D338A_.wvu.Rows" localSheetId="212" hidden="1">'225 (2022)005.00.0000 ЗСК'!$A$38:$IV$40,'225 (2022)005.00.0000 ЗСК'!$A$49:$IV$57</definedName>
    <definedName name="Z_C0515F41_DD4E_4994_995C_1504F01D338A_.wvu.Rows" localSheetId="219" hidden="1">'225 (2022)060.00.0004'!$A$38:$IV$40,'225 (2022)060.00.0004'!$A$49:$IV$57</definedName>
    <definedName name="Z_C0515F41_DD4E_4994_995C_1504F01D338A_.wvu.Rows" localSheetId="222" hidden="1">'225 (2022)500.03.0002'!$A$38:$IV$40,'225 (2022)500.03.0002'!$A$49:$IV$57</definedName>
    <definedName name="Z_C0515F41_DD4E_4994_995C_1504F01D338A_.wvu.Rows" localSheetId="131" hidden="1">'225 (2022)ВНЕБ, 140Д'!$A$35:$IV$35,'225 (2022)ВНЕБ, 140Д'!$A$44:$IV$49</definedName>
    <definedName name="Z_C0515F41_DD4E_4994_995C_1504F01D338A_.wvu.Rows" localSheetId="138" hidden="1">'225 (2022)ВНЕБ, 150Д'!$A$35:$IV$35,'225 (2022)ВНЕБ, 150Д'!$A$44:$IV$49</definedName>
    <definedName name="Z_C0515F41_DD4E_4994_995C_1504F01D338A_.wvu.Rows" localSheetId="144" hidden="1">'225 (2022)ВНЕБ, 400Д'!$A$35:$IV$35,'225 (2022)ВНЕБ, 400Д'!$A$44:$IV$49</definedName>
    <definedName name="Z_C0515F41_DD4E_4994_995C_1504F01D338A_.wvu.Rows" localSheetId="106" hidden="1">'225 (2022)КРАЙ'!$A$19:$IV$20,'225 (2022)КРАЙ'!$A$29:$IV$33</definedName>
    <definedName name="Z_C0515F41_DD4E_4994_995C_1504F01D338A_.wvu.Rows" localSheetId="46" hidden="1">'225 (2022)Р-Н'!$A$39:$IV$39,'225 (2022)Р-Н'!$A$48:$IV$53</definedName>
    <definedName name="Z_C0515F41_DD4E_4994_995C_1504F01D338A_.wvu.Rows" localSheetId="37" hidden="1">'225 (2022)Р-Н (001.10.0000)'!$A$20:$IV$20,'225 (2022)Р-Н (001.10.0000)'!$A$25:$IV$30</definedName>
    <definedName name="Z_C0515F41_DD4E_4994_995C_1504F01D338A_.wvu.Rows" localSheetId="40" hidden="1">'225 (2022)Р-Н (001.11.0000)'!$A$20:$IV$20,'225 (2022)Р-Н (001.11.0000)'!$A$25:$IV$30</definedName>
    <definedName name="Z_C0515F41_DD4E_4994_995C_1504F01D338A_.wvu.Rows" localSheetId="43" hidden="1">'225 (2022)Р-Н (001.12.0000)'!$A$20:$IV$20,'225 (2022)Р-Н (001.12.0000)'!$A$25:$IV$30</definedName>
    <definedName name="Z_C0515F41_DD4E_4994_995C_1504F01D338A_.wvu.Rows" localSheetId="107" hidden="1">'225 (2023)КРАЙ'!$A$38:$IR$38,'225 (2023)КРАЙ'!#REF!</definedName>
    <definedName name="Z_C0515F41_DD4E_4994_995C_1504F01D338A_.wvu.Rows" localSheetId="47" hidden="1">'225 (2023)Р-Н'!$A$38:$IP$38,'225 (2023)Р-Н'!$A$47:$IP$52</definedName>
    <definedName name="Z_C0515F41_DD4E_4994_995C_1504F01D338A_.wvu.Rows" localSheetId="38" hidden="1">'225 (2023)Р-Н (001.10.0000)'!$A$19:$IO$19,'225 (2023)Р-Н (001.10.0000)'!$A$24:$IO$29</definedName>
    <definedName name="Z_C0515F41_DD4E_4994_995C_1504F01D338A_.wvu.Rows" localSheetId="41" hidden="1">'225 (2023)Р-Н (001.11.0000)'!$A$19:$IO$19,'225 (2023)Р-Н (001.11.0000)'!$A$24:$IO$29</definedName>
    <definedName name="Z_C0515F41_DD4E_4994_995C_1504F01D338A_.wvu.Rows" localSheetId="44" hidden="1">'225 (2023)Р-Н (001.12.0000)'!$A$19:$IO$19,'225 (2023)Р-Н (001.12.0000)'!$A$24:$IO$29</definedName>
    <definedName name="Z_C0515F41_DD4E_4994_995C_1504F01D338A_.wvu.Rows" localSheetId="108" hidden="1">'225 (2024)КРАЙ'!$A$38:$IR$38,'225 (2024)КРАЙ'!#REF!</definedName>
    <definedName name="Z_C0515F41_DD4E_4994_995C_1504F01D338A_.wvu.Rows" localSheetId="48" hidden="1">'225 (2024)Р-Н'!$A$38:$IP$38,'225 (2024)Р-Н'!$A$47:$IP$52</definedName>
    <definedName name="Z_C0515F41_DD4E_4994_995C_1504F01D338A_.wvu.Rows" localSheetId="39" hidden="1">'225 (2024)Р-Н (001.10.0000)'!$A$19:$IO$19,'225 (2024)Р-Н (001.10.0000)'!$A$24:$IO$29</definedName>
    <definedName name="Z_C0515F41_DD4E_4994_995C_1504F01D338A_.wvu.Rows" localSheetId="42" hidden="1">'225 (2024)Р-Н (001.11.0000)'!$A$19:$IO$19,'225 (2024)Р-Н (001.11.0000)'!$A$24:$IO$29</definedName>
    <definedName name="Z_C0515F41_DD4E_4994_995C_1504F01D338A_.wvu.Rows" localSheetId="45" hidden="1">'225 (2024)Р-Н (001.12.0000)'!$A$19:$IO$19,'225 (2024)Р-Н (001.12.0000)'!$A$24:$IO$29</definedName>
    <definedName name="Z_C734FDD3_CD1F_453E_AA6B_5D03B38B9A3E_.wvu.PrintArea" localSheetId="125" hidden="1">'223 КВР 244 (2022)ВНЕБ, 130Д'!$A$1:$E$33</definedName>
    <definedName name="Z_C734FDD3_CD1F_453E_AA6B_5D03B38B9A3E_.wvu.PrintArea" localSheetId="136" hidden="1">'223 КВР 244 (2022)ВНЕБ, 150Д'!$A$1:$E$33</definedName>
    <definedName name="Z_C734FDD3_CD1F_453E_AA6B_5D03B38B9A3E_.wvu.PrintArea" localSheetId="31" hidden="1">'223 КВР 244 (2022)Р-Н'!$A$1:$E$41</definedName>
    <definedName name="Z_C734FDD3_CD1F_453E_AA6B_5D03B38B9A3E_.wvu.PrintArea" localSheetId="126" hidden="1">'223 КВР 244 (2023)ВНЕБ, 130Д'!$A$1:$E$23</definedName>
    <definedName name="Z_C734FDD3_CD1F_453E_AA6B_5D03B38B9A3E_.wvu.PrintArea" localSheetId="32" hidden="1">'223 КВР 244 (2023)Р-Н'!$A$1:$E$23</definedName>
    <definedName name="Z_C734FDD3_CD1F_453E_AA6B_5D03B38B9A3E_.wvu.PrintArea" localSheetId="127" hidden="1">'223 КВР 244 (2024)ВНЕБ, 130Д'!$A$1:$E$23</definedName>
    <definedName name="Z_C734FDD3_CD1F_453E_AA6B_5D03B38B9A3E_.wvu.PrintArea" localSheetId="33" hidden="1">'223 КВР 244 (2024)Р-Н'!$A$1:$E$23</definedName>
    <definedName name="Z_C734FDD3_CD1F_453E_AA6B_5D03B38B9A3E_.wvu.PrintArea" localSheetId="128" hidden="1">'223 КВР 247 (2022)ВНЕБ, 130Д'!$A$1:$E$33</definedName>
    <definedName name="Z_C734FDD3_CD1F_453E_AA6B_5D03B38B9A3E_.wvu.PrintArea" localSheetId="137" hidden="1">'223 КВР 247 (2022)ВНЕБ, 150Д'!$A$1:$E$33</definedName>
    <definedName name="Z_C734FDD3_CD1F_453E_AA6B_5D03B38B9A3E_.wvu.PrintArea" localSheetId="34" hidden="1">'223 КВР 247 (2022)Р-Н'!$A$1:$E$41</definedName>
    <definedName name="Z_C734FDD3_CD1F_453E_AA6B_5D03B38B9A3E_.wvu.PrintArea" localSheetId="129" hidden="1">'223 КВР 247 (2023)ВНЕБ, 130Д'!$A$1:$E$23</definedName>
    <definedName name="Z_C734FDD3_CD1F_453E_AA6B_5D03B38B9A3E_.wvu.PrintArea" localSheetId="35" hidden="1">'223 КВР 247 (2023)Р-Н'!$A$1:$E$23</definedName>
    <definedName name="Z_C734FDD3_CD1F_453E_AA6B_5D03B38B9A3E_.wvu.PrintArea" localSheetId="130" hidden="1">'223 КВР 247 (2024)ВНЕБ, 130Д'!$A$1:$E$23</definedName>
    <definedName name="Z_C734FDD3_CD1F_453E_AA6B_5D03B38B9A3E_.wvu.PrintArea" localSheetId="36" hidden="1">'223 КВР 247 (2024)Р-Н'!$A$1:$E$23</definedName>
    <definedName name="Z_C734FDD3_CD1F_453E_AA6B_5D03B38B9A3E_.wvu.Rows" localSheetId="125" hidden="1">'223 КВР 244 (2022)ВНЕБ, 130Д'!#REF!</definedName>
    <definedName name="Z_C734FDD3_CD1F_453E_AA6B_5D03B38B9A3E_.wvu.Rows" localSheetId="136" hidden="1">'223 КВР 244 (2022)ВНЕБ, 150Д'!#REF!</definedName>
    <definedName name="Z_C734FDD3_CD1F_453E_AA6B_5D03B38B9A3E_.wvu.Rows" localSheetId="31" hidden="1">'223 КВР 244 (2022)Р-Н'!#REF!</definedName>
    <definedName name="Z_C734FDD3_CD1F_453E_AA6B_5D03B38B9A3E_.wvu.Rows" localSheetId="126" hidden="1">'223 КВР 244 (2023)ВНЕБ, 130Д'!#REF!</definedName>
    <definedName name="Z_C734FDD3_CD1F_453E_AA6B_5D03B38B9A3E_.wvu.Rows" localSheetId="32" hidden="1">'223 КВР 244 (2023)Р-Н'!#REF!</definedName>
    <definedName name="Z_C734FDD3_CD1F_453E_AA6B_5D03B38B9A3E_.wvu.Rows" localSheetId="127" hidden="1">'223 КВР 244 (2024)ВНЕБ, 130Д'!#REF!</definedName>
    <definedName name="Z_C734FDD3_CD1F_453E_AA6B_5D03B38B9A3E_.wvu.Rows" localSheetId="33" hidden="1">'223 КВР 244 (2024)Р-Н'!#REF!</definedName>
    <definedName name="Z_C734FDD3_CD1F_453E_AA6B_5D03B38B9A3E_.wvu.Rows" localSheetId="128" hidden="1">'223 КВР 247 (2022)ВНЕБ, 130Д'!#REF!</definedName>
    <definedName name="Z_C734FDD3_CD1F_453E_AA6B_5D03B38B9A3E_.wvu.Rows" localSheetId="137" hidden="1">'223 КВР 247 (2022)ВНЕБ, 150Д'!#REF!</definedName>
    <definedName name="Z_C734FDD3_CD1F_453E_AA6B_5D03B38B9A3E_.wvu.Rows" localSheetId="34" hidden="1">'223 КВР 247 (2022)Р-Н'!#REF!</definedName>
    <definedName name="Z_C734FDD3_CD1F_453E_AA6B_5D03B38B9A3E_.wvu.Rows" localSheetId="129" hidden="1">'223 КВР 247 (2023)ВНЕБ, 130Д'!#REF!</definedName>
    <definedName name="Z_C734FDD3_CD1F_453E_AA6B_5D03B38B9A3E_.wvu.Rows" localSheetId="35" hidden="1">'223 КВР 247 (2023)Р-Н'!#REF!</definedName>
    <definedName name="Z_C734FDD3_CD1F_453E_AA6B_5D03B38B9A3E_.wvu.Rows" localSheetId="130" hidden="1">'223 КВР 247 (2024)ВНЕБ, 130Д'!#REF!</definedName>
    <definedName name="Z_C734FDD3_CD1F_453E_AA6B_5D03B38B9A3E_.wvu.Rows" localSheetId="36" hidden="1">'223 КВР 247 (2024)Р-Н'!#REF!</definedName>
    <definedName name="Z_C773CBF8_C736_449C_836A_6ABA45FDFD76_.wvu.PrintTitles" localSheetId="74" hidden="1">'211квр 111 (2022)КРАЙ'!$A$11:$IS$11</definedName>
    <definedName name="Z_C773CBF8_C736_449C_836A_6ABA45FDFD76_.wvu.PrintTitles" localSheetId="77" hidden="1">'211квр 111 (2022)КРАЙ (0703)'!$A$11:$IS$11</definedName>
    <definedName name="Z_C773CBF8_C736_449C_836A_6ABA45FDFD76_.wvu.PrintTitles" localSheetId="11" hidden="1">'211квр 111 (2022)РАЙОН'!$A$17:$IV$17</definedName>
    <definedName name="Z_C773CBF8_C736_449C_836A_6ABA45FDFD76_.wvu.PrintTitles" localSheetId="14" hidden="1">'211квр 111 (2022)РАЙОН ИФ001'!$A$17:$IV$17</definedName>
    <definedName name="Z_C773CBF8_C736_449C_836A_6ABA45FDFD76_.wvu.PrintTitles" localSheetId="75" hidden="1">'211квр 111 (2023)КРАЙ'!$A$11:$IV$11</definedName>
    <definedName name="Z_C773CBF8_C736_449C_836A_6ABA45FDFD76_.wvu.PrintTitles" localSheetId="78" hidden="1">'211квр 111 (2023)КРАЙ (0703)'!$A$11:$IV$11</definedName>
    <definedName name="Z_C773CBF8_C736_449C_836A_6ABA45FDFD76_.wvu.PrintTitles" localSheetId="12" hidden="1">'211квр 111 (2023)РАЙОН'!$A$17:$IV$17</definedName>
    <definedName name="Z_C773CBF8_C736_449C_836A_6ABA45FDFD76_.wvu.PrintTitles" localSheetId="76" hidden="1">'211квр 111 (2024)КРАЙ'!$A$11:$IV$11</definedName>
    <definedName name="Z_C773CBF8_C736_449C_836A_6ABA45FDFD76_.wvu.PrintTitles" localSheetId="79" hidden="1">'211квр 111 (2024)КРАЙ (0703)'!$A$11:$IV$11</definedName>
    <definedName name="Z_C773CBF8_C736_449C_836A_6ABA45FDFD76_.wvu.PrintTitles" localSheetId="13" hidden="1">'211квр 111 (2024)РАЙОН'!$A$17:$IV$17</definedName>
    <definedName name="Z_D2349FD0_58F3_42C5_A2B9_262F875A8587_.wvu.PrintArea" localSheetId="125" hidden="1">'223 КВР 244 (2022)ВНЕБ, 130Д'!$A$1:$E$33</definedName>
    <definedName name="Z_D2349FD0_58F3_42C5_A2B9_262F875A8587_.wvu.PrintArea" localSheetId="136" hidden="1">'223 КВР 244 (2022)ВНЕБ, 150Д'!$A$1:$E$33</definedName>
    <definedName name="Z_D2349FD0_58F3_42C5_A2B9_262F875A8587_.wvu.PrintArea" localSheetId="31" hidden="1">'223 КВР 244 (2022)Р-Н'!$A$1:$E$41</definedName>
    <definedName name="Z_D2349FD0_58F3_42C5_A2B9_262F875A8587_.wvu.PrintArea" localSheetId="126" hidden="1">'223 КВР 244 (2023)ВНЕБ, 130Д'!$A$1:$E$23</definedName>
    <definedName name="Z_D2349FD0_58F3_42C5_A2B9_262F875A8587_.wvu.PrintArea" localSheetId="32" hidden="1">'223 КВР 244 (2023)Р-Н'!$A$1:$E$23</definedName>
    <definedName name="Z_D2349FD0_58F3_42C5_A2B9_262F875A8587_.wvu.PrintArea" localSheetId="127" hidden="1">'223 КВР 244 (2024)ВНЕБ, 130Д'!$A$1:$E$23</definedName>
    <definedName name="Z_D2349FD0_58F3_42C5_A2B9_262F875A8587_.wvu.PrintArea" localSheetId="33" hidden="1">'223 КВР 244 (2024)Р-Н'!$A$1:$E$23</definedName>
    <definedName name="Z_D2349FD0_58F3_42C5_A2B9_262F875A8587_.wvu.PrintArea" localSheetId="128" hidden="1">'223 КВР 247 (2022)ВНЕБ, 130Д'!$A$1:$E$33</definedName>
    <definedName name="Z_D2349FD0_58F3_42C5_A2B9_262F875A8587_.wvu.PrintArea" localSheetId="137" hidden="1">'223 КВР 247 (2022)ВНЕБ, 150Д'!$A$1:$E$33</definedName>
    <definedName name="Z_D2349FD0_58F3_42C5_A2B9_262F875A8587_.wvu.PrintArea" localSheetId="34" hidden="1">'223 КВР 247 (2022)Р-Н'!$A$1:$E$41</definedName>
    <definedName name="Z_D2349FD0_58F3_42C5_A2B9_262F875A8587_.wvu.PrintArea" localSheetId="129" hidden="1">'223 КВР 247 (2023)ВНЕБ, 130Д'!$A$1:$E$23</definedName>
    <definedName name="Z_D2349FD0_58F3_42C5_A2B9_262F875A8587_.wvu.PrintArea" localSheetId="35" hidden="1">'223 КВР 247 (2023)Р-Н'!$A$1:$E$23</definedName>
    <definedName name="Z_D2349FD0_58F3_42C5_A2B9_262F875A8587_.wvu.PrintArea" localSheetId="130" hidden="1">'223 КВР 247 (2024)ВНЕБ, 130Д'!$A$1:$E$23</definedName>
    <definedName name="Z_D2349FD0_58F3_42C5_A2B9_262F875A8587_.wvu.PrintArea" localSheetId="36" hidden="1">'223 КВР 247 (2024)Р-Н'!$A$1:$E$23</definedName>
    <definedName name="Z_D70F9FCE_D972_433F_881C_C4BEAE2CC674_.wvu.FilterData" localSheetId="74" hidden="1">'211квр 111 (2022)КРАЙ'!$A$11:$I$34</definedName>
    <definedName name="Z_D70F9FCE_D972_433F_881C_C4BEAE2CC674_.wvu.FilterData" localSheetId="77" hidden="1">'211квр 111 (2022)КРАЙ (0703)'!$A$11:$I$34</definedName>
    <definedName name="Z_D70F9FCE_D972_433F_881C_C4BEAE2CC674_.wvu.FilterData" localSheetId="11" hidden="1">'211квр 111 (2022)РАЙОН'!$A$17:$L$28</definedName>
    <definedName name="Z_D70F9FCE_D972_433F_881C_C4BEAE2CC674_.wvu.FilterData" localSheetId="14" hidden="1">'211квр 111 (2022)РАЙОН ИФ001'!$A$17:$L$28</definedName>
    <definedName name="Z_D70F9FCE_D972_433F_881C_C4BEAE2CC674_.wvu.FilterData" localSheetId="75" hidden="1">'211квр 111 (2023)КРАЙ'!$A$11:$L$22</definedName>
    <definedName name="Z_D70F9FCE_D972_433F_881C_C4BEAE2CC674_.wvu.FilterData" localSheetId="78" hidden="1">'211квр 111 (2023)КРАЙ (0703)'!$A$11:$L$22</definedName>
    <definedName name="Z_D70F9FCE_D972_433F_881C_C4BEAE2CC674_.wvu.FilterData" localSheetId="12" hidden="1">'211квр 111 (2023)РАЙОН'!$A$17:$L$28</definedName>
    <definedName name="Z_D70F9FCE_D972_433F_881C_C4BEAE2CC674_.wvu.FilterData" localSheetId="76" hidden="1">'211квр 111 (2024)КРАЙ'!$A$11:$L$22</definedName>
    <definedName name="Z_D70F9FCE_D972_433F_881C_C4BEAE2CC674_.wvu.FilterData" localSheetId="79" hidden="1">'211квр 111 (2024)КРАЙ (0703)'!$A$11:$L$22</definedName>
    <definedName name="Z_D70F9FCE_D972_433F_881C_C4BEAE2CC674_.wvu.FilterData" localSheetId="13" hidden="1">'211квр 111 (2024)РАЙОН'!$A$17:$L$28</definedName>
    <definedName name="Z_D70F9FCE_D972_433F_881C_C4BEAE2CC674_.wvu.FilterData" localSheetId="229" hidden="1">'ДЛЯ ТАЛИСМАНА'!$A$8:$T$81</definedName>
    <definedName name="Z_D70F9FCE_D972_433F_881C_C4BEAE2CC674_.wvu.FilterData" localSheetId="0" hidden="1">'Раздел 1'!$A$29:$S$721</definedName>
    <definedName name="Z_DF283966_F421_404C_8F1A_BB3FF0D49F0A_.wvu.FilterData" localSheetId="74" hidden="1">'211квр 111 (2022)КРАЙ'!$A$11:$I$34</definedName>
    <definedName name="Z_DF283966_F421_404C_8F1A_BB3FF0D49F0A_.wvu.FilterData" localSheetId="77" hidden="1">'211квр 111 (2022)КРАЙ (0703)'!$A$11:$I$34</definedName>
    <definedName name="Z_DF283966_F421_404C_8F1A_BB3FF0D49F0A_.wvu.FilterData" localSheetId="11" hidden="1">'211квр 111 (2022)РАЙОН'!$A$17:$L$28</definedName>
    <definedName name="Z_DF283966_F421_404C_8F1A_BB3FF0D49F0A_.wvu.FilterData" localSheetId="14" hidden="1">'211квр 111 (2022)РАЙОН ИФ001'!$A$17:$L$28</definedName>
    <definedName name="Z_DF283966_F421_404C_8F1A_BB3FF0D49F0A_.wvu.FilterData" localSheetId="75" hidden="1">'211квр 111 (2023)КРАЙ'!$A$11:$L$22</definedName>
    <definedName name="Z_DF283966_F421_404C_8F1A_BB3FF0D49F0A_.wvu.FilterData" localSheetId="78" hidden="1">'211квр 111 (2023)КРАЙ (0703)'!$A$11:$L$22</definedName>
    <definedName name="Z_DF283966_F421_404C_8F1A_BB3FF0D49F0A_.wvu.FilterData" localSheetId="12" hidden="1">'211квр 111 (2023)РАЙОН'!$A$17:$L$28</definedName>
    <definedName name="Z_DF283966_F421_404C_8F1A_BB3FF0D49F0A_.wvu.FilterData" localSheetId="76" hidden="1">'211квр 111 (2024)КРАЙ'!$A$11:$L$22</definedName>
    <definedName name="Z_DF283966_F421_404C_8F1A_BB3FF0D49F0A_.wvu.FilterData" localSheetId="79" hidden="1">'211квр 111 (2024)КРАЙ (0703)'!$A$11:$L$22</definedName>
    <definedName name="Z_DF283966_F421_404C_8F1A_BB3FF0D49F0A_.wvu.FilterData" localSheetId="13" hidden="1">'211квр 111 (2024)РАЙОН'!$A$17:$L$28</definedName>
    <definedName name="Z_DF283966_F421_404C_8F1A_BB3FF0D49F0A_.wvu.FilterData" localSheetId="229" hidden="1">'ДЛЯ ТАЛИСМАНА'!$A$8:$T$81</definedName>
    <definedName name="Z_DF283966_F421_404C_8F1A_BB3FF0D49F0A_.wvu.FilterData" localSheetId="0" hidden="1">'Раздел 1'!$A$29:$S$721</definedName>
    <definedName name="Z_DF283966_F421_404C_8F1A_BB3FF0D49F0A_.wvu.PrintArea" localSheetId="74" hidden="1">'211квр 111 (2022)КРАЙ'!$A$1:$I$32</definedName>
    <definedName name="Z_DF283966_F421_404C_8F1A_BB3FF0D49F0A_.wvu.PrintArea" localSheetId="77" hidden="1">'211квр 111 (2022)КРАЙ (0703)'!$A$1:$I$32</definedName>
    <definedName name="Z_DF283966_F421_404C_8F1A_BB3FF0D49F0A_.wvu.PrintArea" localSheetId="11" hidden="1">'211квр 111 (2022)РАЙОН'!$A$1:$I$26</definedName>
    <definedName name="Z_DF283966_F421_404C_8F1A_BB3FF0D49F0A_.wvu.PrintArea" localSheetId="14" hidden="1">'211квр 111 (2022)РАЙОН ИФ001'!$A$1:$I$26</definedName>
    <definedName name="Z_DF283966_F421_404C_8F1A_BB3FF0D49F0A_.wvu.PrintArea" localSheetId="75" hidden="1">'211квр 111 (2023)КРАЙ'!$A$1:$I$20</definedName>
    <definedName name="Z_DF283966_F421_404C_8F1A_BB3FF0D49F0A_.wvu.PrintArea" localSheetId="78" hidden="1">'211квр 111 (2023)КРАЙ (0703)'!$A$1:$I$20</definedName>
    <definedName name="Z_DF283966_F421_404C_8F1A_BB3FF0D49F0A_.wvu.PrintArea" localSheetId="12" hidden="1">'211квр 111 (2023)РАЙОН'!$A$1:$I$26</definedName>
    <definedName name="Z_DF283966_F421_404C_8F1A_BB3FF0D49F0A_.wvu.PrintArea" localSheetId="76" hidden="1">'211квр 111 (2024)КРАЙ'!$A$1:$I$20</definedName>
    <definedName name="Z_DF283966_F421_404C_8F1A_BB3FF0D49F0A_.wvu.PrintArea" localSheetId="79" hidden="1">'211квр 111 (2024)КРАЙ (0703)'!$A$1:$I$20</definedName>
    <definedName name="Z_DF283966_F421_404C_8F1A_BB3FF0D49F0A_.wvu.PrintArea" localSheetId="13" hidden="1">'211квр 111 (2024)РАЙОН'!$A$1:$I$26</definedName>
    <definedName name="Z_DF283966_F421_404C_8F1A_BB3FF0D49F0A_.wvu.PrintArea" localSheetId="87" hidden="1">'212, 226 КВР 112 (2022)КРАЙ'!$A$1:$F$21</definedName>
    <definedName name="Z_DF283966_F421_404C_8F1A_BB3FF0D49F0A_.wvu.PrintArea" localSheetId="19" hidden="1">'212, 226 КВР 112 (2022)Р-Н'!$A$1:$F$39</definedName>
    <definedName name="Z_DF283966_F421_404C_8F1A_BB3FF0D49F0A_.wvu.PrintArea" localSheetId="88" hidden="1">'212, 226 КВР 112 (2023)КРАЙ'!$A$1:$F$21</definedName>
    <definedName name="Z_DF283966_F421_404C_8F1A_BB3FF0D49F0A_.wvu.PrintArea" localSheetId="89" hidden="1">'212, 226 КВР 112 (2024)КРАЙ'!$A$1:$F$21</definedName>
    <definedName name="Z_DF283966_F421_404C_8F1A_BB3FF0D49F0A_.wvu.PrintArea" localSheetId="23" hidden="1">'213 КВР 119 (2022)Р-Н ИФ001'!$A$1:$D$36</definedName>
    <definedName name="Z_DF283966_F421_404C_8F1A_BB3FF0D49F0A_.wvu.PrintArea" localSheetId="22" hidden="1">'213 КВР 119 (2022-2024)Р-Н'!$A$1:$D$36</definedName>
    <definedName name="Z_DF283966_F421_404C_8F1A_BB3FF0D49F0A_.wvu.PrintArea" localSheetId="92" hidden="1">'213 КВР 119(2022-2024)КРАЙ'!$A$1:$D$36</definedName>
    <definedName name="Z_DF283966_F421_404C_8F1A_BB3FF0D49F0A_.wvu.PrintArea" localSheetId="94" hidden="1">'213 КВР119(2022-2024)КРАЙ(0703)'!$A$1:$D$36</definedName>
    <definedName name="Z_DF283966_F421_404C_8F1A_BB3FF0D49F0A_.wvu.PrintArea" localSheetId="100" hidden="1">'221 (2022)КРАЙ'!$A$1:$F$30</definedName>
    <definedName name="Z_DF283966_F421_404C_8F1A_BB3FF0D49F0A_.wvu.PrintArea" localSheetId="27" hidden="1">'221 (2022)Р-Н'!$A$1:$F$36</definedName>
    <definedName name="Z_DF283966_F421_404C_8F1A_BB3FF0D49F0A_.wvu.PrintArea" localSheetId="101" hidden="1">'221 (2023)КРАЙ'!$A$1:$F$23</definedName>
    <definedName name="Z_DF283966_F421_404C_8F1A_BB3FF0D49F0A_.wvu.PrintArea" localSheetId="102" hidden="1">'221 (2024)КРАЙ'!$A$1:$F$23</definedName>
    <definedName name="Z_DF283966_F421_404C_8F1A_BB3FF0D49F0A_.wvu.PrintArea" localSheetId="103" hidden="1">'222 (2022)КРАЙ'!$A$1:$C$25</definedName>
    <definedName name="Z_DF283966_F421_404C_8F1A_BB3FF0D49F0A_.wvu.PrintArea" localSheetId="28" hidden="1">'222 (2022)Р-Н ПОДВОЗ'!$A$1:$C$29</definedName>
    <definedName name="Z_DF283966_F421_404C_8F1A_BB3FF0D49F0A_.wvu.PrintArea" localSheetId="104" hidden="1">'222 (2023)КРАЙ'!$A$1:$C$20</definedName>
    <definedName name="Z_DF283966_F421_404C_8F1A_BB3FF0D49F0A_.wvu.PrintArea" localSheetId="29" hidden="1">'222 (2023)Р-Н ПОДВОЗ'!$A$1:$C$20</definedName>
    <definedName name="Z_DF283966_F421_404C_8F1A_BB3FF0D49F0A_.wvu.PrintArea" localSheetId="105" hidden="1">'222 (2024)КРАЙ'!$A$1:$C$20</definedName>
    <definedName name="Z_DF283966_F421_404C_8F1A_BB3FF0D49F0A_.wvu.PrintArea" localSheetId="30" hidden="1">'222 (2024)Р-Н ПОДВОЗ'!$A$1:$C$20</definedName>
    <definedName name="Z_DF283966_F421_404C_8F1A_BB3FF0D49F0A_.wvu.PrintArea" localSheetId="212" hidden="1">'225 (2022)005.00.0000 ЗСК'!$A$1:$F$89</definedName>
    <definedName name="Z_DF283966_F421_404C_8F1A_BB3FF0D49F0A_.wvu.PrintArea" localSheetId="219" hidden="1">'225 (2022)060.00.0004'!$A$1:$F$89</definedName>
    <definedName name="Z_DF283966_F421_404C_8F1A_BB3FF0D49F0A_.wvu.PrintArea" localSheetId="222" hidden="1">'225 (2022)500.03.0002'!$A$1:$F$89</definedName>
    <definedName name="Z_DF283966_F421_404C_8F1A_BB3FF0D49F0A_.wvu.PrintArea" localSheetId="131" hidden="1">'225 (2022)ВНЕБ, 140Д'!$A$1:$F$135</definedName>
    <definedName name="Z_DF283966_F421_404C_8F1A_BB3FF0D49F0A_.wvu.PrintArea" localSheetId="138" hidden="1">'225 (2022)ВНЕБ, 150Д'!$A$1:$F$135</definedName>
    <definedName name="Z_DF283966_F421_404C_8F1A_BB3FF0D49F0A_.wvu.PrintArea" localSheetId="144" hidden="1">'225 (2022)ВНЕБ, 400Д'!$A$1:$F$135</definedName>
    <definedName name="Z_DF283966_F421_404C_8F1A_BB3FF0D49F0A_.wvu.PrintArea" localSheetId="106" hidden="1">'225 (2022)КРАЙ'!$A$1:$F$74</definedName>
    <definedName name="Z_DF283966_F421_404C_8F1A_BB3FF0D49F0A_.wvu.PrintArea" localSheetId="46" hidden="1">'225 (2022)Р-Н'!$A$1:$F$151</definedName>
    <definedName name="Z_DF283966_F421_404C_8F1A_BB3FF0D49F0A_.wvu.PrintArea" localSheetId="37" hidden="1">'225 (2022)Р-Н (001.10.0000)'!$A$1:$F$62</definedName>
    <definedName name="Z_DF283966_F421_404C_8F1A_BB3FF0D49F0A_.wvu.PrintArea" localSheetId="40" hidden="1">'225 (2022)Р-Н (001.11.0000)'!$A$1:$F$62</definedName>
    <definedName name="Z_DF283966_F421_404C_8F1A_BB3FF0D49F0A_.wvu.PrintArea" localSheetId="43" hidden="1">'225 (2022)Р-Н (001.12.0000)'!$A$1:$F$62</definedName>
    <definedName name="Z_DF283966_F421_404C_8F1A_BB3FF0D49F0A_.wvu.PrintArea" localSheetId="107" hidden="1">'225 (2023)КРАЙ'!$A$1:$F$45</definedName>
    <definedName name="Z_DF283966_F421_404C_8F1A_BB3FF0D49F0A_.wvu.PrintArea" localSheetId="47" hidden="1">'225 (2023)Р-Н'!$A$1:$F$76</definedName>
    <definedName name="Z_DF283966_F421_404C_8F1A_BB3FF0D49F0A_.wvu.PrintArea" localSheetId="38" hidden="1">'225 (2023)Р-Н (001.10.0000)'!$A$1:$F$35</definedName>
    <definedName name="Z_DF283966_F421_404C_8F1A_BB3FF0D49F0A_.wvu.PrintArea" localSheetId="41" hidden="1">'225 (2023)Р-Н (001.11.0000)'!$A$1:$F$35</definedName>
    <definedName name="Z_DF283966_F421_404C_8F1A_BB3FF0D49F0A_.wvu.PrintArea" localSheetId="44" hidden="1">'225 (2023)Р-Н (001.12.0000)'!$A$1:$F$35</definedName>
    <definedName name="Z_DF283966_F421_404C_8F1A_BB3FF0D49F0A_.wvu.PrintArea" localSheetId="108" hidden="1">'225 (2024)КРАЙ'!$A$1:$F$45</definedName>
    <definedName name="Z_DF283966_F421_404C_8F1A_BB3FF0D49F0A_.wvu.PrintArea" localSheetId="48" hidden="1">'225 (2024)Р-Н'!$A$1:$F$76</definedName>
    <definedName name="Z_DF283966_F421_404C_8F1A_BB3FF0D49F0A_.wvu.PrintArea" localSheetId="39" hidden="1">'225 (2024)Р-Н (001.10.0000)'!$A$1:$F$35</definedName>
    <definedName name="Z_DF283966_F421_404C_8F1A_BB3FF0D49F0A_.wvu.PrintArea" localSheetId="42" hidden="1">'225 (2024)Р-Н (001.11.0000)'!$A$1:$F$35</definedName>
    <definedName name="Z_DF283966_F421_404C_8F1A_BB3FF0D49F0A_.wvu.PrintArea" localSheetId="45" hidden="1">'225 (2024)Р-Н (001.12.0000)'!$A$1:$F$35</definedName>
    <definedName name="Z_DF283966_F421_404C_8F1A_BB3FF0D49F0A_.wvu.PrintArea" localSheetId="227" hidden="1">'226 (2022) 003.01.0060'!$A$1:$F$223</definedName>
    <definedName name="Z_DF283966_F421_404C_8F1A_BB3FF0D49F0A_.wvu.PrintArea" localSheetId="213" hidden="1">'226 (2022)005.00.0000 ЗСК'!$A$1:$F$51</definedName>
    <definedName name="Z_DF283966_F421_404C_8F1A_BB3FF0D49F0A_.wvu.PrintArea" localSheetId="159" hidden="1">'226 (2022)020.00.0001 5руб'!$A$1:$F$51</definedName>
    <definedName name="Z_DF283966_F421_404C_8F1A_BB3FF0D49F0A_.wvu.PrintArea" localSheetId="197" hidden="1">'226 (2022)020.00.0003 ЛагерьЛТО'!$A$1:$F$51</definedName>
    <definedName name="Z_DF283966_F421_404C_8F1A_BB3FF0D49F0A_.wvu.PrintArea" localSheetId="149" hidden="1">'226 (2022)020.00.0007 КРУГЛОСУТ'!$A$1:$F$51</definedName>
    <definedName name="Z_DF283966_F421_404C_8F1A_BB3FF0D49F0A_.wvu.PrintArea" localSheetId="165" hidden="1">'226 (2022)020.00.0015 ГП(10210)'!$A$1:$F$51</definedName>
    <definedName name="Z_DF283966_F421_404C_8F1A_BB3FF0D49F0A_.wvu.PrintArea" localSheetId="166" hidden="1">'226 (2022)020.00.0023Инв(10210)'!$A$1:$F$51</definedName>
    <definedName name="Z_DF283966_F421_404C_8F1A_BB3FF0D49F0A_.wvu.PrintArea" localSheetId="220" hidden="1">'226 (2022)060.00.0005'!$A$1:$F$51</definedName>
    <definedName name="Z_DF283966_F421_404C_8F1A_BB3FF0D49F0A_.wvu.PrintArea" localSheetId="162" hidden="1">'226 (2022)500.02.0001 10 руб.'!$A$1:$F$51</definedName>
    <definedName name="Z_DF283966_F421_404C_8F1A_BB3FF0D49F0A_.wvu.PrintArea" localSheetId="223" hidden="1">'226 (2022)500.03.0002'!$A$1:$F$51</definedName>
    <definedName name="Z_DF283966_F421_404C_8F1A_BB3FF0D49F0A_.wvu.PrintArea" localSheetId="203" hidden="1">'226 (2022)500.05.0002 ЛагерьЛДП'!$A$1:$F$51</definedName>
    <definedName name="Z_DF283966_F421_404C_8F1A_BB3FF0D49F0A_.wvu.PrintArea" localSheetId="132" hidden="1">'226 (2022)ВНЕБ, 140Д'!$A$1:$F$160</definedName>
    <definedName name="Z_DF283966_F421_404C_8F1A_BB3FF0D49F0A_.wvu.PrintArea" localSheetId="139" hidden="1">'226 (2022)ВНЕБ, 150Д'!$A$1:$F$160</definedName>
    <definedName name="Z_DF283966_F421_404C_8F1A_BB3FF0D49F0A_.wvu.PrintArea" localSheetId="145" hidden="1">'226 (2022)ВНЕБ, 400Д'!$A$1:$F$160</definedName>
    <definedName name="Z_DF283966_F421_404C_8F1A_BB3FF0D49F0A_.wvu.PrintArea" localSheetId="109" hidden="1">'226 (2022)КРАЙ'!$A$1:$F$82</definedName>
    <definedName name="Z_DF283966_F421_404C_8F1A_BB3FF0D49F0A_.wvu.PrintArea" localSheetId="49" hidden="1">'226 (2022)Р-Н'!$A$1:$F$223</definedName>
    <definedName name="Z_DF283966_F421_404C_8F1A_BB3FF0D49F0A_.wvu.PrintArea" localSheetId="160" hidden="1">'226 (2023)020.00.0001 5руб'!$A$1:$F$51</definedName>
    <definedName name="Z_DF283966_F421_404C_8F1A_BB3FF0D49F0A_.wvu.PrintArea" localSheetId="198" hidden="1">'226 (2023)020.00.0003 ЛагерьЛТО'!$A$1:$F$51</definedName>
    <definedName name="Z_DF283966_F421_404C_8F1A_BB3FF0D49F0A_.wvu.PrintArea" localSheetId="150" hidden="1">'226 (2023)020.00.0007 КРУГЛ'!$A$1:$F$51</definedName>
    <definedName name="Z_DF283966_F421_404C_8F1A_BB3FF0D49F0A_.wvu.PrintArea" localSheetId="163" hidden="1">'226 (2023)500.02.0001 10 руб.'!$A$1:$F$51</definedName>
    <definedName name="Z_DF283966_F421_404C_8F1A_BB3FF0D49F0A_.wvu.PrintArea" localSheetId="204" hidden="1">'226 (2023)500.05.0002 ЛагерьЛДП'!$A$1:$F$51</definedName>
    <definedName name="Z_DF283966_F421_404C_8F1A_BB3FF0D49F0A_.wvu.PrintArea" localSheetId="140" hidden="1">'226 (2023)ВНЕБ, 150Д'!$A$1:$F$87</definedName>
    <definedName name="Z_DF283966_F421_404C_8F1A_BB3FF0D49F0A_.wvu.PrintArea" localSheetId="110" hidden="1">'226 (2023)КРАЙ'!$A$1:$F$45</definedName>
    <definedName name="Z_DF283966_F421_404C_8F1A_BB3FF0D49F0A_.wvu.PrintArea" localSheetId="50" hidden="1">'226 (2023)Р-Н'!$A$1:$F$85</definedName>
    <definedName name="Z_DF283966_F421_404C_8F1A_BB3FF0D49F0A_.wvu.PrintArea" localSheetId="161" hidden="1">'226 (2024)020.00.0001 5руб'!$A$1:$F$51</definedName>
    <definedName name="Z_DF283966_F421_404C_8F1A_BB3FF0D49F0A_.wvu.PrintArea" localSheetId="199" hidden="1">'226 (2024)020.00.0003 ЛагерьЛТО'!$A$1:$F$51</definedName>
    <definedName name="Z_DF283966_F421_404C_8F1A_BB3FF0D49F0A_.wvu.PrintArea" localSheetId="151" hidden="1">'226 (2024)020.00.0007 КРУГЛ'!$A$1:$F$51</definedName>
    <definedName name="Z_DF283966_F421_404C_8F1A_BB3FF0D49F0A_.wvu.PrintArea" localSheetId="164" hidden="1">'226 (2024)500.02.0001 10 руб.'!$A$1:$F$51</definedName>
    <definedName name="Z_DF283966_F421_404C_8F1A_BB3FF0D49F0A_.wvu.PrintArea" localSheetId="205" hidden="1">'226 (2024)500.05.0002 ЛагерьЛДП'!$A$1:$F$51</definedName>
    <definedName name="Z_DF283966_F421_404C_8F1A_BB3FF0D49F0A_.wvu.PrintArea" localSheetId="141" hidden="1">'226 (2024)ВНЕБ, 150Д'!$A$1:$F$87</definedName>
    <definedName name="Z_DF283966_F421_404C_8F1A_BB3FF0D49F0A_.wvu.PrintArea" localSheetId="111" hidden="1">'226 (2024)КРАЙ'!$A$1:$F$45</definedName>
    <definedName name="Z_DF283966_F421_404C_8F1A_BB3FF0D49F0A_.wvu.PrintArea" localSheetId="51" hidden="1">'226 (2024)Р-Н'!$A$1:$F$85</definedName>
    <definedName name="Z_DF283966_F421_404C_8F1A_BB3FF0D49F0A_.wvu.PrintArea" localSheetId="191" hidden="1">'226 КВР 113 (2022)500.02.000ЕГЭ'!$A$1:$F$23</definedName>
    <definedName name="Z_DF283966_F421_404C_8F1A_BB3FF0D49F0A_.wvu.PrintArea" localSheetId="91" hidden="1">'226 КВР 113 (2022)КРАЙ'!$A$1:$F$23</definedName>
    <definedName name="Z_DF283966_F421_404C_8F1A_BB3FF0D49F0A_.wvu.PrintArea" localSheetId="21" hidden="1">'226 КВР 113 (2022)Р-Н'!$A$1:$F$39</definedName>
    <definedName name="Z_DF283966_F421_404C_8F1A_BB3FF0D49F0A_.wvu.PrintArea" localSheetId="192" hidden="1">'226 КВР 113 (2023)500.02.00ЕГЭ'!$A$1:$F$23</definedName>
    <definedName name="Z_DF283966_F421_404C_8F1A_BB3FF0D49F0A_.wvu.PrintArea" localSheetId="193" hidden="1">'226 КВР 113 (2024)500.02.00ЕГЭ'!$A$1:$F$23</definedName>
    <definedName name="Z_DF283966_F421_404C_8F1A_BB3FF0D49F0A_.wvu.PrintArea" localSheetId="194" hidden="1">'226 КВР 119 (2022)ЕГЭ'!$A$1:$D$45</definedName>
    <definedName name="Z_DF283966_F421_404C_8F1A_BB3FF0D49F0A_.wvu.PrintArea" localSheetId="195" hidden="1">'226 КВР 119 (2023)ЕГЭ'!$A$1:$D$45</definedName>
    <definedName name="Z_DF283966_F421_404C_8F1A_BB3FF0D49F0A_.wvu.PrintArea" localSheetId="196" hidden="1">'226 КВР 119 (2024)ЕГЭ'!$A$1:$D$45</definedName>
    <definedName name="Z_DF283966_F421_404C_8F1A_BB3FF0D49F0A_.wvu.PrintArea" localSheetId="176" hidden="1">'226(2022)020.00.0022 ОВЗ (РБ)'!$A$1:$F$51</definedName>
    <definedName name="Z_DF283966_F421_404C_8F1A_BB3FF0D49F0A_.wvu.PrintArea" localSheetId="167" hidden="1">'226(2022)020.00.0028Гор.пит(РБ)'!$A$1:$F$51</definedName>
    <definedName name="Z_DF283966_F421_404C_8F1A_BB3FF0D49F0A_.wvu.PrintArea" localSheetId="200" hidden="1">'226(2022)020.00.0034Лагерь(мед)'!$A$1:$F$51</definedName>
    <definedName name="Z_DF283966_F421_404C_8F1A_BB3FF0D49F0A_.wvu.PrintArea" localSheetId="179" hidden="1">'226(2022)500.02.0004 ОВЗ (КБ)'!$A$1:$F$51</definedName>
    <definedName name="Z_DF283966_F421_404C_8F1A_BB3FF0D49F0A_.wvu.PrintArea" localSheetId="173" hidden="1">'226(2022)500.02.0005Гор.пит(КБ)'!$A$1:$F$51</definedName>
    <definedName name="Z_DF283966_F421_404C_8F1A_BB3FF0D49F0A_.wvu.PrintArea" localSheetId="170" hidden="1">'226(2022)500.02.0005Гор.пит(ФБ)'!$A$1:$F$51</definedName>
    <definedName name="Z_DF283966_F421_404C_8F1A_BB3FF0D49F0A_.wvu.PrintArea" localSheetId="188" hidden="1">'226(2022)500.02.0007 Инвал (КБ)'!$A$1:$F$51</definedName>
    <definedName name="Z_DF283966_F421_404C_8F1A_BB3FF0D49F0A_.wvu.PrintArea" localSheetId="177" hidden="1">'226(2023)020.00.0022 ОВЗ (РБ)'!$A$1:$F$51</definedName>
    <definedName name="Z_DF283966_F421_404C_8F1A_BB3FF0D49F0A_.wvu.PrintArea" localSheetId="168" hidden="1">'226(2023)020.00.0028Гор.пит(РБ)'!$A$1:$F$51</definedName>
    <definedName name="Z_DF283966_F421_404C_8F1A_BB3FF0D49F0A_.wvu.PrintArea" localSheetId="201" hidden="1">'226(2023)020.00.0034Лагерь(мед)'!$A$1:$F$51</definedName>
    <definedName name="Z_DF283966_F421_404C_8F1A_BB3FF0D49F0A_.wvu.PrintArea" localSheetId="180" hidden="1">'226(2023)500.02.0004 ОВЗ (КБ)'!$A$1:$F$51</definedName>
    <definedName name="Z_DF283966_F421_404C_8F1A_BB3FF0D49F0A_.wvu.PrintArea" localSheetId="174" hidden="1">'226(2023)500.02.0005Гор.пит(КБ)'!$A$1:$F$51</definedName>
    <definedName name="Z_DF283966_F421_404C_8F1A_BB3FF0D49F0A_.wvu.PrintArea" localSheetId="171" hidden="1">'226(2023)500.02.0005Гор.пит(ФБ)'!$A$1:$F$51</definedName>
    <definedName name="Z_DF283966_F421_404C_8F1A_BB3FF0D49F0A_.wvu.PrintArea" localSheetId="189" hidden="1">'226(2023)500.02.0007 Инвал (КБ)'!$A$1:$F$51</definedName>
    <definedName name="Z_DF283966_F421_404C_8F1A_BB3FF0D49F0A_.wvu.PrintArea" localSheetId="178" hidden="1">'226(2024)020.00.0022 ОВЗ(РБ)'!$A$1:$F$51</definedName>
    <definedName name="Z_DF283966_F421_404C_8F1A_BB3FF0D49F0A_.wvu.PrintArea" localSheetId="169" hidden="1">'226(2024)020.00.0028Гор.пит(РБ)'!$A$1:$F$51</definedName>
    <definedName name="Z_DF283966_F421_404C_8F1A_BB3FF0D49F0A_.wvu.PrintArea" localSheetId="202" hidden="1">'226(2024)020.00.0034Лагерь(мед)'!$A$1:$F$51</definedName>
    <definedName name="Z_DF283966_F421_404C_8F1A_BB3FF0D49F0A_.wvu.PrintArea" localSheetId="181" hidden="1">'226(2024)500.02.0004 ОВЗ (КБ)'!$A$1:$F$51</definedName>
    <definedName name="Z_DF283966_F421_404C_8F1A_BB3FF0D49F0A_.wvu.PrintArea" localSheetId="175" hidden="1">'226(2024)500.02.0005Гор.пит(КБ)'!$A$1:$F$51</definedName>
    <definedName name="Z_DF283966_F421_404C_8F1A_BB3FF0D49F0A_.wvu.PrintArea" localSheetId="172" hidden="1">'226(2024)500.02.0005Гор.пит(ФБ)'!$A$1:$F$51</definedName>
    <definedName name="Z_DF283966_F421_404C_8F1A_BB3FF0D49F0A_.wvu.PrintArea" localSheetId="190" hidden="1">'226(2024)500.02.0007 Инвал (КБ)'!$A$1:$F$51</definedName>
    <definedName name="Z_DF283966_F421_404C_8F1A_BB3FF0D49F0A_.wvu.PrintArea" localSheetId="52" hidden="1">'227 (2022)Р-Н'!$A$1:$D$29</definedName>
    <definedName name="Z_DF283966_F421_404C_8F1A_BB3FF0D49F0A_.wvu.PrintArea" localSheetId="182" hidden="1">'262 (2022)020.00.0022 ОВЗ (РБ) '!$A$1:$F$19</definedName>
    <definedName name="Z_DF283966_F421_404C_8F1A_BB3FF0D49F0A_.wvu.PrintArea" localSheetId="185" hidden="1">'262 (2022)500.02.0004 ОВЗ (КБ)'!$A$1:$F$19</definedName>
    <definedName name="Z_DF283966_F421_404C_8F1A_BB3FF0D49F0A_.wvu.PrintArea" localSheetId="183" hidden="1">'262 (2023)020.00.0022 ОВЗ(РБ)'!$A$1:$F$19</definedName>
    <definedName name="Z_DF283966_F421_404C_8F1A_BB3FF0D49F0A_.wvu.PrintArea" localSheetId="186" hidden="1">'262 (2023)500.02.0004 ОВЗ (КБ)'!$A$1:$F$19</definedName>
    <definedName name="Z_DF283966_F421_404C_8F1A_BB3FF0D49F0A_.wvu.PrintArea" localSheetId="184" hidden="1">'262 (2024)020.00.0022 ОВЗ (РБ )'!$A$1:$F$19</definedName>
    <definedName name="Z_DF283966_F421_404C_8F1A_BB3FF0D49F0A_.wvu.PrintArea" localSheetId="187" hidden="1">'262 (2024)500.02.0004 ОВЗ (КБ)'!$A$1:$F$19</definedName>
    <definedName name="Z_DF283966_F421_404C_8F1A_BB3FF0D49F0A_.wvu.PrintArea" localSheetId="90" hidden="1">'266 КВР 112 (2022)КРАЙ'!$A$1:$F$17</definedName>
    <definedName name="Z_DF283966_F421_404C_8F1A_BB3FF0D49F0A_.wvu.PrintArea" localSheetId="20" hidden="1">'266 КВР 112 (2022)Р-Н'!$A$1:$F$25</definedName>
    <definedName name="Z_DF283966_F421_404C_8F1A_BB3FF0D49F0A_.wvu.PrintArea" localSheetId="215" hidden="1">'310 (2022)005.00.0000 ЗСК'!$A$1:$E$20</definedName>
    <definedName name="Z_DF283966_F421_404C_8F1A_BB3FF0D49F0A_.wvu.PrintArea" localSheetId="225" hidden="1">'310 (2022)020.00.0010 НАРКОНЕТ'!$A$1:$E$20</definedName>
    <definedName name="Z_DF283966_F421_404C_8F1A_BB3FF0D49F0A_.wvu.PrintArea" localSheetId="217" hidden="1">'310 (2022)020.00.0013 АВТОГОРОД'!$A$1:$E$20</definedName>
    <definedName name="Z_DF283966_F421_404C_8F1A_BB3FF0D49F0A_.wvu.PrintArea" localSheetId="218" hidden="1">'310 (2022)500.03.0001 АВТОГОРОД'!$A$1:$E$20</definedName>
    <definedName name="Z_DF283966_F421_404C_8F1A_BB3FF0D49F0A_.wvu.PrintArea" localSheetId="134" hidden="1">'310 (2022)ВНЕБ, 140Д'!$A$1:$E$31</definedName>
    <definedName name="Z_DF283966_F421_404C_8F1A_BB3FF0D49F0A_.wvu.PrintArea" localSheetId="142" hidden="1">'310 (2022)ВНЕБ, 150Д'!$A$1:$E$31</definedName>
    <definedName name="Z_DF283966_F421_404C_8F1A_BB3FF0D49F0A_.wvu.PrintArea" localSheetId="147" hidden="1">'310 (2022)ВНЕБ, 400Д'!$A$1:$E$31</definedName>
    <definedName name="Z_DF283966_F421_404C_8F1A_BB3FF0D49F0A_.wvu.PrintArea" localSheetId="112" hidden="1">'310 (2022)КРАЙ'!$A$1:$E$53</definedName>
    <definedName name="Z_DF283966_F421_404C_8F1A_BB3FF0D49F0A_.wvu.PrintArea" localSheetId="55" hidden="1">'310 (2022)Р-Н (001.04.0001)'!$A$1:$E$38</definedName>
    <definedName name="Z_DF283966_F421_404C_8F1A_BB3FF0D49F0A_.wvu.PrintArea" localSheetId="228" hidden="1">'310 (2022)Р-Н (020.00.0019) (2)'!$A$1:$E$38</definedName>
    <definedName name="Z_DF283966_F421_404C_8F1A_BB3FF0D49F0A_.wvu.PrintArea" localSheetId="113" hidden="1">'310 (2023)КРАЙ'!$A$1:$E$36</definedName>
    <definedName name="Z_DF283966_F421_404C_8F1A_BB3FF0D49F0A_.wvu.PrintArea" localSheetId="114" hidden="1">'310 (2024)КРАЙ'!$A$1:$E$36</definedName>
    <definedName name="Z_DF283966_F421_404C_8F1A_BB3FF0D49F0A_.wvu.PrintArea" localSheetId="229" hidden="1">'ДЛЯ ТАЛИСМАНА'!$A$1:$T$81</definedName>
    <definedName name="Z_DF283966_F421_404C_8F1A_BB3FF0D49F0A_.wvu.PrintArea" localSheetId="0" hidden="1">'Раздел 1'!$A$7:$S$721</definedName>
    <definedName name="Z_DF283966_F421_404C_8F1A_BB3FF0D49F0A_.wvu.PrintTitles" localSheetId="74" hidden="1">'211квр 111 (2022)КРАЙ'!$A$11:$IS$11</definedName>
    <definedName name="Z_DF283966_F421_404C_8F1A_BB3FF0D49F0A_.wvu.PrintTitles" localSheetId="77" hidden="1">'211квр 111 (2022)КРАЙ (0703)'!$A$11:$IS$11</definedName>
    <definedName name="Z_DF283966_F421_404C_8F1A_BB3FF0D49F0A_.wvu.PrintTitles" localSheetId="11" hidden="1">'211квр 111 (2022)РАЙОН'!$A$17:$IV$17</definedName>
    <definedName name="Z_DF283966_F421_404C_8F1A_BB3FF0D49F0A_.wvu.PrintTitles" localSheetId="14" hidden="1">'211квр 111 (2022)РАЙОН ИФ001'!$A$17:$IV$17</definedName>
    <definedName name="Z_DF283966_F421_404C_8F1A_BB3FF0D49F0A_.wvu.PrintTitles" localSheetId="75" hidden="1">'211квр 111 (2023)КРАЙ'!$A$11:$IV$11</definedName>
    <definedName name="Z_DF283966_F421_404C_8F1A_BB3FF0D49F0A_.wvu.PrintTitles" localSheetId="78" hidden="1">'211квр 111 (2023)КРАЙ (0703)'!$A$11:$IV$11</definedName>
    <definedName name="Z_DF283966_F421_404C_8F1A_BB3FF0D49F0A_.wvu.PrintTitles" localSheetId="12" hidden="1">'211квр 111 (2023)РАЙОН'!$A$17:$IV$17</definedName>
    <definedName name="Z_DF283966_F421_404C_8F1A_BB3FF0D49F0A_.wvu.PrintTitles" localSheetId="76" hidden="1">'211квр 111 (2024)КРАЙ'!$A$11:$IV$11</definedName>
    <definedName name="Z_DF283966_F421_404C_8F1A_BB3FF0D49F0A_.wvu.PrintTitles" localSheetId="79" hidden="1">'211квр 111 (2024)КРАЙ (0703)'!$A$11:$IV$11</definedName>
    <definedName name="Z_DF283966_F421_404C_8F1A_BB3FF0D49F0A_.wvu.PrintTitles" localSheetId="13" hidden="1">'211квр 111 (2024)РАЙОН'!$A$17:$IV$17</definedName>
    <definedName name="Z_DF283966_F421_404C_8F1A_BB3FF0D49F0A_.wvu.PrintTitles" localSheetId="229" hidden="1">'ДЛЯ ТАЛИСМАНА'!$7:$7</definedName>
    <definedName name="Z_DF283966_F421_404C_8F1A_BB3FF0D49F0A_.wvu.PrintTitles" localSheetId="0" hidden="1">'Раздел 1'!$28:$28</definedName>
    <definedName name="Z_DF283966_F421_404C_8F1A_BB3FF0D49F0A_.wvu.Rows" localSheetId="74" hidden="1">'211квр 111 (2022)КРАЙ'!#REF!</definedName>
    <definedName name="Z_DF283966_F421_404C_8F1A_BB3FF0D49F0A_.wvu.Rows" localSheetId="77" hidden="1">'211квр 111 (2022)КРАЙ (0703)'!#REF!</definedName>
    <definedName name="Z_DF283966_F421_404C_8F1A_BB3FF0D49F0A_.wvu.Rows" localSheetId="11" hidden="1">'211квр 111 (2022)РАЙОН'!$A$1:$IV$6</definedName>
    <definedName name="Z_DF283966_F421_404C_8F1A_BB3FF0D49F0A_.wvu.Rows" localSheetId="14" hidden="1">'211квр 111 (2022)РАЙОН ИФ001'!$A$1:$IV$6</definedName>
    <definedName name="Z_DF283966_F421_404C_8F1A_BB3FF0D49F0A_.wvu.Rows" localSheetId="75" hidden="1">'211квр 111 (2023)КРАЙ'!#REF!</definedName>
    <definedName name="Z_DF283966_F421_404C_8F1A_BB3FF0D49F0A_.wvu.Rows" localSheetId="78" hidden="1">'211квр 111 (2023)КРАЙ (0703)'!#REF!</definedName>
    <definedName name="Z_DF283966_F421_404C_8F1A_BB3FF0D49F0A_.wvu.Rows" localSheetId="12" hidden="1">'211квр 111 (2023)РАЙОН'!$A$1:$IV$6</definedName>
    <definedName name="Z_DF283966_F421_404C_8F1A_BB3FF0D49F0A_.wvu.Rows" localSheetId="76" hidden="1">'211квр 111 (2024)КРАЙ'!#REF!</definedName>
    <definedName name="Z_DF283966_F421_404C_8F1A_BB3FF0D49F0A_.wvu.Rows" localSheetId="79" hidden="1">'211квр 111 (2024)КРАЙ (0703)'!#REF!</definedName>
    <definedName name="Z_DF283966_F421_404C_8F1A_BB3FF0D49F0A_.wvu.Rows" localSheetId="13" hidden="1">'211квр 111 (2024)РАЙОН'!$A$1:$IV$6</definedName>
    <definedName name="Z_DF283966_F421_404C_8F1A_BB3FF0D49F0A_.wvu.Rows" localSheetId="100" hidden="1">'221 (2022)КРАЙ'!#REF!,'221 (2022)КРАЙ'!#REF!</definedName>
    <definedName name="Z_DF283966_F421_404C_8F1A_BB3FF0D49F0A_.wvu.Rows" localSheetId="27" hidden="1">'221 (2022)Р-Н'!#REF!,'221 (2022)Р-Н'!#REF!</definedName>
    <definedName name="Z_DF283966_F421_404C_8F1A_BB3FF0D49F0A_.wvu.Rows" localSheetId="101" hidden="1">'221 (2023)КРАЙ'!#REF!,'221 (2023)КРАЙ'!#REF!</definedName>
    <definedName name="Z_DF283966_F421_404C_8F1A_BB3FF0D49F0A_.wvu.Rows" localSheetId="102" hidden="1">'221 (2024)КРАЙ'!#REF!,'221 (2024)КРАЙ'!#REF!</definedName>
    <definedName name="Z_DF283966_F421_404C_8F1A_BB3FF0D49F0A_.wvu.Rows" localSheetId="103" hidden="1">'222 (2022)КРАЙ'!#REF!,'222 (2022)КРАЙ'!$A$13:$IU$13</definedName>
    <definedName name="Z_DF283966_F421_404C_8F1A_BB3FF0D49F0A_.wvu.Rows" localSheetId="28" hidden="1">'222 (2022)Р-Н ПОДВОЗ'!#REF!,'222 (2022)Р-Н ПОДВОЗ'!$A$13:$IU$13</definedName>
    <definedName name="Z_DF283966_F421_404C_8F1A_BB3FF0D49F0A_.wvu.Rows" localSheetId="104" hidden="1">'222 (2023)КРАЙ'!#REF!,'222 (2023)КРАЙ'!$A$12:$IN$12</definedName>
    <definedName name="Z_DF283966_F421_404C_8F1A_BB3FF0D49F0A_.wvu.Rows" localSheetId="29" hidden="1">'222 (2023)Р-Н ПОДВОЗ'!#REF!,'222 (2023)Р-Н ПОДВОЗ'!$A$12:$IQ$12</definedName>
    <definedName name="Z_DF283966_F421_404C_8F1A_BB3FF0D49F0A_.wvu.Rows" localSheetId="105" hidden="1">'222 (2024)КРАЙ'!#REF!,'222 (2024)КРАЙ'!$A$12:$IN$12</definedName>
    <definedName name="Z_DF283966_F421_404C_8F1A_BB3FF0D49F0A_.wvu.Rows" localSheetId="30" hidden="1">'222 (2024)Р-Н ПОДВОЗ'!#REF!,'222 (2024)Р-Н ПОДВОЗ'!$A$12:$IQ$12</definedName>
    <definedName name="Z_DF283966_F421_404C_8F1A_BB3FF0D49F0A_.wvu.Rows" localSheetId="212" hidden="1">'225 (2022)005.00.0000 ЗСК'!$A$13:$IV$34,'225 (2022)005.00.0000 ЗСК'!$A$36:$IV$40,'225 (2022)005.00.0000 ЗСК'!$A$42:$IV$49,'225 (2022)005.00.0000 ЗСК'!$A$51:$IV$57,'225 (2022)005.00.0000 ЗСК'!$A$80:$IV$81</definedName>
    <definedName name="Z_DF283966_F421_404C_8F1A_BB3FF0D49F0A_.wvu.Rows" localSheetId="219" hidden="1">'225 (2022)060.00.0004'!$A$13:$IV$34,'225 (2022)060.00.0004'!$A$36:$IV$40,'225 (2022)060.00.0004'!$A$42:$IV$49,'225 (2022)060.00.0004'!$A$51:$IV$57,'225 (2022)060.00.0004'!$A$80:$IV$81</definedName>
    <definedName name="Z_DF283966_F421_404C_8F1A_BB3FF0D49F0A_.wvu.Rows" localSheetId="222" hidden="1">'225 (2022)500.03.0002'!$A$13:$IV$34,'225 (2022)500.03.0002'!$A$36:$IV$40,'225 (2022)500.03.0002'!$A$42:$IV$49,'225 (2022)500.03.0002'!$A$51:$IV$57,'225 (2022)500.03.0002'!$A$80:$IV$81</definedName>
    <definedName name="Z_DF283966_F421_404C_8F1A_BB3FF0D49F0A_.wvu.Rows" localSheetId="131" hidden="1">'225 (2022)ВНЕБ, 140Д'!$A$14:$IV$31,'225 (2022)ВНЕБ, 140Д'!$A$33:$IV$35,'225 (2022)ВНЕБ, 140Д'!$A$37:$IV$44,'225 (2022)ВНЕБ, 140Д'!$A$46:$IV$49,'225 (2022)ВНЕБ, 140Д'!$A$71:$IV$72</definedName>
    <definedName name="Z_DF283966_F421_404C_8F1A_BB3FF0D49F0A_.wvu.Rows" localSheetId="138" hidden="1">'225 (2022)ВНЕБ, 150Д'!$A$14:$IV$31,'225 (2022)ВНЕБ, 150Д'!$A$33:$IV$35,'225 (2022)ВНЕБ, 150Д'!$A$37:$IV$44,'225 (2022)ВНЕБ, 150Д'!$A$46:$IV$49,'225 (2022)ВНЕБ, 150Д'!$A$71:$IV$72</definedName>
    <definedName name="Z_DF283966_F421_404C_8F1A_BB3FF0D49F0A_.wvu.Rows" localSheetId="144" hidden="1">'225 (2022)ВНЕБ, 400Д'!$A$14:$IV$31,'225 (2022)ВНЕБ, 400Д'!$A$33:$IV$35,'225 (2022)ВНЕБ, 400Д'!$A$37:$IV$44,'225 (2022)ВНЕБ, 400Д'!$A$46:$IV$49,'225 (2022)ВНЕБ, 400Д'!$A$71:$IV$72</definedName>
    <definedName name="Z_DF283966_F421_404C_8F1A_BB3FF0D49F0A_.wvu.Rows" localSheetId="106" hidden="1">'225 (2022)КРАЙ'!$A$14:$IV$16,'225 (2022)КРАЙ'!$A$18:$IV$20,'225 (2022)КРАЙ'!$A$22:$IV$29,'225 (2022)КРАЙ'!$A$31:$IV$33,'225 (2022)КРАЙ'!$A$38:$IV$38</definedName>
    <definedName name="Z_DF283966_F421_404C_8F1A_BB3FF0D49F0A_.wvu.Rows" localSheetId="46" hidden="1">'225 (2022)Р-Н'!$A$14:$IV$35,'225 (2022)Р-Н'!$A$37:$IV$39,'225 (2022)Р-Н'!$A$41:$IV$48,'225 (2022)Р-Н'!$A$50:$IV$53,'225 (2022)Р-Н'!$A$75:$IV$76</definedName>
    <definedName name="Z_DF283966_F421_404C_8F1A_BB3FF0D49F0A_.wvu.Rows" localSheetId="37" hidden="1">'225 (2022)Р-Н (001.10.0000)'!$A$14:$IV$16,'225 (2022)Р-Н (001.10.0000)'!$A$18:$IV$20,'225 (2022)Р-Н (001.10.0000)'!$A$22:$IV$25,'225 (2022)Р-Н (001.10.0000)'!$A$27:$IV$30,'225 (2022)Р-Н (001.10.0000)'!$A$34:$IV$35</definedName>
    <definedName name="Z_DF283966_F421_404C_8F1A_BB3FF0D49F0A_.wvu.Rows" localSheetId="40" hidden="1">'225 (2022)Р-Н (001.11.0000)'!$A$14:$IV$16,'225 (2022)Р-Н (001.11.0000)'!$A$18:$IV$20,'225 (2022)Р-Н (001.11.0000)'!$A$22:$IV$25,'225 (2022)Р-Н (001.11.0000)'!$A$27:$IV$30,'225 (2022)Р-Н (001.11.0000)'!$A$34:$IV$35</definedName>
    <definedName name="Z_DF283966_F421_404C_8F1A_BB3FF0D49F0A_.wvu.Rows" localSheetId="43" hidden="1">'225 (2022)Р-Н (001.12.0000)'!$A$14:$IV$16,'225 (2022)Р-Н (001.12.0000)'!$A$18:$IV$20,'225 (2022)Р-Н (001.12.0000)'!$A$22:$IV$25,'225 (2022)Р-Н (001.12.0000)'!$A$27:$IV$30,'225 (2022)Р-Н (001.12.0000)'!$A$34:$IV$35</definedName>
    <definedName name="Z_DF283966_F421_404C_8F1A_BB3FF0D49F0A_.wvu.Rows" localSheetId="107" hidden="1">'225 (2023)КРАЙ'!$A$13:$IR$34,'225 (2023)КРАЙ'!$A$36:$IR$38,'225 (2023)КРАЙ'!#REF!,'225 (2023)КРАЙ'!#REF!,'225 (2023)КРАЙ'!#REF!</definedName>
    <definedName name="Z_DF283966_F421_404C_8F1A_BB3FF0D49F0A_.wvu.Rows" localSheetId="47" hidden="1">'225 (2023)Р-Н'!$A$13:$IP$34,'225 (2023)Р-Н'!$A$36:$IP$38,'225 (2023)Р-Н'!$A$40:$IP$47,'225 (2023)Р-Н'!$A$49:$IP$52,'225 (2023)Р-Н'!$A$74:$IP$75</definedName>
    <definedName name="Z_DF283966_F421_404C_8F1A_BB3FF0D49F0A_.wvu.Rows" localSheetId="38" hidden="1">'225 (2023)Р-Н (001.10.0000)'!$A$13:$IO$15,'225 (2023)Р-Н (001.10.0000)'!$A$17:$IO$19,'225 (2023)Р-Н (001.10.0000)'!$A$21:$IO$24,'225 (2023)Р-Н (001.10.0000)'!$A$26:$IO$29,'225 (2023)Р-Н (001.10.0000)'!$A$33:$IO$34</definedName>
    <definedName name="Z_DF283966_F421_404C_8F1A_BB3FF0D49F0A_.wvu.Rows" localSheetId="41" hidden="1">'225 (2023)Р-Н (001.11.0000)'!$A$13:$IO$15,'225 (2023)Р-Н (001.11.0000)'!$A$17:$IO$19,'225 (2023)Р-Н (001.11.0000)'!$A$21:$IO$24,'225 (2023)Р-Н (001.11.0000)'!$A$26:$IO$29,'225 (2023)Р-Н (001.11.0000)'!$A$33:$IO$34</definedName>
    <definedName name="Z_DF283966_F421_404C_8F1A_BB3FF0D49F0A_.wvu.Rows" localSheetId="44" hidden="1">'225 (2023)Р-Н (001.12.0000)'!$A$13:$IO$15,'225 (2023)Р-Н (001.12.0000)'!$A$17:$IO$19,'225 (2023)Р-Н (001.12.0000)'!$A$21:$IO$24,'225 (2023)Р-Н (001.12.0000)'!$A$26:$IO$29,'225 (2023)Р-Н (001.12.0000)'!$A$33:$IO$34</definedName>
    <definedName name="Z_DF283966_F421_404C_8F1A_BB3FF0D49F0A_.wvu.Rows" localSheetId="108" hidden="1">'225 (2024)КРАЙ'!$A$13:$IR$34,'225 (2024)КРАЙ'!$A$36:$IR$38,'225 (2024)КРАЙ'!#REF!,'225 (2024)КРАЙ'!#REF!,'225 (2024)КРАЙ'!#REF!</definedName>
    <definedName name="Z_DF283966_F421_404C_8F1A_BB3FF0D49F0A_.wvu.Rows" localSheetId="48" hidden="1">'225 (2024)Р-Н'!$A$13:$IP$34,'225 (2024)Р-Н'!$A$36:$IP$38,'225 (2024)Р-Н'!$A$40:$IP$47,'225 (2024)Р-Н'!$A$49:$IP$52,'225 (2024)Р-Н'!$A$74:$IP$75</definedName>
    <definedName name="Z_DF283966_F421_404C_8F1A_BB3FF0D49F0A_.wvu.Rows" localSheetId="39" hidden="1">'225 (2024)Р-Н (001.10.0000)'!$A$13:$IO$15,'225 (2024)Р-Н (001.10.0000)'!$A$17:$IO$19,'225 (2024)Р-Н (001.10.0000)'!$A$21:$IO$24,'225 (2024)Р-Н (001.10.0000)'!$A$26:$IO$29,'225 (2024)Р-Н (001.10.0000)'!$A$33:$IO$34</definedName>
    <definedName name="Z_DF283966_F421_404C_8F1A_BB3FF0D49F0A_.wvu.Rows" localSheetId="42" hidden="1">'225 (2024)Р-Н (001.11.0000)'!$A$13:$IO$15,'225 (2024)Р-Н (001.11.0000)'!$A$17:$IO$19,'225 (2024)Р-Н (001.11.0000)'!$A$21:$IO$24,'225 (2024)Р-Н (001.11.0000)'!$A$26:$IO$29,'225 (2024)Р-Н (001.11.0000)'!$A$33:$IO$34</definedName>
    <definedName name="Z_DF283966_F421_404C_8F1A_BB3FF0D49F0A_.wvu.Rows" localSheetId="45" hidden="1">'225 (2024)Р-Н (001.12.0000)'!$A$13:$IO$15,'225 (2024)Р-Н (001.12.0000)'!$A$17:$IO$19,'225 (2024)Р-Н (001.12.0000)'!$A$21:$IO$24,'225 (2024)Р-Н (001.12.0000)'!$A$26:$IO$29,'225 (2024)Р-Н (001.12.0000)'!$A$33:$IO$34</definedName>
    <definedName name="Z_DF283966_F421_404C_8F1A_BB3FF0D49F0A_.wvu.Rows" localSheetId="227" hidden="1">'226 (2022) 003.01.0060'!$A$13:$IV$21,'226 (2022) 003.01.0060'!$A$23:$IV$23,'226 (2022) 003.01.0060'!#REF!,'226 (2022) 003.01.0060'!$A$28:$IV$28,'226 (2022) 003.01.0060'!$A$59:$IV$59,'226 (2022) 003.01.0060'!#REF!</definedName>
    <definedName name="Z_DF283966_F421_404C_8F1A_BB3FF0D49F0A_.wvu.Rows" localSheetId="213" hidden="1">'226 (2022)005.00.0000 ЗСК'!$A$12:$IV$25,'226 (2022)005.00.0000 ЗСК'!$A$27:$IV$27,'226 (2022)005.00.0000 ЗСК'!$A$29:$IV$31,'226 (2022)005.00.0000 ЗСК'!$A$35:$IV$35,'226 (2022)005.00.0000 ЗСК'!#REF!,'226 (2022)005.00.0000 ЗСК'!#REF!</definedName>
    <definedName name="Z_DF283966_F421_404C_8F1A_BB3FF0D49F0A_.wvu.Rows" localSheetId="159" hidden="1">'226 (2022)020.00.0001 5руб'!$A$12:$IV$25,'226 (2022)020.00.0001 5руб'!$A$27:$IV$27,'226 (2022)020.00.0001 5руб'!$A$29:$IV$31,'226 (2022)020.00.0001 5руб'!$A$35:$IV$35,'226 (2022)020.00.0001 5руб'!#REF!,'226 (2022)020.00.0001 5руб'!#REF!</definedName>
    <definedName name="Z_DF283966_F421_404C_8F1A_BB3FF0D49F0A_.wvu.Rows" localSheetId="197" hidden="1">'226 (2022)020.00.0003 ЛагерьЛТО'!$A$12:$IV$25,'226 (2022)020.00.0003 ЛагерьЛТО'!$A$27:$IV$27,'226 (2022)020.00.0003 ЛагерьЛТО'!$A$29:$IV$31,'226 (2022)020.00.0003 ЛагерьЛТО'!$A$35:$IV$35,'226 (2022)020.00.0003 ЛагерьЛТО'!#REF!,'226 (2022)020.00.0003 ЛагерьЛТО'!#REF!</definedName>
    <definedName name="Z_DF283966_F421_404C_8F1A_BB3FF0D49F0A_.wvu.Rows" localSheetId="149" hidden="1">'226 (2022)020.00.0007 КРУГЛОСУТ'!$A$12:$IV$25,'226 (2022)020.00.0007 КРУГЛОСУТ'!$A$27:$IV$27,'226 (2022)020.00.0007 КРУГЛОСУТ'!$A$29:$IV$31,'226 (2022)020.00.0007 КРУГЛОСУТ'!$A$35:$IV$35,'226 (2022)020.00.0007 КРУГЛОСУТ'!#REF!,'226 (2022)020.00.0007 КРУГЛОСУТ'!#REF!</definedName>
    <definedName name="Z_DF283966_F421_404C_8F1A_BB3FF0D49F0A_.wvu.Rows" localSheetId="165" hidden="1">'226 (2022)020.00.0015 ГП(10210)'!$A$12:$IV$25,'226 (2022)020.00.0015 ГП(10210)'!$A$27:$IV$27,'226 (2022)020.00.0015 ГП(10210)'!$A$29:$IV$31,'226 (2022)020.00.0015 ГП(10210)'!$A$35:$IV$35,'226 (2022)020.00.0015 ГП(10210)'!#REF!,'226 (2022)020.00.0015 ГП(10210)'!#REF!</definedName>
    <definedName name="Z_DF283966_F421_404C_8F1A_BB3FF0D49F0A_.wvu.Rows" localSheetId="166" hidden="1">'226 (2022)020.00.0023Инв(10210)'!$A$12:$IV$25,'226 (2022)020.00.0023Инв(10210)'!$A$27:$IV$27,'226 (2022)020.00.0023Инв(10210)'!$A$29:$IV$31,'226 (2022)020.00.0023Инв(10210)'!$A$35:$IV$35,'226 (2022)020.00.0023Инв(10210)'!#REF!,'226 (2022)020.00.0023Инв(10210)'!#REF!</definedName>
    <definedName name="Z_DF283966_F421_404C_8F1A_BB3FF0D49F0A_.wvu.Rows" localSheetId="220" hidden="1">'226 (2022)060.00.0005'!$A$12:$IV$25,'226 (2022)060.00.0005'!$A$27:$IV$27,'226 (2022)060.00.0005'!$A$29:$IV$31,'226 (2022)060.00.0005'!$A$35:$IV$35,'226 (2022)060.00.0005'!#REF!,'226 (2022)060.00.0005'!#REF!</definedName>
    <definedName name="Z_DF283966_F421_404C_8F1A_BB3FF0D49F0A_.wvu.Rows" localSheetId="162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DF283966_F421_404C_8F1A_BB3FF0D49F0A_.wvu.Rows" localSheetId="223" hidden="1">'226 (2022)500.03.0002'!$A$12:$IV$25,'226 (2022)500.03.0002'!$A$27:$IV$27,'226 (2022)500.03.0002'!$A$29:$IV$31,'226 (2022)500.03.0002'!$A$35:$IV$35,'226 (2022)500.03.0002'!#REF!,'226 (2022)500.03.0002'!#REF!</definedName>
    <definedName name="Z_DF283966_F421_404C_8F1A_BB3FF0D49F0A_.wvu.Rows" localSheetId="203" hidden="1">'226 (2022)500.05.0002 ЛагерьЛДП'!$A$12:$IV$25,'226 (2022)500.05.0002 ЛагерьЛДП'!$A$27:$IV$27,'226 (2022)500.05.0002 ЛагерьЛДП'!$A$29:$IV$31,'226 (2022)500.05.0002 ЛагерьЛДП'!$A$35:$IV$35,'226 (2022)500.05.0002 ЛагерьЛДП'!#REF!,'226 (2022)500.05.0002 ЛагерьЛДП'!#REF!</definedName>
    <definedName name="Z_DF283966_F421_404C_8F1A_BB3FF0D49F0A_.wvu.Rows" localSheetId="132" hidden="1">'226 (2022)ВНЕБ, 140Д'!$A$13:$IV$20,'226 (2022)ВНЕБ, 140Д'!$A$22:$IV$22,'226 (2022)ВНЕБ, 140Д'!#REF!,'226 (2022)ВНЕБ, 140Д'!$A$27:$IV$27,'226 (2022)ВНЕБ, 140Д'!$A$59:$IV$59,'226 (2022)ВНЕБ, 140Д'!#REF!</definedName>
    <definedName name="Z_DF283966_F421_404C_8F1A_BB3FF0D49F0A_.wvu.Rows" localSheetId="139" hidden="1">'226 (2022)ВНЕБ, 150Д'!$A$13:$IV$20,'226 (2022)ВНЕБ, 150Д'!$A$22:$IV$22,'226 (2022)ВНЕБ, 150Д'!#REF!,'226 (2022)ВНЕБ, 150Д'!$A$27:$IV$27,'226 (2022)ВНЕБ, 150Д'!$A$59:$IV$59,'226 (2022)ВНЕБ, 150Д'!#REF!</definedName>
    <definedName name="Z_DF283966_F421_404C_8F1A_BB3FF0D49F0A_.wvu.Rows" localSheetId="145" hidden="1">'226 (2022)ВНЕБ, 400Д'!$A$13:$IV$20,'226 (2022)ВНЕБ, 400Д'!$A$22:$IV$22,'226 (2022)ВНЕБ, 400Д'!#REF!,'226 (2022)ВНЕБ, 400Д'!$A$27:$IV$27,'226 (2022)ВНЕБ, 400Д'!$A$59:$IV$59,'226 (2022)ВНЕБ, 400Д'!#REF!</definedName>
    <definedName name="Z_DF283966_F421_404C_8F1A_BB3FF0D49F0A_.wvu.Rows" localSheetId="109" hidden="1">'226 (2022)КРАЙ'!$A$13:$IV$20,'226 (2022)КРАЙ'!$A$22:$IV$22,'226 (2022)КРАЙ'!$A$24:$IV$24,'226 (2022)КРАЙ'!$A$30:$IV$30,'226 (2022)КРАЙ'!#REF!,'226 (2022)КРАЙ'!#REF!</definedName>
    <definedName name="Z_DF283966_F421_404C_8F1A_BB3FF0D49F0A_.wvu.Rows" localSheetId="49" hidden="1">'226 (2022)Р-Н'!$A$13:$IV$21,'226 (2022)Р-Н'!$A$23:$IV$23,'226 (2022)Р-Н'!#REF!,'226 (2022)Р-Н'!$A$28:$IV$28,'226 (2022)Р-Н'!$A$59:$IV$59,'226 (2022)Р-Н'!#REF!</definedName>
    <definedName name="Z_DF283966_F421_404C_8F1A_BB3FF0D49F0A_.wvu.Rows" localSheetId="160" hidden="1">'226 (2023)020.00.0001 5руб'!$A$12:$IV$25,'226 (2023)020.00.0001 5руб'!$A$27:$IV$27,'226 (2023)020.00.0001 5руб'!$A$29:$IV$31,'226 (2023)020.00.0001 5руб'!$A$35:$IV$35,'226 (2023)020.00.0001 5руб'!#REF!,'226 (2023)020.00.0001 5руб'!#REF!</definedName>
    <definedName name="Z_DF283966_F421_404C_8F1A_BB3FF0D49F0A_.wvu.Rows" localSheetId="198" hidden="1">'226 (2023)020.00.0003 ЛагерьЛТО'!$A$12:$IV$25,'226 (2023)020.00.0003 ЛагерьЛТО'!$A$27:$IV$27,'226 (2023)020.00.0003 ЛагерьЛТО'!$A$29:$IV$31,'226 (2023)020.00.0003 ЛагерьЛТО'!$A$35:$IV$35,'226 (2023)020.00.0003 ЛагерьЛТО'!#REF!,'226 (2023)020.00.0003 ЛагерьЛТО'!#REF!</definedName>
    <definedName name="Z_DF283966_F421_404C_8F1A_BB3FF0D49F0A_.wvu.Rows" localSheetId="150" hidden="1">'226 (2023)020.00.0007 КРУГЛ'!$A$12:$IV$25,'226 (2023)020.00.0007 КРУГЛ'!$A$27:$IV$27,'226 (2023)020.00.0007 КРУГЛ'!$A$29:$IV$31,'226 (2023)020.00.0007 КРУГЛ'!$A$35:$IV$35,'226 (2023)020.00.0007 КРУГЛ'!#REF!,'226 (2023)020.00.0007 КРУГЛ'!#REF!</definedName>
    <definedName name="Z_DF283966_F421_404C_8F1A_BB3FF0D49F0A_.wvu.Rows" localSheetId="163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DF283966_F421_404C_8F1A_BB3FF0D49F0A_.wvu.Rows" localSheetId="204" hidden="1">'226 (2023)500.05.0002 ЛагерьЛДП'!$A$12:$IV$25,'226 (2023)500.05.0002 ЛагерьЛДП'!$A$27:$IV$27,'226 (2023)500.05.0002 ЛагерьЛДП'!$A$29:$IV$31,'226 (2023)500.05.0002 ЛагерьЛДП'!$A$35:$IV$35,'226 (2023)500.05.0002 ЛагерьЛДП'!#REF!,'226 (2023)500.05.0002 ЛагерьЛДП'!#REF!</definedName>
    <definedName name="Z_DF283966_F421_404C_8F1A_BB3FF0D49F0A_.wvu.Rows" localSheetId="140" hidden="1">'226 (2023)ВНЕБ, 150Д'!$A$12:$IN$19,'226 (2023)ВНЕБ, 150Д'!$A$21:$IN$21,'226 (2023)ВНЕБ, 150Д'!#REF!,'226 (2023)ВНЕБ, 150Д'!$A$26:$IN$26,'226 (2023)ВНЕБ, 150Д'!$A$58:$IN$58,'226 (2023)ВНЕБ, 150Д'!#REF!</definedName>
    <definedName name="Z_DF283966_F421_404C_8F1A_BB3FF0D49F0A_.wvu.Rows" localSheetId="110" hidden="1">'226 (2023)КРАЙ'!$A$12:$IR$26,'226 (2023)КРАЙ'!$A$28:$IR$28,'226 (2023)КРАЙ'!$A$30:$IR$32,'226 (2023)КРАЙ'!$A$36:$IR$36,'226 (2023)КРАЙ'!#REF!,'226 (2023)КРАЙ'!#REF!</definedName>
    <definedName name="Z_DF283966_F421_404C_8F1A_BB3FF0D49F0A_.wvu.Rows" localSheetId="50" hidden="1">'226 (2023)Р-Н'!$A$12:$IN$20,'226 (2023)Р-Н'!$A$22:$IN$22,'226 (2023)Р-Н'!#REF!,'226 (2023)Р-Н'!$A$27:$IN$27,'226 (2023)Р-Н'!$A$59:$IN$59,'226 (2023)Р-Н'!#REF!</definedName>
    <definedName name="Z_DF283966_F421_404C_8F1A_BB3FF0D49F0A_.wvu.Rows" localSheetId="161" hidden="1">'226 (2024)020.00.0001 5руб'!$A$12:$IV$25,'226 (2024)020.00.0001 5руб'!$A$27:$IV$27,'226 (2024)020.00.0001 5руб'!$A$29:$IV$31,'226 (2024)020.00.0001 5руб'!$A$35:$IV$35,'226 (2024)020.00.0001 5руб'!#REF!,'226 (2024)020.00.0001 5руб'!#REF!</definedName>
    <definedName name="Z_DF283966_F421_404C_8F1A_BB3FF0D49F0A_.wvu.Rows" localSheetId="199" hidden="1">'226 (2024)020.00.0003 ЛагерьЛТО'!$A$12:$IV$25,'226 (2024)020.00.0003 ЛагерьЛТО'!$A$27:$IV$27,'226 (2024)020.00.0003 ЛагерьЛТО'!$A$29:$IV$31,'226 (2024)020.00.0003 ЛагерьЛТО'!$A$35:$IV$35,'226 (2024)020.00.0003 ЛагерьЛТО'!#REF!,'226 (2024)020.00.0003 ЛагерьЛТО'!#REF!</definedName>
    <definedName name="Z_DF283966_F421_404C_8F1A_BB3FF0D49F0A_.wvu.Rows" localSheetId="151" hidden="1">'226 (2024)020.00.0007 КРУГЛ'!$A$12:$IV$25,'226 (2024)020.00.0007 КРУГЛ'!$A$27:$IV$27,'226 (2024)020.00.0007 КРУГЛ'!$A$29:$IV$31,'226 (2024)020.00.0007 КРУГЛ'!$A$35:$IV$35,'226 (2024)020.00.0007 КРУГЛ'!#REF!,'226 (2024)020.00.0007 КРУГЛ'!#REF!</definedName>
    <definedName name="Z_DF283966_F421_404C_8F1A_BB3FF0D49F0A_.wvu.Rows" localSheetId="164" hidden="1">'226 (2024)500.02.0001 10 руб.'!$A$12:$IV$25,'226 (2024)500.02.0001 10 руб.'!$A$27:$IV$27,'226 (2024)500.02.0001 10 руб.'!$A$29:$IV$31,'226 (2024)500.02.0001 10 руб.'!$A$35:$IV$35,'226 (2024)500.02.0001 10 руб.'!#REF!,'226 (2024)500.02.0001 10 руб.'!#REF!</definedName>
    <definedName name="Z_DF283966_F421_404C_8F1A_BB3FF0D49F0A_.wvu.Rows" localSheetId="205" hidden="1">'226 (2024)500.05.0002 ЛагерьЛДП'!$A$12:$IV$25,'226 (2024)500.05.0002 ЛагерьЛДП'!$A$27:$IV$27,'226 (2024)500.05.0002 ЛагерьЛДП'!$A$29:$IV$31,'226 (2024)500.05.0002 ЛагерьЛДП'!$A$35:$IV$35,'226 (2024)500.05.0002 ЛагерьЛДП'!#REF!,'226 (2024)500.05.0002 ЛагерьЛДП'!#REF!</definedName>
    <definedName name="Z_DF283966_F421_404C_8F1A_BB3FF0D49F0A_.wvu.Rows" localSheetId="141" hidden="1">'226 (2024)ВНЕБ, 150Д'!$A$12:$IN$19,'226 (2024)ВНЕБ, 150Д'!$A$21:$IN$21,'226 (2024)ВНЕБ, 150Д'!#REF!,'226 (2024)ВНЕБ, 150Д'!$A$26:$IN$26,'226 (2024)ВНЕБ, 150Д'!$A$58:$IN$58,'226 (2024)ВНЕБ, 150Д'!#REF!</definedName>
    <definedName name="Z_DF283966_F421_404C_8F1A_BB3FF0D49F0A_.wvu.Rows" localSheetId="111" hidden="1">'226 (2024)КРАЙ'!$A$12:$IR$26,'226 (2024)КРАЙ'!$A$28:$IR$28,'226 (2024)КРАЙ'!$A$30:$IR$32,'226 (2024)КРАЙ'!$A$36:$IR$36,'226 (2024)КРАЙ'!#REF!,'226 (2024)КРАЙ'!#REF!</definedName>
    <definedName name="Z_DF283966_F421_404C_8F1A_BB3FF0D49F0A_.wvu.Rows" localSheetId="51" hidden="1">'226 (2024)Р-Н'!$A$12:$IN$20,'226 (2024)Р-Н'!$A$22:$IN$22,'226 (2024)Р-Н'!#REF!,'226 (2024)Р-Н'!$A$27:$IN$27,'226 (2024)Р-Н'!$A$59:$IN$59,'226 (2024)Р-Н'!#REF!</definedName>
    <definedName name="Z_DF283966_F421_404C_8F1A_BB3FF0D49F0A_.wvu.Rows" localSheetId="194" hidden="1">'226 КВР 119 (2022)ЕГЭ'!$A$11:$IT$18,'226 КВР 119 (2022)ЕГЭ'!$A$20:$IT$20,'226 КВР 119 (2022)ЕГЭ'!#REF!,'226 КВР 119 (2022)ЕГЭ'!$A$28:$IT$28,'226 КВР 119 (2022)ЕГЭ'!#REF!,'226 КВР 119 (2022)ЕГЭ'!#REF!</definedName>
    <definedName name="Z_DF283966_F421_404C_8F1A_BB3FF0D49F0A_.wvu.Rows" localSheetId="195" hidden="1">'226 КВР 119 (2023)ЕГЭ'!$A$11:$IT$18,'226 КВР 119 (2023)ЕГЭ'!$A$20:$IT$20,'226 КВР 119 (2023)ЕГЭ'!#REF!,'226 КВР 119 (2023)ЕГЭ'!$A$28:$IT$28,'226 КВР 119 (2023)ЕГЭ'!#REF!,'226 КВР 119 (2023)ЕГЭ'!#REF!</definedName>
    <definedName name="Z_DF283966_F421_404C_8F1A_BB3FF0D49F0A_.wvu.Rows" localSheetId="196" hidden="1">'226 КВР 119 (2024)ЕГЭ'!$A$11:$IT$18,'226 КВР 119 (2024)ЕГЭ'!$A$20:$IT$20,'226 КВР 119 (2024)ЕГЭ'!#REF!,'226 КВР 119 (2024)ЕГЭ'!$A$28:$IT$28,'226 КВР 119 (2024)ЕГЭ'!#REF!,'226 КВР 119 (2024)ЕГЭ'!#REF!</definedName>
    <definedName name="Z_DF283966_F421_404C_8F1A_BB3FF0D49F0A_.wvu.Rows" localSheetId="176" hidden="1">'226(2022)020.00.0022 ОВЗ (РБ)'!$A$12:$IV$25,'226(2022)020.00.0022 ОВЗ (РБ)'!$A$27:$IV$27,'226(2022)020.00.0022 ОВЗ (РБ)'!$A$29:$IV$31,'226(2022)020.00.0022 ОВЗ (РБ)'!$A$35:$IV$35,'226(2022)020.00.0022 ОВЗ (РБ)'!#REF!,'226(2022)020.00.0022 ОВЗ (РБ)'!#REF!</definedName>
    <definedName name="Z_DF283966_F421_404C_8F1A_BB3FF0D49F0A_.wvu.Rows" localSheetId="16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DF283966_F421_404C_8F1A_BB3FF0D49F0A_.wvu.Rows" localSheetId="200" hidden="1">'226(2022)020.00.0034Лагерь(мед)'!$A$12:$IV$25,'226(2022)020.00.0034Лагерь(мед)'!$A$27:$IV$27,'226(2022)020.00.0034Лагерь(мед)'!$A$29:$IV$31,'226(2022)020.00.0034Лагерь(мед)'!$A$35:$IV$35,'226(2022)020.00.0034Лагерь(мед)'!#REF!,'226(2022)020.00.0034Лагерь(мед)'!#REF!</definedName>
    <definedName name="Z_DF283966_F421_404C_8F1A_BB3FF0D49F0A_.wvu.Rows" localSheetId="179" hidden="1">'226(2022)500.02.0004 ОВЗ (КБ)'!$A$12:$IV$25,'226(2022)500.02.0004 ОВЗ (КБ)'!$A$27:$IV$27,'226(2022)500.02.0004 ОВЗ (КБ)'!$A$29:$IV$31,'226(2022)500.02.0004 ОВЗ (КБ)'!$A$35:$IV$35,'226(2022)500.02.0004 ОВЗ (КБ)'!#REF!,'226(2022)500.02.0004 ОВЗ (КБ)'!#REF!</definedName>
    <definedName name="Z_DF283966_F421_404C_8F1A_BB3FF0D49F0A_.wvu.Rows" localSheetId="17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DF283966_F421_404C_8F1A_BB3FF0D49F0A_.wvu.Rows" localSheetId="17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DF283966_F421_404C_8F1A_BB3FF0D49F0A_.wvu.Rows" localSheetId="188" hidden="1">'226(2022)500.02.0007 Инвал (КБ)'!$A$12:$IV$25,'226(2022)500.02.0007 Инвал (КБ)'!$A$27:$IV$27,'226(2022)500.02.0007 Инвал (КБ)'!$A$29:$IV$31,'226(2022)500.02.0007 Инвал (КБ)'!$A$35:$IV$35,'226(2022)500.02.0007 Инвал (КБ)'!#REF!,'226(2022)500.02.0007 Инвал (КБ)'!#REF!</definedName>
    <definedName name="Z_DF283966_F421_404C_8F1A_BB3FF0D49F0A_.wvu.Rows" localSheetId="177" hidden="1">'226(2023)020.00.0022 ОВЗ (РБ)'!$A$12:$IV$25,'226(2023)020.00.0022 ОВЗ (РБ)'!$A$27:$IV$27,'226(2023)020.00.0022 ОВЗ (РБ)'!$A$29:$IV$31,'226(2023)020.00.0022 ОВЗ (РБ)'!$A$35:$IV$35,'226(2023)020.00.0022 ОВЗ (РБ)'!#REF!,'226(2023)020.00.0022 ОВЗ (РБ)'!#REF!</definedName>
    <definedName name="Z_DF283966_F421_404C_8F1A_BB3FF0D49F0A_.wvu.Rows" localSheetId="16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DF283966_F421_404C_8F1A_BB3FF0D49F0A_.wvu.Rows" localSheetId="201" hidden="1">'226(2023)020.00.0034Лагерь(мед)'!$A$12:$IV$25,'226(2023)020.00.0034Лагерь(мед)'!$A$27:$IV$27,'226(2023)020.00.0034Лагерь(мед)'!$A$29:$IV$31,'226(2023)020.00.0034Лагерь(мед)'!$A$35:$IV$35,'226(2023)020.00.0034Лагерь(мед)'!#REF!,'226(2023)020.00.0034Лагерь(мед)'!#REF!</definedName>
    <definedName name="Z_DF283966_F421_404C_8F1A_BB3FF0D49F0A_.wvu.Rows" localSheetId="180" hidden="1">'226(2023)500.02.0004 ОВЗ (КБ)'!$A$12:$IV$25,'226(2023)500.02.0004 ОВЗ (КБ)'!$A$27:$IV$27,'226(2023)500.02.0004 ОВЗ (КБ)'!$A$29:$IV$31,'226(2023)500.02.0004 ОВЗ (КБ)'!$A$35:$IV$35,'226(2023)500.02.0004 ОВЗ (КБ)'!#REF!,'226(2023)500.02.0004 ОВЗ (КБ)'!#REF!</definedName>
    <definedName name="Z_DF283966_F421_404C_8F1A_BB3FF0D49F0A_.wvu.Rows" localSheetId="17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DF283966_F421_404C_8F1A_BB3FF0D49F0A_.wvu.Rows" localSheetId="17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DF283966_F421_404C_8F1A_BB3FF0D49F0A_.wvu.Rows" localSheetId="189" hidden="1">'226(2023)500.02.0007 Инвал (КБ)'!$A$12:$IV$25,'226(2023)500.02.0007 Инвал (КБ)'!$A$27:$IV$27,'226(2023)500.02.0007 Инвал (КБ)'!$A$29:$IV$31,'226(2023)500.02.0007 Инвал (КБ)'!$A$35:$IV$35,'226(2023)500.02.0007 Инвал (КБ)'!#REF!,'226(2023)500.02.0007 Инвал (КБ)'!#REF!</definedName>
    <definedName name="Z_DF283966_F421_404C_8F1A_BB3FF0D49F0A_.wvu.Rows" localSheetId="178" hidden="1">'226(2024)020.00.0022 ОВЗ(РБ)'!$A$12:$IV$25,'226(2024)020.00.0022 ОВЗ(РБ)'!$A$27:$IV$27,'226(2024)020.00.0022 ОВЗ(РБ)'!$A$29:$IV$31,'226(2024)020.00.0022 ОВЗ(РБ)'!$A$35:$IV$35,'226(2024)020.00.0022 ОВЗ(РБ)'!#REF!,'226(2024)020.00.0022 ОВЗ(РБ)'!#REF!</definedName>
    <definedName name="Z_DF283966_F421_404C_8F1A_BB3FF0D49F0A_.wvu.Rows" localSheetId="169" hidden="1">'226(2024)020.00.0028Гор.пит(РБ)'!$A$12:$IV$25,'226(2024)020.00.0028Гор.пит(РБ)'!$A$27:$IV$27,'226(2024)020.00.0028Гор.пит(РБ)'!$A$29:$IV$31,'226(2024)020.00.0028Гор.пит(РБ)'!$A$35:$IV$35,'226(2024)020.00.0028Гор.пит(РБ)'!#REF!,'226(2024)020.00.0028Гор.пит(РБ)'!#REF!</definedName>
    <definedName name="Z_DF283966_F421_404C_8F1A_BB3FF0D49F0A_.wvu.Rows" localSheetId="202" hidden="1">'226(2024)020.00.0034Лагерь(мед)'!$A$12:$IV$25,'226(2024)020.00.0034Лагерь(мед)'!$A$27:$IV$27,'226(2024)020.00.0034Лагерь(мед)'!$A$29:$IV$31,'226(2024)020.00.0034Лагерь(мед)'!$A$35:$IV$35,'226(2024)020.00.0034Лагерь(мед)'!#REF!,'226(2024)020.00.0034Лагерь(мед)'!#REF!</definedName>
    <definedName name="Z_DF283966_F421_404C_8F1A_BB3FF0D49F0A_.wvu.Rows" localSheetId="181" hidden="1">'226(2024)500.02.0004 ОВЗ (КБ)'!$A$12:$IV$25,'226(2024)500.02.0004 ОВЗ (КБ)'!$A$27:$IV$27,'226(2024)500.02.0004 ОВЗ (КБ)'!$A$29:$IV$31,'226(2024)500.02.0004 ОВЗ (КБ)'!$A$35:$IV$35,'226(2024)500.02.0004 ОВЗ (КБ)'!#REF!,'226(2024)500.02.0004 ОВЗ (КБ)'!#REF!</definedName>
    <definedName name="Z_DF283966_F421_404C_8F1A_BB3FF0D49F0A_.wvu.Rows" localSheetId="175" hidden="1">'226(2024)500.02.0005Гор.пит(КБ)'!$A$12:$IV$25,'226(2024)500.02.0005Гор.пит(КБ)'!$A$27:$IV$27,'226(2024)500.02.0005Гор.пит(КБ)'!$A$29:$IV$31,'226(2024)500.02.0005Гор.пит(КБ)'!$A$35:$IV$35,'226(2024)500.02.0005Гор.пит(КБ)'!#REF!,'226(2024)500.02.0005Гор.пит(КБ)'!#REF!</definedName>
    <definedName name="Z_DF283966_F421_404C_8F1A_BB3FF0D49F0A_.wvu.Rows" localSheetId="172" hidden="1">'226(2024)500.02.0005Гор.пит(ФБ)'!$A$12:$IV$25,'226(2024)500.02.0005Гор.пит(ФБ)'!$A$27:$IV$27,'226(2024)500.02.0005Гор.пит(ФБ)'!$A$29:$IV$31,'226(2024)500.02.0005Гор.пит(ФБ)'!$A$35:$IV$35,'226(2024)500.02.0005Гор.пит(ФБ)'!#REF!,'226(2024)500.02.0005Гор.пит(ФБ)'!#REF!</definedName>
    <definedName name="Z_DF283966_F421_404C_8F1A_BB3FF0D49F0A_.wvu.Rows" localSheetId="190" hidden="1">'226(2024)500.02.0007 Инвал (КБ)'!$A$12:$IV$25,'226(2024)500.02.0007 Инвал (КБ)'!$A$27:$IV$27,'226(2024)500.02.0007 Инвал (КБ)'!$A$29:$IV$31,'226(2024)500.02.0007 Инвал (КБ)'!$A$35:$IV$35,'226(2024)500.02.0007 Инвал (КБ)'!#REF!,'226(2024)500.02.0007 Инвал (КБ)'!#REF!</definedName>
    <definedName name="Z_DF283966_F421_404C_8F1A_BB3FF0D49F0A_.wvu.Rows" localSheetId="52" hidden="1">'227 (2022)Р-Н'!$A$12:$IV$12,'227 (2022)Р-Н'!#REF!,'227 (2022)Р-Н'!#REF!,'227 (2022)Р-Н'!#REF!,'227 (2022)Р-Н'!$A$13:$IV$13</definedName>
    <definedName name="Z_DF283966_F421_404C_8F1A_BB3FF0D49F0A_.wvu.Rows" localSheetId="182" hidden="1">'262 (2022)020.00.0022 ОВЗ (РБ) '!#REF!,'262 (2022)020.00.0022 ОВЗ (РБ) '!#REF!,'262 (2022)020.00.0022 ОВЗ (РБ) '!#REF!,'262 (2022)020.00.0022 ОВЗ (РБ) '!#REF!,'262 (2022)020.00.0022 ОВЗ (РБ) '!#REF!,'262 (2022)020.00.0022 ОВЗ (РБ) '!#REF!</definedName>
    <definedName name="Z_DF283966_F421_404C_8F1A_BB3FF0D49F0A_.wvu.Rows" localSheetId="185" hidden="1">'262 (2022)500.02.0004 ОВЗ (КБ)'!#REF!,'262 (2022)500.02.0004 ОВЗ (КБ)'!#REF!,'262 (2022)500.02.0004 ОВЗ (КБ)'!#REF!,'262 (2022)500.02.0004 ОВЗ (КБ)'!#REF!,'262 (2022)500.02.0004 ОВЗ (КБ)'!#REF!,'262 (2022)500.02.0004 ОВЗ (КБ)'!#REF!</definedName>
    <definedName name="Z_DF283966_F421_404C_8F1A_BB3FF0D49F0A_.wvu.Rows" localSheetId="183" hidden="1">'262 (2023)020.00.0022 ОВЗ(РБ)'!#REF!,'262 (2023)020.00.0022 ОВЗ(РБ)'!#REF!,'262 (2023)020.00.0022 ОВЗ(РБ)'!#REF!,'262 (2023)020.00.0022 ОВЗ(РБ)'!#REF!,'262 (2023)020.00.0022 ОВЗ(РБ)'!#REF!,'262 (2023)020.00.0022 ОВЗ(РБ)'!#REF!</definedName>
    <definedName name="Z_DF283966_F421_404C_8F1A_BB3FF0D49F0A_.wvu.Rows" localSheetId="186" hidden="1">'262 (2023)500.02.0004 ОВЗ (КБ)'!#REF!,'262 (2023)500.02.0004 ОВЗ (КБ)'!#REF!,'262 (2023)500.02.0004 ОВЗ (КБ)'!#REF!,'262 (2023)500.02.0004 ОВЗ (КБ)'!#REF!,'262 (2023)500.02.0004 ОВЗ (КБ)'!#REF!,'262 (2023)500.02.0004 ОВЗ (КБ)'!#REF!</definedName>
    <definedName name="Z_DF283966_F421_404C_8F1A_BB3FF0D49F0A_.wvu.Rows" localSheetId="184" hidden="1">'262 (2024)020.00.0022 ОВЗ (РБ )'!#REF!,'262 (2024)020.00.0022 ОВЗ (РБ )'!#REF!,'262 (2024)020.00.0022 ОВЗ (РБ )'!#REF!,'262 (2024)020.00.0022 ОВЗ (РБ )'!#REF!,'262 (2024)020.00.0022 ОВЗ (РБ )'!#REF!,'262 (2024)020.00.0022 ОВЗ (РБ )'!#REF!</definedName>
    <definedName name="Z_DF283966_F421_404C_8F1A_BB3FF0D49F0A_.wvu.Rows" localSheetId="187" hidden="1">'262 (2024)500.02.0004 ОВЗ (КБ)'!#REF!,'262 (2024)500.02.0004 ОВЗ (КБ)'!#REF!,'262 (2024)500.02.0004 ОВЗ (КБ)'!#REF!,'262 (2024)500.02.0004 ОВЗ (КБ)'!#REF!,'262 (2024)500.02.0004 ОВЗ (КБ)'!#REF!,'262 (2024)500.02.0004 ОВЗ (КБ)'!#REF!</definedName>
    <definedName name="_xlnm.Print_Titles" localSheetId="229">'ДЛЯ ТАЛИСМАНА'!$7:$7</definedName>
    <definedName name="_xlnm.Print_Titles" localSheetId="0">'Раздел 1'!$28:$28</definedName>
    <definedName name="_xlnm.Print_Area" localSheetId="74">'211квр 111 (2022)КРАЙ'!$A$1:$I$39</definedName>
    <definedName name="_xlnm.Print_Area" localSheetId="77">'211квр 111 (2022)КРАЙ (0703)'!$A$1:$I$39</definedName>
    <definedName name="_xlnm.Print_Area" localSheetId="11">'211квр 111 (2022)РАЙОН'!$A$1:$I$33</definedName>
    <definedName name="_xlnm.Print_Area" localSheetId="14">'211квр 111 (2022)РАЙОН ИФ001'!$A$1:$I$33</definedName>
    <definedName name="_xlnm.Print_Area" localSheetId="75">'211квр 111 (2023)КРАЙ'!$A$1:$I$39</definedName>
    <definedName name="_xlnm.Print_Area" localSheetId="78">'211квр 111 (2023)КРАЙ (0703)'!$A$1:$I$39</definedName>
    <definedName name="_xlnm.Print_Area" localSheetId="12">'211квр 111 (2023)РАЙОН'!$A$1:$I$33</definedName>
    <definedName name="_xlnm.Print_Area" localSheetId="76">'211квр 111 (2024)КРАЙ'!$A$1:$I$39</definedName>
    <definedName name="_xlnm.Print_Area" localSheetId="79">'211квр 111 (2024)КРАЙ (0703)'!$A$1:$I$39</definedName>
    <definedName name="_xlnm.Print_Area" localSheetId="13">'211квр 111 (2024)РАЙОН'!$A$1:$I$33</definedName>
    <definedName name="_xlnm.Print_Area" localSheetId="87">'212, 226 КВР 112 (2022)КРАЙ'!$A$1:$F$23</definedName>
    <definedName name="_xlnm.Print_Area" localSheetId="19">'212, 226 КВР 112 (2022)Р-Н'!$A$1:$F$41</definedName>
    <definedName name="_xlnm.Print_Area" localSheetId="88">'212, 226 КВР 112 (2023)КРАЙ'!$A$1:$F$23</definedName>
    <definedName name="_xlnm.Print_Area" localSheetId="89">'212, 226 КВР 112 (2024)КРАЙ'!$A$1:$F$23</definedName>
    <definedName name="_xlnm.Print_Area" localSheetId="23">'213 КВР 119 (2022)Р-Н ИФ001'!$A$1:$H$30</definedName>
    <definedName name="_xlnm.Print_Area" localSheetId="22">'213 КВР 119 (2022-2024)Р-Н'!$A$1:$H$30</definedName>
    <definedName name="_xlnm.Print_Area" localSheetId="93">'213 КВР 119(2022) ИФ001'!$A$1:$H$30</definedName>
    <definedName name="_xlnm.Print_Area" localSheetId="92">'213 КВР 119(2022-2024)КРАЙ'!$A$1:$H$30</definedName>
    <definedName name="_xlnm.Print_Area" localSheetId="94">'213 КВР119(2022-2024)КРАЙ(0703)'!$A$1:$H$30</definedName>
    <definedName name="_xlnm.Print_Area" localSheetId="100">'221 (2022)КРАЙ'!$A$1:$F$30</definedName>
    <definedName name="_xlnm.Print_Area" localSheetId="27">'221 (2022)Р-Н'!$A$1:$F$36</definedName>
    <definedName name="_xlnm.Print_Area" localSheetId="101">'221 (2023)КРАЙ'!$A$1:$F$23</definedName>
    <definedName name="_xlnm.Print_Area" localSheetId="102">'221 (2024)КРАЙ'!$A$1:$F$23</definedName>
    <definedName name="_xlnm.Print_Area" localSheetId="103">'222 (2022)КРАЙ'!$A$1:$D$25</definedName>
    <definedName name="_xlnm.Print_Area" localSheetId="28">'222 (2022)Р-Н ПОДВОЗ'!$A$1:$D$29</definedName>
    <definedName name="_xlnm.Print_Area" localSheetId="104">'222 (2023)КРАЙ'!$A$1:$D$20</definedName>
    <definedName name="_xlnm.Print_Area" localSheetId="29">'222 (2023)Р-Н ПОДВОЗ'!$A$1:$D$20</definedName>
    <definedName name="_xlnm.Print_Area" localSheetId="105">'222 (2024)КРАЙ'!$A$1:$D$20</definedName>
    <definedName name="_xlnm.Print_Area" localSheetId="30">'222 (2024)Р-Н ПОДВОЗ'!$A$1:$D$20</definedName>
    <definedName name="_xlnm.Print_Area" localSheetId="125">'223 КВР 244 (2022)ВНЕБ, 130Д'!$A$1:$E$33</definedName>
    <definedName name="_xlnm.Print_Area" localSheetId="136">'223 КВР 244 (2022)ВНЕБ, 150Д'!$A$1:$E$33</definedName>
    <definedName name="_xlnm.Print_Area" localSheetId="31">'223 КВР 244 (2022)Р-Н'!$A$1:$E$41</definedName>
    <definedName name="_xlnm.Print_Area" localSheetId="126">'223 КВР 244 (2023)ВНЕБ, 130Д'!$A$1:$E$23</definedName>
    <definedName name="_xlnm.Print_Area" localSheetId="32">'223 КВР 244 (2023)Р-Н'!$A$1:$E$23</definedName>
    <definedName name="_xlnm.Print_Area" localSheetId="127">'223 КВР 244 (2024)ВНЕБ, 130Д'!$A$1:$E$23</definedName>
    <definedName name="_xlnm.Print_Area" localSheetId="33">'223 КВР 244 (2024)Р-Н'!$A$1:$E$23</definedName>
    <definedName name="_xlnm.Print_Area" localSheetId="128">'223 КВР 247 (2022)ВНЕБ, 130Д'!$A$1:$E$33</definedName>
    <definedName name="_xlnm.Print_Area" localSheetId="137">'223 КВР 247 (2022)ВНЕБ, 150Д'!$A$1:$E$33</definedName>
    <definedName name="_xlnm.Print_Area" localSheetId="34">'223 КВР 247 (2022)Р-Н'!$A$1:$E$41</definedName>
    <definedName name="_xlnm.Print_Area" localSheetId="129">'223 КВР 247 (2023)ВНЕБ, 130Д'!$A$1:$E$23</definedName>
    <definedName name="_xlnm.Print_Area" localSheetId="35">'223 КВР 247 (2023)Р-Н'!$A$1:$E$23</definedName>
    <definedName name="_xlnm.Print_Area" localSheetId="130">'223 КВР 247 (2024)ВНЕБ, 130Д'!$A$1:$E$23</definedName>
    <definedName name="_xlnm.Print_Area" localSheetId="36">'223 КВР 247 (2024)Р-Н'!$A$1:$E$23</definedName>
    <definedName name="_xlnm.Print_Area" localSheetId="212">'225 (2022)005.00.0000 ЗСК'!$A$1:$F$89</definedName>
    <definedName name="_xlnm.Print_Area" localSheetId="219">'225 (2022)060.00.0004'!$A$1:$F$89</definedName>
    <definedName name="_xlnm.Print_Area" localSheetId="222">'225 (2022)500.03.0002'!$A$1:$F$89</definedName>
    <definedName name="_xlnm.Print_Area" localSheetId="131">'225 (2022)ВНЕБ, 140Д'!$A$1:$F$143</definedName>
    <definedName name="_xlnm.Print_Area" localSheetId="138">'225 (2022)ВНЕБ, 150Д'!$A$1:$F$143</definedName>
    <definedName name="_xlnm.Print_Area" localSheetId="144">'225 (2022)ВНЕБ, 400Д'!$A$1:$F$143</definedName>
    <definedName name="_xlnm.Print_Area" localSheetId="106">'225 (2022)КРАЙ'!$A$1:$F$74</definedName>
    <definedName name="_xlnm.Print_Area" localSheetId="46">'225 (2022)Р-Н'!$A$1:$F$209</definedName>
    <definedName name="_xlnm.Print_Area" localSheetId="37">'225 (2022)Р-Н (001.10.0000)'!$A$1:$F$89</definedName>
    <definedName name="_xlnm.Print_Area" localSheetId="40">'225 (2022)Р-Н (001.11.0000)'!$A$1:$F$89</definedName>
    <definedName name="_xlnm.Print_Area" localSheetId="43">'225 (2022)Р-Н (001.12.0000)'!$A$1:$F$89</definedName>
    <definedName name="_xlnm.Print_Area" localSheetId="107">'225 (2023)КРАЙ'!$A$1:$F$45</definedName>
    <definedName name="_xlnm.Print_Area" localSheetId="47">'225 (2023)Р-Н'!$A$1:$F$83</definedName>
    <definedName name="_xlnm.Print_Area" localSheetId="38">'225 (2023)Р-Н (001.10.0000)'!$A$1:$F$43</definedName>
    <definedName name="_xlnm.Print_Area" localSheetId="41">'225 (2023)Р-Н (001.11.0000)'!$A$1:$F$43</definedName>
    <definedName name="_xlnm.Print_Area" localSheetId="44">'225 (2023)Р-Н (001.12.0000)'!$A$1:$F$43</definedName>
    <definedName name="_xlnm.Print_Area" localSheetId="108">'225 (2024)КРАЙ'!$A$1:$F$45</definedName>
    <definedName name="_xlnm.Print_Area" localSheetId="48">'225 (2024)Р-Н'!$A$1:$F$83</definedName>
    <definedName name="_xlnm.Print_Area" localSheetId="39">'225 (2024)Р-Н (001.10.0000)'!$A$1:$F$43</definedName>
    <definedName name="_xlnm.Print_Area" localSheetId="42">'225 (2024)Р-Н (001.11.0000)'!$A$1:$F$43</definedName>
    <definedName name="_xlnm.Print_Area" localSheetId="45">'225 (2024)Р-Н (001.12.0000)'!$A$1:$F$43</definedName>
    <definedName name="_xlnm.Print_Area" localSheetId="227">'226 (2022) 003.01.0060'!$A$1:$F$223</definedName>
    <definedName name="_xlnm.Print_Area" localSheetId="213">'226 (2022)005.00.0000 ЗСК'!$A$1:$F$51</definedName>
    <definedName name="_xlnm.Print_Area" localSheetId="159">'226 (2022)020.00.0001 5руб'!$A$1:$F$51</definedName>
    <definedName name="_xlnm.Print_Area" localSheetId="197">'226 (2022)020.00.0003 ЛагерьЛТО'!$A$1:$F$51</definedName>
    <definedName name="_xlnm.Print_Area" localSheetId="149">'226 (2022)020.00.0007 КРУГЛОСУТ'!$A$1:$F$51</definedName>
    <definedName name="_xlnm.Print_Area" localSheetId="165">'226 (2022)020.00.0015 ГП(10210)'!$A$1:$F$51</definedName>
    <definedName name="_xlnm.Print_Area" localSheetId="166">'226 (2022)020.00.0023Инв(10210)'!$A$1:$F$51</definedName>
    <definedName name="_xlnm.Print_Area" localSheetId="220">'226 (2022)060.00.0005'!$A$1:$F$51</definedName>
    <definedName name="_xlnm.Print_Area" localSheetId="162">'226 (2022)500.02.0001 10 руб.'!$A$1:$F$51</definedName>
    <definedName name="_xlnm.Print_Area" localSheetId="223">'226 (2022)500.03.0002'!$A$1:$F$51</definedName>
    <definedName name="_xlnm.Print_Area" localSheetId="203">'226 (2022)500.05.0002 ЛагерьЛДП'!$A$1:$F$51</definedName>
    <definedName name="_xlnm.Print_Area" localSheetId="132">'226 (2022)ВНЕБ, 140Д'!$A$1:$F$160</definedName>
    <definedName name="_xlnm.Print_Area" localSheetId="139">'226 (2022)ВНЕБ, 150Д'!$A$1:$F$160</definedName>
    <definedName name="_xlnm.Print_Area" localSheetId="145">'226 (2022)ВНЕБ, 400Д'!$A$1:$F$160</definedName>
    <definedName name="_xlnm.Print_Area" localSheetId="109">'226 (2022)КРАЙ'!$A$1:$F$82</definedName>
    <definedName name="_xlnm.Print_Area" localSheetId="49">'226 (2022)Р-Н'!$A$1:$F$223</definedName>
    <definedName name="_xlnm.Print_Area" localSheetId="160">'226 (2023)020.00.0001 5руб'!$A$1:$F$51</definedName>
    <definedName name="_xlnm.Print_Area" localSheetId="198">'226 (2023)020.00.0003 ЛагерьЛТО'!$A$1:$F$51</definedName>
    <definedName name="_xlnm.Print_Area" localSheetId="150">'226 (2023)020.00.0007 КРУГЛ'!$A$1:$F$51</definedName>
    <definedName name="_xlnm.Print_Area" localSheetId="163">'226 (2023)500.02.0001 10 руб.'!$A$1:$F$51</definedName>
    <definedName name="_xlnm.Print_Area" localSheetId="204">'226 (2023)500.05.0002 ЛагерьЛДП'!$A$1:$F$51</definedName>
    <definedName name="_xlnm.Print_Area" localSheetId="140">'226 (2023)ВНЕБ, 150Д'!$A$1:$F$87</definedName>
    <definedName name="_xlnm.Print_Area" localSheetId="110">'226 (2023)КРАЙ'!$A$1:$F$45</definedName>
    <definedName name="_xlnm.Print_Area" localSheetId="50">'226 (2023)Р-Н'!$A$1:$F$85</definedName>
    <definedName name="_xlnm.Print_Area" localSheetId="161">'226 (2024)020.00.0001 5руб'!$A$1:$F$51</definedName>
    <definedName name="_xlnm.Print_Area" localSheetId="199">'226 (2024)020.00.0003 ЛагерьЛТО'!$A$1:$F$51</definedName>
    <definedName name="_xlnm.Print_Area" localSheetId="151">'226 (2024)020.00.0007 КРУГЛ'!$A$1:$F$51</definedName>
    <definedName name="_xlnm.Print_Area" localSheetId="164">'226 (2024)500.02.0001 10 руб.'!$A$1:$F$51</definedName>
    <definedName name="_xlnm.Print_Area" localSheetId="205">'226 (2024)500.05.0002 ЛагерьЛДП'!$A$1:$F$51</definedName>
    <definedName name="_xlnm.Print_Area" localSheetId="141">'226 (2024)ВНЕБ, 150Д'!$A$1:$F$87</definedName>
    <definedName name="_xlnm.Print_Area" localSheetId="111">'226 (2024)КРАЙ'!$A$1:$F$45</definedName>
    <definedName name="_xlnm.Print_Area" localSheetId="51">'226 (2024)Р-Н'!$A$1:$F$85</definedName>
    <definedName name="_xlnm.Print_Area" localSheetId="191">'226 КВР 113 (2022)500.02.000ЕГЭ'!$A$1:$F$25</definedName>
    <definedName name="_xlnm.Print_Area" localSheetId="91">'226 КВР 113 (2022)КРАЙ'!$A$1:$F$25</definedName>
    <definedName name="_xlnm.Print_Area" localSheetId="21">'226 КВР 113 (2022)Р-Н'!$A$1:$F$41</definedName>
    <definedName name="_xlnm.Print_Area" localSheetId="192">'226 КВР 113 (2023)500.02.00ЕГЭ'!$A$1:$F$25</definedName>
    <definedName name="_xlnm.Print_Area" localSheetId="193">'226 КВР 113 (2024)500.02.00ЕГЭ'!$A$1:$F$25</definedName>
    <definedName name="_xlnm.Print_Area" localSheetId="194">'226 КВР 119 (2022)ЕГЭ'!$A$1:$D$45</definedName>
    <definedName name="_xlnm.Print_Area" localSheetId="195">'226 КВР 119 (2023)ЕГЭ'!$A$1:$D$45</definedName>
    <definedName name="_xlnm.Print_Area" localSheetId="196">'226 КВР 119 (2024)ЕГЭ'!$A$1:$D$45</definedName>
    <definedName name="_xlnm.Print_Area" localSheetId="176">'226(2022)020.00.0022 ОВЗ (РБ)'!$A$1:$F$51</definedName>
    <definedName name="_xlnm.Print_Area" localSheetId="167">'226(2022)020.00.0028Гор.пит(РБ)'!$A$1:$F$51</definedName>
    <definedName name="_xlnm.Print_Area" localSheetId="200">'226(2022)020.00.0034Лагерь(мед)'!$A$1:$F$51</definedName>
    <definedName name="_xlnm.Print_Area" localSheetId="179">'226(2022)500.02.0004 ОВЗ (КБ)'!$A$1:$F$51</definedName>
    <definedName name="_xlnm.Print_Area" localSheetId="173">'226(2022)500.02.0005Гор.пит(КБ)'!$A$1:$F$51</definedName>
    <definedName name="_xlnm.Print_Area" localSheetId="170">'226(2022)500.02.0005Гор.пит(ФБ)'!$A$1:$F$51</definedName>
    <definedName name="_xlnm.Print_Area" localSheetId="188">'226(2022)500.02.0007 Инвал (КБ)'!$A$1:$F$51</definedName>
    <definedName name="_xlnm.Print_Area" localSheetId="177">'226(2023)020.00.0022 ОВЗ (РБ)'!$A$1:$F$51</definedName>
    <definedName name="_xlnm.Print_Area" localSheetId="168">'226(2023)020.00.0028Гор.пит(РБ)'!$A$1:$F$51</definedName>
    <definedName name="_xlnm.Print_Area" localSheetId="201">'226(2023)020.00.0034Лагерь(мед)'!$A$1:$F$51</definedName>
    <definedName name="_xlnm.Print_Area" localSheetId="180">'226(2023)500.02.0004 ОВЗ (КБ)'!$A$1:$F$51</definedName>
    <definedName name="_xlnm.Print_Area" localSheetId="174">'226(2023)500.02.0005Гор.пит(КБ)'!$A$1:$F$51</definedName>
    <definedName name="_xlnm.Print_Area" localSheetId="171">'226(2023)500.02.0005Гор.пит(ФБ)'!$A$1:$F$51</definedName>
    <definedName name="_xlnm.Print_Area" localSheetId="189">'226(2023)500.02.0007 Инвал (КБ)'!$A$1:$F$51</definedName>
    <definedName name="_xlnm.Print_Area" localSheetId="178">'226(2024)020.00.0022 ОВЗ(РБ)'!$A$1:$F$51</definedName>
    <definedName name="_xlnm.Print_Area" localSheetId="169">'226(2024)020.00.0028Гор.пит(РБ)'!$A$1:$F$51</definedName>
    <definedName name="_xlnm.Print_Area" localSheetId="202">'226(2024)020.00.0034Лагерь(мед)'!$A$1:$F$51</definedName>
    <definedName name="_xlnm.Print_Area" localSheetId="181">'226(2024)500.02.0004 ОВЗ (КБ)'!$A$1:$F$51</definedName>
    <definedName name="_xlnm.Print_Area" localSheetId="175">'226(2024)500.02.0005Гор.пит(КБ)'!$A$1:$F$51</definedName>
    <definedName name="_xlnm.Print_Area" localSheetId="172">'226(2024)500.02.0005Гор.пит(ФБ)'!$A$1:$F$51</definedName>
    <definedName name="_xlnm.Print_Area" localSheetId="190">'226(2024)500.02.0007 Инвал (КБ)'!$A$1:$F$51</definedName>
    <definedName name="_xlnm.Print_Area" localSheetId="52">'227 (2022)Р-Н'!$A$1:$D$29</definedName>
    <definedName name="_xlnm.Print_Area" localSheetId="214">'228 (2022)005.00.0000 ЗСК'!$A$1:$D$35</definedName>
    <definedName name="_xlnm.Print_Area" localSheetId="221">'228 (2022)060.00.0006'!$A$1:$D$35</definedName>
    <definedName name="_xlnm.Print_Area" localSheetId="224">'228 (2022)500.03.0002'!$A$1:$D$35</definedName>
    <definedName name="_xlnm.Print_Area" localSheetId="133">'228 (2022)ВНЕБ, 140Д'!$A$1:$D$33</definedName>
    <definedName name="_xlnm.Print_Area" localSheetId="146">'228 (2022)ВНЕБ, 400Д'!$A$1:$D$33</definedName>
    <definedName name="_xlnm.Print_Area" localSheetId="53">'228 (2022)Р-Н'!$A$1:$D$40</definedName>
    <definedName name="_xlnm.Print_Area" localSheetId="54">'228 (2024)Р-Н (2)'!$A$1:$D$40</definedName>
    <definedName name="_xlnm.Print_Area" localSheetId="182">'262 (2022)020.00.0022 ОВЗ (РБ) '!$A$1:$E$19</definedName>
    <definedName name="_xlnm.Print_Area" localSheetId="185">'262 (2022)500.02.0004 ОВЗ (КБ)'!$A$1:$E$19</definedName>
    <definedName name="_xlnm.Print_Area" localSheetId="183">'262 (2023)020.00.0022 ОВЗ(РБ)'!$A$1:$E$19</definedName>
    <definedName name="_xlnm.Print_Area" localSheetId="186">'262 (2023)500.02.0004 ОВЗ (КБ)'!$A$1:$E$19</definedName>
    <definedName name="_xlnm.Print_Area" localSheetId="184">'262 (2024)020.00.0022 ОВЗ (РБ )'!$A$1:$E$19</definedName>
    <definedName name="_xlnm.Print_Area" localSheetId="187">'262 (2024)500.02.0004 ОВЗ (КБ)'!$A$1:$E$19</definedName>
    <definedName name="_xlnm.Print_Area" localSheetId="80">'264 КВР 111 (2022)КРАЙ'!$A$1:$E$18</definedName>
    <definedName name="_xlnm.Print_Area" localSheetId="15">'264 КВР 111 (2022)Р-Н'!$A$1:$E$18</definedName>
    <definedName name="_xlnm.Print_Area" localSheetId="97">'264 КВР 321 (2022)КРАЙ'!$A$1:$E$18</definedName>
    <definedName name="_xlnm.Print_Area" localSheetId="26">'264 КВР 321 (2022)Р-Н'!$A$1:$E$18</definedName>
    <definedName name="_xlnm.Print_Area" localSheetId="95">'265 КВР 119 (2022)КРАЙ'!$A$1:$F$18</definedName>
    <definedName name="_xlnm.Print_Area" localSheetId="24">'265 КВР 119 (2022)Р-Н'!$A$1:$F$18</definedName>
    <definedName name="_xlnm.Print_Area" localSheetId="209">'265 ЛЬГОТЫ (321) (2022)'!$A$1:$F$20</definedName>
    <definedName name="_xlnm.Print_Area" localSheetId="210">'265 ЛЬГОТЫ (321) (2023)'!$A$1:$F$20</definedName>
    <definedName name="_xlnm.Print_Area" localSheetId="211">'265 ЛЬГОТЫ (321) (2024)'!$A$1:$F$20</definedName>
    <definedName name="_xlnm.Print_Area" localSheetId="81">'266 КВР 111 (2022)КРАЙ'!$A$1:$E$19</definedName>
    <definedName name="_xlnm.Print_Area" localSheetId="84">'266 КВР 111 (2022)КРАЙ (0703)'!$A$1:$E$19</definedName>
    <definedName name="_xlnm.Print_Area" localSheetId="16">'266 КВР 111 (2022)Р-Н'!$A$1:$E$19</definedName>
    <definedName name="_xlnm.Print_Area" localSheetId="82">'266 КВР 111 (2023)КРАЙ'!$A$1:$E$19</definedName>
    <definedName name="_xlnm.Print_Area" localSheetId="85">'266 КВР 111 (2023)КРАЙ (0703)'!$A$1:$E$19</definedName>
    <definedName name="_xlnm.Print_Area" localSheetId="17">'266 КВР 111 (2023)Р-Н'!$A$1:$E$19</definedName>
    <definedName name="_xlnm.Print_Area" localSheetId="83">'266 КВР 111 (2024)КРАЙ'!$A$1:$E$19</definedName>
    <definedName name="_xlnm.Print_Area" localSheetId="86">'266 КВР 111 (2024)КРАЙ (0703)'!$A$1:$E$19</definedName>
    <definedName name="_xlnm.Print_Area" localSheetId="18">'266 КВР 111 (2024)Р-Н'!$A$1:$E$19</definedName>
    <definedName name="_xlnm.Print_Area" localSheetId="90">'266 КВР 112 (2022)КРАЙ'!$A$1:$F$17</definedName>
    <definedName name="_xlnm.Print_Area" localSheetId="20">'266 КВР 112 (2022)Р-Н'!$A$1:$F$25</definedName>
    <definedName name="_xlnm.Print_Area" localSheetId="96">'266 КВР 119 (2022)КРАЙ'!$A$1:$E$19</definedName>
    <definedName name="_xlnm.Print_Area" localSheetId="25">'266 КВР 119 (2022)Р-Н'!$A$1:$E$19</definedName>
    <definedName name="_xlnm.Print_Area" localSheetId="206">'267 ЛЬГОТЫ (112) (2022)'!$A$1:$F$20</definedName>
    <definedName name="_xlnm.Print_Area" localSheetId="207">'267 ЛЬГОТЫ (112) (2023)'!$A$1:$F$20</definedName>
    <definedName name="_xlnm.Print_Area" localSheetId="208">'267 ЛЬГОТЫ (112) (2024)'!$A$1:$F$20</definedName>
    <definedName name="_xlnm.Print_Area" localSheetId="71">'291 (853) (2022)'!$A$1:$E$29</definedName>
    <definedName name="_xlnm.Print_Area" localSheetId="64">'291 зем  (2022)'!$A$1:$E$22</definedName>
    <definedName name="_xlnm.Print_Area" localSheetId="65">'291 зем  (2023)'!$A$1:$E$22</definedName>
    <definedName name="_xlnm.Print_Area" localSheetId="66">'291 зем  (2024)'!$A$1:$E$22</definedName>
    <definedName name="_xlnm.Print_Area" localSheetId="67">'291 им  (2022)'!$A$1:$E$28</definedName>
    <definedName name="_xlnm.Print_Area" localSheetId="68">'291 им  (2023)'!$A$1:$E$28</definedName>
    <definedName name="_xlnm.Print_Area" localSheetId="69">'291 им  (2024)'!$A$1:$E$28</definedName>
    <definedName name="_xlnm.Print_Area" localSheetId="70">'291(852) (2022)'!$A$1:$E$32</definedName>
    <definedName name="_xlnm.Print_Area" localSheetId="72">'292 (853) (2022)'!$A$1:$E$29</definedName>
    <definedName name="_xlnm.Print_Area" localSheetId="73">'295 (853) (2022)'!$A$1:$E$29</definedName>
    <definedName name="_xlnm.Print_Area" localSheetId="63">'296(831) (2022)'!$A$1:$F$22</definedName>
    <definedName name="_xlnm.Print_Area" localSheetId="98">'296(831) (2022)КРАЙ'!$A$1:$F$22</definedName>
    <definedName name="_xlnm.Print_Area" localSheetId="99">'296(831) (2022)КРАЙ (0703)'!$A$1:$F$22</definedName>
    <definedName name="_xlnm.Print_Area" localSheetId="215">'310 (2022)005.00.0000 ЗСК'!$A$1:$E$27</definedName>
    <definedName name="_xlnm.Print_Area" localSheetId="225">'310 (2022)020.00.0010 НАРКОНЕТ'!$A$1:$E$27</definedName>
    <definedName name="_xlnm.Print_Area" localSheetId="217">'310 (2022)020.00.0013 АВТОГОРОД'!$A$1:$E$27</definedName>
    <definedName name="_xlnm.Print_Area" localSheetId="218">'310 (2022)500.03.0001 АВТОГОРОД'!$A$1:$E$27</definedName>
    <definedName name="_xlnm.Print_Area" localSheetId="134">'310 (2022)ВНЕБ, 140Д'!$A$1:$E$31</definedName>
    <definedName name="_xlnm.Print_Area" localSheetId="142">'310 (2022)ВНЕБ, 150Д'!$A$1:$E$31</definedName>
    <definedName name="_xlnm.Print_Area" localSheetId="147">'310 (2022)ВНЕБ, 400Д'!$A$1:$E$31</definedName>
    <definedName name="_xlnm.Print_Area" localSheetId="112">'310 (2022)КРАЙ'!$A$1:$E$53</definedName>
    <definedName name="_xlnm.Print_Area" localSheetId="55">'310 (2022)Р-Н (001.04.0001)'!$A$1:$E$38</definedName>
    <definedName name="_xlnm.Print_Area" localSheetId="228">'310 (2022)Р-Н (020.00.0019) (2)'!$A$1:$E$38</definedName>
    <definedName name="_xlnm.Print_Area" localSheetId="113">'310 (2023)КРАЙ'!$A$1:$E$36</definedName>
    <definedName name="_xlnm.Print_Area" localSheetId="114">'310 (2024)КРАЙ'!$A$1:$E$36</definedName>
    <definedName name="_xlnm.Print_Area" localSheetId="115">'320 (2022)КРАЙ'!$A$1:$D$35</definedName>
    <definedName name="_xlnm.Print_Area" localSheetId="56">'320 (2022)Р-Н'!$A$1:$D$34</definedName>
    <definedName name="_xlnm.Print_Area" localSheetId="116">'341 (2022)КРАЙ'!$A$1:$D$35</definedName>
    <definedName name="_xlnm.Print_Area" localSheetId="57">'341 (2022)Р-Н'!$A$1:$D$44</definedName>
    <definedName name="_xlnm.Print_Area" localSheetId="58">'343 (2022)Р-Н'!$A$1:$D$34</definedName>
    <definedName name="_xlnm.Print_Area" localSheetId="124">'344 (2021)ВНЕБ, 120Д'!$A$1:$D$28</definedName>
    <definedName name="_xlnm.Print_Area" localSheetId="59">'344 (2022)Р-Н'!$A$1:$D$33</definedName>
    <definedName name="_xlnm.Print_Area" localSheetId="117">'345 (2022)КРАЙ'!$A$1:$D$27</definedName>
    <definedName name="_xlnm.Print_Area" localSheetId="60">'345 (2022)Р-Н'!$A$1:$D$33</definedName>
    <definedName name="_xlnm.Print_Area" localSheetId="216">'346 (2022)005.00.0000 ЗСК'!$A$1:$D$31</definedName>
    <definedName name="_xlnm.Print_Area" localSheetId="226">'346 (2022)020.00.0010 НАРКОНЕТ'!$A$1:$D$31</definedName>
    <definedName name="_xlnm.Print_Area" localSheetId="135">'346 (2022)ВНЕБ, 140Д'!$A$1:$D$36</definedName>
    <definedName name="_xlnm.Print_Area" localSheetId="143">'346 (2022)ВНЕБ, 150Д'!$A$1:$D$36</definedName>
    <definedName name="_xlnm.Print_Area" localSheetId="148">'346 (2022)ВНЕБ, 400Д'!$A$1:$D$36</definedName>
    <definedName name="_xlnm.Print_Area" localSheetId="118">'346 (2022)КРАЙ'!$A$1:$D$51</definedName>
    <definedName name="_xlnm.Print_Area" localSheetId="61">'346 (2022)Р-Н'!$A$1:$D$44</definedName>
    <definedName name="_xlnm.Print_Area" localSheetId="119">'346 (2023)КРАЙ'!$A$1:$D$33</definedName>
    <definedName name="_xlnm.Print_Area" localSheetId="120">'346 (2024)КРАЙ'!$A$1:$D$33</definedName>
    <definedName name="_xlnm.Print_Area" localSheetId="62">'347 (2022)Р-Н'!$A$1:$D$33</definedName>
    <definedName name="_xlnm.Print_Area" localSheetId="121">'349 (2022)КРАЙ'!$A$1:$D$35</definedName>
    <definedName name="_xlnm.Print_Area" localSheetId="122">'349 (2023)КРАЙ'!$A$1:$D$26</definedName>
    <definedName name="_xlnm.Print_Area" localSheetId="123">'349 (2024)КРАЙ'!$A$1:$D$26</definedName>
    <definedName name="_xlnm.Print_Area" localSheetId="8">'Активы (400)'!$A$1:$K$33</definedName>
    <definedName name="_xlnm.Print_Area" localSheetId="7">'Безвозмездные (150)'!$A$1:$D$19</definedName>
    <definedName name="_xlnm.Print_Area" localSheetId="2">'ДК доходы'!$A$1:$F$31</definedName>
    <definedName name="_xlnm.Print_Area" localSheetId="3">'ДК по выплатам'!$A$1:$F$28</definedName>
    <definedName name="_xlnm.Print_Area" localSheetId="229">'ДЛЯ ТАЛИСМАНА'!$A$1:$V$755</definedName>
    <definedName name="_xlnm.Print_Area" localSheetId="152">'классное 211 (2022)500.02.0006'!$A$1:$F$25</definedName>
    <definedName name="_xlnm.Print_Area" localSheetId="153">'классное 211 (2023)500.02.0006'!$A$1:$F$25</definedName>
    <definedName name="_xlnm.Print_Area" localSheetId="154">'классное 211 (2024)500.02.0006'!$A$1:$F$25</definedName>
    <definedName name="_xlnm.Print_Area" localSheetId="158">'классное 213(2022-2024)'!$A$1:$H$30</definedName>
    <definedName name="_xlnm.Print_Area" localSheetId="155">'классное 266 (2022)500.02.0006'!$A$1:$E$19</definedName>
    <definedName name="_xlnm.Print_Area" localSheetId="156">'классное 266 (2023)500.02.0006'!$A$1:$E$19</definedName>
    <definedName name="_xlnm.Print_Area" localSheetId="157">'классное 266 (2024)500.02.0006'!$A$1:$E$19</definedName>
    <definedName name="_xlnm.Print_Area" localSheetId="10">'Налоги из дохода 180'!$A$1:$D$17</definedName>
    <definedName name="_xlnm.Print_Area" localSheetId="5">'Оказание услуг (130)'!$A$1:$J$33</definedName>
    <definedName name="_xlnm.Print_Area" localSheetId="9">'Прочие поступления (510)'!$A$1:$D$20</definedName>
    <definedName name="_xlnm.Print_Area" localSheetId="0">'Раздел 1'!$A$1:$S$734</definedName>
    <definedName name="_xlnm.Print_Area" localSheetId="1">'Раздел 2'!$A$1:$I$123</definedName>
    <definedName name="_xlnm.Print_Area" localSheetId="4">'Собственность (120)'!$A$1:$J$21</definedName>
    <definedName name="_xlnm.Print_Area" localSheetId="6">'Штрафы (140)'!$A$1:$J$19</definedName>
  </definedNames>
  <calcPr calcId="152511"/>
</workbook>
</file>

<file path=xl/calcChain.xml><?xml version="1.0" encoding="utf-8"?>
<calcChain xmlns="http://schemas.openxmlformats.org/spreadsheetml/2006/main">
  <c r="K31" i="1850" l="1"/>
  <c r="J31" i="1850"/>
  <c r="G31" i="1850"/>
  <c r="E31" i="1850"/>
  <c r="H30" i="1850"/>
  <c r="H29" i="1850"/>
  <c r="H28" i="1850"/>
  <c r="H27" i="1850"/>
  <c r="H26" i="1850"/>
  <c r="K24" i="1850"/>
  <c r="J24" i="1850"/>
  <c r="G24" i="1850"/>
  <c r="E24" i="1850"/>
  <c r="H23" i="1850"/>
  <c r="H22" i="1850"/>
  <c r="H21" i="1850"/>
  <c r="H20" i="1850"/>
  <c r="H19" i="1850"/>
  <c r="K17" i="1850"/>
  <c r="J17" i="1850"/>
  <c r="G17" i="1850"/>
  <c r="E17" i="1850"/>
  <c r="P540" i="1303" s="1"/>
  <c r="H16" i="1850"/>
  <c r="H15" i="1850"/>
  <c r="H14" i="1850"/>
  <c r="H13" i="1850"/>
  <c r="H12" i="1850"/>
  <c r="F27" i="1351"/>
  <c r="K32" i="1849"/>
  <c r="J32" i="1849"/>
  <c r="F32" i="1849"/>
  <c r="D32" i="1849"/>
  <c r="H31" i="1849"/>
  <c r="G31" i="1849"/>
  <c r="H30" i="1849"/>
  <c r="G30" i="1849"/>
  <c r="H29" i="1849"/>
  <c r="G29" i="1849"/>
  <c r="H28" i="1849"/>
  <c r="G28" i="1849"/>
  <c r="H27" i="1849"/>
  <c r="G27" i="1849"/>
  <c r="K25" i="1849"/>
  <c r="J25" i="1849"/>
  <c r="F25" i="1849"/>
  <c r="D25" i="1849"/>
  <c r="H24" i="1849"/>
  <c r="G24" i="1849"/>
  <c r="H23" i="1849"/>
  <c r="G23" i="1849"/>
  <c r="H22" i="1849"/>
  <c r="G22" i="1849"/>
  <c r="H21" i="1849"/>
  <c r="G21" i="1849"/>
  <c r="H20" i="1849"/>
  <c r="G20" i="1849"/>
  <c r="K18" i="1849"/>
  <c r="J18" i="1849"/>
  <c r="F18" i="1849"/>
  <c r="D18" i="1849"/>
  <c r="R508" i="1303" s="1"/>
  <c r="H17" i="1849"/>
  <c r="G17" i="1849"/>
  <c r="H16" i="1849"/>
  <c r="G16" i="1849"/>
  <c r="H15" i="1849"/>
  <c r="G15" i="1849"/>
  <c r="H14" i="1849"/>
  <c r="G14" i="1849"/>
  <c r="H13" i="1849"/>
  <c r="G13" i="1849"/>
  <c r="F33" i="1849" l="1"/>
  <c r="H25" i="1849"/>
  <c r="K33" i="1849"/>
  <c r="H24" i="1850"/>
  <c r="K32" i="1850"/>
  <c r="G25" i="1849"/>
  <c r="J32" i="1850"/>
  <c r="G32" i="1850"/>
  <c r="H31" i="1850"/>
  <c r="H17" i="1850"/>
  <c r="H18" i="1849"/>
  <c r="G18" i="1849"/>
  <c r="J33" i="1849"/>
  <c r="G32" i="1849"/>
  <c r="H32" i="1849"/>
  <c r="H32" i="1850" l="1"/>
  <c r="H33" i="1849"/>
  <c r="G33" i="1849"/>
  <c r="F109" i="1659"/>
  <c r="P395" i="1303"/>
  <c r="F21" i="1305" s="1"/>
  <c r="G14" i="1848"/>
  <c r="G15" i="1848"/>
  <c r="G16" i="1848"/>
  <c r="D17" i="1848"/>
  <c r="F17" i="1848"/>
  <c r="G19" i="1848"/>
  <c r="D20" i="1848"/>
  <c r="G20" i="1848" s="1"/>
  <c r="G21" i="1848"/>
  <c r="F22" i="1848"/>
  <c r="F23" i="1848" l="1"/>
  <c r="D22" i="1848"/>
  <c r="G17" i="1848"/>
  <c r="G22" i="1848"/>
  <c r="G23" i="1848" l="1"/>
  <c r="P622" i="1303"/>
  <c r="D26" i="1847"/>
  <c r="M215" i="1847"/>
  <c r="L215" i="1847"/>
  <c r="H215" i="1847"/>
  <c r="J213" i="1847"/>
  <c r="I213" i="1847"/>
  <c r="J212" i="1847"/>
  <c r="I212" i="1847"/>
  <c r="J211" i="1847"/>
  <c r="I211" i="1847"/>
  <c r="J210" i="1847"/>
  <c r="I210" i="1847"/>
  <c r="J209" i="1847"/>
  <c r="I209" i="1847"/>
  <c r="J208" i="1847"/>
  <c r="I208" i="1847"/>
  <c r="J207" i="1847"/>
  <c r="I207" i="1847"/>
  <c r="J206" i="1847"/>
  <c r="I206" i="1847"/>
  <c r="J205" i="1847"/>
  <c r="I205" i="1847"/>
  <c r="J204" i="1847"/>
  <c r="I204" i="1847"/>
  <c r="J203" i="1847"/>
  <c r="I203" i="1847"/>
  <c r="J202" i="1847"/>
  <c r="I202" i="1847"/>
  <c r="J201" i="1847"/>
  <c r="I201" i="1847"/>
  <c r="J200" i="1847"/>
  <c r="I200" i="1847"/>
  <c r="J199" i="1847"/>
  <c r="I199" i="1847"/>
  <c r="J198" i="1847"/>
  <c r="I198" i="1847"/>
  <c r="J197" i="1847"/>
  <c r="I197" i="1847"/>
  <c r="J196" i="1847"/>
  <c r="I196" i="1847"/>
  <c r="J195" i="1847"/>
  <c r="I195" i="1847"/>
  <c r="J194" i="1847"/>
  <c r="I194" i="1847"/>
  <c r="J193" i="1847"/>
  <c r="I193" i="1847"/>
  <c r="J192" i="1847"/>
  <c r="I192" i="1847"/>
  <c r="J191" i="1847"/>
  <c r="I191" i="1847"/>
  <c r="J190" i="1847"/>
  <c r="I190" i="1847"/>
  <c r="J189" i="1847"/>
  <c r="I189" i="1847"/>
  <c r="J187" i="1847"/>
  <c r="I187" i="1847"/>
  <c r="J186" i="1847"/>
  <c r="I186" i="1847"/>
  <c r="J185" i="1847"/>
  <c r="I185" i="1847"/>
  <c r="J184" i="1847"/>
  <c r="I184" i="1847"/>
  <c r="J182" i="1847"/>
  <c r="I182" i="1847"/>
  <c r="J181" i="1847"/>
  <c r="I181" i="1847"/>
  <c r="J180" i="1847"/>
  <c r="I180" i="1847"/>
  <c r="J179" i="1847"/>
  <c r="I179" i="1847"/>
  <c r="J178" i="1847"/>
  <c r="I178" i="1847"/>
  <c r="J177" i="1847"/>
  <c r="I177" i="1847"/>
  <c r="J176" i="1847"/>
  <c r="I176" i="1847"/>
  <c r="J175" i="1847"/>
  <c r="I175" i="1847"/>
  <c r="J173" i="1847"/>
  <c r="I173" i="1847"/>
  <c r="J172" i="1847"/>
  <c r="I172" i="1847"/>
  <c r="J171" i="1847"/>
  <c r="I171" i="1847"/>
  <c r="J169" i="1847"/>
  <c r="I169" i="1847"/>
  <c r="J168" i="1847"/>
  <c r="I168" i="1847"/>
  <c r="J167" i="1847"/>
  <c r="I167" i="1847"/>
  <c r="J166" i="1847"/>
  <c r="I166" i="1847"/>
  <c r="J165" i="1847"/>
  <c r="I165" i="1847"/>
  <c r="J164" i="1847"/>
  <c r="I164" i="1847"/>
  <c r="J163" i="1847"/>
  <c r="I163" i="1847"/>
  <c r="J162" i="1847"/>
  <c r="I162" i="1847"/>
  <c r="F161" i="1847"/>
  <c r="D161" i="1847"/>
  <c r="J160" i="1847"/>
  <c r="I160" i="1847"/>
  <c r="J159" i="1847"/>
  <c r="I159" i="1847"/>
  <c r="J158" i="1847"/>
  <c r="I158" i="1847"/>
  <c r="F157" i="1847"/>
  <c r="D157" i="1847"/>
  <c r="J156" i="1847"/>
  <c r="I156" i="1847"/>
  <c r="J155" i="1847"/>
  <c r="I155" i="1847"/>
  <c r="J154" i="1847"/>
  <c r="I154" i="1847"/>
  <c r="F153" i="1847"/>
  <c r="D153" i="1847"/>
  <c r="J152" i="1847"/>
  <c r="I152" i="1847"/>
  <c r="J151" i="1847"/>
  <c r="I151" i="1847"/>
  <c r="J150" i="1847"/>
  <c r="I150" i="1847"/>
  <c r="F149" i="1847"/>
  <c r="D149" i="1847"/>
  <c r="M147" i="1847"/>
  <c r="L147" i="1847"/>
  <c r="H147" i="1847"/>
  <c r="J145" i="1847"/>
  <c r="I145" i="1847"/>
  <c r="J144" i="1847"/>
  <c r="I144" i="1847"/>
  <c r="J143" i="1847"/>
  <c r="I143" i="1847"/>
  <c r="J142" i="1847"/>
  <c r="I142" i="1847"/>
  <c r="J141" i="1847"/>
  <c r="I141" i="1847"/>
  <c r="J140" i="1847"/>
  <c r="I140" i="1847"/>
  <c r="J139" i="1847"/>
  <c r="I139" i="1847"/>
  <c r="J138" i="1847"/>
  <c r="I138" i="1847"/>
  <c r="J137" i="1847"/>
  <c r="I137" i="1847"/>
  <c r="J136" i="1847"/>
  <c r="I136" i="1847"/>
  <c r="J135" i="1847"/>
  <c r="I135" i="1847"/>
  <c r="J134" i="1847"/>
  <c r="I134" i="1847"/>
  <c r="J133" i="1847"/>
  <c r="I133" i="1847"/>
  <c r="J132" i="1847"/>
  <c r="I132" i="1847"/>
  <c r="J131" i="1847"/>
  <c r="I131" i="1847"/>
  <c r="J130" i="1847"/>
  <c r="I130" i="1847"/>
  <c r="J129" i="1847"/>
  <c r="I129" i="1847"/>
  <c r="J128" i="1847"/>
  <c r="I128" i="1847"/>
  <c r="J127" i="1847"/>
  <c r="I127" i="1847"/>
  <c r="J126" i="1847"/>
  <c r="I126" i="1847"/>
  <c r="J125" i="1847"/>
  <c r="I125" i="1847"/>
  <c r="J124" i="1847"/>
  <c r="I124" i="1847"/>
  <c r="J123" i="1847"/>
  <c r="I123" i="1847"/>
  <c r="J122" i="1847"/>
  <c r="I122" i="1847"/>
  <c r="J121" i="1847"/>
  <c r="I121" i="1847"/>
  <c r="J119" i="1847"/>
  <c r="I119" i="1847"/>
  <c r="J118" i="1847"/>
  <c r="I118" i="1847"/>
  <c r="J117" i="1847"/>
  <c r="I117" i="1847"/>
  <c r="J116" i="1847"/>
  <c r="I116" i="1847"/>
  <c r="J114" i="1847"/>
  <c r="I114" i="1847"/>
  <c r="J113" i="1847"/>
  <c r="I113" i="1847"/>
  <c r="J112" i="1847"/>
  <c r="I112" i="1847"/>
  <c r="J111" i="1847"/>
  <c r="I111" i="1847"/>
  <c r="J110" i="1847"/>
  <c r="I110" i="1847"/>
  <c r="J109" i="1847"/>
  <c r="I109" i="1847"/>
  <c r="J108" i="1847"/>
  <c r="I108" i="1847"/>
  <c r="J107" i="1847"/>
  <c r="I107" i="1847"/>
  <c r="J105" i="1847"/>
  <c r="I105" i="1847"/>
  <c r="J104" i="1847"/>
  <c r="I104" i="1847"/>
  <c r="J103" i="1847"/>
  <c r="I103" i="1847"/>
  <c r="J101" i="1847"/>
  <c r="I101" i="1847"/>
  <c r="J100" i="1847"/>
  <c r="I100" i="1847"/>
  <c r="J99" i="1847"/>
  <c r="I99" i="1847"/>
  <c r="J98" i="1847"/>
  <c r="I98" i="1847"/>
  <c r="J97" i="1847"/>
  <c r="I97" i="1847"/>
  <c r="J96" i="1847"/>
  <c r="I96" i="1847"/>
  <c r="J95" i="1847"/>
  <c r="I95" i="1847"/>
  <c r="J94" i="1847"/>
  <c r="I94" i="1847"/>
  <c r="F93" i="1847"/>
  <c r="D93" i="1847"/>
  <c r="J92" i="1847"/>
  <c r="I92" i="1847"/>
  <c r="J91" i="1847"/>
  <c r="I91" i="1847"/>
  <c r="J90" i="1847"/>
  <c r="I90" i="1847"/>
  <c r="F89" i="1847"/>
  <c r="D89" i="1847"/>
  <c r="J88" i="1847"/>
  <c r="I88" i="1847"/>
  <c r="J87" i="1847"/>
  <c r="I87" i="1847"/>
  <c r="J86" i="1847"/>
  <c r="I86" i="1847"/>
  <c r="F85" i="1847"/>
  <c r="D85" i="1847"/>
  <c r="J84" i="1847"/>
  <c r="I84" i="1847"/>
  <c r="J83" i="1847"/>
  <c r="I83" i="1847"/>
  <c r="J82" i="1847"/>
  <c r="I82" i="1847"/>
  <c r="F81" i="1847"/>
  <c r="F147" i="1847" s="1"/>
  <c r="D81" i="1847"/>
  <c r="M79" i="1847"/>
  <c r="L79" i="1847"/>
  <c r="H79" i="1847"/>
  <c r="J77" i="1847"/>
  <c r="I77" i="1847"/>
  <c r="J76" i="1847"/>
  <c r="I76" i="1847"/>
  <c r="J75" i="1847"/>
  <c r="I75" i="1847"/>
  <c r="J74" i="1847"/>
  <c r="I74" i="1847"/>
  <c r="J73" i="1847"/>
  <c r="I73" i="1847"/>
  <c r="J72" i="1847"/>
  <c r="I72" i="1847"/>
  <c r="J71" i="1847"/>
  <c r="I71" i="1847"/>
  <c r="J70" i="1847"/>
  <c r="I70" i="1847"/>
  <c r="J69" i="1847"/>
  <c r="I69" i="1847"/>
  <c r="J68" i="1847"/>
  <c r="I68" i="1847"/>
  <c r="J67" i="1847"/>
  <c r="I67" i="1847"/>
  <c r="J66" i="1847"/>
  <c r="I66" i="1847"/>
  <c r="J65" i="1847"/>
  <c r="I65" i="1847"/>
  <c r="J64" i="1847"/>
  <c r="I64" i="1847"/>
  <c r="J63" i="1847"/>
  <c r="I63" i="1847"/>
  <c r="J62" i="1847"/>
  <c r="I62" i="1847"/>
  <c r="J61" i="1847"/>
  <c r="I61" i="1847"/>
  <c r="J60" i="1847"/>
  <c r="I60" i="1847"/>
  <c r="J59" i="1847"/>
  <c r="I59" i="1847"/>
  <c r="J58" i="1847"/>
  <c r="I58" i="1847"/>
  <c r="J57" i="1847"/>
  <c r="I57" i="1847"/>
  <c r="J56" i="1847"/>
  <c r="I56" i="1847"/>
  <c r="J55" i="1847"/>
  <c r="I55" i="1847"/>
  <c r="J54" i="1847"/>
  <c r="I54" i="1847"/>
  <c r="J53" i="1847"/>
  <c r="I53" i="1847"/>
  <c r="J51" i="1847"/>
  <c r="I51" i="1847"/>
  <c r="J50" i="1847"/>
  <c r="I50" i="1847"/>
  <c r="J49" i="1847"/>
  <c r="I49" i="1847"/>
  <c r="J48" i="1847"/>
  <c r="I48" i="1847"/>
  <c r="J46" i="1847"/>
  <c r="I46" i="1847"/>
  <c r="J45" i="1847"/>
  <c r="I45" i="1847"/>
  <c r="J44" i="1847"/>
  <c r="I44" i="1847"/>
  <c r="J43" i="1847"/>
  <c r="I43" i="1847"/>
  <c r="J42" i="1847"/>
  <c r="I42" i="1847"/>
  <c r="J41" i="1847"/>
  <c r="I41" i="1847"/>
  <c r="J40" i="1847"/>
  <c r="I40" i="1847"/>
  <c r="J39" i="1847"/>
  <c r="I39" i="1847"/>
  <c r="J37" i="1847"/>
  <c r="I37" i="1847"/>
  <c r="J36" i="1847"/>
  <c r="I36" i="1847"/>
  <c r="J35" i="1847"/>
  <c r="I35" i="1847"/>
  <c r="J33" i="1847"/>
  <c r="I33" i="1847"/>
  <c r="J32" i="1847"/>
  <c r="I32" i="1847"/>
  <c r="J31" i="1847"/>
  <c r="I31" i="1847"/>
  <c r="J30" i="1847"/>
  <c r="I30" i="1847"/>
  <c r="J29" i="1847"/>
  <c r="I29" i="1847"/>
  <c r="J28" i="1847"/>
  <c r="I28" i="1847"/>
  <c r="J27" i="1847"/>
  <c r="I27" i="1847"/>
  <c r="F26" i="1847"/>
  <c r="J25" i="1847"/>
  <c r="I25" i="1847"/>
  <c r="J24" i="1847"/>
  <c r="I24" i="1847"/>
  <c r="J23" i="1847"/>
  <c r="I23" i="1847"/>
  <c r="F22" i="1847"/>
  <c r="D22" i="1847"/>
  <c r="J21" i="1847"/>
  <c r="I21" i="1847"/>
  <c r="J20" i="1847"/>
  <c r="I20" i="1847"/>
  <c r="J19" i="1847"/>
  <c r="I19" i="1847"/>
  <c r="F18" i="1847"/>
  <c r="D18" i="1847"/>
  <c r="J17" i="1847"/>
  <c r="I17" i="1847"/>
  <c r="J16" i="1847"/>
  <c r="I16" i="1847"/>
  <c r="J15" i="1847"/>
  <c r="I15" i="1847"/>
  <c r="J14" i="1847"/>
  <c r="I14" i="1847"/>
  <c r="F13" i="1847"/>
  <c r="D13" i="1847"/>
  <c r="D11" i="1242"/>
  <c r="F215" i="1847" l="1"/>
  <c r="D215" i="1847"/>
  <c r="F79" i="1847"/>
  <c r="J147" i="1847"/>
  <c r="I215" i="1847"/>
  <c r="M216" i="1847"/>
  <c r="I147" i="1847"/>
  <c r="D147" i="1847"/>
  <c r="L216" i="1847"/>
  <c r="H216" i="1847"/>
  <c r="J215" i="1847"/>
  <c r="I79" i="1847"/>
  <c r="J79" i="1847"/>
  <c r="D79" i="1847"/>
  <c r="Q70" i="1303" s="1"/>
  <c r="E11" i="1747"/>
  <c r="E11" i="1746"/>
  <c r="E11" i="1745"/>
  <c r="E11" i="1744"/>
  <c r="E11" i="1743"/>
  <c r="E11" i="1742"/>
  <c r="I216" i="1847" l="1"/>
  <c r="J216" i="1847"/>
  <c r="E13" i="1380"/>
  <c r="H44" i="1846" l="1"/>
  <c r="I42" i="1846"/>
  <c r="I41" i="1846"/>
  <c r="I40" i="1846"/>
  <c r="I39" i="1846"/>
  <c r="I38" i="1846"/>
  <c r="I37" i="1846"/>
  <c r="I36" i="1846"/>
  <c r="I35" i="1846"/>
  <c r="I34" i="1846"/>
  <c r="F33" i="1846"/>
  <c r="D33" i="1846"/>
  <c r="I32" i="1846"/>
  <c r="I31" i="1846"/>
  <c r="I30" i="1846"/>
  <c r="I29" i="1846"/>
  <c r="I28" i="1846"/>
  <c r="I27" i="1846"/>
  <c r="F26" i="1846"/>
  <c r="D26" i="1846"/>
  <c r="I25" i="1846"/>
  <c r="I24" i="1846"/>
  <c r="I23" i="1846"/>
  <c r="I22" i="1846"/>
  <c r="I21" i="1846"/>
  <c r="I20" i="1846"/>
  <c r="I19" i="1846"/>
  <c r="F18" i="1846"/>
  <c r="D18" i="1846"/>
  <c r="I17" i="1846"/>
  <c r="I16" i="1846"/>
  <c r="I15" i="1846"/>
  <c r="I14" i="1846"/>
  <c r="I13" i="1846"/>
  <c r="F12" i="1846"/>
  <c r="D12" i="1846"/>
  <c r="H44" i="1845"/>
  <c r="I42" i="1845"/>
  <c r="I41" i="1845"/>
  <c r="I40" i="1845"/>
  <c r="I39" i="1845"/>
  <c r="I38" i="1845"/>
  <c r="I37" i="1845"/>
  <c r="I36" i="1845"/>
  <c r="I35" i="1845"/>
  <c r="I34" i="1845"/>
  <c r="F33" i="1845"/>
  <c r="D33" i="1845"/>
  <c r="I32" i="1845"/>
  <c r="I31" i="1845"/>
  <c r="I30" i="1845"/>
  <c r="I29" i="1845"/>
  <c r="I28" i="1845"/>
  <c r="I27" i="1845"/>
  <c r="F26" i="1845"/>
  <c r="D26" i="1845"/>
  <c r="I25" i="1845"/>
  <c r="I24" i="1845"/>
  <c r="I23" i="1845"/>
  <c r="I22" i="1845"/>
  <c r="I21" i="1845"/>
  <c r="I20" i="1845"/>
  <c r="I19" i="1845"/>
  <c r="F18" i="1845"/>
  <c r="D18" i="1845"/>
  <c r="I17" i="1845"/>
  <c r="I16" i="1845"/>
  <c r="I15" i="1845"/>
  <c r="I14" i="1845"/>
  <c r="I13" i="1845"/>
  <c r="F12" i="1845"/>
  <c r="D12" i="1845"/>
  <c r="H44" i="1844"/>
  <c r="I42" i="1844"/>
  <c r="I41" i="1844"/>
  <c r="I40" i="1844"/>
  <c r="I39" i="1844"/>
  <c r="I38" i="1844"/>
  <c r="I37" i="1844"/>
  <c r="I36" i="1844"/>
  <c r="I35" i="1844"/>
  <c r="I34" i="1844"/>
  <c r="F33" i="1844"/>
  <c r="D33" i="1844"/>
  <c r="I32" i="1844"/>
  <c r="I31" i="1844"/>
  <c r="I30" i="1844"/>
  <c r="I29" i="1844"/>
  <c r="I28" i="1844"/>
  <c r="I27" i="1844"/>
  <c r="F26" i="1844"/>
  <c r="D26" i="1844"/>
  <c r="I25" i="1844"/>
  <c r="I24" i="1844"/>
  <c r="I23" i="1844"/>
  <c r="I22" i="1844"/>
  <c r="I21" i="1844"/>
  <c r="I20" i="1844"/>
  <c r="I19" i="1844"/>
  <c r="F18" i="1844"/>
  <c r="D18" i="1844"/>
  <c r="I17" i="1844"/>
  <c r="I16" i="1844"/>
  <c r="I15" i="1844"/>
  <c r="I14" i="1844"/>
  <c r="I13" i="1844"/>
  <c r="F12" i="1844"/>
  <c r="D12" i="1844"/>
  <c r="H44" i="1843"/>
  <c r="I42" i="1843"/>
  <c r="I41" i="1843"/>
  <c r="I40" i="1843"/>
  <c r="I39" i="1843"/>
  <c r="I38" i="1843"/>
  <c r="I37" i="1843"/>
  <c r="I36" i="1843"/>
  <c r="I35" i="1843"/>
  <c r="I34" i="1843"/>
  <c r="F33" i="1843"/>
  <c r="D33" i="1843"/>
  <c r="I32" i="1843"/>
  <c r="I31" i="1843"/>
  <c r="I30" i="1843"/>
  <c r="I29" i="1843"/>
  <c r="I28" i="1843"/>
  <c r="I27" i="1843"/>
  <c r="F26" i="1843"/>
  <c r="D26" i="1843"/>
  <c r="I25" i="1843"/>
  <c r="I24" i="1843"/>
  <c r="I23" i="1843"/>
  <c r="I22" i="1843"/>
  <c r="I21" i="1843"/>
  <c r="I20" i="1843"/>
  <c r="I19" i="1843"/>
  <c r="F18" i="1843"/>
  <c r="D18" i="1843"/>
  <c r="I17" i="1843"/>
  <c r="I16" i="1843"/>
  <c r="I15" i="1843"/>
  <c r="I14" i="1843"/>
  <c r="I13" i="1843"/>
  <c r="F12" i="1843"/>
  <c r="D12" i="1843"/>
  <c r="H38" i="1842"/>
  <c r="G38" i="1842"/>
  <c r="F38" i="1842"/>
  <c r="D38" i="1842"/>
  <c r="R231" i="1303" s="1"/>
  <c r="H38" i="1841"/>
  <c r="G38" i="1841"/>
  <c r="F38" i="1841"/>
  <c r="D38" i="1841"/>
  <c r="Q231" i="1303" s="1"/>
  <c r="F15" i="1840"/>
  <c r="R210" i="1303" s="1"/>
  <c r="H14" i="1840"/>
  <c r="H13" i="1840"/>
  <c r="D13" i="1840"/>
  <c r="F15" i="1839"/>
  <c r="Q210" i="1303" s="1"/>
  <c r="H14" i="1839"/>
  <c r="H13" i="1839"/>
  <c r="D13" i="1839"/>
  <c r="D13" i="1837"/>
  <c r="H38" i="1838"/>
  <c r="G38" i="1838"/>
  <c r="F38" i="1838"/>
  <c r="D38" i="1838"/>
  <c r="P231" i="1303" s="1"/>
  <c r="H14" i="1837"/>
  <c r="H13" i="1837"/>
  <c r="C12" i="1511"/>
  <c r="C11" i="1511"/>
  <c r="C12" i="1510"/>
  <c r="C11" i="1510"/>
  <c r="C12" i="1508"/>
  <c r="C11" i="1507"/>
  <c r="C14" i="1337"/>
  <c r="C13" i="1337"/>
  <c r="C12" i="1337"/>
  <c r="C11" i="1337"/>
  <c r="C12" i="1340"/>
  <c r="C11" i="1340"/>
  <c r="C12" i="1339"/>
  <c r="C11" i="1339"/>
  <c r="C14" i="1336"/>
  <c r="C13" i="1336"/>
  <c r="C12" i="1336"/>
  <c r="C11" i="1336"/>
  <c r="H44" i="1836"/>
  <c r="I42" i="1836"/>
  <c r="I41" i="1836"/>
  <c r="I40" i="1836"/>
  <c r="I39" i="1836"/>
  <c r="I38" i="1836"/>
  <c r="I37" i="1836"/>
  <c r="I36" i="1836"/>
  <c r="I35" i="1836"/>
  <c r="I34" i="1836"/>
  <c r="F33" i="1836"/>
  <c r="D33" i="1836"/>
  <c r="I32" i="1836"/>
  <c r="I31" i="1836"/>
  <c r="I30" i="1836"/>
  <c r="I29" i="1836"/>
  <c r="I28" i="1836"/>
  <c r="I27" i="1836"/>
  <c r="F26" i="1836"/>
  <c r="D26" i="1836"/>
  <c r="I25" i="1836"/>
  <c r="I24" i="1836"/>
  <c r="I23" i="1836"/>
  <c r="I22" i="1836"/>
  <c r="I21" i="1836"/>
  <c r="I20" i="1836"/>
  <c r="I19" i="1836"/>
  <c r="F18" i="1836"/>
  <c r="D18" i="1836"/>
  <c r="I17" i="1836"/>
  <c r="I16" i="1836"/>
  <c r="I15" i="1836"/>
  <c r="I14" i="1836"/>
  <c r="I13" i="1836"/>
  <c r="F12" i="1836"/>
  <c r="D12" i="1836"/>
  <c r="H44" i="1835"/>
  <c r="I42" i="1835"/>
  <c r="I41" i="1835"/>
  <c r="I40" i="1835"/>
  <c r="I39" i="1835"/>
  <c r="I38" i="1835"/>
  <c r="I37" i="1835"/>
  <c r="I36" i="1835"/>
  <c r="I35" i="1835"/>
  <c r="I34" i="1835"/>
  <c r="F33" i="1835"/>
  <c r="D33" i="1835"/>
  <c r="I32" i="1835"/>
  <c r="I31" i="1835"/>
  <c r="I30" i="1835"/>
  <c r="I29" i="1835"/>
  <c r="I28" i="1835"/>
  <c r="I27" i="1835"/>
  <c r="F26" i="1835"/>
  <c r="D26" i="1835"/>
  <c r="I25" i="1835"/>
  <c r="I24" i="1835"/>
  <c r="I23" i="1835"/>
  <c r="I22" i="1835"/>
  <c r="I21" i="1835"/>
  <c r="I20" i="1835"/>
  <c r="I19" i="1835"/>
  <c r="F18" i="1835"/>
  <c r="D18" i="1835"/>
  <c r="I17" i="1835"/>
  <c r="I16" i="1835"/>
  <c r="I15" i="1835"/>
  <c r="I14" i="1835"/>
  <c r="I13" i="1835"/>
  <c r="F12" i="1835"/>
  <c r="D12" i="1835"/>
  <c r="F44" i="1843" l="1"/>
  <c r="Q462" i="1303" s="1"/>
  <c r="F44" i="1844"/>
  <c r="R462" i="1303" s="1"/>
  <c r="F44" i="1845"/>
  <c r="Q469" i="1303" s="1"/>
  <c r="F44" i="1846"/>
  <c r="R469" i="1303" s="1"/>
  <c r="D44" i="1846"/>
  <c r="I44" i="1846"/>
  <c r="D44" i="1845"/>
  <c r="I44" i="1845"/>
  <c r="D44" i="1844"/>
  <c r="I44" i="1843"/>
  <c r="I44" i="1844"/>
  <c r="D44" i="1843"/>
  <c r="H15" i="1840"/>
  <c r="H15" i="1839"/>
  <c r="H15" i="1837"/>
  <c r="F15" i="1837"/>
  <c r="P210" i="1303" s="1"/>
  <c r="F44" i="1835"/>
  <c r="Q465" i="1303" s="1"/>
  <c r="F44" i="1836"/>
  <c r="R465" i="1303" s="1"/>
  <c r="D44" i="1835"/>
  <c r="D44" i="1836"/>
  <c r="I44" i="1836"/>
  <c r="I44" i="1835"/>
  <c r="C12" i="1335"/>
  <c r="C13" i="1335"/>
  <c r="C14" i="1335"/>
  <c r="C15" i="1335"/>
  <c r="E18" i="1306"/>
  <c r="I18" i="1306" s="1"/>
  <c r="E18" i="1308"/>
  <c r="I18" i="1308" s="1"/>
  <c r="E18" i="1307"/>
  <c r="I18" i="1307" s="1"/>
  <c r="I27" i="1389"/>
  <c r="I28" i="1389" s="1"/>
  <c r="G26" i="1389"/>
  <c r="E26" i="1389" s="1"/>
  <c r="I25" i="1389"/>
  <c r="E23" i="1389"/>
  <c r="H20" i="1389"/>
  <c r="E20" i="1389" s="1"/>
  <c r="I20" i="1389" s="1"/>
  <c r="H19" i="1389"/>
  <c r="E19" i="1389" s="1"/>
  <c r="I18" i="1389"/>
  <c r="E18" i="1389"/>
  <c r="E17" i="1389"/>
  <c r="I16" i="1389"/>
  <c r="E15" i="1389"/>
  <c r="E14" i="1389"/>
  <c r="H13" i="1389"/>
  <c r="E13" i="1389" s="1"/>
  <c r="E12" i="1389"/>
  <c r="I27" i="1388"/>
  <c r="I28" i="1388" s="1"/>
  <c r="G26" i="1388"/>
  <c r="I25" i="1388"/>
  <c r="E23" i="1388"/>
  <c r="H20" i="1388"/>
  <c r="E20" i="1388" s="1"/>
  <c r="I20" i="1388" s="1"/>
  <c r="H19" i="1388"/>
  <c r="E19" i="1388" s="1"/>
  <c r="I18" i="1388"/>
  <c r="E18" i="1388"/>
  <c r="E17" i="1388"/>
  <c r="I16" i="1388"/>
  <c r="E15" i="1388"/>
  <c r="E14" i="1388"/>
  <c r="H13" i="1388"/>
  <c r="E13" i="1388" s="1"/>
  <c r="E12" i="1388"/>
  <c r="I27" i="1387"/>
  <c r="G26" i="1387"/>
  <c r="E23" i="1387"/>
  <c r="H20" i="1387"/>
  <c r="E20" i="1387" s="1"/>
  <c r="I20" i="1387" s="1"/>
  <c r="H19" i="1387"/>
  <c r="E19" i="1387" s="1"/>
  <c r="I18" i="1387"/>
  <c r="E18" i="1387"/>
  <c r="E17" i="1387"/>
  <c r="I16" i="1387"/>
  <c r="E15" i="1387"/>
  <c r="E14" i="1387"/>
  <c r="H13" i="1387"/>
  <c r="E13" i="1387" s="1"/>
  <c r="E12" i="1387"/>
  <c r="G12" i="1786"/>
  <c r="E12" i="1786" s="1"/>
  <c r="I12" i="1786" s="1"/>
  <c r="G12" i="1785"/>
  <c r="E12" i="1785" s="1"/>
  <c r="I12" i="1785" s="1"/>
  <c r="G12" i="1784"/>
  <c r="E12" i="1784" s="1"/>
  <c r="I12" i="1784" s="1"/>
  <c r="I21" i="1388" l="1"/>
  <c r="E26" i="1388"/>
  <c r="E26" i="1387"/>
  <c r="I21" i="1389"/>
  <c r="I21" i="1387"/>
  <c r="I33" i="1387" l="1"/>
  <c r="P165" i="1303" s="1"/>
  <c r="I33" i="1389"/>
  <c r="R165" i="1303" s="1"/>
  <c r="I33" i="1388"/>
  <c r="Q165" i="1303" s="1"/>
  <c r="X136" i="1303"/>
  <c r="H44" i="1834"/>
  <c r="I43" i="1834"/>
  <c r="I42" i="1834"/>
  <c r="I41" i="1834"/>
  <c r="I40" i="1834"/>
  <c r="I39" i="1834"/>
  <c r="I38" i="1834"/>
  <c r="I37" i="1834"/>
  <c r="I36" i="1834"/>
  <c r="I35" i="1834"/>
  <c r="I34" i="1834"/>
  <c r="F33" i="1834"/>
  <c r="D33" i="1834"/>
  <c r="I32" i="1834"/>
  <c r="I31" i="1834"/>
  <c r="I30" i="1834"/>
  <c r="I29" i="1834"/>
  <c r="I28" i="1834"/>
  <c r="I27" i="1834"/>
  <c r="F26" i="1834"/>
  <c r="D26" i="1834"/>
  <c r="I25" i="1834"/>
  <c r="I24" i="1834"/>
  <c r="I23" i="1834"/>
  <c r="I22" i="1834"/>
  <c r="I21" i="1834"/>
  <c r="I20" i="1834"/>
  <c r="I19" i="1834"/>
  <c r="F18" i="1834"/>
  <c r="D18" i="1834"/>
  <c r="I17" i="1834"/>
  <c r="I16" i="1834"/>
  <c r="I15" i="1834"/>
  <c r="I14" i="1834"/>
  <c r="I13" i="1834"/>
  <c r="F12" i="1834"/>
  <c r="D12" i="1834"/>
  <c r="H44" i="1833"/>
  <c r="I42" i="1833"/>
  <c r="I41" i="1833"/>
  <c r="I40" i="1833"/>
  <c r="I39" i="1833"/>
  <c r="I38" i="1833"/>
  <c r="I37" i="1833"/>
  <c r="I36" i="1833"/>
  <c r="I35" i="1833"/>
  <c r="I34" i="1833"/>
  <c r="F33" i="1833"/>
  <c r="D33" i="1833"/>
  <c r="I32" i="1833"/>
  <c r="I31" i="1833"/>
  <c r="I30" i="1833"/>
  <c r="I29" i="1833"/>
  <c r="I28" i="1833"/>
  <c r="I27" i="1833"/>
  <c r="F26" i="1833"/>
  <c r="D26" i="1833"/>
  <c r="I25" i="1833"/>
  <c r="I24" i="1833"/>
  <c r="I23" i="1833"/>
  <c r="I22" i="1833"/>
  <c r="I21" i="1833"/>
  <c r="I20" i="1833"/>
  <c r="I19" i="1833"/>
  <c r="F18" i="1833"/>
  <c r="D18" i="1833"/>
  <c r="I17" i="1833"/>
  <c r="I16" i="1833"/>
  <c r="I15" i="1833"/>
  <c r="I14" i="1833"/>
  <c r="I13" i="1833"/>
  <c r="F12" i="1833"/>
  <c r="D12" i="1833"/>
  <c r="H44" i="1832"/>
  <c r="I42" i="1832"/>
  <c r="I41" i="1832"/>
  <c r="I40" i="1832"/>
  <c r="I39" i="1832"/>
  <c r="I38" i="1832"/>
  <c r="I37" i="1832"/>
  <c r="I36" i="1832"/>
  <c r="I35" i="1832"/>
  <c r="I34" i="1832"/>
  <c r="F33" i="1832"/>
  <c r="D33" i="1832"/>
  <c r="I32" i="1832"/>
  <c r="I31" i="1832"/>
  <c r="I30" i="1832"/>
  <c r="I29" i="1832"/>
  <c r="I28" i="1832"/>
  <c r="I27" i="1832"/>
  <c r="F26" i="1832"/>
  <c r="D26" i="1832"/>
  <c r="I25" i="1832"/>
  <c r="I24" i="1832"/>
  <c r="I23" i="1832"/>
  <c r="I22" i="1832"/>
  <c r="I21" i="1832"/>
  <c r="I20" i="1832"/>
  <c r="I19" i="1832"/>
  <c r="F18" i="1832"/>
  <c r="D18" i="1832"/>
  <c r="I17" i="1832"/>
  <c r="I16" i="1832"/>
  <c r="I15" i="1832"/>
  <c r="I14" i="1832"/>
  <c r="I13" i="1832"/>
  <c r="F12" i="1832"/>
  <c r="D12" i="1832"/>
  <c r="F12" i="1831"/>
  <c r="E12" i="1831"/>
  <c r="R278" i="1303" s="1"/>
  <c r="G10" i="1831"/>
  <c r="G12" i="1831" s="1"/>
  <c r="H44" i="1830"/>
  <c r="I43" i="1830"/>
  <c r="I42" i="1830"/>
  <c r="I41" i="1830"/>
  <c r="I40" i="1830"/>
  <c r="I39" i="1830"/>
  <c r="I38" i="1830"/>
  <c r="I37" i="1830"/>
  <c r="I36" i="1830"/>
  <c r="I35" i="1830"/>
  <c r="I34" i="1830"/>
  <c r="F33" i="1830"/>
  <c r="D33" i="1830"/>
  <c r="I32" i="1830"/>
  <c r="I31" i="1830"/>
  <c r="I30" i="1830"/>
  <c r="I29" i="1830"/>
  <c r="I28" i="1830"/>
  <c r="I27" i="1830"/>
  <c r="F26" i="1830"/>
  <c r="D26" i="1830"/>
  <c r="I25" i="1830"/>
  <c r="I24" i="1830"/>
  <c r="I23" i="1830"/>
  <c r="I22" i="1830"/>
  <c r="I21" i="1830"/>
  <c r="I20" i="1830"/>
  <c r="I19" i="1830"/>
  <c r="F18" i="1830"/>
  <c r="D18" i="1830"/>
  <c r="I17" i="1830"/>
  <c r="I16" i="1830"/>
  <c r="I15" i="1830"/>
  <c r="I14" i="1830"/>
  <c r="I13" i="1830"/>
  <c r="F12" i="1830"/>
  <c r="D12" i="1830"/>
  <c r="H44" i="1829"/>
  <c r="I43" i="1829"/>
  <c r="I42" i="1829"/>
  <c r="I41" i="1829"/>
  <c r="I40" i="1829"/>
  <c r="I39" i="1829"/>
  <c r="I38" i="1829"/>
  <c r="I37" i="1829"/>
  <c r="I36" i="1829"/>
  <c r="I35" i="1829"/>
  <c r="I34" i="1829"/>
  <c r="F33" i="1829"/>
  <c r="D33" i="1829"/>
  <c r="I32" i="1829"/>
  <c r="I31" i="1829"/>
  <c r="I30" i="1829"/>
  <c r="I29" i="1829"/>
  <c r="I28" i="1829"/>
  <c r="I27" i="1829"/>
  <c r="F26" i="1829"/>
  <c r="D26" i="1829"/>
  <c r="I25" i="1829"/>
  <c r="I24" i="1829"/>
  <c r="I23" i="1829"/>
  <c r="I22" i="1829"/>
  <c r="I21" i="1829"/>
  <c r="I20" i="1829"/>
  <c r="I19" i="1829"/>
  <c r="F18" i="1829"/>
  <c r="D18" i="1829"/>
  <c r="I17" i="1829"/>
  <c r="I16" i="1829"/>
  <c r="I15" i="1829"/>
  <c r="I14" i="1829"/>
  <c r="I13" i="1829"/>
  <c r="F12" i="1829"/>
  <c r="D12" i="1829"/>
  <c r="H44" i="1828"/>
  <c r="I43" i="1828"/>
  <c r="I42" i="1828"/>
  <c r="I41" i="1828"/>
  <c r="I40" i="1828"/>
  <c r="I39" i="1828"/>
  <c r="I38" i="1828"/>
  <c r="I37" i="1828"/>
  <c r="I36" i="1828"/>
  <c r="I35" i="1828"/>
  <c r="I34" i="1828"/>
  <c r="F33" i="1828"/>
  <c r="D33" i="1828"/>
  <c r="I32" i="1828"/>
  <c r="I31" i="1828"/>
  <c r="I30" i="1828"/>
  <c r="I29" i="1828"/>
  <c r="I28" i="1828"/>
  <c r="I27" i="1828"/>
  <c r="F26" i="1828"/>
  <c r="D26" i="1828"/>
  <c r="I25" i="1828"/>
  <c r="I24" i="1828"/>
  <c r="I23" i="1828"/>
  <c r="I22" i="1828"/>
  <c r="I21" i="1828"/>
  <c r="I20" i="1828"/>
  <c r="I19" i="1828"/>
  <c r="F18" i="1828"/>
  <c r="D18" i="1828"/>
  <c r="I17" i="1828"/>
  <c r="I16" i="1828"/>
  <c r="I15" i="1828"/>
  <c r="I14" i="1828"/>
  <c r="I13" i="1828"/>
  <c r="F12" i="1828"/>
  <c r="D12" i="1828"/>
  <c r="F12" i="1827"/>
  <c r="E12" i="1827"/>
  <c r="Q278" i="1303" s="1"/>
  <c r="G10" i="1827"/>
  <c r="G12" i="1827" s="1"/>
  <c r="F12" i="1826"/>
  <c r="E12" i="1826"/>
  <c r="P278" i="1303" s="1"/>
  <c r="G10" i="1826"/>
  <c r="G12" i="1826" s="1"/>
  <c r="F12" i="1825"/>
  <c r="E12" i="1825"/>
  <c r="R277" i="1303" s="1"/>
  <c r="G10" i="1825"/>
  <c r="G12" i="1825" s="1"/>
  <c r="F12" i="1824"/>
  <c r="E12" i="1824"/>
  <c r="Q277" i="1303" s="1"/>
  <c r="G10" i="1824"/>
  <c r="G12" i="1824" s="1"/>
  <c r="F12" i="1823"/>
  <c r="E12" i="1823"/>
  <c r="P277" i="1303" s="1"/>
  <c r="G10" i="1823"/>
  <c r="G12" i="1823" s="1"/>
  <c r="H44" i="1822"/>
  <c r="I43" i="1822"/>
  <c r="I42" i="1822"/>
  <c r="I41" i="1822"/>
  <c r="I40" i="1822"/>
  <c r="I39" i="1822"/>
  <c r="I38" i="1822"/>
  <c r="I37" i="1822"/>
  <c r="I36" i="1822"/>
  <c r="I35" i="1822"/>
  <c r="I34" i="1822"/>
  <c r="F33" i="1822"/>
  <c r="D33" i="1822"/>
  <c r="I32" i="1822"/>
  <c r="I31" i="1822"/>
  <c r="I30" i="1822"/>
  <c r="I29" i="1822"/>
  <c r="I28" i="1822"/>
  <c r="I27" i="1822"/>
  <c r="F26" i="1822"/>
  <c r="D26" i="1822"/>
  <c r="I25" i="1822"/>
  <c r="I24" i="1822"/>
  <c r="I23" i="1822"/>
  <c r="I22" i="1822"/>
  <c r="I21" i="1822"/>
  <c r="I20" i="1822"/>
  <c r="I19" i="1822"/>
  <c r="F18" i="1822"/>
  <c r="D18" i="1822"/>
  <c r="I17" i="1822"/>
  <c r="I16" i="1822"/>
  <c r="I15" i="1822"/>
  <c r="I14" i="1822"/>
  <c r="I13" i="1822"/>
  <c r="F12" i="1822"/>
  <c r="D12" i="1822"/>
  <c r="H44" i="1821"/>
  <c r="I43" i="1821"/>
  <c r="I42" i="1821"/>
  <c r="I41" i="1821"/>
  <c r="I40" i="1821"/>
  <c r="I39" i="1821"/>
  <c r="I38" i="1821"/>
  <c r="I37" i="1821"/>
  <c r="I36" i="1821"/>
  <c r="I35" i="1821"/>
  <c r="I34" i="1821"/>
  <c r="F33" i="1821"/>
  <c r="D33" i="1821"/>
  <c r="I32" i="1821"/>
  <c r="I31" i="1821"/>
  <c r="I30" i="1821"/>
  <c r="I29" i="1821"/>
  <c r="I28" i="1821"/>
  <c r="I27" i="1821"/>
  <c r="F26" i="1821"/>
  <c r="D26" i="1821"/>
  <c r="I25" i="1821"/>
  <c r="I24" i="1821"/>
  <c r="I23" i="1821"/>
  <c r="I22" i="1821"/>
  <c r="I21" i="1821"/>
  <c r="I20" i="1821"/>
  <c r="I19" i="1821"/>
  <c r="F18" i="1821"/>
  <c r="D18" i="1821"/>
  <c r="I17" i="1821"/>
  <c r="I16" i="1821"/>
  <c r="I15" i="1821"/>
  <c r="I14" i="1821"/>
  <c r="I13" i="1821"/>
  <c r="F12" i="1821"/>
  <c r="D12" i="1821"/>
  <c r="H44" i="1820"/>
  <c r="I43" i="1820"/>
  <c r="I42" i="1820"/>
  <c r="I41" i="1820"/>
  <c r="I40" i="1820"/>
  <c r="I39" i="1820"/>
  <c r="I38" i="1820"/>
  <c r="I37" i="1820"/>
  <c r="I36" i="1820"/>
  <c r="I35" i="1820"/>
  <c r="I34" i="1820"/>
  <c r="F33" i="1820"/>
  <c r="D33" i="1820"/>
  <c r="I32" i="1820"/>
  <c r="I31" i="1820"/>
  <c r="I30" i="1820"/>
  <c r="I29" i="1820"/>
  <c r="I28" i="1820"/>
  <c r="I27" i="1820"/>
  <c r="F26" i="1820"/>
  <c r="D26" i="1820"/>
  <c r="I25" i="1820"/>
  <c r="I24" i="1820"/>
  <c r="I23" i="1820"/>
  <c r="I22" i="1820"/>
  <c r="I21" i="1820"/>
  <c r="I20" i="1820"/>
  <c r="I19" i="1820"/>
  <c r="F18" i="1820"/>
  <c r="D18" i="1820"/>
  <c r="I17" i="1820"/>
  <c r="I16" i="1820"/>
  <c r="I15" i="1820"/>
  <c r="I14" i="1820"/>
  <c r="I13" i="1820"/>
  <c r="F12" i="1820"/>
  <c r="D12" i="1820"/>
  <c r="H44" i="1819"/>
  <c r="I43" i="1819"/>
  <c r="I42" i="1819"/>
  <c r="I41" i="1819"/>
  <c r="I40" i="1819"/>
  <c r="I39" i="1819"/>
  <c r="I38" i="1819"/>
  <c r="I37" i="1819"/>
  <c r="I36" i="1819"/>
  <c r="I35" i="1819"/>
  <c r="I34" i="1819"/>
  <c r="F33" i="1819"/>
  <c r="D33" i="1819"/>
  <c r="I32" i="1819"/>
  <c r="I31" i="1819"/>
  <c r="I30" i="1819"/>
  <c r="I29" i="1819"/>
  <c r="I28" i="1819"/>
  <c r="I27" i="1819"/>
  <c r="F26" i="1819"/>
  <c r="D26" i="1819"/>
  <c r="I25" i="1819"/>
  <c r="I24" i="1819"/>
  <c r="I23" i="1819"/>
  <c r="I22" i="1819"/>
  <c r="I21" i="1819"/>
  <c r="I20" i="1819"/>
  <c r="I19" i="1819"/>
  <c r="F18" i="1819"/>
  <c r="D18" i="1819"/>
  <c r="I17" i="1819"/>
  <c r="I16" i="1819"/>
  <c r="I15" i="1819"/>
  <c r="I14" i="1819"/>
  <c r="I13" i="1819"/>
  <c r="F12" i="1819"/>
  <c r="D12" i="1819"/>
  <c r="H44" i="1818"/>
  <c r="I43" i="1818"/>
  <c r="I42" i="1818"/>
  <c r="I41" i="1818"/>
  <c r="I40" i="1818"/>
  <c r="I39" i="1818"/>
  <c r="I38" i="1818"/>
  <c r="I37" i="1818"/>
  <c r="I36" i="1818"/>
  <c r="I35" i="1818"/>
  <c r="I34" i="1818"/>
  <c r="F33" i="1818"/>
  <c r="D33" i="1818"/>
  <c r="I32" i="1818"/>
  <c r="I31" i="1818"/>
  <c r="I30" i="1818"/>
  <c r="I29" i="1818"/>
  <c r="I28" i="1818"/>
  <c r="I27" i="1818"/>
  <c r="F26" i="1818"/>
  <c r="D26" i="1818"/>
  <c r="I25" i="1818"/>
  <c r="I24" i="1818"/>
  <c r="I23" i="1818"/>
  <c r="I22" i="1818"/>
  <c r="I21" i="1818"/>
  <c r="I20" i="1818"/>
  <c r="I19" i="1818"/>
  <c r="F18" i="1818"/>
  <c r="D18" i="1818"/>
  <c r="I17" i="1818"/>
  <c r="I16" i="1818"/>
  <c r="I15" i="1818"/>
  <c r="I14" i="1818"/>
  <c r="I13" i="1818"/>
  <c r="F12" i="1818"/>
  <c r="D12" i="1818"/>
  <c r="H44" i="1816"/>
  <c r="I42" i="1816"/>
  <c r="I41" i="1816"/>
  <c r="I40" i="1816"/>
  <c r="I39" i="1816"/>
  <c r="I38" i="1816"/>
  <c r="I37" i="1816"/>
  <c r="I36" i="1816"/>
  <c r="I35" i="1816"/>
  <c r="I34" i="1816"/>
  <c r="F33" i="1816"/>
  <c r="D33" i="1816"/>
  <c r="I32" i="1816"/>
  <c r="I31" i="1816"/>
  <c r="I30" i="1816"/>
  <c r="I29" i="1816"/>
  <c r="I28" i="1816"/>
  <c r="I27" i="1816"/>
  <c r="F26" i="1816"/>
  <c r="D26" i="1816"/>
  <c r="I25" i="1816"/>
  <c r="I24" i="1816"/>
  <c r="I23" i="1816"/>
  <c r="I22" i="1816"/>
  <c r="I21" i="1816"/>
  <c r="I20" i="1816"/>
  <c r="I19" i="1816"/>
  <c r="F18" i="1816"/>
  <c r="D18" i="1816"/>
  <c r="I17" i="1816"/>
  <c r="I16" i="1816"/>
  <c r="I15" i="1816"/>
  <c r="I14" i="1816"/>
  <c r="I13" i="1816"/>
  <c r="F12" i="1816"/>
  <c r="D12" i="1816"/>
  <c r="F44" i="1834" l="1"/>
  <c r="P487" i="1303" s="1"/>
  <c r="P111" i="1303" s="1"/>
  <c r="D44" i="1834"/>
  <c r="F44" i="1818"/>
  <c r="Q487" i="1303" s="1"/>
  <c r="Q111" i="1303" s="1"/>
  <c r="F44" i="1822"/>
  <c r="R486" i="1303" s="1"/>
  <c r="R136" i="1303" s="1"/>
  <c r="I44" i="1834"/>
  <c r="F44" i="1828"/>
  <c r="I44" i="1833"/>
  <c r="D44" i="1833"/>
  <c r="F44" i="1833"/>
  <c r="Q461" i="1303" s="1"/>
  <c r="F44" i="1832"/>
  <c r="I44" i="1832"/>
  <c r="D44" i="1832"/>
  <c r="F44" i="1829"/>
  <c r="D44" i="1830"/>
  <c r="D44" i="1829"/>
  <c r="I44" i="1830"/>
  <c r="D44" i="1828"/>
  <c r="I44" i="1829"/>
  <c r="F44" i="1820"/>
  <c r="P486" i="1303" s="1"/>
  <c r="I44" i="1828"/>
  <c r="F44" i="1830"/>
  <c r="I44" i="1818"/>
  <c r="D44" i="1819"/>
  <c r="I44" i="1820"/>
  <c r="F44" i="1816"/>
  <c r="D44" i="1818"/>
  <c r="I44" i="1819"/>
  <c r="F44" i="1821"/>
  <c r="Q486" i="1303" s="1"/>
  <c r="Q136" i="1303" s="1"/>
  <c r="D44" i="1822"/>
  <c r="D44" i="1821"/>
  <c r="I44" i="1822"/>
  <c r="I44" i="1816"/>
  <c r="F44" i="1819"/>
  <c r="R487" i="1303" s="1"/>
  <c r="D44" i="1820"/>
  <c r="I44" i="1821"/>
  <c r="D44" i="1816"/>
  <c r="G39" i="1305"/>
  <c r="H39" i="1305"/>
  <c r="F39" i="1305"/>
  <c r="G26" i="1305"/>
  <c r="G74" i="1305" s="1"/>
  <c r="H26" i="1305"/>
  <c r="H91" i="1305" s="1"/>
  <c r="F26" i="1305"/>
  <c r="F57" i="1305" s="1"/>
  <c r="G24" i="1305"/>
  <c r="G71" i="1305" s="1"/>
  <c r="H24" i="1305"/>
  <c r="H88" i="1305" s="1"/>
  <c r="F24" i="1305"/>
  <c r="F54" i="1305" s="1"/>
  <c r="Q72" i="1303"/>
  <c r="R72" i="1303"/>
  <c r="P72" i="1303"/>
  <c r="P83" i="1303"/>
  <c r="Q140" i="1303"/>
  <c r="R140" i="1303"/>
  <c r="P140" i="1303"/>
  <c r="Q106" i="1303"/>
  <c r="R106" i="1303"/>
  <c r="P106" i="1303"/>
  <c r="Q107" i="1303"/>
  <c r="R107" i="1303"/>
  <c r="P107" i="1303"/>
  <c r="P89" i="1303"/>
  <c r="P88" i="1303"/>
  <c r="Q105" i="1303"/>
  <c r="R105" i="1303"/>
  <c r="P71" i="1303"/>
  <c r="P70" i="1303"/>
  <c r="P69" i="1303"/>
  <c r="P68" i="1303"/>
  <c r="P67" i="1303"/>
  <c r="P66" i="1303"/>
  <c r="P65" i="1303"/>
  <c r="P64" i="1303"/>
  <c r="P63" i="1303"/>
  <c r="P62" i="1303"/>
  <c r="P61" i="1303"/>
  <c r="Q60" i="1303"/>
  <c r="R60" i="1303"/>
  <c r="P60" i="1303"/>
  <c r="H31" i="1305" l="1"/>
  <c r="H95" i="1305" s="1"/>
  <c r="F31" i="1305"/>
  <c r="F61" i="1305" s="1"/>
  <c r="R111" i="1303"/>
  <c r="P136" i="1303"/>
  <c r="G31" i="1305"/>
  <c r="G78" i="1305" s="1"/>
  <c r="Y150" i="1303"/>
  <c r="W150" i="1303"/>
  <c r="U150" i="1303"/>
  <c r="Y148" i="1303"/>
  <c r="W148" i="1303"/>
  <c r="U148" i="1303"/>
  <c r="Y147" i="1303"/>
  <c r="W147" i="1303"/>
  <c r="U147" i="1303"/>
  <c r="Y146" i="1303"/>
  <c r="W146" i="1303"/>
  <c r="U146" i="1303"/>
  <c r="Y123" i="1303"/>
  <c r="W123" i="1303"/>
  <c r="U123" i="1303"/>
  <c r="Y122" i="1303"/>
  <c r="W122" i="1303"/>
  <c r="U122" i="1303"/>
  <c r="Y121" i="1303"/>
  <c r="W121" i="1303"/>
  <c r="U121" i="1303"/>
  <c r="Y120" i="1303"/>
  <c r="W120" i="1303"/>
  <c r="U120" i="1303"/>
  <c r="Y119" i="1303"/>
  <c r="W119" i="1303"/>
  <c r="U119" i="1303"/>
  <c r="Y91" i="1303"/>
  <c r="W91" i="1303"/>
  <c r="U91" i="1303"/>
  <c r="Y90" i="1303"/>
  <c r="W90" i="1303"/>
  <c r="U90" i="1303"/>
  <c r="Y87" i="1303"/>
  <c r="W87" i="1303"/>
  <c r="U87" i="1303"/>
  <c r="Y86" i="1303"/>
  <c r="W86" i="1303"/>
  <c r="U86" i="1303"/>
  <c r="Y106" i="1303"/>
  <c r="W106" i="1303"/>
  <c r="U106" i="1303"/>
  <c r="Y107" i="1303"/>
  <c r="W107" i="1303"/>
  <c r="U107" i="1303"/>
  <c r="Y105" i="1303"/>
  <c r="W105" i="1303"/>
  <c r="Y80" i="1303"/>
  <c r="W80" i="1303"/>
  <c r="U80" i="1303"/>
  <c r="Y79" i="1303"/>
  <c r="W79" i="1303"/>
  <c r="U79" i="1303"/>
  <c r="Y78" i="1303"/>
  <c r="W78" i="1303"/>
  <c r="U78" i="1303"/>
  <c r="Y77" i="1303"/>
  <c r="W77" i="1303"/>
  <c r="U77" i="1303"/>
  <c r="Y76" i="1303"/>
  <c r="W76" i="1303"/>
  <c r="U76" i="1303"/>
  <c r="Y75" i="1303"/>
  <c r="W75" i="1303"/>
  <c r="U75" i="1303"/>
  <c r="G30" i="1305"/>
  <c r="H30" i="1305"/>
  <c r="F30" i="1305"/>
  <c r="G35" i="1305"/>
  <c r="H35" i="1305"/>
  <c r="G27" i="1305"/>
  <c r="H27" i="1305"/>
  <c r="G23" i="1305"/>
  <c r="G22" i="1305"/>
  <c r="H22" i="1305"/>
  <c r="G21" i="1305"/>
  <c r="H21" i="1305"/>
  <c r="F51" i="1305"/>
  <c r="G45" i="1305" l="1"/>
  <c r="H45" i="1305"/>
  <c r="F45" i="1305"/>
  <c r="G33" i="1305"/>
  <c r="H33" i="1305"/>
  <c r="Q145" i="1303" l="1"/>
  <c r="R145" i="1303"/>
  <c r="Q134" i="1303" l="1"/>
  <c r="R134" i="1303"/>
  <c r="P134" i="1303"/>
  <c r="Q92" i="1303"/>
  <c r="R92" i="1303"/>
  <c r="Q133" i="1303"/>
  <c r="R133" i="1303"/>
  <c r="P133" i="1303"/>
  <c r="Q129" i="1303"/>
  <c r="R129" i="1303"/>
  <c r="Q130" i="1303"/>
  <c r="R130" i="1303"/>
  <c r="Q131" i="1303"/>
  <c r="R131" i="1303"/>
  <c r="Q110" i="1303"/>
  <c r="R110" i="1303"/>
  <c r="Q109" i="1303"/>
  <c r="R109" i="1303"/>
  <c r="Q104" i="1303"/>
  <c r="R104" i="1303"/>
  <c r="P104" i="1303"/>
  <c r="Q103" i="1303"/>
  <c r="R103" i="1303"/>
  <c r="Q102" i="1303"/>
  <c r="R102" i="1303"/>
  <c r="Q101" i="1303"/>
  <c r="R101" i="1303"/>
  <c r="P101" i="1303"/>
  <c r="F24" i="1815"/>
  <c r="D24" i="1815"/>
  <c r="P672" i="1303" s="1"/>
  <c r="G23" i="1815"/>
  <c r="G22" i="1815"/>
  <c r="G21" i="1815"/>
  <c r="G20" i="1815"/>
  <c r="G19" i="1815"/>
  <c r="G18" i="1815"/>
  <c r="G17" i="1815"/>
  <c r="G16" i="1815"/>
  <c r="G15" i="1815"/>
  <c r="G14" i="1815"/>
  <c r="G13" i="1815"/>
  <c r="G20" i="1814"/>
  <c r="E20" i="1814"/>
  <c r="P536" i="1303" s="1"/>
  <c r="H19" i="1814"/>
  <c r="H18" i="1814"/>
  <c r="H17" i="1814"/>
  <c r="H16" i="1814"/>
  <c r="H15" i="1814"/>
  <c r="H14" i="1814"/>
  <c r="H13" i="1814"/>
  <c r="H12" i="1814"/>
  <c r="H11" i="1814"/>
  <c r="Q100" i="1303"/>
  <c r="R100" i="1303"/>
  <c r="Q99" i="1303"/>
  <c r="R99" i="1303"/>
  <c r="Q98" i="1303"/>
  <c r="R98" i="1303"/>
  <c r="P98" i="1303"/>
  <c r="Q97" i="1303"/>
  <c r="R97" i="1303"/>
  <c r="Q96" i="1303"/>
  <c r="R96" i="1303"/>
  <c r="Q95" i="1303"/>
  <c r="R95" i="1303"/>
  <c r="Q94" i="1303"/>
  <c r="R223" i="1303"/>
  <c r="Q223" i="1303"/>
  <c r="R221" i="1303"/>
  <c r="Q221" i="1303"/>
  <c r="P223" i="1303"/>
  <c r="P221" i="1303"/>
  <c r="Q157" i="1303"/>
  <c r="C10" i="61" s="1"/>
  <c r="R157" i="1303"/>
  <c r="D10" i="61" s="1"/>
  <c r="Q48" i="1303"/>
  <c r="R48" i="1303"/>
  <c r="Q293" i="1303"/>
  <c r="Q47" i="1303" s="1"/>
  <c r="R293" i="1303"/>
  <c r="R47" i="1303" s="1"/>
  <c r="P293" i="1303"/>
  <c r="P47" i="1303" s="1"/>
  <c r="P100" i="1303" l="1"/>
  <c r="H20" i="1814"/>
  <c r="G24" i="1815"/>
  <c r="G18" i="1317"/>
  <c r="F18" i="1317"/>
  <c r="H17" i="1317"/>
  <c r="H18" i="1317" s="1"/>
  <c r="G15" i="1317"/>
  <c r="F15" i="1317"/>
  <c r="H14" i="1317"/>
  <c r="H15" i="1317" s="1"/>
  <c r="G30" i="1299"/>
  <c r="F30" i="1299"/>
  <c r="H29" i="1299"/>
  <c r="H28" i="1299"/>
  <c r="G27" i="1299"/>
  <c r="F26" i="1299"/>
  <c r="H26" i="1299" s="1"/>
  <c r="H27" i="1299" s="1"/>
  <c r="G23" i="1299"/>
  <c r="F23" i="1299"/>
  <c r="H22" i="1299"/>
  <c r="H21" i="1299"/>
  <c r="G20" i="1299"/>
  <c r="F19" i="1299"/>
  <c r="F20" i="1299" s="1"/>
  <c r="G16" i="1299"/>
  <c r="H11" i="1299"/>
  <c r="G13" i="1299"/>
  <c r="G30" i="1316"/>
  <c r="H29" i="1316"/>
  <c r="H28" i="1316"/>
  <c r="G27" i="1316"/>
  <c r="G23" i="1316"/>
  <c r="H22" i="1316"/>
  <c r="H21" i="1316"/>
  <c r="G20" i="1316"/>
  <c r="G16" i="1316"/>
  <c r="G13" i="1316"/>
  <c r="F30" i="1316"/>
  <c r="F26" i="1316"/>
  <c r="F27" i="1316" s="1"/>
  <c r="F23" i="1316"/>
  <c r="F19" i="1316"/>
  <c r="H19" i="1316" s="1"/>
  <c r="H20" i="1316" s="1"/>
  <c r="P199" i="1303" l="1"/>
  <c r="F27" i="1299"/>
  <c r="H23" i="1316"/>
  <c r="H30" i="1316"/>
  <c r="H30" i="1299"/>
  <c r="P205" i="1303"/>
  <c r="G31" i="1316"/>
  <c r="H19" i="1299"/>
  <c r="H20" i="1299" s="1"/>
  <c r="P213" i="1303"/>
  <c r="H26" i="1316"/>
  <c r="H27" i="1316" s="1"/>
  <c r="H23" i="1299"/>
  <c r="G31" i="1299"/>
  <c r="G32" i="1299"/>
  <c r="G32" i="1316"/>
  <c r="F20" i="1316"/>
  <c r="P193" i="1303" s="1"/>
  <c r="G33" i="1299" l="1"/>
  <c r="G33" i="1316"/>
  <c r="Q56" i="1303"/>
  <c r="R56" i="1303"/>
  <c r="P56" i="1303"/>
  <c r="C12" i="61" l="1"/>
  <c r="D12" i="61"/>
  <c r="B12" i="61"/>
  <c r="Q33" i="1303"/>
  <c r="R33" i="1303"/>
  <c r="Q58" i="1303"/>
  <c r="R58" i="1303"/>
  <c r="P58" i="1303"/>
  <c r="Q32" i="1303"/>
  <c r="R32" i="1303"/>
  <c r="P32" i="1303"/>
  <c r="Q57" i="1303"/>
  <c r="R57" i="1303"/>
  <c r="P57" i="1303"/>
  <c r="Q31" i="1303"/>
  <c r="R31" i="1303"/>
  <c r="P31" i="1303"/>
  <c r="Q30" i="1303"/>
  <c r="R30" i="1303"/>
  <c r="D10" i="59" l="1"/>
  <c r="C10" i="59"/>
  <c r="B10" i="59"/>
  <c r="G23" i="1383"/>
  <c r="G22" i="1383"/>
  <c r="G18" i="1383"/>
  <c r="G13" i="1383"/>
  <c r="F24" i="1813" l="1"/>
  <c r="D24" i="1813"/>
  <c r="P670" i="1303" s="1"/>
  <c r="G23" i="1813"/>
  <c r="G22" i="1813"/>
  <c r="G21" i="1813"/>
  <c r="G20" i="1813"/>
  <c r="G19" i="1813"/>
  <c r="G18" i="1813"/>
  <c r="G17" i="1813"/>
  <c r="G16" i="1813"/>
  <c r="G15" i="1813"/>
  <c r="G14" i="1813"/>
  <c r="G13" i="1813"/>
  <c r="G20" i="1812"/>
  <c r="E20" i="1812"/>
  <c r="P534" i="1303" s="1"/>
  <c r="H19" i="1812"/>
  <c r="H18" i="1812"/>
  <c r="H17" i="1812"/>
  <c r="H16" i="1812"/>
  <c r="H15" i="1812"/>
  <c r="H14" i="1812"/>
  <c r="H13" i="1812"/>
  <c r="H12" i="1812"/>
  <c r="H11" i="1812"/>
  <c r="F29" i="1811"/>
  <c r="D29" i="1811"/>
  <c r="P510" i="1303" s="1"/>
  <c r="G27" i="1811"/>
  <c r="G26" i="1811"/>
  <c r="G25" i="1811"/>
  <c r="G24" i="1811"/>
  <c r="G23" i="1811"/>
  <c r="G22" i="1811"/>
  <c r="G21" i="1811"/>
  <c r="G20" i="1811"/>
  <c r="G19" i="1811"/>
  <c r="G18" i="1811"/>
  <c r="G17" i="1811"/>
  <c r="G16" i="1811"/>
  <c r="G15" i="1811"/>
  <c r="G14" i="1811"/>
  <c r="G13" i="1811"/>
  <c r="G12" i="1811"/>
  <c r="G29" i="1811" s="1"/>
  <c r="H44" i="1810"/>
  <c r="I42" i="1810"/>
  <c r="I41" i="1810"/>
  <c r="I40" i="1810"/>
  <c r="I39" i="1810"/>
  <c r="I38" i="1810"/>
  <c r="I37" i="1810"/>
  <c r="I36" i="1810"/>
  <c r="I35" i="1810"/>
  <c r="I34" i="1810"/>
  <c r="F33" i="1810"/>
  <c r="D33" i="1810"/>
  <c r="I32" i="1810"/>
  <c r="I31" i="1810"/>
  <c r="I30" i="1810"/>
  <c r="I29" i="1810"/>
  <c r="I28" i="1810"/>
  <c r="I27" i="1810"/>
  <c r="F26" i="1810"/>
  <c r="D26" i="1810"/>
  <c r="I25" i="1810"/>
  <c r="I24" i="1810"/>
  <c r="I23" i="1810"/>
  <c r="I22" i="1810"/>
  <c r="I21" i="1810"/>
  <c r="I20" i="1810"/>
  <c r="I19" i="1810"/>
  <c r="F18" i="1810"/>
  <c r="D18" i="1810"/>
  <c r="I17" i="1810"/>
  <c r="I16" i="1810"/>
  <c r="I15" i="1810"/>
  <c r="I14" i="1810"/>
  <c r="I13" i="1810"/>
  <c r="F12" i="1810"/>
  <c r="D12" i="1810"/>
  <c r="H82" i="1809"/>
  <c r="I80" i="1809"/>
  <c r="I79" i="1809"/>
  <c r="I78" i="1809"/>
  <c r="I77" i="1809"/>
  <c r="I76" i="1809"/>
  <c r="I75" i="1809"/>
  <c r="I74" i="1809"/>
  <c r="I73" i="1809"/>
  <c r="I72" i="1809"/>
  <c r="I71" i="1809"/>
  <c r="I70" i="1809"/>
  <c r="I69" i="1809"/>
  <c r="I68" i="1809"/>
  <c r="I67" i="1809"/>
  <c r="I65" i="1809"/>
  <c r="I64" i="1809"/>
  <c r="I63" i="1809"/>
  <c r="I62" i="1809"/>
  <c r="I61" i="1809"/>
  <c r="I60" i="1809"/>
  <c r="I59" i="1809"/>
  <c r="F58" i="1809"/>
  <c r="D58" i="1809"/>
  <c r="I57" i="1809"/>
  <c r="I56" i="1809"/>
  <c r="I55" i="1809"/>
  <c r="I54" i="1809"/>
  <c r="I53" i="1809"/>
  <c r="I52" i="1809"/>
  <c r="I51" i="1809"/>
  <c r="F50" i="1809"/>
  <c r="D50" i="1809"/>
  <c r="D41" i="1809" s="1"/>
  <c r="I49" i="1809"/>
  <c r="I48" i="1809"/>
  <c r="I47" i="1809"/>
  <c r="I46" i="1809"/>
  <c r="I45" i="1809"/>
  <c r="I44" i="1809"/>
  <c r="I43" i="1809"/>
  <c r="I42" i="1809"/>
  <c r="F41" i="1809"/>
  <c r="I40" i="1809"/>
  <c r="I39" i="1809"/>
  <c r="I38" i="1809"/>
  <c r="I37" i="1809"/>
  <c r="I36" i="1809"/>
  <c r="F35" i="1809"/>
  <c r="D35" i="1809"/>
  <c r="I34" i="1809"/>
  <c r="I33" i="1809"/>
  <c r="I32" i="1809"/>
  <c r="I31" i="1809"/>
  <c r="I30" i="1809"/>
  <c r="I29" i="1809"/>
  <c r="I28" i="1809"/>
  <c r="I27" i="1809"/>
  <c r="I26" i="1809"/>
  <c r="I25" i="1809"/>
  <c r="I24" i="1809"/>
  <c r="I23" i="1809"/>
  <c r="I22" i="1809"/>
  <c r="I21" i="1809"/>
  <c r="I20" i="1809"/>
  <c r="I19" i="1809"/>
  <c r="I18" i="1809"/>
  <c r="I17" i="1809"/>
  <c r="I16" i="1809"/>
  <c r="I15" i="1809"/>
  <c r="I14" i="1809"/>
  <c r="I13" i="1809"/>
  <c r="F12" i="1809"/>
  <c r="D12" i="1809"/>
  <c r="I82" i="1809" l="1"/>
  <c r="F44" i="1810"/>
  <c r="F82" i="1809"/>
  <c r="D44" i="1810"/>
  <c r="I44" i="1810"/>
  <c r="H20" i="1812"/>
  <c r="G24" i="1813"/>
  <c r="D82" i="1809"/>
  <c r="P377" i="1303" s="1"/>
  <c r="P460" i="1303" l="1"/>
  <c r="P436" i="1303"/>
  <c r="A10" i="1302"/>
  <c r="B10" i="1302"/>
  <c r="C10" i="1302"/>
  <c r="D10" i="1302"/>
  <c r="E10" i="1302"/>
  <c r="F10" i="1302"/>
  <c r="G10" i="1302"/>
  <c r="H10" i="1302"/>
  <c r="I10" i="1302"/>
  <c r="J10" i="1302"/>
  <c r="K10" i="1302"/>
  <c r="L10" i="1302"/>
  <c r="M10" i="1302"/>
  <c r="A11" i="1302"/>
  <c r="B11" i="1302"/>
  <c r="C11" i="1302"/>
  <c r="D11" i="1302"/>
  <c r="E11" i="1302"/>
  <c r="F11" i="1302"/>
  <c r="G11" i="1302"/>
  <c r="H11" i="1302"/>
  <c r="I11" i="1302"/>
  <c r="J11" i="1302"/>
  <c r="K11" i="1302"/>
  <c r="L11" i="1302"/>
  <c r="M11" i="1302"/>
  <c r="A12" i="1302"/>
  <c r="B12" i="1302"/>
  <c r="C12" i="1302"/>
  <c r="D12" i="1302"/>
  <c r="E12" i="1302"/>
  <c r="F12" i="1302"/>
  <c r="G12" i="1302"/>
  <c r="H12" i="1302"/>
  <c r="I12" i="1302"/>
  <c r="J12" i="1302"/>
  <c r="K12" i="1302"/>
  <c r="L12" i="1302"/>
  <c r="M12" i="1302"/>
  <c r="A13" i="1302"/>
  <c r="B13" i="1302"/>
  <c r="C13" i="1302"/>
  <c r="D13" i="1302"/>
  <c r="E13" i="1302"/>
  <c r="F13" i="1302"/>
  <c r="G13" i="1302"/>
  <c r="H13" i="1302"/>
  <c r="I13" i="1302"/>
  <c r="J13" i="1302"/>
  <c r="K13" i="1302"/>
  <c r="L13" i="1302"/>
  <c r="M13" i="1302"/>
  <c r="A14" i="1302"/>
  <c r="B14" i="1302"/>
  <c r="C14" i="1302"/>
  <c r="D14" i="1302"/>
  <c r="E14" i="1302"/>
  <c r="F14" i="1302"/>
  <c r="G14" i="1302"/>
  <c r="H14" i="1302"/>
  <c r="I14" i="1302"/>
  <c r="J14" i="1302"/>
  <c r="K14" i="1302"/>
  <c r="L14" i="1302"/>
  <c r="M14" i="1302"/>
  <c r="A15" i="1302"/>
  <c r="B15" i="1302"/>
  <c r="C15" i="1302"/>
  <c r="D15" i="1302"/>
  <c r="E15" i="1302"/>
  <c r="F15" i="1302"/>
  <c r="G15" i="1302"/>
  <c r="H15" i="1302"/>
  <c r="I15" i="1302"/>
  <c r="J15" i="1302"/>
  <c r="K15" i="1302"/>
  <c r="L15" i="1302"/>
  <c r="M15" i="1302"/>
  <c r="A16" i="1302"/>
  <c r="B16" i="1302"/>
  <c r="C16" i="1302"/>
  <c r="D16" i="1302"/>
  <c r="E16" i="1302"/>
  <c r="F16" i="1302"/>
  <c r="G16" i="1302"/>
  <c r="H16" i="1302"/>
  <c r="I16" i="1302"/>
  <c r="J16" i="1302"/>
  <c r="K16" i="1302"/>
  <c r="L16" i="1302"/>
  <c r="M16" i="1302"/>
  <c r="A17" i="1302"/>
  <c r="B17" i="1302"/>
  <c r="C17" i="1302"/>
  <c r="D17" i="1302"/>
  <c r="E17" i="1302"/>
  <c r="F17" i="1302"/>
  <c r="G17" i="1302"/>
  <c r="H17" i="1302"/>
  <c r="I17" i="1302"/>
  <c r="J17" i="1302"/>
  <c r="K17" i="1302"/>
  <c r="L17" i="1302"/>
  <c r="M17" i="1302"/>
  <c r="N17" i="1302"/>
  <c r="P17" i="1302" s="1"/>
  <c r="Q17" i="1302"/>
  <c r="S17" i="1302" s="1"/>
  <c r="T17" i="1302"/>
  <c r="V17" i="1302" s="1"/>
  <c r="A18" i="1302"/>
  <c r="B18" i="1302"/>
  <c r="C18" i="1302"/>
  <c r="D18" i="1302"/>
  <c r="E18" i="1302"/>
  <c r="F18" i="1302"/>
  <c r="G18" i="1302"/>
  <c r="H18" i="1302"/>
  <c r="I18" i="1302"/>
  <c r="J18" i="1302"/>
  <c r="K18" i="1302"/>
  <c r="L18" i="1302"/>
  <c r="M18" i="1302"/>
  <c r="Q18" i="1302"/>
  <c r="S18" i="1302" s="1"/>
  <c r="T18" i="1302"/>
  <c r="V18" i="1302" s="1"/>
  <c r="A19" i="1302"/>
  <c r="B19" i="1302"/>
  <c r="C19" i="1302"/>
  <c r="D19" i="1302"/>
  <c r="E19" i="1302"/>
  <c r="F19" i="1302"/>
  <c r="G19" i="1302"/>
  <c r="H19" i="1302"/>
  <c r="I19" i="1302"/>
  <c r="J19" i="1302"/>
  <c r="K19" i="1302"/>
  <c r="L19" i="1302"/>
  <c r="M19" i="1302"/>
  <c r="A20" i="1302"/>
  <c r="B20" i="1302"/>
  <c r="C20" i="1302"/>
  <c r="D20" i="1302"/>
  <c r="E20" i="1302"/>
  <c r="F20" i="1302"/>
  <c r="G20" i="1302"/>
  <c r="H20" i="1302"/>
  <c r="I20" i="1302"/>
  <c r="J20" i="1302"/>
  <c r="K20" i="1302"/>
  <c r="L20" i="1302"/>
  <c r="M20" i="1302"/>
  <c r="A21" i="1302"/>
  <c r="B21" i="1302"/>
  <c r="C21" i="1302"/>
  <c r="D21" i="1302"/>
  <c r="E21" i="1302"/>
  <c r="F21" i="1302"/>
  <c r="G21" i="1302"/>
  <c r="H21" i="1302"/>
  <c r="I21" i="1302"/>
  <c r="J21" i="1302"/>
  <c r="K21" i="1302"/>
  <c r="L21" i="1302"/>
  <c r="M21" i="1302"/>
  <c r="A22" i="1302"/>
  <c r="B22" i="1302"/>
  <c r="C22" i="1302"/>
  <c r="D22" i="1302"/>
  <c r="E22" i="1302"/>
  <c r="F22" i="1302"/>
  <c r="G22" i="1302"/>
  <c r="H22" i="1302"/>
  <c r="I22" i="1302"/>
  <c r="J22" i="1302"/>
  <c r="K22" i="1302"/>
  <c r="L22" i="1302"/>
  <c r="M22" i="1302"/>
  <c r="A23" i="1302"/>
  <c r="B23" i="1302"/>
  <c r="C23" i="1302"/>
  <c r="D23" i="1302"/>
  <c r="E23" i="1302"/>
  <c r="F23" i="1302"/>
  <c r="G23" i="1302"/>
  <c r="H23" i="1302"/>
  <c r="I23" i="1302"/>
  <c r="J23" i="1302"/>
  <c r="K23" i="1302"/>
  <c r="L23" i="1302"/>
  <c r="M23" i="1302"/>
  <c r="A24" i="1302"/>
  <c r="B24" i="1302"/>
  <c r="C24" i="1302"/>
  <c r="D24" i="1302"/>
  <c r="E24" i="1302"/>
  <c r="F24" i="1302"/>
  <c r="G24" i="1302"/>
  <c r="H24" i="1302"/>
  <c r="I24" i="1302"/>
  <c r="J24" i="1302"/>
  <c r="K24" i="1302"/>
  <c r="L24" i="1302"/>
  <c r="M24" i="1302"/>
  <c r="A25" i="1302"/>
  <c r="B25" i="1302"/>
  <c r="C25" i="1302"/>
  <c r="D25" i="1302"/>
  <c r="E25" i="1302"/>
  <c r="F25" i="1302"/>
  <c r="G25" i="1302"/>
  <c r="H25" i="1302"/>
  <c r="I25" i="1302"/>
  <c r="J25" i="1302"/>
  <c r="K25" i="1302"/>
  <c r="L25" i="1302"/>
  <c r="M25" i="1302"/>
  <c r="A26" i="1302"/>
  <c r="B26" i="1302"/>
  <c r="C26" i="1302"/>
  <c r="D26" i="1302"/>
  <c r="E26" i="1302"/>
  <c r="F26" i="1302"/>
  <c r="G26" i="1302"/>
  <c r="H26" i="1302"/>
  <c r="I26" i="1302"/>
  <c r="J26" i="1302"/>
  <c r="K26" i="1302"/>
  <c r="L26" i="1302"/>
  <c r="M26" i="1302"/>
  <c r="A27" i="1302"/>
  <c r="B27" i="1302"/>
  <c r="C27" i="1302"/>
  <c r="D27" i="1302"/>
  <c r="E27" i="1302"/>
  <c r="F27" i="1302"/>
  <c r="G27" i="1302"/>
  <c r="H27" i="1302"/>
  <c r="I27" i="1302"/>
  <c r="J27" i="1302"/>
  <c r="K27" i="1302"/>
  <c r="L27" i="1302"/>
  <c r="M27" i="1302"/>
  <c r="N27" i="1302"/>
  <c r="P27" i="1302" s="1"/>
  <c r="Q27" i="1302"/>
  <c r="S27" i="1302" s="1"/>
  <c r="T27" i="1302"/>
  <c r="V27" i="1302" s="1"/>
  <c r="A28" i="1302"/>
  <c r="B28" i="1302"/>
  <c r="C28" i="1302"/>
  <c r="D28" i="1302"/>
  <c r="E28" i="1302"/>
  <c r="F28" i="1302"/>
  <c r="G28" i="1302"/>
  <c r="H28" i="1302"/>
  <c r="I28" i="1302"/>
  <c r="J28" i="1302"/>
  <c r="K28" i="1302"/>
  <c r="L28" i="1302"/>
  <c r="M28" i="1302"/>
  <c r="N28" i="1302"/>
  <c r="P28" i="1302" s="1"/>
  <c r="Q28" i="1302"/>
  <c r="S28" i="1302" s="1"/>
  <c r="T28" i="1302"/>
  <c r="V28" i="1302" s="1"/>
  <c r="A29" i="1302"/>
  <c r="B29" i="1302"/>
  <c r="C29" i="1302"/>
  <c r="D29" i="1302"/>
  <c r="E29" i="1302"/>
  <c r="F29" i="1302"/>
  <c r="G29" i="1302"/>
  <c r="H29" i="1302"/>
  <c r="I29" i="1302"/>
  <c r="J29" i="1302"/>
  <c r="K29" i="1302"/>
  <c r="L29" i="1302"/>
  <c r="M29" i="1302"/>
  <c r="A30" i="1302"/>
  <c r="B30" i="1302"/>
  <c r="C30" i="1302"/>
  <c r="D30" i="1302"/>
  <c r="E30" i="1302"/>
  <c r="F30" i="1302"/>
  <c r="G30" i="1302"/>
  <c r="H30" i="1302"/>
  <c r="I30" i="1302"/>
  <c r="J30" i="1302"/>
  <c r="K30" i="1302"/>
  <c r="L30" i="1302"/>
  <c r="M30" i="1302"/>
  <c r="N30" i="1302"/>
  <c r="P30" i="1302" s="1"/>
  <c r="Q30" i="1302"/>
  <c r="S30" i="1302" s="1"/>
  <c r="T30" i="1302"/>
  <c r="V30" i="1302" s="1"/>
  <c r="A31" i="1302"/>
  <c r="B31" i="1302"/>
  <c r="C31" i="1302"/>
  <c r="D31" i="1302"/>
  <c r="E31" i="1302"/>
  <c r="F31" i="1302"/>
  <c r="G31" i="1302"/>
  <c r="H31" i="1302"/>
  <c r="I31" i="1302"/>
  <c r="J31" i="1302"/>
  <c r="K31" i="1302"/>
  <c r="L31" i="1302"/>
  <c r="M31" i="1302"/>
  <c r="N31" i="1302"/>
  <c r="P31" i="1302" s="1"/>
  <c r="Q31" i="1302"/>
  <c r="S31" i="1302" s="1"/>
  <c r="T31" i="1302"/>
  <c r="V31" i="1302" s="1"/>
  <c r="A32" i="1302"/>
  <c r="B32" i="1302"/>
  <c r="C32" i="1302"/>
  <c r="D32" i="1302"/>
  <c r="E32" i="1302"/>
  <c r="F32" i="1302"/>
  <c r="G32" i="1302"/>
  <c r="H32" i="1302"/>
  <c r="I32" i="1302"/>
  <c r="J32" i="1302"/>
  <c r="K32" i="1302"/>
  <c r="L32" i="1302"/>
  <c r="M32" i="1302"/>
  <c r="N32" i="1302"/>
  <c r="P32" i="1302" s="1"/>
  <c r="Q32" i="1302"/>
  <c r="S32" i="1302" s="1"/>
  <c r="T32" i="1302"/>
  <c r="V32" i="1302" s="1"/>
  <c r="A33" i="1302"/>
  <c r="B33" i="1302"/>
  <c r="C33" i="1302"/>
  <c r="D33" i="1302"/>
  <c r="E33" i="1302"/>
  <c r="F33" i="1302"/>
  <c r="G33" i="1302"/>
  <c r="H33" i="1302"/>
  <c r="I33" i="1302"/>
  <c r="J33" i="1302"/>
  <c r="K33" i="1302"/>
  <c r="L33" i="1302"/>
  <c r="M33" i="1302"/>
  <c r="N33" i="1302"/>
  <c r="P33" i="1302" s="1"/>
  <c r="Q33" i="1302"/>
  <c r="S33" i="1302" s="1"/>
  <c r="T33" i="1302"/>
  <c r="V33" i="1302" s="1"/>
  <c r="A34" i="1302"/>
  <c r="B34" i="1302"/>
  <c r="C34" i="1302"/>
  <c r="D34" i="1302"/>
  <c r="E34" i="1302"/>
  <c r="F34" i="1302"/>
  <c r="G34" i="1302"/>
  <c r="H34" i="1302"/>
  <c r="I34" i="1302"/>
  <c r="J34" i="1302"/>
  <c r="K34" i="1302"/>
  <c r="L34" i="1302"/>
  <c r="M34" i="1302"/>
  <c r="N34" i="1302"/>
  <c r="P34" i="1302" s="1"/>
  <c r="Q34" i="1302"/>
  <c r="S34" i="1302" s="1"/>
  <c r="T34" i="1302"/>
  <c r="V34" i="1302" s="1"/>
  <c r="A35" i="1302"/>
  <c r="B35" i="1302"/>
  <c r="C35" i="1302"/>
  <c r="D35" i="1302"/>
  <c r="E35" i="1302"/>
  <c r="F35" i="1302"/>
  <c r="G35" i="1302"/>
  <c r="H35" i="1302"/>
  <c r="I35" i="1302"/>
  <c r="J35" i="1302"/>
  <c r="K35" i="1302"/>
  <c r="L35" i="1302"/>
  <c r="M35" i="1302"/>
  <c r="N35" i="1302"/>
  <c r="P35" i="1302" s="1"/>
  <c r="Q35" i="1302"/>
  <c r="S35" i="1302" s="1"/>
  <c r="T35" i="1302"/>
  <c r="V35" i="1302" s="1"/>
  <c r="A36" i="1302"/>
  <c r="B36" i="1302"/>
  <c r="C36" i="1302"/>
  <c r="D36" i="1302"/>
  <c r="E36" i="1302"/>
  <c r="F36" i="1302"/>
  <c r="G36" i="1302"/>
  <c r="H36" i="1302"/>
  <c r="I36" i="1302"/>
  <c r="J36" i="1302"/>
  <c r="K36" i="1302"/>
  <c r="L36" i="1302"/>
  <c r="M36" i="1302"/>
  <c r="N36" i="1302"/>
  <c r="P36" i="1302" s="1"/>
  <c r="Q36" i="1302"/>
  <c r="S36" i="1302" s="1"/>
  <c r="T36" i="1302"/>
  <c r="V36" i="1302" s="1"/>
  <c r="A37" i="1302"/>
  <c r="B37" i="1302"/>
  <c r="C37" i="1302"/>
  <c r="D37" i="1302"/>
  <c r="E37" i="1302"/>
  <c r="F37" i="1302"/>
  <c r="G37" i="1302"/>
  <c r="H37" i="1302"/>
  <c r="I37" i="1302"/>
  <c r="J37" i="1302"/>
  <c r="K37" i="1302"/>
  <c r="L37" i="1302"/>
  <c r="M37" i="1302"/>
  <c r="N37" i="1302"/>
  <c r="P37" i="1302" s="1"/>
  <c r="Q37" i="1302"/>
  <c r="S37" i="1302" s="1"/>
  <c r="T37" i="1302"/>
  <c r="V37" i="1302" s="1"/>
  <c r="A38" i="1302"/>
  <c r="B38" i="1302"/>
  <c r="C38" i="1302"/>
  <c r="D38" i="1302"/>
  <c r="E38" i="1302"/>
  <c r="F38" i="1302"/>
  <c r="G38" i="1302"/>
  <c r="H38" i="1302"/>
  <c r="I38" i="1302"/>
  <c r="J38" i="1302"/>
  <c r="K38" i="1302"/>
  <c r="L38" i="1302"/>
  <c r="M38" i="1302"/>
  <c r="N38" i="1302"/>
  <c r="P38" i="1302" s="1"/>
  <c r="Q38" i="1302"/>
  <c r="S38" i="1302" s="1"/>
  <c r="T38" i="1302"/>
  <c r="V38" i="1302" s="1"/>
  <c r="A39" i="1302"/>
  <c r="B39" i="1302"/>
  <c r="C39" i="1302"/>
  <c r="D39" i="1302"/>
  <c r="E39" i="1302"/>
  <c r="F39" i="1302"/>
  <c r="G39" i="1302"/>
  <c r="H39" i="1302"/>
  <c r="I39" i="1302"/>
  <c r="J39" i="1302"/>
  <c r="K39" i="1302"/>
  <c r="L39" i="1302"/>
  <c r="M39" i="1302"/>
  <c r="N39" i="1302"/>
  <c r="P39" i="1302" s="1"/>
  <c r="Q39" i="1302"/>
  <c r="S39" i="1302" s="1"/>
  <c r="T39" i="1302"/>
  <c r="V39" i="1302" s="1"/>
  <c r="A40" i="1302"/>
  <c r="B40" i="1302"/>
  <c r="C40" i="1302"/>
  <c r="D40" i="1302"/>
  <c r="E40" i="1302"/>
  <c r="F40" i="1302"/>
  <c r="G40" i="1302"/>
  <c r="H40" i="1302"/>
  <c r="I40" i="1302"/>
  <c r="J40" i="1302"/>
  <c r="K40" i="1302"/>
  <c r="L40" i="1302"/>
  <c r="M40" i="1302"/>
  <c r="N40" i="1302"/>
  <c r="P40" i="1302" s="1"/>
  <c r="Q40" i="1302"/>
  <c r="S40" i="1302" s="1"/>
  <c r="T40" i="1302"/>
  <c r="V40" i="1302" s="1"/>
  <c r="A41" i="1302"/>
  <c r="B41" i="1302"/>
  <c r="C41" i="1302"/>
  <c r="D41" i="1302"/>
  <c r="E41" i="1302"/>
  <c r="F41" i="1302"/>
  <c r="G41" i="1302"/>
  <c r="H41" i="1302"/>
  <c r="I41" i="1302"/>
  <c r="J41" i="1302"/>
  <c r="K41" i="1302"/>
  <c r="L41" i="1302"/>
  <c r="M41" i="1302"/>
  <c r="N41" i="1302"/>
  <c r="P41" i="1302" s="1"/>
  <c r="Q41" i="1302"/>
  <c r="S41" i="1302" s="1"/>
  <c r="T41" i="1302"/>
  <c r="V41" i="1302" s="1"/>
  <c r="A42" i="1302"/>
  <c r="B42" i="1302"/>
  <c r="C42" i="1302"/>
  <c r="D42" i="1302"/>
  <c r="E42" i="1302"/>
  <c r="F42" i="1302"/>
  <c r="G42" i="1302"/>
  <c r="H42" i="1302"/>
  <c r="I42" i="1302"/>
  <c r="J42" i="1302"/>
  <c r="K42" i="1302"/>
  <c r="L42" i="1302"/>
  <c r="M42" i="1302"/>
  <c r="N42" i="1302"/>
  <c r="P42" i="1302" s="1"/>
  <c r="Q42" i="1302"/>
  <c r="S42" i="1302" s="1"/>
  <c r="T42" i="1302"/>
  <c r="V42" i="1302" s="1"/>
  <c r="A43" i="1302"/>
  <c r="B43" i="1302"/>
  <c r="C43" i="1302"/>
  <c r="D43" i="1302"/>
  <c r="E43" i="1302"/>
  <c r="F43" i="1302"/>
  <c r="G43" i="1302"/>
  <c r="H43" i="1302"/>
  <c r="I43" i="1302"/>
  <c r="J43" i="1302"/>
  <c r="K43" i="1302"/>
  <c r="L43" i="1302"/>
  <c r="M43" i="1302"/>
  <c r="N43" i="1302"/>
  <c r="P43" i="1302" s="1"/>
  <c r="Q43" i="1302"/>
  <c r="S43" i="1302" s="1"/>
  <c r="T43" i="1302"/>
  <c r="V43" i="1302" s="1"/>
  <c r="A44" i="1302"/>
  <c r="B44" i="1302"/>
  <c r="C44" i="1302"/>
  <c r="D44" i="1302"/>
  <c r="E44" i="1302"/>
  <c r="F44" i="1302"/>
  <c r="G44" i="1302"/>
  <c r="H44" i="1302"/>
  <c r="I44" i="1302"/>
  <c r="J44" i="1302"/>
  <c r="K44" i="1302"/>
  <c r="L44" i="1302"/>
  <c r="M44" i="1302"/>
  <c r="N44" i="1302"/>
  <c r="P44" i="1302" s="1"/>
  <c r="Q44" i="1302"/>
  <c r="S44" i="1302" s="1"/>
  <c r="T44" i="1302"/>
  <c r="V44" i="1302" s="1"/>
  <c r="A45" i="1302"/>
  <c r="B45" i="1302"/>
  <c r="C45" i="1302"/>
  <c r="D45" i="1302"/>
  <c r="E45" i="1302"/>
  <c r="F45" i="1302"/>
  <c r="G45" i="1302"/>
  <c r="H45" i="1302"/>
  <c r="I45" i="1302"/>
  <c r="J45" i="1302"/>
  <c r="K45" i="1302"/>
  <c r="L45" i="1302"/>
  <c r="M45" i="1302"/>
  <c r="N45" i="1302"/>
  <c r="P45" i="1302" s="1"/>
  <c r="Q45" i="1302"/>
  <c r="S45" i="1302" s="1"/>
  <c r="T45" i="1302"/>
  <c r="V45" i="1302" s="1"/>
  <c r="A46" i="1302"/>
  <c r="B46" i="1302"/>
  <c r="C46" i="1302"/>
  <c r="D46" i="1302"/>
  <c r="E46" i="1302"/>
  <c r="F46" i="1302"/>
  <c r="G46" i="1302"/>
  <c r="H46" i="1302"/>
  <c r="I46" i="1302"/>
  <c r="J46" i="1302"/>
  <c r="K46" i="1302"/>
  <c r="L46" i="1302"/>
  <c r="M46" i="1302"/>
  <c r="N46" i="1302"/>
  <c r="P46" i="1302" s="1"/>
  <c r="Q46" i="1302"/>
  <c r="S46" i="1302" s="1"/>
  <c r="T46" i="1302"/>
  <c r="V46" i="1302" s="1"/>
  <c r="A47" i="1302"/>
  <c r="B47" i="1302"/>
  <c r="C47" i="1302"/>
  <c r="D47" i="1302"/>
  <c r="E47" i="1302"/>
  <c r="F47" i="1302"/>
  <c r="G47" i="1302"/>
  <c r="H47" i="1302"/>
  <c r="I47" i="1302"/>
  <c r="J47" i="1302"/>
  <c r="K47" i="1302"/>
  <c r="L47" i="1302"/>
  <c r="M47" i="1302"/>
  <c r="N47" i="1302"/>
  <c r="P47" i="1302" s="1"/>
  <c r="Q47" i="1302"/>
  <c r="S47" i="1302" s="1"/>
  <c r="T47" i="1302"/>
  <c r="V47" i="1302" s="1"/>
  <c r="A48" i="1302"/>
  <c r="B48" i="1302"/>
  <c r="C48" i="1302"/>
  <c r="D48" i="1302"/>
  <c r="E48" i="1302"/>
  <c r="F48" i="1302"/>
  <c r="G48" i="1302"/>
  <c r="H48" i="1302"/>
  <c r="I48" i="1302"/>
  <c r="J48" i="1302"/>
  <c r="K48" i="1302"/>
  <c r="L48" i="1302"/>
  <c r="M48" i="1302"/>
  <c r="N48" i="1302"/>
  <c r="P48" i="1302" s="1"/>
  <c r="Q48" i="1302"/>
  <c r="S48" i="1302" s="1"/>
  <c r="T48" i="1302"/>
  <c r="V48" i="1302" s="1"/>
  <c r="A49" i="1302"/>
  <c r="B49" i="1302"/>
  <c r="C49" i="1302"/>
  <c r="D49" i="1302"/>
  <c r="E49" i="1302"/>
  <c r="F49" i="1302"/>
  <c r="G49" i="1302"/>
  <c r="H49" i="1302"/>
  <c r="I49" i="1302"/>
  <c r="J49" i="1302"/>
  <c r="K49" i="1302"/>
  <c r="L49" i="1302"/>
  <c r="M49" i="1302"/>
  <c r="N49" i="1302"/>
  <c r="P49" i="1302" s="1"/>
  <c r="Q49" i="1302"/>
  <c r="S49" i="1302" s="1"/>
  <c r="T49" i="1302"/>
  <c r="V49" i="1302" s="1"/>
  <c r="A50" i="1302"/>
  <c r="B50" i="1302"/>
  <c r="C50" i="1302"/>
  <c r="D50" i="1302"/>
  <c r="E50" i="1302"/>
  <c r="F50" i="1302"/>
  <c r="G50" i="1302"/>
  <c r="H50" i="1302"/>
  <c r="I50" i="1302"/>
  <c r="J50" i="1302"/>
  <c r="K50" i="1302"/>
  <c r="L50" i="1302"/>
  <c r="M50" i="1302"/>
  <c r="N50" i="1302"/>
  <c r="P50" i="1302" s="1"/>
  <c r="Q50" i="1302"/>
  <c r="S50" i="1302" s="1"/>
  <c r="T50" i="1302"/>
  <c r="V50" i="1302" s="1"/>
  <c r="A51" i="1302"/>
  <c r="B51" i="1302"/>
  <c r="C51" i="1302"/>
  <c r="D51" i="1302"/>
  <c r="E51" i="1302"/>
  <c r="F51" i="1302"/>
  <c r="G51" i="1302"/>
  <c r="H51" i="1302"/>
  <c r="I51" i="1302"/>
  <c r="J51" i="1302"/>
  <c r="K51" i="1302"/>
  <c r="L51" i="1302"/>
  <c r="M51" i="1302"/>
  <c r="N51" i="1302"/>
  <c r="P51" i="1302" s="1"/>
  <c r="Q51" i="1302"/>
  <c r="S51" i="1302" s="1"/>
  <c r="T51" i="1302"/>
  <c r="V51" i="1302" s="1"/>
  <c r="A52" i="1302"/>
  <c r="B52" i="1302"/>
  <c r="C52" i="1302"/>
  <c r="D52" i="1302"/>
  <c r="E52" i="1302"/>
  <c r="F52" i="1302"/>
  <c r="G52" i="1302"/>
  <c r="H52" i="1302"/>
  <c r="I52" i="1302"/>
  <c r="J52" i="1302"/>
  <c r="K52" i="1302"/>
  <c r="L52" i="1302"/>
  <c r="M52" i="1302"/>
  <c r="N52" i="1302"/>
  <c r="P52" i="1302" s="1"/>
  <c r="Q52" i="1302"/>
  <c r="S52" i="1302" s="1"/>
  <c r="T52" i="1302"/>
  <c r="V52" i="1302" s="1"/>
  <c r="A53" i="1302"/>
  <c r="B53" i="1302"/>
  <c r="C53" i="1302"/>
  <c r="D53" i="1302"/>
  <c r="E53" i="1302"/>
  <c r="F53" i="1302"/>
  <c r="G53" i="1302"/>
  <c r="H53" i="1302"/>
  <c r="I53" i="1302"/>
  <c r="J53" i="1302"/>
  <c r="K53" i="1302"/>
  <c r="L53" i="1302"/>
  <c r="M53" i="1302"/>
  <c r="N53" i="1302"/>
  <c r="P53" i="1302" s="1"/>
  <c r="Q53" i="1302"/>
  <c r="S53" i="1302" s="1"/>
  <c r="T53" i="1302"/>
  <c r="V53" i="1302" s="1"/>
  <c r="A54" i="1302"/>
  <c r="B54" i="1302"/>
  <c r="C54" i="1302"/>
  <c r="D54" i="1302"/>
  <c r="E54" i="1302"/>
  <c r="F54" i="1302"/>
  <c r="G54" i="1302"/>
  <c r="H54" i="1302"/>
  <c r="I54" i="1302"/>
  <c r="J54" i="1302"/>
  <c r="K54" i="1302"/>
  <c r="L54" i="1302"/>
  <c r="M54" i="1302"/>
  <c r="N54" i="1302"/>
  <c r="P54" i="1302" s="1"/>
  <c r="Q54" i="1302"/>
  <c r="S54" i="1302" s="1"/>
  <c r="T54" i="1302"/>
  <c r="V54" i="1302" s="1"/>
  <c r="A55" i="1302"/>
  <c r="B55" i="1302"/>
  <c r="C55" i="1302"/>
  <c r="D55" i="1302"/>
  <c r="E55" i="1302"/>
  <c r="F55" i="1302"/>
  <c r="G55" i="1302"/>
  <c r="H55" i="1302"/>
  <c r="I55" i="1302"/>
  <c r="J55" i="1302"/>
  <c r="K55" i="1302"/>
  <c r="L55" i="1302"/>
  <c r="M55" i="1302"/>
  <c r="N55" i="1302"/>
  <c r="P55" i="1302" s="1"/>
  <c r="Q55" i="1302"/>
  <c r="S55" i="1302" s="1"/>
  <c r="T55" i="1302"/>
  <c r="V55" i="1302" s="1"/>
  <c r="A56" i="1302"/>
  <c r="B56" i="1302"/>
  <c r="C56" i="1302"/>
  <c r="D56" i="1302"/>
  <c r="E56" i="1302"/>
  <c r="F56" i="1302"/>
  <c r="G56" i="1302"/>
  <c r="H56" i="1302"/>
  <c r="I56" i="1302"/>
  <c r="J56" i="1302"/>
  <c r="K56" i="1302"/>
  <c r="L56" i="1302"/>
  <c r="M56" i="1302"/>
  <c r="N56" i="1302"/>
  <c r="P56" i="1302" s="1"/>
  <c r="Q56" i="1302"/>
  <c r="S56" i="1302" s="1"/>
  <c r="T56" i="1302"/>
  <c r="V56" i="1302" s="1"/>
  <c r="A57" i="1302"/>
  <c r="B57" i="1302"/>
  <c r="C57" i="1302"/>
  <c r="D57" i="1302"/>
  <c r="E57" i="1302"/>
  <c r="F57" i="1302"/>
  <c r="G57" i="1302"/>
  <c r="H57" i="1302"/>
  <c r="I57" i="1302"/>
  <c r="J57" i="1302"/>
  <c r="K57" i="1302"/>
  <c r="L57" i="1302"/>
  <c r="M57" i="1302"/>
  <c r="N57" i="1302"/>
  <c r="P57" i="1302" s="1"/>
  <c r="Q57" i="1302"/>
  <c r="S57" i="1302" s="1"/>
  <c r="T57" i="1302"/>
  <c r="V57" i="1302" s="1"/>
  <c r="A58" i="1302"/>
  <c r="B58" i="1302"/>
  <c r="C58" i="1302"/>
  <c r="D58" i="1302"/>
  <c r="E58" i="1302"/>
  <c r="F58" i="1302"/>
  <c r="G58" i="1302"/>
  <c r="H58" i="1302"/>
  <c r="I58" i="1302"/>
  <c r="J58" i="1302"/>
  <c r="K58" i="1302"/>
  <c r="L58" i="1302"/>
  <c r="M58" i="1302"/>
  <c r="Q58" i="1302"/>
  <c r="S58" i="1302" s="1"/>
  <c r="T58" i="1302"/>
  <c r="V58" i="1302" s="1"/>
  <c r="A59" i="1302"/>
  <c r="B59" i="1302"/>
  <c r="C59" i="1302"/>
  <c r="D59" i="1302"/>
  <c r="E59" i="1302"/>
  <c r="F59" i="1302"/>
  <c r="G59" i="1302"/>
  <c r="H59" i="1302"/>
  <c r="I59" i="1302"/>
  <c r="J59" i="1302"/>
  <c r="K59" i="1302"/>
  <c r="L59" i="1302"/>
  <c r="M59" i="1302"/>
  <c r="A60" i="1302"/>
  <c r="B60" i="1302"/>
  <c r="C60" i="1302"/>
  <c r="D60" i="1302"/>
  <c r="E60" i="1302"/>
  <c r="F60" i="1302"/>
  <c r="G60" i="1302"/>
  <c r="H60" i="1302"/>
  <c r="I60" i="1302"/>
  <c r="J60" i="1302"/>
  <c r="K60" i="1302"/>
  <c r="L60" i="1302"/>
  <c r="M60" i="1302"/>
  <c r="N60" i="1302"/>
  <c r="P60" i="1302" s="1"/>
  <c r="Q60" i="1302"/>
  <c r="S60" i="1302" s="1"/>
  <c r="T60" i="1302"/>
  <c r="V60" i="1302" s="1"/>
  <c r="A61" i="1302"/>
  <c r="B61" i="1302"/>
  <c r="C61" i="1302"/>
  <c r="D61" i="1302"/>
  <c r="E61" i="1302"/>
  <c r="F61" i="1302"/>
  <c r="G61" i="1302"/>
  <c r="H61" i="1302"/>
  <c r="I61" i="1302"/>
  <c r="J61" i="1302"/>
  <c r="K61" i="1302"/>
  <c r="L61" i="1302"/>
  <c r="M61" i="1302"/>
  <c r="Q61" i="1302"/>
  <c r="S61" i="1302" s="1"/>
  <c r="A62" i="1302"/>
  <c r="B62" i="1302"/>
  <c r="C62" i="1302"/>
  <c r="D62" i="1302"/>
  <c r="E62" i="1302"/>
  <c r="F62" i="1302"/>
  <c r="G62" i="1302"/>
  <c r="H62" i="1302"/>
  <c r="I62" i="1302"/>
  <c r="J62" i="1302"/>
  <c r="K62" i="1302"/>
  <c r="L62" i="1302"/>
  <c r="M62" i="1302"/>
  <c r="Q62" i="1302"/>
  <c r="S62" i="1302" s="1"/>
  <c r="T62" i="1302"/>
  <c r="V62" i="1302" s="1"/>
  <c r="A63" i="1302"/>
  <c r="B63" i="1302"/>
  <c r="C63" i="1302"/>
  <c r="D63" i="1302"/>
  <c r="E63" i="1302"/>
  <c r="F63" i="1302"/>
  <c r="G63" i="1302"/>
  <c r="H63" i="1302"/>
  <c r="I63" i="1302"/>
  <c r="J63" i="1302"/>
  <c r="K63" i="1302"/>
  <c r="L63" i="1302"/>
  <c r="M63" i="1302"/>
  <c r="Q63" i="1302"/>
  <c r="S63" i="1302" s="1"/>
  <c r="T63" i="1302"/>
  <c r="V63" i="1302" s="1"/>
  <c r="A64" i="1302"/>
  <c r="B64" i="1302"/>
  <c r="C64" i="1302"/>
  <c r="D64" i="1302"/>
  <c r="E64" i="1302"/>
  <c r="F64" i="1302"/>
  <c r="G64" i="1302"/>
  <c r="H64" i="1302"/>
  <c r="I64" i="1302"/>
  <c r="J64" i="1302"/>
  <c r="K64" i="1302"/>
  <c r="L64" i="1302"/>
  <c r="M64" i="1302"/>
  <c r="Q64" i="1302"/>
  <c r="S64" i="1302" s="1"/>
  <c r="T64" i="1302"/>
  <c r="V64" i="1302" s="1"/>
  <c r="A65" i="1302"/>
  <c r="B65" i="1302"/>
  <c r="C65" i="1302"/>
  <c r="D65" i="1302"/>
  <c r="E65" i="1302"/>
  <c r="F65" i="1302"/>
  <c r="G65" i="1302"/>
  <c r="H65" i="1302"/>
  <c r="I65" i="1302"/>
  <c r="J65" i="1302"/>
  <c r="K65" i="1302"/>
  <c r="L65" i="1302"/>
  <c r="M65" i="1302"/>
  <c r="N65" i="1302"/>
  <c r="P65" i="1302" s="1"/>
  <c r="Q65" i="1302"/>
  <c r="S65" i="1302" s="1"/>
  <c r="T65" i="1302"/>
  <c r="V65" i="1302" s="1"/>
  <c r="A66" i="1302"/>
  <c r="B66" i="1302"/>
  <c r="C66" i="1302"/>
  <c r="D66" i="1302"/>
  <c r="E66" i="1302"/>
  <c r="F66" i="1302"/>
  <c r="G66" i="1302"/>
  <c r="H66" i="1302"/>
  <c r="I66" i="1302"/>
  <c r="J66" i="1302"/>
  <c r="K66" i="1302"/>
  <c r="L66" i="1302"/>
  <c r="M66" i="1302"/>
  <c r="Q66" i="1302"/>
  <c r="S66" i="1302" s="1"/>
  <c r="T66" i="1302"/>
  <c r="V66" i="1302" s="1"/>
  <c r="A67" i="1302"/>
  <c r="B67" i="1302"/>
  <c r="C67" i="1302"/>
  <c r="D67" i="1302"/>
  <c r="E67" i="1302"/>
  <c r="F67" i="1302"/>
  <c r="G67" i="1302"/>
  <c r="H67" i="1302"/>
  <c r="I67" i="1302"/>
  <c r="J67" i="1302"/>
  <c r="K67" i="1302"/>
  <c r="L67" i="1302"/>
  <c r="M67" i="1302"/>
  <c r="N67" i="1302"/>
  <c r="P67" i="1302" s="1"/>
  <c r="Q67" i="1302"/>
  <c r="S67" i="1302" s="1"/>
  <c r="T67" i="1302"/>
  <c r="V67" i="1302" s="1"/>
  <c r="A68" i="1302"/>
  <c r="B68" i="1302"/>
  <c r="C68" i="1302"/>
  <c r="D68" i="1302"/>
  <c r="E68" i="1302"/>
  <c r="F68" i="1302"/>
  <c r="G68" i="1302"/>
  <c r="H68" i="1302"/>
  <c r="I68" i="1302"/>
  <c r="J68" i="1302"/>
  <c r="K68" i="1302"/>
  <c r="L68" i="1302"/>
  <c r="M68" i="1302"/>
  <c r="N68" i="1302"/>
  <c r="P68" i="1302" s="1"/>
  <c r="Q68" i="1302"/>
  <c r="S68" i="1302" s="1"/>
  <c r="T68" i="1302"/>
  <c r="V68" i="1302" s="1"/>
  <c r="A69" i="1302"/>
  <c r="B69" i="1302"/>
  <c r="C69" i="1302"/>
  <c r="D69" i="1302"/>
  <c r="E69" i="1302"/>
  <c r="F69" i="1302"/>
  <c r="G69" i="1302"/>
  <c r="H69" i="1302"/>
  <c r="I69" i="1302"/>
  <c r="J69" i="1302"/>
  <c r="K69" i="1302"/>
  <c r="L69" i="1302"/>
  <c r="M69" i="1302"/>
  <c r="Q69" i="1302"/>
  <c r="S69" i="1302" s="1"/>
  <c r="T69" i="1302"/>
  <c r="V69" i="1302" s="1"/>
  <c r="A70" i="1302"/>
  <c r="B70" i="1302"/>
  <c r="C70" i="1302"/>
  <c r="D70" i="1302"/>
  <c r="E70" i="1302"/>
  <c r="F70" i="1302"/>
  <c r="G70" i="1302"/>
  <c r="H70" i="1302"/>
  <c r="I70" i="1302"/>
  <c r="J70" i="1302"/>
  <c r="K70" i="1302"/>
  <c r="L70" i="1302"/>
  <c r="M70" i="1302"/>
  <c r="Q70" i="1302"/>
  <c r="S70" i="1302" s="1"/>
  <c r="T70" i="1302"/>
  <c r="V70" i="1302" s="1"/>
  <c r="A71" i="1302"/>
  <c r="B71" i="1302"/>
  <c r="C71" i="1302"/>
  <c r="D71" i="1302"/>
  <c r="E71" i="1302"/>
  <c r="F71" i="1302"/>
  <c r="G71" i="1302"/>
  <c r="H71" i="1302"/>
  <c r="I71" i="1302"/>
  <c r="J71" i="1302"/>
  <c r="K71" i="1302"/>
  <c r="L71" i="1302"/>
  <c r="M71" i="1302"/>
  <c r="N71" i="1302"/>
  <c r="P71" i="1302" s="1"/>
  <c r="Q71" i="1302"/>
  <c r="S71" i="1302" s="1"/>
  <c r="T71" i="1302"/>
  <c r="V71" i="1302" s="1"/>
  <c r="A72" i="1302"/>
  <c r="B72" i="1302"/>
  <c r="C72" i="1302"/>
  <c r="D72" i="1302"/>
  <c r="E72" i="1302"/>
  <c r="F72" i="1302"/>
  <c r="G72" i="1302"/>
  <c r="H72" i="1302"/>
  <c r="I72" i="1302"/>
  <c r="J72" i="1302"/>
  <c r="K72" i="1302"/>
  <c r="L72" i="1302"/>
  <c r="M72" i="1302"/>
  <c r="A73" i="1302"/>
  <c r="B73" i="1302"/>
  <c r="C73" i="1302"/>
  <c r="D73" i="1302"/>
  <c r="E73" i="1302"/>
  <c r="F73" i="1302"/>
  <c r="G73" i="1302"/>
  <c r="H73" i="1302"/>
  <c r="I73" i="1302"/>
  <c r="J73" i="1302"/>
  <c r="K73" i="1302"/>
  <c r="L73" i="1302"/>
  <c r="M73" i="1302"/>
  <c r="Q73" i="1302"/>
  <c r="S73" i="1302" s="1"/>
  <c r="T73" i="1302"/>
  <c r="V73" i="1302" s="1"/>
  <c r="A74" i="1302"/>
  <c r="B74" i="1302"/>
  <c r="C74" i="1302"/>
  <c r="D74" i="1302"/>
  <c r="E74" i="1302"/>
  <c r="F74" i="1302"/>
  <c r="G74" i="1302"/>
  <c r="H74" i="1302"/>
  <c r="I74" i="1302"/>
  <c r="J74" i="1302"/>
  <c r="K74" i="1302"/>
  <c r="L74" i="1302"/>
  <c r="M74" i="1302"/>
  <c r="Q74" i="1302"/>
  <c r="S74" i="1302" s="1"/>
  <c r="T74" i="1302"/>
  <c r="V74" i="1302" s="1"/>
  <c r="A75" i="1302"/>
  <c r="B75" i="1302"/>
  <c r="C75" i="1302"/>
  <c r="D75" i="1302"/>
  <c r="E75" i="1302"/>
  <c r="F75" i="1302"/>
  <c r="G75" i="1302"/>
  <c r="H75" i="1302"/>
  <c r="I75" i="1302"/>
  <c r="J75" i="1302"/>
  <c r="K75" i="1302"/>
  <c r="L75" i="1302"/>
  <c r="M75" i="1302"/>
  <c r="N75" i="1302"/>
  <c r="P75" i="1302" s="1"/>
  <c r="Q75" i="1302"/>
  <c r="S75" i="1302" s="1"/>
  <c r="T75" i="1302"/>
  <c r="V75" i="1302" s="1"/>
  <c r="A76" i="1302"/>
  <c r="B76" i="1302"/>
  <c r="C76" i="1302"/>
  <c r="D76" i="1302"/>
  <c r="E76" i="1302"/>
  <c r="F76" i="1302"/>
  <c r="G76" i="1302"/>
  <c r="H76" i="1302"/>
  <c r="I76" i="1302"/>
  <c r="J76" i="1302"/>
  <c r="K76" i="1302"/>
  <c r="L76" i="1302"/>
  <c r="M76" i="1302"/>
  <c r="N76" i="1302"/>
  <c r="P76" i="1302" s="1"/>
  <c r="Q76" i="1302"/>
  <c r="S76" i="1302" s="1"/>
  <c r="T76" i="1302"/>
  <c r="V76" i="1302" s="1"/>
  <c r="A77" i="1302"/>
  <c r="B77" i="1302"/>
  <c r="C77" i="1302"/>
  <c r="D77" i="1302"/>
  <c r="E77" i="1302"/>
  <c r="F77" i="1302"/>
  <c r="G77" i="1302"/>
  <c r="H77" i="1302"/>
  <c r="I77" i="1302"/>
  <c r="J77" i="1302"/>
  <c r="K77" i="1302"/>
  <c r="L77" i="1302"/>
  <c r="M77" i="1302"/>
  <c r="N77" i="1302"/>
  <c r="P77" i="1302" s="1"/>
  <c r="Q77" i="1302"/>
  <c r="S77" i="1302" s="1"/>
  <c r="T77" i="1302"/>
  <c r="V77" i="1302" s="1"/>
  <c r="A78" i="1302"/>
  <c r="B78" i="1302"/>
  <c r="C78" i="1302"/>
  <c r="D78" i="1302"/>
  <c r="E78" i="1302"/>
  <c r="F78" i="1302"/>
  <c r="G78" i="1302"/>
  <c r="H78" i="1302"/>
  <c r="I78" i="1302"/>
  <c r="J78" i="1302"/>
  <c r="K78" i="1302"/>
  <c r="L78" i="1302"/>
  <c r="M78" i="1302"/>
  <c r="N78" i="1302"/>
  <c r="P78" i="1302" s="1"/>
  <c r="Q78" i="1302"/>
  <c r="S78" i="1302" s="1"/>
  <c r="T78" i="1302"/>
  <c r="V78" i="1302" s="1"/>
  <c r="A79" i="1302"/>
  <c r="B79" i="1302"/>
  <c r="C79" i="1302"/>
  <c r="D79" i="1302"/>
  <c r="E79" i="1302"/>
  <c r="F79" i="1302"/>
  <c r="G79" i="1302"/>
  <c r="H79" i="1302"/>
  <c r="I79" i="1302"/>
  <c r="J79" i="1302"/>
  <c r="K79" i="1302"/>
  <c r="L79" i="1302"/>
  <c r="M79" i="1302"/>
  <c r="N79" i="1302"/>
  <c r="P79" i="1302" s="1"/>
  <c r="Q79" i="1302"/>
  <c r="S79" i="1302" s="1"/>
  <c r="T79" i="1302"/>
  <c r="V79" i="1302" s="1"/>
  <c r="A80" i="1302"/>
  <c r="B80" i="1302"/>
  <c r="C80" i="1302"/>
  <c r="D80" i="1302"/>
  <c r="E80" i="1302"/>
  <c r="F80" i="1302"/>
  <c r="G80" i="1302"/>
  <c r="H80" i="1302"/>
  <c r="I80" i="1302"/>
  <c r="J80" i="1302"/>
  <c r="K80" i="1302"/>
  <c r="L80" i="1302"/>
  <c r="M80" i="1302"/>
  <c r="N80" i="1302"/>
  <c r="P80" i="1302" s="1"/>
  <c r="Q80" i="1302"/>
  <c r="S80" i="1302" s="1"/>
  <c r="T80" i="1302"/>
  <c r="V80" i="1302" s="1"/>
  <c r="A81" i="1302"/>
  <c r="B81" i="1302"/>
  <c r="C81" i="1302"/>
  <c r="D81" i="1302"/>
  <c r="E81" i="1302"/>
  <c r="F81" i="1302"/>
  <c r="G81" i="1302"/>
  <c r="H81" i="1302"/>
  <c r="I81" i="1302"/>
  <c r="J81" i="1302"/>
  <c r="K81" i="1302"/>
  <c r="L81" i="1302"/>
  <c r="M81" i="1302"/>
  <c r="N81" i="1302"/>
  <c r="P81" i="1302" s="1"/>
  <c r="Q81" i="1302"/>
  <c r="S81" i="1302" s="1"/>
  <c r="T81" i="1302"/>
  <c r="V81" i="1302" s="1"/>
  <c r="A82" i="1302"/>
  <c r="B82" i="1302"/>
  <c r="C82" i="1302"/>
  <c r="D82" i="1302"/>
  <c r="E82" i="1302"/>
  <c r="F82" i="1302"/>
  <c r="G82" i="1302"/>
  <c r="H82" i="1302"/>
  <c r="I82" i="1302"/>
  <c r="J82" i="1302"/>
  <c r="K82" i="1302"/>
  <c r="L82" i="1302"/>
  <c r="M82" i="1302"/>
  <c r="N82" i="1302"/>
  <c r="P82" i="1302" s="1"/>
  <c r="Q82" i="1302"/>
  <c r="S82" i="1302" s="1"/>
  <c r="T82" i="1302"/>
  <c r="V82" i="1302" s="1"/>
  <c r="A83" i="1302"/>
  <c r="B83" i="1302"/>
  <c r="C83" i="1302"/>
  <c r="D83" i="1302"/>
  <c r="E83" i="1302"/>
  <c r="F83" i="1302"/>
  <c r="G83" i="1302"/>
  <c r="H83" i="1302"/>
  <c r="I83" i="1302"/>
  <c r="J83" i="1302"/>
  <c r="K83" i="1302"/>
  <c r="L83" i="1302"/>
  <c r="M83" i="1302"/>
  <c r="N83" i="1302"/>
  <c r="P83" i="1302" s="1"/>
  <c r="Q83" i="1302"/>
  <c r="S83" i="1302" s="1"/>
  <c r="T83" i="1302"/>
  <c r="V83" i="1302" s="1"/>
  <c r="A84" i="1302"/>
  <c r="B84" i="1302"/>
  <c r="C84" i="1302"/>
  <c r="D84" i="1302"/>
  <c r="E84" i="1302"/>
  <c r="F84" i="1302"/>
  <c r="G84" i="1302"/>
  <c r="H84" i="1302"/>
  <c r="I84" i="1302"/>
  <c r="J84" i="1302"/>
  <c r="K84" i="1302"/>
  <c r="L84" i="1302"/>
  <c r="M84" i="1302"/>
  <c r="N84" i="1302"/>
  <c r="P84" i="1302" s="1"/>
  <c r="Q84" i="1302"/>
  <c r="S84" i="1302" s="1"/>
  <c r="T84" i="1302"/>
  <c r="V84" i="1302" s="1"/>
  <c r="A85" i="1302"/>
  <c r="B85" i="1302"/>
  <c r="C85" i="1302"/>
  <c r="D85" i="1302"/>
  <c r="E85" i="1302"/>
  <c r="F85" i="1302"/>
  <c r="G85" i="1302"/>
  <c r="H85" i="1302"/>
  <c r="I85" i="1302"/>
  <c r="J85" i="1302"/>
  <c r="K85" i="1302"/>
  <c r="L85" i="1302"/>
  <c r="M85" i="1302"/>
  <c r="N85" i="1302"/>
  <c r="P85" i="1302" s="1"/>
  <c r="Q85" i="1302"/>
  <c r="S85" i="1302" s="1"/>
  <c r="T85" i="1302"/>
  <c r="V85" i="1302" s="1"/>
  <c r="A86" i="1302"/>
  <c r="B86" i="1302"/>
  <c r="C86" i="1302"/>
  <c r="D86" i="1302"/>
  <c r="E86" i="1302"/>
  <c r="F86" i="1302"/>
  <c r="G86" i="1302"/>
  <c r="H86" i="1302"/>
  <c r="I86" i="1302"/>
  <c r="J86" i="1302"/>
  <c r="K86" i="1302"/>
  <c r="L86" i="1302"/>
  <c r="M86" i="1302"/>
  <c r="N86" i="1302"/>
  <c r="P86" i="1302" s="1"/>
  <c r="Q86" i="1302"/>
  <c r="S86" i="1302" s="1"/>
  <c r="T86" i="1302"/>
  <c r="V86" i="1302" s="1"/>
  <c r="A87" i="1302"/>
  <c r="B87" i="1302"/>
  <c r="C87" i="1302"/>
  <c r="D87" i="1302"/>
  <c r="E87" i="1302"/>
  <c r="F87" i="1302"/>
  <c r="G87" i="1302"/>
  <c r="H87" i="1302"/>
  <c r="I87" i="1302"/>
  <c r="J87" i="1302"/>
  <c r="K87" i="1302"/>
  <c r="L87" i="1302"/>
  <c r="M87" i="1302"/>
  <c r="N87" i="1302"/>
  <c r="P87" i="1302" s="1"/>
  <c r="Q87" i="1302"/>
  <c r="S87" i="1302" s="1"/>
  <c r="T87" i="1302"/>
  <c r="V87" i="1302" s="1"/>
  <c r="A88" i="1302"/>
  <c r="B88" i="1302"/>
  <c r="C88" i="1302"/>
  <c r="D88" i="1302"/>
  <c r="E88" i="1302"/>
  <c r="F88" i="1302"/>
  <c r="G88" i="1302"/>
  <c r="H88" i="1302"/>
  <c r="I88" i="1302"/>
  <c r="J88" i="1302"/>
  <c r="K88" i="1302"/>
  <c r="L88" i="1302"/>
  <c r="M88" i="1302"/>
  <c r="Q88" i="1302"/>
  <c r="S88" i="1302" s="1"/>
  <c r="T88" i="1302"/>
  <c r="V88" i="1302" s="1"/>
  <c r="A89" i="1302"/>
  <c r="B89" i="1302"/>
  <c r="C89" i="1302"/>
  <c r="D89" i="1302"/>
  <c r="E89" i="1302"/>
  <c r="F89" i="1302"/>
  <c r="G89" i="1302"/>
  <c r="H89" i="1302"/>
  <c r="I89" i="1302"/>
  <c r="J89" i="1302"/>
  <c r="K89" i="1302"/>
  <c r="L89" i="1302"/>
  <c r="M89" i="1302"/>
  <c r="Q89" i="1302"/>
  <c r="S89" i="1302" s="1"/>
  <c r="T89" i="1302"/>
  <c r="V89" i="1302" s="1"/>
  <c r="A90" i="1302"/>
  <c r="B90" i="1302"/>
  <c r="C90" i="1302"/>
  <c r="D90" i="1302"/>
  <c r="E90" i="1302"/>
  <c r="F90" i="1302"/>
  <c r="G90" i="1302"/>
  <c r="H90" i="1302"/>
  <c r="I90" i="1302"/>
  <c r="J90" i="1302"/>
  <c r="K90" i="1302"/>
  <c r="L90" i="1302"/>
  <c r="M90" i="1302"/>
  <c r="Q90" i="1302"/>
  <c r="S90" i="1302" s="1"/>
  <c r="T90" i="1302"/>
  <c r="V90" i="1302" s="1"/>
  <c r="A91" i="1302"/>
  <c r="B91" i="1302"/>
  <c r="C91" i="1302"/>
  <c r="D91" i="1302"/>
  <c r="E91" i="1302"/>
  <c r="F91" i="1302"/>
  <c r="G91" i="1302"/>
  <c r="H91" i="1302"/>
  <c r="I91" i="1302"/>
  <c r="J91" i="1302"/>
  <c r="K91" i="1302"/>
  <c r="L91" i="1302"/>
  <c r="M91" i="1302"/>
  <c r="N91" i="1302"/>
  <c r="P91" i="1302" s="1"/>
  <c r="Q91" i="1302"/>
  <c r="S91" i="1302" s="1"/>
  <c r="T91" i="1302"/>
  <c r="V91" i="1302" s="1"/>
  <c r="A92" i="1302"/>
  <c r="B92" i="1302"/>
  <c r="C92" i="1302"/>
  <c r="D92" i="1302"/>
  <c r="E92" i="1302"/>
  <c r="F92" i="1302"/>
  <c r="G92" i="1302"/>
  <c r="H92" i="1302"/>
  <c r="I92" i="1302"/>
  <c r="J92" i="1302"/>
  <c r="K92" i="1302"/>
  <c r="L92" i="1302"/>
  <c r="M92" i="1302"/>
  <c r="N92" i="1302"/>
  <c r="P92" i="1302" s="1"/>
  <c r="Q92" i="1302"/>
  <c r="S92" i="1302" s="1"/>
  <c r="T92" i="1302"/>
  <c r="V92" i="1302" s="1"/>
  <c r="A93" i="1302"/>
  <c r="B93" i="1302"/>
  <c r="C93" i="1302"/>
  <c r="D93" i="1302"/>
  <c r="E93" i="1302"/>
  <c r="F93" i="1302"/>
  <c r="G93" i="1302"/>
  <c r="H93" i="1302"/>
  <c r="I93" i="1302"/>
  <c r="J93" i="1302"/>
  <c r="K93" i="1302"/>
  <c r="L93" i="1302"/>
  <c r="M93" i="1302"/>
  <c r="A94" i="1302"/>
  <c r="B94" i="1302"/>
  <c r="C94" i="1302"/>
  <c r="D94" i="1302"/>
  <c r="E94" i="1302"/>
  <c r="F94" i="1302"/>
  <c r="G94" i="1302"/>
  <c r="H94" i="1302"/>
  <c r="I94" i="1302"/>
  <c r="J94" i="1302"/>
  <c r="K94" i="1302"/>
  <c r="L94" i="1302"/>
  <c r="M94" i="1302"/>
  <c r="N94" i="1302"/>
  <c r="P94" i="1302" s="1"/>
  <c r="Q94" i="1302"/>
  <c r="S94" i="1302" s="1"/>
  <c r="T94" i="1302"/>
  <c r="V94" i="1302" s="1"/>
  <c r="A95" i="1302"/>
  <c r="B95" i="1302"/>
  <c r="C95" i="1302"/>
  <c r="D95" i="1302"/>
  <c r="E95" i="1302"/>
  <c r="F95" i="1302"/>
  <c r="G95" i="1302"/>
  <c r="H95" i="1302"/>
  <c r="I95" i="1302"/>
  <c r="J95" i="1302"/>
  <c r="K95" i="1302"/>
  <c r="L95" i="1302"/>
  <c r="M95" i="1302"/>
  <c r="N95" i="1302"/>
  <c r="P95" i="1302" s="1"/>
  <c r="Q95" i="1302"/>
  <c r="S95" i="1302" s="1"/>
  <c r="T95" i="1302"/>
  <c r="V95" i="1302" s="1"/>
  <c r="A96" i="1302"/>
  <c r="B96" i="1302"/>
  <c r="C96" i="1302"/>
  <c r="D96" i="1302"/>
  <c r="E96" i="1302"/>
  <c r="F96" i="1302"/>
  <c r="G96" i="1302"/>
  <c r="H96" i="1302"/>
  <c r="I96" i="1302"/>
  <c r="J96" i="1302"/>
  <c r="K96" i="1302"/>
  <c r="L96" i="1302"/>
  <c r="M96" i="1302"/>
  <c r="A97" i="1302"/>
  <c r="B97" i="1302"/>
  <c r="C97" i="1302"/>
  <c r="D97" i="1302"/>
  <c r="E97" i="1302"/>
  <c r="F97" i="1302"/>
  <c r="G97" i="1302"/>
  <c r="H97" i="1302"/>
  <c r="I97" i="1302"/>
  <c r="J97" i="1302"/>
  <c r="K97" i="1302"/>
  <c r="L97" i="1302"/>
  <c r="M97" i="1302"/>
  <c r="N97" i="1302"/>
  <c r="P97" i="1302" s="1"/>
  <c r="Q97" i="1302"/>
  <c r="S97" i="1302" s="1"/>
  <c r="T97" i="1302"/>
  <c r="V97" i="1302" s="1"/>
  <c r="A98" i="1302"/>
  <c r="B98" i="1302"/>
  <c r="C98" i="1302"/>
  <c r="D98" i="1302"/>
  <c r="E98" i="1302"/>
  <c r="F98" i="1302"/>
  <c r="G98" i="1302"/>
  <c r="H98" i="1302"/>
  <c r="I98" i="1302"/>
  <c r="J98" i="1302"/>
  <c r="K98" i="1302"/>
  <c r="L98" i="1302"/>
  <c r="M98" i="1302"/>
  <c r="A99" i="1302"/>
  <c r="B99" i="1302"/>
  <c r="C99" i="1302"/>
  <c r="D99" i="1302"/>
  <c r="E99" i="1302"/>
  <c r="F99" i="1302"/>
  <c r="G99" i="1302"/>
  <c r="H99" i="1302"/>
  <c r="I99" i="1302"/>
  <c r="J99" i="1302"/>
  <c r="K99" i="1302"/>
  <c r="L99" i="1302"/>
  <c r="M99" i="1302"/>
  <c r="A100" i="1302"/>
  <c r="B100" i="1302"/>
  <c r="C100" i="1302"/>
  <c r="D100" i="1302"/>
  <c r="E100" i="1302"/>
  <c r="F100" i="1302"/>
  <c r="G100" i="1302"/>
  <c r="H100" i="1302"/>
  <c r="I100" i="1302"/>
  <c r="J100" i="1302"/>
  <c r="K100" i="1302"/>
  <c r="L100" i="1302"/>
  <c r="M100" i="1302"/>
  <c r="A101" i="1302"/>
  <c r="B101" i="1302"/>
  <c r="C101" i="1302"/>
  <c r="D101" i="1302"/>
  <c r="E101" i="1302"/>
  <c r="F101" i="1302"/>
  <c r="G101" i="1302"/>
  <c r="H101" i="1302"/>
  <c r="I101" i="1302"/>
  <c r="J101" i="1302"/>
  <c r="K101" i="1302"/>
  <c r="L101" i="1302"/>
  <c r="M101" i="1302"/>
  <c r="N101" i="1302"/>
  <c r="P101" i="1302" s="1"/>
  <c r="Q101" i="1302"/>
  <c r="S101" i="1302" s="1"/>
  <c r="T101" i="1302"/>
  <c r="V101" i="1302" s="1"/>
  <c r="A102" i="1302"/>
  <c r="B102" i="1302"/>
  <c r="C102" i="1302"/>
  <c r="D102" i="1302"/>
  <c r="E102" i="1302"/>
  <c r="F102" i="1302"/>
  <c r="G102" i="1302"/>
  <c r="H102" i="1302"/>
  <c r="I102" i="1302"/>
  <c r="J102" i="1302"/>
  <c r="K102" i="1302"/>
  <c r="L102" i="1302"/>
  <c r="M102" i="1302"/>
  <c r="N102" i="1302"/>
  <c r="P102" i="1302" s="1"/>
  <c r="Q102" i="1302"/>
  <c r="S102" i="1302" s="1"/>
  <c r="T102" i="1302"/>
  <c r="V102" i="1302" s="1"/>
  <c r="A103" i="1302"/>
  <c r="B103" i="1302"/>
  <c r="C103" i="1302"/>
  <c r="D103" i="1302"/>
  <c r="E103" i="1302"/>
  <c r="F103" i="1302"/>
  <c r="G103" i="1302"/>
  <c r="H103" i="1302"/>
  <c r="I103" i="1302"/>
  <c r="J103" i="1302"/>
  <c r="K103" i="1302"/>
  <c r="L103" i="1302"/>
  <c r="M103" i="1302"/>
  <c r="N103" i="1302"/>
  <c r="P103" i="1302" s="1"/>
  <c r="Q103" i="1302"/>
  <c r="S103" i="1302" s="1"/>
  <c r="T103" i="1302"/>
  <c r="V103" i="1302" s="1"/>
  <c r="A104" i="1302"/>
  <c r="B104" i="1302"/>
  <c r="C104" i="1302"/>
  <c r="D104" i="1302"/>
  <c r="E104" i="1302"/>
  <c r="F104" i="1302"/>
  <c r="G104" i="1302"/>
  <c r="H104" i="1302"/>
  <c r="I104" i="1302"/>
  <c r="J104" i="1302"/>
  <c r="K104" i="1302"/>
  <c r="L104" i="1302"/>
  <c r="M104" i="1302"/>
  <c r="N104" i="1302"/>
  <c r="P104" i="1302" s="1"/>
  <c r="Q104" i="1302"/>
  <c r="S104" i="1302" s="1"/>
  <c r="T104" i="1302"/>
  <c r="V104" i="1302" s="1"/>
  <c r="A105" i="1302"/>
  <c r="B105" i="1302"/>
  <c r="C105" i="1302"/>
  <c r="D105" i="1302"/>
  <c r="E105" i="1302"/>
  <c r="F105" i="1302"/>
  <c r="G105" i="1302"/>
  <c r="H105" i="1302"/>
  <c r="I105" i="1302"/>
  <c r="J105" i="1302"/>
  <c r="K105" i="1302"/>
  <c r="L105" i="1302"/>
  <c r="M105" i="1302"/>
  <c r="N105" i="1302"/>
  <c r="P105" i="1302" s="1"/>
  <c r="Q105" i="1302"/>
  <c r="S105" i="1302" s="1"/>
  <c r="T105" i="1302"/>
  <c r="V105" i="1302" s="1"/>
  <c r="A106" i="1302"/>
  <c r="B106" i="1302"/>
  <c r="C106" i="1302"/>
  <c r="D106" i="1302"/>
  <c r="E106" i="1302"/>
  <c r="F106" i="1302"/>
  <c r="G106" i="1302"/>
  <c r="H106" i="1302"/>
  <c r="I106" i="1302"/>
  <c r="J106" i="1302"/>
  <c r="K106" i="1302"/>
  <c r="L106" i="1302"/>
  <c r="M106" i="1302"/>
  <c r="Q106" i="1302"/>
  <c r="S106" i="1302" s="1"/>
  <c r="T106" i="1302"/>
  <c r="V106" i="1302" s="1"/>
  <c r="A107" i="1302"/>
  <c r="B107" i="1302"/>
  <c r="C107" i="1302"/>
  <c r="D107" i="1302"/>
  <c r="E107" i="1302"/>
  <c r="F107" i="1302"/>
  <c r="G107" i="1302"/>
  <c r="H107" i="1302"/>
  <c r="I107" i="1302"/>
  <c r="J107" i="1302"/>
  <c r="K107" i="1302"/>
  <c r="L107" i="1302"/>
  <c r="M107" i="1302"/>
  <c r="Q107" i="1302"/>
  <c r="S107" i="1302" s="1"/>
  <c r="T107" i="1302"/>
  <c r="V107" i="1302" s="1"/>
  <c r="A108" i="1302"/>
  <c r="B108" i="1302"/>
  <c r="C108" i="1302"/>
  <c r="D108" i="1302"/>
  <c r="E108" i="1302"/>
  <c r="F108" i="1302"/>
  <c r="G108" i="1302"/>
  <c r="H108" i="1302"/>
  <c r="I108" i="1302"/>
  <c r="J108" i="1302"/>
  <c r="K108" i="1302"/>
  <c r="L108" i="1302"/>
  <c r="M108" i="1302"/>
  <c r="N108" i="1302"/>
  <c r="P108" i="1302" s="1"/>
  <c r="Q108" i="1302"/>
  <c r="S108" i="1302" s="1"/>
  <c r="T108" i="1302"/>
  <c r="V108" i="1302" s="1"/>
  <c r="A109" i="1302"/>
  <c r="B109" i="1302"/>
  <c r="C109" i="1302"/>
  <c r="D109" i="1302"/>
  <c r="E109" i="1302"/>
  <c r="F109" i="1302"/>
  <c r="G109" i="1302"/>
  <c r="H109" i="1302"/>
  <c r="I109" i="1302"/>
  <c r="J109" i="1302"/>
  <c r="K109" i="1302"/>
  <c r="L109" i="1302"/>
  <c r="M109" i="1302"/>
  <c r="N109" i="1302"/>
  <c r="P109" i="1302" s="1"/>
  <c r="Q109" i="1302"/>
  <c r="S109" i="1302" s="1"/>
  <c r="T109" i="1302"/>
  <c r="V109" i="1302" s="1"/>
  <c r="A110" i="1302"/>
  <c r="B110" i="1302"/>
  <c r="C110" i="1302"/>
  <c r="D110" i="1302"/>
  <c r="E110" i="1302"/>
  <c r="F110" i="1302"/>
  <c r="G110" i="1302"/>
  <c r="H110" i="1302"/>
  <c r="I110" i="1302"/>
  <c r="J110" i="1302"/>
  <c r="K110" i="1302"/>
  <c r="L110" i="1302"/>
  <c r="M110" i="1302"/>
  <c r="N110" i="1302"/>
  <c r="P110" i="1302" s="1"/>
  <c r="Q110" i="1302"/>
  <c r="S110" i="1302" s="1"/>
  <c r="T110" i="1302"/>
  <c r="V110" i="1302" s="1"/>
  <c r="A111" i="1302"/>
  <c r="B111" i="1302"/>
  <c r="C111" i="1302"/>
  <c r="D111" i="1302"/>
  <c r="E111" i="1302"/>
  <c r="F111" i="1302"/>
  <c r="G111" i="1302"/>
  <c r="H111" i="1302"/>
  <c r="I111" i="1302"/>
  <c r="J111" i="1302"/>
  <c r="K111" i="1302"/>
  <c r="L111" i="1302"/>
  <c r="M111" i="1302"/>
  <c r="N111" i="1302"/>
  <c r="P111" i="1302" s="1"/>
  <c r="Q111" i="1302"/>
  <c r="S111" i="1302" s="1"/>
  <c r="T111" i="1302"/>
  <c r="V111" i="1302" s="1"/>
  <c r="A112" i="1302"/>
  <c r="B112" i="1302"/>
  <c r="C112" i="1302"/>
  <c r="D112" i="1302"/>
  <c r="E112" i="1302"/>
  <c r="F112" i="1302"/>
  <c r="G112" i="1302"/>
  <c r="H112" i="1302"/>
  <c r="I112" i="1302"/>
  <c r="J112" i="1302"/>
  <c r="K112" i="1302"/>
  <c r="L112" i="1302"/>
  <c r="M112" i="1302"/>
  <c r="N112" i="1302"/>
  <c r="P112" i="1302" s="1"/>
  <c r="Q112" i="1302"/>
  <c r="S112" i="1302" s="1"/>
  <c r="T112" i="1302"/>
  <c r="V112" i="1302" s="1"/>
  <c r="A113" i="1302"/>
  <c r="B113" i="1302"/>
  <c r="C113" i="1302"/>
  <c r="D113" i="1302"/>
  <c r="E113" i="1302"/>
  <c r="F113" i="1302"/>
  <c r="G113" i="1302"/>
  <c r="H113" i="1302"/>
  <c r="I113" i="1302"/>
  <c r="J113" i="1302"/>
  <c r="K113" i="1302"/>
  <c r="L113" i="1302"/>
  <c r="M113" i="1302"/>
  <c r="A114" i="1302"/>
  <c r="B114" i="1302"/>
  <c r="C114" i="1302"/>
  <c r="D114" i="1302"/>
  <c r="E114" i="1302"/>
  <c r="F114" i="1302"/>
  <c r="G114" i="1302"/>
  <c r="H114" i="1302"/>
  <c r="I114" i="1302"/>
  <c r="J114" i="1302"/>
  <c r="K114" i="1302"/>
  <c r="L114" i="1302"/>
  <c r="M114" i="1302"/>
  <c r="N114" i="1302"/>
  <c r="P114" i="1302" s="1"/>
  <c r="Q114" i="1302"/>
  <c r="S114" i="1302" s="1"/>
  <c r="T114" i="1302"/>
  <c r="V114" i="1302" s="1"/>
  <c r="A115" i="1302"/>
  <c r="B115" i="1302"/>
  <c r="C115" i="1302"/>
  <c r="D115" i="1302"/>
  <c r="E115" i="1302"/>
  <c r="F115" i="1302"/>
  <c r="G115" i="1302"/>
  <c r="H115" i="1302"/>
  <c r="I115" i="1302"/>
  <c r="J115" i="1302"/>
  <c r="K115" i="1302"/>
  <c r="L115" i="1302"/>
  <c r="M115" i="1302"/>
  <c r="N115" i="1302"/>
  <c r="P115" i="1302" s="1"/>
  <c r="Q115" i="1302"/>
  <c r="S115" i="1302" s="1"/>
  <c r="T115" i="1302"/>
  <c r="V115" i="1302" s="1"/>
  <c r="A116" i="1302"/>
  <c r="B116" i="1302"/>
  <c r="C116" i="1302"/>
  <c r="D116" i="1302"/>
  <c r="E116" i="1302"/>
  <c r="F116" i="1302"/>
  <c r="G116" i="1302"/>
  <c r="H116" i="1302"/>
  <c r="I116" i="1302"/>
  <c r="J116" i="1302"/>
  <c r="K116" i="1302"/>
  <c r="L116" i="1302"/>
  <c r="M116" i="1302"/>
  <c r="A117" i="1302"/>
  <c r="B117" i="1302"/>
  <c r="C117" i="1302"/>
  <c r="D117" i="1302"/>
  <c r="E117" i="1302"/>
  <c r="F117" i="1302"/>
  <c r="G117" i="1302"/>
  <c r="H117" i="1302"/>
  <c r="I117" i="1302"/>
  <c r="J117" i="1302"/>
  <c r="K117" i="1302"/>
  <c r="L117" i="1302"/>
  <c r="M117" i="1302"/>
  <c r="A118" i="1302"/>
  <c r="B118" i="1302"/>
  <c r="C118" i="1302"/>
  <c r="D118" i="1302"/>
  <c r="E118" i="1302"/>
  <c r="F118" i="1302"/>
  <c r="G118" i="1302"/>
  <c r="H118" i="1302"/>
  <c r="I118" i="1302"/>
  <c r="J118" i="1302"/>
  <c r="K118" i="1302"/>
  <c r="L118" i="1302"/>
  <c r="M118" i="1302"/>
  <c r="A119" i="1302"/>
  <c r="B119" i="1302"/>
  <c r="C119" i="1302"/>
  <c r="D119" i="1302"/>
  <c r="E119" i="1302"/>
  <c r="F119" i="1302"/>
  <c r="G119" i="1302"/>
  <c r="H119" i="1302"/>
  <c r="I119" i="1302"/>
  <c r="J119" i="1302"/>
  <c r="K119" i="1302"/>
  <c r="L119" i="1302"/>
  <c r="M119" i="1302"/>
  <c r="A120" i="1302"/>
  <c r="B120" i="1302"/>
  <c r="C120" i="1302"/>
  <c r="D120" i="1302"/>
  <c r="E120" i="1302"/>
  <c r="F120" i="1302"/>
  <c r="G120" i="1302"/>
  <c r="H120" i="1302"/>
  <c r="I120" i="1302"/>
  <c r="J120" i="1302"/>
  <c r="K120" i="1302"/>
  <c r="L120" i="1302"/>
  <c r="M120" i="1302"/>
  <c r="N120" i="1302"/>
  <c r="P120" i="1302" s="1"/>
  <c r="Q120" i="1302"/>
  <c r="S120" i="1302" s="1"/>
  <c r="T120" i="1302"/>
  <c r="V120" i="1302" s="1"/>
  <c r="A121" i="1302"/>
  <c r="B121" i="1302"/>
  <c r="C121" i="1302"/>
  <c r="D121" i="1302"/>
  <c r="E121" i="1302"/>
  <c r="F121" i="1302"/>
  <c r="G121" i="1302"/>
  <c r="H121" i="1302"/>
  <c r="I121" i="1302"/>
  <c r="J121" i="1302"/>
  <c r="K121" i="1302"/>
  <c r="L121" i="1302"/>
  <c r="M121" i="1302"/>
  <c r="N121" i="1302"/>
  <c r="P121" i="1302" s="1"/>
  <c r="Q121" i="1302"/>
  <c r="S121" i="1302" s="1"/>
  <c r="T121" i="1302"/>
  <c r="V121" i="1302" s="1"/>
  <c r="A122" i="1302"/>
  <c r="B122" i="1302"/>
  <c r="C122" i="1302"/>
  <c r="D122" i="1302"/>
  <c r="E122" i="1302"/>
  <c r="F122" i="1302"/>
  <c r="G122" i="1302"/>
  <c r="H122" i="1302"/>
  <c r="I122" i="1302"/>
  <c r="J122" i="1302"/>
  <c r="K122" i="1302"/>
  <c r="L122" i="1302"/>
  <c r="M122" i="1302"/>
  <c r="Q122" i="1302"/>
  <c r="S122" i="1302" s="1"/>
  <c r="T122" i="1302"/>
  <c r="V122" i="1302" s="1"/>
  <c r="A123" i="1302"/>
  <c r="B123" i="1302"/>
  <c r="C123" i="1302"/>
  <c r="D123" i="1302"/>
  <c r="E123" i="1302"/>
  <c r="F123" i="1302"/>
  <c r="G123" i="1302"/>
  <c r="H123" i="1302"/>
  <c r="I123" i="1302"/>
  <c r="J123" i="1302"/>
  <c r="K123" i="1302"/>
  <c r="L123" i="1302"/>
  <c r="M123" i="1302"/>
  <c r="A124" i="1302"/>
  <c r="B124" i="1302"/>
  <c r="C124" i="1302"/>
  <c r="D124" i="1302"/>
  <c r="E124" i="1302"/>
  <c r="F124" i="1302"/>
  <c r="G124" i="1302"/>
  <c r="H124" i="1302"/>
  <c r="I124" i="1302"/>
  <c r="J124" i="1302"/>
  <c r="K124" i="1302"/>
  <c r="L124" i="1302"/>
  <c r="M124" i="1302"/>
  <c r="A125" i="1302"/>
  <c r="B125" i="1302"/>
  <c r="C125" i="1302"/>
  <c r="D125" i="1302"/>
  <c r="E125" i="1302"/>
  <c r="F125" i="1302"/>
  <c r="G125" i="1302"/>
  <c r="H125" i="1302"/>
  <c r="I125" i="1302"/>
  <c r="J125" i="1302"/>
  <c r="K125" i="1302"/>
  <c r="L125" i="1302"/>
  <c r="M125" i="1302"/>
  <c r="A126" i="1302"/>
  <c r="B126" i="1302"/>
  <c r="C126" i="1302"/>
  <c r="D126" i="1302"/>
  <c r="E126" i="1302"/>
  <c r="F126" i="1302"/>
  <c r="G126" i="1302"/>
  <c r="H126" i="1302"/>
  <c r="I126" i="1302"/>
  <c r="J126" i="1302"/>
  <c r="K126" i="1302"/>
  <c r="L126" i="1302"/>
  <c r="M126" i="1302"/>
  <c r="A127" i="1302"/>
  <c r="B127" i="1302"/>
  <c r="C127" i="1302"/>
  <c r="D127" i="1302"/>
  <c r="E127" i="1302"/>
  <c r="F127" i="1302"/>
  <c r="G127" i="1302"/>
  <c r="H127" i="1302"/>
  <c r="I127" i="1302"/>
  <c r="J127" i="1302"/>
  <c r="K127" i="1302"/>
  <c r="L127" i="1302"/>
  <c r="M127" i="1302"/>
  <c r="N127" i="1302"/>
  <c r="P127" i="1302" s="1"/>
  <c r="Q127" i="1302"/>
  <c r="S127" i="1302" s="1"/>
  <c r="T127" i="1302"/>
  <c r="V127" i="1302" s="1"/>
  <c r="A128" i="1302"/>
  <c r="B128" i="1302"/>
  <c r="C128" i="1302"/>
  <c r="D128" i="1302"/>
  <c r="E128" i="1302"/>
  <c r="F128" i="1302"/>
  <c r="G128" i="1302"/>
  <c r="H128" i="1302"/>
  <c r="I128" i="1302"/>
  <c r="J128" i="1302"/>
  <c r="K128" i="1302"/>
  <c r="L128" i="1302"/>
  <c r="M128" i="1302"/>
  <c r="A129" i="1302"/>
  <c r="B129" i="1302"/>
  <c r="C129" i="1302"/>
  <c r="D129" i="1302"/>
  <c r="E129" i="1302"/>
  <c r="F129" i="1302"/>
  <c r="G129" i="1302"/>
  <c r="H129" i="1302"/>
  <c r="I129" i="1302"/>
  <c r="J129" i="1302"/>
  <c r="K129" i="1302"/>
  <c r="L129" i="1302"/>
  <c r="M129" i="1302"/>
  <c r="Q129" i="1302"/>
  <c r="S129" i="1302" s="1"/>
  <c r="T129" i="1302"/>
  <c r="V129" i="1302" s="1"/>
  <c r="A130" i="1302"/>
  <c r="B130" i="1302"/>
  <c r="C130" i="1302"/>
  <c r="D130" i="1302"/>
  <c r="E130" i="1302"/>
  <c r="F130" i="1302"/>
  <c r="G130" i="1302"/>
  <c r="H130" i="1302"/>
  <c r="I130" i="1302"/>
  <c r="J130" i="1302"/>
  <c r="K130" i="1302"/>
  <c r="L130" i="1302"/>
  <c r="M130" i="1302"/>
  <c r="A131" i="1302"/>
  <c r="B131" i="1302"/>
  <c r="C131" i="1302"/>
  <c r="D131" i="1302"/>
  <c r="E131" i="1302"/>
  <c r="F131" i="1302"/>
  <c r="G131" i="1302"/>
  <c r="H131" i="1302"/>
  <c r="I131" i="1302"/>
  <c r="J131" i="1302"/>
  <c r="K131" i="1302"/>
  <c r="L131" i="1302"/>
  <c r="M131" i="1302"/>
  <c r="N131" i="1302"/>
  <c r="P131" i="1302" s="1"/>
  <c r="Q131" i="1302"/>
  <c r="S131" i="1302" s="1"/>
  <c r="T131" i="1302"/>
  <c r="V131" i="1302" s="1"/>
  <c r="A132" i="1302"/>
  <c r="B132" i="1302"/>
  <c r="C132" i="1302"/>
  <c r="D132" i="1302"/>
  <c r="E132" i="1302"/>
  <c r="F132" i="1302"/>
  <c r="G132" i="1302"/>
  <c r="H132" i="1302"/>
  <c r="I132" i="1302"/>
  <c r="J132" i="1302"/>
  <c r="K132" i="1302"/>
  <c r="L132" i="1302"/>
  <c r="M132" i="1302"/>
  <c r="A133" i="1302"/>
  <c r="B133" i="1302"/>
  <c r="C133" i="1302"/>
  <c r="D133" i="1302"/>
  <c r="E133" i="1302"/>
  <c r="F133" i="1302"/>
  <c r="G133" i="1302"/>
  <c r="H133" i="1302"/>
  <c r="I133" i="1302"/>
  <c r="J133" i="1302"/>
  <c r="K133" i="1302"/>
  <c r="L133" i="1302"/>
  <c r="M133" i="1302"/>
  <c r="N133" i="1302"/>
  <c r="P133" i="1302" s="1"/>
  <c r="Q133" i="1302"/>
  <c r="S133" i="1302" s="1"/>
  <c r="T133" i="1302"/>
  <c r="V133" i="1302" s="1"/>
  <c r="A134" i="1302"/>
  <c r="B134" i="1302"/>
  <c r="C134" i="1302"/>
  <c r="D134" i="1302"/>
  <c r="E134" i="1302"/>
  <c r="F134" i="1302"/>
  <c r="G134" i="1302"/>
  <c r="H134" i="1302"/>
  <c r="I134" i="1302"/>
  <c r="J134" i="1302"/>
  <c r="K134" i="1302"/>
  <c r="L134" i="1302"/>
  <c r="M134" i="1302"/>
  <c r="A135" i="1302"/>
  <c r="B135" i="1302"/>
  <c r="C135" i="1302"/>
  <c r="D135" i="1302"/>
  <c r="E135" i="1302"/>
  <c r="F135" i="1302"/>
  <c r="G135" i="1302"/>
  <c r="H135" i="1302"/>
  <c r="I135" i="1302"/>
  <c r="J135" i="1302"/>
  <c r="K135" i="1302"/>
  <c r="L135" i="1302"/>
  <c r="M135" i="1302"/>
  <c r="A136" i="1302"/>
  <c r="B136" i="1302"/>
  <c r="C136" i="1302"/>
  <c r="D136" i="1302"/>
  <c r="E136" i="1302"/>
  <c r="F136" i="1302"/>
  <c r="G136" i="1302"/>
  <c r="H136" i="1302"/>
  <c r="I136" i="1302"/>
  <c r="J136" i="1302"/>
  <c r="K136" i="1302"/>
  <c r="L136" i="1302"/>
  <c r="M136" i="1302"/>
  <c r="N136" i="1302"/>
  <c r="P136" i="1302" s="1"/>
  <c r="Q136" i="1302"/>
  <c r="S136" i="1302" s="1"/>
  <c r="T136" i="1302"/>
  <c r="V136" i="1302" s="1"/>
  <c r="A137" i="1302"/>
  <c r="B137" i="1302"/>
  <c r="C137" i="1302"/>
  <c r="D137" i="1302"/>
  <c r="E137" i="1302"/>
  <c r="F137" i="1302"/>
  <c r="G137" i="1302"/>
  <c r="H137" i="1302"/>
  <c r="I137" i="1302"/>
  <c r="J137" i="1302"/>
  <c r="K137" i="1302"/>
  <c r="L137" i="1302"/>
  <c r="M137" i="1302"/>
  <c r="N137" i="1302"/>
  <c r="P137" i="1302" s="1"/>
  <c r="Q137" i="1302"/>
  <c r="S137" i="1302" s="1"/>
  <c r="T137" i="1302"/>
  <c r="V137" i="1302" s="1"/>
  <c r="A138" i="1302"/>
  <c r="B138" i="1302"/>
  <c r="C138" i="1302"/>
  <c r="D138" i="1302"/>
  <c r="E138" i="1302"/>
  <c r="F138" i="1302"/>
  <c r="G138" i="1302"/>
  <c r="H138" i="1302"/>
  <c r="I138" i="1302"/>
  <c r="J138" i="1302"/>
  <c r="K138" i="1302"/>
  <c r="L138" i="1302"/>
  <c r="M138" i="1302"/>
  <c r="Q138" i="1302"/>
  <c r="S138" i="1302" s="1"/>
  <c r="T138" i="1302"/>
  <c r="V138" i="1302" s="1"/>
  <c r="A139" i="1302"/>
  <c r="B139" i="1302"/>
  <c r="C139" i="1302"/>
  <c r="D139" i="1302"/>
  <c r="E139" i="1302"/>
  <c r="F139" i="1302"/>
  <c r="G139" i="1302"/>
  <c r="H139" i="1302"/>
  <c r="I139" i="1302"/>
  <c r="J139" i="1302"/>
  <c r="K139" i="1302"/>
  <c r="L139" i="1302"/>
  <c r="M139" i="1302"/>
  <c r="N139" i="1302"/>
  <c r="P139" i="1302" s="1"/>
  <c r="Q139" i="1302"/>
  <c r="S139" i="1302" s="1"/>
  <c r="T139" i="1302"/>
  <c r="V139" i="1302" s="1"/>
  <c r="A140" i="1302"/>
  <c r="B140" i="1302"/>
  <c r="C140" i="1302"/>
  <c r="D140" i="1302"/>
  <c r="E140" i="1302"/>
  <c r="F140" i="1302"/>
  <c r="G140" i="1302"/>
  <c r="H140" i="1302"/>
  <c r="I140" i="1302"/>
  <c r="J140" i="1302"/>
  <c r="K140" i="1302"/>
  <c r="L140" i="1302"/>
  <c r="M140" i="1302"/>
  <c r="Q140" i="1302"/>
  <c r="S140" i="1302" s="1"/>
  <c r="T140" i="1302"/>
  <c r="V140" i="1302" s="1"/>
  <c r="A141" i="1302"/>
  <c r="B141" i="1302"/>
  <c r="C141" i="1302"/>
  <c r="D141" i="1302"/>
  <c r="E141" i="1302"/>
  <c r="F141" i="1302"/>
  <c r="G141" i="1302"/>
  <c r="H141" i="1302"/>
  <c r="I141" i="1302"/>
  <c r="J141" i="1302"/>
  <c r="K141" i="1302"/>
  <c r="L141" i="1302"/>
  <c r="M141" i="1302"/>
  <c r="N141" i="1302"/>
  <c r="P141" i="1302" s="1"/>
  <c r="Q141" i="1302"/>
  <c r="S141" i="1302" s="1"/>
  <c r="T141" i="1302"/>
  <c r="V141" i="1302" s="1"/>
  <c r="A142" i="1302"/>
  <c r="B142" i="1302"/>
  <c r="C142" i="1302"/>
  <c r="D142" i="1302"/>
  <c r="E142" i="1302"/>
  <c r="F142" i="1302"/>
  <c r="G142" i="1302"/>
  <c r="H142" i="1302"/>
  <c r="I142" i="1302"/>
  <c r="J142" i="1302"/>
  <c r="K142" i="1302"/>
  <c r="L142" i="1302"/>
  <c r="M142" i="1302"/>
  <c r="N142" i="1302"/>
  <c r="P142" i="1302" s="1"/>
  <c r="Q142" i="1302"/>
  <c r="S142" i="1302" s="1"/>
  <c r="T142" i="1302"/>
  <c r="V142" i="1302" s="1"/>
  <c r="A143" i="1302"/>
  <c r="B143" i="1302"/>
  <c r="C143" i="1302"/>
  <c r="D143" i="1302"/>
  <c r="E143" i="1302"/>
  <c r="F143" i="1302"/>
  <c r="G143" i="1302"/>
  <c r="H143" i="1302"/>
  <c r="I143" i="1302"/>
  <c r="J143" i="1302"/>
  <c r="K143" i="1302"/>
  <c r="L143" i="1302"/>
  <c r="M143" i="1302"/>
  <c r="N143" i="1302"/>
  <c r="P143" i="1302" s="1"/>
  <c r="Q143" i="1302"/>
  <c r="S143" i="1302" s="1"/>
  <c r="T143" i="1302"/>
  <c r="V143" i="1302" s="1"/>
  <c r="A144" i="1302"/>
  <c r="B144" i="1302"/>
  <c r="C144" i="1302"/>
  <c r="D144" i="1302"/>
  <c r="E144" i="1302"/>
  <c r="F144" i="1302"/>
  <c r="G144" i="1302"/>
  <c r="H144" i="1302"/>
  <c r="I144" i="1302"/>
  <c r="J144" i="1302"/>
  <c r="K144" i="1302"/>
  <c r="L144" i="1302"/>
  <c r="M144" i="1302"/>
  <c r="N144" i="1302"/>
  <c r="P144" i="1302" s="1"/>
  <c r="Q144" i="1302"/>
  <c r="S144" i="1302" s="1"/>
  <c r="T144" i="1302"/>
  <c r="V144" i="1302" s="1"/>
  <c r="A145" i="1302"/>
  <c r="B145" i="1302"/>
  <c r="C145" i="1302"/>
  <c r="D145" i="1302"/>
  <c r="E145" i="1302"/>
  <c r="F145" i="1302"/>
  <c r="G145" i="1302"/>
  <c r="H145" i="1302"/>
  <c r="I145" i="1302"/>
  <c r="J145" i="1302"/>
  <c r="K145" i="1302"/>
  <c r="L145" i="1302"/>
  <c r="M145" i="1302"/>
  <c r="N145" i="1302"/>
  <c r="P145" i="1302" s="1"/>
  <c r="Q145" i="1302"/>
  <c r="S145" i="1302" s="1"/>
  <c r="T145" i="1302"/>
  <c r="V145" i="1302" s="1"/>
  <c r="A146" i="1302"/>
  <c r="B146" i="1302"/>
  <c r="C146" i="1302"/>
  <c r="D146" i="1302"/>
  <c r="E146" i="1302"/>
  <c r="F146" i="1302"/>
  <c r="G146" i="1302"/>
  <c r="H146" i="1302"/>
  <c r="I146" i="1302"/>
  <c r="J146" i="1302"/>
  <c r="K146" i="1302"/>
  <c r="L146" i="1302"/>
  <c r="M146" i="1302"/>
  <c r="N146" i="1302"/>
  <c r="P146" i="1302" s="1"/>
  <c r="Q146" i="1302"/>
  <c r="S146" i="1302" s="1"/>
  <c r="T146" i="1302"/>
  <c r="V146" i="1302" s="1"/>
  <c r="A147" i="1302"/>
  <c r="B147" i="1302"/>
  <c r="C147" i="1302"/>
  <c r="D147" i="1302"/>
  <c r="E147" i="1302"/>
  <c r="F147" i="1302"/>
  <c r="G147" i="1302"/>
  <c r="H147" i="1302"/>
  <c r="I147" i="1302"/>
  <c r="J147" i="1302"/>
  <c r="K147" i="1302"/>
  <c r="L147" i="1302"/>
  <c r="M147" i="1302"/>
  <c r="A148" i="1302"/>
  <c r="B148" i="1302"/>
  <c r="C148" i="1302"/>
  <c r="D148" i="1302"/>
  <c r="E148" i="1302"/>
  <c r="F148" i="1302"/>
  <c r="G148" i="1302"/>
  <c r="H148" i="1302"/>
  <c r="I148" i="1302"/>
  <c r="J148" i="1302"/>
  <c r="K148" i="1302"/>
  <c r="L148" i="1302"/>
  <c r="M148" i="1302"/>
  <c r="N148" i="1302"/>
  <c r="P148" i="1302" s="1"/>
  <c r="Q148" i="1302"/>
  <c r="S148" i="1302" s="1"/>
  <c r="T148" i="1302"/>
  <c r="V148" i="1302" s="1"/>
  <c r="A149" i="1302"/>
  <c r="B149" i="1302"/>
  <c r="C149" i="1302"/>
  <c r="D149" i="1302"/>
  <c r="E149" i="1302"/>
  <c r="F149" i="1302"/>
  <c r="G149" i="1302"/>
  <c r="H149" i="1302"/>
  <c r="I149" i="1302"/>
  <c r="J149" i="1302"/>
  <c r="K149" i="1302"/>
  <c r="L149" i="1302"/>
  <c r="M149" i="1302"/>
  <c r="A150" i="1302"/>
  <c r="B150" i="1302"/>
  <c r="C150" i="1302"/>
  <c r="D150" i="1302"/>
  <c r="E150" i="1302"/>
  <c r="F150" i="1302"/>
  <c r="G150" i="1302"/>
  <c r="H150" i="1302"/>
  <c r="I150" i="1302"/>
  <c r="J150" i="1302"/>
  <c r="K150" i="1302"/>
  <c r="L150" i="1302"/>
  <c r="M150" i="1302"/>
  <c r="N150" i="1302"/>
  <c r="P150" i="1302" s="1"/>
  <c r="Q150" i="1302"/>
  <c r="S150" i="1302" s="1"/>
  <c r="T150" i="1302"/>
  <c r="V150" i="1302" s="1"/>
  <c r="A151" i="1302"/>
  <c r="B151" i="1302"/>
  <c r="C151" i="1302"/>
  <c r="D151" i="1302"/>
  <c r="E151" i="1302"/>
  <c r="F151" i="1302"/>
  <c r="G151" i="1302"/>
  <c r="H151" i="1302"/>
  <c r="I151" i="1302"/>
  <c r="J151" i="1302"/>
  <c r="K151" i="1302"/>
  <c r="L151" i="1302"/>
  <c r="M151" i="1302"/>
  <c r="A152" i="1302"/>
  <c r="B152" i="1302"/>
  <c r="C152" i="1302"/>
  <c r="D152" i="1302"/>
  <c r="E152" i="1302"/>
  <c r="F152" i="1302"/>
  <c r="G152" i="1302"/>
  <c r="H152" i="1302"/>
  <c r="I152" i="1302"/>
  <c r="J152" i="1302"/>
  <c r="K152" i="1302"/>
  <c r="L152" i="1302"/>
  <c r="M152" i="1302"/>
  <c r="N152" i="1302"/>
  <c r="P152" i="1302" s="1"/>
  <c r="Q152" i="1302"/>
  <c r="S152" i="1302" s="1"/>
  <c r="T152" i="1302"/>
  <c r="V152" i="1302" s="1"/>
  <c r="A153" i="1302"/>
  <c r="B153" i="1302"/>
  <c r="C153" i="1302"/>
  <c r="D153" i="1302"/>
  <c r="E153" i="1302"/>
  <c r="F153" i="1302"/>
  <c r="G153" i="1302"/>
  <c r="H153" i="1302"/>
  <c r="I153" i="1302"/>
  <c r="J153" i="1302"/>
  <c r="K153" i="1302"/>
  <c r="L153" i="1302"/>
  <c r="M153" i="1302"/>
  <c r="A154" i="1302"/>
  <c r="B154" i="1302"/>
  <c r="C154" i="1302"/>
  <c r="D154" i="1302"/>
  <c r="E154" i="1302"/>
  <c r="F154" i="1302"/>
  <c r="G154" i="1302"/>
  <c r="H154" i="1302"/>
  <c r="I154" i="1302"/>
  <c r="J154" i="1302"/>
  <c r="K154" i="1302"/>
  <c r="L154" i="1302"/>
  <c r="M154" i="1302"/>
  <c r="A155" i="1302"/>
  <c r="B155" i="1302"/>
  <c r="C155" i="1302"/>
  <c r="D155" i="1302"/>
  <c r="E155" i="1302"/>
  <c r="F155" i="1302"/>
  <c r="G155" i="1302"/>
  <c r="H155" i="1302"/>
  <c r="I155" i="1302"/>
  <c r="J155" i="1302"/>
  <c r="K155" i="1302"/>
  <c r="L155" i="1302"/>
  <c r="M155" i="1302"/>
  <c r="N155" i="1302"/>
  <c r="P155" i="1302" s="1"/>
  <c r="Q155" i="1302"/>
  <c r="S155" i="1302" s="1"/>
  <c r="T155" i="1302"/>
  <c r="V155" i="1302" s="1"/>
  <c r="A156" i="1302"/>
  <c r="B156" i="1302"/>
  <c r="C156" i="1302"/>
  <c r="D156" i="1302"/>
  <c r="E156" i="1302"/>
  <c r="F156" i="1302"/>
  <c r="G156" i="1302"/>
  <c r="H156" i="1302"/>
  <c r="I156" i="1302"/>
  <c r="J156" i="1302"/>
  <c r="K156" i="1302"/>
  <c r="L156" i="1302"/>
  <c r="M156" i="1302"/>
  <c r="N156" i="1302"/>
  <c r="P156" i="1302" s="1"/>
  <c r="Q156" i="1302"/>
  <c r="S156" i="1302" s="1"/>
  <c r="T156" i="1302"/>
  <c r="V156" i="1302" s="1"/>
  <c r="A157" i="1302"/>
  <c r="B157" i="1302"/>
  <c r="C157" i="1302"/>
  <c r="D157" i="1302"/>
  <c r="E157" i="1302"/>
  <c r="F157" i="1302"/>
  <c r="G157" i="1302"/>
  <c r="H157" i="1302"/>
  <c r="I157" i="1302"/>
  <c r="J157" i="1302"/>
  <c r="K157" i="1302"/>
  <c r="L157" i="1302"/>
  <c r="M157" i="1302"/>
  <c r="Q157" i="1302"/>
  <c r="S157" i="1302" s="1"/>
  <c r="T157" i="1302"/>
  <c r="V157" i="1302" s="1"/>
  <c r="A158" i="1302"/>
  <c r="B158" i="1302"/>
  <c r="C158" i="1302"/>
  <c r="D158" i="1302"/>
  <c r="E158" i="1302"/>
  <c r="F158" i="1302"/>
  <c r="G158" i="1302"/>
  <c r="H158" i="1302"/>
  <c r="I158" i="1302"/>
  <c r="J158" i="1302"/>
  <c r="K158" i="1302"/>
  <c r="L158" i="1302"/>
  <c r="M158" i="1302"/>
  <c r="N158" i="1302"/>
  <c r="P158" i="1302" s="1"/>
  <c r="Q158" i="1302"/>
  <c r="S158" i="1302" s="1"/>
  <c r="T158" i="1302"/>
  <c r="V158" i="1302" s="1"/>
  <c r="A159" i="1302"/>
  <c r="B159" i="1302"/>
  <c r="C159" i="1302"/>
  <c r="D159" i="1302"/>
  <c r="E159" i="1302"/>
  <c r="F159" i="1302"/>
  <c r="G159" i="1302"/>
  <c r="H159" i="1302"/>
  <c r="I159" i="1302"/>
  <c r="J159" i="1302"/>
  <c r="K159" i="1302"/>
  <c r="L159" i="1302"/>
  <c r="M159" i="1302"/>
  <c r="A160" i="1302"/>
  <c r="B160" i="1302"/>
  <c r="C160" i="1302"/>
  <c r="D160" i="1302"/>
  <c r="E160" i="1302"/>
  <c r="F160" i="1302"/>
  <c r="G160" i="1302"/>
  <c r="H160" i="1302"/>
  <c r="I160" i="1302"/>
  <c r="J160" i="1302"/>
  <c r="K160" i="1302"/>
  <c r="L160" i="1302"/>
  <c r="M160" i="1302"/>
  <c r="N160" i="1302"/>
  <c r="P160" i="1302" s="1"/>
  <c r="Q160" i="1302"/>
  <c r="S160" i="1302" s="1"/>
  <c r="T160" i="1302"/>
  <c r="V160" i="1302" s="1"/>
  <c r="A161" i="1302"/>
  <c r="B161" i="1302"/>
  <c r="C161" i="1302"/>
  <c r="D161" i="1302"/>
  <c r="E161" i="1302"/>
  <c r="F161" i="1302"/>
  <c r="G161" i="1302"/>
  <c r="H161" i="1302"/>
  <c r="I161" i="1302"/>
  <c r="J161" i="1302"/>
  <c r="K161" i="1302"/>
  <c r="L161" i="1302"/>
  <c r="M161" i="1302"/>
  <c r="N161" i="1302"/>
  <c r="P161" i="1302" s="1"/>
  <c r="Q161" i="1302"/>
  <c r="S161" i="1302" s="1"/>
  <c r="T161" i="1302"/>
  <c r="V161" i="1302" s="1"/>
  <c r="A162" i="1302"/>
  <c r="B162" i="1302"/>
  <c r="C162" i="1302"/>
  <c r="D162" i="1302"/>
  <c r="E162" i="1302"/>
  <c r="F162" i="1302"/>
  <c r="G162" i="1302"/>
  <c r="H162" i="1302"/>
  <c r="I162" i="1302"/>
  <c r="J162" i="1302"/>
  <c r="K162" i="1302"/>
  <c r="L162" i="1302"/>
  <c r="M162" i="1302"/>
  <c r="N162" i="1302"/>
  <c r="P162" i="1302" s="1"/>
  <c r="Q162" i="1302"/>
  <c r="S162" i="1302" s="1"/>
  <c r="T162" i="1302"/>
  <c r="V162" i="1302" s="1"/>
  <c r="A163" i="1302"/>
  <c r="B163" i="1302"/>
  <c r="C163" i="1302"/>
  <c r="D163" i="1302"/>
  <c r="E163" i="1302"/>
  <c r="F163" i="1302"/>
  <c r="G163" i="1302"/>
  <c r="H163" i="1302"/>
  <c r="I163" i="1302"/>
  <c r="J163" i="1302"/>
  <c r="K163" i="1302"/>
  <c r="L163" i="1302"/>
  <c r="M163" i="1302"/>
  <c r="Q163" i="1302"/>
  <c r="S163" i="1302" s="1"/>
  <c r="T163" i="1302"/>
  <c r="V163" i="1302" s="1"/>
  <c r="A164" i="1302"/>
  <c r="B164" i="1302"/>
  <c r="C164" i="1302"/>
  <c r="D164" i="1302"/>
  <c r="E164" i="1302"/>
  <c r="F164" i="1302"/>
  <c r="G164" i="1302"/>
  <c r="H164" i="1302"/>
  <c r="I164" i="1302"/>
  <c r="J164" i="1302"/>
  <c r="K164" i="1302"/>
  <c r="L164" i="1302"/>
  <c r="M164" i="1302"/>
  <c r="N164" i="1302"/>
  <c r="P164" i="1302" s="1"/>
  <c r="Q164" i="1302"/>
  <c r="S164" i="1302" s="1"/>
  <c r="T164" i="1302"/>
  <c r="V164" i="1302" s="1"/>
  <c r="A165" i="1302"/>
  <c r="B165" i="1302"/>
  <c r="C165" i="1302"/>
  <c r="D165" i="1302"/>
  <c r="E165" i="1302"/>
  <c r="F165" i="1302"/>
  <c r="G165" i="1302"/>
  <c r="H165" i="1302"/>
  <c r="I165" i="1302"/>
  <c r="J165" i="1302"/>
  <c r="K165" i="1302"/>
  <c r="L165" i="1302"/>
  <c r="M165" i="1302"/>
  <c r="A166" i="1302"/>
  <c r="B166" i="1302"/>
  <c r="C166" i="1302"/>
  <c r="D166" i="1302"/>
  <c r="E166" i="1302"/>
  <c r="F166" i="1302"/>
  <c r="G166" i="1302"/>
  <c r="H166" i="1302"/>
  <c r="I166" i="1302"/>
  <c r="J166" i="1302"/>
  <c r="K166" i="1302"/>
  <c r="L166" i="1302"/>
  <c r="M166" i="1302"/>
  <c r="N166" i="1302"/>
  <c r="P166" i="1302" s="1"/>
  <c r="Q166" i="1302"/>
  <c r="S166" i="1302" s="1"/>
  <c r="T166" i="1302"/>
  <c r="V166" i="1302" s="1"/>
  <c r="A167" i="1302"/>
  <c r="B167" i="1302"/>
  <c r="C167" i="1302"/>
  <c r="D167" i="1302"/>
  <c r="E167" i="1302"/>
  <c r="F167" i="1302"/>
  <c r="G167" i="1302"/>
  <c r="H167" i="1302"/>
  <c r="I167" i="1302"/>
  <c r="J167" i="1302"/>
  <c r="K167" i="1302"/>
  <c r="L167" i="1302"/>
  <c r="M167" i="1302"/>
  <c r="N167" i="1302"/>
  <c r="P167" i="1302" s="1"/>
  <c r="Q167" i="1302"/>
  <c r="S167" i="1302" s="1"/>
  <c r="T167" i="1302"/>
  <c r="V167" i="1302" s="1"/>
  <c r="A168" i="1302"/>
  <c r="B168" i="1302"/>
  <c r="C168" i="1302"/>
  <c r="D168" i="1302"/>
  <c r="E168" i="1302"/>
  <c r="F168" i="1302"/>
  <c r="G168" i="1302"/>
  <c r="H168" i="1302"/>
  <c r="I168" i="1302"/>
  <c r="J168" i="1302"/>
  <c r="K168" i="1302"/>
  <c r="L168" i="1302"/>
  <c r="M168" i="1302"/>
  <c r="N168" i="1302"/>
  <c r="P168" i="1302" s="1"/>
  <c r="Q168" i="1302"/>
  <c r="S168" i="1302" s="1"/>
  <c r="T168" i="1302"/>
  <c r="V168" i="1302" s="1"/>
  <c r="A169" i="1302"/>
  <c r="B169" i="1302"/>
  <c r="C169" i="1302"/>
  <c r="D169" i="1302"/>
  <c r="E169" i="1302"/>
  <c r="F169" i="1302"/>
  <c r="G169" i="1302"/>
  <c r="H169" i="1302"/>
  <c r="I169" i="1302"/>
  <c r="J169" i="1302"/>
  <c r="K169" i="1302"/>
  <c r="L169" i="1302"/>
  <c r="M169" i="1302"/>
  <c r="Q169" i="1302"/>
  <c r="S169" i="1302" s="1"/>
  <c r="T169" i="1302"/>
  <c r="V169" i="1302" s="1"/>
  <c r="A170" i="1302"/>
  <c r="B170" i="1302"/>
  <c r="C170" i="1302"/>
  <c r="D170" i="1302"/>
  <c r="E170" i="1302"/>
  <c r="F170" i="1302"/>
  <c r="G170" i="1302"/>
  <c r="H170" i="1302"/>
  <c r="I170" i="1302"/>
  <c r="J170" i="1302"/>
  <c r="K170" i="1302"/>
  <c r="L170" i="1302"/>
  <c r="M170" i="1302"/>
  <c r="N170" i="1302"/>
  <c r="P170" i="1302" s="1"/>
  <c r="Q170" i="1302"/>
  <c r="S170" i="1302" s="1"/>
  <c r="T170" i="1302"/>
  <c r="V170" i="1302" s="1"/>
  <c r="A171" i="1302"/>
  <c r="B171" i="1302"/>
  <c r="C171" i="1302"/>
  <c r="D171" i="1302"/>
  <c r="E171" i="1302"/>
  <c r="F171" i="1302"/>
  <c r="G171" i="1302"/>
  <c r="H171" i="1302"/>
  <c r="I171" i="1302"/>
  <c r="J171" i="1302"/>
  <c r="K171" i="1302"/>
  <c r="L171" i="1302"/>
  <c r="M171" i="1302"/>
  <c r="Q171" i="1302"/>
  <c r="S171" i="1302" s="1"/>
  <c r="T171" i="1302"/>
  <c r="V171" i="1302" s="1"/>
  <c r="A172" i="1302"/>
  <c r="B172" i="1302"/>
  <c r="C172" i="1302"/>
  <c r="D172" i="1302"/>
  <c r="E172" i="1302"/>
  <c r="F172" i="1302"/>
  <c r="G172" i="1302"/>
  <c r="H172" i="1302"/>
  <c r="I172" i="1302"/>
  <c r="J172" i="1302"/>
  <c r="K172" i="1302"/>
  <c r="L172" i="1302"/>
  <c r="M172" i="1302"/>
  <c r="N172" i="1302"/>
  <c r="P172" i="1302" s="1"/>
  <c r="Q172" i="1302"/>
  <c r="S172" i="1302" s="1"/>
  <c r="T172" i="1302"/>
  <c r="V172" i="1302" s="1"/>
  <c r="A173" i="1302"/>
  <c r="B173" i="1302"/>
  <c r="C173" i="1302"/>
  <c r="D173" i="1302"/>
  <c r="E173" i="1302"/>
  <c r="F173" i="1302"/>
  <c r="G173" i="1302"/>
  <c r="H173" i="1302"/>
  <c r="I173" i="1302"/>
  <c r="J173" i="1302"/>
  <c r="K173" i="1302"/>
  <c r="L173" i="1302"/>
  <c r="M173" i="1302"/>
  <c r="A174" i="1302"/>
  <c r="B174" i="1302"/>
  <c r="C174" i="1302"/>
  <c r="D174" i="1302"/>
  <c r="E174" i="1302"/>
  <c r="F174" i="1302"/>
  <c r="G174" i="1302"/>
  <c r="H174" i="1302"/>
  <c r="I174" i="1302"/>
  <c r="J174" i="1302"/>
  <c r="K174" i="1302"/>
  <c r="L174" i="1302"/>
  <c r="M174" i="1302"/>
  <c r="A175" i="1302"/>
  <c r="B175" i="1302"/>
  <c r="C175" i="1302"/>
  <c r="D175" i="1302"/>
  <c r="E175" i="1302"/>
  <c r="F175" i="1302"/>
  <c r="G175" i="1302"/>
  <c r="H175" i="1302"/>
  <c r="I175" i="1302"/>
  <c r="J175" i="1302"/>
  <c r="K175" i="1302"/>
  <c r="L175" i="1302"/>
  <c r="M175" i="1302"/>
  <c r="N175" i="1302"/>
  <c r="P175" i="1302" s="1"/>
  <c r="Q175" i="1302"/>
  <c r="S175" i="1302" s="1"/>
  <c r="T175" i="1302"/>
  <c r="V175" i="1302" s="1"/>
  <c r="A176" i="1302"/>
  <c r="B176" i="1302"/>
  <c r="C176" i="1302"/>
  <c r="D176" i="1302"/>
  <c r="E176" i="1302"/>
  <c r="F176" i="1302"/>
  <c r="G176" i="1302"/>
  <c r="H176" i="1302"/>
  <c r="I176" i="1302"/>
  <c r="J176" i="1302"/>
  <c r="K176" i="1302"/>
  <c r="L176" i="1302"/>
  <c r="M176" i="1302"/>
  <c r="N176" i="1302"/>
  <c r="P176" i="1302" s="1"/>
  <c r="Q176" i="1302"/>
  <c r="S176" i="1302" s="1"/>
  <c r="T176" i="1302"/>
  <c r="V176" i="1302" s="1"/>
  <c r="A177" i="1302"/>
  <c r="B177" i="1302"/>
  <c r="C177" i="1302"/>
  <c r="D177" i="1302"/>
  <c r="E177" i="1302"/>
  <c r="F177" i="1302"/>
  <c r="G177" i="1302"/>
  <c r="H177" i="1302"/>
  <c r="I177" i="1302"/>
  <c r="J177" i="1302"/>
  <c r="K177" i="1302"/>
  <c r="L177" i="1302"/>
  <c r="M177" i="1302"/>
  <c r="Q177" i="1302"/>
  <c r="S177" i="1302" s="1"/>
  <c r="T177" i="1302"/>
  <c r="V177" i="1302" s="1"/>
  <c r="A178" i="1302"/>
  <c r="B178" i="1302"/>
  <c r="C178" i="1302"/>
  <c r="D178" i="1302"/>
  <c r="E178" i="1302"/>
  <c r="F178" i="1302"/>
  <c r="G178" i="1302"/>
  <c r="H178" i="1302"/>
  <c r="I178" i="1302"/>
  <c r="J178" i="1302"/>
  <c r="K178" i="1302"/>
  <c r="L178" i="1302"/>
  <c r="M178" i="1302"/>
  <c r="N178" i="1302"/>
  <c r="P178" i="1302" s="1"/>
  <c r="Q178" i="1302"/>
  <c r="S178" i="1302" s="1"/>
  <c r="T178" i="1302"/>
  <c r="V178" i="1302" s="1"/>
  <c r="A179" i="1302"/>
  <c r="B179" i="1302"/>
  <c r="C179" i="1302"/>
  <c r="D179" i="1302"/>
  <c r="E179" i="1302"/>
  <c r="F179" i="1302"/>
  <c r="G179" i="1302"/>
  <c r="H179" i="1302"/>
  <c r="I179" i="1302"/>
  <c r="J179" i="1302"/>
  <c r="K179" i="1302"/>
  <c r="L179" i="1302"/>
  <c r="M179" i="1302"/>
  <c r="Q179" i="1302"/>
  <c r="S179" i="1302" s="1"/>
  <c r="T179" i="1302"/>
  <c r="V179" i="1302" s="1"/>
  <c r="A180" i="1302"/>
  <c r="B180" i="1302"/>
  <c r="C180" i="1302"/>
  <c r="D180" i="1302"/>
  <c r="E180" i="1302"/>
  <c r="F180" i="1302"/>
  <c r="G180" i="1302"/>
  <c r="H180" i="1302"/>
  <c r="I180" i="1302"/>
  <c r="J180" i="1302"/>
  <c r="K180" i="1302"/>
  <c r="L180" i="1302"/>
  <c r="M180" i="1302"/>
  <c r="N180" i="1302"/>
  <c r="P180" i="1302" s="1"/>
  <c r="Q180" i="1302"/>
  <c r="S180" i="1302" s="1"/>
  <c r="T180" i="1302"/>
  <c r="V180" i="1302" s="1"/>
  <c r="A181" i="1302"/>
  <c r="B181" i="1302"/>
  <c r="C181" i="1302"/>
  <c r="D181" i="1302"/>
  <c r="E181" i="1302"/>
  <c r="F181" i="1302"/>
  <c r="G181" i="1302"/>
  <c r="H181" i="1302"/>
  <c r="I181" i="1302"/>
  <c r="J181" i="1302"/>
  <c r="K181" i="1302"/>
  <c r="L181" i="1302"/>
  <c r="M181" i="1302"/>
  <c r="A182" i="1302"/>
  <c r="B182" i="1302"/>
  <c r="C182" i="1302"/>
  <c r="D182" i="1302"/>
  <c r="E182" i="1302"/>
  <c r="F182" i="1302"/>
  <c r="G182" i="1302"/>
  <c r="H182" i="1302"/>
  <c r="I182" i="1302"/>
  <c r="J182" i="1302"/>
  <c r="K182" i="1302"/>
  <c r="L182" i="1302"/>
  <c r="M182" i="1302"/>
  <c r="A183" i="1302"/>
  <c r="B183" i="1302"/>
  <c r="C183" i="1302"/>
  <c r="D183" i="1302"/>
  <c r="E183" i="1302"/>
  <c r="F183" i="1302"/>
  <c r="G183" i="1302"/>
  <c r="H183" i="1302"/>
  <c r="I183" i="1302"/>
  <c r="J183" i="1302"/>
  <c r="K183" i="1302"/>
  <c r="L183" i="1302"/>
  <c r="M183" i="1302"/>
  <c r="N183" i="1302"/>
  <c r="P183" i="1302" s="1"/>
  <c r="Q183" i="1302"/>
  <c r="S183" i="1302" s="1"/>
  <c r="T183" i="1302"/>
  <c r="V183" i="1302" s="1"/>
  <c r="A184" i="1302"/>
  <c r="B184" i="1302"/>
  <c r="C184" i="1302"/>
  <c r="D184" i="1302"/>
  <c r="E184" i="1302"/>
  <c r="F184" i="1302"/>
  <c r="G184" i="1302"/>
  <c r="H184" i="1302"/>
  <c r="I184" i="1302"/>
  <c r="J184" i="1302"/>
  <c r="K184" i="1302"/>
  <c r="L184" i="1302"/>
  <c r="M184" i="1302"/>
  <c r="A185" i="1302"/>
  <c r="B185" i="1302"/>
  <c r="C185" i="1302"/>
  <c r="D185" i="1302"/>
  <c r="E185" i="1302"/>
  <c r="F185" i="1302"/>
  <c r="G185" i="1302"/>
  <c r="H185" i="1302"/>
  <c r="I185" i="1302"/>
  <c r="J185" i="1302"/>
  <c r="K185" i="1302"/>
  <c r="L185" i="1302"/>
  <c r="M185" i="1302"/>
  <c r="Q185" i="1302"/>
  <c r="S185" i="1302" s="1"/>
  <c r="T185" i="1302"/>
  <c r="V185" i="1302" s="1"/>
  <c r="A186" i="1302"/>
  <c r="B186" i="1302"/>
  <c r="C186" i="1302"/>
  <c r="D186" i="1302"/>
  <c r="E186" i="1302"/>
  <c r="F186" i="1302"/>
  <c r="G186" i="1302"/>
  <c r="H186" i="1302"/>
  <c r="I186" i="1302"/>
  <c r="J186" i="1302"/>
  <c r="K186" i="1302"/>
  <c r="L186" i="1302"/>
  <c r="M186" i="1302"/>
  <c r="N186" i="1302"/>
  <c r="P186" i="1302" s="1"/>
  <c r="Q186" i="1302"/>
  <c r="S186" i="1302" s="1"/>
  <c r="T186" i="1302"/>
  <c r="V186" i="1302" s="1"/>
  <c r="A187" i="1302"/>
  <c r="B187" i="1302"/>
  <c r="C187" i="1302"/>
  <c r="D187" i="1302"/>
  <c r="E187" i="1302"/>
  <c r="F187" i="1302"/>
  <c r="G187" i="1302"/>
  <c r="H187" i="1302"/>
  <c r="I187" i="1302"/>
  <c r="J187" i="1302"/>
  <c r="K187" i="1302"/>
  <c r="L187" i="1302"/>
  <c r="M187" i="1302"/>
  <c r="Q187" i="1302"/>
  <c r="S187" i="1302" s="1"/>
  <c r="T187" i="1302"/>
  <c r="V187" i="1302" s="1"/>
  <c r="A188" i="1302"/>
  <c r="B188" i="1302"/>
  <c r="C188" i="1302"/>
  <c r="D188" i="1302"/>
  <c r="E188" i="1302"/>
  <c r="F188" i="1302"/>
  <c r="G188" i="1302"/>
  <c r="H188" i="1302"/>
  <c r="I188" i="1302"/>
  <c r="J188" i="1302"/>
  <c r="K188" i="1302"/>
  <c r="L188" i="1302"/>
  <c r="M188" i="1302"/>
  <c r="N188" i="1302"/>
  <c r="P188" i="1302" s="1"/>
  <c r="Q188" i="1302"/>
  <c r="S188" i="1302" s="1"/>
  <c r="T188" i="1302"/>
  <c r="V188" i="1302" s="1"/>
  <c r="A189" i="1302"/>
  <c r="B189" i="1302"/>
  <c r="C189" i="1302"/>
  <c r="D189" i="1302"/>
  <c r="E189" i="1302"/>
  <c r="F189" i="1302"/>
  <c r="G189" i="1302"/>
  <c r="H189" i="1302"/>
  <c r="I189" i="1302"/>
  <c r="J189" i="1302"/>
  <c r="K189" i="1302"/>
  <c r="L189" i="1302"/>
  <c r="M189" i="1302"/>
  <c r="N189" i="1302"/>
  <c r="P189" i="1302" s="1"/>
  <c r="Q189" i="1302"/>
  <c r="S189" i="1302" s="1"/>
  <c r="T189" i="1302"/>
  <c r="V189" i="1302" s="1"/>
  <c r="A190" i="1302"/>
  <c r="B190" i="1302"/>
  <c r="C190" i="1302"/>
  <c r="D190" i="1302"/>
  <c r="E190" i="1302"/>
  <c r="F190" i="1302"/>
  <c r="G190" i="1302"/>
  <c r="H190" i="1302"/>
  <c r="I190" i="1302"/>
  <c r="J190" i="1302"/>
  <c r="K190" i="1302"/>
  <c r="L190" i="1302"/>
  <c r="M190" i="1302"/>
  <c r="N190" i="1302"/>
  <c r="P190" i="1302" s="1"/>
  <c r="Q190" i="1302"/>
  <c r="S190" i="1302" s="1"/>
  <c r="T190" i="1302"/>
  <c r="V190" i="1302" s="1"/>
  <c r="A191" i="1302"/>
  <c r="B191" i="1302"/>
  <c r="C191" i="1302"/>
  <c r="D191" i="1302"/>
  <c r="E191" i="1302"/>
  <c r="F191" i="1302"/>
  <c r="G191" i="1302"/>
  <c r="H191" i="1302"/>
  <c r="I191" i="1302"/>
  <c r="J191" i="1302"/>
  <c r="K191" i="1302"/>
  <c r="L191" i="1302"/>
  <c r="M191" i="1302"/>
  <c r="A192" i="1302"/>
  <c r="B192" i="1302"/>
  <c r="C192" i="1302"/>
  <c r="D192" i="1302"/>
  <c r="E192" i="1302"/>
  <c r="F192" i="1302"/>
  <c r="G192" i="1302"/>
  <c r="H192" i="1302"/>
  <c r="I192" i="1302"/>
  <c r="J192" i="1302"/>
  <c r="K192" i="1302"/>
  <c r="L192" i="1302"/>
  <c r="M192" i="1302"/>
  <c r="N192" i="1302"/>
  <c r="P192" i="1302" s="1"/>
  <c r="Q192" i="1302"/>
  <c r="S192" i="1302" s="1"/>
  <c r="T192" i="1302"/>
  <c r="V192" i="1302" s="1"/>
  <c r="A193" i="1302"/>
  <c r="B193" i="1302"/>
  <c r="C193" i="1302"/>
  <c r="D193" i="1302"/>
  <c r="E193" i="1302"/>
  <c r="F193" i="1302"/>
  <c r="G193" i="1302"/>
  <c r="H193" i="1302"/>
  <c r="I193" i="1302"/>
  <c r="J193" i="1302"/>
  <c r="K193" i="1302"/>
  <c r="L193" i="1302"/>
  <c r="M193" i="1302"/>
  <c r="N193" i="1302"/>
  <c r="P193" i="1302" s="1"/>
  <c r="Q193" i="1302"/>
  <c r="S193" i="1302" s="1"/>
  <c r="T193" i="1302"/>
  <c r="V193" i="1302" s="1"/>
  <c r="A194" i="1302"/>
  <c r="B194" i="1302"/>
  <c r="C194" i="1302"/>
  <c r="D194" i="1302"/>
  <c r="E194" i="1302"/>
  <c r="F194" i="1302"/>
  <c r="G194" i="1302"/>
  <c r="H194" i="1302"/>
  <c r="I194" i="1302"/>
  <c r="J194" i="1302"/>
  <c r="K194" i="1302"/>
  <c r="L194" i="1302"/>
  <c r="M194" i="1302"/>
  <c r="N194" i="1302"/>
  <c r="P194" i="1302" s="1"/>
  <c r="Q194" i="1302"/>
  <c r="S194" i="1302" s="1"/>
  <c r="T194" i="1302"/>
  <c r="V194" i="1302" s="1"/>
  <c r="A195" i="1302"/>
  <c r="B195" i="1302"/>
  <c r="C195" i="1302"/>
  <c r="D195" i="1302"/>
  <c r="E195" i="1302"/>
  <c r="F195" i="1302"/>
  <c r="G195" i="1302"/>
  <c r="H195" i="1302"/>
  <c r="I195" i="1302"/>
  <c r="J195" i="1302"/>
  <c r="K195" i="1302"/>
  <c r="L195" i="1302"/>
  <c r="M195" i="1302"/>
  <c r="N195" i="1302"/>
  <c r="P195" i="1302" s="1"/>
  <c r="Q195" i="1302"/>
  <c r="S195" i="1302" s="1"/>
  <c r="T195" i="1302"/>
  <c r="V195" i="1302" s="1"/>
  <c r="A196" i="1302"/>
  <c r="B196" i="1302"/>
  <c r="C196" i="1302"/>
  <c r="D196" i="1302"/>
  <c r="E196" i="1302"/>
  <c r="F196" i="1302"/>
  <c r="G196" i="1302"/>
  <c r="H196" i="1302"/>
  <c r="I196" i="1302"/>
  <c r="J196" i="1302"/>
  <c r="K196" i="1302"/>
  <c r="L196" i="1302"/>
  <c r="M196" i="1302"/>
  <c r="N196" i="1302"/>
  <c r="P196" i="1302" s="1"/>
  <c r="Q196" i="1302"/>
  <c r="S196" i="1302" s="1"/>
  <c r="T196" i="1302"/>
  <c r="V196" i="1302" s="1"/>
  <c r="A197" i="1302"/>
  <c r="B197" i="1302"/>
  <c r="C197" i="1302"/>
  <c r="D197" i="1302"/>
  <c r="E197" i="1302"/>
  <c r="F197" i="1302"/>
  <c r="G197" i="1302"/>
  <c r="H197" i="1302"/>
  <c r="I197" i="1302"/>
  <c r="J197" i="1302"/>
  <c r="K197" i="1302"/>
  <c r="L197" i="1302"/>
  <c r="M197" i="1302"/>
  <c r="N197" i="1302"/>
  <c r="P197" i="1302" s="1"/>
  <c r="Q197" i="1302"/>
  <c r="S197" i="1302" s="1"/>
  <c r="T197" i="1302"/>
  <c r="V197" i="1302" s="1"/>
  <c r="A198" i="1302"/>
  <c r="B198" i="1302"/>
  <c r="C198" i="1302"/>
  <c r="D198" i="1302"/>
  <c r="E198" i="1302"/>
  <c r="F198" i="1302"/>
  <c r="G198" i="1302"/>
  <c r="H198" i="1302"/>
  <c r="I198" i="1302"/>
  <c r="J198" i="1302"/>
  <c r="K198" i="1302"/>
  <c r="L198" i="1302"/>
  <c r="M198" i="1302"/>
  <c r="N198" i="1302"/>
  <c r="P198" i="1302" s="1"/>
  <c r="Q198" i="1302"/>
  <c r="S198" i="1302" s="1"/>
  <c r="T198" i="1302"/>
  <c r="V198" i="1302" s="1"/>
  <c r="A199" i="1302"/>
  <c r="B199" i="1302"/>
  <c r="C199" i="1302"/>
  <c r="D199" i="1302"/>
  <c r="E199" i="1302"/>
  <c r="F199" i="1302"/>
  <c r="G199" i="1302"/>
  <c r="H199" i="1302"/>
  <c r="I199" i="1302"/>
  <c r="J199" i="1302"/>
  <c r="K199" i="1302"/>
  <c r="L199" i="1302"/>
  <c r="M199" i="1302"/>
  <c r="N199" i="1302"/>
  <c r="P199" i="1302" s="1"/>
  <c r="Q199" i="1302"/>
  <c r="S199" i="1302" s="1"/>
  <c r="T199" i="1302"/>
  <c r="V199" i="1302" s="1"/>
  <c r="A200" i="1302"/>
  <c r="B200" i="1302"/>
  <c r="C200" i="1302"/>
  <c r="D200" i="1302"/>
  <c r="E200" i="1302"/>
  <c r="F200" i="1302"/>
  <c r="G200" i="1302"/>
  <c r="H200" i="1302"/>
  <c r="I200" i="1302"/>
  <c r="J200" i="1302"/>
  <c r="K200" i="1302"/>
  <c r="L200" i="1302"/>
  <c r="M200" i="1302"/>
  <c r="N200" i="1302"/>
  <c r="P200" i="1302" s="1"/>
  <c r="Q200" i="1302"/>
  <c r="S200" i="1302" s="1"/>
  <c r="T200" i="1302"/>
  <c r="V200" i="1302" s="1"/>
  <c r="A201" i="1302"/>
  <c r="B201" i="1302"/>
  <c r="C201" i="1302"/>
  <c r="D201" i="1302"/>
  <c r="E201" i="1302"/>
  <c r="F201" i="1302"/>
  <c r="G201" i="1302"/>
  <c r="H201" i="1302"/>
  <c r="I201" i="1302"/>
  <c r="J201" i="1302"/>
  <c r="K201" i="1302"/>
  <c r="L201" i="1302"/>
  <c r="M201" i="1302"/>
  <c r="N201" i="1302"/>
  <c r="P201" i="1302" s="1"/>
  <c r="Q201" i="1302"/>
  <c r="S201" i="1302" s="1"/>
  <c r="T201" i="1302"/>
  <c r="V201" i="1302" s="1"/>
  <c r="A202" i="1302"/>
  <c r="B202" i="1302"/>
  <c r="C202" i="1302"/>
  <c r="D202" i="1302"/>
  <c r="E202" i="1302"/>
  <c r="F202" i="1302"/>
  <c r="G202" i="1302"/>
  <c r="H202" i="1302"/>
  <c r="I202" i="1302"/>
  <c r="J202" i="1302"/>
  <c r="K202" i="1302"/>
  <c r="L202" i="1302"/>
  <c r="M202" i="1302"/>
  <c r="Q202" i="1302"/>
  <c r="S202" i="1302" s="1"/>
  <c r="T202" i="1302"/>
  <c r="V202" i="1302" s="1"/>
  <c r="A203" i="1302"/>
  <c r="B203" i="1302"/>
  <c r="C203" i="1302"/>
  <c r="D203" i="1302"/>
  <c r="E203" i="1302"/>
  <c r="F203" i="1302"/>
  <c r="G203" i="1302"/>
  <c r="H203" i="1302"/>
  <c r="I203" i="1302"/>
  <c r="J203" i="1302"/>
  <c r="K203" i="1302"/>
  <c r="L203" i="1302"/>
  <c r="M203" i="1302"/>
  <c r="N203" i="1302"/>
  <c r="P203" i="1302" s="1"/>
  <c r="Q203" i="1302"/>
  <c r="S203" i="1302" s="1"/>
  <c r="T203" i="1302"/>
  <c r="V203" i="1302" s="1"/>
  <c r="A204" i="1302"/>
  <c r="B204" i="1302"/>
  <c r="C204" i="1302"/>
  <c r="D204" i="1302"/>
  <c r="E204" i="1302"/>
  <c r="F204" i="1302"/>
  <c r="G204" i="1302"/>
  <c r="H204" i="1302"/>
  <c r="I204" i="1302"/>
  <c r="J204" i="1302"/>
  <c r="K204" i="1302"/>
  <c r="L204" i="1302"/>
  <c r="M204" i="1302"/>
  <c r="Q204" i="1302"/>
  <c r="S204" i="1302" s="1"/>
  <c r="T204" i="1302"/>
  <c r="V204" i="1302" s="1"/>
  <c r="A205" i="1302"/>
  <c r="B205" i="1302"/>
  <c r="C205" i="1302"/>
  <c r="D205" i="1302"/>
  <c r="E205" i="1302"/>
  <c r="F205" i="1302"/>
  <c r="G205" i="1302"/>
  <c r="H205" i="1302"/>
  <c r="I205" i="1302"/>
  <c r="J205" i="1302"/>
  <c r="K205" i="1302"/>
  <c r="L205" i="1302"/>
  <c r="M205" i="1302"/>
  <c r="N205" i="1302"/>
  <c r="P205" i="1302" s="1"/>
  <c r="Q205" i="1302"/>
  <c r="S205" i="1302" s="1"/>
  <c r="T205" i="1302"/>
  <c r="V205" i="1302" s="1"/>
  <c r="A206" i="1302"/>
  <c r="B206" i="1302"/>
  <c r="C206" i="1302"/>
  <c r="D206" i="1302"/>
  <c r="E206" i="1302"/>
  <c r="F206" i="1302"/>
  <c r="G206" i="1302"/>
  <c r="H206" i="1302"/>
  <c r="I206" i="1302"/>
  <c r="J206" i="1302"/>
  <c r="K206" i="1302"/>
  <c r="L206" i="1302"/>
  <c r="M206" i="1302"/>
  <c r="N206" i="1302"/>
  <c r="P206" i="1302" s="1"/>
  <c r="Q206" i="1302"/>
  <c r="S206" i="1302" s="1"/>
  <c r="T206" i="1302"/>
  <c r="V206" i="1302" s="1"/>
  <c r="A207" i="1302"/>
  <c r="B207" i="1302"/>
  <c r="C207" i="1302"/>
  <c r="D207" i="1302"/>
  <c r="E207" i="1302"/>
  <c r="F207" i="1302"/>
  <c r="G207" i="1302"/>
  <c r="H207" i="1302"/>
  <c r="I207" i="1302"/>
  <c r="J207" i="1302"/>
  <c r="K207" i="1302"/>
  <c r="L207" i="1302"/>
  <c r="M207" i="1302"/>
  <c r="N207" i="1302"/>
  <c r="P207" i="1302" s="1"/>
  <c r="Q207" i="1302"/>
  <c r="S207" i="1302" s="1"/>
  <c r="T207" i="1302"/>
  <c r="V207" i="1302" s="1"/>
  <c r="A208" i="1302"/>
  <c r="B208" i="1302"/>
  <c r="C208" i="1302"/>
  <c r="D208" i="1302"/>
  <c r="E208" i="1302"/>
  <c r="F208" i="1302"/>
  <c r="G208" i="1302"/>
  <c r="H208" i="1302"/>
  <c r="I208" i="1302"/>
  <c r="J208" i="1302"/>
  <c r="K208" i="1302"/>
  <c r="L208" i="1302"/>
  <c r="M208" i="1302"/>
  <c r="N208" i="1302"/>
  <c r="P208" i="1302" s="1"/>
  <c r="Q208" i="1302"/>
  <c r="S208" i="1302" s="1"/>
  <c r="T208" i="1302"/>
  <c r="V208" i="1302" s="1"/>
  <c r="A209" i="1302"/>
  <c r="B209" i="1302"/>
  <c r="C209" i="1302"/>
  <c r="D209" i="1302"/>
  <c r="E209" i="1302"/>
  <c r="F209" i="1302"/>
  <c r="G209" i="1302"/>
  <c r="H209" i="1302"/>
  <c r="I209" i="1302"/>
  <c r="J209" i="1302"/>
  <c r="K209" i="1302"/>
  <c r="L209" i="1302"/>
  <c r="M209" i="1302"/>
  <c r="N209" i="1302"/>
  <c r="P209" i="1302" s="1"/>
  <c r="Q209" i="1302"/>
  <c r="S209" i="1302" s="1"/>
  <c r="T209" i="1302"/>
  <c r="V209" i="1302" s="1"/>
  <c r="A210" i="1302"/>
  <c r="B210" i="1302"/>
  <c r="C210" i="1302"/>
  <c r="D210" i="1302"/>
  <c r="E210" i="1302"/>
  <c r="F210" i="1302"/>
  <c r="G210" i="1302"/>
  <c r="H210" i="1302"/>
  <c r="I210" i="1302"/>
  <c r="J210" i="1302"/>
  <c r="K210" i="1302"/>
  <c r="L210" i="1302"/>
  <c r="M210" i="1302"/>
  <c r="N210" i="1302"/>
  <c r="P210" i="1302" s="1"/>
  <c r="Q210" i="1302"/>
  <c r="S210" i="1302" s="1"/>
  <c r="T210" i="1302"/>
  <c r="V210" i="1302" s="1"/>
  <c r="A211" i="1302"/>
  <c r="B211" i="1302"/>
  <c r="C211" i="1302"/>
  <c r="D211" i="1302"/>
  <c r="E211" i="1302"/>
  <c r="F211" i="1302"/>
  <c r="G211" i="1302"/>
  <c r="H211" i="1302"/>
  <c r="I211" i="1302"/>
  <c r="J211" i="1302"/>
  <c r="K211" i="1302"/>
  <c r="L211" i="1302"/>
  <c r="M211" i="1302"/>
  <c r="Q211" i="1302"/>
  <c r="S211" i="1302" s="1"/>
  <c r="T211" i="1302"/>
  <c r="V211" i="1302" s="1"/>
  <c r="A212" i="1302"/>
  <c r="B212" i="1302"/>
  <c r="C212" i="1302"/>
  <c r="D212" i="1302"/>
  <c r="E212" i="1302"/>
  <c r="F212" i="1302"/>
  <c r="G212" i="1302"/>
  <c r="H212" i="1302"/>
  <c r="I212" i="1302"/>
  <c r="J212" i="1302"/>
  <c r="K212" i="1302"/>
  <c r="L212" i="1302"/>
  <c r="M212" i="1302"/>
  <c r="N212" i="1302"/>
  <c r="P212" i="1302" s="1"/>
  <c r="Q212" i="1302"/>
  <c r="S212" i="1302" s="1"/>
  <c r="T212" i="1302"/>
  <c r="V212" i="1302" s="1"/>
  <c r="A213" i="1302"/>
  <c r="B213" i="1302"/>
  <c r="C213" i="1302"/>
  <c r="D213" i="1302"/>
  <c r="E213" i="1302"/>
  <c r="F213" i="1302"/>
  <c r="G213" i="1302"/>
  <c r="H213" i="1302"/>
  <c r="I213" i="1302"/>
  <c r="J213" i="1302"/>
  <c r="K213" i="1302"/>
  <c r="L213" i="1302"/>
  <c r="M213" i="1302"/>
  <c r="Q213" i="1302"/>
  <c r="S213" i="1302" s="1"/>
  <c r="T213" i="1302"/>
  <c r="V213" i="1302" s="1"/>
  <c r="A214" i="1302"/>
  <c r="B214" i="1302"/>
  <c r="C214" i="1302"/>
  <c r="D214" i="1302"/>
  <c r="E214" i="1302"/>
  <c r="F214" i="1302"/>
  <c r="G214" i="1302"/>
  <c r="H214" i="1302"/>
  <c r="I214" i="1302"/>
  <c r="J214" i="1302"/>
  <c r="K214" i="1302"/>
  <c r="L214" i="1302"/>
  <c r="M214" i="1302"/>
  <c r="N214" i="1302"/>
  <c r="P214" i="1302" s="1"/>
  <c r="Q214" i="1302"/>
  <c r="S214" i="1302" s="1"/>
  <c r="T214" i="1302"/>
  <c r="V214" i="1302" s="1"/>
  <c r="A215" i="1302"/>
  <c r="B215" i="1302"/>
  <c r="C215" i="1302"/>
  <c r="D215" i="1302"/>
  <c r="E215" i="1302"/>
  <c r="F215" i="1302"/>
  <c r="G215" i="1302"/>
  <c r="H215" i="1302"/>
  <c r="I215" i="1302"/>
  <c r="J215" i="1302"/>
  <c r="K215" i="1302"/>
  <c r="L215" i="1302"/>
  <c r="M215" i="1302"/>
  <c r="N215" i="1302"/>
  <c r="P215" i="1302" s="1"/>
  <c r="Q215" i="1302"/>
  <c r="S215" i="1302" s="1"/>
  <c r="T215" i="1302"/>
  <c r="V215" i="1302" s="1"/>
  <c r="A216" i="1302"/>
  <c r="B216" i="1302"/>
  <c r="C216" i="1302"/>
  <c r="D216" i="1302"/>
  <c r="E216" i="1302"/>
  <c r="F216" i="1302"/>
  <c r="G216" i="1302"/>
  <c r="H216" i="1302"/>
  <c r="I216" i="1302"/>
  <c r="J216" i="1302"/>
  <c r="K216" i="1302"/>
  <c r="L216" i="1302"/>
  <c r="M216" i="1302"/>
  <c r="N216" i="1302"/>
  <c r="P216" i="1302" s="1"/>
  <c r="Q216" i="1302"/>
  <c r="S216" i="1302" s="1"/>
  <c r="T216" i="1302"/>
  <c r="V216" i="1302" s="1"/>
  <c r="A217" i="1302"/>
  <c r="B217" i="1302"/>
  <c r="C217" i="1302"/>
  <c r="D217" i="1302"/>
  <c r="E217" i="1302"/>
  <c r="F217" i="1302"/>
  <c r="G217" i="1302"/>
  <c r="H217" i="1302"/>
  <c r="I217" i="1302"/>
  <c r="J217" i="1302"/>
  <c r="K217" i="1302"/>
  <c r="L217" i="1302"/>
  <c r="M217" i="1302"/>
  <c r="N217" i="1302"/>
  <c r="P217" i="1302" s="1"/>
  <c r="Q217" i="1302"/>
  <c r="S217" i="1302" s="1"/>
  <c r="T217" i="1302"/>
  <c r="V217" i="1302" s="1"/>
  <c r="A218" i="1302"/>
  <c r="B218" i="1302"/>
  <c r="C218" i="1302"/>
  <c r="D218" i="1302"/>
  <c r="E218" i="1302"/>
  <c r="F218" i="1302"/>
  <c r="G218" i="1302"/>
  <c r="H218" i="1302"/>
  <c r="I218" i="1302"/>
  <c r="J218" i="1302"/>
  <c r="K218" i="1302"/>
  <c r="L218" i="1302"/>
  <c r="M218" i="1302"/>
  <c r="N218" i="1302"/>
  <c r="P218" i="1302" s="1"/>
  <c r="Q218" i="1302"/>
  <c r="S218" i="1302" s="1"/>
  <c r="T218" i="1302"/>
  <c r="V218" i="1302" s="1"/>
  <c r="A219" i="1302"/>
  <c r="B219" i="1302"/>
  <c r="C219" i="1302"/>
  <c r="D219" i="1302"/>
  <c r="E219" i="1302"/>
  <c r="F219" i="1302"/>
  <c r="G219" i="1302"/>
  <c r="H219" i="1302"/>
  <c r="I219" i="1302"/>
  <c r="J219" i="1302"/>
  <c r="K219" i="1302"/>
  <c r="L219" i="1302"/>
  <c r="M219" i="1302"/>
  <c r="N219" i="1302"/>
  <c r="P219" i="1302" s="1"/>
  <c r="Q219" i="1302"/>
  <c r="S219" i="1302" s="1"/>
  <c r="T219" i="1302"/>
  <c r="V219" i="1302" s="1"/>
  <c r="A220" i="1302"/>
  <c r="B220" i="1302"/>
  <c r="C220" i="1302"/>
  <c r="D220" i="1302"/>
  <c r="E220" i="1302"/>
  <c r="F220" i="1302"/>
  <c r="G220" i="1302"/>
  <c r="H220" i="1302"/>
  <c r="I220" i="1302"/>
  <c r="J220" i="1302"/>
  <c r="K220" i="1302"/>
  <c r="L220" i="1302"/>
  <c r="M220" i="1302"/>
  <c r="N220" i="1302"/>
  <c r="P220" i="1302" s="1"/>
  <c r="Q220" i="1302"/>
  <c r="S220" i="1302" s="1"/>
  <c r="T220" i="1302"/>
  <c r="V220" i="1302" s="1"/>
  <c r="A221" i="1302"/>
  <c r="B221" i="1302"/>
  <c r="C221" i="1302"/>
  <c r="D221" i="1302"/>
  <c r="E221" i="1302"/>
  <c r="F221" i="1302"/>
  <c r="G221" i="1302"/>
  <c r="H221" i="1302"/>
  <c r="I221" i="1302"/>
  <c r="J221" i="1302"/>
  <c r="K221" i="1302"/>
  <c r="L221" i="1302"/>
  <c r="M221" i="1302"/>
  <c r="N221" i="1302"/>
  <c r="P221" i="1302" s="1"/>
  <c r="Q221" i="1302"/>
  <c r="S221" i="1302" s="1"/>
  <c r="T221" i="1302"/>
  <c r="V221" i="1302" s="1"/>
  <c r="A222" i="1302"/>
  <c r="B222" i="1302"/>
  <c r="C222" i="1302"/>
  <c r="D222" i="1302"/>
  <c r="E222" i="1302"/>
  <c r="F222" i="1302"/>
  <c r="G222" i="1302"/>
  <c r="H222" i="1302"/>
  <c r="I222" i="1302"/>
  <c r="J222" i="1302"/>
  <c r="K222" i="1302"/>
  <c r="L222" i="1302"/>
  <c r="M222" i="1302"/>
  <c r="N222" i="1302"/>
  <c r="P222" i="1302" s="1"/>
  <c r="Q222" i="1302"/>
  <c r="S222" i="1302" s="1"/>
  <c r="T222" i="1302"/>
  <c r="V222" i="1302" s="1"/>
  <c r="A223" i="1302"/>
  <c r="B223" i="1302"/>
  <c r="C223" i="1302"/>
  <c r="D223" i="1302"/>
  <c r="E223" i="1302"/>
  <c r="F223" i="1302"/>
  <c r="G223" i="1302"/>
  <c r="H223" i="1302"/>
  <c r="I223" i="1302"/>
  <c r="J223" i="1302"/>
  <c r="K223" i="1302"/>
  <c r="L223" i="1302"/>
  <c r="M223" i="1302"/>
  <c r="N223" i="1302"/>
  <c r="P223" i="1302" s="1"/>
  <c r="Q223" i="1302"/>
  <c r="S223" i="1302" s="1"/>
  <c r="T223" i="1302"/>
  <c r="V223" i="1302" s="1"/>
  <c r="A224" i="1302"/>
  <c r="B224" i="1302"/>
  <c r="C224" i="1302"/>
  <c r="D224" i="1302"/>
  <c r="E224" i="1302"/>
  <c r="F224" i="1302"/>
  <c r="G224" i="1302"/>
  <c r="H224" i="1302"/>
  <c r="I224" i="1302"/>
  <c r="J224" i="1302"/>
  <c r="K224" i="1302"/>
  <c r="L224" i="1302"/>
  <c r="M224" i="1302"/>
  <c r="N224" i="1302"/>
  <c r="P224" i="1302" s="1"/>
  <c r="Q224" i="1302"/>
  <c r="S224" i="1302" s="1"/>
  <c r="T224" i="1302"/>
  <c r="V224" i="1302" s="1"/>
  <c r="A225" i="1302"/>
  <c r="B225" i="1302"/>
  <c r="C225" i="1302"/>
  <c r="D225" i="1302"/>
  <c r="E225" i="1302"/>
  <c r="F225" i="1302"/>
  <c r="G225" i="1302"/>
  <c r="H225" i="1302"/>
  <c r="I225" i="1302"/>
  <c r="J225" i="1302"/>
  <c r="K225" i="1302"/>
  <c r="L225" i="1302"/>
  <c r="M225" i="1302"/>
  <c r="N225" i="1302"/>
  <c r="P225" i="1302" s="1"/>
  <c r="Q225" i="1302"/>
  <c r="S225" i="1302" s="1"/>
  <c r="T225" i="1302"/>
  <c r="V225" i="1302" s="1"/>
  <c r="A226" i="1302"/>
  <c r="B226" i="1302"/>
  <c r="C226" i="1302"/>
  <c r="D226" i="1302"/>
  <c r="E226" i="1302"/>
  <c r="F226" i="1302"/>
  <c r="G226" i="1302"/>
  <c r="H226" i="1302"/>
  <c r="I226" i="1302"/>
  <c r="J226" i="1302"/>
  <c r="K226" i="1302"/>
  <c r="L226" i="1302"/>
  <c r="M226" i="1302"/>
  <c r="N226" i="1302"/>
  <c r="P226" i="1302" s="1"/>
  <c r="Q226" i="1302"/>
  <c r="S226" i="1302" s="1"/>
  <c r="T226" i="1302"/>
  <c r="V226" i="1302" s="1"/>
  <c r="A227" i="1302"/>
  <c r="B227" i="1302"/>
  <c r="C227" i="1302"/>
  <c r="D227" i="1302"/>
  <c r="E227" i="1302"/>
  <c r="F227" i="1302"/>
  <c r="G227" i="1302"/>
  <c r="H227" i="1302"/>
  <c r="I227" i="1302"/>
  <c r="J227" i="1302"/>
  <c r="K227" i="1302"/>
  <c r="L227" i="1302"/>
  <c r="M227" i="1302"/>
  <c r="N227" i="1302"/>
  <c r="P227" i="1302" s="1"/>
  <c r="Q227" i="1302"/>
  <c r="S227" i="1302" s="1"/>
  <c r="T227" i="1302"/>
  <c r="V227" i="1302" s="1"/>
  <c r="A228" i="1302"/>
  <c r="B228" i="1302"/>
  <c r="C228" i="1302"/>
  <c r="D228" i="1302"/>
  <c r="E228" i="1302"/>
  <c r="F228" i="1302"/>
  <c r="G228" i="1302"/>
  <c r="H228" i="1302"/>
  <c r="I228" i="1302"/>
  <c r="J228" i="1302"/>
  <c r="K228" i="1302"/>
  <c r="L228" i="1302"/>
  <c r="M228" i="1302"/>
  <c r="N228" i="1302"/>
  <c r="P228" i="1302" s="1"/>
  <c r="Q228" i="1302"/>
  <c r="S228" i="1302" s="1"/>
  <c r="T228" i="1302"/>
  <c r="V228" i="1302" s="1"/>
  <c r="A229" i="1302"/>
  <c r="B229" i="1302"/>
  <c r="C229" i="1302"/>
  <c r="D229" i="1302"/>
  <c r="E229" i="1302"/>
  <c r="F229" i="1302"/>
  <c r="G229" i="1302"/>
  <c r="H229" i="1302"/>
  <c r="I229" i="1302"/>
  <c r="J229" i="1302"/>
  <c r="K229" i="1302"/>
  <c r="L229" i="1302"/>
  <c r="M229" i="1302"/>
  <c r="N229" i="1302"/>
  <c r="P229" i="1302" s="1"/>
  <c r="Q229" i="1302"/>
  <c r="S229" i="1302" s="1"/>
  <c r="T229" i="1302"/>
  <c r="V229" i="1302" s="1"/>
  <c r="A230" i="1302"/>
  <c r="B230" i="1302"/>
  <c r="C230" i="1302"/>
  <c r="D230" i="1302"/>
  <c r="E230" i="1302"/>
  <c r="F230" i="1302"/>
  <c r="G230" i="1302"/>
  <c r="H230" i="1302"/>
  <c r="I230" i="1302"/>
  <c r="J230" i="1302"/>
  <c r="K230" i="1302"/>
  <c r="L230" i="1302"/>
  <c r="M230" i="1302"/>
  <c r="N230" i="1302"/>
  <c r="P230" i="1302" s="1"/>
  <c r="Q230" i="1302"/>
  <c r="S230" i="1302" s="1"/>
  <c r="T230" i="1302"/>
  <c r="V230" i="1302" s="1"/>
  <c r="A231" i="1302"/>
  <c r="B231" i="1302"/>
  <c r="C231" i="1302"/>
  <c r="D231" i="1302"/>
  <c r="E231" i="1302"/>
  <c r="F231" i="1302"/>
  <c r="G231" i="1302"/>
  <c r="H231" i="1302"/>
  <c r="I231" i="1302"/>
  <c r="J231" i="1302"/>
  <c r="K231" i="1302"/>
  <c r="L231" i="1302"/>
  <c r="M231" i="1302"/>
  <c r="N231" i="1302"/>
  <c r="P231" i="1302" s="1"/>
  <c r="Q231" i="1302"/>
  <c r="S231" i="1302" s="1"/>
  <c r="T231" i="1302"/>
  <c r="V231" i="1302" s="1"/>
  <c r="A232" i="1302"/>
  <c r="B232" i="1302"/>
  <c r="C232" i="1302"/>
  <c r="D232" i="1302"/>
  <c r="E232" i="1302"/>
  <c r="F232" i="1302"/>
  <c r="G232" i="1302"/>
  <c r="H232" i="1302"/>
  <c r="I232" i="1302"/>
  <c r="J232" i="1302"/>
  <c r="K232" i="1302"/>
  <c r="L232" i="1302"/>
  <c r="M232" i="1302"/>
  <c r="N232" i="1302"/>
  <c r="P232" i="1302" s="1"/>
  <c r="Q232" i="1302"/>
  <c r="S232" i="1302" s="1"/>
  <c r="T232" i="1302"/>
  <c r="V232" i="1302" s="1"/>
  <c r="A233" i="1302"/>
  <c r="B233" i="1302"/>
  <c r="C233" i="1302"/>
  <c r="D233" i="1302"/>
  <c r="E233" i="1302"/>
  <c r="F233" i="1302"/>
  <c r="G233" i="1302"/>
  <c r="H233" i="1302"/>
  <c r="I233" i="1302"/>
  <c r="J233" i="1302"/>
  <c r="K233" i="1302"/>
  <c r="L233" i="1302"/>
  <c r="M233" i="1302"/>
  <c r="N233" i="1302"/>
  <c r="P233" i="1302" s="1"/>
  <c r="Q233" i="1302"/>
  <c r="S233" i="1302" s="1"/>
  <c r="T233" i="1302"/>
  <c r="V233" i="1302" s="1"/>
  <c r="A234" i="1302"/>
  <c r="B234" i="1302"/>
  <c r="C234" i="1302"/>
  <c r="D234" i="1302"/>
  <c r="E234" i="1302"/>
  <c r="F234" i="1302"/>
  <c r="G234" i="1302"/>
  <c r="H234" i="1302"/>
  <c r="I234" i="1302"/>
  <c r="J234" i="1302"/>
  <c r="K234" i="1302"/>
  <c r="L234" i="1302"/>
  <c r="M234" i="1302"/>
  <c r="N234" i="1302"/>
  <c r="P234" i="1302" s="1"/>
  <c r="Q234" i="1302"/>
  <c r="S234" i="1302" s="1"/>
  <c r="T234" i="1302"/>
  <c r="V234" i="1302" s="1"/>
  <c r="A235" i="1302"/>
  <c r="B235" i="1302"/>
  <c r="C235" i="1302"/>
  <c r="D235" i="1302"/>
  <c r="E235" i="1302"/>
  <c r="F235" i="1302"/>
  <c r="G235" i="1302"/>
  <c r="H235" i="1302"/>
  <c r="I235" i="1302"/>
  <c r="J235" i="1302"/>
  <c r="K235" i="1302"/>
  <c r="L235" i="1302"/>
  <c r="M235" i="1302"/>
  <c r="N235" i="1302"/>
  <c r="P235" i="1302" s="1"/>
  <c r="Q235" i="1302"/>
  <c r="S235" i="1302" s="1"/>
  <c r="T235" i="1302"/>
  <c r="V235" i="1302" s="1"/>
  <c r="A236" i="1302"/>
  <c r="B236" i="1302"/>
  <c r="C236" i="1302"/>
  <c r="D236" i="1302"/>
  <c r="E236" i="1302"/>
  <c r="F236" i="1302"/>
  <c r="G236" i="1302"/>
  <c r="H236" i="1302"/>
  <c r="I236" i="1302"/>
  <c r="J236" i="1302"/>
  <c r="K236" i="1302"/>
  <c r="L236" i="1302"/>
  <c r="M236" i="1302"/>
  <c r="N236" i="1302"/>
  <c r="P236" i="1302" s="1"/>
  <c r="Q236" i="1302"/>
  <c r="S236" i="1302" s="1"/>
  <c r="T236" i="1302"/>
  <c r="V236" i="1302" s="1"/>
  <c r="A237" i="1302"/>
  <c r="B237" i="1302"/>
  <c r="C237" i="1302"/>
  <c r="D237" i="1302"/>
  <c r="E237" i="1302"/>
  <c r="F237" i="1302"/>
  <c r="G237" i="1302"/>
  <c r="H237" i="1302"/>
  <c r="I237" i="1302"/>
  <c r="J237" i="1302"/>
  <c r="K237" i="1302"/>
  <c r="L237" i="1302"/>
  <c r="M237" i="1302"/>
  <c r="N237" i="1302"/>
  <c r="P237" i="1302" s="1"/>
  <c r="Q237" i="1302"/>
  <c r="S237" i="1302" s="1"/>
  <c r="T237" i="1302"/>
  <c r="V237" i="1302" s="1"/>
  <c r="A238" i="1302"/>
  <c r="B238" i="1302"/>
  <c r="C238" i="1302"/>
  <c r="D238" i="1302"/>
  <c r="E238" i="1302"/>
  <c r="F238" i="1302"/>
  <c r="G238" i="1302"/>
  <c r="H238" i="1302"/>
  <c r="I238" i="1302"/>
  <c r="J238" i="1302"/>
  <c r="K238" i="1302"/>
  <c r="L238" i="1302"/>
  <c r="M238" i="1302"/>
  <c r="A239" i="1302"/>
  <c r="B239" i="1302"/>
  <c r="C239" i="1302"/>
  <c r="D239" i="1302"/>
  <c r="E239" i="1302"/>
  <c r="F239" i="1302"/>
  <c r="G239" i="1302"/>
  <c r="H239" i="1302"/>
  <c r="I239" i="1302"/>
  <c r="J239" i="1302"/>
  <c r="K239" i="1302"/>
  <c r="L239" i="1302"/>
  <c r="M239" i="1302"/>
  <c r="A240" i="1302"/>
  <c r="B240" i="1302"/>
  <c r="C240" i="1302"/>
  <c r="D240" i="1302"/>
  <c r="E240" i="1302"/>
  <c r="F240" i="1302"/>
  <c r="G240" i="1302"/>
  <c r="H240" i="1302"/>
  <c r="I240" i="1302"/>
  <c r="J240" i="1302"/>
  <c r="K240" i="1302"/>
  <c r="L240" i="1302"/>
  <c r="M240" i="1302"/>
  <c r="A241" i="1302"/>
  <c r="B241" i="1302"/>
  <c r="C241" i="1302"/>
  <c r="D241" i="1302"/>
  <c r="E241" i="1302"/>
  <c r="F241" i="1302"/>
  <c r="G241" i="1302"/>
  <c r="H241" i="1302"/>
  <c r="I241" i="1302"/>
  <c r="J241" i="1302"/>
  <c r="K241" i="1302"/>
  <c r="L241" i="1302"/>
  <c r="M241" i="1302"/>
  <c r="Q241" i="1302"/>
  <c r="S241" i="1302" s="1"/>
  <c r="T241" i="1302"/>
  <c r="V241" i="1302" s="1"/>
  <c r="A242" i="1302"/>
  <c r="B242" i="1302"/>
  <c r="C242" i="1302"/>
  <c r="D242" i="1302"/>
  <c r="E242" i="1302"/>
  <c r="F242" i="1302"/>
  <c r="G242" i="1302"/>
  <c r="H242" i="1302"/>
  <c r="I242" i="1302"/>
  <c r="J242" i="1302"/>
  <c r="K242" i="1302"/>
  <c r="L242" i="1302"/>
  <c r="M242" i="1302"/>
  <c r="N242" i="1302"/>
  <c r="P242" i="1302" s="1"/>
  <c r="Q242" i="1302"/>
  <c r="S242" i="1302" s="1"/>
  <c r="T242" i="1302"/>
  <c r="V242" i="1302" s="1"/>
  <c r="A243" i="1302"/>
  <c r="B243" i="1302"/>
  <c r="C243" i="1302"/>
  <c r="D243" i="1302"/>
  <c r="E243" i="1302"/>
  <c r="F243" i="1302"/>
  <c r="G243" i="1302"/>
  <c r="H243" i="1302"/>
  <c r="I243" i="1302"/>
  <c r="J243" i="1302"/>
  <c r="K243" i="1302"/>
  <c r="L243" i="1302"/>
  <c r="M243" i="1302"/>
  <c r="N243" i="1302"/>
  <c r="P243" i="1302" s="1"/>
  <c r="Q243" i="1302"/>
  <c r="S243" i="1302" s="1"/>
  <c r="T243" i="1302"/>
  <c r="V243" i="1302" s="1"/>
  <c r="A244" i="1302"/>
  <c r="B244" i="1302"/>
  <c r="C244" i="1302"/>
  <c r="D244" i="1302"/>
  <c r="E244" i="1302"/>
  <c r="F244" i="1302"/>
  <c r="G244" i="1302"/>
  <c r="H244" i="1302"/>
  <c r="I244" i="1302"/>
  <c r="J244" i="1302"/>
  <c r="K244" i="1302"/>
  <c r="L244" i="1302"/>
  <c r="M244" i="1302"/>
  <c r="Q244" i="1302"/>
  <c r="S244" i="1302" s="1"/>
  <c r="T244" i="1302"/>
  <c r="V244" i="1302" s="1"/>
  <c r="A245" i="1302"/>
  <c r="B245" i="1302"/>
  <c r="C245" i="1302"/>
  <c r="D245" i="1302"/>
  <c r="E245" i="1302"/>
  <c r="F245" i="1302"/>
  <c r="G245" i="1302"/>
  <c r="H245" i="1302"/>
  <c r="I245" i="1302"/>
  <c r="J245" i="1302"/>
  <c r="K245" i="1302"/>
  <c r="L245" i="1302"/>
  <c r="M245" i="1302"/>
  <c r="N245" i="1302"/>
  <c r="P245" i="1302" s="1"/>
  <c r="Q245" i="1302"/>
  <c r="S245" i="1302" s="1"/>
  <c r="T245" i="1302"/>
  <c r="V245" i="1302" s="1"/>
  <c r="A246" i="1302"/>
  <c r="B246" i="1302"/>
  <c r="C246" i="1302"/>
  <c r="D246" i="1302"/>
  <c r="E246" i="1302"/>
  <c r="F246" i="1302"/>
  <c r="G246" i="1302"/>
  <c r="H246" i="1302"/>
  <c r="I246" i="1302"/>
  <c r="J246" i="1302"/>
  <c r="K246" i="1302"/>
  <c r="L246" i="1302"/>
  <c r="M246" i="1302"/>
  <c r="Q246" i="1302"/>
  <c r="S246" i="1302" s="1"/>
  <c r="T246" i="1302"/>
  <c r="V246" i="1302" s="1"/>
  <c r="A247" i="1302"/>
  <c r="B247" i="1302"/>
  <c r="C247" i="1302"/>
  <c r="D247" i="1302"/>
  <c r="E247" i="1302"/>
  <c r="F247" i="1302"/>
  <c r="G247" i="1302"/>
  <c r="H247" i="1302"/>
  <c r="I247" i="1302"/>
  <c r="J247" i="1302"/>
  <c r="K247" i="1302"/>
  <c r="L247" i="1302"/>
  <c r="M247" i="1302"/>
  <c r="N247" i="1302"/>
  <c r="P247" i="1302" s="1"/>
  <c r="Q247" i="1302"/>
  <c r="S247" i="1302" s="1"/>
  <c r="T247" i="1302"/>
  <c r="V247" i="1302" s="1"/>
  <c r="A248" i="1302"/>
  <c r="B248" i="1302"/>
  <c r="C248" i="1302"/>
  <c r="D248" i="1302"/>
  <c r="E248" i="1302"/>
  <c r="F248" i="1302"/>
  <c r="G248" i="1302"/>
  <c r="H248" i="1302"/>
  <c r="I248" i="1302"/>
  <c r="J248" i="1302"/>
  <c r="K248" i="1302"/>
  <c r="L248" i="1302"/>
  <c r="M248" i="1302"/>
  <c r="N248" i="1302"/>
  <c r="P248" i="1302" s="1"/>
  <c r="Q248" i="1302"/>
  <c r="S248" i="1302" s="1"/>
  <c r="T248" i="1302"/>
  <c r="V248" i="1302" s="1"/>
  <c r="A249" i="1302"/>
  <c r="B249" i="1302"/>
  <c r="C249" i="1302"/>
  <c r="D249" i="1302"/>
  <c r="E249" i="1302"/>
  <c r="F249" i="1302"/>
  <c r="G249" i="1302"/>
  <c r="H249" i="1302"/>
  <c r="I249" i="1302"/>
  <c r="J249" i="1302"/>
  <c r="K249" i="1302"/>
  <c r="L249" i="1302"/>
  <c r="M249" i="1302"/>
  <c r="N249" i="1302"/>
  <c r="P249" i="1302" s="1"/>
  <c r="Q249" i="1302"/>
  <c r="S249" i="1302" s="1"/>
  <c r="T249" i="1302"/>
  <c r="V249" i="1302" s="1"/>
  <c r="A250" i="1302"/>
  <c r="B250" i="1302"/>
  <c r="C250" i="1302"/>
  <c r="D250" i="1302"/>
  <c r="E250" i="1302"/>
  <c r="F250" i="1302"/>
  <c r="G250" i="1302"/>
  <c r="H250" i="1302"/>
  <c r="I250" i="1302"/>
  <c r="J250" i="1302"/>
  <c r="K250" i="1302"/>
  <c r="L250" i="1302"/>
  <c r="M250" i="1302"/>
  <c r="N250" i="1302"/>
  <c r="P250" i="1302" s="1"/>
  <c r="Q250" i="1302"/>
  <c r="S250" i="1302" s="1"/>
  <c r="T250" i="1302"/>
  <c r="V250" i="1302" s="1"/>
  <c r="A251" i="1302"/>
  <c r="B251" i="1302"/>
  <c r="C251" i="1302"/>
  <c r="D251" i="1302"/>
  <c r="E251" i="1302"/>
  <c r="F251" i="1302"/>
  <c r="G251" i="1302"/>
  <c r="H251" i="1302"/>
  <c r="I251" i="1302"/>
  <c r="J251" i="1302"/>
  <c r="K251" i="1302"/>
  <c r="L251" i="1302"/>
  <c r="M251" i="1302"/>
  <c r="A252" i="1302"/>
  <c r="B252" i="1302"/>
  <c r="C252" i="1302"/>
  <c r="D252" i="1302"/>
  <c r="E252" i="1302"/>
  <c r="F252" i="1302"/>
  <c r="G252" i="1302"/>
  <c r="H252" i="1302"/>
  <c r="I252" i="1302"/>
  <c r="J252" i="1302"/>
  <c r="K252" i="1302"/>
  <c r="L252" i="1302"/>
  <c r="M252" i="1302"/>
  <c r="A253" i="1302"/>
  <c r="B253" i="1302"/>
  <c r="C253" i="1302"/>
  <c r="D253" i="1302"/>
  <c r="E253" i="1302"/>
  <c r="F253" i="1302"/>
  <c r="G253" i="1302"/>
  <c r="H253" i="1302"/>
  <c r="I253" i="1302"/>
  <c r="J253" i="1302"/>
  <c r="K253" i="1302"/>
  <c r="L253" i="1302"/>
  <c r="M253" i="1302"/>
  <c r="N253" i="1302"/>
  <c r="P253" i="1302" s="1"/>
  <c r="Q253" i="1302"/>
  <c r="S253" i="1302" s="1"/>
  <c r="T253" i="1302"/>
  <c r="V253" i="1302" s="1"/>
  <c r="A254" i="1302"/>
  <c r="B254" i="1302"/>
  <c r="C254" i="1302"/>
  <c r="D254" i="1302"/>
  <c r="E254" i="1302"/>
  <c r="F254" i="1302"/>
  <c r="G254" i="1302"/>
  <c r="H254" i="1302"/>
  <c r="I254" i="1302"/>
  <c r="J254" i="1302"/>
  <c r="K254" i="1302"/>
  <c r="L254" i="1302"/>
  <c r="M254" i="1302"/>
  <c r="N254" i="1302"/>
  <c r="P254" i="1302" s="1"/>
  <c r="Q254" i="1302"/>
  <c r="S254" i="1302" s="1"/>
  <c r="T254" i="1302"/>
  <c r="V254" i="1302" s="1"/>
  <c r="A255" i="1302"/>
  <c r="B255" i="1302"/>
  <c r="C255" i="1302"/>
  <c r="D255" i="1302"/>
  <c r="E255" i="1302"/>
  <c r="F255" i="1302"/>
  <c r="G255" i="1302"/>
  <c r="H255" i="1302"/>
  <c r="I255" i="1302"/>
  <c r="J255" i="1302"/>
  <c r="K255" i="1302"/>
  <c r="L255" i="1302"/>
  <c r="M255" i="1302"/>
  <c r="N255" i="1302"/>
  <c r="P255" i="1302" s="1"/>
  <c r="Q255" i="1302"/>
  <c r="S255" i="1302" s="1"/>
  <c r="T255" i="1302"/>
  <c r="V255" i="1302" s="1"/>
  <c r="A256" i="1302"/>
  <c r="B256" i="1302"/>
  <c r="C256" i="1302"/>
  <c r="D256" i="1302"/>
  <c r="E256" i="1302"/>
  <c r="F256" i="1302"/>
  <c r="G256" i="1302"/>
  <c r="H256" i="1302"/>
  <c r="I256" i="1302"/>
  <c r="J256" i="1302"/>
  <c r="K256" i="1302"/>
  <c r="L256" i="1302"/>
  <c r="M256" i="1302"/>
  <c r="N256" i="1302"/>
  <c r="P256" i="1302" s="1"/>
  <c r="Q256" i="1302"/>
  <c r="S256" i="1302" s="1"/>
  <c r="T256" i="1302"/>
  <c r="V256" i="1302" s="1"/>
  <c r="A257" i="1302"/>
  <c r="B257" i="1302"/>
  <c r="C257" i="1302"/>
  <c r="D257" i="1302"/>
  <c r="E257" i="1302"/>
  <c r="F257" i="1302"/>
  <c r="G257" i="1302"/>
  <c r="H257" i="1302"/>
  <c r="I257" i="1302"/>
  <c r="J257" i="1302"/>
  <c r="K257" i="1302"/>
  <c r="L257" i="1302"/>
  <c r="M257" i="1302"/>
  <c r="A258" i="1302"/>
  <c r="B258" i="1302"/>
  <c r="C258" i="1302"/>
  <c r="D258" i="1302"/>
  <c r="E258" i="1302"/>
  <c r="F258" i="1302"/>
  <c r="G258" i="1302"/>
  <c r="H258" i="1302"/>
  <c r="I258" i="1302"/>
  <c r="J258" i="1302"/>
  <c r="K258" i="1302"/>
  <c r="L258" i="1302"/>
  <c r="M258" i="1302"/>
  <c r="Q258" i="1302"/>
  <c r="S258" i="1302" s="1"/>
  <c r="T258" i="1302"/>
  <c r="V258" i="1302" s="1"/>
  <c r="A259" i="1302"/>
  <c r="B259" i="1302"/>
  <c r="C259" i="1302"/>
  <c r="D259" i="1302"/>
  <c r="E259" i="1302"/>
  <c r="F259" i="1302"/>
  <c r="G259" i="1302"/>
  <c r="H259" i="1302"/>
  <c r="I259" i="1302"/>
  <c r="J259" i="1302"/>
  <c r="K259" i="1302"/>
  <c r="L259" i="1302"/>
  <c r="M259" i="1302"/>
  <c r="Q259" i="1302"/>
  <c r="S259" i="1302" s="1"/>
  <c r="T259" i="1302"/>
  <c r="V259" i="1302" s="1"/>
  <c r="A260" i="1302"/>
  <c r="B260" i="1302"/>
  <c r="C260" i="1302"/>
  <c r="D260" i="1302"/>
  <c r="E260" i="1302"/>
  <c r="F260" i="1302"/>
  <c r="G260" i="1302"/>
  <c r="H260" i="1302"/>
  <c r="I260" i="1302"/>
  <c r="J260" i="1302"/>
  <c r="K260" i="1302"/>
  <c r="L260" i="1302"/>
  <c r="M260" i="1302"/>
  <c r="Q260" i="1302"/>
  <c r="S260" i="1302" s="1"/>
  <c r="T260" i="1302"/>
  <c r="V260" i="1302" s="1"/>
  <c r="A261" i="1302"/>
  <c r="B261" i="1302"/>
  <c r="C261" i="1302"/>
  <c r="D261" i="1302"/>
  <c r="E261" i="1302"/>
  <c r="F261" i="1302"/>
  <c r="G261" i="1302"/>
  <c r="H261" i="1302"/>
  <c r="I261" i="1302"/>
  <c r="J261" i="1302"/>
  <c r="K261" i="1302"/>
  <c r="L261" i="1302"/>
  <c r="M261" i="1302"/>
  <c r="Q261" i="1302"/>
  <c r="S261" i="1302" s="1"/>
  <c r="T261" i="1302"/>
  <c r="V261" i="1302" s="1"/>
  <c r="A262" i="1302"/>
  <c r="B262" i="1302"/>
  <c r="C262" i="1302"/>
  <c r="D262" i="1302"/>
  <c r="E262" i="1302"/>
  <c r="F262" i="1302"/>
  <c r="G262" i="1302"/>
  <c r="H262" i="1302"/>
  <c r="I262" i="1302"/>
  <c r="J262" i="1302"/>
  <c r="K262" i="1302"/>
  <c r="L262" i="1302"/>
  <c r="M262" i="1302"/>
  <c r="N262" i="1302"/>
  <c r="P262" i="1302" s="1"/>
  <c r="Q262" i="1302"/>
  <c r="S262" i="1302" s="1"/>
  <c r="T262" i="1302"/>
  <c r="V262" i="1302" s="1"/>
  <c r="A263" i="1302"/>
  <c r="B263" i="1302"/>
  <c r="C263" i="1302"/>
  <c r="D263" i="1302"/>
  <c r="E263" i="1302"/>
  <c r="F263" i="1302"/>
  <c r="G263" i="1302"/>
  <c r="H263" i="1302"/>
  <c r="I263" i="1302"/>
  <c r="J263" i="1302"/>
  <c r="K263" i="1302"/>
  <c r="L263" i="1302"/>
  <c r="M263" i="1302"/>
  <c r="N263" i="1302"/>
  <c r="P263" i="1302" s="1"/>
  <c r="Q263" i="1302"/>
  <c r="S263" i="1302" s="1"/>
  <c r="T263" i="1302"/>
  <c r="V263" i="1302" s="1"/>
  <c r="A264" i="1302"/>
  <c r="B264" i="1302"/>
  <c r="C264" i="1302"/>
  <c r="D264" i="1302"/>
  <c r="E264" i="1302"/>
  <c r="F264" i="1302"/>
  <c r="G264" i="1302"/>
  <c r="H264" i="1302"/>
  <c r="I264" i="1302"/>
  <c r="J264" i="1302"/>
  <c r="K264" i="1302"/>
  <c r="L264" i="1302"/>
  <c r="M264" i="1302"/>
  <c r="N264" i="1302"/>
  <c r="P264" i="1302" s="1"/>
  <c r="Q264" i="1302"/>
  <c r="S264" i="1302" s="1"/>
  <c r="T264" i="1302"/>
  <c r="V264" i="1302" s="1"/>
  <c r="A265" i="1302"/>
  <c r="B265" i="1302"/>
  <c r="C265" i="1302"/>
  <c r="D265" i="1302"/>
  <c r="E265" i="1302"/>
  <c r="F265" i="1302"/>
  <c r="G265" i="1302"/>
  <c r="H265" i="1302"/>
  <c r="I265" i="1302"/>
  <c r="J265" i="1302"/>
  <c r="K265" i="1302"/>
  <c r="L265" i="1302"/>
  <c r="M265" i="1302"/>
  <c r="N265" i="1302"/>
  <c r="P265" i="1302" s="1"/>
  <c r="Q265" i="1302"/>
  <c r="S265" i="1302" s="1"/>
  <c r="T265" i="1302"/>
  <c r="V265" i="1302" s="1"/>
  <c r="A266" i="1302"/>
  <c r="B266" i="1302"/>
  <c r="C266" i="1302"/>
  <c r="D266" i="1302"/>
  <c r="E266" i="1302"/>
  <c r="F266" i="1302"/>
  <c r="G266" i="1302"/>
  <c r="H266" i="1302"/>
  <c r="I266" i="1302"/>
  <c r="J266" i="1302"/>
  <c r="K266" i="1302"/>
  <c r="L266" i="1302"/>
  <c r="M266" i="1302"/>
  <c r="A267" i="1302"/>
  <c r="B267" i="1302"/>
  <c r="C267" i="1302"/>
  <c r="D267" i="1302"/>
  <c r="E267" i="1302"/>
  <c r="F267" i="1302"/>
  <c r="G267" i="1302"/>
  <c r="H267" i="1302"/>
  <c r="I267" i="1302"/>
  <c r="J267" i="1302"/>
  <c r="K267" i="1302"/>
  <c r="L267" i="1302"/>
  <c r="M267" i="1302"/>
  <c r="Q267" i="1302"/>
  <c r="S267" i="1302" s="1"/>
  <c r="T267" i="1302"/>
  <c r="V267" i="1302" s="1"/>
  <c r="A268" i="1302"/>
  <c r="B268" i="1302"/>
  <c r="C268" i="1302"/>
  <c r="D268" i="1302"/>
  <c r="E268" i="1302"/>
  <c r="F268" i="1302"/>
  <c r="G268" i="1302"/>
  <c r="H268" i="1302"/>
  <c r="I268" i="1302"/>
  <c r="J268" i="1302"/>
  <c r="K268" i="1302"/>
  <c r="L268" i="1302"/>
  <c r="M268" i="1302"/>
  <c r="Q268" i="1302"/>
  <c r="S268" i="1302" s="1"/>
  <c r="T268" i="1302"/>
  <c r="V268" i="1302" s="1"/>
  <c r="A269" i="1302"/>
  <c r="B269" i="1302"/>
  <c r="C269" i="1302"/>
  <c r="D269" i="1302"/>
  <c r="E269" i="1302"/>
  <c r="F269" i="1302"/>
  <c r="G269" i="1302"/>
  <c r="H269" i="1302"/>
  <c r="I269" i="1302"/>
  <c r="J269" i="1302"/>
  <c r="K269" i="1302"/>
  <c r="L269" i="1302"/>
  <c r="M269" i="1302"/>
  <c r="Q269" i="1302"/>
  <c r="S269" i="1302" s="1"/>
  <c r="T269" i="1302"/>
  <c r="V269" i="1302" s="1"/>
  <c r="A270" i="1302"/>
  <c r="B270" i="1302"/>
  <c r="C270" i="1302"/>
  <c r="D270" i="1302"/>
  <c r="E270" i="1302"/>
  <c r="F270" i="1302"/>
  <c r="G270" i="1302"/>
  <c r="H270" i="1302"/>
  <c r="I270" i="1302"/>
  <c r="J270" i="1302"/>
  <c r="K270" i="1302"/>
  <c r="L270" i="1302"/>
  <c r="M270" i="1302"/>
  <c r="Q270" i="1302"/>
  <c r="S270" i="1302" s="1"/>
  <c r="T270" i="1302"/>
  <c r="V270" i="1302" s="1"/>
  <c r="A271" i="1302"/>
  <c r="B271" i="1302"/>
  <c r="C271" i="1302"/>
  <c r="D271" i="1302"/>
  <c r="E271" i="1302"/>
  <c r="F271" i="1302"/>
  <c r="G271" i="1302"/>
  <c r="H271" i="1302"/>
  <c r="I271" i="1302"/>
  <c r="J271" i="1302"/>
  <c r="K271" i="1302"/>
  <c r="L271" i="1302"/>
  <c r="M271" i="1302"/>
  <c r="Q271" i="1302"/>
  <c r="S271" i="1302" s="1"/>
  <c r="T271" i="1302"/>
  <c r="V271" i="1302" s="1"/>
  <c r="A272" i="1302"/>
  <c r="B272" i="1302"/>
  <c r="C272" i="1302"/>
  <c r="D272" i="1302"/>
  <c r="E272" i="1302"/>
  <c r="F272" i="1302"/>
  <c r="G272" i="1302"/>
  <c r="H272" i="1302"/>
  <c r="I272" i="1302"/>
  <c r="J272" i="1302"/>
  <c r="K272" i="1302"/>
  <c r="L272" i="1302"/>
  <c r="M272" i="1302"/>
  <c r="Q272" i="1302"/>
  <c r="S272" i="1302" s="1"/>
  <c r="T272" i="1302"/>
  <c r="V272" i="1302" s="1"/>
  <c r="A273" i="1302"/>
  <c r="B273" i="1302"/>
  <c r="C273" i="1302"/>
  <c r="D273" i="1302"/>
  <c r="E273" i="1302"/>
  <c r="F273" i="1302"/>
  <c r="G273" i="1302"/>
  <c r="H273" i="1302"/>
  <c r="I273" i="1302"/>
  <c r="J273" i="1302"/>
  <c r="K273" i="1302"/>
  <c r="L273" i="1302"/>
  <c r="M273" i="1302"/>
  <c r="Q273" i="1302"/>
  <c r="S273" i="1302" s="1"/>
  <c r="T273" i="1302"/>
  <c r="V273" i="1302" s="1"/>
  <c r="A274" i="1302"/>
  <c r="B274" i="1302"/>
  <c r="C274" i="1302"/>
  <c r="D274" i="1302"/>
  <c r="E274" i="1302"/>
  <c r="F274" i="1302"/>
  <c r="G274" i="1302"/>
  <c r="H274" i="1302"/>
  <c r="I274" i="1302"/>
  <c r="J274" i="1302"/>
  <c r="K274" i="1302"/>
  <c r="L274" i="1302"/>
  <c r="M274" i="1302"/>
  <c r="Q274" i="1302"/>
  <c r="S274" i="1302" s="1"/>
  <c r="T274" i="1302"/>
  <c r="V274" i="1302" s="1"/>
  <c r="A275" i="1302"/>
  <c r="B275" i="1302"/>
  <c r="C275" i="1302"/>
  <c r="D275" i="1302"/>
  <c r="E275" i="1302"/>
  <c r="F275" i="1302"/>
  <c r="G275" i="1302"/>
  <c r="H275" i="1302"/>
  <c r="I275" i="1302"/>
  <c r="J275" i="1302"/>
  <c r="K275" i="1302"/>
  <c r="L275" i="1302"/>
  <c r="M275" i="1302"/>
  <c r="Q275" i="1302"/>
  <c r="S275" i="1302" s="1"/>
  <c r="T275" i="1302"/>
  <c r="V275" i="1302" s="1"/>
  <c r="A276" i="1302"/>
  <c r="B276" i="1302"/>
  <c r="C276" i="1302"/>
  <c r="D276" i="1302"/>
  <c r="E276" i="1302"/>
  <c r="F276" i="1302"/>
  <c r="G276" i="1302"/>
  <c r="H276" i="1302"/>
  <c r="I276" i="1302"/>
  <c r="J276" i="1302"/>
  <c r="K276" i="1302"/>
  <c r="L276" i="1302"/>
  <c r="M276" i="1302"/>
  <c r="Q276" i="1302"/>
  <c r="S276" i="1302" s="1"/>
  <c r="T276" i="1302"/>
  <c r="V276" i="1302" s="1"/>
  <c r="A277" i="1302"/>
  <c r="B277" i="1302"/>
  <c r="C277" i="1302"/>
  <c r="D277" i="1302"/>
  <c r="E277" i="1302"/>
  <c r="F277" i="1302"/>
  <c r="G277" i="1302"/>
  <c r="H277" i="1302"/>
  <c r="I277" i="1302"/>
  <c r="J277" i="1302"/>
  <c r="K277" i="1302"/>
  <c r="L277" i="1302"/>
  <c r="M277" i="1302"/>
  <c r="Q277" i="1302"/>
  <c r="S277" i="1302" s="1"/>
  <c r="T277" i="1302"/>
  <c r="V277" i="1302" s="1"/>
  <c r="A278" i="1302"/>
  <c r="B278" i="1302"/>
  <c r="C278" i="1302"/>
  <c r="D278" i="1302"/>
  <c r="E278" i="1302"/>
  <c r="F278" i="1302"/>
  <c r="G278" i="1302"/>
  <c r="H278" i="1302"/>
  <c r="I278" i="1302"/>
  <c r="J278" i="1302"/>
  <c r="K278" i="1302"/>
  <c r="L278" i="1302"/>
  <c r="M278" i="1302"/>
  <c r="Q278" i="1302"/>
  <c r="S278" i="1302" s="1"/>
  <c r="T278" i="1302"/>
  <c r="V278" i="1302" s="1"/>
  <c r="A279" i="1302"/>
  <c r="B279" i="1302"/>
  <c r="C279" i="1302"/>
  <c r="D279" i="1302"/>
  <c r="E279" i="1302"/>
  <c r="F279" i="1302"/>
  <c r="G279" i="1302"/>
  <c r="H279" i="1302"/>
  <c r="I279" i="1302"/>
  <c r="J279" i="1302"/>
  <c r="K279" i="1302"/>
  <c r="L279" i="1302"/>
  <c r="M279" i="1302"/>
  <c r="N279" i="1302"/>
  <c r="P279" i="1302" s="1"/>
  <c r="Q279" i="1302"/>
  <c r="S279" i="1302" s="1"/>
  <c r="T279" i="1302"/>
  <c r="V279" i="1302" s="1"/>
  <c r="A280" i="1302"/>
  <c r="B280" i="1302"/>
  <c r="C280" i="1302"/>
  <c r="D280" i="1302"/>
  <c r="E280" i="1302"/>
  <c r="F280" i="1302"/>
  <c r="G280" i="1302"/>
  <c r="H280" i="1302"/>
  <c r="I280" i="1302"/>
  <c r="J280" i="1302"/>
  <c r="K280" i="1302"/>
  <c r="L280" i="1302"/>
  <c r="M280" i="1302"/>
  <c r="N280" i="1302"/>
  <c r="P280" i="1302" s="1"/>
  <c r="Q280" i="1302"/>
  <c r="S280" i="1302" s="1"/>
  <c r="T280" i="1302"/>
  <c r="V280" i="1302" s="1"/>
  <c r="A281" i="1302"/>
  <c r="B281" i="1302"/>
  <c r="C281" i="1302"/>
  <c r="D281" i="1302"/>
  <c r="E281" i="1302"/>
  <c r="F281" i="1302"/>
  <c r="G281" i="1302"/>
  <c r="H281" i="1302"/>
  <c r="I281" i="1302"/>
  <c r="J281" i="1302"/>
  <c r="K281" i="1302"/>
  <c r="L281" i="1302"/>
  <c r="M281" i="1302"/>
  <c r="N281" i="1302"/>
  <c r="P281" i="1302" s="1"/>
  <c r="Q281" i="1302"/>
  <c r="S281" i="1302" s="1"/>
  <c r="T281" i="1302"/>
  <c r="V281" i="1302" s="1"/>
  <c r="A282" i="1302"/>
  <c r="B282" i="1302"/>
  <c r="C282" i="1302"/>
  <c r="D282" i="1302"/>
  <c r="E282" i="1302"/>
  <c r="F282" i="1302"/>
  <c r="G282" i="1302"/>
  <c r="H282" i="1302"/>
  <c r="I282" i="1302"/>
  <c r="J282" i="1302"/>
  <c r="K282" i="1302"/>
  <c r="L282" i="1302"/>
  <c r="M282" i="1302"/>
  <c r="N282" i="1302"/>
  <c r="P282" i="1302" s="1"/>
  <c r="Q282" i="1302"/>
  <c r="S282" i="1302" s="1"/>
  <c r="T282" i="1302"/>
  <c r="V282" i="1302" s="1"/>
  <c r="A283" i="1302"/>
  <c r="B283" i="1302"/>
  <c r="C283" i="1302"/>
  <c r="D283" i="1302"/>
  <c r="E283" i="1302"/>
  <c r="F283" i="1302"/>
  <c r="G283" i="1302"/>
  <c r="H283" i="1302"/>
  <c r="I283" i="1302"/>
  <c r="J283" i="1302"/>
  <c r="K283" i="1302"/>
  <c r="L283" i="1302"/>
  <c r="M283" i="1302"/>
  <c r="N283" i="1302"/>
  <c r="P283" i="1302" s="1"/>
  <c r="Q283" i="1302"/>
  <c r="S283" i="1302" s="1"/>
  <c r="T283" i="1302"/>
  <c r="V283" i="1302" s="1"/>
  <c r="A284" i="1302"/>
  <c r="B284" i="1302"/>
  <c r="C284" i="1302"/>
  <c r="D284" i="1302"/>
  <c r="E284" i="1302"/>
  <c r="F284" i="1302"/>
  <c r="G284" i="1302"/>
  <c r="H284" i="1302"/>
  <c r="I284" i="1302"/>
  <c r="J284" i="1302"/>
  <c r="K284" i="1302"/>
  <c r="L284" i="1302"/>
  <c r="M284" i="1302"/>
  <c r="N284" i="1302"/>
  <c r="P284" i="1302" s="1"/>
  <c r="Q284" i="1302"/>
  <c r="S284" i="1302" s="1"/>
  <c r="T284" i="1302"/>
  <c r="V284" i="1302" s="1"/>
  <c r="A285" i="1302"/>
  <c r="B285" i="1302"/>
  <c r="C285" i="1302"/>
  <c r="D285" i="1302"/>
  <c r="E285" i="1302"/>
  <c r="F285" i="1302"/>
  <c r="G285" i="1302"/>
  <c r="H285" i="1302"/>
  <c r="I285" i="1302"/>
  <c r="J285" i="1302"/>
  <c r="K285" i="1302"/>
  <c r="L285" i="1302"/>
  <c r="M285" i="1302"/>
  <c r="A286" i="1302"/>
  <c r="B286" i="1302"/>
  <c r="C286" i="1302"/>
  <c r="D286" i="1302"/>
  <c r="E286" i="1302"/>
  <c r="F286" i="1302"/>
  <c r="G286" i="1302"/>
  <c r="H286" i="1302"/>
  <c r="I286" i="1302"/>
  <c r="J286" i="1302"/>
  <c r="K286" i="1302"/>
  <c r="L286" i="1302"/>
  <c r="M286" i="1302"/>
  <c r="A287" i="1302"/>
  <c r="B287" i="1302"/>
  <c r="C287" i="1302"/>
  <c r="D287" i="1302"/>
  <c r="E287" i="1302"/>
  <c r="F287" i="1302"/>
  <c r="G287" i="1302"/>
  <c r="H287" i="1302"/>
  <c r="I287" i="1302"/>
  <c r="J287" i="1302"/>
  <c r="K287" i="1302"/>
  <c r="L287" i="1302"/>
  <c r="M287" i="1302"/>
  <c r="N287" i="1302"/>
  <c r="P287" i="1302" s="1"/>
  <c r="Q287" i="1302"/>
  <c r="S287" i="1302" s="1"/>
  <c r="T287" i="1302"/>
  <c r="V287" i="1302" s="1"/>
  <c r="A288" i="1302"/>
  <c r="B288" i="1302"/>
  <c r="C288" i="1302"/>
  <c r="D288" i="1302"/>
  <c r="E288" i="1302"/>
  <c r="F288" i="1302"/>
  <c r="G288" i="1302"/>
  <c r="H288" i="1302"/>
  <c r="I288" i="1302"/>
  <c r="J288" i="1302"/>
  <c r="K288" i="1302"/>
  <c r="L288" i="1302"/>
  <c r="M288" i="1302"/>
  <c r="N288" i="1302"/>
  <c r="P288" i="1302" s="1"/>
  <c r="Q288" i="1302"/>
  <c r="S288" i="1302" s="1"/>
  <c r="T288" i="1302"/>
  <c r="V288" i="1302" s="1"/>
  <c r="A289" i="1302"/>
  <c r="B289" i="1302"/>
  <c r="C289" i="1302"/>
  <c r="D289" i="1302"/>
  <c r="E289" i="1302"/>
  <c r="F289" i="1302"/>
  <c r="G289" i="1302"/>
  <c r="H289" i="1302"/>
  <c r="I289" i="1302"/>
  <c r="J289" i="1302"/>
  <c r="K289" i="1302"/>
  <c r="L289" i="1302"/>
  <c r="M289" i="1302"/>
  <c r="N289" i="1302"/>
  <c r="P289" i="1302" s="1"/>
  <c r="Q289" i="1302"/>
  <c r="S289" i="1302" s="1"/>
  <c r="T289" i="1302"/>
  <c r="V289" i="1302" s="1"/>
  <c r="A290" i="1302"/>
  <c r="B290" i="1302"/>
  <c r="C290" i="1302"/>
  <c r="D290" i="1302"/>
  <c r="E290" i="1302"/>
  <c r="F290" i="1302"/>
  <c r="G290" i="1302"/>
  <c r="H290" i="1302"/>
  <c r="I290" i="1302"/>
  <c r="J290" i="1302"/>
  <c r="K290" i="1302"/>
  <c r="L290" i="1302"/>
  <c r="M290" i="1302"/>
  <c r="N290" i="1302"/>
  <c r="P290" i="1302" s="1"/>
  <c r="Q290" i="1302"/>
  <c r="S290" i="1302" s="1"/>
  <c r="T290" i="1302"/>
  <c r="V290" i="1302" s="1"/>
  <c r="A291" i="1302"/>
  <c r="B291" i="1302"/>
  <c r="C291" i="1302"/>
  <c r="D291" i="1302"/>
  <c r="E291" i="1302"/>
  <c r="F291" i="1302"/>
  <c r="G291" i="1302"/>
  <c r="H291" i="1302"/>
  <c r="I291" i="1302"/>
  <c r="J291" i="1302"/>
  <c r="K291" i="1302"/>
  <c r="L291" i="1302"/>
  <c r="M291" i="1302"/>
  <c r="N291" i="1302"/>
  <c r="P291" i="1302" s="1"/>
  <c r="Q291" i="1302"/>
  <c r="S291" i="1302" s="1"/>
  <c r="T291" i="1302"/>
  <c r="V291" i="1302" s="1"/>
  <c r="A292" i="1302"/>
  <c r="B292" i="1302"/>
  <c r="C292" i="1302"/>
  <c r="D292" i="1302"/>
  <c r="E292" i="1302"/>
  <c r="F292" i="1302"/>
  <c r="G292" i="1302"/>
  <c r="H292" i="1302"/>
  <c r="I292" i="1302"/>
  <c r="J292" i="1302"/>
  <c r="K292" i="1302"/>
  <c r="L292" i="1302"/>
  <c r="M292" i="1302"/>
  <c r="N292" i="1302"/>
  <c r="P292" i="1302" s="1"/>
  <c r="Q292" i="1302"/>
  <c r="S292" i="1302" s="1"/>
  <c r="T292" i="1302"/>
  <c r="V292" i="1302" s="1"/>
  <c r="A293" i="1302"/>
  <c r="B293" i="1302"/>
  <c r="C293" i="1302"/>
  <c r="D293" i="1302"/>
  <c r="E293" i="1302"/>
  <c r="F293" i="1302"/>
  <c r="G293" i="1302"/>
  <c r="H293" i="1302"/>
  <c r="I293" i="1302"/>
  <c r="J293" i="1302"/>
  <c r="K293" i="1302"/>
  <c r="L293" i="1302"/>
  <c r="M293" i="1302"/>
  <c r="N293" i="1302"/>
  <c r="P293" i="1302" s="1"/>
  <c r="Q293" i="1302"/>
  <c r="S293" i="1302" s="1"/>
  <c r="T293" i="1302"/>
  <c r="V293" i="1302" s="1"/>
  <c r="A294" i="1302"/>
  <c r="B294" i="1302"/>
  <c r="C294" i="1302"/>
  <c r="D294" i="1302"/>
  <c r="E294" i="1302"/>
  <c r="F294" i="1302"/>
  <c r="G294" i="1302"/>
  <c r="H294" i="1302"/>
  <c r="I294" i="1302"/>
  <c r="J294" i="1302"/>
  <c r="K294" i="1302"/>
  <c r="L294" i="1302"/>
  <c r="M294" i="1302"/>
  <c r="N294" i="1302"/>
  <c r="P294" i="1302" s="1"/>
  <c r="Q294" i="1302"/>
  <c r="S294" i="1302" s="1"/>
  <c r="T294" i="1302"/>
  <c r="V294" i="1302" s="1"/>
  <c r="A295" i="1302"/>
  <c r="B295" i="1302"/>
  <c r="C295" i="1302"/>
  <c r="D295" i="1302"/>
  <c r="E295" i="1302"/>
  <c r="F295" i="1302"/>
  <c r="G295" i="1302"/>
  <c r="H295" i="1302"/>
  <c r="I295" i="1302"/>
  <c r="J295" i="1302"/>
  <c r="K295" i="1302"/>
  <c r="L295" i="1302"/>
  <c r="M295" i="1302"/>
  <c r="Q295" i="1302"/>
  <c r="S295" i="1302" s="1"/>
  <c r="T295" i="1302"/>
  <c r="V295" i="1302" s="1"/>
  <c r="A296" i="1302"/>
  <c r="B296" i="1302"/>
  <c r="C296" i="1302"/>
  <c r="D296" i="1302"/>
  <c r="E296" i="1302"/>
  <c r="F296" i="1302"/>
  <c r="G296" i="1302"/>
  <c r="H296" i="1302"/>
  <c r="I296" i="1302"/>
  <c r="J296" i="1302"/>
  <c r="K296" i="1302"/>
  <c r="L296" i="1302"/>
  <c r="M296" i="1302"/>
  <c r="N296" i="1302"/>
  <c r="P296" i="1302" s="1"/>
  <c r="Q296" i="1302"/>
  <c r="S296" i="1302" s="1"/>
  <c r="T296" i="1302"/>
  <c r="V296" i="1302" s="1"/>
  <c r="A297" i="1302"/>
  <c r="B297" i="1302"/>
  <c r="C297" i="1302"/>
  <c r="D297" i="1302"/>
  <c r="E297" i="1302"/>
  <c r="F297" i="1302"/>
  <c r="G297" i="1302"/>
  <c r="H297" i="1302"/>
  <c r="I297" i="1302"/>
  <c r="J297" i="1302"/>
  <c r="K297" i="1302"/>
  <c r="L297" i="1302"/>
  <c r="M297" i="1302"/>
  <c r="Q297" i="1302"/>
  <c r="S297" i="1302" s="1"/>
  <c r="T297" i="1302"/>
  <c r="V297" i="1302" s="1"/>
  <c r="A298" i="1302"/>
  <c r="B298" i="1302"/>
  <c r="C298" i="1302"/>
  <c r="D298" i="1302"/>
  <c r="E298" i="1302"/>
  <c r="F298" i="1302"/>
  <c r="G298" i="1302"/>
  <c r="H298" i="1302"/>
  <c r="I298" i="1302"/>
  <c r="J298" i="1302"/>
  <c r="K298" i="1302"/>
  <c r="L298" i="1302"/>
  <c r="M298" i="1302"/>
  <c r="N298" i="1302"/>
  <c r="P298" i="1302" s="1"/>
  <c r="Q298" i="1302"/>
  <c r="S298" i="1302" s="1"/>
  <c r="T298" i="1302"/>
  <c r="V298" i="1302" s="1"/>
  <c r="A299" i="1302"/>
  <c r="B299" i="1302"/>
  <c r="C299" i="1302"/>
  <c r="D299" i="1302"/>
  <c r="E299" i="1302"/>
  <c r="F299" i="1302"/>
  <c r="G299" i="1302"/>
  <c r="H299" i="1302"/>
  <c r="I299" i="1302"/>
  <c r="J299" i="1302"/>
  <c r="K299" i="1302"/>
  <c r="L299" i="1302"/>
  <c r="M299" i="1302"/>
  <c r="Q299" i="1302"/>
  <c r="S299" i="1302" s="1"/>
  <c r="T299" i="1302"/>
  <c r="V299" i="1302" s="1"/>
  <c r="A300" i="1302"/>
  <c r="B300" i="1302"/>
  <c r="C300" i="1302"/>
  <c r="D300" i="1302"/>
  <c r="E300" i="1302"/>
  <c r="F300" i="1302"/>
  <c r="G300" i="1302"/>
  <c r="H300" i="1302"/>
  <c r="I300" i="1302"/>
  <c r="J300" i="1302"/>
  <c r="K300" i="1302"/>
  <c r="L300" i="1302"/>
  <c r="M300" i="1302"/>
  <c r="N300" i="1302"/>
  <c r="P300" i="1302" s="1"/>
  <c r="Q300" i="1302"/>
  <c r="S300" i="1302" s="1"/>
  <c r="T300" i="1302"/>
  <c r="V300" i="1302" s="1"/>
  <c r="A301" i="1302"/>
  <c r="B301" i="1302"/>
  <c r="C301" i="1302"/>
  <c r="D301" i="1302"/>
  <c r="E301" i="1302"/>
  <c r="F301" i="1302"/>
  <c r="G301" i="1302"/>
  <c r="H301" i="1302"/>
  <c r="I301" i="1302"/>
  <c r="J301" i="1302"/>
  <c r="K301" i="1302"/>
  <c r="L301" i="1302"/>
  <c r="M301" i="1302"/>
  <c r="N301" i="1302"/>
  <c r="P301" i="1302" s="1"/>
  <c r="Q301" i="1302"/>
  <c r="S301" i="1302" s="1"/>
  <c r="T301" i="1302"/>
  <c r="V301" i="1302" s="1"/>
  <c r="A302" i="1302"/>
  <c r="B302" i="1302"/>
  <c r="C302" i="1302"/>
  <c r="D302" i="1302"/>
  <c r="E302" i="1302"/>
  <c r="F302" i="1302"/>
  <c r="G302" i="1302"/>
  <c r="H302" i="1302"/>
  <c r="I302" i="1302"/>
  <c r="J302" i="1302"/>
  <c r="K302" i="1302"/>
  <c r="L302" i="1302"/>
  <c r="M302" i="1302"/>
  <c r="N302" i="1302"/>
  <c r="P302" i="1302" s="1"/>
  <c r="Q302" i="1302"/>
  <c r="S302" i="1302" s="1"/>
  <c r="T302" i="1302"/>
  <c r="V302" i="1302" s="1"/>
  <c r="A303" i="1302"/>
  <c r="B303" i="1302"/>
  <c r="C303" i="1302"/>
  <c r="D303" i="1302"/>
  <c r="E303" i="1302"/>
  <c r="F303" i="1302"/>
  <c r="G303" i="1302"/>
  <c r="H303" i="1302"/>
  <c r="I303" i="1302"/>
  <c r="J303" i="1302"/>
  <c r="K303" i="1302"/>
  <c r="L303" i="1302"/>
  <c r="M303" i="1302"/>
  <c r="N303" i="1302"/>
  <c r="P303" i="1302" s="1"/>
  <c r="Q303" i="1302"/>
  <c r="S303" i="1302" s="1"/>
  <c r="T303" i="1302"/>
  <c r="V303" i="1302" s="1"/>
  <c r="A304" i="1302"/>
  <c r="B304" i="1302"/>
  <c r="C304" i="1302"/>
  <c r="D304" i="1302"/>
  <c r="E304" i="1302"/>
  <c r="F304" i="1302"/>
  <c r="G304" i="1302"/>
  <c r="H304" i="1302"/>
  <c r="I304" i="1302"/>
  <c r="J304" i="1302"/>
  <c r="K304" i="1302"/>
  <c r="L304" i="1302"/>
  <c r="M304" i="1302"/>
  <c r="N304" i="1302"/>
  <c r="P304" i="1302" s="1"/>
  <c r="Q304" i="1302"/>
  <c r="S304" i="1302" s="1"/>
  <c r="T304" i="1302"/>
  <c r="V304" i="1302" s="1"/>
  <c r="A305" i="1302"/>
  <c r="B305" i="1302"/>
  <c r="C305" i="1302"/>
  <c r="D305" i="1302"/>
  <c r="E305" i="1302"/>
  <c r="F305" i="1302"/>
  <c r="G305" i="1302"/>
  <c r="H305" i="1302"/>
  <c r="I305" i="1302"/>
  <c r="J305" i="1302"/>
  <c r="K305" i="1302"/>
  <c r="L305" i="1302"/>
  <c r="M305" i="1302"/>
  <c r="N305" i="1302"/>
  <c r="P305" i="1302" s="1"/>
  <c r="Q305" i="1302"/>
  <c r="S305" i="1302" s="1"/>
  <c r="T305" i="1302"/>
  <c r="V305" i="1302" s="1"/>
  <c r="A306" i="1302"/>
  <c r="B306" i="1302"/>
  <c r="C306" i="1302"/>
  <c r="D306" i="1302"/>
  <c r="E306" i="1302"/>
  <c r="F306" i="1302"/>
  <c r="G306" i="1302"/>
  <c r="H306" i="1302"/>
  <c r="I306" i="1302"/>
  <c r="J306" i="1302"/>
  <c r="K306" i="1302"/>
  <c r="L306" i="1302"/>
  <c r="M306" i="1302"/>
  <c r="N306" i="1302"/>
  <c r="P306" i="1302" s="1"/>
  <c r="Q306" i="1302"/>
  <c r="S306" i="1302" s="1"/>
  <c r="T306" i="1302"/>
  <c r="V306" i="1302" s="1"/>
  <c r="A307" i="1302"/>
  <c r="B307" i="1302"/>
  <c r="C307" i="1302"/>
  <c r="D307" i="1302"/>
  <c r="E307" i="1302"/>
  <c r="F307" i="1302"/>
  <c r="G307" i="1302"/>
  <c r="H307" i="1302"/>
  <c r="I307" i="1302"/>
  <c r="J307" i="1302"/>
  <c r="K307" i="1302"/>
  <c r="L307" i="1302"/>
  <c r="M307" i="1302"/>
  <c r="A308" i="1302"/>
  <c r="B308" i="1302"/>
  <c r="C308" i="1302"/>
  <c r="D308" i="1302"/>
  <c r="E308" i="1302"/>
  <c r="F308" i="1302"/>
  <c r="G308" i="1302"/>
  <c r="H308" i="1302"/>
  <c r="I308" i="1302"/>
  <c r="J308" i="1302"/>
  <c r="K308" i="1302"/>
  <c r="L308" i="1302"/>
  <c r="M308" i="1302"/>
  <c r="N308" i="1302"/>
  <c r="P308" i="1302" s="1"/>
  <c r="Q308" i="1302"/>
  <c r="S308" i="1302" s="1"/>
  <c r="T308" i="1302"/>
  <c r="V308" i="1302" s="1"/>
  <c r="A309" i="1302"/>
  <c r="B309" i="1302"/>
  <c r="C309" i="1302"/>
  <c r="D309" i="1302"/>
  <c r="E309" i="1302"/>
  <c r="F309" i="1302"/>
  <c r="G309" i="1302"/>
  <c r="H309" i="1302"/>
  <c r="I309" i="1302"/>
  <c r="J309" i="1302"/>
  <c r="K309" i="1302"/>
  <c r="L309" i="1302"/>
  <c r="M309" i="1302"/>
  <c r="A310" i="1302"/>
  <c r="B310" i="1302"/>
  <c r="C310" i="1302"/>
  <c r="D310" i="1302"/>
  <c r="E310" i="1302"/>
  <c r="F310" i="1302"/>
  <c r="G310" i="1302"/>
  <c r="H310" i="1302"/>
  <c r="I310" i="1302"/>
  <c r="J310" i="1302"/>
  <c r="K310" i="1302"/>
  <c r="L310" i="1302"/>
  <c r="M310" i="1302"/>
  <c r="A311" i="1302"/>
  <c r="B311" i="1302"/>
  <c r="C311" i="1302"/>
  <c r="D311" i="1302"/>
  <c r="E311" i="1302"/>
  <c r="F311" i="1302"/>
  <c r="G311" i="1302"/>
  <c r="H311" i="1302"/>
  <c r="I311" i="1302"/>
  <c r="J311" i="1302"/>
  <c r="K311" i="1302"/>
  <c r="L311" i="1302"/>
  <c r="M311" i="1302"/>
  <c r="Q311" i="1302"/>
  <c r="S311" i="1302" s="1"/>
  <c r="T311" i="1302"/>
  <c r="V311" i="1302" s="1"/>
  <c r="A312" i="1302"/>
  <c r="B312" i="1302"/>
  <c r="C312" i="1302"/>
  <c r="D312" i="1302"/>
  <c r="E312" i="1302"/>
  <c r="F312" i="1302"/>
  <c r="G312" i="1302"/>
  <c r="H312" i="1302"/>
  <c r="I312" i="1302"/>
  <c r="J312" i="1302"/>
  <c r="K312" i="1302"/>
  <c r="L312" i="1302"/>
  <c r="M312" i="1302"/>
  <c r="N312" i="1302"/>
  <c r="P312" i="1302" s="1"/>
  <c r="Q312" i="1302"/>
  <c r="S312" i="1302" s="1"/>
  <c r="T312" i="1302"/>
  <c r="V312" i="1302" s="1"/>
  <c r="A313" i="1302"/>
  <c r="B313" i="1302"/>
  <c r="C313" i="1302"/>
  <c r="D313" i="1302"/>
  <c r="E313" i="1302"/>
  <c r="F313" i="1302"/>
  <c r="G313" i="1302"/>
  <c r="H313" i="1302"/>
  <c r="I313" i="1302"/>
  <c r="J313" i="1302"/>
  <c r="K313" i="1302"/>
  <c r="L313" i="1302"/>
  <c r="M313" i="1302"/>
  <c r="N313" i="1302"/>
  <c r="P313" i="1302" s="1"/>
  <c r="Q313" i="1302"/>
  <c r="S313" i="1302" s="1"/>
  <c r="T313" i="1302"/>
  <c r="V313" i="1302" s="1"/>
  <c r="A314" i="1302"/>
  <c r="B314" i="1302"/>
  <c r="C314" i="1302"/>
  <c r="D314" i="1302"/>
  <c r="E314" i="1302"/>
  <c r="F314" i="1302"/>
  <c r="G314" i="1302"/>
  <c r="H314" i="1302"/>
  <c r="I314" i="1302"/>
  <c r="J314" i="1302"/>
  <c r="K314" i="1302"/>
  <c r="L314" i="1302"/>
  <c r="M314" i="1302"/>
  <c r="N314" i="1302"/>
  <c r="P314" i="1302" s="1"/>
  <c r="Q314" i="1302"/>
  <c r="S314" i="1302" s="1"/>
  <c r="T314" i="1302"/>
  <c r="V314" i="1302" s="1"/>
  <c r="A315" i="1302"/>
  <c r="B315" i="1302"/>
  <c r="C315" i="1302"/>
  <c r="D315" i="1302"/>
  <c r="E315" i="1302"/>
  <c r="F315" i="1302"/>
  <c r="G315" i="1302"/>
  <c r="H315" i="1302"/>
  <c r="I315" i="1302"/>
  <c r="J315" i="1302"/>
  <c r="K315" i="1302"/>
  <c r="L315" i="1302"/>
  <c r="M315" i="1302"/>
  <c r="N315" i="1302"/>
  <c r="P315" i="1302" s="1"/>
  <c r="Q315" i="1302"/>
  <c r="S315" i="1302" s="1"/>
  <c r="T315" i="1302"/>
  <c r="V315" i="1302" s="1"/>
  <c r="A316" i="1302"/>
  <c r="B316" i="1302"/>
  <c r="C316" i="1302"/>
  <c r="D316" i="1302"/>
  <c r="E316" i="1302"/>
  <c r="F316" i="1302"/>
  <c r="G316" i="1302"/>
  <c r="H316" i="1302"/>
  <c r="I316" i="1302"/>
  <c r="J316" i="1302"/>
  <c r="K316" i="1302"/>
  <c r="L316" i="1302"/>
  <c r="M316" i="1302"/>
  <c r="Q316" i="1302"/>
  <c r="S316" i="1302" s="1"/>
  <c r="T316" i="1302"/>
  <c r="V316" i="1302" s="1"/>
  <c r="A317" i="1302"/>
  <c r="B317" i="1302"/>
  <c r="C317" i="1302"/>
  <c r="D317" i="1302"/>
  <c r="E317" i="1302"/>
  <c r="F317" i="1302"/>
  <c r="G317" i="1302"/>
  <c r="H317" i="1302"/>
  <c r="I317" i="1302"/>
  <c r="J317" i="1302"/>
  <c r="K317" i="1302"/>
  <c r="L317" i="1302"/>
  <c r="M317" i="1302"/>
  <c r="Q317" i="1302"/>
  <c r="S317" i="1302" s="1"/>
  <c r="T317" i="1302"/>
  <c r="V317" i="1302" s="1"/>
  <c r="A318" i="1302"/>
  <c r="B318" i="1302"/>
  <c r="C318" i="1302"/>
  <c r="D318" i="1302"/>
  <c r="E318" i="1302"/>
  <c r="F318" i="1302"/>
  <c r="G318" i="1302"/>
  <c r="H318" i="1302"/>
  <c r="I318" i="1302"/>
  <c r="J318" i="1302"/>
  <c r="K318" i="1302"/>
  <c r="L318" i="1302"/>
  <c r="M318" i="1302"/>
  <c r="N318" i="1302"/>
  <c r="P318" i="1302" s="1"/>
  <c r="Q318" i="1302"/>
  <c r="S318" i="1302" s="1"/>
  <c r="T318" i="1302"/>
  <c r="V318" i="1302" s="1"/>
  <c r="A319" i="1302"/>
  <c r="B319" i="1302"/>
  <c r="C319" i="1302"/>
  <c r="D319" i="1302"/>
  <c r="E319" i="1302"/>
  <c r="F319" i="1302"/>
  <c r="G319" i="1302"/>
  <c r="H319" i="1302"/>
  <c r="I319" i="1302"/>
  <c r="J319" i="1302"/>
  <c r="K319" i="1302"/>
  <c r="L319" i="1302"/>
  <c r="M319" i="1302"/>
  <c r="N319" i="1302"/>
  <c r="P319" i="1302" s="1"/>
  <c r="Q319" i="1302"/>
  <c r="S319" i="1302" s="1"/>
  <c r="T319" i="1302"/>
  <c r="V319" i="1302" s="1"/>
  <c r="A320" i="1302"/>
  <c r="B320" i="1302"/>
  <c r="C320" i="1302"/>
  <c r="D320" i="1302"/>
  <c r="E320" i="1302"/>
  <c r="F320" i="1302"/>
  <c r="G320" i="1302"/>
  <c r="H320" i="1302"/>
  <c r="I320" i="1302"/>
  <c r="J320" i="1302"/>
  <c r="K320" i="1302"/>
  <c r="L320" i="1302"/>
  <c r="M320" i="1302"/>
  <c r="N320" i="1302"/>
  <c r="P320" i="1302" s="1"/>
  <c r="Q320" i="1302"/>
  <c r="S320" i="1302" s="1"/>
  <c r="T320" i="1302"/>
  <c r="V320" i="1302" s="1"/>
  <c r="A321" i="1302"/>
  <c r="B321" i="1302"/>
  <c r="C321" i="1302"/>
  <c r="D321" i="1302"/>
  <c r="E321" i="1302"/>
  <c r="F321" i="1302"/>
  <c r="G321" i="1302"/>
  <c r="H321" i="1302"/>
  <c r="I321" i="1302"/>
  <c r="J321" i="1302"/>
  <c r="K321" i="1302"/>
  <c r="L321" i="1302"/>
  <c r="M321" i="1302"/>
  <c r="N321" i="1302"/>
  <c r="P321" i="1302" s="1"/>
  <c r="Q321" i="1302"/>
  <c r="S321" i="1302" s="1"/>
  <c r="T321" i="1302"/>
  <c r="V321" i="1302" s="1"/>
  <c r="A322" i="1302"/>
  <c r="B322" i="1302"/>
  <c r="C322" i="1302"/>
  <c r="D322" i="1302"/>
  <c r="E322" i="1302"/>
  <c r="F322" i="1302"/>
  <c r="G322" i="1302"/>
  <c r="H322" i="1302"/>
  <c r="I322" i="1302"/>
  <c r="J322" i="1302"/>
  <c r="K322" i="1302"/>
  <c r="L322" i="1302"/>
  <c r="M322" i="1302"/>
  <c r="N322" i="1302"/>
  <c r="P322" i="1302" s="1"/>
  <c r="Q322" i="1302"/>
  <c r="S322" i="1302" s="1"/>
  <c r="T322" i="1302"/>
  <c r="V322" i="1302" s="1"/>
  <c r="A323" i="1302"/>
  <c r="B323" i="1302"/>
  <c r="C323" i="1302"/>
  <c r="D323" i="1302"/>
  <c r="E323" i="1302"/>
  <c r="F323" i="1302"/>
  <c r="G323" i="1302"/>
  <c r="H323" i="1302"/>
  <c r="I323" i="1302"/>
  <c r="J323" i="1302"/>
  <c r="K323" i="1302"/>
  <c r="L323" i="1302"/>
  <c r="M323" i="1302"/>
  <c r="N323" i="1302"/>
  <c r="P323" i="1302" s="1"/>
  <c r="Q323" i="1302"/>
  <c r="S323" i="1302" s="1"/>
  <c r="T323" i="1302"/>
  <c r="V323" i="1302" s="1"/>
  <c r="A324" i="1302"/>
  <c r="B324" i="1302"/>
  <c r="C324" i="1302"/>
  <c r="D324" i="1302"/>
  <c r="E324" i="1302"/>
  <c r="F324" i="1302"/>
  <c r="G324" i="1302"/>
  <c r="H324" i="1302"/>
  <c r="I324" i="1302"/>
  <c r="J324" i="1302"/>
  <c r="K324" i="1302"/>
  <c r="L324" i="1302"/>
  <c r="M324" i="1302"/>
  <c r="N324" i="1302"/>
  <c r="P324" i="1302" s="1"/>
  <c r="Q324" i="1302"/>
  <c r="S324" i="1302" s="1"/>
  <c r="T324" i="1302"/>
  <c r="V324" i="1302" s="1"/>
  <c r="A325" i="1302"/>
  <c r="B325" i="1302"/>
  <c r="C325" i="1302"/>
  <c r="D325" i="1302"/>
  <c r="E325" i="1302"/>
  <c r="F325" i="1302"/>
  <c r="G325" i="1302"/>
  <c r="H325" i="1302"/>
  <c r="I325" i="1302"/>
  <c r="J325" i="1302"/>
  <c r="K325" i="1302"/>
  <c r="L325" i="1302"/>
  <c r="M325" i="1302"/>
  <c r="N325" i="1302"/>
  <c r="P325" i="1302" s="1"/>
  <c r="Q325" i="1302"/>
  <c r="S325" i="1302" s="1"/>
  <c r="T325" i="1302"/>
  <c r="V325" i="1302" s="1"/>
  <c r="A326" i="1302"/>
  <c r="B326" i="1302"/>
  <c r="C326" i="1302"/>
  <c r="D326" i="1302"/>
  <c r="E326" i="1302"/>
  <c r="F326" i="1302"/>
  <c r="G326" i="1302"/>
  <c r="H326" i="1302"/>
  <c r="I326" i="1302"/>
  <c r="J326" i="1302"/>
  <c r="K326" i="1302"/>
  <c r="L326" i="1302"/>
  <c r="M326" i="1302"/>
  <c r="N326" i="1302"/>
  <c r="P326" i="1302" s="1"/>
  <c r="Q326" i="1302"/>
  <c r="S326" i="1302" s="1"/>
  <c r="T326" i="1302"/>
  <c r="V326" i="1302" s="1"/>
  <c r="A327" i="1302"/>
  <c r="B327" i="1302"/>
  <c r="C327" i="1302"/>
  <c r="D327" i="1302"/>
  <c r="E327" i="1302"/>
  <c r="F327" i="1302"/>
  <c r="G327" i="1302"/>
  <c r="H327" i="1302"/>
  <c r="I327" i="1302"/>
  <c r="J327" i="1302"/>
  <c r="K327" i="1302"/>
  <c r="L327" i="1302"/>
  <c r="M327" i="1302"/>
  <c r="N327" i="1302"/>
  <c r="P327" i="1302" s="1"/>
  <c r="Q327" i="1302"/>
  <c r="S327" i="1302" s="1"/>
  <c r="T327" i="1302"/>
  <c r="V327" i="1302" s="1"/>
  <c r="A328" i="1302"/>
  <c r="B328" i="1302"/>
  <c r="C328" i="1302"/>
  <c r="D328" i="1302"/>
  <c r="E328" i="1302"/>
  <c r="F328" i="1302"/>
  <c r="G328" i="1302"/>
  <c r="H328" i="1302"/>
  <c r="I328" i="1302"/>
  <c r="J328" i="1302"/>
  <c r="K328" i="1302"/>
  <c r="L328" i="1302"/>
  <c r="M328" i="1302"/>
  <c r="N328" i="1302"/>
  <c r="P328" i="1302" s="1"/>
  <c r="Q328" i="1302"/>
  <c r="S328" i="1302" s="1"/>
  <c r="T328" i="1302"/>
  <c r="V328" i="1302" s="1"/>
  <c r="A329" i="1302"/>
  <c r="B329" i="1302"/>
  <c r="C329" i="1302"/>
  <c r="D329" i="1302"/>
  <c r="E329" i="1302"/>
  <c r="F329" i="1302"/>
  <c r="G329" i="1302"/>
  <c r="H329" i="1302"/>
  <c r="I329" i="1302"/>
  <c r="J329" i="1302"/>
  <c r="K329" i="1302"/>
  <c r="L329" i="1302"/>
  <c r="M329" i="1302"/>
  <c r="N329" i="1302"/>
  <c r="P329" i="1302" s="1"/>
  <c r="Q329" i="1302"/>
  <c r="S329" i="1302" s="1"/>
  <c r="T329" i="1302"/>
  <c r="V329" i="1302" s="1"/>
  <c r="A330" i="1302"/>
  <c r="B330" i="1302"/>
  <c r="C330" i="1302"/>
  <c r="D330" i="1302"/>
  <c r="E330" i="1302"/>
  <c r="F330" i="1302"/>
  <c r="G330" i="1302"/>
  <c r="H330" i="1302"/>
  <c r="I330" i="1302"/>
  <c r="J330" i="1302"/>
  <c r="K330" i="1302"/>
  <c r="L330" i="1302"/>
  <c r="M330" i="1302"/>
  <c r="N330" i="1302"/>
  <c r="P330" i="1302" s="1"/>
  <c r="Q330" i="1302"/>
  <c r="S330" i="1302" s="1"/>
  <c r="T330" i="1302"/>
  <c r="V330" i="1302" s="1"/>
  <c r="A331" i="1302"/>
  <c r="B331" i="1302"/>
  <c r="C331" i="1302"/>
  <c r="D331" i="1302"/>
  <c r="E331" i="1302"/>
  <c r="F331" i="1302"/>
  <c r="G331" i="1302"/>
  <c r="H331" i="1302"/>
  <c r="I331" i="1302"/>
  <c r="J331" i="1302"/>
  <c r="K331" i="1302"/>
  <c r="L331" i="1302"/>
  <c r="M331" i="1302"/>
  <c r="N331" i="1302"/>
  <c r="P331" i="1302" s="1"/>
  <c r="Q331" i="1302"/>
  <c r="S331" i="1302" s="1"/>
  <c r="T331" i="1302"/>
  <c r="V331" i="1302" s="1"/>
  <c r="A332" i="1302"/>
  <c r="B332" i="1302"/>
  <c r="C332" i="1302"/>
  <c r="D332" i="1302"/>
  <c r="E332" i="1302"/>
  <c r="F332" i="1302"/>
  <c r="G332" i="1302"/>
  <c r="H332" i="1302"/>
  <c r="I332" i="1302"/>
  <c r="J332" i="1302"/>
  <c r="K332" i="1302"/>
  <c r="L332" i="1302"/>
  <c r="M332" i="1302"/>
  <c r="N332" i="1302"/>
  <c r="P332" i="1302" s="1"/>
  <c r="Q332" i="1302"/>
  <c r="S332" i="1302" s="1"/>
  <c r="T332" i="1302"/>
  <c r="V332" i="1302" s="1"/>
  <c r="A333" i="1302"/>
  <c r="B333" i="1302"/>
  <c r="C333" i="1302"/>
  <c r="D333" i="1302"/>
  <c r="E333" i="1302"/>
  <c r="F333" i="1302"/>
  <c r="G333" i="1302"/>
  <c r="H333" i="1302"/>
  <c r="I333" i="1302"/>
  <c r="J333" i="1302"/>
  <c r="K333" i="1302"/>
  <c r="L333" i="1302"/>
  <c r="M333" i="1302"/>
  <c r="N333" i="1302"/>
  <c r="P333" i="1302" s="1"/>
  <c r="Q333" i="1302"/>
  <c r="S333" i="1302" s="1"/>
  <c r="T333" i="1302"/>
  <c r="V333" i="1302" s="1"/>
  <c r="A334" i="1302"/>
  <c r="B334" i="1302"/>
  <c r="C334" i="1302"/>
  <c r="D334" i="1302"/>
  <c r="E334" i="1302"/>
  <c r="F334" i="1302"/>
  <c r="G334" i="1302"/>
  <c r="H334" i="1302"/>
  <c r="I334" i="1302"/>
  <c r="J334" i="1302"/>
  <c r="K334" i="1302"/>
  <c r="L334" i="1302"/>
  <c r="M334" i="1302"/>
  <c r="N334" i="1302"/>
  <c r="P334" i="1302" s="1"/>
  <c r="Q334" i="1302"/>
  <c r="S334" i="1302" s="1"/>
  <c r="T334" i="1302"/>
  <c r="V334" i="1302" s="1"/>
  <c r="A335" i="1302"/>
  <c r="B335" i="1302"/>
  <c r="C335" i="1302"/>
  <c r="D335" i="1302"/>
  <c r="E335" i="1302"/>
  <c r="F335" i="1302"/>
  <c r="G335" i="1302"/>
  <c r="H335" i="1302"/>
  <c r="I335" i="1302"/>
  <c r="J335" i="1302"/>
  <c r="K335" i="1302"/>
  <c r="L335" i="1302"/>
  <c r="M335" i="1302"/>
  <c r="N335" i="1302"/>
  <c r="P335" i="1302" s="1"/>
  <c r="Q335" i="1302"/>
  <c r="S335" i="1302" s="1"/>
  <c r="T335" i="1302"/>
  <c r="V335" i="1302" s="1"/>
  <c r="A336" i="1302"/>
  <c r="B336" i="1302"/>
  <c r="C336" i="1302"/>
  <c r="D336" i="1302"/>
  <c r="E336" i="1302"/>
  <c r="F336" i="1302"/>
  <c r="G336" i="1302"/>
  <c r="H336" i="1302"/>
  <c r="I336" i="1302"/>
  <c r="J336" i="1302"/>
  <c r="K336" i="1302"/>
  <c r="L336" i="1302"/>
  <c r="M336" i="1302"/>
  <c r="N336" i="1302"/>
  <c r="P336" i="1302" s="1"/>
  <c r="Q336" i="1302"/>
  <c r="S336" i="1302" s="1"/>
  <c r="T336" i="1302"/>
  <c r="V336" i="1302" s="1"/>
  <c r="A337" i="1302"/>
  <c r="B337" i="1302"/>
  <c r="C337" i="1302"/>
  <c r="D337" i="1302"/>
  <c r="E337" i="1302"/>
  <c r="F337" i="1302"/>
  <c r="G337" i="1302"/>
  <c r="H337" i="1302"/>
  <c r="I337" i="1302"/>
  <c r="J337" i="1302"/>
  <c r="K337" i="1302"/>
  <c r="L337" i="1302"/>
  <c r="M337" i="1302"/>
  <c r="N337" i="1302"/>
  <c r="P337" i="1302" s="1"/>
  <c r="Q337" i="1302"/>
  <c r="S337" i="1302" s="1"/>
  <c r="T337" i="1302"/>
  <c r="V337" i="1302" s="1"/>
  <c r="A338" i="1302"/>
  <c r="B338" i="1302"/>
  <c r="C338" i="1302"/>
  <c r="D338" i="1302"/>
  <c r="E338" i="1302"/>
  <c r="F338" i="1302"/>
  <c r="G338" i="1302"/>
  <c r="H338" i="1302"/>
  <c r="I338" i="1302"/>
  <c r="J338" i="1302"/>
  <c r="K338" i="1302"/>
  <c r="L338" i="1302"/>
  <c r="M338" i="1302"/>
  <c r="N338" i="1302"/>
  <c r="P338" i="1302" s="1"/>
  <c r="Q338" i="1302"/>
  <c r="S338" i="1302" s="1"/>
  <c r="T338" i="1302"/>
  <c r="V338" i="1302" s="1"/>
  <c r="A339" i="1302"/>
  <c r="B339" i="1302"/>
  <c r="C339" i="1302"/>
  <c r="D339" i="1302"/>
  <c r="E339" i="1302"/>
  <c r="F339" i="1302"/>
  <c r="G339" i="1302"/>
  <c r="H339" i="1302"/>
  <c r="I339" i="1302"/>
  <c r="J339" i="1302"/>
  <c r="K339" i="1302"/>
  <c r="L339" i="1302"/>
  <c r="M339" i="1302"/>
  <c r="N339" i="1302"/>
  <c r="P339" i="1302" s="1"/>
  <c r="Q339" i="1302"/>
  <c r="S339" i="1302" s="1"/>
  <c r="T339" i="1302"/>
  <c r="V339" i="1302" s="1"/>
  <c r="A340" i="1302"/>
  <c r="B340" i="1302"/>
  <c r="C340" i="1302"/>
  <c r="D340" i="1302"/>
  <c r="E340" i="1302"/>
  <c r="F340" i="1302"/>
  <c r="G340" i="1302"/>
  <c r="H340" i="1302"/>
  <c r="I340" i="1302"/>
  <c r="J340" i="1302"/>
  <c r="K340" i="1302"/>
  <c r="L340" i="1302"/>
  <c r="M340" i="1302"/>
  <c r="N340" i="1302"/>
  <c r="P340" i="1302" s="1"/>
  <c r="Q340" i="1302"/>
  <c r="S340" i="1302" s="1"/>
  <c r="T340" i="1302"/>
  <c r="V340" i="1302" s="1"/>
  <c r="A341" i="1302"/>
  <c r="B341" i="1302"/>
  <c r="C341" i="1302"/>
  <c r="D341" i="1302"/>
  <c r="E341" i="1302"/>
  <c r="F341" i="1302"/>
  <c r="G341" i="1302"/>
  <c r="H341" i="1302"/>
  <c r="I341" i="1302"/>
  <c r="J341" i="1302"/>
  <c r="K341" i="1302"/>
  <c r="L341" i="1302"/>
  <c r="M341" i="1302"/>
  <c r="N341" i="1302"/>
  <c r="P341" i="1302" s="1"/>
  <c r="Q341" i="1302"/>
  <c r="S341" i="1302" s="1"/>
  <c r="T341" i="1302"/>
  <c r="V341" i="1302" s="1"/>
  <c r="A342" i="1302"/>
  <c r="B342" i="1302"/>
  <c r="C342" i="1302"/>
  <c r="D342" i="1302"/>
  <c r="E342" i="1302"/>
  <c r="F342" i="1302"/>
  <c r="G342" i="1302"/>
  <c r="H342" i="1302"/>
  <c r="I342" i="1302"/>
  <c r="J342" i="1302"/>
  <c r="K342" i="1302"/>
  <c r="L342" i="1302"/>
  <c r="M342" i="1302"/>
  <c r="N342" i="1302"/>
  <c r="P342" i="1302" s="1"/>
  <c r="Q342" i="1302"/>
  <c r="S342" i="1302" s="1"/>
  <c r="T342" i="1302"/>
  <c r="V342" i="1302" s="1"/>
  <c r="A343" i="1302"/>
  <c r="B343" i="1302"/>
  <c r="C343" i="1302"/>
  <c r="D343" i="1302"/>
  <c r="E343" i="1302"/>
  <c r="F343" i="1302"/>
  <c r="G343" i="1302"/>
  <c r="H343" i="1302"/>
  <c r="I343" i="1302"/>
  <c r="J343" i="1302"/>
  <c r="K343" i="1302"/>
  <c r="L343" i="1302"/>
  <c r="M343" i="1302"/>
  <c r="N343" i="1302"/>
  <c r="P343" i="1302" s="1"/>
  <c r="Q343" i="1302"/>
  <c r="S343" i="1302" s="1"/>
  <c r="T343" i="1302"/>
  <c r="V343" i="1302" s="1"/>
  <c r="A344" i="1302"/>
  <c r="B344" i="1302"/>
  <c r="C344" i="1302"/>
  <c r="D344" i="1302"/>
  <c r="E344" i="1302"/>
  <c r="F344" i="1302"/>
  <c r="G344" i="1302"/>
  <c r="H344" i="1302"/>
  <c r="I344" i="1302"/>
  <c r="J344" i="1302"/>
  <c r="K344" i="1302"/>
  <c r="L344" i="1302"/>
  <c r="M344" i="1302"/>
  <c r="Q344" i="1302"/>
  <c r="S344" i="1302" s="1"/>
  <c r="T344" i="1302"/>
  <c r="V344" i="1302" s="1"/>
  <c r="A345" i="1302"/>
  <c r="B345" i="1302"/>
  <c r="C345" i="1302"/>
  <c r="D345" i="1302"/>
  <c r="E345" i="1302"/>
  <c r="F345" i="1302"/>
  <c r="G345" i="1302"/>
  <c r="H345" i="1302"/>
  <c r="I345" i="1302"/>
  <c r="J345" i="1302"/>
  <c r="K345" i="1302"/>
  <c r="L345" i="1302"/>
  <c r="M345" i="1302"/>
  <c r="N345" i="1302"/>
  <c r="P345" i="1302" s="1"/>
  <c r="Q345" i="1302"/>
  <c r="S345" i="1302" s="1"/>
  <c r="T345" i="1302"/>
  <c r="V345" i="1302" s="1"/>
  <c r="A346" i="1302"/>
  <c r="B346" i="1302"/>
  <c r="C346" i="1302"/>
  <c r="D346" i="1302"/>
  <c r="E346" i="1302"/>
  <c r="F346" i="1302"/>
  <c r="G346" i="1302"/>
  <c r="H346" i="1302"/>
  <c r="I346" i="1302"/>
  <c r="J346" i="1302"/>
  <c r="K346" i="1302"/>
  <c r="L346" i="1302"/>
  <c r="M346" i="1302"/>
  <c r="N346" i="1302"/>
  <c r="P346" i="1302" s="1"/>
  <c r="Q346" i="1302"/>
  <c r="S346" i="1302" s="1"/>
  <c r="T346" i="1302"/>
  <c r="V346" i="1302" s="1"/>
  <c r="A347" i="1302"/>
  <c r="B347" i="1302"/>
  <c r="C347" i="1302"/>
  <c r="D347" i="1302"/>
  <c r="E347" i="1302"/>
  <c r="F347" i="1302"/>
  <c r="G347" i="1302"/>
  <c r="H347" i="1302"/>
  <c r="I347" i="1302"/>
  <c r="J347" i="1302"/>
  <c r="K347" i="1302"/>
  <c r="L347" i="1302"/>
  <c r="M347" i="1302"/>
  <c r="N347" i="1302"/>
  <c r="P347" i="1302" s="1"/>
  <c r="Q347" i="1302"/>
  <c r="S347" i="1302" s="1"/>
  <c r="T347" i="1302"/>
  <c r="V347" i="1302" s="1"/>
  <c r="A348" i="1302"/>
  <c r="B348" i="1302"/>
  <c r="C348" i="1302"/>
  <c r="D348" i="1302"/>
  <c r="E348" i="1302"/>
  <c r="F348" i="1302"/>
  <c r="G348" i="1302"/>
  <c r="H348" i="1302"/>
  <c r="I348" i="1302"/>
  <c r="J348" i="1302"/>
  <c r="K348" i="1302"/>
  <c r="L348" i="1302"/>
  <c r="M348" i="1302"/>
  <c r="N348" i="1302"/>
  <c r="P348" i="1302" s="1"/>
  <c r="Q348" i="1302"/>
  <c r="S348" i="1302" s="1"/>
  <c r="T348" i="1302"/>
  <c r="V348" i="1302" s="1"/>
  <c r="A349" i="1302"/>
  <c r="B349" i="1302"/>
  <c r="C349" i="1302"/>
  <c r="D349" i="1302"/>
  <c r="E349" i="1302"/>
  <c r="F349" i="1302"/>
  <c r="G349" i="1302"/>
  <c r="H349" i="1302"/>
  <c r="I349" i="1302"/>
  <c r="J349" i="1302"/>
  <c r="K349" i="1302"/>
  <c r="L349" i="1302"/>
  <c r="M349" i="1302"/>
  <c r="Q349" i="1302"/>
  <c r="S349" i="1302" s="1"/>
  <c r="T349" i="1302"/>
  <c r="V349" i="1302" s="1"/>
  <c r="A350" i="1302"/>
  <c r="B350" i="1302"/>
  <c r="C350" i="1302"/>
  <c r="D350" i="1302"/>
  <c r="E350" i="1302"/>
  <c r="F350" i="1302"/>
  <c r="G350" i="1302"/>
  <c r="H350" i="1302"/>
  <c r="I350" i="1302"/>
  <c r="J350" i="1302"/>
  <c r="K350" i="1302"/>
  <c r="L350" i="1302"/>
  <c r="M350" i="1302"/>
  <c r="N350" i="1302"/>
  <c r="P350" i="1302" s="1"/>
  <c r="Q350" i="1302"/>
  <c r="S350" i="1302" s="1"/>
  <c r="T350" i="1302"/>
  <c r="V350" i="1302" s="1"/>
  <c r="A351" i="1302"/>
  <c r="B351" i="1302"/>
  <c r="C351" i="1302"/>
  <c r="D351" i="1302"/>
  <c r="E351" i="1302"/>
  <c r="F351" i="1302"/>
  <c r="G351" i="1302"/>
  <c r="H351" i="1302"/>
  <c r="I351" i="1302"/>
  <c r="J351" i="1302"/>
  <c r="K351" i="1302"/>
  <c r="L351" i="1302"/>
  <c r="M351" i="1302"/>
  <c r="N351" i="1302"/>
  <c r="P351" i="1302" s="1"/>
  <c r="Q351" i="1302"/>
  <c r="S351" i="1302" s="1"/>
  <c r="T351" i="1302"/>
  <c r="V351" i="1302" s="1"/>
  <c r="A352" i="1302"/>
  <c r="B352" i="1302"/>
  <c r="C352" i="1302"/>
  <c r="D352" i="1302"/>
  <c r="E352" i="1302"/>
  <c r="F352" i="1302"/>
  <c r="G352" i="1302"/>
  <c r="H352" i="1302"/>
  <c r="I352" i="1302"/>
  <c r="J352" i="1302"/>
  <c r="K352" i="1302"/>
  <c r="L352" i="1302"/>
  <c r="M352" i="1302"/>
  <c r="A353" i="1302"/>
  <c r="B353" i="1302"/>
  <c r="C353" i="1302"/>
  <c r="D353" i="1302"/>
  <c r="E353" i="1302"/>
  <c r="F353" i="1302"/>
  <c r="G353" i="1302"/>
  <c r="H353" i="1302"/>
  <c r="I353" i="1302"/>
  <c r="J353" i="1302"/>
  <c r="K353" i="1302"/>
  <c r="L353" i="1302"/>
  <c r="M353" i="1302"/>
  <c r="Q353" i="1302"/>
  <c r="S353" i="1302" s="1"/>
  <c r="T353" i="1302"/>
  <c r="V353" i="1302" s="1"/>
  <c r="A354" i="1302"/>
  <c r="B354" i="1302"/>
  <c r="C354" i="1302"/>
  <c r="D354" i="1302"/>
  <c r="E354" i="1302"/>
  <c r="F354" i="1302"/>
  <c r="G354" i="1302"/>
  <c r="H354" i="1302"/>
  <c r="I354" i="1302"/>
  <c r="J354" i="1302"/>
  <c r="K354" i="1302"/>
  <c r="L354" i="1302"/>
  <c r="M354" i="1302"/>
  <c r="N354" i="1302"/>
  <c r="P354" i="1302" s="1"/>
  <c r="Q354" i="1302"/>
  <c r="S354" i="1302" s="1"/>
  <c r="T354" i="1302"/>
  <c r="V354" i="1302" s="1"/>
  <c r="A355" i="1302"/>
  <c r="B355" i="1302"/>
  <c r="C355" i="1302"/>
  <c r="D355" i="1302"/>
  <c r="E355" i="1302"/>
  <c r="F355" i="1302"/>
  <c r="G355" i="1302"/>
  <c r="H355" i="1302"/>
  <c r="I355" i="1302"/>
  <c r="J355" i="1302"/>
  <c r="K355" i="1302"/>
  <c r="L355" i="1302"/>
  <c r="M355" i="1302"/>
  <c r="N355" i="1302"/>
  <c r="P355" i="1302" s="1"/>
  <c r="Q355" i="1302"/>
  <c r="S355" i="1302" s="1"/>
  <c r="T355" i="1302"/>
  <c r="V355" i="1302" s="1"/>
  <c r="A356" i="1302"/>
  <c r="B356" i="1302"/>
  <c r="C356" i="1302"/>
  <c r="D356" i="1302"/>
  <c r="E356" i="1302"/>
  <c r="F356" i="1302"/>
  <c r="G356" i="1302"/>
  <c r="H356" i="1302"/>
  <c r="I356" i="1302"/>
  <c r="J356" i="1302"/>
  <c r="K356" i="1302"/>
  <c r="L356" i="1302"/>
  <c r="M356" i="1302"/>
  <c r="N356" i="1302"/>
  <c r="P356" i="1302" s="1"/>
  <c r="Q356" i="1302"/>
  <c r="S356" i="1302" s="1"/>
  <c r="T356" i="1302"/>
  <c r="V356" i="1302" s="1"/>
  <c r="A357" i="1302"/>
  <c r="B357" i="1302"/>
  <c r="C357" i="1302"/>
  <c r="D357" i="1302"/>
  <c r="E357" i="1302"/>
  <c r="F357" i="1302"/>
  <c r="G357" i="1302"/>
  <c r="H357" i="1302"/>
  <c r="I357" i="1302"/>
  <c r="J357" i="1302"/>
  <c r="K357" i="1302"/>
  <c r="L357" i="1302"/>
  <c r="M357" i="1302"/>
  <c r="N357" i="1302"/>
  <c r="P357" i="1302" s="1"/>
  <c r="Q357" i="1302"/>
  <c r="S357" i="1302" s="1"/>
  <c r="T357" i="1302"/>
  <c r="V357" i="1302" s="1"/>
  <c r="A358" i="1302"/>
  <c r="B358" i="1302"/>
  <c r="C358" i="1302"/>
  <c r="D358" i="1302"/>
  <c r="E358" i="1302"/>
  <c r="F358" i="1302"/>
  <c r="G358" i="1302"/>
  <c r="H358" i="1302"/>
  <c r="I358" i="1302"/>
  <c r="J358" i="1302"/>
  <c r="K358" i="1302"/>
  <c r="L358" i="1302"/>
  <c r="M358" i="1302"/>
  <c r="Q358" i="1302"/>
  <c r="S358" i="1302" s="1"/>
  <c r="T358" i="1302"/>
  <c r="V358" i="1302" s="1"/>
  <c r="A359" i="1302"/>
  <c r="B359" i="1302"/>
  <c r="C359" i="1302"/>
  <c r="D359" i="1302"/>
  <c r="E359" i="1302"/>
  <c r="F359" i="1302"/>
  <c r="G359" i="1302"/>
  <c r="H359" i="1302"/>
  <c r="I359" i="1302"/>
  <c r="J359" i="1302"/>
  <c r="K359" i="1302"/>
  <c r="L359" i="1302"/>
  <c r="M359" i="1302"/>
  <c r="Q359" i="1302"/>
  <c r="S359" i="1302" s="1"/>
  <c r="T359" i="1302"/>
  <c r="V359" i="1302" s="1"/>
  <c r="A360" i="1302"/>
  <c r="B360" i="1302"/>
  <c r="C360" i="1302"/>
  <c r="D360" i="1302"/>
  <c r="E360" i="1302"/>
  <c r="F360" i="1302"/>
  <c r="G360" i="1302"/>
  <c r="H360" i="1302"/>
  <c r="I360" i="1302"/>
  <c r="J360" i="1302"/>
  <c r="K360" i="1302"/>
  <c r="L360" i="1302"/>
  <c r="M360" i="1302"/>
  <c r="N360" i="1302"/>
  <c r="P360" i="1302" s="1"/>
  <c r="Q360" i="1302"/>
  <c r="S360" i="1302" s="1"/>
  <c r="T360" i="1302"/>
  <c r="V360" i="1302" s="1"/>
  <c r="A361" i="1302"/>
  <c r="B361" i="1302"/>
  <c r="C361" i="1302"/>
  <c r="D361" i="1302"/>
  <c r="E361" i="1302"/>
  <c r="F361" i="1302"/>
  <c r="G361" i="1302"/>
  <c r="H361" i="1302"/>
  <c r="I361" i="1302"/>
  <c r="J361" i="1302"/>
  <c r="K361" i="1302"/>
  <c r="L361" i="1302"/>
  <c r="M361" i="1302"/>
  <c r="N361" i="1302"/>
  <c r="P361" i="1302" s="1"/>
  <c r="Q361" i="1302"/>
  <c r="S361" i="1302" s="1"/>
  <c r="T361" i="1302"/>
  <c r="V361" i="1302" s="1"/>
  <c r="A362" i="1302"/>
  <c r="B362" i="1302"/>
  <c r="C362" i="1302"/>
  <c r="D362" i="1302"/>
  <c r="E362" i="1302"/>
  <c r="F362" i="1302"/>
  <c r="G362" i="1302"/>
  <c r="H362" i="1302"/>
  <c r="I362" i="1302"/>
  <c r="J362" i="1302"/>
  <c r="K362" i="1302"/>
  <c r="L362" i="1302"/>
  <c r="M362" i="1302"/>
  <c r="N362" i="1302"/>
  <c r="P362" i="1302" s="1"/>
  <c r="Q362" i="1302"/>
  <c r="S362" i="1302" s="1"/>
  <c r="T362" i="1302"/>
  <c r="V362" i="1302" s="1"/>
  <c r="A363" i="1302"/>
  <c r="B363" i="1302"/>
  <c r="C363" i="1302"/>
  <c r="D363" i="1302"/>
  <c r="E363" i="1302"/>
  <c r="F363" i="1302"/>
  <c r="G363" i="1302"/>
  <c r="H363" i="1302"/>
  <c r="I363" i="1302"/>
  <c r="J363" i="1302"/>
  <c r="K363" i="1302"/>
  <c r="L363" i="1302"/>
  <c r="M363" i="1302"/>
  <c r="N363" i="1302"/>
  <c r="P363" i="1302" s="1"/>
  <c r="Q363" i="1302"/>
  <c r="S363" i="1302" s="1"/>
  <c r="T363" i="1302"/>
  <c r="V363" i="1302" s="1"/>
  <c r="A364" i="1302"/>
  <c r="B364" i="1302"/>
  <c r="C364" i="1302"/>
  <c r="D364" i="1302"/>
  <c r="E364" i="1302"/>
  <c r="F364" i="1302"/>
  <c r="G364" i="1302"/>
  <c r="H364" i="1302"/>
  <c r="I364" i="1302"/>
  <c r="J364" i="1302"/>
  <c r="K364" i="1302"/>
  <c r="L364" i="1302"/>
  <c r="M364" i="1302"/>
  <c r="N364" i="1302"/>
  <c r="P364" i="1302" s="1"/>
  <c r="Q364" i="1302"/>
  <c r="S364" i="1302" s="1"/>
  <c r="T364" i="1302"/>
  <c r="V364" i="1302" s="1"/>
  <c r="A365" i="1302"/>
  <c r="B365" i="1302"/>
  <c r="C365" i="1302"/>
  <c r="D365" i="1302"/>
  <c r="E365" i="1302"/>
  <c r="F365" i="1302"/>
  <c r="G365" i="1302"/>
  <c r="H365" i="1302"/>
  <c r="I365" i="1302"/>
  <c r="J365" i="1302"/>
  <c r="K365" i="1302"/>
  <c r="L365" i="1302"/>
  <c r="M365" i="1302"/>
  <c r="N365" i="1302"/>
  <c r="P365" i="1302" s="1"/>
  <c r="Q365" i="1302"/>
  <c r="S365" i="1302" s="1"/>
  <c r="T365" i="1302"/>
  <c r="V365" i="1302" s="1"/>
  <c r="A366" i="1302"/>
  <c r="B366" i="1302"/>
  <c r="C366" i="1302"/>
  <c r="D366" i="1302"/>
  <c r="E366" i="1302"/>
  <c r="F366" i="1302"/>
  <c r="G366" i="1302"/>
  <c r="H366" i="1302"/>
  <c r="I366" i="1302"/>
  <c r="J366" i="1302"/>
  <c r="K366" i="1302"/>
  <c r="L366" i="1302"/>
  <c r="M366" i="1302"/>
  <c r="N366" i="1302"/>
  <c r="P366" i="1302" s="1"/>
  <c r="Q366" i="1302"/>
  <c r="S366" i="1302" s="1"/>
  <c r="T366" i="1302"/>
  <c r="V366" i="1302" s="1"/>
  <c r="A367" i="1302"/>
  <c r="B367" i="1302"/>
  <c r="C367" i="1302"/>
  <c r="D367" i="1302"/>
  <c r="E367" i="1302"/>
  <c r="F367" i="1302"/>
  <c r="G367" i="1302"/>
  <c r="H367" i="1302"/>
  <c r="I367" i="1302"/>
  <c r="J367" i="1302"/>
  <c r="K367" i="1302"/>
  <c r="L367" i="1302"/>
  <c r="M367" i="1302"/>
  <c r="A368" i="1302"/>
  <c r="B368" i="1302"/>
  <c r="C368" i="1302"/>
  <c r="D368" i="1302"/>
  <c r="E368" i="1302"/>
  <c r="F368" i="1302"/>
  <c r="G368" i="1302"/>
  <c r="H368" i="1302"/>
  <c r="I368" i="1302"/>
  <c r="J368" i="1302"/>
  <c r="K368" i="1302"/>
  <c r="L368" i="1302"/>
  <c r="M368" i="1302"/>
  <c r="N368" i="1302"/>
  <c r="P368" i="1302" s="1"/>
  <c r="Q368" i="1302"/>
  <c r="S368" i="1302" s="1"/>
  <c r="T368" i="1302"/>
  <c r="V368" i="1302" s="1"/>
  <c r="A369" i="1302"/>
  <c r="B369" i="1302"/>
  <c r="C369" i="1302"/>
  <c r="D369" i="1302"/>
  <c r="E369" i="1302"/>
  <c r="F369" i="1302"/>
  <c r="G369" i="1302"/>
  <c r="H369" i="1302"/>
  <c r="I369" i="1302"/>
  <c r="J369" i="1302"/>
  <c r="K369" i="1302"/>
  <c r="L369" i="1302"/>
  <c r="M369" i="1302"/>
  <c r="Q369" i="1302"/>
  <c r="S369" i="1302" s="1"/>
  <c r="T369" i="1302"/>
  <c r="V369" i="1302" s="1"/>
  <c r="A370" i="1302"/>
  <c r="B370" i="1302"/>
  <c r="C370" i="1302"/>
  <c r="D370" i="1302"/>
  <c r="E370" i="1302"/>
  <c r="F370" i="1302"/>
  <c r="G370" i="1302"/>
  <c r="H370" i="1302"/>
  <c r="I370" i="1302"/>
  <c r="J370" i="1302"/>
  <c r="K370" i="1302"/>
  <c r="L370" i="1302"/>
  <c r="M370" i="1302"/>
  <c r="Q370" i="1302"/>
  <c r="S370" i="1302" s="1"/>
  <c r="T370" i="1302"/>
  <c r="V370" i="1302" s="1"/>
  <c r="A371" i="1302"/>
  <c r="B371" i="1302"/>
  <c r="C371" i="1302"/>
  <c r="D371" i="1302"/>
  <c r="E371" i="1302"/>
  <c r="F371" i="1302"/>
  <c r="G371" i="1302"/>
  <c r="H371" i="1302"/>
  <c r="I371" i="1302"/>
  <c r="J371" i="1302"/>
  <c r="K371" i="1302"/>
  <c r="L371" i="1302"/>
  <c r="M371" i="1302"/>
  <c r="Q371" i="1302"/>
  <c r="S371" i="1302" s="1"/>
  <c r="T371" i="1302"/>
  <c r="V371" i="1302" s="1"/>
  <c r="A372" i="1302"/>
  <c r="B372" i="1302"/>
  <c r="C372" i="1302"/>
  <c r="D372" i="1302"/>
  <c r="E372" i="1302"/>
  <c r="F372" i="1302"/>
  <c r="G372" i="1302"/>
  <c r="H372" i="1302"/>
  <c r="I372" i="1302"/>
  <c r="J372" i="1302"/>
  <c r="K372" i="1302"/>
  <c r="L372" i="1302"/>
  <c r="M372" i="1302"/>
  <c r="Q372" i="1302"/>
  <c r="S372" i="1302" s="1"/>
  <c r="T372" i="1302"/>
  <c r="V372" i="1302" s="1"/>
  <c r="A373" i="1302"/>
  <c r="B373" i="1302"/>
  <c r="C373" i="1302"/>
  <c r="D373" i="1302"/>
  <c r="E373" i="1302"/>
  <c r="F373" i="1302"/>
  <c r="G373" i="1302"/>
  <c r="H373" i="1302"/>
  <c r="I373" i="1302"/>
  <c r="J373" i="1302"/>
  <c r="K373" i="1302"/>
  <c r="L373" i="1302"/>
  <c r="M373" i="1302"/>
  <c r="A374" i="1302"/>
  <c r="B374" i="1302"/>
  <c r="C374" i="1302"/>
  <c r="D374" i="1302"/>
  <c r="E374" i="1302"/>
  <c r="F374" i="1302"/>
  <c r="G374" i="1302"/>
  <c r="H374" i="1302"/>
  <c r="I374" i="1302"/>
  <c r="J374" i="1302"/>
  <c r="K374" i="1302"/>
  <c r="L374" i="1302"/>
  <c r="M374" i="1302"/>
  <c r="Q374" i="1302"/>
  <c r="S374" i="1302" s="1"/>
  <c r="T374" i="1302"/>
  <c r="V374" i="1302" s="1"/>
  <c r="A375" i="1302"/>
  <c r="B375" i="1302"/>
  <c r="C375" i="1302"/>
  <c r="D375" i="1302"/>
  <c r="E375" i="1302"/>
  <c r="F375" i="1302"/>
  <c r="G375" i="1302"/>
  <c r="H375" i="1302"/>
  <c r="I375" i="1302"/>
  <c r="J375" i="1302"/>
  <c r="K375" i="1302"/>
  <c r="L375" i="1302"/>
  <c r="M375" i="1302"/>
  <c r="A376" i="1302"/>
  <c r="B376" i="1302"/>
  <c r="C376" i="1302"/>
  <c r="D376" i="1302"/>
  <c r="E376" i="1302"/>
  <c r="F376" i="1302"/>
  <c r="G376" i="1302"/>
  <c r="H376" i="1302"/>
  <c r="I376" i="1302"/>
  <c r="J376" i="1302"/>
  <c r="K376" i="1302"/>
  <c r="L376" i="1302"/>
  <c r="M376" i="1302"/>
  <c r="Q376" i="1302"/>
  <c r="S376" i="1302" s="1"/>
  <c r="T376" i="1302"/>
  <c r="V376" i="1302" s="1"/>
  <c r="A377" i="1302"/>
  <c r="B377" i="1302"/>
  <c r="C377" i="1302"/>
  <c r="D377" i="1302"/>
  <c r="E377" i="1302"/>
  <c r="F377" i="1302"/>
  <c r="G377" i="1302"/>
  <c r="H377" i="1302"/>
  <c r="I377" i="1302"/>
  <c r="J377" i="1302"/>
  <c r="K377" i="1302"/>
  <c r="L377" i="1302"/>
  <c r="M377" i="1302"/>
  <c r="Q377" i="1302"/>
  <c r="S377" i="1302" s="1"/>
  <c r="T377" i="1302"/>
  <c r="V377" i="1302" s="1"/>
  <c r="A378" i="1302"/>
  <c r="B378" i="1302"/>
  <c r="C378" i="1302"/>
  <c r="D378" i="1302"/>
  <c r="E378" i="1302"/>
  <c r="F378" i="1302"/>
  <c r="G378" i="1302"/>
  <c r="H378" i="1302"/>
  <c r="I378" i="1302"/>
  <c r="J378" i="1302"/>
  <c r="K378" i="1302"/>
  <c r="L378" i="1302"/>
  <c r="M378" i="1302"/>
  <c r="A379" i="1302"/>
  <c r="B379" i="1302"/>
  <c r="C379" i="1302"/>
  <c r="D379" i="1302"/>
  <c r="E379" i="1302"/>
  <c r="F379" i="1302"/>
  <c r="G379" i="1302"/>
  <c r="H379" i="1302"/>
  <c r="I379" i="1302"/>
  <c r="J379" i="1302"/>
  <c r="K379" i="1302"/>
  <c r="L379" i="1302"/>
  <c r="M379" i="1302"/>
  <c r="Q379" i="1302"/>
  <c r="S379" i="1302" s="1"/>
  <c r="T379" i="1302"/>
  <c r="V379" i="1302" s="1"/>
  <c r="A380" i="1302"/>
  <c r="B380" i="1302"/>
  <c r="C380" i="1302"/>
  <c r="D380" i="1302"/>
  <c r="E380" i="1302"/>
  <c r="F380" i="1302"/>
  <c r="G380" i="1302"/>
  <c r="H380" i="1302"/>
  <c r="I380" i="1302"/>
  <c r="J380" i="1302"/>
  <c r="K380" i="1302"/>
  <c r="L380" i="1302"/>
  <c r="M380" i="1302"/>
  <c r="A381" i="1302"/>
  <c r="B381" i="1302"/>
  <c r="C381" i="1302"/>
  <c r="D381" i="1302"/>
  <c r="E381" i="1302"/>
  <c r="F381" i="1302"/>
  <c r="G381" i="1302"/>
  <c r="H381" i="1302"/>
  <c r="I381" i="1302"/>
  <c r="J381" i="1302"/>
  <c r="K381" i="1302"/>
  <c r="L381" i="1302"/>
  <c r="M381" i="1302"/>
  <c r="Q381" i="1302"/>
  <c r="S381" i="1302" s="1"/>
  <c r="T381" i="1302"/>
  <c r="V381" i="1302" s="1"/>
  <c r="A382" i="1302"/>
  <c r="B382" i="1302"/>
  <c r="C382" i="1302"/>
  <c r="D382" i="1302"/>
  <c r="E382" i="1302"/>
  <c r="F382" i="1302"/>
  <c r="G382" i="1302"/>
  <c r="H382" i="1302"/>
  <c r="I382" i="1302"/>
  <c r="J382" i="1302"/>
  <c r="K382" i="1302"/>
  <c r="L382" i="1302"/>
  <c r="M382" i="1302"/>
  <c r="N382" i="1302"/>
  <c r="P382" i="1302" s="1"/>
  <c r="Q382" i="1302"/>
  <c r="S382" i="1302" s="1"/>
  <c r="T382" i="1302"/>
  <c r="V382" i="1302" s="1"/>
  <c r="A383" i="1302"/>
  <c r="B383" i="1302"/>
  <c r="C383" i="1302"/>
  <c r="D383" i="1302"/>
  <c r="E383" i="1302"/>
  <c r="F383" i="1302"/>
  <c r="G383" i="1302"/>
  <c r="H383" i="1302"/>
  <c r="I383" i="1302"/>
  <c r="J383" i="1302"/>
  <c r="K383" i="1302"/>
  <c r="L383" i="1302"/>
  <c r="M383" i="1302"/>
  <c r="N383" i="1302"/>
  <c r="P383" i="1302" s="1"/>
  <c r="Q383" i="1302"/>
  <c r="S383" i="1302" s="1"/>
  <c r="T383" i="1302"/>
  <c r="V383" i="1302" s="1"/>
  <c r="A384" i="1302"/>
  <c r="B384" i="1302"/>
  <c r="C384" i="1302"/>
  <c r="D384" i="1302"/>
  <c r="E384" i="1302"/>
  <c r="F384" i="1302"/>
  <c r="G384" i="1302"/>
  <c r="H384" i="1302"/>
  <c r="I384" i="1302"/>
  <c r="J384" i="1302"/>
  <c r="K384" i="1302"/>
  <c r="L384" i="1302"/>
  <c r="M384" i="1302"/>
  <c r="N384" i="1302"/>
  <c r="P384" i="1302" s="1"/>
  <c r="Q384" i="1302"/>
  <c r="S384" i="1302" s="1"/>
  <c r="T384" i="1302"/>
  <c r="V384" i="1302" s="1"/>
  <c r="A385" i="1302"/>
  <c r="B385" i="1302"/>
  <c r="C385" i="1302"/>
  <c r="D385" i="1302"/>
  <c r="E385" i="1302"/>
  <c r="F385" i="1302"/>
  <c r="G385" i="1302"/>
  <c r="H385" i="1302"/>
  <c r="I385" i="1302"/>
  <c r="J385" i="1302"/>
  <c r="K385" i="1302"/>
  <c r="L385" i="1302"/>
  <c r="M385" i="1302"/>
  <c r="N385" i="1302"/>
  <c r="P385" i="1302" s="1"/>
  <c r="Q385" i="1302"/>
  <c r="S385" i="1302" s="1"/>
  <c r="T385" i="1302"/>
  <c r="V385" i="1302" s="1"/>
  <c r="A386" i="1302"/>
  <c r="B386" i="1302"/>
  <c r="C386" i="1302"/>
  <c r="D386" i="1302"/>
  <c r="E386" i="1302"/>
  <c r="F386" i="1302"/>
  <c r="G386" i="1302"/>
  <c r="H386" i="1302"/>
  <c r="I386" i="1302"/>
  <c r="J386" i="1302"/>
  <c r="K386" i="1302"/>
  <c r="L386" i="1302"/>
  <c r="M386" i="1302"/>
  <c r="A387" i="1302"/>
  <c r="B387" i="1302"/>
  <c r="C387" i="1302"/>
  <c r="D387" i="1302"/>
  <c r="E387" i="1302"/>
  <c r="F387" i="1302"/>
  <c r="G387" i="1302"/>
  <c r="H387" i="1302"/>
  <c r="I387" i="1302"/>
  <c r="J387" i="1302"/>
  <c r="K387" i="1302"/>
  <c r="L387" i="1302"/>
  <c r="M387" i="1302"/>
  <c r="Q387" i="1302"/>
  <c r="S387" i="1302" s="1"/>
  <c r="T387" i="1302"/>
  <c r="V387" i="1302" s="1"/>
  <c r="A388" i="1302"/>
  <c r="B388" i="1302"/>
  <c r="C388" i="1302"/>
  <c r="D388" i="1302"/>
  <c r="E388" i="1302"/>
  <c r="F388" i="1302"/>
  <c r="G388" i="1302"/>
  <c r="H388" i="1302"/>
  <c r="I388" i="1302"/>
  <c r="J388" i="1302"/>
  <c r="K388" i="1302"/>
  <c r="L388" i="1302"/>
  <c r="M388" i="1302"/>
  <c r="A389" i="1302"/>
  <c r="B389" i="1302"/>
  <c r="C389" i="1302"/>
  <c r="D389" i="1302"/>
  <c r="E389" i="1302"/>
  <c r="F389" i="1302"/>
  <c r="G389" i="1302"/>
  <c r="H389" i="1302"/>
  <c r="I389" i="1302"/>
  <c r="J389" i="1302"/>
  <c r="K389" i="1302"/>
  <c r="L389" i="1302"/>
  <c r="M389" i="1302"/>
  <c r="Q389" i="1302"/>
  <c r="S389" i="1302" s="1"/>
  <c r="T389" i="1302"/>
  <c r="V389" i="1302" s="1"/>
  <c r="A390" i="1302"/>
  <c r="B390" i="1302"/>
  <c r="C390" i="1302"/>
  <c r="D390" i="1302"/>
  <c r="E390" i="1302"/>
  <c r="F390" i="1302"/>
  <c r="G390" i="1302"/>
  <c r="H390" i="1302"/>
  <c r="I390" i="1302"/>
  <c r="J390" i="1302"/>
  <c r="K390" i="1302"/>
  <c r="L390" i="1302"/>
  <c r="M390" i="1302"/>
  <c r="A391" i="1302"/>
  <c r="B391" i="1302"/>
  <c r="C391" i="1302"/>
  <c r="D391" i="1302"/>
  <c r="E391" i="1302"/>
  <c r="F391" i="1302"/>
  <c r="G391" i="1302"/>
  <c r="H391" i="1302"/>
  <c r="I391" i="1302"/>
  <c r="J391" i="1302"/>
  <c r="K391" i="1302"/>
  <c r="L391" i="1302"/>
  <c r="M391" i="1302"/>
  <c r="Q391" i="1302"/>
  <c r="S391" i="1302" s="1"/>
  <c r="T391" i="1302"/>
  <c r="V391" i="1302" s="1"/>
  <c r="A392" i="1302"/>
  <c r="B392" i="1302"/>
  <c r="C392" i="1302"/>
  <c r="D392" i="1302"/>
  <c r="E392" i="1302"/>
  <c r="F392" i="1302"/>
  <c r="G392" i="1302"/>
  <c r="H392" i="1302"/>
  <c r="I392" i="1302"/>
  <c r="J392" i="1302"/>
  <c r="K392" i="1302"/>
  <c r="L392" i="1302"/>
  <c r="M392" i="1302"/>
  <c r="N392" i="1302"/>
  <c r="P392" i="1302" s="1"/>
  <c r="Q392" i="1302"/>
  <c r="S392" i="1302" s="1"/>
  <c r="T392" i="1302"/>
  <c r="V392" i="1302" s="1"/>
  <c r="A393" i="1302"/>
  <c r="B393" i="1302"/>
  <c r="C393" i="1302"/>
  <c r="D393" i="1302"/>
  <c r="E393" i="1302"/>
  <c r="F393" i="1302"/>
  <c r="G393" i="1302"/>
  <c r="H393" i="1302"/>
  <c r="I393" i="1302"/>
  <c r="J393" i="1302"/>
  <c r="K393" i="1302"/>
  <c r="L393" i="1302"/>
  <c r="M393" i="1302"/>
  <c r="N393" i="1302"/>
  <c r="P393" i="1302" s="1"/>
  <c r="Q393" i="1302"/>
  <c r="S393" i="1302" s="1"/>
  <c r="T393" i="1302"/>
  <c r="V393" i="1302" s="1"/>
  <c r="A394" i="1302"/>
  <c r="B394" i="1302"/>
  <c r="C394" i="1302"/>
  <c r="D394" i="1302"/>
  <c r="E394" i="1302"/>
  <c r="F394" i="1302"/>
  <c r="G394" i="1302"/>
  <c r="H394" i="1302"/>
  <c r="I394" i="1302"/>
  <c r="J394" i="1302"/>
  <c r="K394" i="1302"/>
  <c r="L394" i="1302"/>
  <c r="M394" i="1302"/>
  <c r="N394" i="1302"/>
  <c r="P394" i="1302" s="1"/>
  <c r="Q394" i="1302"/>
  <c r="S394" i="1302" s="1"/>
  <c r="T394" i="1302"/>
  <c r="V394" i="1302" s="1"/>
  <c r="A395" i="1302"/>
  <c r="B395" i="1302"/>
  <c r="C395" i="1302"/>
  <c r="D395" i="1302"/>
  <c r="E395" i="1302"/>
  <c r="F395" i="1302"/>
  <c r="G395" i="1302"/>
  <c r="H395" i="1302"/>
  <c r="I395" i="1302"/>
  <c r="J395" i="1302"/>
  <c r="K395" i="1302"/>
  <c r="L395" i="1302"/>
  <c r="M395" i="1302"/>
  <c r="N395" i="1302"/>
  <c r="P395" i="1302" s="1"/>
  <c r="Q395" i="1302"/>
  <c r="S395" i="1302" s="1"/>
  <c r="T395" i="1302"/>
  <c r="V395" i="1302" s="1"/>
  <c r="A396" i="1302"/>
  <c r="B396" i="1302"/>
  <c r="C396" i="1302"/>
  <c r="D396" i="1302"/>
  <c r="E396" i="1302"/>
  <c r="F396" i="1302"/>
  <c r="G396" i="1302"/>
  <c r="H396" i="1302"/>
  <c r="I396" i="1302"/>
  <c r="J396" i="1302"/>
  <c r="K396" i="1302"/>
  <c r="L396" i="1302"/>
  <c r="M396" i="1302"/>
  <c r="A397" i="1302"/>
  <c r="B397" i="1302"/>
  <c r="C397" i="1302"/>
  <c r="D397" i="1302"/>
  <c r="E397" i="1302"/>
  <c r="F397" i="1302"/>
  <c r="G397" i="1302"/>
  <c r="H397" i="1302"/>
  <c r="I397" i="1302"/>
  <c r="J397" i="1302"/>
  <c r="K397" i="1302"/>
  <c r="L397" i="1302"/>
  <c r="M397" i="1302"/>
  <c r="A398" i="1302"/>
  <c r="B398" i="1302"/>
  <c r="C398" i="1302"/>
  <c r="D398" i="1302"/>
  <c r="E398" i="1302"/>
  <c r="F398" i="1302"/>
  <c r="G398" i="1302"/>
  <c r="H398" i="1302"/>
  <c r="I398" i="1302"/>
  <c r="J398" i="1302"/>
  <c r="K398" i="1302"/>
  <c r="L398" i="1302"/>
  <c r="M398" i="1302"/>
  <c r="A399" i="1302"/>
  <c r="B399" i="1302"/>
  <c r="C399" i="1302"/>
  <c r="D399" i="1302"/>
  <c r="E399" i="1302"/>
  <c r="F399" i="1302"/>
  <c r="G399" i="1302"/>
  <c r="H399" i="1302"/>
  <c r="I399" i="1302"/>
  <c r="J399" i="1302"/>
  <c r="K399" i="1302"/>
  <c r="L399" i="1302"/>
  <c r="M399" i="1302"/>
  <c r="A400" i="1302"/>
  <c r="B400" i="1302"/>
  <c r="C400" i="1302"/>
  <c r="D400" i="1302"/>
  <c r="E400" i="1302"/>
  <c r="F400" i="1302"/>
  <c r="G400" i="1302"/>
  <c r="H400" i="1302"/>
  <c r="I400" i="1302"/>
  <c r="J400" i="1302"/>
  <c r="K400" i="1302"/>
  <c r="L400" i="1302"/>
  <c r="M400" i="1302"/>
  <c r="Q400" i="1302"/>
  <c r="S400" i="1302" s="1"/>
  <c r="T400" i="1302"/>
  <c r="V400" i="1302" s="1"/>
  <c r="A401" i="1302"/>
  <c r="B401" i="1302"/>
  <c r="C401" i="1302"/>
  <c r="D401" i="1302"/>
  <c r="E401" i="1302"/>
  <c r="F401" i="1302"/>
  <c r="G401" i="1302"/>
  <c r="H401" i="1302"/>
  <c r="I401" i="1302"/>
  <c r="J401" i="1302"/>
  <c r="K401" i="1302"/>
  <c r="L401" i="1302"/>
  <c r="M401" i="1302"/>
  <c r="A402" i="1302"/>
  <c r="B402" i="1302"/>
  <c r="C402" i="1302"/>
  <c r="D402" i="1302"/>
  <c r="E402" i="1302"/>
  <c r="F402" i="1302"/>
  <c r="G402" i="1302"/>
  <c r="H402" i="1302"/>
  <c r="I402" i="1302"/>
  <c r="J402" i="1302"/>
  <c r="K402" i="1302"/>
  <c r="L402" i="1302"/>
  <c r="M402" i="1302"/>
  <c r="Q402" i="1302"/>
  <c r="S402" i="1302" s="1"/>
  <c r="T402" i="1302"/>
  <c r="V402" i="1302" s="1"/>
  <c r="A403" i="1302"/>
  <c r="B403" i="1302"/>
  <c r="C403" i="1302"/>
  <c r="D403" i="1302"/>
  <c r="E403" i="1302"/>
  <c r="F403" i="1302"/>
  <c r="G403" i="1302"/>
  <c r="H403" i="1302"/>
  <c r="I403" i="1302"/>
  <c r="J403" i="1302"/>
  <c r="K403" i="1302"/>
  <c r="L403" i="1302"/>
  <c r="M403" i="1302"/>
  <c r="Q403" i="1302"/>
  <c r="S403" i="1302" s="1"/>
  <c r="T403" i="1302"/>
  <c r="V403" i="1302" s="1"/>
  <c r="A404" i="1302"/>
  <c r="B404" i="1302"/>
  <c r="C404" i="1302"/>
  <c r="D404" i="1302"/>
  <c r="E404" i="1302"/>
  <c r="F404" i="1302"/>
  <c r="G404" i="1302"/>
  <c r="H404" i="1302"/>
  <c r="I404" i="1302"/>
  <c r="J404" i="1302"/>
  <c r="K404" i="1302"/>
  <c r="L404" i="1302"/>
  <c r="M404" i="1302"/>
  <c r="N404" i="1302"/>
  <c r="P404" i="1302" s="1"/>
  <c r="Q404" i="1302"/>
  <c r="S404" i="1302" s="1"/>
  <c r="T404" i="1302"/>
  <c r="V404" i="1302" s="1"/>
  <c r="A405" i="1302"/>
  <c r="B405" i="1302"/>
  <c r="C405" i="1302"/>
  <c r="D405" i="1302"/>
  <c r="E405" i="1302"/>
  <c r="F405" i="1302"/>
  <c r="G405" i="1302"/>
  <c r="H405" i="1302"/>
  <c r="I405" i="1302"/>
  <c r="J405" i="1302"/>
  <c r="K405" i="1302"/>
  <c r="L405" i="1302"/>
  <c r="M405" i="1302"/>
  <c r="N405" i="1302"/>
  <c r="P405" i="1302" s="1"/>
  <c r="Q405" i="1302"/>
  <c r="S405" i="1302" s="1"/>
  <c r="T405" i="1302"/>
  <c r="V405" i="1302" s="1"/>
  <c r="A406" i="1302"/>
  <c r="B406" i="1302"/>
  <c r="C406" i="1302"/>
  <c r="D406" i="1302"/>
  <c r="E406" i="1302"/>
  <c r="F406" i="1302"/>
  <c r="G406" i="1302"/>
  <c r="H406" i="1302"/>
  <c r="I406" i="1302"/>
  <c r="J406" i="1302"/>
  <c r="K406" i="1302"/>
  <c r="L406" i="1302"/>
  <c r="M406" i="1302"/>
  <c r="N406" i="1302"/>
  <c r="P406" i="1302" s="1"/>
  <c r="Q406" i="1302"/>
  <c r="S406" i="1302" s="1"/>
  <c r="T406" i="1302"/>
  <c r="V406" i="1302" s="1"/>
  <c r="A407" i="1302"/>
  <c r="B407" i="1302"/>
  <c r="C407" i="1302"/>
  <c r="D407" i="1302"/>
  <c r="E407" i="1302"/>
  <c r="F407" i="1302"/>
  <c r="G407" i="1302"/>
  <c r="H407" i="1302"/>
  <c r="I407" i="1302"/>
  <c r="J407" i="1302"/>
  <c r="K407" i="1302"/>
  <c r="L407" i="1302"/>
  <c r="M407" i="1302"/>
  <c r="N407" i="1302"/>
  <c r="P407" i="1302" s="1"/>
  <c r="Q407" i="1302"/>
  <c r="S407" i="1302" s="1"/>
  <c r="T407" i="1302"/>
  <c r="V407" i="1302" s="1"/>
  <c r="A408" i="1302"/>
  <c r="B408" i="1302"/>
  <c r="C408" i="1302"/>
  <c r="D408" i="1302"/>
  <c r="E408" i="1302"/>
  <c r="F408" i="1302"/>
  <c r="G408" i="1302"/>
  <c r="H408" i="1302"/>
  <c r="I408" i="1302"/>
  <c r="J408" i="1302"/>
  <c r="K408" i="1302"/>
  <c r="L408" i="1302"/>
  <c r="M408" i="1302"/>
  <c r="N408" i="1302"/>
  <c r="P408" i="1302" s="1"/>
  <c r="Q408" i="1302"/>
  <c r="S408" i="1302" s="1"/>
  <c r="T408" i="1302"/>
  <c r="V408" i="1302" s="1"/>
  <c r="A409" i="1302"/>
  <c r="B409" i="1302"/>
  <c r="C409" i="1302"/>
  <c r="D409" i="1302"/>
  <c r="E409" i="1302"/>
  <c r="F409" i="1302"/>
  <c r="G409" i="1302"/>
  <c r="H409" i="1302"/>
  <c r="I409" i="1302"/>
  <c r="J409" i="1302"/>
  <c r="K409" i="1302"/>
  <c r="L409" i="1302"/>
  <c r="M409" i="1302"/>
  <c r="N409" i="1302"/>
  <c r="P409" i="1302" s="1"/>
  <c r="Q409" i="1302"/>
  <c r="S409" i="1302" s="1"/>
  <c r="T409" i="1302"/>
  <c r="V409" i="1302" s="1"/>
  <c r="A410" i="1302"/>
  <c r="B410" i="1302"/>
  <c r="C410" i="1302"/>
  <c r="D410" i="1302"/>
  <c r="E410" i="1302"/>
  <c r="F410" i="1302"/>
  <c r="G410" i="1302"/>
  <c r="H410" i="1302"/>
  <c r="I410" i="1302"/>
  <c r="J410" i="1302"/>
  <c r="K410" i="1302"/>
  <c r="L410" i="1302"/>
  <c r="M410" i="1302"/>
  <c r="N410" i="1302"/>
  <c r="P410" i="1302" s="1"/>
  <c r="Q410" i="1302"/>
  <c r="S410" i="1302" s="1"/>
  <c r="T410" i="1302"/>
  <c r="V410" i="1302" s="1"/>
  <c r="A411" i="1302"/>
  <c r="B411" i="1302"/>
  <c r="C411" i="1302"/>
  <c r="D411" i="1302"/>
  <c r="E411" i="1302"/>
  <c r="F411" i="1302"/>
  <c r="G411" i="1302"/>
  <c r="H411" i="1302"/>
  <c r="I411" i="1302"/>
  <c r="J411" i="1302"/>
  <c r="K411" i="1302"/>
  <c r="L411" i="1302"/>
  <c r="M411" i="1302"/>
  <c r="N411" i="1302"/>
  <c r="P411" i="1302" s="1"/>
  <c r="Q411" i="1302"/>
  <c r="S411" i="1302" s="1"/>
  <c r="T411" i="1302"/>
  <c r="V411" i="1302" s="1"/>
  <c r="A412" i="1302"/>
  <c r="B412" i="1302"/>
  <c r="C412" i="1302"/>
  <c r="D412" i="1302"/>
  <c r="E412" i="1302"/>
  <c r="F412" i="1302"/>
  <c r="G412" i="1302"/>
  <c r="H412" i="1302"/>
  <c r="I412" i="1302"/>
  <c r="J412" i="1302"/>
  <c r="K412" i="1302"/>
  <c r="L412" i="1302"/>
  <c r="M412" i="1302"/>
  <c r="A413" i="1302"/>
  <c r="B413" i="1302"/>
  <c r="C413" i="1302"/>
  <c r="D413" i="1302"/>
  <c r="E413" i="1302"/>
  <c r="F413" i="1302"/>
  <c r="G413" i="1302"/>
  <c r="H413" i="1302"/>
  <c r="I413" i="1302"/>
  <c r="J413" i="1302"/>
  <c r="K413" i="1302"/>
  <c r="L413" i="1302"/>
  <c r="M413" i="1302"/>
  <c r="N413" i="1302"/>
  <c r="P413" i="1302" s="1"/>
  <c r="Q413" i="1302"/>
  <c r="S413" i="1302" s="1"/>
  <c r="T413" i="1302"/>
  <c r="V413" i="1302" s="1"/>
  <c r="A414" i="1302"/>
  <c r="B414" i="1302"/>
  <c r="C414" i="1302"/>
  <c r="D414" i="1302"/>
  <c r="E414" i="1302"/>
  <c r="F414" i="1302"/>
  <c r="G414" i="1302"/>
  <c r="H414" i="1302"/>
  <c r="I414" i="1302"/>
  <c r="J414" i="1302"/>
  <c r="K414" i="1302"/>
  <c r="L414" i="1302"/>
  <c r="M414" i="1302"/>
  <c r="N414" i="1302"/>
  <c r="P414" i="1302" s="1"/>
  <c r="Q414" i="1302"/>
  <c r="S414" i="1302" s="1"/>
  <c r="T414" i="1302"/>
  <c r="V414" i="1302" s="1"/>
  <c r="A415" i="1302"/>
  <c r="B415" i="1302"/>
  <c r="C415" i="1302"/>
  <c r="D415" i="1302"/>
  <c r="E415" i="1302"/>
  <c r="F415" i="1302"/>
  <c r="G415" i="1302"/>
  <c r="H415" i="1302"/>
  <c r="I415" i="1302"/>
  <c r="J415" i="1302"/>
  <c r="K415" i="1302"/>
  <c r="L415" i="1302"/>
  <c r="M415" i="1302"/>
  <c r="N415" i="1302"/>
  <c r="P415" i="1302" s="1"/>
  <c r="Q415" i="1302"/>
  <c r="S415" i="1302" s="1"/>
  <c r="T415" i="1302"/>
  <c r="V415" i="1302" s="1"/>
  <c r="A416" i="1302"/>
  <c r="B416" i="1302"/>
  <c r="C416" i="1302"/>
  <c r="D416" i="1302"/>
  <c r="E416" i="1302"/>
  <c r="F416" i="1302"/>
  <c r="G416" i="1302"/>
  <c r="H416" i="1302"/>
  <c r="I416" i="1302"/>
  <c r="J416" i="1302"/>
  <c r="K416" i="1302"/>
  <c r="L416" i="1302"/>
  <c r="M416" i="1302"/>
  <c r="N416" i="1302"/>
  <c r="P416" i="1302" s="1"/>
  <c r="Q416" i="1302"/>
  <c r="S416" i="1302" s="1"/>
  <c r="T416" i="1302"/>
  <c r="V416" i="1302" s="1"/>
  <c r="A417" i="1302"/>
  <c r="B417" i="1302"/>
  <c r="C417" i="1302"/>
  <c r="D417" i="1302"/>
  <c r="E417" i="1302"/>
  <c r="F417" i="1302"/>
  <c r="G417" i="1302"/>
  <c r="H417" i="1302"/>
  <c r="I417" i="1302"/>
  <c r="J417" i="1302"/>
  <c r="K417" i="1302"/>
  <c r="L417" i="1302"/>
  <c r="M417" i="1302"/>
  <c r="N417" i="1302"/>
  <c r="P417" i="1302" s="1"/>
  <c r="Q417" i="1302"/>
  <c r="S417" i="1302" s="1"/>
  <c r="T417" i="1302"/>
  <c r="V417" i="1302" s="1"/>
  <c r="A418" i="1302"/>
  <c r="B418" i="1302"/>
  <c r="C418" i="1302"/>
  <c r="D418" i="1302"/>
  <c r="E418" i="1302"/>
  <c r="F418" i="1302"/>
  <c r="G418" i="1302"/>
  <c r="H418" i="1302"/>
  <c r="I418" i="1302"/>
  <c r="J418" i="1302"/>
  <c r="K418" i="1302"/>
  <c r="L418" i="1302"/>
  <c r="M418" i="1302"/>
  <c r="N418" i="1302"/>
  <c r="P418" i="1302" s="1"/>
  <c r="Q418" i="1302"/>
  <c r="S418" i="1302" s="1"/>
  <c r="T418" i="1302"/>
  <c r="V418" i="1302" s="1"/>
  <c r="A419" i="1302"/>
  <c r="B419" i="1302"/>
  <c r="C419" i="1302"/>
  <c r="D419" i="1302"/>
  <c r="E419" i="1302"/>
  <c r="F419" i="1302"/>
  <c r="G419" i="1302"/>
  <c r="H419" i="1302"/>
  <c r="I419" i="1302"/>
  <c r="J419" i="1302"/>
  <c r="K419" i="1302"/>
  <c r="L419" i="1302"/>
  <c r="M419" i="1302"/>
  <c r="A420" i="1302"/>
  <c r="B420" i="1302"/>
  <c r="C420" i="1302"/>
  <c r="D420" i="1302"/>
  <c r="E420" i="1302"/>
  <c r="F420" i="1302"/>
  <c r="G420" i="1302"/>
  <c r="H420" i="1302"/>
  <c r="I420" i="1302"/>
  <c r="J420" i="1302"/>
  <c r="K420" i="1302"/>
  <c r="L420" i="1302"/>
  <c r="M420" i="1302"/>
  <c r="Q420" i="1302"/>
  <c r="S420" i="1302" s="1"/>
  <c r="T420" i="1302"/>
  <c r="V420" i="1302" s="1"/>
  <c r="A421" i="1302"/>
  <c r="B421" i="1302"/>
  <c r="C421" i="1302"/>
  <c r="D421" i="1302"/>
  <c r="E421" i="1302"/>
  <c r="F421" i="1302"/>
  <c r="G421" i="1302"/>
  <c r="H421" i="1302"/>
  <c r="I421" i="1302"/>
  <c r="J421" i="1302"/>
  <c r="K421" i="1302"/>
  <c r="L421" i="1302"/>
  <c r="M421" i="1302"/>
  <c r="N421" i="1302"/>
  <c r="P421" i="1302" s="1"/>
  <c r="Q421" i="1302"/>
  <c r="S421" i="1302" s="1"/>
  <c r="T421" i="1302"/>
  <c r="V421" i="1302" s="1"/>
  <c r="A422" i="1302"/>
  <c r="B422" i="1302"/>
  <c r="C422" i="1302"/>
  <c r="D422" i="1302"/>
  <c r="E422" i="1302"/>
  <c r="F422" i="1302"/>
  <c r="G422" i="1302"/>
  <c r="H422" i="1302"/>
  <c r="I422" i="1302"/>
  <c r="J422" i="1302"/>
  <c r="K422" i="1302"/>
  <c r="L422" i="1302"/>
  <c r="M422" i="1302"/>
  <c r="N422" i="1302"/>
  <c r="P422" i="1302" s="1"/>
  <c r="Q422" i="1302"/>
  <c r="S422" i="1302" s="1"/>
  <c r="T422" i="1302"/>
  <c r="V422" i="1302" s="1"/>
  <c r="A423" i="1302"/>
  <c r="B423" i="1302"/>
  <c r="C423" i="1302"/>
  <c r="D423" i="1302"/>
  <c r="E423" i="1302"/>
  <c r="F423" i="1302"/>
  <c r="G423" i="1302"/>
  <c r="H423" i="1302"/>
  <c r="I423" i="1302"/>
  <c r="J423" i="1302"/>
  <c r="K423" i="1302"/>
  <c r="L423" i="1302"/>
  <c r="M423" i="1302"/>
  <c r="N423" i="1302"/>
  <c r="P423" i="1302" s="1"/>
  <c r="Q423" i="1302"/>
  <c r="S423" i="1302" s="1"/>
  <c r="T423" i="1302"/>
  <c r="V423" i="1302" s="1"/>
  <c r="A424" i="1302"/>
  <c r="B424" i="1302"/>
  <c r="C424" i="1302"/>
  <c r="D424" i="1302"/>
  <c r="E424" i="1302"/>
  <c r="F424" i="1302"/>
  <c r="G424" i="1302"/>
  <c r="H424" i="1302"/>
  <c r="I424" i="1302"/>
  <c r="J424" i="1302"/>
  <c r="K424" i="1302"/>
  <c r="L424" i="1302"/>
  <c r="M424" i="1302"/>
  <c r="N424" i="1302"/>
  <c r="P424" i="1302" s="1"/>
  <c r="Q424" i="1302"/>
  <c r="S424" i="1302" s="1"/>
  <c r="T424" i="1302"/>
  <c r="V424" i="1302" s="1"/>
  <c r="A425" i="1302"/>
  <c r="B425" i="1302"/>
  <c r="C425" i="1302"/>
  <c r="D425" i="1302"/>
  <c r="E425" i="1302"/>
  <c r="F425" i="1302"/>
  <c r="G425" i="1302"/>
  <c r="H425" i="1302"/>
  <c r="I425" i="1302"/>
  <c r="J425" i="1302"/>
  <c r="K425" i="1302"/>
  <c r="L425" i="1302"/>
  <c r="M425" i="1302"/>
  <c r="A426" i="1302"/>
  <c r="B426" i="1302"/>
  <c r="C426" i="1302"/>
  <c r="D426" i="1302"/>
  <c r="E426" i="1302"/>
  <c r="F426" i="1302"/>
  <c r="G426" i="1302"/>
  <c r="H426" i="1302"/>
  <c r="I426" i="1302"/>
  <c r="J426" i="1302"/>
  <c r="K426" i="1302"/>
  <c r="L426" i="1302"/>
  <c r="M426" i="1302"/>
  <c r="Q426" i="1302"/>
  <c r="S426" i="1302" s="1"/>
  <c r="T426" i="1302"/>
  <c r="V426" i="1302" s="1"/>
  <c r="A427" i="1302"/>
  <c r="B427" i="1302"/>
  <c r="C427" i="1302"/>
  <c r="D427" i="1302"/>
  <c r="E427" i="1302"/>
  <c r="F427" i="1302"/>
  <c r="G427" i="1302"/>
  <c r="H427" i="1302"/>
  <c r="I427" i="1302"/>
  <c r="J427" i="1302"/>
  <c r="K427" i="1302"/>
  <c r="L427" i="1302"/>
  <c r="M427" i="1302"/>
  <c r="A428" i="1302"/>
  <c r="B428" i="1302"/>
  <c r="C428" i="1302"/>
  <c r="D428" i="1302"/>
  <c r="E428" i="1302"/>
  <c r="F428" i="1302"/>
  <c r="G428" i="1302"/>
  <c r="H428" i="1302"/>
  <c r="I428" i="1302"/>
  <c r="J428" i="1302"/>
  <c r="K428" i="1302"/>
  <c r="L428" i="1302"/>
  <c r="M428" i="1302"/>
  <c r="Q428" i="1302"/>
  <c r="S428" i="1302" s="1"/>
  <c r="T428" i="1302"/>
  <c r="V428" i="1302" s="1"/>
  <c r="A429" i="1302"/>
  <c r="B429" i="1302"/>
  <c r="C429" i="1302"/>
  <c r="D429" i="1302"/>
  <c r="E429" i="1302"/>
  <c r="F429" i="1302"/>
  <c r="G429" i="1302"/>
  <c r="H429" i="1302"/>
  <c r="I429" i="1302"/>
  <c r="J429" i="1302"/>
  <c r="K429" i="1302"/>
  <c r="L429" i="1302"/>
  <c r="M429" i="1302"/>
  <c r="Q429" i="1302"/>
  <c r="S429" i="1302" s="1"/>
  <c r="T429" i="1302"/>
  <c r="V429" i="1302" s="1"/>
  <c r="A430" i="1302"/>
  <c r="B430" i="1302"/>
  <c r="C430" i="1302"/>
  <c r="D430" i="1302"/>
  <c r="E430" i="1302"/>
  <c r="F430" i="1302"/>
  <c r="G430" i="1302"/>
  <c r="H430" i="1302"/>
  <c r="I430" i="1302"/>
  <c r="J430" i="1302"/>
  <c r="K430" i="1302"/>
  <c r="L430" i="1302"/>
  <c r="M430" i="1302"/>
  <c r="N430" i="1302"/>
  <c r="P430" i="1302" s="1"/>
  <c r="Q430" i="1302"/>
  <c r="S430" i="1302" s="1"/>
  <c r="T430" i="1302"/>
  <c r="V430" i="1302" s="1"/>
  <c r="A431" i="1302"/>
  <c r="B431" i="1302"/>
  <c r="C431" i="1302"/>
  <c r="D431" i="1302"/>
  <c r="E431" i="1302"/>
  <c r="F431" i="1302"/>
  <c r="G431" i="1302"/>
  <c r="H431" i="1302"/>
  <c r="I431" i="1302"/>
  <c r="J431" i="1302"/>
  <c r="K431" i="1302"/>
  <c r="L431" i="1302"/>
  <c r="M431" i="1302"/>
  <c r="Q431" i="1302"/>
  <c r="S431" i="1302" s="1"/>
  <c r="A432" i="1302"/>
  <c r="B432" i="1302"/>
  <c r="C432" i="1302"/>
  <c r="D432" i="1302"/>
  <c r="E432" i="1302"/>
  <c r="F432" i="1302"/>
  <c r="G432" i="1302"/>
  <c r="H432" i="1302"/>
  <c r="I432" i="1302"/>
  <c r="J432" i="1302"/>
  <c r="K432" i="1302"/>
  <c r="L432" i="1302"/>
  <c r="M432" i="1302"/>
  <c r="Q432" i="1302"/>
  <c r="S432" i="1302" s="1"/>
  <c r="T432" i="1302"/>
  <c r="V432" i="1302" s="1"/>
  <c r="A433" i="1302"/>
  <c r="B433" i="1302"/>
  <c r="C433" i="1302"/>
  <c r="D433" i="1302"/>
  <c r="E433" i="1302"/>
  <c r="F433" i="1302"/>
  <c r="G433" i="1302"/>
  <c r="H433" i="1302"/>
  <c r="I433" i="1302"/>
  <c r="J433" i="1302"/>
  <c r="K433" i="1302"/>
  <c r="L433" i="1302"/>
  <c r="M433" i="1302"/>
  <c r="Q433" i="1302"/>
  <c r="S433" i="1302" s="1"/>
  <c r="T433" i="1302"/>
  <c r="V433" i="1302" s="1"/>
  <c r="A434" i="1302"/>
  <c r="B434" i="1302"/>
  <c r="C434" i="1302"/>
  <c r="D434" i="1302"/>
  <c r="E434" i="1302"/>
  <c r="F434" i="1302"/>
  <c r="G434" i="1302"/>
  <c r="H434" i="1302"/>
  <c r="I434" i="1302"/>
  <c r="J434" i="1302"/>
  <c r="K434" i="1302"/>
  <c r="L434" i="1302"/>
  <c r="M434" i="1302"/>
  <c r="N434" i="1302"/>
  <c r="P434" i="1302" s="1"/>
  <c r="Q434" i="1302"/>
  <c r="S434" i="1302" s="1"/>
  <c r="T434" i="1302"/>
  <c r="V434" i="1302" s="1"/>
  <c r="A435" i="1302"/>
  <c r="B435" i="1302"/>
  <c r="C435" i="1302"/>
  <c r="D435" i="1302"/>
  <c r="E435" i="1302"/>
  <c r="F435" i="1302"/>
  <c r="G435" i="1302"/>
  <c r="H435" i="1302"/>
  <c r="I435" i="1302"/>
  <c r="J435" i="1302"/>
  <c r="K435" i="1302"/>
  <c r="L435" i="1302"/>
  <c r="M435" i="1302"/>
  <c r="Q435" i="1302"/>
  <c r="S435" i="1302" s="1"/>
  <c r="T435" i="1302"/>
  <c r="V435" i="1302" s="1"/>
  <c r="A436" i="1302"/>
  <c r="B436" i="1302"/>
  <c r="C436" i="1302"/>
  <c r="D436" i="1302"/>
  <c r="E436" i="1302"/>
  <c r="F436" i="1302"/>
  <c r="G436" i="1302"/>
  <c r="H436" i="1302"/>
  <c r="I436" i="1302"/>
  <c r="J436" i="1302"/>
  <c r="K436" i="1302"/>
  <c r="L436" i="1302"/>
  <c r="M436" i="1302"/>
  <c r="Q436" i="1302"/>
  <c r="S436" i="1302" s="1"/>
  <c r="T436" i="1302"/>
  <c r="V436" i="1302" s="1"/>
  <c r="A437" i="1302"/>
  <c r="B437" i="1302"/>
  <c r="C437" i="1302"/>
  <c r="D437" i="1302"/>
  <c r="E437" i="1302"/>
  <c r="F437" i="1302"/>
  <c r="G437" i="1302"/>
  <c r="H437" i="1302"/>
  <c r="I437" i="1302"/>
  <c r="J437" i="1302"/>
  <c r="K437" i="1302"/>
  <c r="L437" i="1302"/>
  <c r="M437" i="1302"/>
  <c r="A438" i="1302"/>
  <c r="B438" i="1302"/>
  <c r="C438" i="1302"/>
  <c r="D438" i="1302"/>
  <c r="E438" i="1302"/>
  <c r="F438" i="1302"/>
  <c r="G438" i="1302"/>
  <c r="H438" i="1302"/>
  <c r="I438" i="1302"/>
  <c r="J438" i="1302"/>
  <c r="K438" i="1302"/>
  <c r="L438" i="1302"/>
  <c r="M438" i="1302"/>
  <c r="Q438" i="1302"/>
  <c r="S438" i="1302" s="1"/>
  <c r="T438" i="1302"/>
  <c r="V438" i="1302" s="1"/>
  <c r="A439" i="1302"/>
  <c r="B439" i="1302"/>
  <c r="C439" i="1302"/>
  <c r="D439" i="1302"/>
  <c r="E439" i="1302"/>
  <c r="F439" i="1302"/>
  <c r="G439" i="1302"/>
  <c r="H439" i="1302"/>
  <c r="I439" i="1302"/>
  <c r="J439" i="1302"/>
  <c r="K439" i="1302"/>
  <c r="L439" i="1302"/>
  <c r="M439" i="1302"/>
  <c r="Q439" i="1302"/>
  <c r="S439" i="1302" s="1"/>
  <c r="T439" i="1302"/>
  <c r="V439" i="1302" s="1"/>
  <c r="A440" i="1302"/>
  <c r="B440" i="1302"/>
  <c r="C440" i="1302"/>
  <c r="D440" i="1302"/>
  <c r="E440" i="1302"/>
  <c r="F440" i="1302"/>
  <c r="G440" i="1302"/>
  <c r="H440" i="1302"/>
  <c r="I440" i="1302"/>
  <c r="J440" i="1302"/>
  <c r="K440" i="1302"/>
  <c r="L440" i="1302"/>
  <c r="M440" i="1302"/>
  <c r="N440" i="1302"/>
  <c r="P440" i="1302" s="1"/>
  <c r="Q440" i="1302"/>
  <c r="S440" i="1302" s="1"/>
  <c r="T440" i="1302"/>
  <c r="V440" i="1302" s="1"/>
  <c r="A441" i="1302"/>
  <c r="B441" i="1302"/>
  <c r="C441" i="1302"/>
  <c r="D441" i="1302"/>
  <c r="E441" i="1302"/>
  <c r="F441" i="1302"/>
  <c r="G441" i="1302"/>
  <c r="H441" i="1302"/>
  <c r="I441" i="1302"/>
  <c r="J441" i="1302"/>
  <c r="K441" i="1302"/>
  <c r="L441" i="1302"/>
  <c r="M441" i="1302"/>
  <c r="N441" i="1302"/>
  <c r="P441" i="1302" s="1"/>
  <c r="Q441" i="1302"/>
  <c r="S441" i="1302" s="1"/>
  <c r="T441" i="1302"/>
  <c r="V441" i="1302" s="1"/>
  <c r="A442" i="1302"/>
  <c r="B442" i="1302"/>
  <c r="C442" i="1302"/>
  <c r="D442" i="1302"/>
  <c r="E442" i="1302"/>
  <c r="F442" i="1302"/>
  <c r="G442" i="1302"/>
  <c r="H442" i="1302"/>
  <c r="I442" i="1302"/>
  <c r="J442" i="1302"/>
  <c r="K442" i="1302"/>
  <c r="L442" i="1302"/>
  <c r="M442" i="1302"/>
  <c r="N442" i="1302"/>
  <c r="P442" i="1302" s="1"/>
  <c r="Q442" i="1302"/>
  <c r="S442" i="1302" s="1"/>
  <c r="T442" i="1302"/>
  <c r="V442" i="1302" s="1"/>
  <c r="A443" i="1302"/>
  <c r="B443" i="1302"/>
  <c r="C443" i="1302"/>
  <c r="D443" i="1302"/>
  <c r="E443" i="1302"/>
  <c r="F443" i="1302"/>
  <c r="G443" i="1302"/>
  <c r="H443" i="1302"/>
  <c r="I443" i="1302"/>
  <c r="J443" i="1302"/>
  <c r="K443" i="1302"/>
  <c r="L443" i="1302"/>
  <c r="M443" i="1302"/>
  <c r="N443" i="1302"/>
  <c r="P443" i="1302" s="1"/>
  <c r="Q443" i="1302"/>
  <c r="S443" i="1302" s="1"/>
  <c r="T443" i="1302"/>
  <c r="V443" i="1302" s="1"/>
  <c r="A444" i="1302"/>
  <c r="B444" i="1302"/>
  <c r="C444" i="1302"/>
  <c r="D444" i="1302"/>
  <c r="E444" i="1302"/>
  <c r="F444" i="1302"/>
  <c r="G444" i="1302"/>
  <c r="H444" i="1302"/>
  <c r="I444" i="1302"/>
  <c r="J444" i="1302"/>
  <c r="K444" i="1302"/>
  <c r="L444" i="1302"/>
  <c r="M444" i="1302"/>
  <c r="N444" i="1302"/>
  <c r="P444" i="1302" s="1"/>
  <c r="Q444" i="1302"/>
  <c r="S444" i="1302" s="1"/>
  <c r="T444" i="1302"/>
  <c r="V444" i="1302" s="1"/>
  <c r="A445" i="1302"/>
  <c r="B445" i="1302"/>
  <c r="C445" i="1302"/>
  <c r="D445" i="1302"/>
  <c r="E445" i="1302"/>
  <c r="F445" i="1302"/>
  <c r="G445" i="1302"/>
  <c r="H445" i="1302"/>
  <c r="I445" i="1302"/>
  <c r="J445" i="1302"/>
  <c r="K445" i="1302"/>
  <c r="L445" i="1302"/>
  <c r="M445" i="1302"/>
  <c r="N445" i="1302"/>
  <c r="P445" i="1302" s="1"/>
  <c r="Q445" i="1302"/>
  <c r="S445" i="1302" s="1"/>
  <c r="T445" i="1302"/>
  <c r="V445" i="1302" s="1"/>
  <c r="A446" i="1302"/>
  <c r="B446" i="1302"/>
  <c r="C446" i="1302"/>
  <c r="D446" i="1302"/>
  <c r="E446" i="1302"/>
  <c r="F446" i="1302"/>
  <c r="G446" i="1302"/>
  <c r="H446" i="1302"/>
  <c r="I446" i="1302"/>
  <c r="J446" i="1302"/>
  <c r="K446" i="1302"/>
  <c r="L446" i="1302"/>
  <c r="M446" i="1302"/>
  <c r="N446" i="1302"/>
  <c r="P446" i="1302" s="1"/>
  <c r="Q446" i="1302"/>
  <c r="S446" i="1302" s="1"/>
  <c r="T446" i="1302"/>
  <c r="V446" i="1302" s="1"/>
  <c r="A447" i="1302"/>
  <c r="B447" i="1302"/>
  <c r="C447" i="1302"/>
  <c r="D447" i="1302"/>
  <c r="E447" i="1302"/>
  <c r="F447" i="1302"/>
  <c r="G447" i="1302"/>
  <c r="H447" i="1302"/>
  <c r="I447" i="1302"/>
  <c r="J447" i="1302"/>
  <c r="K447" i="1302"/>
  <c r="L447" i="1302"/>
  <c r="M447" i="1302"/>
  <c r="N447" i="1302"/>
  <c r="P447" i="1302" s="1"/>
  <c r="Q447" i="1302"/>
  <c r="S447" i="1302" s="1"/>
  <c r="T447" i="1302"/>
  <c r="V447" i="1302" s="1"/>
  <c r="A448" i="1302"/>
  <c r="B448" i="1302"/>
  <c r="C448" i="1302"/>
  <c r="D448" i="1302"/>
  <c r="E448" i="1302"/>
  <c r="F448" i="1302"/>
  <c r="G448" i="1302"/>
  <c r="H448" i="1302"/>
  <c r="I448" i="1302"/>
  <c r="J448" i="1302"/>
  <c r="K448" i="1302"/>
  <c r="L448" i="1302"/>
  <c r="M448" i="1302"/>
  <c r="N448" i="1302"/>
  <c r="P448" i="1302" s="1"/>
  <c r="Q448" i="1302"/>
  <c r="S448" i="1302" s="1"/>
  <c r="T448" i="1302"/>
  <c r="V448" i="1302" s="1"/>
  <c r="A449" i="1302"/>
  <c r="B449" i="1302"/>
  <c r="C449" i="1302"/>
  <c r="D449" i="1302"/>
  <c r="E449" i="1302"/>
  <c r="F449" i="1302"/>
  <c r="G449" i="1302"/>
  <c r="H449" i="1302"/>
  <c r="I449" i="1302"/>
  <c r="J449" i="1302"/>
  <c r="K449" i="1302"/>
  <c r="L449" i="1302"/>
  <c r="M449" i="1302"/>
  <c r="N449" i="1302"/>
  <c r="P449" i="1302" s="1"/>
  <c r="Q449" i="1302"/>
  <c r="S449" i="1302" s="1"/>
  <c r="T449" i="1302"/>
  <c r="V449" i="1302" s="1"/>
  <c r="A450" i="1302"/>
  <c r="B450" i="1302"/>
  <c r="C450" i="1302"/>
  <c r="D450" i="1302"/>
  <c r="E450" i="1302"/>
  <c r="F450" i="1302"/>
  <c r="G450" i="1302"/>
  <c r="H450" i="1302"/>
  <c r="I450" i="1302"/>
  <c r="J450" i="1302"/>
  <c r="K450" i="1302"/>
  <c r="L450" i="1302"/>
  <c r="M450" i="1302"/>
  <c r="N450" i="1302"/>
  <c r="P450" i="1302" s="1"/>
  <c r="Q450" i="1302"/>
  <c r="S450" i="1302" s="1"/>
  <c r="T450" i="1302"/>
  <c r="V450" i="1302" s="1"/>
  <c r="A451" i="1302"/>
  <c r="B451" i="1302"/>
  <c r="C451" i="1302"/>
  <c r="D451" i="1302"/>
  <c r="E451" i="1302"/>
  <c r="F451" i="1302"/>
  <c r="G451" i="1302"/>
  <c r="H451" i="1302"/>
  <c r="I451" i="1302"/>
  <c r="J451" i="1302"/>
  <c r="K451" i="1302"/>
  <c r="L451" i="1302"/>
  <c r="M451" i="1302"/>
  <c r="Q451" i="1302"/>
  <c r="S451" i="1302" s="1"/>
  <c r="T451" i="1302"/>
  <c r="V451" i="1302" s="1"/>
  <c r="A452" i="1302"/>
  <c r="B452" i="1302"/>
  <c r="C452" i="1302"/>
  <c r="D452" i="1302"/>
  <c r="E452" i="1302"/>
  <c r="F452" i="1302"/>
  <c r="G452" i="1302"/>
  <c r="H452" i="1302"/>
  <c r="I452" i="1302"/>
  <c r="J452" i="1302"/>
  <c r="K452" i="1302"/>
  <c r="L452" i="1302"/>
  <c r="M452" i="1302"/>
  <c r="A453" i="1302"/>
  <c r="B453" i="1302"/>
  <c r="C453" i="1302"/>
  <c r="D453" i="1302"/>
  <c r="E453" i="1302"/>
  <c r="F453" i="1302"/>
  <c r="G453" i="1302"/>
  <c r="H453" i="1302"/>
  <c r="I453" i="1302"/>
  <c r="J453" i="1302"/>
  <c r="K453" i="1302"/>
  <c r="L453" i="1302"/>
  <c r="M453" i="1302"/>
  <c r="N453" i="1302"/>
  <c r="P453" i="1302" s="1"/>
  <c r="Q453" i="1302"/>
  <c r="S453" i="1302" s="1"/>
  <c r="T453" i="1302"/>
  <c r="V453" i="1302" s="1"/>
  <c r="A454" i="1302"/>
  <c r="B454" i="1302"/>
  <c r="C454" i="1302"/>
  <c r="D454" i="1302"/>
  <c r="E454" i="1302"/>
  <c r="F454" i="1302"/>
  <c r="G454" i="1302"/>
  <c r="H454" i="1302"/>
  <c r="I454" i="1302"/>
  <c r="J454" i="1302"/>
  <c r="K454" i="1302"/>
  <c r="L454" i="1302"/>
  <c r="M454" i="1302"/>
  <c r="N454" i="1302"/>
  <c r="P454" i="1302" s="1"/>
  <c r="Q454" i="1302"/>
  <c r="S454" i="1302" s="1"/>
  <c r="T454" i="1302"/>
  <c r="V454" i="1302" s="1"/>
  <c r="A455" i="1302"/>
  <c r="B455" i="1302"/>
  <c r="C455" i="1302"/>
  <c r="D455" i="1302"/>
  <c r="E455" i="1302"/>
  <c r="F455" i="1302"/>
  <c r="G455" i="1302"/>
  <c r="H455" i="1302"/>
  <c r="I455" i="1302"/>
  <c r="J455" i="1302"/>
  <c r="K455" i="1302"/>
  <c r="L455" i="1302"/>
  <c r="M455" i="1302"/>
  <c r="A456" i="1302"/>
  <c r="B456" i="1302"/>
  <c r="C456" i="1302"/>
  <c r="D456" i="1302"/>
  <c r="E456" i="1302"/>
  <c r="F456" i="1302"/>
  <c r="G456" i="1302"/>
  <c r="H456" i="1302"/>
  <c r="I456" i="1302"/>
  <c r="J456" i="1302"/>
  <c r="K456" i="1302"/>
  <c r="L456" i="1302"/>
  <c r="M456" i="1302"/>
  <c r="A457" i="1302"/>
  <c r="B457" i="1302"/>
  <c r="C457" i="1302"/>
  <c r="D457" i="1302"/>
  <c r="E457" i="1302"/>
  <c r="F457" i="1302"/>
  <c r="G457" i="1302"/>
  <c r="H457" i="1302"/>
  <c r="I457" i="1302"/>
  <c r="J457" i="1302"/>
  <c r="K457" i="1302"/>
  <c r="L457" i="1302"/>
  <c r="M457" i="1302"/>
  <c r="A458" i="1302"/>
  <c r="B458" i="1302"/>
  <c r="C458" i="1302"/>
  <c r="D458" i="1302"/>
  <c r="E458" i="1302"/>
  <c r="F458" i="1302"/>
  <c r="G458" i="1302"/>
  <c r="H458" i="1302"/>
  <c r="I458" i="1302"/>
  <c r="J458" i="1302"/>
  <c r="K458" i="1302"/>
  <c r="L458" i="1302"/>
  <c r="M458" i="1302"/>
  <c r="N458" i="1302"/>
  <c r="P458" i="1302" s="1"/>
  <c r="Q458" i="1302"/>
  <c r="S458" i="1302" s="1"/>
  <c r="T458" i="1302"/>
  <c r="V458" i="1302" s="1"/>
  <c r="A459" i="1302"/>
  <c r="B459" i="1302"/>
  <c r="C459" i="1302"/>
  <c r="D459" i="1302"/>
  <c r="E459" i="1302"/>
  <c r="F459" i="1302"/>
  <c r="G459" i="1302"/>
  <c r="H459" i="1302"/>
  <c r="I459" i="1302"/>
  <c r="J459" i="1302"/>
  <c r="K459" i="1302"/>
  <c r="L459" i="1302"/>
  <c r="M459" i="1302"/>
  <c r="N459" i="1302"/>
  <c r="P459" i="1302" s="1"/>
  <c r="Q459" i="1302"/>
  <c r="S459" i="1302" s="1"/>
  <c r="T459" i="1302"/>
  <c r="V459" i="1302" s="1"/>
  <c r="A460" i="1302"/>
  <c r="B460" i="1302"/>
  <c r="C460" i="1302"/>
  <c r="D460" i="1302"/>
  <c r="E460" i="1302"/>
  <c r="F460" i="1302"/>
  <c r="G460" i="1302"/>
  <c r="H460" i="1302"/>
  <c r="I460" i="1302"/>
  <c r="J460" i="1302"/>
  <c r="K460" i="1302"/>
  <c r="L460" i="1302"/>
  <c r="M460" i="1302"/>
  <c r="N460" i="1302"/>
  <c r="P460" i="1302" s="1"/>
  <c r="Q460" i="1302"/>
  <c r="S460" i="1302" s="1"/>
  <c r="T460" i="1302"/>
  <c r="V460" i="1302" s="1"/>
  <c r="A461" i="1302"/>
  <c r="B461" i="1302"/>
  <c r="C461" i="1302"/>
  <c r="D461" i="1302"/>
  <c r="E461" i="1302"/>
  <c r="F461" i="1302"/>
  <c r="G461" i="1302"/>
  <c r="H461" i="1302"/>
  <c r="I461" i="1302"/>
  <c r="J461" i="1302"/>
  <c r="K461" i="1302"/>
  <c r="L461" i="1302"/>
  <c r="M461" i="1302"/>
  <c r="Q461" i="1302"/>
  <c r="S461" i="1302" s="1"/>
  <c r="T461" i="1302"/>
  <c r="V461" i="1302" s="1"/>
  <c r="A462" i="1302"/>
  <c r="B462" i="1302"/>
  <c r="C462" i="1302"/>
  <c r="D462" i="1302"/>
  <c r="E462" i="1302"/>
  <c r="F462" i="1302"/>
  <c r="G462" i="1302"/>
  <c r="H462" i="1302"/>
  <c r="I462" i="1302"/>
  <c r="J462" i="1302"/>
  <c r="K462" i="1302"/>
  <c r="L462" i="1302"/>
  <c r="M462" i="1302"/>
  <c r="N462" i="1302"/>
  <c r="P462" i="1302" s="1"/>
  <c r="Q462" i="1302"/>
  <c r="S462" i="1302" s="1"/>
  <c r="T462" i="1302"/>
  <c r="V462" i="1302" s="1"/>
  <c r="A463" i="1302"/>
  <c r="B463" i="1302"/>
  <c r="C463" i="1302"/>
  <c r="D463" i="1302"/>
  <c r="E463" i="1302"/>
  <c r="F463" i="1302"/>
  <c r="G463" i="1302"/>
  <c r="H463" i="1302"/>
  <c r="I463" i="1302"/>
  <c r="J463" i="1302"/>
  <c r="K463" i="1302"/>
  <c r="L463" i="1302"/>
  <c r="M463" i="1302"/>
  <c r="N463" i="1302"/>
  <c r="P463" i="1302" s="1"/>
  <c r="Q463" i="1302"/>
  <c r="S463" i="1302" s="1"/>
  <c r="T463" i="1302"/>
  <c r="V463" i="1302" s="1"/>
  <c r="A464" i="1302"/>
  <c r="B464" i="1302"/>
  <c r="C464" i="1302"/>
  <c r="D464" i="1302"/>
  <c r="E464" i="1302"/>
  <c r="F464" i="1302"/>
  <c r="G464" i="1302"/>
  <c r="H464" i="1302"/>
  <c r="I464" i="1302"/>
  <c r="J464" i="1302"/>
  <c r="K464" i="1302"/>
  <c r="L464" i="1302"/>
  <c r="M464" i="1302"/>
  <c r="N464" i="1302"/>
  <c r="P464" i="1302" s="1"/>
  <c r="Q464" i="1302"/>
  <c r="S464" i="1302" s="1"/>
  <c r="T464" i="1302"/>
  <c r="V464" i="1302" s="1"/>
  <c r="A465" i="1302"/>
  <c r="B465" i="1302"/>
  <c r="C465" i="1302"/>
  <c r="D465" i="1302"/>
  <c r="E465" i="1302"/>
  <c r="F465" i="1302"/>
  <c r="G465" i="1302"/>
  <c r="H465" i="1302"/>
  <c r="I465" i="1302"/>
  <c r="J465" i="1302"/>
  <c r="K465" i="1302"/>
  <c r="L465" i="1302"/>
  <c r="M465" i="1302"/>
  <c r="A466" i="1302"/>
  <c r="B466" i="1302"/>
  <c r="C466" i="1302"/>
  <c r="D466" i="1302"/>
  <c r="E466" i="1302"/>
  <c r="F466" i="1302"/>
  <c r="G466" i="1302"/>
  <c r="H466" i="1302"/>
  <c r="I466" i="1302"/>
  <c r="J466" i="1302"/>
  <c r="K466" i="1302"/>
  <c r="L466" i="1302"/>
  <c r="M466" i="1302"/>
  <c r="N466" i="1302"/>
  <c r="P466" i="1302" s="1"/>
  <c r="Q466" i="1302"/>
  <c r="S466" i="1302" s="1"/>
  <c r="T466" i="1302"/>
  <c r="V466" i="1302" s="1"/>
  <c r="A467" i="1302"/>
  <c r="B467" i="1302"/>
  <c r="C467" i="1302"/>
  <c r="D467" i="1302"/>
  <c r="E467" i="1302"/>
  <c r="F467" i="1302"/>
  <c r="G467" i="1302"/>
  <c r="H467" i="1302"/>
  <c r="I467" i="1302"/>
  <c r="J467" i="1302"/>
  <c r="K467" i="1302"/>
  <c r="L467" i="1302"/>
  <c r="M467" i="1302"/>
  <c r="N467" i="1302"/>
  <c r="P467" i="1302" s="1"/>
  <c r="Q467" i="1302"/>
  <c r="S467" i="1302" s="1"/>
  <c r="T467" i="1302"/>
  <c r="V467" i="1302" s="1"/>
  <c r="A468" i="1302"/>
  <c r="B468" i="1302"/>
  <c r="C468" i="1302"/>
  <c r="D468" i="1302"/>
  <c r="E468" i="1302"/>
  <c r="F468" i="1302"/>
  <c r="G468" i="1302"/>
  <c r="H468" i="1302"/>
  <c r="I468" i="1302"/>
  <c r="J468" i="1302"/>
  <c r="K468" i="1302"/>
  <c r="L468" i="1302"/>
  <c r="M468" i="1302"/>
  <c r="N468" i="1302"/>
  <c r="P468" i="1302" s="1"/>
  <c r="Q468" i="1302"/>
  <c r="S468" i="1302" s="1"/>
  <c r="T468" i="1302"/>
  <c r="V468" i="1302" s="1"/>
  <c r="A469" i="1302"/>
  <c r="B469" i="1302"/>
  <c r="C469" i="1302"/>
  <c r="D469" i="1302"/>
  <c r="E469" i="1302"/>
  <c r="F469" i="1302"/>
  <c r="G469" i="1302"/>
  <c r="H469" i="1302"/>
  <c r="I469" i="1302"/>
  <c r="J469" i="1302"/>
  <c r="K469" i="1302"/>
  <c r="L469" i="1302"/>
  <c r="M469" i="1302"/>
  <c r="Q469" i="1302"/>
  <c r="S469" i="1302" s="1"/>
  <c r="T469" i="1302"/>
  <c r="V469" i="1302" s="1"/>
  <c r="A470" i="1302"/>
  <c r="B470" i="1302"/>
  <c r="C470" i="1302"/>
  <c r="D470" i="1302"/>
  <c r="E470" i="1302"/>
  <c r="F470" i="1302"/>
  <c r="G470" i="1302"/>
  <c r="H470" i="1302"/>
  <c r="I470" i="1302"/>
  <c r="J470" i="1302"/>
  <c r="K470" i="1302"/>
  <c r="L470" i="1302"/>
  <c r="M470" i="1302"/>
  <c r="Q470" i="1302"/>
  <c r="S470" i="1302" s="1"/>
  <c r="T470" i="1302"/>
  <c r="V470" i="1302" s="1"/>
  <c r="A471" i="1302"/>
  <c r="B471" i="1302"/>
  <c r="C471" i="1302"/>
  <c r="D471" i="1302"/>
  <c r="E471" i="1302"/>
  <c r="F471" i="1302"/>
  <c r="G471" i="1302"/>
  <c r="H471" i="1302"/>
  <c r="I471" i="1302"/>
  <c r="J471" i="1302"/>
  <c r="K471" i="1302"/>
  <c r="L471" i="1302"/>
  <c r="M471" i="1302"/>
  <c r="Q471" i="1302"/>
  <c r="S471" i="1302" s="1"/>
  <c r="T471" i="1302"/>
  <c r="V471" i="1302" s="1"/>
  <c r="A472" i="1302"/>
  <c r="B472" i="1302"/>
  <c r="C472" i="1302"/>
  <c r="D472" i="1302"/>
  <c r="E472" i="1302"/>
  <c r="F472" i="1302"/>
  <c r="G472" i="1302"/>
  <c r="H472" i="1302"/>
  <c r="I472" i="1302"/>
  <c r="J472" i="1302"/>
  <c r="K472" i="1302"/>
  <c r="L472" i="1302"/>
  <c r="M472" i="1302"/>
  <c r="Q472" i="1302"/>
  <c r="S472" i="1302" s="1"/>
  <c r="T472" i="1302"/>
  <c r="V472" i="1302" s="1"/>
  <c r="A473" i="1302"/>
  <c r="B473" i="1302"/>
  <c r="C473" i="1302"/>
  <c r="D473" i="1302"/>
  <c r="E473" i="1302"/>
  <c r="F473" i="1302"/>
  <c r="G473" i="1302"/>
  <c r="H473" i="1302"/>
  <c r="I473" i="1302"/>
  <c r="J473" i="1302"/>
  <c r="K473" i="1302"/>
  <c r="L473" i="1302"/>
  <c r="M473" i="1302"/>
  <c r="Q473" i="1302"/>
  <c r="S473" i="1302" s="1"/>
  <c r="T473" i="1302"/>
  <c r="V473" i="1302" s="1"/>
  <c r="A474" i="1302"/>
  <c r="B474" i="1302"/>
  <c r="C474" i="1302"/>
  <c r="D474" i="1302"/>
  <c r="E474" i="1302"/>
  <c r="F474" i="1302"/>
  <c r="G474" i="1302"/>
  <c r="H474" i="1302"/>
  <c r="I474" i="1302"/>
  <c r="J474" i="1302"/>
  <c r="K474" i="1302"/>
  <c r="L474" i="1302"/>
  <c r="M474" i="1302"/>
  <c r="Q474" i="1302"/>
  <c r="S474" i="1302" s="1"/>
  <c r="T474" i="1302"/>
  <c r="V474" i="1302" s="1"/>
  <c r="A475" i="1302"/>
  <c r="B475" i="1302"/>
  <c r="C475" i="1302"/>
  <c r="D475" i="1302"/>
  <c r="E475" i="1302"/>
  <c r="F475" i="1302"/>
  <c r="G475" i="1302"/>
  <c r="H475" i="1302"/>
  <c r="I475" i="1302"/>
  <c r="J475" i="1302"/>
  <c r="K475" i="1302"/>
  <c r="L475" i="1302"/>
  <c r="M475" i="1302"/>
  <c r="N475" i="1302"/>
  <c r="P475" i="1302" s="1"/>
  <c r="Q475" i="1302"/>
  <c r="S475" i="1302" s="1"/>
  <c r="T475" i="1302"/>
  <c r="V475" i="1302" s="1"/>
  <c r="A476" i="1302"/>
  <c r="B476" i="1302"/>
  <c r="C476" i="1302"/>
  <c r="D476" i="1302"/>
  <c r="E476" i="1302"/>
  <c r="F476" i="1302"/>
  <c r="G476" i="1302"/>
  <c r="H476" i="1302"/>
  <c r="I476" i="1302"/>
  <c r="J476" i="1302"/>
  <c r="K476" i="1302"/>
  <c r="L476" i="1302"/>
  <c r="M476" i="1302"/>
  <c r="N476" i="1302"/>
  <c r="P476" i="1302" s="1"/>
  <c r="Q476" i="1302"/>
  <c r="S476" i="1302" s="1"/>
  <c r="T476" i="1302"/>
  <c r="V476" i="1302" s="1"/>
  <c r="A477" i="1302"/>
  <c r="B477" i="1302"/>
  <c r="C477" i="1302"/>
  <c r="D477" i="1302"/>
  <c r="E477" i="1302"/>
  <c r="F477" i="1302"/>
  <c r="G477" i="1302"/>
  <c r="H477" i="1302"/>
  <c r="I477" i="1302"/>
  <c r="J477" i="1302"/>
  <c r="K477" i="1302"/>
  <c r="L477" i="1302"/>
  <c r="M477" i="1302"/>
  <c r="N477" i="1302"/>
  <c r="P477" i="1302" s="1"/>
  <c r="Q477" i="1302"/>
  <c r="S477" i="1302" s="1"/>
  <c r="T477" i="1302"/>
  <c r="V477" i="1302" s="1"/>
  <c r="A478" i="1302"/>
  <c r="B478" i="1302"/>
  <c r="C478" i="1302"/>
  <c r="D478" i="1302"/>
  <c r="E478" i="1302"/>
  <c r="F478" i="1302"/>
  <c r="G478" i="1302"/>
  <c r="H478" i="1302"/>
  <c r="I478" i="1302"/>
  <c r="J478" i="1302"/>
  <c r="K478" i="1302"/>
  <c r="L478" i="1302"/>
  <c r="M478" i="1302"/>
  <c r="N478" i="1302"/>
  <c r="P478" i="1302" s="1"/>
  <c r="Q478" i="1302"/>
  <c r="S478" i="1302" s="1"/>
  <c r="T478" i="1302"/>
  <c r="V478" i="1302" s="1"/>
  <c r="A479" i="1302"/>
  <c r="B479" i="1302"/>
  <c r="C479" i="1302"/>
  <c r="D479" i="1302"/>
  <c r="E479" i="1302"/>
  <c r="F479" i="1302"/>
  <c r="G479" i="1302"/>
  <c r="H479" i="1302"/>
  <c r="I479" i="1302"/>
  <c r="J479" i="1302"/>
  <c r="K479" i="1302"/>
  <c r="L479" i="1302"/>
  <c r="M479" i="1302"/>
  <c r="Q479" i="1302"/>
  <c r="S479" i="1302" s="1"/>
  <c r="T479" i="1302"/>
  <c r="V479" i="1302" s="1"/>
  <c r="A480" i="1302"/>
  <c r="B480" i="1302"/>
  <c r="C480" i="1302"/>
  <c r="D480" i="1302"/>
  <c r="E480" i="1302"/>
  <c r="F480" i="1302"/>
  <c r="G480" i="1302"/>
  <c r="H480" i="1302"/>
  <c r="I480" i="1302"/>
  <c r="J480" i="1302"/>
  <c r="K480" i="1302"/>
  <c r="L480" i="1302"/>
  <c r="M480" i="1302"/>
  <c r="Q480" i="1302"/>
  <c r="S480" i="1302" s="1"/>
  <c r="T480" i="1302"/>
  <c r="V480" i="1302" s="1"/>
  <c r="A481" i="1302"/>
  <c r="B481" i="1302"/>
  <c r="C481" i="1302"/>
  <c r="D481" i="1302"/>
  <c r="E481" i="1302"/>
  <c r="F481" i="1302"/>
  <c r="G481" i="1302"/>
  <c r="H481" i="1302"/>
  <c r="I481" i="1302"/>
  <c r="J481" i="1302"/>
  <c r="K481" i="1302"/>
  <c r="L481" i="1302"/>
  <c r="M481" i="1302"/>
  <c r="N481" i="1302"/>
  <c r="P481" i="1302" s="1"/>
  <c r="Q481" i="1302"/>
  <c r="S481" i="1302" s="1"/>
  <c r="T481" i="1302"/>
  <c r="V481" i="1302" s="1"/>
  <c r="A482" i="1302"/>
  <c r="B482" i="1302"/>
  <c r="C482" i="1302"/>
  <c r="D482" i="1302"/>
  <c r="E482" i="1302"/>
  <c r="F482" i="1302"/>
  <c r="G482" i="1302"/>
  <c r="H482" i="1302"/>
  <c r="I482" i="1302"/>
  <c r="J482" i="1302"/>
  <c r="K482" i="1302"/>
  <c r="L482" i="1302"/>
  <c r="M482" i="1302"/>
  <c r="N482" i="1302"/>
  <c r="P482" i="1302" s="1"/>
  <c r="Q482" i="1302"/>
  <c r="S482" i="1302" s="1"/>
  <c r="T482" i="1302"/>
  <c r="V482" i="1302" s="1"/>
  <c r="A483" i="1302"/>
  <c r="B483" i="1302"/>
  <c r="C483" i="1302"/>
  <c r="D483" i="1302"/>
  <c r="E483" i="1302"/>
  <c r="F483" i="1302"/>
  <c r="G483" i="1302"/>
  <c r="H483" i="1302"/>
  <c r="I483" i="1302"/>
  <c r="J483" i="1302"/>
  <c r="K483" i="1302"/>
  <c r="L483" i="1302"/>
  <c r="M483" i="1302"/>
  <c r="N483" i="1302"/>
  <c r="P483" i="1302" s="1"/>
  <c r="Q483" i="1302"/>
  <c r="S483" i="1302" s="1"/>
  <c r="T483" i="1302"/>
  <c r="V483" i="1302" s="1"/>
  <c r="A484" i="1302"/>
  <c r="B484" i="1302"/>
  <c r="C484" i="1302"/>
  <c r="D484" i="1302"/>
  <c r="E484" i="1302"/>
  <c r="F484" i="1302"/>
  <c r="G484" i="1302"/>
  <c r="H484" i="1302"/>
  <c r="I484" i="1302"/>
  <c r="J484" i="1302"/>
  <c r="K484" i="1302"/>
  <c r="L484" i="1302"/>
  <c r="M484" i="1302"/>
  <c r="N484" i="1302"/>
  <c r="P484" i="1302" s="1"/>
  <c r="Q484" i="1302"/>
  <c r="S484" i="1302" s="1"/>
  <c r="T484" i="1302"/>
  <c r="V484" i="1302" s="1"/>
  <c r="A485" i="1302"/>
  <c r="B485" i="1302"/>
  <c r="C485" i="1302"/>
  <c r="D485" i="1302"/>
  <c r="E485" i="1302"/>
  <c r="F485" i="1302"/>
  <c r="G485" i="1302"/>
  <c r="H485" i="1302"/>
  <c r="I485" i="1302"/>
  <c r="J485" i="1302"/>
  <c r="K485" i="1302"/>
  <c r="L485" i="1302"/>
  <c r="M485" i="1302"/>
  <c r="N485" i="1302"/>
  <c r="P485" i="1302" s="1"/>
  <c r="Q485" i="1302"/>
  <c r="S485" i="1302" s="1"/>
  <c r="T485" i="1302"/>
  <c r="V485" i="1302" s="1"/>
  <c r="A486" i="1302"/>
  <c r="B486" i="1302"/>
  <c r="C486" i="1302"/>
  <c r="D486" i="1302"/>
  <c r="E486" i="1302"/>
  <c r="F486" i="1302"/>
  <c r="G486" i="1302"/>
  <c r="H486" i="1302"/>
  <c r="I486" i="1302"/>
  <c r="J486" i="1302"/>
  <c r="K486" i="1302"/>
  <c r="L486" i="1302"/>
  <c r="M486" i="1302"/>
  <c r="N486" i="1302"/>
  <c r="P486" i="1302" s="1"/>
  <c r="Q486" i="1302"/>
  <c r="S486" i="1302" s="1"/>
  <c r="T486" i="1302"/>
  <c r="V486" i="1302" s="1"/>
  <c r="A487" i="1302"/>
  <c r="B487" i="1302"/>
  <c r="C487" i="1302"/>
  <c r="D487" i="1302"/>
  <c r="E487" i="1302"/>
  <c r="F487" i="1302"/>
  <c r="G487" i="1302"/>
  <c r="H487" i="1302"/>
  <c r="I487" i="1302"/>
  <c r="J487" i="1302"/>
  <c r="K487" i="1302"/>
  <c r="L487" i="1302"/>
  <c r="M487" i="1302"/>
  <c r="Q487" i="1302"/>
  <c r="S487" i="1302" s="1"/>
  <c r="T487" i="1302"/>
  <c r="V487" i="1302" s="1"/>
  <c r="A488" i="1302"/>
  <c r="B488" i="1302"/>
  <c r="C488" i="1302"/>
  <c r="D488" i="1302"/>
  <c r="E488" i="1302"/>
  <c r="F488" i="1302"/>
  <c r="G488" i="1302"/>
  <c r="H488" i="1302"/>
  <c r="I488" i="1302"/>
  <c r="J488" i="1302"/>
  <c r="K488" i="1302"/>
  <c r="L488" i="1302"/>
  <c r="M488" i="1302"/>
  <c r="A489" i="1302"/>
  <c r="B489" i="1302"/>
  <c r="C489" i="1302"/>
  <c r="D489" i="1302"/>
  <c r="E489" i="1302"/>
  <c r="F489" i="1302"/>
  <c r="G489" i="1302"/>
  <c r="H489" i="1302"/>
  <c r="I489" i="1302"/>
  <c r="J489" i="1302"/>
  <c r="K489" i="1302"/>
  <c r="L489" i="1302"/>
  <c r="M489" i="1302"/>
  <c r="N489" i="1302"/>
  <c r="P489" i="1302" s="1"/>
  <c r="Q489" i="1302"/>
  <c r="S489" i="1302" s="1"/>
  <c r="T489" i="1302"/>
  <c r="V489" i="1302" s="1"/>
  <c r="A490" i="1302"/>
  <c r="B490" i="1302"/>
  <c r="C490" i="1302"/>
  <c r="D490" i="1302"/>
  <c r="E490" i="1302"/>
  <c r="F490" i="1302"/>
  <c r="G490" i="1302"/>
  <c r="H490" i="1302"/>
  <c r="I490" i="1302"/>
  <c r="J490" i="1302"/>
  <c r="K490" i="1302"/>
  <c r="L490" i="1302"/>
  <c r="M490" i="1302"/>
  <c r="N490" i="1302"/>
  <c r="P490" i="1302" s="1"/>
  <c r="Q490" i="1302"/>
  <c r="S490" i="1302" s="1"/>
  <c r="T490" i="1302"/>
  <c r="V490" i="1302" s="1"/>
  <c r="A491" i="1302"/>
  <c r="B491" i="1302"/>
  <c r="C491" i="1302"/>
  <c r="D491" i="1302"/>
  <c r="E491" i="1302"/>
  <c r="F491" i="1302"/>
  <c r="G491" i="1302"/>
  <c r="H491" i="1302"/>
  <c r="I491" i="1302"/>
  <c r="J491" i="1302"/>
  <c r="K491" i="1302"/>
  <c r="L491" i="1302"/>
  <c r="M491" i="1302"/>
  <c r="N491" i="1302"/>
  <c r="P491" i="1302" s="1"/>
  <c r="Q491" i="1302"/>
  <c r="S491" i="1302" s="1"/>
  <c r="T491" i="1302"/>
  <c r="V491" i="1302" s="1"/>
  <c r="A492" i="1302"/>
  <c r="B492" i="1302"/>
  <c r="C492" i="1302"/>
  <c r="D492" i="1302"/>
  <c r="E492" i="1302"/>
  <c r="F492" i="1302"/>
  <c r="G492" i="1302"/>
  <c r="H492" i="1302"/>
  <c r="I492" i="1302"/>
  <c r="J492" i="1302"/>
  <c r="K492" i="1302"/>
  <c r="L492" i="1302"/>
  <c r="M492" i="1302"/>
  <c r="Q492" i="1302"/>
  <c r="S492" i="1302" s="1"/>
  <c r="T492" i="1302"/>
  <c r="V492" i="1302" s="1"/>
  <c r="A493" i="1302"/>
  <c r="B493" i="1302"/>
  <c r="C493" i="1302"/>
  <c r="D493" i="1302"/>
  <c r="E493" i="1302"/>
  <c r="F493" i="1302"/>
  <c r="G493" i="1302"/>
  <c r="H493" i="1302"/>
  <c r="I493" i="1302"/>
  <c r="J493" i="1302"/>
  <c r="K493" i="1302"/>
  <c r="L493" i="1302"/>
  <c r="M493" i="1302"/>
  <c r="N493" i="1302"/>
  <c r="P493" i="1302" s="1"/>
  <c r="Q493" i="1302"/>
  <c r="S493" i="1302" s="1"/>
  <c r="T493" i="1302"/>
  <c r="V493" i="1302" s="1"/>
  <c r="A494" i="1302"/>
  <c r="B494" i="1302"/>
  <c r="C494" i="1302"/>
  <c r="D494" i="1302"/>
  <c r="E494" i="1302"/>
  <c r="F494" i="1302"/>
  <c r="G494" i="1302"/>
  <c r="H494" i="1302"/>
  <c r="I494" i="1302"/>
  <c r="J494" i="1302"/>
  <c r="K494" i="1302"/>
  <c r="L494" i="1302"/>
  <c r="M494" i="1302"/>
  <c r="N494" i="1302"/>
  <c r="P494" i="1302" s="1"/>
  <c r="Q494" i="1302"/>
  <c r="S494" i="1302" s="1"/>
  <c r="T494" i="1302"/>
  <c r="V494" i="1302" s="1"/>
  <c r="A495" i="1302"/>
  <c r="B495" i="1302"/>
  <c r="C495" i="1302"/>
  <c r="D495" i="1302"/>
  <c r="E495" i="1302"/>
  <c r="F495" i="1302"/>
  <c r="G495" i="1302"/>
  <c r="H495" i="1302"/>
  <c r="I495" i="1302"/>
  <c r="J495" i="1302"/>
  <c r="K495" i="1302"/>
  <c r="L495" i="1302"/>
  <c r="M495" i="1302"/>
  <c r="N495" i="1302"/>
  <c r="P495" i="1302" s="1"/>
  <c r="Q495" i="1302"/>
  <c r="S495" i="1302" s="1"/>
  <c r="T495" i="1302"/>
  <c r="V495" i="1302" s="1"/>
  <c r="A496" i="1302"/>
  <c r="B496" i="1302"/>
  <c r="C496" i="1302"/>
  <c r="D496" i="1302"/>
  <c r="E496" i="1302"/>
  <c r="F496" i="1302"/>
  <c r="G496" i="1302"/>
  <c r="H496" i="1302"/>
  <c r="I496" i="1302"/>
  <c r="J496" i="1302"/>
  <c r="K496" i="1302"/>
  <c r="L496" i="1302"/>
  <c r="M496" i="1302"/>
  <c r="N496" i="1302"/>
  <c r="P496" i="1302" s="1"/>
  <c r="Q496" i="1302"/>
  <c r="S496" i="1302" s="1"/>
  <c r="T496" i="1302"/>
  <c r="V496" i="1302" s="1"/>
  <c r="A497" i="1302"/>
  <c r="B497" i="1302"/>
  <c r="C497" i="1302"/>
  <c r="D497" i="1302"/>
  <c r="E497" i="1302"/>
  <c r="F497" i="1302"/>
  <c r="G497" i="1302"/>
  <c r="H497" i="1302"/>
  <c r="I497" i="1302"/>
  <c r="J497" i="1302"/>
  <c r="K497" i="1302"/>
  <c r="L497" i="1302"/>
  <c r="M497" i="1302"/>
  <c r="A498" i="1302"/>
  <c r="B498" i="1302"/>
  <c r="C498" i="1302"/>
  <c r="D498" i="1302"/>
  <c r="E498" i="1302"/>
  <c r="F498" i="1302"/>
  <c r="G498" i="1302"/>
  <c r="H498" i="1302"/>
  <c r="I498" i="1302"/>
  <c r="J498" i="1302"/>
  <c r="K498" i="1302"/>
  <c r="L498" i="1302"/>
  <c r="M498" i="1302"/>
  <c r="Q498" i="1302"/>
  <c r="S498" i="1302" s="1"/>
  <c r="T498" i="1302"/>
  <c r="V498" i="1302" s="1"/>
  <c r="A499" i="1302"/>
  <c r="B499" i="1302"/>
  <c r="C499" i="1302"/>
  <c r="D499" i="1302"/>
  <c r="E499" i="1302"/>
  <c r="F499" i="1302"/>
  <c r="G499" i="1302"/>
  <c r="H499" i="1302"/>
  <c r="I499" i="1302"/>
  <c r="J499" i="1302"/>
  <c r="K499" i="1302"/>
  <c r="L499" i="1302"/>
  <c r="M499" i="1302"/>
  <c r="N499" i="1302"/>
  <c r="P499" i="1302" s="1"/>
  <c r="Q499" i="1302"/>
  <c r="S499" i="1302" s="1"/>
  <c r="T499" i="1302"/>
  <c r="V499" i="1302" s="1"/>
  <c r="A500" i="1302"/>
  <c r="B500" i="1302"/>
  <c r="C500" i="1302"/>
  <c r="D500" i="1302"/>
  <c r="E500" i="1302"/>
  <c r="F500" i="1302"/>
  <c r="G500" i="1302"/>
  <c r="H500" i="1302"/>
  <c r="I500" i="1302"/>
  <c r="J500" i="1302"/>
  <c r="K500" i="1302"/>
  <c r="L500" i="1302"/>
  <c r="M500" i="1302"/>
  <c r="N500" i="1302"/>
  <c r="P500" i="1302" s="1"/>
  <c r="Q500" i="1302"/>
  <c r="S500" i="1302" s="1"/>
  <c r="T500" i="1302"/>
  <c r="V500" i="1302" s="1"/>
  <c r="A501" i="1302"/>
  <c r="B501" i="1302"/>
  <c r="C501" i="1302"/>
  <c r="D501" i="1302"/>
  <c r="E501" i="1302"/>
  <c r="F501" i="1302"/>
  <c r="G501" i="1302"/>
  <c r="H501" i="1302"/>
  <c r="I501" i="1302"/>
  <c r="J501" i="1302"/>
  <c r="K501" i="1302"/>
  <c r="L501" i="1302"/>
  <c r="M501" i="1302"/>
  <c r="N501" i="1302"/>
  <c r="P501" i="1302" s="1"/>
  <c r="Q501" i="1302"/>
  <c r="S501" i="1302" s="1"/>
  <c r="T501" i="1302"/>
  <c r="V501" i="1302" s="1"/>
  <c r="A502" i="1302"/>
  <c r="B502" i="1302"/>
  <c r="C502" i="1302"/>
  <c r="D502" i="1302"/>
  <c r="E502" i="1302"/>
  <c r="F502" i="1302"/>
  <c r="G502" i="1302"/>
  <c r="H502" i="1302"/>
  <c r="I502" i="1302"/>
  <c r="J502" i="1302"/>
  <c r="K502" i="1302"/>
  <c r="L502" i="1302"/>
  <c r="M502" i="1302"/>
  <c r="N502" i="1302"/>
  <c r="P502" i="1302" s="1"/>
  <c r="Q502" i="1302"/>
  <c r="S502" i="1302" s="1"/>
  <c r="T502" i="1302"/>
  <c r="V502" i="1302" s="1"/>
  <c r="A503" i="1302"/>
  <c r="B503" i="1302"/>
  <c r="C503" i="1302"/>
  <c r="D503" i="1302"/>
  <c r="E503" i="1302"/>
  <c r="F503" i="1302"/>
  <c r="G503" i="1302"/>
  <c r="H503" i="1302"/>
  <c r="I503" i="1302"/>
  <c r="J503" i="1302"/>
  <c r="K503" i="1302"/>
  <c r="L503" i="1302"/>
  <c r="M503" i="1302"/>
  <c r="Q503" i="1302"/>
  <c r="S503" i="1302" s="1"/>
  <c r="T503" i="1302"/>
  <c r="V503" i="1302" s="1"/>
  <c r="A504" i="1302"/>
  <c r="B504" i="1302"/>
  <c r="C504" i="1302"/>
  <c r="D504" i="1302"/>
  <c r="E504" i="1302"/>
  <c r="F504" i="1302"/>
  <c r="G504" i="1302"/>
  <c r="H504" i="1302"/>
  <c r="I504" i="1302"/>
  <c r="J504" i="1302"/>
  <c r="K504" i="1302"/>
  <c r="L504" i="1302"/>
  <c r="M504" i="1302"/>
  <c r="Q504" i="1302"/>
  <c r="S504" i="1302" s="1"/>
  <c r="T504" i="1302"/>
  <c r="V504" i="1302" s="1"/>
  <c r="A505" i="1302"/>
  <c r="B505" i="1302"/>
  <c r="C505" i="1302"/>
  <c r="D505" i="1302"/>
  <c r="E505" i="1302"/>
  <c r="F505" i="1302"/>
  <c r="G505" i="1302"/>
  <c r="H505" i="1302"/>
  <c r="I505" i="1302"/>
  <c r="J505" i="1302"/>
  <c r="K505" i="1302"/>
  <c r="L505" i="1302"/>
  <c r="M505" i="1302"/>
  <c r="A506" i="1302"/>
  <c r="B506" i="1302"/>
  <c r="C506" i="1302"/>
  <c r="D506" i="1302"/>
  <c r="E506" i="1302"/>
  <c r="F506" i="1302"/>
  <c r="G506" i="1302"/>
  <c r="H506" i="1302"/>
  <c r="I506" i="1302"/>
  <c r="J506" i="1302"/>
  <c r="K506" i="1302"/>
  <c r="L506" i="1302"/>
  <c r="M506" i="1302"/>
  <c r="Q506" i="1302"/>
  <c r="S506" i="1302" s="1"/>
  <c r="T506" i="1302"/>
  <c r="V506" i="1302" s="1"/>
  <c r="A507" i="1302"/>
  <c r="B507" i="1302"/>
  <c r="C507" i="1302"/>
  <c r="D507" i="1302"/>
  <c r="E507" i="1302"/>
  <c r="F507" i="1302"/>
  <c r="G507" i="1302"/>
  <c r="H507" i="1302"/>
  <c r="I507" i="1302"/>
  <c r="J507" i="1302"/>
  <c r="K507" i="1302"/>
  <c r="L507" i="1302"/>
  <c r="M507" i="1302"/>
  <c r="N507" i="1302"/>
  <c r="P507" i="1302" s="1"/>
  <c r="Q507" i="1302"/>
  <c r="S507" i="1302" s="1"/>
  <c r="T507" i="1302"/>
  <c r="V507" i="1302" s="1"/>
  <c r="A508" i="1302"/>
  <c r="B508" i="1302"/>
  <c r="C508" i="1302"/>
  <c r="D508" i="1302"/>
  <c r="E508" i="1302"/>
  <c r="F508" i="1302"/>
  <c r="G508" i="1302"/>
  <c r="H508" i="1302"/>
  <c r="I508" i="1302"/>
  <c r="J508" i="1302"/>
  <c r="K508" i="1302"/>
  <c r="L508" i="1302"/>
  <c r="M508" i="1302"/>
  <c r="N508" i="1302"/>
  <c r="P508" i="1302" s="1"/>
  <c r="Q508" i="1302"/>
  <c r="S508" i="1302" s="1"/>
  <c r="T508" i="1302"/>
  <c r="V508" i="1302" s="1"/>
  <c r="A509" i="1302"/>
  <c r="B509" i="1302"/>
  <c r="C509" i="1302"/>
  <c r="D509" i="1302"/>
  <c r="E509" i="1302"/>
  <c r="F509" i="1302"/>
  <c r="G509" i="1302"/>
  <c r="H509" i="1302"/>
  <c r="I509" i="1302"/>
  <c r="J509" i="1302"/>
  <c r="K509" i="1302"/>
  <c r="L509" i="1302"/>
  <c r="M509" i="1302"/>
  <c r="N509" i="1302"/>
  <c r="P509" i="1302" s="1"/>
  <c r="Q509" i="1302"/>
  <c r="S509" i="1302" s="1"/>
  <c r="T509" i="1302"/>
  <c r="V509" i="1302" s="1"/>
  <c r="A510" i="1302"/>
  <c r="B510" i="1302"/>
  <c r="C510" i="1302"/>
  <c r="D510" i="1302"/>
  <c r="E510" i="1302"/>
  <c r="F510" i="1302"/>
  <c r="G510" i="1302"/>
  <c r="H510" i="1302"/>
  <c r="I510" i="1302"/>
  <c r="J510" i="1302"/>
  <c r="K510" i="1302"/>
  <c r="L510" i="1302"/>
  <c r="M510" i="1302"/>
  <c r="N510" i="1302"/>
  <c r="P510" i="1302" s="1"/>
  <c r="Q510" i="1302"/>
  <c r="S510" i="1302" s="1"/>
  <c r="T510" i="1302"/>
  <c r="V510" i="1302" s="1"/>
  <c r="A511" i="1302"/>
  <c r="B511" i="1302"/>
  <c r="C511" i="1302"/>
  <c r="D511" i="1302"/>
  <c r="E511" i="1302"/>
  <c r="F511" i="1302"/>
  <c r="G511" i="1302"/>
  <c r="H511" i="1302"/>
  <c r="I511" i="1302"/>
  <c r="J511" i="1302"/>
  <c r="K511" i="1302"/>
  <c r="L511" i="1302"/>
  <c r="M511" i="1302"/>
  <c r="N511" i="1302"/>
  <c r="P511" i="1302" s="1"/>
  <c r="Q511" i="1302"/>
  <c r="S511" i="1302" s="1"/>
  <c r="T511" i="1302"/>
  <c r="V511" i="1302" s="1"/>
  <c r="A512" i="1302"/>
  <c r="B512" i="1302"/>
  <c r="C512" i="1302"/>
  <c r="D512" i="1302"/>
  <c r="E512" i="1302"/>
  <c r="F512" i="1302"/>
  <c r="G512" i="1302"/>
  <c r="H512" i="1302"/>
  <c r="I512" i="1302"/>
  <c r="J512" i="1302"/>
  <c r="K512" i="1302"/>
  <c r="L512" i="1302"/>
  <c r="M512" i="1302"/>
  <c r="N512" i="1302"/>
  <c r="P512" i="1302" s="1"/>
  <c r="Q512" i="1302"/>
  <c r="S512" i="1302" s="1"/>
  <c r="T512" i="1302"/>
  <c r="V512" i="1302" s="1"/>
  <c r="A513" i="1302"/>
  <c r="B513" i="1302"/>
  <c r="C513" i="1302"/>
  <c r="D513" i="1302"/>
  <c r="E513" i="1302"/>
  <c r="F513" i="1302"/>
  <c r="G513" i="1302"/>
  <c r="H513" i="1302"/>
  <c r="I513" i="1302"/>
  <c r="J513" i="1302"/>
  <c r="K513" i="1302"/>
  <c r="L513" i="1302"/>
  <c r="M513" i="1302"/>
  <c r="N513" i="1302"/>
  <c r="P513" i="1302" s="1"/>
  <c r="Q513" i="1302"/>
  <c r="S513" i="1302" s="1"/>
  <c r="T513" i="1302"/>
  <c r="V513" i="1302" s="1"/>
  <c r="A514" i="1302"/>
  <c r="B514" i="1302"/>
  <c r="C514" i="1302"/>
  <c r="D514" i="1302"/>
  <c r="E514" i="1302"/>
  <c r="F514" i="1302"/>
  <c r="G514" i="1302"/>
  <c r="H514" i="1302"/>
  <c r="I514" i="1302"/>
  <c r="J514" i="1302"/>
  <c r="K514" i="1302"/>
  <c r="L514" i="1302"/>
  <c r="M514" i="1302"/>
  <c r="N514" i="1302"/>
  <c r="P514" i="1302" s="1"/>
  <c r="Q514" i="1302"/>
  <c r="S514" i="1302" s="1"/>
  <c r="T514" i="1302"/>
  <c r="V514" i="1302" s="1"/>
  <c r="A515" i="1302"/>
  <c r="B515" i="1302"/>
  <c r="C515" i="1302"/>
  <c r="D515" i="1302"/>
  <c r="E515" i="1302"/>
  <c r="F515" i="1302"/>
  <c r="G515" i="1302"/>
  <c r="H515" i="1302"/>
  <c r="I515" i="1302"/>
  <c r="J515" i="1302"/>
  <c r="K515" i="1302"/>
  <c r="L515" i="1302"/>
  <c r="M515" i="1302"/>
  <c r="N515" i="1302"/>
  <c r="P515" i="1302" s="1"/>
  <c r="Q515" i="1302"/>
  <c r="S515" i="1302" s="1"/>
  <c r="T515" i="1302"/>
  <c r="V515" i="1302" s="1"/>
  <c r="A516" i="1302"/>
  <c r="B516" i="1302"/>
  <c r="C516" i="1302"/>
  <c r="D516" i="1302"/>
  <c r="E516" i="1302"/>
  <c r="F516" i="1302"/>
  <c r="G516" i="1302"/>
  <c r="H516" i="1302"/>
  <c r="I516" i="1302"/>
  <c r="J516" i="1302"/>
  <c r="K516" i="1302"/>
  <c r="L516" i="1302"/>
  <c r="M516" i="1302"/>
  <c r="Q516" i="1302"/>
  <c r="S516" i="1302" s="1"/>
  <c r="T516" i="1302"/>
  <c r="V516" i="1302" s="1"/>
  <c r="A517" i="1302"/>
  <c r="B517" i="1302"/>
  <c r="C517" i="1302"/>
  <c r="D517" i="1302"/>
  <c r="E517" i="1302"/>
  <c r="F517" i="1302"/>
  <c r="G517" i="1302"/>
  <c r="H517" i="1302"/>
  <c r="I517" i="1302"/>
  <c r="J517" i="1302"/>
  <c r="K517" i="1302"/>
  <c r="L517" i="1302"/>
  <c r="M517" i="1302"/>
  <c r="N517" i="1302"/>
  <c r="P517" i="1302" s="1"/>
  <c r="Q517" i="1302"/>
  <c r="S517" i="1302" s="1"/>
  <c r="T517" i="1302"/>
  <c r="V517" i="1302" s="1"/>
  <c r="A518" i="1302"/>
  <c r="B518" i="1302"/>
  <c r="C518" i="1302"/>
  <c r="D518" i="1302"/>
  <c r="E518" i="1302"/>
  <c r="F518" i="1302"/>
  <c r="G518" i="1302"/>
  <c r="H518" i="1302"/>
  <c r="I518" i="1302"/>
  <c r="J518" i="1302"/>
  <c r="K518" i="1302"/>
  <c r="L518" i="1302"/>
  <c r="M518" i="1302"/>
  <c r="Q518" i="1302"/>
  <c r="S518" i="1302" s="1"/>
  <c r="T518" i="1302"/>
  <c r="V518" i="1302" s="1"/>
  <c r="A519" i="1302"/>
  <c r="B519" i="1302"/>
  <c r="C519" i="1302"/>
  <c r="D519" i="1302"/>
  <c r="E519" i="1302"/>
  <c r="F519" i="1302"/>
  <c r="G519" i="1302"/>
  <c r="H519" i="1302"/>
  <c r="I519" i="1302"/>
  <c r="J519" i="1302"/>
  <c r="K519" i="1302"/>
  <c r="L519" i="1302"/>
  <c r="M519" i="1302"/>
  <c r="N519" i="1302"/>
  <c r="P519" i="1302" s="1"/>
  <c r="Q519" i="1302"/>
  <c r="S519" i="1302" s="1"/>
  <c r="T519" i="1302"/>
  <c r="V519" i="1302" s="1"/>
  <c r="A520" i="1302"/>
  <c r="B520" i="1302"/>
  <c r="C520" i="1302"/>
  <c r="D520" i="1302"/>
  <c r="E520" i="1302"/>
  <c r="F520" i="1302"/>
  <c r="G520" i="1302"/>
  <c r="H520" i="1302"/>
  <c r="I520" i="1302"/>
  <c r="J520" i="1302"/>
  <c r="K520" i="1302"/>
  <c r="L520" i="1302"/>
  <c r="M520" i="1302"/>
  <c r="N520" i="1302"/>
  <c r="P520" i="1302" s="1"/>
  <c r="Q520" i="1302"/>
  <c r="S520" i="1302" s="1"/>
  <c r="T520" i="1302"/>
  <c r="V520" i="1302" s="1"/>
  <c r="A521" i="1302"/>
  <c r="B521" i="1302"/>
  <c r="C521" i="1302"/>
  <c r="D521" i="1302"/>
  <c r="E521" i="1302"/>
  <c r="F521" i="1302"/>
  <c r="G521" i="1302"/>
  <c r="H521" i="1302"/>
  <c r="I521" i="1302"/>
  <c r="J521" i="1302"/>
  <c r="K521" i="1302"/>
  <c r="L521" i="1302"/>
  <c r="M521" i="1302"/>
  <c r="N521" i="1302"/>
  <c r="P521" i="1302" s="1"/>
  <c r="Q521" i="1302"/>
  <c r="S521" i="1302" s="1"/>
  <c r="T521" i="1302"/>
  <c r="V521" i="1302" s="1"/>
  <c r="A522" i="1302"/>
  <c r="B522" i="1302"/>
  <c r="C522" i="1302"/>
  <c r="D522" i="1302"/>
  <c r="E522" i="1302"/>
  <c r="F522" i="1302"/>
  <c r="G522" i="1302"/>
  <c r="H522" i="1302"/>
  <c r="I522" i="1302"/>
  <c r="J522" i="1302"/>
  <c r="K522" i="1302"/>
  <c r="L522" i="1302"/>
  <c r="M522" i="1302"/>
  <c r="N522" i="1302"/>
  <c r="P522" i="1302" s="1"/>
  <c r="Q522" i="1302"/>
  <c r="S522" i="1302" s="1"/>
  <c r="T522" i="1302"/>
  <c r="V522" i="1302" s="1"/>
  <c r="A523" i="1302"/>
  <c r="B523" i="1302"/>
  <c r="C523" i="1302"/>
  <c r="D523" i="1302"/>
  <c r="E523" i="1302"/>
  <c r="F523" i="1302"/>
  <c r="G523" i="1302"/>
  <c r="H523" i="1302"/>
  <c r="I523" i="1302"/>
  <c r="J523" i="1302"/>
  <c r="K523" i="1302"/>
  <c r="L523" i="1302"/>
  <c r="M523" i="1302"/>
  <c r="N523" i="1302"/>
  <c r="P523" i="1302" s="1"/>
  <c r="Q523" i="1302"/>
  <c r="S523" i="1302" s="1"/>
  <c r="T523" i="1302"/>
  <c r="V523" i="1302" s="1"/>
  <c r="A524" i="1302"/>
  <c r="B524" i="1302"/>
  <c r="C524" i="1302"/>
  <c r="D524" i="1302"/>
  <c r="E524" i="1302"/>
  <c r="F524" i="1302"/>
  <c r="G524" i="1302"/>
  <c r="H524" i="1302"/>
  <c r="I524" i="1302"/>
  <c r="J524" i="1302"/>
  <c r="K524" i="1302"/>
  <c r="L524" i="1302"/>
  <c r="M524" i="1302"/>
  <c r="N524" i="1302"/>
  <c r="P524" i="1302" s="1"/>
  <c r="Q524" i="1302"/>
  <c r="S524" i="1302" s="1"/>
  <c r="T524" i="1302"/>
  <c r="V524" i="1302" s="1"/>
  <c r="A525" i="1302"/>
  <c r="B525" i="1302"/>
  <c r="C525" i="1302"/>
  <c r="D525" i="1302"/>
  <c r="E525" i="1302"/>
  <c r="F525" i="1302"/>
  <c r="G525" i="1302"/>
  <c r="H525" i="1302"/>
  <c r="I525" i="1302"/>
  <c r="J525" i="1302"/>
  <c r="K525" i="1302"/>
  <c r="L525" i="1302"/>
  <c r="M525" i="1302"/>
  <c r="N525" i="1302"/>
  <c r="P525" i="1302" s="1"/>
  <c r="Q525" i="1302"/>
  <c r="S525" i="1302" s="1"/>
  <c r="T525" i="1302"/>
  <c r="V525" i="1302" s="1"/>
  <c r="A526" i="1302"/>
  <c r="B526" i="1302"/>
  <c r="C526" i="1302"/>
  <c r="D526" i="1302"/>
  <c r="E526" i="1302"/>
  <c r="F526" i="1302"/>
  <c r="G526" i="1302"/>
  <c r="H526" i="1302"/>
  <c r="I526" i="1302"/>
  <c r="J526" i="1302"/>
  <c r="K526" i="1302"/>
  <c r="L526" i="1302"/>
  <c r="M526" i="1302"/>
  <c r="A527" i="1302"/>
  <c r="B527" i="1302"/>
  <c r="C527" i="1302"/>
  <c r="D527" i="1302"/>
  <c r="E527" i="1302"/>
  <c r="F527" i="1302"/>
  <c r="G527" i="1302"/>
  <c r="H527" i="1302"/>
  <c r="I527" i="1302"/>
  <c r="J527" i="1302"/>
  <c r="K527" i="1302"/>
  <c r="L527" i="1302"/>
  <c r="M527" i="1302"/>
  <c r="N527" i="1302"/>
  <c r="P527" i="1302" s="1"/>
  <c r="Q527" i="1302"/>
  <c r="S527" i="1302" s="1"/>
  <c r="T527" i="1302"/>
  <c r="V527" i="1302" s="1"/>
  <c r="A528" i="1302"/>
  <c r="B528" i="1302"/>
  <c r="C528" i="1302"/>
  <c r="D528" i="1302"/>
  <c r="E528" i="1302"/>
  <c r="F528" i="1302"/>
  <c r="G528" i="1302"/>
  <c r="H528" i="1302"/>
  <c r="I528" i="1302"/>
  <c r="J528" i="1302"/>
  <c r="K528" i="1302"/>
  <c r="L528" i="1302"/>
  <c r="M528" i="1302"/>
  <c r="N528" i="1302"/>
  <c r="P528" i="1302" s="1"/>
  <c r="Q528" i="1302"/>
  <c r="S528" i="1302" s="1"/>
  <c r="T528" i="1302"/>
  <c r="V528" i="1302" s="1"/>
  <c r="A529" i="1302"/>
  <c r="B529" i="1302"/>
  <c r="C529" i="1302"/>
  <c r="D529" i="1302"/>
  <c r="E529" i="1302"/>
  <c r="F529" i="1302"/>
  <c r="G529" i="1302"/>
  <c r="H529" i="1302"/>
  <c r="I529" i="1302"/>
  <c r="J529" i="1302"/>
  <c r="K529" i="1302"/>
  <c r="L529" i="1302"/>
  <c r="M529" i="1302"/>
  <c r="N529" i="1302"/>
  <c r="P529" i="1302" s="1"/>
  <c r="Q529" i="1302"/>
  <c r="S529" i="1302" s="1"/>
  <c r="T529" i="1302"/>
  <c r="V529" i="1302" s="1"/>
  <c r="A530" i="1302"/>
  <c r="B530" i="1302"/>
  <c r="C530" i="1302"/>
  <c r="D530" i="1302"/>
  <c r="E530" i="1302"/>
  <c r="F530" i="1302"/>
  <c r="G530" i="1302"/>
  <c r="H530" i="1302"/>
  <c r="I530" i="1302"/>
  <c r="J530" i="1302"/>
  <c r="K530" i="1302"/>
  <c r="L530" i="1302"/>
  <c r="M530" i="1302"/>
  <c r="N530" i="1302"/>
  <c r="P530" i="1302" s="1"/>
  <c r="Q530" i="1302"/>
  <c r="S530" i="1302" s="1"/>
  <c r="T530" i="1302"/>
  <c r="V530" i="1302" s="1"/>
  <c r="A531" i="1302"/>
  <c r="B531" i="1302"/>
  <c r="C531" i="1302"/>
  <c r="D531" i="1302"/>
  <c r="E531" i="1302"/>
  <c r="F531" i="1302"/>
  <c r="G531" i="1302"/>
  <c r="H531" i="1302"/>
  <c r="I531" i="1302"/>
  <c r="J531" i="1302"/>
  <c r="K531" i="1302"/>
  <c r="L531" i="1302"/>
  <c r="M531" i="1302"/>
  <c r="Q531" i="1302"/>
  <c r="S531" i="1302" s="1"/>
  <c r="T531" i="1302"/>
  <c r="V531" i="1302" s="1"/>
  <c r="A532" i="1302"/>
  <c r="B532" i="1302"/>
  <c r="C532" i="1302"/>
  <c r="D532" i="1302"/>
  <c r="E532" i="1302"/>
  <c r="F532" i="1302"/>
  <c r="G532" i="1302"/>
  <c r="H532" i="1302"/>
  <c r="I532" i="1302"/>
  <c r="J532" i="1302"/>
  <c r="K532" i="1302"/>
  <c r="L532" i="1302"/>
  <c r="M532" i="1302"/>
  <c r="N532" i="1302"/>
  <c r="P532" i="1302" s="1"/>
  <c r="Q532" i="1302"/>
  <c r="S532" i="1302" s="1"/>
  <c r="T532" i="1302"/>
  <c r="V532" i="1302" s="1"/>
  <c r="A533" i="1302"/>
  <c r="B533" i="1302"/>
  <c r="C533" i="1302"/>
  <c r="D533" i="1302"/>
  <c r="E533" i="1302"/>
  <c r="F533" i="1302"/>
  <c r="G533" i="1302"/>
  <c r="H533" i="1302"/>
  <c r="I533" i="1302"/>
  <c r="J533" i="1302"/>
  <c r="K533" i="1302"/>
  <c r="L533" i="1302"/>
  <c r="M533" i="1302"/>
  <c r="N533" i="1302"/>
  <c r="P533" i="1302" s="1"/>
  <c r="Q533" i="1302"/>
  <c r="S533" i="1302" s="1"/>
  <c r="T533" i="1302"/>
  <c r="V533" i="1302" s="1"/>
  <c r="A534" i="1302"/>
  <c r="B534" i="1302"/>
  <c r="C534" i="1302"/>
  <c r="D534" i="1302"/>
  <c r="E534" i="1302"/>
  <c r="F534" i="1302"/>
  <c r="G534" i="1302"/>
  <c r="H534" i="1302"/>
  <c r="I534" i="1302"/>
  <c r="J534" i="1302"/>
  <c r="K534" i="1302"/>
  <c r="L534" i="1302"/>
  <c r="M534" i="1302"/>
  <c r="N534" i="1302"/>
  <c r="P534" i="1302" s="1"/>
  <c r="Q534" i="1302"/>
  <c r="S534" i="1302" s="1"/>
  <c r="T534" i="1302"/>
  <c r="V534" i="1302" s="1"/>
  <c r="A535" i="1302"/>
  <c r="B535" i="1302"/>
  <c r="C535" i="1302"/>
  <c r="D535" i="1302"/>
  <c r="E535" i="1302"/>
  <c r="F535" i="1302"/>
  <c r="G535" i="1302"/>
  <c r="H535" i="1302"/>
  <c r="I535" i="1302"/>
  <c r="J535" i="1302"/>
  <c r="K535" i="1302"/>
  <c r="L535" i="1302"/>
  <c r="M535" i="1302"/>
  <c r="Q535" i="1302"/>
  <c r="S535" i="1302" s="1"/>
  <c r="T535" i="1302"/>
  <c r="V535" i="1302" s="1"/>
  <c r="A536" i="1302"/>
  <c r="B536" i="1302"/>
  <c r="C536" i="1302"/>
  <c r="D536" i="1302"/>
  <c r="E536" i="1302"/>
  <c r="F536" i="1302"/>
  <c r="G536" i="1302"/>
  <c r="H536" i="1302"/>
  <c r="I536" i="1302"/>
  <c r="J536" i="1302"/>
  <c r="K536" i="1302"/>
  <c r="L536" i="1302"/>
  <c r="M536" i="1302"/>
  <c r="Q536" i="1302"/>
  <c r="S536" i="1302" s="1"/>
  <c r="T536" i="1302"/>
  <c r="V536" i="1302" s="1"/>
  <c r="A537" i="1302"/>
  <c r="B537" i="1302"/>
  <c r="C537" i="1302"/>
  <c r="D537" i="1302"/>
  <c r="E537" i="1302"/>
  <c r="F537" i="1302"/>
  <c r="G537" i="1302"/>
  <c r="H537" i="1302"/>
  <c r="I537" i="1302"/>
  <c r="J537" i="1302"/>
  <c r="K537" i="1302"/>
  <c r="L537" i="1302"/>
  <c r="M537" i="1302"/>
  <c r="N537" i="1302"/>
  <c r="P537" i="1302" s="1"/>
  <c r="Q537" i="1302"/>
  <c r="S537" i="1302" s="1"/>
  <c r="T537" i="1302"/>
  <c r="V537" i="1302" s="1"/>
  <c r="A538" i="1302"/>
  <c r="B538" i="1302"/>
  <c r="C538" i="1302"/>
  <c r="D538" i="1302"/>
  <c r="E538" i="1302"/>
  <c r="F538" i="1302"/>
  <c r="G538" i="1302"/>
  <c r="H538" i="1302"/>
  <c r="I538" i="1302"/>
  <c r="J538" i="1302"/>
  <c r="K538" i="1302"/>
  <c r="L538" i="1302"/>
  <c r="M538" i="1302"/>
  <c r="N538" i="1302"/>
  <c r="P538" i="1302" s="1"/>
  <c r="Q538" i="1302"/>
  <c r="S538" i="1302" s="1"/>
  <c r="T538" i="1302"/>
  <c r="V538" i="1302" s="1"/>
  <c r="A539" i="1302"/>
  <c r="B539" i="1302"/>
  <c r="C539" i="1302"/>
  <c r="D539" i="1302"/>
  <c r="E539" i="1302"/>
  <c r="F539" i="1302"/>
  <c r="G539" i="1302"/>
  <c r="H539" i="1302"/>
  <c r="I539" i="1302"/>
  <c r="J539" i="1302"/>
  <c r="K539" i="1302"/>
  <c r="L539" i="1302"/>
  <c r="M539" i="1302"/>
  <c r="N539" i="1302"/>
  <c r="P539" i="1302" s="1"/>
  <c r="Q539" i="1302"/>
  <c r="S539" i="1302" s="1"/>
  <c r="T539" i="1302"/>
  <c r="V539" i="1302" s="1"/>
  <c r="A540" i="1302"/>
  <c r="B540" i="1302"/>
  <c r="C540" i="1302"/>
  <c r="D540" i="1302"/>
  <c r="E540" i="1302"/>
  <c r="F540" i="1302"/>
  <c r="G540" i="1302"/>
  <c r="H540" i="1302"/>
  <c r="I540" i="1302"/>
  <c r="J540" i="1302"/>
  <c r="K540" i="1302"/>
  <c r="L540" i="1302"/>
  <c r="M540" i="1302"/>
  <c r="N540" i="1302"/>
  <c r="P540" i="1302" s="1"/>
  <c r="Q540" i="1302"/>
  <c r="S540" i="1302" s="1"/>
  <c r="T540" i="1302"/>
  <c r="V540" i="1302" s="1"/>
  <c r="A541" i="1302"/>
  <c r="B541" i="1302"/>
  <c r="C541" i="1302"/>
  <c r="D541" i="1302"/>
  <c r="E541" i="1302"/>
  <c r="F541" i="1302"/>
  <c r="G541" i="1302"/>
  <c r="H541" i="1302"/>
  <c r="I541" i="1302"/>
  <c r="J541" i="1302"/>
  <c r="K541" i="1302"/>
  <c r="L541" i="1302"/>
  <c r="M541" i="1302"/>
  <c r="Q541" i="1302"/>
  <c r="S541" i="1302" s="1"/>
  <c r="T541" i="1302"/>
  <c r="V541" i="1302" s="1"/>
  <c r="A542" i="1302"/>
  <c r="B542" i="1302"/>
  <c r="C542" i="1302"/>
  <c r="D542" i="1302"/>
  <c r="E542" i="1302"/>
  <c r="F542" i="1302"/>
  <c r="G542" i="1302"/>
  <c r="H542" i="1302"/>
  <c r="I542" i="1302"/>
  <c r="J542" i="1302"/>
  <c r="K542" i="1302"/>
  <c r="L542" i="1302"/>
  <c r="M542" i="1302"/>
  <c r="Q542" i="1302"/>
  <c r="S542" i="1302" s="1"/>
  <c r="T542" i="1302"/>
  <c r="V542" i="1302" s="1"/>
  <c r="A543" i="1302"/>
  <c r="B543" i="1302"/>
  <c r="C543" i="1302"/>
  <c r="D543" i="1302"/>
  <c r="E543" i="1302"/>
  <c r="F543" i="1302"/>
  <c r="G543" i="1302"/>
  <c r="H543" i="1302"/>
  <c r="I543" i="1302"/>
  <c r="J543" i="1302"/>
  <c r="K543" i="1302"/>
  <c r="L543" i="1302"/>
  <c r="M543" i="1302"/>
  <c r="Q543" i="1302"/>
  <c r="S543" i="1302" s="1"/>
  <c r="T543" i="1302"/>
  <c r="V543" i="1302" s="1"/>
  <c r="A544" i="1302"/>
  <c r="B544" i="1302"/>
  <c r="C544" i="1302"/>
  <c r="D544" i="1302"/>
  <c r="E544" i="1302"/>
  <c r="F544" i="1302"/>
  <c r="G544" i="1302"/>
  <c r="H544" i="1302"/>
  <c r="I544" i="1302"/>
  <c r="J544" i="1302"/>
  <c r="K544" i="1302"/>
  <c r="L544" i="1302"/>
  <c r="M544" i="1302"/>
  <c r="Q544" i="1302"/>
  <c r="S544" i="1302" s="1"/>
  <c r="T544" i="1302"/>
  <c r="V544" i="1302" s="1"/>
  <c r="A545" i="1302"/>
  <c r="B545" i="1302"/>
  <c r="C545" i="1302"/>
  <c r="D545" i="1302"/>
  <c r="E545" i="1302"/>
  <c r="F545" i="1302"/>
  <c r="G545" i="1302"/>
  <c r="H545" i="1302"/>
  <c r="I545" i="1302"/>
  <c r="J545" i="1302"/>
  <c r="K545" i="1302"/>
  <c r="L545" i="1302"/>
  <c r="M545" i="1302"/>
  <c r="N545" i="1302"/>
  <c r="P545" i="1302" s="1"/>
  <c r="Q545" i="1302"/>
  <c r="S545" i="1302" s="1"/>
  <c r="T545" i="1302"/>
  <c r="V545" i="1302" s="1"/>
  <c r="A546" i="1302"/>
  <c r="B546" i="1302"/>
  <c r="C546" i="1302"/>
  <c r="D546" i="1302"/>
  <c r="E546" i="1302"/>
  <c r="F546" i="1302"/>
  <c r="G546" i="1302"/>
  <c r="H546" i="1302"/>
  <c r="I546" i="1302"/>
  <c r="J546" i="1302"/>
  <c r="K546" i="1302"/>
  <c r="L546" i="1302"/>
  <c r="M546" i="1302"/>
  <c r="N546" i="1302"/>
  <c r="P546" i="1302" s="1"/>
  <c r="Q546" i="1302"/>
  <c r="S546" i="1302" s="1"/>
  <c r="T546" i="1302"/>
  <c r="V546" i="1302" s="1"/>
  <c r="A547" i="1302"/>
  <c r="B547" i="1302"/>
  <c r="C547" i="1302"/>
  <c r="D547" i="1302"/>
  <c r="E547" i="1302"/>
  <c r="F547" i="1302"/>
  <c r="G547" i="1302"/>
  <c r="H547" i="1302"/>
  <c r="I547" i="1302"/>
  <c r="J547" i="1302"/>
  <c r="K547" i="1302"/>
  <c r="L547" i="1302"/>
  <c r="M547" i="1302"/>
  <c r="N547" i="1302"/>
  <c r="P547" i="1302" s="1"/>
  <c r="Q547" i="1302"/>
  <c r="S547" i="1302" s="1"/>
  <c r="T547" i="1302"/>
  <c r="V547" i="1302" s="1"/>
  <c r="A548" i="1302"/>
  <c r="B548" i="1302"/>
  <c r="C548" i="1302"/>
  <c r="D548" i="1302"/>
  <c r="E548" i="1302"/>
  <c r="F548" i="1302"/>
  <c r="G548" i="1302"/>
  <c r="H548" i="1302"/>
  <c r="I548" i="1302"/>
  <c r="J548" i="1302"/>
  <c r="K548" i="1302"/>
  <c r="L548" i="1302"/>
  <c r="M548" i="1302"/>
  <c r="N548" i="1302"/>
  <c r="P548" i="1302" s="1"/>
  <c r="Q548" i="1302"/>
  <c r="S548" i="1302" s="1"/>
  <c r="T548" i="1302"/>
  <c r="V548" i="1302" s="1"/>
  <c r="A549" i="1302"/>
  <c r="B549" i="1302"/>
  <c r="C549" i="1302"/>
  <c r="D549" i="1302"/>
  <c r="E549" i="1302"/>
  <c r="F549" i="1302"/>
  <c r="G549" i="1302"/>
  <c r="H549" i="1302"/>
  <c r="I549" i="1302"/>
  <c r="J549" i="1302"/>
  <c r="K549" i="1302"/>
  <c r="L549" i="1302"/>
  <c r="M549" i="1302"/>
  <c r="N549" i="1302"/>
  <c r="P549" i="1302" s="1"/>
  <c r="Q549" i="1302"/>
  <c r="S549" i="1302" s="1"/>
  <c r="T549" i="1302"/>
  <c r="V549" i="1302" s="1"/>
  <c r="A550" i="1302"/>
  <c r="B550" i="1302"/>
  <c r="C550" i="1302"/>
  <c r="D550" i="1302"/>
  <c r="E550" i="1302"/>
  <c r="F550" i="1302"/>
  <c r="G550" i="1302"/>
  <c r="H550" i="1302"/>
  <c r="I550" i="1302"/>
  <c r="J550" i="1302"/>
  <c r="K550" i="1302"/>
  <c r="L550" i="1302"/>
  <c r="M550" i="1302"/>
  <c r="N550" i="1302"/>
  <c r="P550" i="1302" s="1"/>
  <c r="Q550" i="1302"/>
  <c r="S550" i="1302" s="1"/>
  <c r="T550" i="1302"/>
  <c r="V550" i="1302" s="1"/>
  <c r="A551" i="1302"/>
  <c r="B551" i="1302"/>
  <c r="C551" i="1302"/>
  <c r="D551" i="1302"/>
  <c r="E551" i="1302"/>
  <c r="F551" i="1302"/>
  <c r="G551" i="1302"/>
  <c r="H551" i="1302"/>
  <c r="I551" i="1302"/>
  <c r="J551" i="1302"/>
  <c r="K551" i="1302"/>
  <c r="L551" i="1302"/>
  <c r="M551" i="1302"/>
  <c r="N551" i="1302"/>
  <c r="P551" i="1302" s="1"/>
  <c r="Q551" i="1302"/>
  <c r="S551" i="1302" s="1"/>
  <c r="T551" i="1302"/>
  <c r="V551" i="1302" s="1"/>
  <c r="A552" i="1302"/>
  <c r="B552" i="1302"/>
  <c r="C552" i="1302"/>
  <c r="D552" i="1302"/>
  <c r="E552" i="1302"/>
  <c r="F552" i="1302"/>
  <c r="G552" i="1302"/>
  <c r="H552" i="1302"/>
  <c r="I552" i="1302"/>
  <c r="J552" i="1302"/>
  <c r="K552" i="1302"/>
  <c r="L552" i="1302"/>
  <c r="M552" i="1302"/>
  <c r="N552" i="1302"/>
  <c r="P552" i="1302" s="1"/>
  <c r="Q552" i="1302"/>
  <c r="S552" i="1302" s="1"/>
  <c r="T552" i="1302"/>
  <c r="V552" i="1302" s="1"/>
  <c r="A553" i="1302"/>
  <c r="B553" i="1302"/>
  <c r="C553" i="1302"/>
  <c r="D553" i="1302"/>
  <c r="E553" i="1302"/>
  <c r="F553" i="1302"/>
  <c r="G553" i="1302"/>
  <c r="H553" i="1302"/>
  <c r="I553" i="1302"/>
  <c r="J553" i="1302"/>
  <c r="K553" i="1302"/>
  <c r="L553" i="1302"/>
  <c r="M553" i="1302"/>
  <c r="N553" i="1302"/>
  <c r="P553" i="1302" s="1"/>
  <c r="Q553" i="1302"/>
  <c r="S553" i="1302" s="1"/>
  <c r="T553" i="1302"/>
  <c r="V553" i="1302" s="1"/>
  <c r="A554" i="1302"/>
  <c r="B554" i="1302"/>
  <c r="C554" i="1302"/>
  <c r="D554" i="1302"/>
  <c r="E554" i="1302"/>
  <c r="F554" i="1302"/>
  <c r="G554" i="1302"/>
  <c r="H554" i="1302"/>
  <c r="I554" i="1302"/>
  <c r="J554" i="1302"/>
  <c r="K554" i="1302"/>
  <c r="L554" i="1302"/>
  <c r="M554" i="1302"/>
  <c r="N554" i="1302"/>
  <c r="P554" i="1302" s="1"/>
  <c r="Q554" i="1302"/>
  <c r="S554" i="1302" s="1"/>
  <c r="T554" i="1302"/>
  <c r="V554" i="1302" s="1"/>
  <c r="A555" i="1302"/>
  <c r="B555" i="1302"/>
  <c r="C555" i="1302"/>
  <c r="D555" i="1302"/>
  <c r="E555" i="1302"/>
  <c r="F555" i="1302"/>
  <c r="G555" i="1302"/>
  <c r="H555" i="1302"/>
  <c r="I555" i="1302"/>
  <c r="J555" i="1302"/>
  <c r="K555" i="1302"/>
  <c r="L555" i="1302"/>
  <c r="M555" i="1302"/>
  <c r="N555" i="1302"/>
  <c r="P555" i="1302" s="1"/>
  <c r="Q555" i="1302"/>
  <c r="S555" i="1302" s="1"/>
  <c r="T555" i="1302"/>
  <c r="V555" i="1302" s="1"/>
  <c r="A556" i="1302"/>
  <c r="B556" i="1302"/>
  <c r="C556" i="1302"/>
  <c r="D556" i="1302"/>
  <c r="E556" i="1302"/>
  <c r="F556" i="1302"/>
  <c r="G556" i="1302"/>
  <c r="H556" i="1302"/>
  <c r="I556" i="1302"/>
  <c r="J556" i="1302"/>
  <c r="K556" i="1302"/>
  <c r="L556" i="1302"/>
  <c r="M556" i="1302"/>
  <c r="N556" i="1302"/>
  <c r="P556" i="1302" s="1"/>
  <c r="Q556" i="1302"/>
  <c r="S556" i="1302" s="1"/>
  <c r="T556" i="1302"/>
  <c r="V556" i="1302" s="1"/>
  <c r="A557" i="1302"/>
  <c r="B557" i="1302"/>
  <c r="C557" i="1302"/>
  <c r="D557" i="1302"/>
  <c r="E557" i="1302"/>
  <c r="F557" i="1302"/>
  <c r="G557" i="1302"/>
  <c r="H557" i="1302"/>
  <c r="I557" i="1302"/>
  <c r="J557" i="1302"/>
  <c r="K557" i="1302"/>
  <c r="L557" i="1302"/>
  <c r="M557" i="1302"/>
  <c r="N557" i="1302"/>
  <c r="P557" i="1302" s="1"/>
  <c r="Q557" i="1302"/>
  <c r="S557" i="1302" s="1"/>
  <c r="T557" i="1302"/>
  <c r="V557" i="1302" s="1"/>
  <c r="A558" i="1302"/>
  <c r="B558" i="1302"/>
  <c r="C558" i="1302"/>
  <c r="D558" i="1302"/>
  <c r="E558" i="1302"/>
  <c r="F558" i="1302"/>
  <c r="G558" i="1302"/>
  <c r="H558" i="1302"/>
  <c r="I558" i="1302"/>
  <c r="J558" i="1302"/>
  <c r="K558" i="1302"/>
  <c r="L558" i="1302"/>
  <c r="M558" i="1302"/>
  <c r="N558" i="1302"/>
  <c r="P558" i="1302" s="1"/>
  <c r="Q558" i="1302"/>
  <c r="S558" i="1302" s="1"/>
  <c r="T558" i="1302"/>
  <c r="V558" i="1302" s="1"/>
  <c r="A559" i="1302"/>
  <c r="B559" i="1302"/>
  <c r="C559" i="1302"/>
  <c r="D559" i="1302"/>
  <c r="E559" i="1302"/>
  <c r="F559" i="1302"/>
  <c r="G559" i="1302"/>
  <c r="H559" i="1302"/>
  <c r="I559" i="1302"/>
  <c r="J559" i="1302"/>
  <c r="K559" i="1302"/>
  <c r="L559" i="1302"/>
  <c r="M559" i="1302"/>
  <c r="N559" i="1302"/>
  <c r="P559" i="1302" s="1"/>
  <c r="Q559" i="1302"/>
  <c r="S559" i="1302" s="1"/>
  <c r="T559" i="1302"/>
  <c r="V559" i="1302" s="1"/>
  <c r="A560" i="1302"/>
  <c r="B560" i="1302"/>
  <c r="C560" i="1302"/>
  <c r="D560" i="1302"/>
  <c r="E560" i="1302"/>
  <c r="F560" i="1302"/>
  <c r="G560" i="1302"/>
  <c r="H560" i="1302"/>
  <c r="I560" i="1302"/>
  <c r="J560" i="1302"/>
  <c r="K560" i="1302"/>
  <c r="L560" i="1302"/>
  <c r="M560" i="1302"/>
  <c r="N560" i="1302"/>
  <c r="P560" i="1302" s="1"/>
  <c r="Q560" i="1302"/>
  <c r="S560" i="1302" s="1"/>
  <c r="T560" i="1302"/>
  <c r="V560" i="1302" s="1"/>
  <c r="A561" i="1302"/>
  <c r="B561" i="1302"/>
  <c r="C561" i="1302"/>
  <c r="D561" i="1302"/>
  <c r="E561" i="1302"/>
  <c r="F561" i="1302"/>
  <c r="G561" i="1302"/>
  <c r="H561" i="1302"/>
  <c r="I561" i="1302"/>
  <c r="J561" i="1302"/>
  <c r="K561" i="1302"/>
  <c r="L561" i="1302"/>
  <c r="M561" i="1302"/>
  <c r="N561" i="1302"/>
  <c r="P561" i="1302" s="1"/>
  <c r="Q561" i="1302"/>
  <c r="S561" i="1302" s="1"/>
  <c r="T561" i="1302"/>
  <c r="V561" i="1302" s="1"/>
  <c r="A562" i="1302"/>
  <c r="B562" i="1302"/>
  <c r="C562" i="1302"/>
  <c r="D562" i="1302"/>
  <c r="E562" i="1302"/>
  <c r="F562" i="1302"/>
  <c r="G562" i="1302"/>
  <c r="H562" i="1302"/>
  <c r="I562" i="1302"/>
  <c r="J562" i="1302"/>
  <c r="K562" i="1302"/>
  <c r="L562" i="1302"/>
  <c r="M562" i="1302"/>
  <c r="N562" i="1302"/>
  <c r="P562" i="1302" s="1"/>
  <c r="Q562" i="1302"/>
  <c r="S562" i="1302" s="1"/>
  <c r="T562" i="1302"/>
  <c r="V562" i="1302" s="1"/>
  <c r="A563" i="1302"/>
  <c r="B563" i="1302"/>
  <c r="C563" i="1302"/>
  <c r="D563" i="1302"/>
  <c r="E563" i="1302"/>
  <c r="F563" i="1302"/>
  <c r="G563" i="1302"/>
  <c r="H563" i="1302"/>
  <c r="I563" i="1302"/>
  <c r="J563" i="1302"/>
  <c r="K563" i="1302"/>
  <c r="L563" i="1302"/>
  <c r="M563" i="1302"/>
  <c r="N563" i="1302"/>
  <c r="P563" i="1302" s="1"/>
  <c r="Q563" i="1302"/>
  <c r="S563" i="1302" s="1"/>
  <c r="T563" i="1302"/>
  <c r="V563" i="1302" s="1"/>
  <c r="A564" i="1302"/>
  <c r="B564" i="1302"/>
  <c r="C564" i="1302"/>
  <c r="D564" i="1302"/>
  <c r="E564" i="1302"/>
  <c r="F564" i="1302"/>
  <c r="G564" i="1302"/>
  <c r="H564" i="1302"/>
  <c r="I564" i="1302"/>
  <c r="J564" i="1302"/>
  <c r="K564" i="1302"/>
  <c r="L564" i="1302"/>
  <c r="M564" i="1302"/>
  <c r="N564" i="1302"/>
  <c r="P564" i="1302" s="1"/>
  <c r="Q564" i="1302"/>
  <c r="S564" i="1302" s="1"/>
  <c r="T564" i="1302"/>
  <c r="V564" i="1302" s="1"/>
  <c r="A565" i="1302"/>
  <c r="B565" i="1302"/>
  <c r="C565" i="1302"/>
  <c r="D565" i="1302"/>
  <c r="E565" i="1302"/>
  <c r="F565" i="1302"/>
  <c r="G565" i="1302"/>
  <c r="H565" i="1302"/>
  <c r="I565" i="1302"/>
  <c r="J565" i="1302"/>
  <c r="K565" i="1302"/>
  <c r="L565" i="1302"/>
  <c r="M565" i="1302"/>
  <c r="A566" i="1302"/>
  <c r="B566" i="1302"/>
  <c r="C566" i="1302"/>
  <c r="D566" i="1302"/>
  <c r="E566" i="1302"/>
  <c r="F566" i="1302"/>
  <c r="G566" i="1302"/>
  <c r="H566" i="1302"/>
  <c r="I566" i="1302"/>
  <c r="J566" i="1302"/>
  <c r="K566" i="1302"/>
  <c r="L566" i="1302"/>
  <c r="M566" i="1302"/>
  <c r="Q566" i="1302"/>
  <c r="S566" i="1302" s="1"/>
  <c r="T566" i="1302"/>
  <c r="V566" i="1302" s="1"/>
  <c r="A567" i="1302"/>
  <c r="B567" i="1302"/>
  <c r="C567" i="1302"/>
  <c r="D567" i="1302"/>
  <c r="E567" i="1302"/>
  <c r="F567" i="1302"/>
  <c r="G567" i="1302"/>
  <c r="H567" i="1302"/>
  <c r="I567" i="1302"/>
  <c r="J567" i="1302"/>
  <c r="K567" i="1302"/>
  <c r="L567" i="1302"/>
  <c r="M567" i="1302"/>
  <c r="Q567" i="1302"/>
  <c r="S567" i="1302" s="1"/>
  <c r="T567" i="1302"/>
  <c r="V567" i="1302" s="1"/>
  <c r="A568" i="1302"/>
  <c r="B568" i="1302"/>
  <c r="C568" i="1302"/>
  <c r="D568" i="1302"/>
  <c r="E568" i="1302"/>
  <c r="F568" i="1302"/>
  <c r="G568" i="1302"/>
  <c r="H568" i="1302"/>
  <c r="I568" i="1302"/>
  <c r="J568" i="1302"/>
  <c r="K568" i="1302"/>
  <c r="L568" i="1302"/>
  <c r="M568" i="1302"/>
  <c r="N568" i="1302"/>
  <c r="P568" i="1302" s="1"/>
  <c r="Q568" i="1302"/>
  <c r="S568" i="1302" s="1"/>
  <c r="T568" i="1302"/>
  <c r="V568" i="1302" s="1"/>
  <c r="A569" i="1302"/>
  <c r="B569" i="1302"/>
  <c r="C569" i="1302"/>
  <c r="D569" i="1302"/>
  <c r="E569" i="1302"/>
  <c r="F569" i="1302"/>
  <c r="G569" i="1302"/>
  <c r="H569" i="1302"/>
  <c r="I569" i="1302"/>
  <c r="J569" i="1302"/>
  <c r="K569" i="1302"/>
  <c r="L569" i="1302"/>
  <c r="M569" i="1302"/>
  <c r="N569" i="1302"/>
  <c r="P569" i="1302" s="1"/>
  <c r="Q569" i="1302"/>
  <c r="S569" i="1302" s="1"/>
  <c r="T569" i="1302"/>
  <c r="V569" i="1302" s="1"/>
  <c r="A570" i="1302"/>
  <c r="B570" i="1302"/>
  <c r="C570" i="1302"/>
  <c r="D570" i="1302"/>
  <c r="E570" i="1302"/>
  <c r="F570" i="1302"/>
  <c r="G570" i="1302"/>
  <c r="H570" i="1302"/>
  <c r="I570" i="1302"/>
  <c r="J570" i="1302"/>
  <c r="K570" i="1302"/>
  <c r="L570" i="1302"/>
  <c r="M570" i="1302"/>
  <c r="Q570" i="1302"/>
  <c r="S570" i="1302" s="1"/>
  <c r="T570" i="1302"/>
  <c r="V570" i="1302" s="1"/>
  <c r="A571" i="1302"/>
  <c r="B571" i="1302"/>
  <c r="C571" i="1302"/>
  <c r="D571" i="1302"/>
  <c r="E571" i="1302"/>
  <c r="F571" i="1302"/>
  <c r="G571" i="1302"/>
  <c r="H571" i="1302"/>
  <c r="I571" i="1302"/>
  <c r="J571" i="1302"/>
  <c r="K571" i="1302"/>
  <c r="L571" i="1302"/>
  <c r="M571" i="1302"/>
  <c r="Q571" i="1302"/>
  <c r="S571" i="1302" s="1"/>
  <c r="T571" i="1302"/>
  <c r="V571" i="1302" s="1"/>
  <c r="A572" i="1302"/>
  <c r="B572" i="1302"/>
  <c r="C572" i="1302"/>
  <c r="D572" i="1302"/>
  <c r="E572" i="1302"/>
  <c r="F572" i="1302"/>
  <c r="G572" i="1302"/>
  <c r="H572" i="1302"/>
  <c r="I572" i="1302"/>
  <c r="J572" i="1302"/>
  <c r="K572" i="1302"/>
  <c r="L572" i="1302"/>
  <c r="M572" i="1302"/>
  <c r="Q572" i="1302"/>
  <c r="S572" i="1302" s="1"/>
  <c r="T572" i="1302"/>
  <c r="V572" i="1302" s="1"/>
  <c r="A573" i="1302"/>
  <c r="B573" i="1302"/>
  <c r="C573" i="1302"/>
  <c r="D573" i="1302"/>
  <c r="E573" i="1302"/>
  <c r="F573" i="1302"/>
  <c r="G573" i="1302"/>
  <c r="H573" i="1302"/>
  <c r="I573" i="1302"/>
  <c r="J573" i="1302"/>
  <c r="K573" i="1302"/>
  <c r="L573" i="1302"/>
  <c r="M573" i="1302"/>
  <c r="Q573" i="1302"/>
  <c r="S573" i="1302" s="1"/>
  <c r="T573" i="1302"/>
  <c r="V573" i="1302" s="1"/>
  <c r="A574" i="1302"/>
  <c r="B574" i="1302"/>
  <c r="C574" i="1302"/>
  <c r="D574" i="1302"/>
  <c r="E574" i="1302"/>
  <c r="F574" i="1302"/>
  <c r="G574" i="1302"/>
  <c r="H574" i="1302"/>
  <c r="I574" i="1302"/>
  <c r="J574" i="1302"/>
  <c r="K574" i="1302"/>
  <c r="L574" i="1302"/>
  <c r="M574" i="1302"/>
  <c r="N574" i="1302"/>
  <c r="P574" i="1302" s="1"/>
  <c r="Q574" i="1302"/>
  <c r="S574" i="1302" s="1"/>
  <c r="T574" i="1302"/>
  <c r="V574" i="1302" s="1"/>
  <c r="A575" i="1302"/>
  <c r="B575" i="1302"/>
  <c r="C575" i="1302"/>
  <c r="D575" i="1302"/>
  <c r="E575" i="1302"/>
  <c r="F575" i="1302"/>
  <c r="G575" i="1302"/>
  <c r="H575" i="1302"/>
  <c r="I575" i="1302"/>
  <c r="J575" i="1302"/>
  <c r="K575" i="1302"/>
  <c r="L575" i="1302"/>
  <c r="M575" i="1302"/>
  <c r="N575" i="1302"/>
  <c r="P575" i="1302" s="1"/>
  <c r="Q575" i="1302"/>
  <c r="S575" i="1302" s="1"/>
  <c r="T575" i="1302"/>
  <c r="V575" i="1302" s="1"/>
  <c r="A576" i="1302"/>
  <c r="B576" i="1302"/>
  <c r="C576" i="1302"/>
  <c r="D576" i="1302"/>
  <c r="E576" i="1302"/>
  <c r="F576" i="1302"/>
  <c r="G576" i="1302"/>
  <c r="H576" i="1302"/>
  <c r="I576" i="1302"/>
  <c r="J576" i="1302"/>
  <c r="K576" i="1302"/>
  <c r="L576" i="1302"/>
  <c r="M576" i="1302"/>
  <c r="N576" i="1302"/>
  <c r="P576" i="1302" s="1"/>
  <c r="Q576" i="1302"/>
  <c r="S576" i="1302" s="1"/>
  <c r="T576" i="1302"/>
  <c r="V576" i="1302" s="1"/>
  <c r="A577" i="1302"/>
  <c r="B577" i="1302"/>
  <c r="C577" i="1302"/>
  <c r="D577" i="1302"/>
  <c r="E577" i="1302"/>
  <c r="F577" i="1302"/>
  <c r="G577" i="1302"/>
  <c r="H577" i="1302"/>
  <c r="I577" i="1302"/>
  <c r="J577" i="1302"/>
  <c r="K577" i="1302"/>
  <c r="L577" i="1302"/>
  <c r="M577" i="1302"/>
  <c r="N577" i="1302"/>
  <c r="P577" i="1302" s="1"/>
  <c r="Q577" i="1302"/>
  <c r="S577" i="1302" s="1"/>
  <c r="T577" i="1302"/>
  <c r="V577" i="1302" s="1"/>
  <c r="A578" i="1302"/>
  <c r="B578" i="1302"/>
  <c r="C578" i="1302"/>
  <c r="D578" i="1302"/>
  <c r="E578" i="1302"/>
  <c r="F578" i="1302"/>
  <c r="G578" i="1302"/>
  <c r="H578" i="1302"/>
  <c r="I578" i="1302"/>
  <c r="J578" i="1302"/>
  <c r="K578" i="1302"/>
  <c r="L578" i="1302"/>
  <c r="M578" i="1302"/>
  <c r="N578" i="1302"/>
  <c r="P578" i="1302" s="1"/>
  <c r="Q578" i="1302"/>
  <c r="S578" i="1302" s="1"/>
  <c r="T578" i="1302"/>
  <c r="V578" i="1302" s="1"/>
  <c r="A579" i="1302"/>
  <c r="B579" i="1302"/>
  <c r="C579" i="1302"/>
  <c r="D579" i="1302"/>
  <c r="E579" i="1302"/>
  <c r="F579" i="1302"/>
  <c r="G579" i="1302"/>
  <c r="H579" i="1302"/>
  <c r="I579" i="1302"/>
  <c r="J579" i="1302"/>
  <c r="K579" i="1302"/>
  <c r="L579" i="1302"/>
  <c r="M579" i="1302"/>
  <c r="N579" i="1302"/>
  <c r="P579" i="1302" s="1"/>
  <c r="Q579" i="1302"/>
  <c r="S579" i="1302" s="1"/>
  <c r="T579" i="1302"/>
  <c r="V579" i="1302" s="1"/>
  <c r="A580" i="1302"/>
  <c r="B580" i="1302"/>
  <c r="C580" i="1302"/>
  <c r="D580" i="1302"/>
  <c r="E580" i="1302"/>
  <c r="F580" i="1302"/>
  <c r="G580" i="1302"/>
  <c r="H580" i="1302"/>
  <c r="I580" i="1302"/>
  <c r="J580" i="1302"/>
  <c r="K580" i="1302"/>
  <c r="L580" i="1302"/>
  <c r="M580" i="1302"/>
  <c r="N580" i="1302"/>
  <c r="P580" i="1302" s="1"/>
  <c r="Q580" i="1302"/>
  <c r="S580" i="1302" s="1"/>
  <c r="T580" i="1302"/>
  <c r="V580" i="1302" s="1"/>
  <c r="A581" i="1302"/>
  <c r="B581" i="1302"/>
  <c r="C581" i="1302"/>
  <c r="D581" i="1302"/>
  <c r="E581" i="1302"/>
  <c r="F581" i="1302"/>
  <c r="G581" i="1302"/>
  <c r="H581" i="1302"/>
  <c r="I581" i="1302"/>
  <c r="J581" i="1302"/>
  <c r="K581" i="1302"/>
  <c r="L581" i="1302"/>
  <c r="M581" i="1302"/>
  <c r="N581" i="1302"/>
  <c r="P581" i="1302" s="1"/>
  <c r="Q581" i="1302"/>
  <c r="S581" i="1302" s="1"/>
  <c r="T581" i="1302"/>
  <c r="V581" i="1302" s="1"/>
  <c r="A582" i="1302"/>
  <c r="B582" i="1302"/>
  <c r="C582" i="1302"/>
  <c r="D582" i="1302"/>
  <c r="E582" i="1302"/>
  <c r="F582" i="1302"/>
  <c r="G582" i="1302"/>
  <c r="H582" i="1302"/>
  <c r="I582" i="1302"/>
  <c r="J582" i="1302"/>
  <c r="K582" i="1302"/>
  <c r="L582" i="1302"/>
  <c r="M582" i="1302"/>
  <c r="N582" i="1302"/>
  <c r="P582" i="1302" s="1"/>
  <c r="Q582" i="1302"/>
  <c r="S582" i="1302" s="1"/>
  <c r="T582" i="1302"/>
  <c r="V582" i="1302" s="1"/>
  <c r="A583" i="1302"/>
  <c r="B583" i="1302"/>
  <c r="C583" i="1302"/>
  <c r="D583" i="1302"/>
  <c r="E583" i="1302"/>
  <c r="F583" i="1302"/>
  <c r="G583" i="1302"/>
  <c r="H583" i="1302"/>
  <c r="I583" i="1302"/>
  <c r="J583" i="1302"/>
  <c r="K583" i="1302"/>
  <c r="L583" i="1302"/>
  <c r="M583" i="1302"/>
  <c r="N583" i="1302"/>
  <c r="P583" i="1302" s="1"/>
  <c r="Q583" i="1302"/>
  <c r="S583" i="1302" s="1"/>
  <c r="T583" i="1302"/>
  <c r="V583" i="1302" s="1"/>
  <c r="A584" i="1302"/>
  <c r="B584" i="1302"/>
  <c r="C584" i="1302"/>
  <c r="D584" i="1302"/>
  <c r="E584" i="1302"/>
  <c r="F584" i="1302"/>
  <c r="G584" i="1302"/>
  <c r="H584" i="1302"/>
  <c r="I584" i="1302"/>
  <c r="J584" i="1302"/>
  <c r="K584" i="1302"/>
  <c r="L584" i="1302"/>
  <c r="M584" i="1302"/>
  <c r="N584" i="1302"/>
  <c r="P584" i="1302" s="1"/>
  <c r="Q584" i="1302"/>
  <c r="S584" i="1302" s="1"/>
  <c r="T584" i="1302"/>
  <c r="V584" i="1302" s="1"/>
  <c r="A585" i="1302"/>
  <c r="B585" i="1302"/>
  <c r="C585" i="1302"/>
  <c r="D585" i="1302"/>
  <c r="E585" i="1302"/>
  <c r="F585" i="1302"/>
  <c r="G585" i="1302"/>
  <c r="H585" i="1302"/>
  <c r="I585" i="1302"/>
  <c r="J585" i="1302"/>
  <c r="K585" i="1302"/>
  <c r="L585" i="1302"/>
  <c r="M585" i="1302"/>
  <c r="N585" i="1302"/>
  <c r="P585" i="1302" s="1"/>
  <c r="Q585" i="1302"/>
  <c r="S585" i="1302" s="1"/>
  <c r="T585" i="1302"/>
  <c r="V585" i="1302" s="1"/>
  <c r="A586" i="1302"/>
  <c r="B586" i="1302"/>
  <c r="C586" i="1302"/>
  <c r="D586" i="1302"/>
  <c r="E586" i="1302"/>
  <c r="F586" i="1302"/>
  <c r="G586" i="1302"/>
  <c r="H586" i="1302"/>
  <c r="I586" i="1302"/>
  <c r="J586" i="1302"/>
  <c r="K586" i="1302"/>
  <c r="L586" i="1302"/>
  <c r="M586" i="1302"/>
  <c r="N586" i="1302"/>
  <c r="P586" i="1302" s="1"/>
  <c r="Q586" i="1302"/>
  <c r="S586" i="1302" s="1"/>
  <c r="T586" i="1302"/>
  <c r="V586" i="1302" s="1"/>
  <c r="A587" i="1302"/>
  <c r="B587" i="1302"/>
  <c r="C587" i="1302"/>
  <c r="D587" i="1302"/>
  <c r="E587" i="1302"/>
  <c r="F587" i="1302"/>
  <c r="G587" i="1302"/>
  <c r="H587" i="1302"/>
  <c r="I587" i="1302"/>
  <c r="J587" i="1302"/>
  <c r="K587" i="1302"/>
  <c r="L587" i="1302"/>
  <c r="M587" i="1302"/>
  <c r="N587" i="1302"/>
  <c r="P587" i="1302" s="1"/>
  <c r="Q587" i="1302"/>
  <c r="S587" i="1302" s="1"/>
  <c r="T587" i="1302"/>
  <c r="V587" i="1302" s="1"/>
  <c r="A588" i="1302"/>
  <c r="B588" i="1302"/>
  <c r="C588" i="1302"/>
  <c r="D588" i="1302"/>
  <c r="E588" i="1302"/>
  <c r="F588" i="1302"/>
  <c r="G588" i="1302"/>
  <c r="H588" i="1302"/>
  <c r="I588" i="1302"/>
  <c r="J588" i="1302"/>
  <c r="K588" i="1302"/>
  <c r="L588" i="1302"/>
  <c r="M588" i="1302"/>
  <c r="N588" i="1302"/>
  <c r="P588" i="1302" s="1"/>
  <c r="Q588" i="1302"/>
  <c r="S588" i="1302" s="1"/>
  <c r="T588" i="1302"/>
  <c r="V588" i="1302" s="1"/>
  <c r="A589" i="1302"/>
  <c r="B589" i="1302"/>
  <c r="C589" i="1302"/>
  <c r="D589" i="1302"/>
  <c r="E589" i="1302"/>
  <c r="F589" i="1302"/>
  <c r="G589" i="1302"/>
  <c r="H589" i="1302"/>
  <c r="I589" i="1302"/>
  <c r="J589" i="1302"/>
  <c r="K589" i="1302"/>
  <c r="L589" i="1302"/>
  <c r="M589" i="1302"/>
  <c r="N589" i="1302"/>
  <c r="P589" i="1302" s="1"/>
  <c r="Q589" i="1302"/>
  <c r="S589" i="1302" s="1"/>
  <c r="T589" i="1302"/>
  <c r="V589" i="1302" s="1"/>
  <c r="A590" i="1302"/>
  <c r="B590" i="1302"/>
  <c r="C590" i="1302"/>
  <c r="D590" i="1302"/>
  <c r="E590" i="1302"/>
  <c r="F590" i="1302"/>
  <c r="G590" i="1302"/>
  <c r="H590" i="1302"/>
  <c r="I590" i="1302"/>
  <c r="J590" i="1302"/>
  <c r="K590" i="1302"/>
  <c r="L590" i="1302"/>
  <c r="M590" i="1302"/>
  <c r="N590" i="1302"/>
  <c r="P590" i="1302" s="1"/>
  <c r="Q590" i="1302"/>
  <c r="S590" i="1302" s="1"/>
  <c r="T590" i="1302"/>
  <c r="V590" i="1302" s="1"/>
  <c r="A591" i="1302"/>
  <c r="B591" i="1302"/>
  <c r="C591" i="1302"/>
  <c r="D591" i="1302"/>
  <c r="E591" i="1302"/>
  <c r="F591" i="1302"/>
  <c r="G591" i="1302"/>
  <c r="H591" i="1302"/>
  <c r="I591" i="1302"/>
  <c r="J591" i="1302"/>
  <c r="K591" i="1302"/>
  <c r="L591" i="1302"/>
  <c r="M591" i="1302"/>
  <c r="N591" i="1302"/>
  <c r="P591" i="1302" s="1"/>
  <c r="Q591" i="1302"/>
  <c r="S591" i="1302" s="1"/>
  <c r="T591" i="1302"/>
  <c r="V591" i="1302" s="1"/>
  <c r="A592" i="1302"/>
  <c r="B592" i="1302"/>
  <c r="C592" i="1302"/>
  <c r="D592" i="1302"/>
  <c r="E592" i="1302"/>
  <c r="F592" i="1302"/>
  <c r="G592" i="1302"/>
  <c r="H592" i="1302"/>
  <c r="I592" i="1302"/>
  <c r="J592" i="1302"/>
  <c r="K592" i="1302"/>
  <c r="L592" i="1302"/>
  <c r="M592" i="1302"/>
  <c r="N592" i="1302"/>
  <c r="P592" i="1302" s="1"/>
  <c r="Q592" i="1302"/>
  <c r="S592" i="1302" s="1"/>
  <c r="T592" i="1302"/>
  <c r="V592" i="1302" s="1"/>
  <c r="A593" i="1302"/>
  <c r="B593" i="1302"/>
  <c r="C593" i="1302"/>
  <c r="D593" i="1302"/>
  <c r="E593" i="1302"/>
  <c r="F593" i="1302"/>
  <c r="G593" i="1302"/>
  <c r="H593" i="1302"/>
  <c r="I593" i="1302"/>
  <c r="J593" i="1302"/>
  <c r="K593" i="1302"/>
  <c r="L593" i="1302"/>
  <c r="M593" i="1302"/>
  <c r="N593" i="1302"/>
  <c r="P593" i="1302" s="1"/>
  <c r="Q593" i="1302"/>
  <c r="S593" i="1302" s="1"/>
  <c r="T593" i="1302"/>
  <c r="V593" i="1302" s="1"/>
  <c r="A594" i="1302"/>
  <c r="B594" i="1302"/>
  <c r="C594" i="1302"/>
  <c r="D594" i="1302"/>
  <c r="E594" i="1302"/>
  <c r="F594" i="1302"/>
  <c r="G594" i="1302"/>
  <c r="H594" i="1302"/>
  <c r="I594" i="1302"/>
  <c r="J594" i="1302"/>
  <c r="K594" i="1302"/>
  <c r="L594" i="1302"/>
  <c r="M594" i="1302"/>
  <c r="N594" i="1302"/>
  <c r="P594" i="1302" s="1"/>
  <c r="Q594" i="1302"/>
  <c r="S594" i="1302" s="1"/>
  <c r="T594" i="1302"/>
  <c r="V594" i="1302" s="1"/>
  <c r="A595" i="1302"/>
  <c r="B595" i="1302"/>
  <c r="C595" i="1302"/>
  <c r="D595" i="1302"/>
  <c r="E595" i="1302"/>
  <c r="F595" i="1302"/>
  <c r="G595" i="1302"/>
  <c r="H595" i="1302"/>
  <c r="I595" i="1302"/>
  <c r="J595" i="1302"/>
  <c r="K595" i="1302"/>
  <c r="L595" i="1302"/>
  <c r="M595" i="1302"/>
  <c r="Q595" i="1302"/>
  <c r="S595" i="1302" s="1"/>
  <c r="T595" i="1302"/>
  <c r="V595" i="1302" s="1"/>
  <c r="A596" i="1302"/>
  <c r="B596" i="1302"/>
  <c r="C596" i="1302"/>
  <c r="D596" i="1302"/>
  <c r="E596" i="1302"/>
  <c r="F596" i="1302"/>
  <c r="G596" i="1302"/>
  <c r="H596" i="1302"/>
  <c r="I596" i="1302"/>
  <c r="J596" i="1302"/>
  <c r="K596" i="1302"/>
  <c r="L596" i="1302"/>
  <c r="M596" i="1302"/>
  <c r="N596" i="1302"/>
  <c r="P596" i="1302" s="1"/>
  <c r="Q596" i="1302"/>
  <c r="S596" i="1302" s="1"/>
  <c r="T596" i="1302"/>
  <c r="V596" i="1302" s="1"/>
  <c r="A597" i="1302"/>
  <c r="B597" i="1302"/>
  <c r="C597" i="1302"/>
  <c r="D597" i="1302"/>
  <c r="E597" i="1302"/>
  <c r="F597" i="1302"/>
  <c r="G597" i="1302"/>
  <c r="H597" i="1302"/>
  <c r="I597" i="1302"/>
  <c r="J597" i="1302"/>
  <c r="K597" i="1302"/>
  <c r="L597" i="1302"/>
  <c r="M597" i="1302"/>
  <c r="N597" i="1302"/>
  <c r="P597" i="1302" s="1"/>
  <c r="Q597" i="1302"/>
  <c r="S597" i="1302" s="1"/>
  <c r="T597" i="1302"/>
  <c r="V597" i="1302" s="1"/>
  <c r="A598" i="1302"/>
  <c r="B598" i="1302"/>
  <c r="C598" i="1302"/>
  <c r="D598" i="1302"/>
  <c r="E598" i="1302"/>
  <c r="F598" i="1302"/>
  <c r="G598" i="1302"/>
  <c r="H598" i="1302"/>
  <c r="I598" i="1302"/>
  <c r="J598" i="1302"/>
  <c r="K598" i="1302"/>
  <c r="L598" i="1302"/>
  <c r="M598" i="1302"/>
  <c r="N598" i="1302"/>
  <c r="P598" i="1302" s="1"/>
  <c r="Q598" i="1302"/>
  <c r="S598" i="1302" s="1"/>
  <c r="T598" i="1302"/>
  <c r="V598" i="1302" s="1"/>
  <c r="A599" i="1302"/>
  <c r="B599" i="1302"/>
  <c r="C599" i="1302"/>
  <c r="D599" i="1302"/>
  <c r="E599" i="1302"/>
  <c r="F599" i="1302"/>
  <c r="G599" i="1302"/>
  <c r="H599" i="1302"/>
  <c r="I599" i="1302"/>
  <c r="J599" i="1302"/>
  <c r="K599" i="1302"/>
  <c r="L599" i="1302"/>
  <c r="M599" i="1302"/>
  <c r="N599" i="1302"/>
  <c r="P599" i="1302" s="1"/>
  <c r="Q599" i="1302"/>
  <c r="S599" i="1302" s="1"/>
  <c r="T599" i="1302"/>
  <c r="V599" i="1302" s="1"/>
  <c r="A600" i="1302"/>
  <c r="B600" i="1302"/>
  <c r="C600" i="1302"/>
  <c r="D600" i="1302"/>
  <c r="E600" i="1302"/>
  <c r="F600" i="1302"/>
  <c r="G600" i="1302"/>
  <c r="H600" i="1302"/>
  <c r="I600" i="1302"/>
  <c r="J600" i="1302"/>
  <c r="K600" i="1302"/>
  <c r="L600" i="1302"/>
  <c r="M600" i="1302"/>
  <c r="N600" i="1302"/>
  <c r="P600" i="1302" s="1"/>
  <c r="Q600" i="1302"/>
  <c r="S600" i="1302" s="1"/>
  <c r="T600" i="1302"/>
  <c r="V600" i="1302" s="1"/>
  <c r="A601" i="1302"/>
  <c r="B601" i="1302"/>
  <c r="C601" i="1302"/>
  <c r="D601" i="1302"/>
  <c r="E601" i="1302"/>
  <c r="F601" i="1302"/>
  <c r="G601" i="1302"/>
  <c r="H601" i="1302"/>
  <c r="I601" i="1302"/>
  <c r="J601" i="1302"/>
  <c r="K601" i="1302"/>
  <c r="L601" i="1302"/>
  <c r="M601" i="1302"/>
  <c r="N601" i="1302"/>
  <c r="P601" i="1302" s="1"/>
  <c r="Q601" i="1302"/>
  <c r="S601" i="1302" s="1"/>
  <c r="T601" i="1302"/>
  <c r="V601" i="1302" s="1"/>
  <c r="A602" i="1302"/>
  <c r="B602" i="1302"/>
  <c r="C602" i="1302"/>
  <c r="D602" i="1302"/>
  <c r="E602" i="1302"/>
  <c r="F602" i="1302"/>
  <c r="G602" i="1302"/>
  <c r="H602" i="1302"/>
  <c r="I602" i="1302"/>
  <c r="J602" i="1302"/>
  <c r="K602" i="1302"/>
  <c r="L602" i="1302"/>
  <c r="M602" i="1302"/>
  <c r="N602" i="1302"/>
  <c r="P602" i="1302" s="1"/>
  <c r="Q602" i="1302"/>
  <c r="S602" i="1302" s="1"/>
  <c r="T602" i="1302"/>
  <c r="V602" i="1302" s="1"/>
  <c r="A603" i="1302"/>
  <c r="B603" i="1302"/>
  <c r="C603" i="1302"/>
  <c r="D603" i="1302"/>
  <c r="E603" i="1302"/>
  <c r="F603" i="1302"/>
  <c r="G603" i="1302"/>
  <c r="H603" i="1302"/>
  <c r="I603" i="1302"/>
  <c r="J603" i="1302"/>
  <c r="K603" i="1302"/>
  <c r="L603" i="1302"/>
  <c r="M603" i="1302"/>
  <c r="N603" i="1302"/>
  <c r="P603" i="1302" s="1"/>
  <c r="Q603" i="1302"/>
  <c r="S603" i="1302" s="1"/>
  <c r="T603" i="1302"/>
  <c r="V603" i="1302" s="1"/>
  <c r="A604" i="1302"/>
  <c r="B604" i="1302"/>
  <c r="C604" i="1302"/>
  <c r="D604" i="1302"/>
  <c r="E604" i="1302"/>
  <c r="F604" i="1302"/>
  <c r="G604" i="1302"/>
  <c r="H604" i="1302"/>
  <c r="I604" i="1302"/>
  <c r="J604" i="1302"/>
  <c r="K604" i="1302"/>
  <c r="L604" i="1302"/>
  <c r="M604" i="1302"/>
  <c r="N604" i="1302"/>
  <c r="P604" i="1302" s="1"/>
  <c r="Q604" i="1302"/>
  <c r="S604" i="1302" s="1"/>
  <c r="T604" i="1302"/>
  <c r="V604" i="1302" s="1"/>
  <c r="A605" i="1302"/>
  <c r="B605" i="1302"/>
  <c r="C605" i="1302"/>
  <c r="D605" i="1302"/>
  <c r="E605" i="1302"/>
  <c r="F605" i="1302"/>
  <c r="G605" i="1302"/>
  <c r="H605" i="1302"/>
  <c r="I605" i="1302"/>
  <c r="J605" i="1302"/>
  <c r="K605" i="1302"/>
  <c r="L605" i="1302"/>
  <c r="M605" i="1302"/>
  <c r="N605" i="1302"/>
  <c r="P605" i="1302" s="1"/>
  <c r="Q605" i="1302"/>
  <c r="S605" i="1302" s="1"/>
  <c r="T605" i="1302"/>
  <c r="V605" i="1302" s="1"/>
  <c r="A606" i="1302"/>
  <c r="B606" i="1302"/>
  <c r="C606" i="1302"/>
  <c r="D606" i="1302"/>
  <c r="E606" i="1302"/>
  <c r="F606" i="1302"/>
  <c r="G606" i="1302"/>
  <c r="H606" i="1302"/>
  <c r="I606" i="1302"/>
  <c r="J606" i="1302"/>
  <c r="K606" i="1302"/>
  <c r="L606" i="1302"/>
  <c r="M606" i="1302"/>
  <c r="N606" i="1302"/>
  <c r="P606" i="1302" s="1"/>
  <c r="Q606" i="1302"/>
  <c r="S606" i="1302" s="1"/>
  <c r="T606" i="1302"/>
  <c r="V606" i="1302" s="1"/>
  <c r="A607" i="1302"/>
  <c r="B607" i="1302"/>
  <c r="C607" i="1302"/>
  <c r="D607" i="1302"/>
  <c r="E607" i="1302"/>
  <c r="F607" i="1302"/>
  <c r="G607" i="1302"/>
  <c r="H607" i="1302"/>
  <c r="I607" i="1302"/>
  <c r="J607" i="1302"/>
  <c r="K607" i="1302"/>
  <c r="L607" i="1302"/>
  <c r="M607" i="1302"/>
  <c r="N607" i="1302"/>
  <c r="P607" i="1302" s="1"/>
  <c r="Q607" i="1302"/>
  <c r="S607" i="1302" s="1"/>
  <c r="T607" i="1302"/>
  <c r="V607" i="1302" s="1"/>
  <c r="A608" i="1302"/>
  <c r="B608" i="1302"/>
  <c r="C608" i="1302"/>
  <c r="D608" i="1302"/>
  <c r="E608" i="1302"/>
  <c r="F608" i="1302"/>
  <c r="G608" i="1302"/>
  <c r="H608" i="1302"/>
  <c r="I608" i="1302"/>
  <c r="J608" i="1302"/>
  <c r="K608" i="1302"/>
  <c r="L608" i="1302"/>
  <c r="M608" i="1302"/>
  <c r="N608" i="1302"/>
  <c r="P608" i="1302" s="1"/>
  <c r="Q608" i="1302"/>
  <c r="S608" i="1302" s="1"/>
  <c r="T608" i="1302"/>
  <c r="V608" i="1302" s="1"/>
  <c r="A609" i="1302"/>
  <c r="B609" i="1302"/>
  <c r="C609" i="1302"/>
  <c r="D609" i="1302"/>
  <c r="E609" i="1302"/>
  <c r="F609" i="1302"/>
  <c r="G609" i="1302"/>
  <c r="H609" i="1302"/>
  <c r="I609" i="1302"/>
  <c r="J609" i="1302"/>
  <c r="K609" i="1302"/>
  <c r="L609" i="1302"/>
  <c r="M609" i="1302"/>
  <c r="N609" i="1302"/>
  <c r="P609" i="1302" s="1"/>
  <c r="Q609" i="1302"/>
  <c r="S609" i="1302" s="1"/>
  <c r="T609" i="1302"/>
  <c r="V609" i="1302" s="1"/>
  <c r="A610" i="1302"/>
  <c r="B610" i="1302"/>
  <c r="C610" i="1302"/>
  <c r="D610" i="1302"/>
  <c r="E610" i="1302"/>
  <c r="F610" i="1302"/>
  <c r="G610" i="1302"/>
  <c r="H610" i="1302"/>
  <c r="I610" i="1302"/>
  <c r="J610" i="1302"/>
  <c r="K610" i="1302"/>
  <c r="L610" i="1302"/>
  <c r="M610" i="1302"/>
  <c r="N610" i="1302"/>
  <c r="P610" i="1302" s="1"/>
  <c r="Q610" i="1302"/>
  <c r="S610" i="1302" s="1"/>
  <c r="T610" i="1302"/>
  <c r="V610" i="1302" s="1"/>
  <c r="A611" i="1302"/>
  <c r="B611" i="1302"/>
  <c r="C611" i="1302"/>
  <c r="D611" i="1302"/>
  <c r="E611" i="1302"/>
  <c r="F611" i="1302"/>
  <c r="G611" i="1302"/>
  <c r="H611" i="1302"/>
  <c r="I611" i="1302"/>
  <c r="J611" i="1302"/>
  <c r="K611" i="1302"/>
  <c r="L611" i="1302"/>
  <c r="M611" i="1302"/>
  <c r="N611" i="1302"/>
  <c r="P611" i="1302" s="1"/>
  <c r="Q611" i="1302"/>
  <c r="S611" i="1302" s="1"/>
  <c r="T611" i="1302"/>
  <c r="V611" i="1302" s="1"/>
  <c r="A612" i="1302"/>
  <c r="B612" i="1302"/>
  <c r="C612" i="1302"/>
  <c r="D612" i="1302"/>
  <c r="E612" i="1302"/>
  <c r="F612" i="1302"/>
  <c r="G612" i="1302"/>
  <c r="H612" i="1302"/>
  <c r="I612" i="1302"/>
  <c r="J612" i="1302"/>
  <c r="K612" i="1302"/>
  <c r="L612" i="1302"/>
  <c r="M612" i="1302"/>
  <c r="N612" i="1302"/>
  <c r="P612" i="1302" s="1"/>
  <c r="Q612" i="1302"/>
  <c r="S612" i="1302" s="1"/>
  <c r="T612" i="1302"/>
  <c r="V612" i="1302" s="1"/>
  <c r="A613" i="1302"/>
  <c r="B613" i="1302"/>
  <c r="C613" i="1302"/>
  <c r="D613" i="1302"/>
  <c r="E613" i="1302"/>
  <c r="F613" i="1302"/>
  <c r="G613" i="1302"/>
  <c r="H613" i="1302"/>
  <c r="I613" i="1302"/>
  <c r="J613" i="1302"/>
  <c r="K613" i="1302"/>
  <c r="L613" i="1302"/>
  <c r="M613" i="1302"/>
  <c r="Q613" i="1302"/>
  <c r="S613" i="1302" s="1"/>
  <c r="T613" i="1302"/>
  <c r="V613" i="1302" s="1"/>
  <c r="A614" i="1302"/>
  <c r="B614" i="1302"/>
  <c r="C614" i="1302"/>
  <c r="D614" i="1302"/>
  <c r="E614" i="1302"/>
  <c r="F614" i="1302"/>
  <c r="G614" i="1302"/>
  <c r="H614" i="1302"/>
  <c r="I614" i="1302"/>
  <c r="J614" i="1302"/>
  <c r="K614" i="1302"/>
  <c r="L614" i="1302"/>
  <c r="M614" i="1302"/>
  <c r="Q614" i="1302"/>
  <c r="S614" i="1302" s="1"/>
  <c r="T614" i="1302"/>
  <c r="V614" i="1302" s="1"/>
  <c r="A615" i="1302"/>
  <c r="B615" i="1302"/>
  <c r="C615" i="1302"/>
  <c r="D615" i="1302"/>
  <c r="E615" i="1302"/>
  <c r="F615" i="1302"/>
  <c r="G615" i="1302"/>
  <c r="H615" i="1302"/>
  <c r="I615" i="1302"/>
  <c r="J615" i="1302"/>
  <c r="K615" i="1302"/>
  <c r="L615" i="1302"/>
  <c r="M615" i="1302"/>
  <c r="N615" i="1302"/>
  <c r="P615" i="1302" s="1"/>
  <c r="Q615" i="1302"/>
  <c r="S615" i="1302" s="1"/>
  <c r="T615" i="1302"/>
  <c r="V615" i="1302" s="1"/>
  <c r="A616" i="1302"/>
  <c r="B616" i="1302"/>
  <c r="C616" i="1302"/>
  <c r="D616" i="1302"/>
  <c r="E616" i="1302"/>
  <c r="F616" i="1302"/>
  <c r="G616" i="1302"/>
  <c r="H616" i="1302"/>
  <c r="I616" i="1302"/>
  <c r="J616" i="1302"/>
  <c r="K616" i="1302"/>
  <c r="L616" i="1302"/>
  <c r="M616" i="1302"/>
  <c r="N616" i="1302"/>
  <c r="P616" i="1302" s="1"/>
  <c r="Q616" i="1302"/>
  <c r="S616" i="1302" s="1"/>
  <c r="T616" i="1302"/>
  <c r="V616" i="1302" s="1"/>
  <c r="A617" i="1302"/>
  <c r="B617" i="1302"/>
  <c r="C617" i="1302"/>
  <c r="D617" i="1302"/>
  <c r="E617" i="1302"/>
  <c r="F617" i="1302"/>
  <c r="G617" i="1302"/>
  <c r="H617" i="1302"/>
  <c r="I617" i="1302"/>
  <c r="J617" i="1302"/>
  <c r="K617" i="1302"/>
  <c r="L617" i="1302"/>
  <c r="M617" i="1302"/>
  <c r="A618" i="1302"/>
  <c r="B618" i="1302"/>
  <c r="C618" i="1302"/>
  <c r="D618" i="1302"/>
  <c r="E618" i="1302"/>
  <c r="F618" i="1302"/>
  <c r="G618" i="1302"/>
  <c r="H618" i="1302"/>
  <c r="I618" i="1302"/>
  <c r="J618" i="1302"/>
  <c r="K618" i="1302"/>
  <c r="L618" i="1302"/>
  <c r="M618" i="1302"/>
  <c r="Q618" i="1302"/>
  <c r="S618" i="1302" s="1"/>
  <c r="T618" i="1302"/>
  <c r="V618" i="1302" s="1"/>
  <c r="A619" i="1302"/>
  <c r="B619" i="1302"/>
  <c r="C619" i="1302"/>
  <c r="D619" i="1302"/>
  <c r="E619" i="1302"/>
  <c r="F619" i="1302"/>
  <c r="G619" i="1302"/>
  <c r="H619" i="1302"/>
  <c r="I619" i="1302"/>
  <c r="J619" i="1302"/>
  <c r="K619" i="1302"/>
  <c r="L619" i="1302"/>
  <c r="M619" i="1302"/>
  <c r="N619" i="1302"/>
  <c r="P619" i="1302" s="1"/>
  <c r="Q619" i="1302"/>
  <c r="S619" i="1302" s="1"/>
  <c r="T619" i="1302"/>
  <c r="V619" i="1302" s="1"/>
  <c r="A620" i="1302"/>
  <c r="B620" i="1302"/>
  <c r="C620" i="1302"/>
  <c r="D620" i="1302"/>
  <c r="E620" i="1302"/>
  <c r="F620" i="1302"/>
  <c r="G620" i="1302"/>
  <c r="H620" i="1302"/>
  <c r="I620" i="1302"/>
  <c r="J620" i="1302"/>
  <c r="K620" i="1302"/>
  <c r="L620" i="1302"/>
  <c r="M620" i="1302"/>
  <c r="N620" i="1302"/>
  <c r="P620" i="1302" s="1"/>
  <c r="Q620" i="1302"/>
  <c r="S620" i="1302" s="1"/>
  <c r="T620" i="1302"/>
  <c r="V620" i="1302" s="1"/>
  <c r="A621" i="1302"/>
  <c r="B621" i="1302"/>
  <c r="C621" i="1302"/>
  <c r="D621" i="1302"/>
  <c r="E621" i="1302"/>
  <c r="F621" i="1302"/>
  <c r="G621" i="1302"/>
  <c r="H621" i="1302"/>
  <c r="I621" i="1302"/>
  <c r="J621" i="1302"/>
  <c r="K621" i="1302"/>
  <c r="L621" i="1302"/>
  <c r="M621" i="1302"/>
  <c r="Q621" i="1302"/>
  <c r="S621" i="1302" s="1"/>
  <c r="T621" i="1302"/>
  <c r="V621" i="1302" s="1"/>
  <c r="A622" i="1302"/>
  <c r="B622" i="1302"/>
  <c r="C622" i="1302"/>
  <c r="D622" i="1302"/>
  <c r="E622" i="1302"/>
  <c r="F622" i="1302"/>
  <c r="G622" i="1302"/>
  <c r="H622" i="1302"/>
  <c r="I622" i="1302"/>
  <c r="J622" i="1302"/>
  <c r="K622" i="1302"/>
  <c r="L622" i="1302"/>
  <c r="M622" i="1302"/>
  <c r="Q622" i="1302"/>
  <c r="S622" i="1302" s="1"/>
  <c r="T622" i="1302"/>
  <c r="V622" i="1302" s="1"/>
  <c r="A623" i="1302"/>
  <c r="B623" i="1302"/>
  <c r="C623" i="1302"/>
  <c r="D623" i="1302"/>
  <c r="E623" i="1302"/>
  <c r="F623" i="1302"/>
  <c r="G623" i="1302"/>
  <c r="H623" i="1302"/>
  <c r="I623" i="1302"/>
  <c r="J623" i="1302"/>
  <c r="K623" i="1302"/>
  <c r="L623" i="1302"/>
  <c r="M623" i="1302"/>
  <c r="N623" i="1302"/>
  <c r="P623" i="1302" s="1"/>
  <c r="Q623" i="1302"/>
  <c r="S623" i="1302" s="1"/>
  <c r="T623" i="1302"/>
  <c r="V623" i="1302" s="1"/>
  <c r="A624" i="1302"/>
  <c r="B624" i="1302"/>
  <c r="C624" i="1302"/>
  <c r="D624" i="1302"/>
  <c r="E624" i="1302"/>
  <c r="F624" i="1302"/>
  <c r="G624" i="1302"/>
  <c r="H624" i="1302"/>
  <c r="I624" i="1302"/>
  <c r="J624" i="1302"/>
  <c r="K624" i="1302"/>
  <c r="L624" i="1302"/>
  <c r="M624" i="1302"/>
  <c r="N624" i="1302"/>
  <c r="P624" i="1302" s="1"/>
  <c r="Q624" i="1302"/>
  <c r="S624" i="1302" s="1"/>
  <c r="T624" i="1302"/>
  <c r="V624" i="1302" s="1"/>
  <c r="A625" i="1302"/>
  <c r="B625" i="1302"/>
  <c r="C625" i="1302"/>
  <c r="D625" i="1302"/>
  <c r="E625" i="1302"/>
  <c r="F625" i="1302"/>
  <c r="G625" i="1302"/>
  <c r="H625" i="1302"/>
  <c r="I625" i="1302"/>
  <c r="J625" i="1302"/>
  <c r="K625" i="1302"/>
  <c r="L625" i="1302"/>
  <c r="M625" i="1302"/>
  <c r="N625" i="1302"/>
  <c r="P625" i="1302" s="1"/>
  <c r="Q625" i="1302"/>
  <c r="S625" i="1302" s="1"/>
  <c r="T625" i="1302"/>
  <c r="V625" i="1302" s="1"/>
  <c r="A626" i="1302"/>
  <c r="B626" i="1302"/>
  <c r="C626" i="1302"/>
  <c r="D626" i="1302"/>
  <c r="E626" i="1302"/>
  <c r="F626" i="1302"/>
  <c r="G626" i="1302"/>
  <c r="H626" i="1302"/>
  <c r="I626" i="1302"/>
  <c r="J626" i="1302"/>
  <c r="K626" i="1302"/>
  <c r="L626" i="1302"/>
  <c r="M626" i="1302"/>
  <c r="N626" i="1302"/>
  <c r="P626" i="1302" s="1"/>
  <c r="Q626" i="1302"/>
  <c r="S626" i="1302" s="1"/>
  <c r="T626" i="1302"/>
  <c r="V626" i="1302" s="1"/>
  <c r="A627" i="1302"/>
  <c r="B627" i="1302"/>
  <c r="C627" i="1302"/>
  <c r="D627" i="1302"/>
  <c r="E627" i="1302"/>
  <c r="F627" i="1302"/>
  <c r="G627" i="1302"/>
  <c r="H627" i="1302"/>
  <c r="I627" i="1302"/>
  <c r="J627" i="1302"/>
  <c r="K627" i="1302"/>
  <c r="L627" i="1302"/>
  <c r="M627" i="1302"/>
  <c r="N627" i="1302"/>
  <c r="P627" i="1302" s="1"/>
  <c r="Q627" i="1302"/>
  <c r="S627" i="1302" s="1"/>
  <c r="T627" i="1302"/>
  <c r="V627" i="1302" s="1"/>
  <c r="A628" i="1302"/>
  <c r="B628" i="1302"/>
  <c r="C628" i="1302"/>
  <c r="D628" i="1302"/>
  <c r="E628" i="1302"/>
  <c r="F628" i="1302"/>
  <c r="G628" i="1302"/>
  <c r="H628" i="1302"/>
  <c r="I628" i="1302"/>
  <c r="J628" i="1302"/>
  <c r="K628" i="1302"/>
  <c r="L628" i="1302"/>
  <c r="M628" i="1302"/>
  <c r="N628" i="1302"/>
  <c r="P628" i="1302" s="1"/>
  <c r="Q628" i="1302"/>
  <c r="S628" i="1302" s="1"/>
  <c r="T628" i="1302"/>
  <c r="V628" i="1302" s="1"/>
  <c r="A629" i="1302"/>
  <c r="B629" i="1302"/>
  <c r="C629" i="1302"/>
  <c r="D629" i="1302"/>
  <c r="E629" i="1302"/>
  <c r="F629" i="1302"/>
  <c r="G629" i="1302"/>
  <c r="H629" i="1302"/>
  <c r="I629" i="1302"/>
  <c r="J629" i="1302"/>
  <c r="K629" i="1302"/>
  <c r="L629" i="1302"/>
  <c r="M629" i="1302"/>
  <c r="N629" i="1302"/>
  <c r="P629" i="1302" s="1"/>
  <c r="Q629" i="1302"/>
  <c r="S629" i="1302" s="1"/>
  <c r="T629" i="1302"/>
  <c r="V629" i="1302" s="1"/>
  <c r="A630" i="1302"/>
  <c r="B630" i="1302"/>
  <c r="C630" i="1302"/>
  <c r="D630" i="1302"/>
  <c r="E630" i="1302"/>
  <c r="F630" i="1302"/>
  <c r="G630" i="1302"/>
  <c r="H630" i="1302"/>
  <c r="I630" i="1302"/>
  <c r="J630" i="1302"/>
  <c r="K630" i="1302"/>
  <c r="L630" i="1302"/>
  <c r="M630" i="1302"/>
  <c r="N630" i="1302"/>
  <c r="P630" i="1302" s="1"/>
  <c r="Q630" i="1302"/>
  <c r="S630" i="1302" s="1"/>
  <c r="T630" i="1302"/>
  <c r="V630" i="1302" s="1"/>
  <c r="A631" i="1302"/>
  <c r="B631" i="1302"/>
  <c r="C631" i="1302"/>
  <c r="D631" i="1302"/>
  <c r="E631" i="1302"/>
  <c r="F631" i="1302"/>
  <c r="G631" i="1302"/>
  <c r="H631" i="1302"/>
  <c r="I631" i="1302"/>
  <c r="J631" i="1302"/>
  <c r="K631" i="1302"/>
  <c r="L631" i="1302"/>
  <c r="M631" i="1302"/>
  <c r="N631" i="1302"/>
  <c r="P631" i="1302" s="1"/>
  <c r="Q631" i="1302"/>
  <c r="S631" i="1302" s="1"/>
  <c r="T631" i="1302"/>
  <c r="V631" i="1302" s="1"/>
  <c r="A632" i="1302"/>
  <c r="B632" i="1302"/>
  <c r="C632" i="1302"/>
  <c r="D632" i="1302"/>
  <c r="E632" i="1302"/>
  <c r="F632" i="1302"/>
  <c r="G632" i="1302"/>
  <c r="H632" i="1302"/>
  <c r="I632" i="1302"/>
  <c r="J632" i="1302"/>
  <c r="K632" i="1302"/>
  <c r="L632" i="1302"/>
  <c r="M632" i="1302"/>
  <c r="N632" i="1302"/>
  <c r="P632" i="1302" s="1"/>
  <c r="Q632" i="1302"/>
  <c r="S632" i="1302" s="1"/>
  <c r="T632" i="1302"/>
  <c r="V632" i="1302" s="1"/>
  <c r="A633" i="1302"/>
  <c r="B633" i="1302"/>
  <c r="C633" i="1302"/>
  <c r="D633" i="1302"/>
  <c r="E633" i="1302"/>
  <c r="F633" i="1302"/>
  <c r="G633" i="1302"/>
  <c r="H633" i="1302"/>
  <c r="I633" i="1302"/>
  <c r="J633" i="1302"/>
  <c r="K633" i="1302"/>
  <c r="L633" i="1302"/>
  <c r="M633" i="1302"/>
  <c r="N633" i="1302"/>
  <c r="P633" i="1302" s="1"/>
  <c r="Q633" i="1302"/>
  <c r="S633" i="1302" s="1"/>
  <c r="T633" i="1302"/>
  <c r="V633" i="1302" s="1"/>
  <c r="A634" i="1302"/>
  <c r="B634" i="1302"/>
  <c r="C634" i="1302"/>
  <c r="D634" i="1302"/>
  <c r="E634" i="1302"/>
  <c r="F634" i="1302"/>
  <c r="G634" i="1302"/>
  <c r="H634" i="1302"/>
  <c r="I634" i="1302"/>
  <c r="J634" i="1302"/>
  <c r="K634" i="1302"/>
  <c r="L634" i="1302"/>
  <c r="M634" i="1302"/>
  <c r="N634" i="1302"/>
  <c r="P634" i="1302" s="1"/>
  <c r="Q634" i="1302"/>
  <c r="S634" i="1302" s="1"/>
  <c r="T634" i="1302"/>
  <c r="V634" i="1302" s="1"/>
  <c r="A635" i="1302"/>
  <c r="B635" i="1302"/>
  <c r="C635" i="1302"/>
  <c r="D635" i="1302"/>
  <c r="E635" i="1302"/>
  <c r="F635" i="1302"/>
  <c r="G635" i="1302"/>
  <c r="H635" i="1302"/>
  <c r="I635" i="1302"/>
  <c r="J635" i="1302"/>
  <c r="K635" i="1302"/>
  <c r="L635" i="1302"/>
  <c r="M635" i="1302"/>
  <c r="N635" i="1302"/>
  <c r="P635" i="1302" s="1"/>
  <c r="Q635" i="1302"/>
  <c r="S635" i="1302" s="1"/>
  <c r="T635" i="1302"/>
  <c r="V635" i="1302" s="1"/>
  <c r="A636" i="1302"/>
  <c r="B636" i="1302"/>
  <c r="C636" i="1302"/>
  <c r="D636" i="1302"/>
  <c r="E636" i="1302"/>
  <c r="F636" i="1302"/>
  <c r="G636" i="1302"/>
  <c r="H636" i="1302"/>
  <c r="I636" i="1302"/>
  <c r="J636" i="1302"/>
  <c r="K636" i="1302"/>
  <c r="L636" i="1302"/>
  <c r="M636" i="1302"/>
  <c r="N636" i="1302"/>
  <c r="P636" i="1302" s="1"/>
  <c r="Q636" i="1302"/>
  <c r="S636" i="1302" s="1"/>
  <c r="T636" i="1302"/>
  <c r="V636" i="1302" s="1"/>
  <c r="A637" i="1302"/>
  <c r="B637" i="1302"/>
  <c r="C637" i="1302"/>
  <c r="D637" i="1302"/>
  <c r="E637" i="1302"/>
  <c r="F637" i="1302"/>
  <c r="G637" i="1302"/>
  <c r="H637" i="1302"/>
  <c r="I637" i="1302"/>
  <c r="J637" i="1302"/>
  <c r="K637" i="1302"/>
  <c r="L637" i="1302"/>
  <c r="M637" i="1302"/>
  <c r="N637" i="1302"/>
  <c r="P637" i="1302" s="1"/>
  <c r="Q637" i="1302"/>
  <c r="S637" i="1302" s="1"/>
  <c r="T637" i="1302"/>
  <c r="V637" i="1302" s="1"/>
  <c r="A638" i="1302"/>
  <c r="B638" i="1302"/>
  <c r="C638" i="1302"/>
  <c r="D638" i="1302"/>
  <c r="E638" i="1302"/>
  <c r="F638" i="1302"/>
  <c r="G638" i="1302"/>
  <c r="H638" i="1302"/>
  <c r="I638" i="1302"/>
  <c r="J638" i="1302"/>
  <c r="K638" i="1302"/>
  <c r="L638" i="1302"/>
  <c r="M638" i="1302"/>
  <c r="N638" i="1302"/>
  <c r="P638" i="1302" s="1"/>
  <c r="Q638" i="1302"/>
  <c r="S638" i="1302" s="1"/>
  <c r="T638" i="1302"/>
  <c r="V638" i="1302" s="1"/>
  <c r="A639" i="1302"/>
  <c r="B639" i="1302"/>
  <c r="C639" i="1302"/>
  <c r="D639" i="1302"/>
  <c r="E639" i="1302"/>
  <c r="F639" i="1302"/>
  <c r="G639" i="1302"/>
  <c r="H639" i="1302"/>
  <c r="I639" i="1302"/>
  <c r="J639" i="1302"/>
  <c r="K639" i="1302"/>
  <c r="L639" i="1302"/>
  <c r="M639" i="1302"/>
  <c r="N639" i="1302"/>
  <c r="P639" i="1302" s="1"/>
  <c r="Q639" i="1302"/>
  <c r="S639" i="1302" s="1"/>
  <c r="T639" i="1302"/>
  <c r="V639" i="1302" s="1"/>
  <c r="A640" i="1302"/>
  <c r="B640" i="1302"/>
  <c r="C640" i="1302"/>
  <c r="D640" i="1302"/>
  <c r="E640" i="1302"/>
  <c r="F640" i="1302"/>
  <c r="G640" i="1302"/>
  <c r="H640" i="1302"/>
  <c r="I640" i="1302"/>
  <c r="J640" i="1302"/>
  <c r="K640" i="1302"/>
  <c r="L640" i="1302"/>
  <c r="M640" i="1302"/>
  <c r="N640" i="1302"/>
  <c r="P640" i="1302" s="1"/>
  <c r="Q640" i="1302"/>
  <c r="S640" i="1302" s="1"/>
  <c r="T640" i="1302"/>
  <c r="V640" i="1302" s="1"/>
  <c r="A641" i="1302"/>
  <c r="B641" i="1302"/>
  <c r="C641" i="1302"/>
  <c r="D641" i="1302"/>
  <c r="E641" i="1302"/>
  <c r="F641" i="1302"/>
  <c r="G641" i="1302"/>
  <c r="H641" i="1302"/>
  <c r="I641" i="1302"/>
  <c r="J641" i="1302"/>
  <c r="K641" i="1302"/>
  <c r="L641" i="1302"/>
  <c r="M641" i="1302"/>
  <c r="Q641" i="1302"/>
  <c r="S641" i="1302" s="1"/>
  <c r="T641" i="1302"/>
  <c r="V641" i="1302" s="1"/>
  <c r="A642" i="1302"/>
  <c r="B642" i="1302"/>
  <c r="C642" i="1302"/>
  <c r="D642" i="1302"/>
  <c r="E642" i="1302"/>
  <c r="F642" i="1302"/>
  <c r="G642" i="1302"/>
  <c r="H642" i="1302"/>
  <c r="I642" i="1302"/>
  <c r="J642" i="1302"/>
  <c r="K642" i="1302"/>
  <c r="L642" i="1302"/>
  <c r="M642" i="1302"/>
  <c r="Q642" i="1302"/>
  <c r="S642" i="1302" s="1"/>
  <c r="T642" i="1302"/>
  <c r="V642" i="1302" s="1"/>
  <c r="A643" i="1302"/>
  <c r="B643" i="1302"/>
  <c r="C643" i="1302"/>
  <c r="D643" i="1302"/>
  <c r="E643" i="1302"/>
  <c r="F643" i="1302"/>
  <c r="G643" i="1302"/>
  <c r="H643" i="1302"/>
  <c r="I643" i="1302"/>
  <c r="J643" i="1302"/>
  <c r="K643" i="1302"/>
  <c r="L643" i="1302"/>
  <c r="M643" i="1302"/>
  <c r="N643" i="1302"/>
  <c r="P643" i="1302" s="1"/>
  <c r="Q643" i="1302"/>
  <c r="S643" i="1302" s="1"/>
  <c r="T643" i="1302"/>
  <c r="V643" i="1302" s="1"/>
  <c r="A644" i="1302"/>
  <c r="B644" i="1302"/>
  <c r="C644" i="1302"/>
  <c r="D644" i="1302"/>
  <c r="E644" i="1302"/>
  <c r="F644" i="1302"/>
  <c r="G644" i="1302"/>
  <c r="H644" i="1302"/>
  <c r="I644" i="1302"/>
  <c r="J644" i="1302"/>
  <c r="K644" i="1302"/>
  <c r="L644" i="1302"/>
  <c r="M644" i="1302"/>
  <c r="N644" i="1302"/>
  <c r="P644" i="1302" s="1"/>
  <c r="Q644" i="1302"/>
  <c r="S644" i="1302" s="1"/>
  <c r="T644" i="1302"/>
  <c r="V644" i="1302" s="1"/>
  <c r="A645" i="1302"/>
  <c r="B645" i="1302"/>
  <c r="C645" i="1302"/>
  <c r="D645" i="1302"/>
  <c r="E645" i="1302"/>
  <c r="F645" i="1302"/>
  <c r="G645" i="1302"/>
  <c r="H645" i="1302"/>
  <c r="I645" i="1302"/>
  <c r="J645" i="1302"/>
  <c r="K645" i="1302"/>
  <c r="L645" i="1302"/>
  <c r="M645" i="1302"/>
  <c r="Q645" i="1302"/>
  <c r="S645" i="1302" s="1"/>
  <c r="T645" i="1302"/>
  <c r="V645" i="1302" s="1"/>
  <c r="A646" i="1302"/>
  <c r="B646" i="1302"/>
  <c r="C646" i="1302"/>
  <c r="D646" i="1302"/>
  <c r="E646" i="1302"/>
  <c r="F646" i="1302"/>
  <c r="G646" i="1302"/>
  <c r="H646" i="1302"/>
  <c r="I646" i="1302"/>
  <c r="J646" i="1302"/>
  <c r="K646" i="1302"/>
  <c r="L646" i="1302"/>
  <c r="M646" i="1302"/>
  <c r="Q646" i="1302"/>
  <c r="S646" i="1302" s="1"/>
  <c r="T646" i="1302"/>
  <c r="V646" i="1302" s="1"/>
  <c r="A647" i="1302"/>
  <c r="B647" i="1302"/>
  <c r="C647" i="1302"/>
  <c r="D647" i="1302"/>
  <c r="E647" i="1302"/>
  <c r="F647" i="1302"/>
  <c r="G647" i="1302"/>
  <c r="H647" i="1302"/>
  <c r="I647" i="1302"/>
  <c r="J647" i="1302"/>
  <c r="K647" i="1302"/>
  <c r="L647" i="1302"/>
  <c r="M647" i="1302"/>
  <c r="Q647" i="1302"/>
  <c r="S647" i="1302" s="1"/>
  <c r="T647" i="1302"/>
  <c r="V647" i="1302" s="1"/>
  <c r="A648" i="1302"/>
  <c r="B648" i="1302"/>
  <c r="C648" i="1302"/>
  <c r="D648" i="1302"/>
  <c r="E648" i="1302"/>
  <c r="F648" i="1302"/>
  <c r="G648" i="1302"/>
  <c r="H648" i="1302"/>
  <c r="I648" i="1302"/>
  <c r="J648" i="1302"/>
  <c r="K648" i="1302"/>
  <c r="L648" i="1302"/>
  <c r="M648" i="1302"/>
  <c r="Q648" i="1302"/>
  <c r="S648" i="1302" s="1"/>
  <c r="T648" i="1302"/>
  <c r="V648" i="1302" s="1"/>
  <c r="A649" i="1302"/>
  <c r="B649" i="1302"/>
  <c r="C649" i="1302"/>
  <c r="D649" i="1302"/>
  <c r="E649" i="1302"/>
  <c r="F649" i="1302"/>
  <c r="G649" i="1302"/>
  <c r="H649" i="1302"/>
  <c r="I649" i="1302"/>
  <c r="J649" i="1302"/>
  <c r="K649" i="1302"/>
  <c r="L649" i="1302"/>
  <c r="M649" i="1302"/>
  <c r="N649" i="1302"/>
  <c r="P649" i="1302" s="1"/>
  <c r="Q649" i="1302"/>
  <c r="S649" i="1302" s="1"/>
  <c r="T649" i="1302"/>
  <c r="V649" i="1302" s="1"/>
  <c r="A650" i="1302"/>
  <c r="B650" i="1302"/>
  <c r="C650" i="1302"/>
  <c r="D650" i="1302"/>
  <c r="E650" i="1302"/>
  <c r="F650" i="1302"/>
  <c r="G650" i="1302"/>
  <c r="H650" i="1302"/>
  <c r="I650" i="1302"/>
  <c r="J650" i="1302"/>
  <c r="K650" i="1302"/>
  <c r="L650" i="1302"/>
  <c r="M650" i="1302"/>
  <c r="N650" i="1302"/>
  <c r="P650" i="1302" s="1"/>
  <c r="Q650" i="1302"/>
  <c r="S650" i="1302" s="1"/>
  <c r="T650" i="1302"/>
  <c r="V650" i="1302" s="1"/>
  <c r="A651" i="1302"/>
  <c r="B651" i="1302"/>
  <c r="C651" i="1302"/>
  <c r="D651" i="1302"/>
  <c r="E651" i="1302"/>
  <c r="F651" i="1302"/>
  <c r="G651" i="1302"/>
  <c r="H651" i="1302"/>
  <c r="I651" i="1302"/>
  <c r="J651" i="1302"/>
  <c r="K651" i="1302"/>
  <c r="L651" i="1302"/>
  <c r="M651" i="1302"/>
  <c r="N651" i="1302"/>
  <c r="P651" i="1302" s="1"/>
  <c r="Q651" i="1302"/>
  <c r="S651" i="1302" s="1"/>
  <c r="T651" i="1302"/>
  <c r="V651" i="1302" s="1"/>
  <c r="A652" i="1302"/>
  <c r="B652" i="1302"/>
  <c r="C652" i="1302"/>
  <c r="D652" i="1302"/>
  <c r="E652" i="1302"/>
  <c r="F652" i="1302"/>
  <c r="G652" i="1302"/>
  <c r="H652" i="1302"/>
  <c r="I652" i="1302"/>
  <c r="J652" i="1302"/>
  <c r="K652" i="1302"/>
  <c r="L652" i="1302"/>
  <c r="M652" i="1302"/>
  <c r="N652" i="1302"/>
  <c r="P652" i="1302" s="1"/>
  <c r="Q652" i="1302"/>
  <c r="S652" i="1302" s="1"/>
  <c r="T652" i="1302"/>
  <c r="V652" i="1302" s="1"/>
  <c r="A653" i="1302"/>
  <c r="B653" i="1302"/>
  <c r="C653" i="1302"/>
  <c r="D653" i="1302"/>
  <c r="E653" i="1302"/>
  <c r="F653" i="1302"/>
  <c r="G653" i="1302"/>
  <c r="H653" i="1302"/>
  <c r="I653" i="1302"/>
  <c r="J653" i="1302"/>
  <c r="K653" i="1302"/>
  <c r="L653" i="1302"/>
  <c r="M653" i="1302"/>
  <c r="N653" i="1302"/>
  <c r="P653" i="1302" s="1"/>
  <c r="Q653" i="1302"/>
  <c r="S653" i="1302" s="1"/>
  <c r="T653" i="1302"/>
  <c r="V653" i="1302" s="1"/>
  <c r="A654" i="1302"/>
  <c r="B654" i="1302"/>
  <c r="C654" i="1302"/>
  <c r="D654" i="1302"/>
  <c r="E654" i="1302"/>
  <c r="F654" i="1302"/>
  <c r="G654" i="1302"/>
  <c r="H654" i="1302"/>
  <c r="I654" i="1302"/>
  <c r="J654" i="1302"/>
  <c r="K654" i="1302"/>
  <c r="L654" i="1302"/>
  <c r="M654" i="1302"/>
  <c r="N654" i="1302"/>
  <c r="P654" i="1302" s="1"/>
  <c r="Q654" i="1302"/>
  <c r="S654" i="1302" s="1"/>
  <c r="T654" i="1302"/>
  <c r="V654" i="1302" s="1"/>
  <c r="A655" i="1302"/>
  <c r="B655" i="1302"/>
  <c r="C655" i="1302"/>
  <c r="D655" i="1302"/>
  <c r="E655" i="1302"/>
  <c r="F655" i="1302"/>
  <c r="G655" i="1302"/>
  <c r="H655" i="1302"/>
  <c r="I655" i="1302"/>
  <c r="J655" i="1302"/>
  <c r="K655" i="1302"/>
  <c r="L655" i="1302"/>
  <c r="M655" i="1302"/>
  <c r="N655" i="1302"/>
  <c r="P655" i="1302" s="1"/>
  <c r="Q655" i="1302"/>
  <c r="S655" i="1302" s="1"/>
  <c r="T655" i="1302"/>
  <c r="V655" i="1302" s="1"/>
  <c r="A656" i="1302"/>
  <c r="B656" i="1302"/>
  <c r="C656" i="1302"/>
  <c r="D656" i="1302"/>
  <c r="E656" i="1302"/>
  <c r="F656" i="1302"/>
  <c r="G656" i="1302"/>
  <c r="H656" i="1302"/>
  <c r="I656" i="1302"/>
  <c r="J656" i="1302"/>
  <c r="K656" i="1302"/>
  <c r="L656" i="1302"/>
  <c r="M656" i="1302"/>
  <c r="N656" i="1302"/>
  <c r="P656" i="1302" s="1"/>
  <c r="Q656" i="1302"/>
  <c r="S656" i="1302" s="1"/>
  <c r="T656" i="1302"/>
  <c r="V656" i="1302" s="1"/>
  <c r="A657" i="1302"/>
  <c r="B657" i="1302"/>
  <c r="C657" i="1302"/>
  <c r="D657" i="1302"/>
  <c r="E657" i="1302"/>
  <c r="F657" i="1302"/>
  <c r="G657" i="1302"/>
  <c r="H657" i="1302"/>
  <c r="I657" i="1302"/>
  <c r="J657" i="1302"/>
  <c r="K657" i="1302"/>
  <c r="L657" i="1302"/>
  <c r="M657" i="1302"/>
  <c r="N657" i="1302"/>
  <c r="P657" i="1302" s="1"/>
  <c r="Q657" i="1302"/>
  <c r="S657" i="1302" s="1"/>
  <c r="T657" i="1302"/>
  <c r="V657" i="1302" s="1"/>
  <c r="A658" i="1302"/>
  <c r="B658" i="1302"/>
  <c r="C658" i="1302"/>
  <c r="D658" i="1302"/>
  <c r="E658" i="1302"/>
  <c r="F658" i="1302"/>
  <c r="G658" i="1302"/>
  <c r="H658" i="1302"/>
  <c r="I658" i="1302"/>
  <c r="J658" i="1302"/>
  <c r="K658" i="1302"/>
  <c r="L658" i="1302"/>
  <c r="M658" i="1302"/>
  <c r="N658" i="1302"/>
  <c r="P658" i="1302" s="1"/>
  <c r="Q658" i="1302"/>
  <c r="S658" i="1302" s="1"/>
  <c r="T658" i="1302"/>
  <c r="V658" i="1302" s="1"/>
  <c r="A659" i="1302"/>
  <c r="B659" i="1302"/>
  <c r="C659" i="1302"/>
  <c r="D659" i="1302"/>
  <c r="E659" i="1302"/>
  <c r="F659" i="1302"/>
  <c r="G659" i="1302"/>
  <c r="H659" i="1302"/>
  <c r="I659" i="1302"/>
  <c r="J659" i="1302"/>
  <c r="K659" i="1302"/>
  <c r="L659" i="1302"/>
  <c r="M659" i="1302"/>
  <c r="N659" i="1302"/>
  <c r="P659" i="1302" s="1"/>
  <c r="Q659" i="1302"/>
  <c r="S659" i="1302" s="1"/>
  <c r="T659" i="1302"/>
  <c r="V659" i="1302" s="1"/>
  <c r="A660" i="1302"/>
  <c r="B660" i="1302"/>
  <c r="C660" i="1302"/>
  <c r="D660" i="1302"/>
  <c r="E660" i="1302"/>
  <c r="F660" i="1302"/>
  <c r="G660" i="1302"/>
  <c r="H660" i="1302"/>
  <c r="I660" i="1302"/>
  <c r="J660" i="1302"/>
  <c r="K660" i="1302"/>
  <c r="L660" i="1302"/>
  <c r="M660" i="1302"/>
  <c r="N660" i="1302"/>
  <c r="P660" i="1302" s="1"/>
  <c r="Q660" i="1302"/>
  <c r="S660" i="1302" s="1"/>
  <c r="T660" i="1302"/>
  <c r="V660" i="1302" s="1"/>
  <c r="A661" i="1302"/>
  <c r="B661" i="1302"/>
  <c r="C661" i="1302"/>
  <c r="D661" i="1302"/>
  <c r="E661" i="1302"/>
  <c r="F661" i="1302"/>
  <c r="G661" i="1302"/>
  <c r="H661" i="1302"/>
  <c r="I661" i="1302"/>
  <c r="J661" i="1302"/>
  <c r="K661" i="1302"/>
  <c r="L661" i="1302"/>
  <c r="M661" i="1302"/>
  <c r="N661" i="1302"/>
  <c r="P661" i="1302" s="1"/>
  <c r="Q661" i="1302"/>
  <c r="S661" i="1302" s="1"/>
  <c r="T661" i="1302"/>
  <c r="V661" i="1302" s="1"/>
  <c r="A662" i="1302"/>
  <c r="B662" i="1302"/>
  <c r="C662" i="1302"/>
  <c r="D662" i="1302"/>
  <c r="E662" i="1302"/>
  <c r="F662" i="1302"/>
  <c r="G662" i="1302"/>
  <c r="H662" i="1302"/>
  <c r="I662" i="1302"/>
  <c r="J662" i="1302"/>
  <c r="K662" i="1302"/>
  <c r="L662" i="1302"/>
  <c r="M662" i="1302"/>
  <c r="N662" i="1302"/>
  <c r="P662" i="1302" s="1"/>
  <c r="Q662" i="1302"/>
  <c r="S662" i="1302" s="1"/>
  <c r="T662" i="1302"/>
  <c r="V662" i="1302" s="1"/>
  <c r="A663" i="1302"/>
  <c r="B663" i="1302"/>
  <c r="C663" i="1302"/>
  <c r="D663" i="1302"/>
  <c r="E663" i="1302"/>
  <c r="F663" i="1302"/>
  <c r="G663" i="1302"/>
  <c r="H663" i="1302"/>
  <c r="I663" i="1302"/>
  <c r="J663" i="1302"/>
  <c r="K663" i="1302"/>
  <c r="L663" i="1302"/>
  <c r="M663" i="1302"/>
  <c r="N663" i="1302"/>
  <c r="P663" i="1302" s="1"/>
  <c r="Q663" i="1302"/>
  <c r="S663" i="1302" s="1"/>
  <c r="T663" i="1302"/>
  <c r="V663" i="1302" s="1"/>
  <c r="A664" i="1302"/>
  <c r="B664" i="1302"/>
  <c r="C664" i="1302"/>
  <c r="D664" i="1302"/>
  <c r="E664" i="1302"/>
  <c r="F664" i="1302"/>
  <c r="G664" i="1302"/>
  <c r="H664" i="1302"/>
  <c r="I664" i="1302"/>
  <c r="J664" i="1302"/>
  <c r="K664" i="1302"/>
  <c r="L664" i="1302"/>
  <c r="M664" i="1302"/>
  <c r="N664" i="1302"/>
  <c r="P664" i="1302" s="1"/>
  <c r="Q664" i="1302"/>
  <c r="S664" i="1302" s="1"/>
  <c r="T664" i="1302"/>
  <c r="V664" i="1302" s="1"/>
  <c r="A665" i="1302"/>
  <c r="B665" i="1302"/>
  <c r="C665" i="1302"/>
  <c r="D665" i="1302"/>
  <c r="E665" i="1302"/>
  <c r="F665" i="1302"/>
  <c r="G665" i="1302"/>
  <c r="H665" i="1302"/>
  <c r="I665" i="1302"/>
  <c r="J665" i="1302"/>
  <c r="K665" i="1302"/>
  <c r="L665" i="1302"/>
  <c r="M665" i="1302"/>
  <c r="N665" i="1302"/>
  <c r="P665" i="1302" s="1"/>
  <c r="Q665" i="1302"/>
  <c r="S665" i="1302" s="1"/>
  <c r="T665" i="1302"/>
  <c r="V665" i="1302" s="1"/>
  <c r="A666" i="1302"/>
  <c r="B666" i="1302"/>
  <c r="C666" i="1302"/>
  <c r="D666" i="1302"/>
  <c r="E666" i="1302"/>
  <c r="F666" i="1302"/>
  <c r="G666" i="1302"/>
  <c r="H666" i="1302"/>
  <c r="I666" i="1302"/>
  <c r="J666" i="1302"/>
  <c r="K666" i="1302"/>
  <c r="L666" i="1302"/>
  <c r="M666" i="1302"/>
  <c r="N666" i="1302"/>
  <c r="P666" i="1302" s="1"/>
  <c r="Q666" i="1302"/>
  <c r="S666" i="1302" s="1"/>
  <c r="T666" i="1302"/>
  <c r="V666" i="1302" s="1"/>
  <c r="A667" i="1302"/>
  <c r="B667" i="1302"/>
  <c r="C667" i="1302"/>
  <c r="D667" i="1302"/>
  <c r="E667" i="1302"/>
  <c r="F667" i="1302"/>
  <c r="G667" i="1302"/>
  <c r="H667" i="1302"/>
  <c r="I667" i="1302"/>
  <c r="J667" i="1302"/>
  <c r="K667" i="1302"/>
  <c r="L667" i="1302"/>
  <c r="M667" i="1302"/>
  <c r="N667" i="1302"/>
  <c r="P667" i="1302" s="1"/>
  <c r="Q667" i="1302"/>
  <c r="S667" i="1302" s="1"/>
  <c r="T667" i="1302"/>
  <c r="V667" i="1302" s="1"/>
  <c r="A668" i="1302"/>
  <c r="B668" i="1302"/>
  <c r="C668" i="1302"/>
  <c r="D668" i="1302"/>
  <c r="E668" i="1302"/>
  <c r="F668" i="1302"/>
  <c r="G668" i="1302"/>
  <c r="H668" i="1302"/>
  <c r="I668" i="1302"/>
  <c r="J668" i="1302"/>
  <c r="K668" i="1302"/>
  <c r="L668" i="1302"/>
  <c r="M668" i="1302"/>
  <c r="A669" i="1302"/>
  <c r="B669" i="1302"/>
  <c r="C669" i="1302"/>
  <c r="D669" i="1302"/>
  <c r="E669" i="1302"/>
  <c r="F669" i="1302"/>
  <c r="G669" i="1302"/>
  <c r="H669" i="1302"/>
  <c r="I669" i="1302"/>
  <c r="J669" i="1302"/>
  <c r="K669" i="1302"/>
  <c r="L669" i="1302"/>
  <c r="M669" i="1302"/>
  <c r="Q669" i="1302"/>
  <c r="S669" i="1302" s="1"/>
  <c r="T669" i="1302"/>
  <c r="V669" i="1302" s="1"/>
  <c r="A670" i="1302"/>
  <c r="B670" i="1302"/>
  <c r="C670" i="1302"/>
  <c r="D670" i="1302"/>
  <c r="E670" i="1302"/>
  <c r="F670" i="1302"/>
  <c r="G670" i="1302"/>
  <c r="H670" i="1302"/>
  <c r="I670" i="1302"/>
  <c r="J670" i="1302"/>
  <c r="K670" i="1302"/>
  <c r="L670" i="1302"/>
  <c r="M670" i="1302"/>
  <c r="N670" i="1302"/>
  <c r="P670" i="1302" s="1"/>
  <c r="Q670" i="1302"/>
  <c r="S670" i="1302" s="1"/>
  <c r="T670" i="1302"/>
  <c r="V670" i="1302" s="1"/>
  <c r="A671" i="1302"/>
  <c r="B671" i="1302"/>
  <c r="C671" i="1302"/>
  <c r="D671" i="1302"/>
  <c r="E671" i="1302"/>
  <c r="F671" i="1302"/>
  <c r="G671" i="1302"/>
  <c r="H671" i="1302"/>
  <c r="I671" i="1302"/>
  <c r="J671" i="1302"/>
  <c r="K671" i="1302"/>
  <c r="L671" i="1302"/>
  <c r="M671" i="1302"/>
  <c r="N671" i="1302"/>
  <c r="P671" i="1302" s="1"/>
  <c r="Q671" i="1302"/>
  <c r="S671" i="1302" s="1"/>
  <c r="T671" i="1302"/>
  <c r="V671" i="1302" s="1"/>
  <c r="A672" i="1302"/>
  <c r="B672" i="1302"/>
  <c r="C672" i="1302"/>
  <c r="D672" i="1302"/>
  <c r="E672" i="1302"/>
  <c r="F672" i="1302"/>
  <c r="G672" i="1302"/>
  <c r="H672" i="1302"/>
  <c r="I672" i="1302"/>
  <c r="J672" i="1302"/>
  <c r="K672" i="1302"/>
  <c r="L672" i="1302"/>
  <c r="M672" i="1302"/>
  <c r="N672" i="1302"/>
  <c r="P672" i="1302" s="1"/>
  <c r="Q672" i="1302"/>
  <c r="S672" i="1302" s="1"/>
  <c r="T672" i="1302"/>
  <c r="V672" i="1302" s="1"/>
  <c r="A673" i="1302"/>
  <c r="B673" i="1302"/>
  <c r="C673" i="1302"/>
  <c r="D673" i="1302"/>
  <c r="E673" i="1302"/>
  <c r="F673" i="1302"/>
  <c r="G673" i="1302"/>
  <c r="H673" i="1302"/>
  <c r="I673" i="1302"/>
  <c r="J673" i="1302"/>
  <c r="K673" i="1302"/>
  <c r="L673" i="1302"/>
  <c r="M673" i="1302"/>
  <c r="N673" i="1302"/>
  <c r="P673" i="1302" s="1"/>
  <c r="Q673" i="1302"/>
  <c r="S673" i="1302" s="1"/>
  <c r="T673" i="1302"/>
  <c r="V673" i="1302" s="1"/>
  <c r="A674" i="1302"/>
  <c r="B674" i="1302"/>
  <c r="C674" i="1302"/>
  <c r="D674" i="1302"/>
  <c r="E674" i="1302"/>
  <c r="F674" i="1302"/>
  <c r="G674" i="1302"/>
  <c r="H674" i="1302"/>
  <c r="I674" i="1302"/>
  <c r="J674" i="1302"/>
  <c r="K674" i="1302"/>
  <c r="L674" i="1302"/>
  <c r="M674" i="1302"/>
  <c r="Q674" i="1302"/>
  <c r="S674" i="1302" s="1"/>
  <c r="T674" i="1302"/>
  <c r="V674" i="1302" s="1"/>
  <c r="A675" i="1302"/>
  <c r="B675" i="1302"/>
  <c r="C675" i="1302"/>
  <c r="D675" i="1302"/>
  <c r="E675" i="1302"/>
  <c r="F675" i="1302"/>
  <c r="G675" i="1302"/>
  <c r="H675" i="1302"/>
  <c r="I675" i="1302"/>
  <c r="J675" i="1302"/>
  <c r="K675" i="1302"/>
  <c r="L675" i="1302"/>
  <c r="M675" i="1302"/>
  <c r="Q675" i="1302"/>
  <c r="S675" i="1302" s="1"/>
  <c r="T675" i="1302"/>
  <c r="V675" i="1302" s="1"/>
  <c r="A676" i="1302"/>
  <c r="B676" i="1302"/>
  <c r="C676" i="1302"/>
  <c r="D676" i="1302"/>
  <c r="E676" i="1302"/>
  <c r="F676" i="1302"/>
  <c r="G676" i="1302"/>
  <c r="H676" i="1302"/>
  <c r="I676" i="1302"/>
  <c r="J676" i="1302"/>
  <c r="K676" i="1302"/>
  <c r="L676" i="1302"/>
  <c r="M676" i="1302"/>
  <c r="A677" i="1302"/>
  <c r="B677" i="1302"/>
  <c r="C677" i="1302"/>
  <c r="D677" i="1302"/>
  <c r="E677" i="1302"/>
  <c r="F677" i="1302"/>
  <c r="G677" i="1302"/>
  <c r="H677" i="1302"/>
  <c r="I677" i="1302"/>
  <c r="J677" i="1302"/>
  <c r="K677" i="1302"/>
  <c r="L677" i="1302"/>
  <c r="M677" i="1302"/>
  <c r="Q677" i="1302"/>
  <c r="S677" i="1302" s="1"/>
  <c r="T677" i="1302"/>
  <c r="V677" i="1302" s="1"/>
  <c r="A678" i="1302"/>
  <c r="B678" i="1302"/>
  <c r="C678" i="1302"/>
  <c r="D678" i="1302"/>
  <c r="E678" i="1302"/>
  <c r="F678" i="1302"/>
  <c r="G678" i="1302"/>
  <c r="H678" i="1302"/>
  <c r="I678" i="1302"/>
  <c r="J678" i="1302"/>
  <c r="K678" i="1302"/>
  <c r="L678" i="1302"/>
  <c r="M678" i="1302"/>
  <c r="N678" i="1302"/>
  <c r="P678" i="1302" s="1"/>
  <c r="Q678" i="1302"/>
  <c r="S678" i="1302" s="1"/>
  <c r="T678" i="1302"/>
  <c r="V678" i="1302" s="1"/>
  <c r="A679" i="1302"/>
  <c r="B679" i="1302"/>
  <c r="C679" i="1302"/>
  <c r="D679" i="1302"/>
  <c r="E679" i="1302"/>
  <c r="F679" i="1302"/>
  <c r="G679" i="1302"/>
  <c r="H679" i="1302"/>
  <c r="I679" i="1302"/>
  <c r="J679" i="1302"/>
  <c r="K679" i="1302"/>
  <c r="L679" i="1302"/>
  <c r="M679" i="1302"/>
  <c r="N679" i="1302"/>
  <c r="P679" i="1302" s="1"/>
  <c r="Q679" i="1302"/>
  <c r="S679" i="1302" s="1"/>
  <c r="T679" i="1302"/>
  <c r="V679" i="1302" s="1"/>
  <c r="A680" i="1302"/>
  <c r="B680" i="1302"/>
  <c r="C680" i="1302"/>
  <c r="D680" i="1302"/>
  <c r="E680" i="1302"/>
  <c r="F680" i="1302"/>
  <c r="G680" i="1302"/>
  <c r="H680" i="1302"/>
  <c r="I680" i="1302"/>
  <c r="J680" i="1302"/>
  <c r="K680" i="1302"/>
  <c r="L680" i="1302"/>
  <c r="M680" i="1302"/>
  <c r="N680" i="1302"/>
  <c r="P680" i="1302" s="1"/>
  <c r="Q680" i="1302"/>
  <c r="S680" i="1302" s="1"/>
  <c r="T680" i="1302"/>
  <c r="V680" i="1302" s="1"/>
  <c r="A681" i="1302"/>
  <c r="B681" i="1302"/>
  <c r="C681" i="1302"/>
  <c r="D681" i="1302"/>
  <c r="E681" i="1302"/>
  <c r="F681" i="1302"/>
  <c r="G681" i="1302"/>
  <c r="H681" i="1302"/>
  <c r="I681" i="1302"/>
  <c r="J681" i="1302"/>
  <c r="K681" i="1302"/>
  <c r="L681" i="1302"/>
  <c r="M681" i="1302"/>
  <c r="N681" i="1302"/>
  <c r="P681" i="1302" s="1"/>
  <c r="Q681" i="1302"/>
  <c r="S681" i="1302" s="1"/>
  <c r="T681" i="1302"/>
  <c r="V681" i="1302" s="1"/>
  <c r="A682" i="1302"/>
  <c r="B682" i="1302"/>
  <c r="C682" i="1302"/>
  <c r="D682" i="1302"/>
  <c r="E682" i="1302"/>
  <c r="F682" i="1302"/>
  <c r="G682" i="1302"/>
  <c r="H682" i="1302"/>
  <c r="I682" i="1302"/>
  <c r="J682" i="1302"/>
  <c r="K682" i="1302"/>
  <c r="L682" i="1302"/>
  <c r="M682" i="1302"/>
  <c r="N682" i="1302"/>
  <c r="P682" i="1302" s="1"/>
  <c r="Q682" i="1302"/>
  <c r="S682" i="1302" s="1"/>
  <c r="T682" i="1302"/>
  <c r="V682" i="1302" s="1"/>
  <c r="A683" i="1302"/>
  <c r="B683" i="1302"/>
  <c r="C683" i="1302"/>
  <c r="D683" i="1302"/>
  <c r="E683" i="1302"/>
  <c r="F683" i="1302"/>
  <c r="G683" i="1302"/>
  <c r="H683" i="1302"/>
  <c r="I683" i="1302"/>
  <c r="J683" i="1302"/>
  <c r="K683" i="1302"/>
  <c r="L683" i="1302"/>
  <c r="M683" i="1302"/>
  <c r="N683" i="1302"/>
  <c r="P683" i="1302" s="1"/>
  <c r="Q683" i="1302"/>
  <c r="S683" i="1302" s="1"/>
  <c r="T683" i="1302"/>
  <c r="V683" i="1302" s="1"/>
  <c r="A684" i="1302"/>
  <c r="B684" i="1302"/>
  <c r="C684" i="1302"/>
  <c r="D684" i="1302"/>
  <c r="E684" i="1302"/>
  <c r="F684" i="1302"/>
  <c r="G684" i="1302"/>
  <c r="H684" i="1302"/>
  <c r="I684" i="1302"/>
  <c r="J684" i="1302"/>
  <c r="K684" i="1302"/>
  <c r="L684" i="1302"/>
  <c r="M684" i="1302"/>
  <c r="N684" i="1302"/>
  <c r="P684" i="1302" s="1"/>
  <c r="Q684" i="1302"/>
  <c r="S684" i="1302" s="1"/>
  <c r="T684" i="1302"/>
  <c r="V684" i="1302" s="1"/>
  <c r="A685" i="1302"/>
  <c r="B685" i="1302"/>
  <c r="C685" i="1302"/>
  <c r="D685" i="1302"/>
  <c r="E685" i="1302"/>
  <c r="F685" i="1302"/>
  <c r="G685" i="1302"/>
  <c r="H685" i="1302"/>
  <c r="I685" i="1302"/>
  <c r="J685" i="1302"/>
  <c r="K685" i="1302"/>
  <c r="L685" i="1302"/>
  <c r="M685" i="1302"/>
  <c r="N685" i="1302"/>
  <c r="P685" i="1302" s="1"/>
  <c r="Q685" i="1302"/>
  <c r="S685" i="1302" s="1"/>
  <c r="T685" i="1302"/>
  <c r="V685" i="1302" s="1"/>
  <c r="A686" i="1302"/>
  <c r="B686" i="1302"/>
  <c r="C686" i="1302"/>
  <c r="D686" i="1302"/>
  <c r="E686" i="1302"/>
  <c r="F686" i="1302"/>
  <c r="G686" i="1302"/>
  <c r="H686" i="1302"/>
  <c r="I686" i="1302"/>
  <c r="J686" i="1302"/>
  <c r="K686" i="1302"/>
  <c r="L686" i="1302"/>
  <c r="M686" i="1302"/>
  <c r="N686" i="1302"/>
  <c r="P686" i="1302" s="1"/>
  <c r="Q686" i="1302"/>
  <c r="S686" i="1302" s="1"/>
  <c r="T686" i="1302"/>
  <c r="V686" i="1302" s="1"/>
  <c r="A687" i="1302"/>
  <c r="B687" i="1302"/>
  <c r="C687" i="1302"/>
  <c r="D687" i="1302"/>
  <c r="E687" i="1302"/>
  <c r="F687" i="1302"/>
  <c r="G687" i="1302"/>
  <c r="H687" i="1302"/>
  <c r="I687" i="1302"/>
  <c r="J687" i="1302"/>
  <c r="K687" i="1302"/>
  <c r="L687" i="1302"/>
  <c r="M687" i="1302"/>
  <c r="N687" i="1302"/>
  <c r="P687" i="1302" s="1"/>
  <c r="Q687" i="1302"/>
  <c r="S687" i="1302" s="1"/>
  <c r="T687" i="1302"/>
  <c r="V687" i="1302" s="1"/>
  <c r="A688" i="1302"/>
  <c r="B688" i="1302"/>
  <c r="C688" i="1302"/>
  <c r="D688" i="1302"/>
  <c r="E688" i="1302"/>
  <c r="F688" i="1302"/>
  <c r="G688" i="1302"/>
  <c r="H688" i="1302"/>
  <c r="I688" i="1302"/>
  <c r="J688" i="1302"/>
  <c r="K688" i="1302"/>
  <c r="L688" i="1302"/>
  <c r="M688" i="1302"/>
  <c r="N688" i="1302"/>
  <c r="P688" i="1302" s="1"/>
  <c r="Q688" i="1302"/>
  <c r="S688" i="1302" s="1"/>
  <c r="T688" i="1302"/>
  <c r="V688" i="1302" s="1"/>
  <c r="A689" i="1302"/>
  <c r="B689" i="1302"/>
  <c r="C689" i="1302"/>
  <c r="D689" i="1302"/>
  <c r="E689" i="1302"/>
  <c r="F689" i="1302"/>
  <c r="G689" i="1302"/>
  <c r="H689" i="1302"/>
  <c r="I689" i="1302"/>
  <c r="J689" i="1302"/>
  <c r="K689" i="1302"/>
  <c r="L689" i="1302"/>
  <c r="M689" i="1302"/>
  <c r="N689" i="1302"/>
  <c r="P689" i="1302" s="1"/>
  <c r="Q689" i="1302"/>
  <c r="S689" i="1302" s="1"/>
  <c r="T689" i="1302"/>
  <c r="V689" i="1302" s="1"/>
  <c r="A690" i="1302"/>
  <c r="B690" i="1302"/>
  <c r="C690" i="1302"/>
  <c r="D690" i="1302"/>
  <c r="E690" i="1302"/>
  <c r="F690" i="1302"/>
  <c r="G690" i="1302"/>
  <c r="H690" i="1302"/>
  <c r="I690" i="1302"/>
  <c r="J690" i="1302"/>
  <c r="K690" i="1302"/>
  <c r="L690" i="1302"/>
  <c r="M690" i="1302"/>
  <c r="N690" i="1302"/>
  <c r="P690" i="1302" s="1"/>
  <c r="Q690" i="1302"/>
  <c r="S690" i="1302" s="1"/>
  <c r="T690" i="1302"/>
  <c r="V690" i="1302" s="1"/>
  <c r="A691" i="1302"/>
  <c r="B691" i="1302"/>
  <c r="C691" i="1302"/>
  <c r="D691" i="1302"/>
  <c r="E691" i="1302"/>
  <c r="F691" i="1302"/>
  <c r="G691" i="1302"/>
  <c r="H691" i="1302"/>
  <c r="I691" i="1302"/>
  <c r="J691" i="1302"/>
  <c r="K691" i="1302"/>
  <c r="L691" i="1302"/>
  <c r="M691" i="1302"/>
  <c r="N691" i="1302"/>
  <c r="P691" i="1302" s="1"/>
  <c r="Q691" i="1302"/>
  <c r="S691" i="1302" s="1"/>
  <c r="T691" i="1302"/>
  <c r="V691" i="1302" s="1"/>
  <c r="A692" i="1302"/>
  <c r="B692" i="1302"/>
  <c r="C692" i="1302"/>
  <c r="D692" i="1302"/>
  <c r="E692" i="1302"/>
  <c r="F692" i="1302"/>
  <c r="G692" i="1302"/>
  <c r="H692" i="1302"/>
  <c r="I692" i="1302"/>
  <c r="J692" i="1302"/>
  <c r="K692" i="1302"/>
  <c r="L692" i="1302"/>
  <c r="M692" i="1302"/>
  <c r="A693" i="1302"/>
  <c r="B693" i="1302"/>
  <c r="C693" i="1302"/>
  <c r="D693" i="1302"/>
  <c r="E693" i="1302"/>
  <c r="F693" i="1302"/>
  <c r="G693" i="1302"/>
  <c r="H693" i="1302"/>
  <c r="I693" i="1302"/>
  <c r="J693" i="1302"/>
  <c r="K693" i="1302"/>
  <c r="L693" i="1302"/>
  <c r="M693" i="1302"/>
  <c r="N693" i="1302"/>
  <c r="P693" i="1302" s="1"/>
  <c r="Q693" i="1302"/>
  <c r="S693" i="1302" s="1"/>
  <c r="T693" i="1302"/>
  <c r="V693" i="1302" s="1"/>
  <c r="A694" i="1302"/>
  <c r="B694" i="1302"/>
  <c r="C694" i="1302"/>
  <c r="D694" i="1302"/>
  <c r="E694" i="1302"/>
  <c r="F694" i="1302"/>
  <c r="G694" i="1302"/>
  <c r="H694" i="1302"/>
  <c r="I694" i="1302"/>
  <c r="J694" i="1302"/>
  <c r="K694" i="1302"/>
  <c r="L694" i="1302"/>
  <c r="M694" i="1302"/>
  <c r="N694" i="1302"/>
  <c r="P694" i="1302" s="1"/>
  <c r="Q694" i="1302"/>
  <c r="S694" i="1302" s="1"/>
  <c r="T694" i="1302"/>
  <c r="V694" i="1302" s="1"/>
  <c r="A695" i="1302"/>
  <c r="B695" i="1302"/>
  <c r="C695" i="1302"/>
  <c r="D695" i="1302"/>
  <c r="E695" i="1302"/>
  <c r="F695" i="1302"/>
  <c r="G695" i="1302"/>
  <c r="H695" i="1302"/>
  <c r="I695" i="1302"/>
  <c r="J695" i="1302"/>
  <c r="K695" i="1302"/>
  <c r="L695" i="1302"/>
  <c r="M695" i="1302"/>
  <c r="N695" i="1302"/>
  <c r="P695" i="1302" s="1"/>
  <c r="Q695" i="1302"/>
  <c r="S695" i="1302" s="1"/>
  <c r="T695" i="1302"/>
  <c r="V695" i="1302" s="1"/>
  <c r="A696" i="1302"/>
  <c r="B696" i="1302"/>
  <c r="C696" i="1302"/>
  <c r="D696" i="1302"/>
  <c r="E696" i="1302"/>
  <c r="F696" i="1302"/>
  <c r="G696" i="1302"/>
  <c r="H696" i="1302"/>
  <c r="I696" i="1302"/>
  <c r="J696" i="1302"/>
  <c r="K696" i="1302"/>
  <c r="L696" i="1302"/>
  <c r="M696" i="1302"/>
  <c r="N696" i="1302"/>
  <c r="P696" i="1302" s="1"/>
  <c r="Q696" i="1302"/>
  <c r="S696" i="1302" s="1"/>
  <c r="T696" i="1302"/>
  <c r="V696" i="1302" s="1"/>
  <c r="A697" i="1302"/>
  <c r="B697" i="1302"/>
  <c r="C697" i="1302"/>
  <c r="D697" i="1302"/>
  <c r="E697" i="1302"/>
  <c r="F697" i="1302"/>
  <c r="G697" i="1302"/>
  <c r="H697" i="1302"/>
  <c r="I697" i="1302"/>
  <c r="J697" i="1302"/>
  <c r="K697" i="1302"/>
  <c r="L697" i="1302"/>
  <c r="M697" i="1302"/>
  <c r="N697" i="1302"/>
  <c r="P697" i="1302" s="1"/>
  <c r="Q697" i="1302"/>
  <c r="S697" i="1302" s="1"/>
  <c r="T697" i="1302"/>
  <c r="V697" i="1302" s="1"/>
  <c r="A698" i="1302"/>
  <c r="B698" i="1302"/>
  <c r="C698" i="1302"/>
  <c r="D698" i="1302"/>
  <c r="E698" i="1302"/>
  <c r="F698" i="1302"/>
  <c r="G698" i="1302"/>
  <c r="H698" i="1302"/>
  <c r="I698" i="1302"/>
  <c r="J698" i="1302"/>
  <c r="K698" i="1302"/>
  <c r="L698" i="1302"/>
  <c r="M698" i="1302"/>
  <c r="N698" i="1302"/>
  <c r="P698" i="1302" s="1"/>
  <c r="Q698" i="1302"/>
  <c r="S698" i="1302" s="1"/>
  <c r="T698" i="1302"/>
  <c r="V698" i="1302" s="1"/>
  <c r="A699" i="1302"/>
  <c r="B699" i="1302"/>
  <c r="C699" i="1302"/>
  <c r="D699" i="1302"/>
  <c r="E699" i="1302"/>
  <c r="F699" i="1302"/>
  <c r="G699" i="1302"/>
  <c r="H699" i="1302"/>
  <c r="I699" i="1302"/>
  <c r="J699" i="1302"/>
  <c r="K699" i="1302"/>
  <c r="L699" i="1302"/>
  <c r="M699" i="1302"/>
  <c r="N699" i="1302"/>
  <c r="P699" i="1302" s="1"/>
  <c r="Q699" i="1302"/>
  <c r="S699" i="1302" s="1"/>
  <c r="T699" i="1302"/>
  <c r="V699" i="1302" s="1"/>
  <c r="A700" i="1302"/>
  <c r="B700" i="1302"/>
  <c r="C700" i="1302"/>
  <c r="D700" i="1302"/>
  <c r="E700" i="1302"/>
  <c r="F700" i="1302"/>
  <c r="G700" i="1302"/>
  <c r="H700" i="1302"/>
  <c r="I700" i="1302"/>
  <c r="J700" i="1302"/>
  <c r="K700" i="1302"/>
  <c r="L700" i="1302"/>
  <c r="M700" i="1302"/>
  <c r="Q700" i="1302"/>
  <c r="S700" i="1302" s="1"/>
  <c r="T700" i="1302"/>
  <c r="V700" i="1302" s="1"/>
  <c r="A701" i="1302"/>
  <c r="B701" i="1302"/>
  <c r="C701" i="1302"/>
  <c r="D701" i="1302"/>
  <c r="E701" i="1302"/>
  <c r="F701" i="1302"/>
  <c r="G701" i="1302"/>
  <c r="H701" i="1302"/>
  <c r="I701" i="1302"/>
  <c r="J701" i="1302"/>
  <c r="K701" i="1302"/>
  <c r="L701" i="1302"/>
  <c r="M701" i="1302"/>
  <c r="Q701" i="1302"/>
  <c r="S701" i="1302" s="1"/>
  <c r="T701" i="1302"/>
  <c r="V701" i="1302" s="1"/>
  <c r="A702" i="1302"/>
  <c r="B702" i="1302"/>
  <c r="C702" i="1302"/>
  <c r="D702" i="1302"/>
  <c r="E702" i="1302"/>
  <c r="F702" i="1302"/>
  <c r="G702" i="1302"/>
  <c r="H702" i="1302"/>
  <c r="I702" i="1302"/>
  <c r="J702" i="1302"/>
  <c r="K702" i="1302"/>
  <c r="L702" i="1302"/>
  <c r="M702" i="1302"/>
  <c r="N702" i="1302"/>
  <c r="P702" i="1302" s="1"/>
  <c r="Q702" i="1302"/>
  <c r="S702" i="1302" s="1"/>
  <c r="T702" i="1302"/>
  <c r="V702" i="1302" s="1"/>
  <c r="A703" i="1302"/>
  <c r="B703" i="1302"/>
  <c r="C703" i="1302"/>
  <c r="D703" i="1302"/>
  <c r="E703" i="1302"/>
  <c r="F703" i="1302"/>
  <c r="G703" i="1302"/>
  <c r="H703" i="1302"/>
  <c r="I703" i="1302"/>
  <c r="J703" i="1302"/>
  <c r="K703" i="1302"/>
  <c r="L703" i="1302"/>
  <c r="M703" i="1302"/>
  <c r="N703" i="1302"/>
  <c r="P703" i="1302" s="1"/>
  <c r="Q703" i="1302"/>
  <c r="S703" i="1302" s="1"/>
  <c r="T703" i="1302"/>
  <c r="V703" i="1302" s="1"/>
  <c r="A704" i="1302"/>
  <c r="B704" i="1302"/>
  <c r="C704" i="1302"/>
  <c r="D704" i="1302"/>
  <c r="E704" i="1302"/>
  <c r="F704" i="1302"/>
  <c r="G704" i="1302"/>
  <c r="H704" i="1302"/>
  <c r="I704" i="1302"/>
  <c r="J704" i="1302"/>
  <c r="K704" i="1302"/>
  <c r="L704" i="1302"/>
  <c r="M704" i="1302"/>
  <c r="Q704" i="1302"/>
  <c r="S704" i="1302" s="1"/>
  <c r="T704" i="1302"/>
  <c r="V704" i="1302" s="1"/>
  <c r="A705" i="1302"/>
  <c r="B705" i="1302"/>
  <c r="C705" i="1302"/>
  <c r="D705" i="1302"/>
  <c r="E705" i="1302"/>
  <c r="F705" i="1302"/>
  <c r="G705" i="1302"/>
  <c r="H705" i="1302"/>
  <c r="I705" i="1302"/>
  <c r="J705" i="1302"/>
  <c r="K705" i="1302"/>
  <c r="L705" i="1302"/>
  <c r="M705" i="1302"/>
  <c r="Q705" i="1302"/>
  <c r="S705" i="1302" s="1"/>
  <c r="T705" i="1302"/>
  <c r="V705" i="1302" s="1"/>
  <c r="A706" i="1302"/>
  <c r="B706" i="1302"/>
  <c r="C706" i="1302"/>
  <c r="D706" i="1302"/>
  <c r="E706" i="1302"/>
  <c r="F706" i="1302"/>
  <c r="G706" i="1302"/>
  <c r="H706" i="1302"/>
  <c r="I706" i="1302"/>
  <c r="J706" i="1302"/>
  <c r="K706" i="1302"/>
  <c r="L706" i="1302"/>
  <c r="M706" i="1302"/>
  <c r="N706" i="1302"/>
  <c r="P706" i="1302" s="1"/>
  <c r="Q706" i="1302"/>
  <c r="S706" i="1302" s="1"/>
  <c r="T706" i="1302"/>
  <c r="V706" i="1302" s="1"/>
  <c r="A707" i="1302"/>
  <c r="B707" i="1302"/>
  <c r="C707" i="1302"/>
  <c r="D707" i="1302"/>
  <c r="E707" i="1302"/>
  <c r="F707" i="1302"/>
  <c r="G707" i="1302"/>
  <c r="H707" i="1302"/>
  <c r="I707" i="1302"/>
  <c r="J707" i="1302"/>
  <c r="K707" i="1302"/>
  <c r="L707" i="1302"/>
  <c r="M707" i="1302"/>
  <c r="N707" i="1302"/>
  <c r="P707" i="1302" s="1"/>
  <c r="Q707" i="1302"/>
  <c r="S707" i="1302" s="1"/>
  <c r="T707" i="1302"/>
  <c r="V707" i="1302" s="1"/>
  <c r="A708" i="1302"/>
  <c r="B708" i="1302"/>
  <c r="C708" i="1302"/>
  <c r="D708" i="1302"/>
  <c r="E708" i="1302"/>
  <c r="F708" i="1302"/>
  <c r="G708" i="1302"/>
  <c r="H708" i="1302"/>
  <c r="I708" i="1302"/>
  <c r="J708" i="1302"/>
  <c r="K708" i="1302"/>
  <c r="L708" i="1302"/>
  <c r="M708" i="1302"/>
  <c r="N708" i="1302"/>
  <c r="P708" i="1302" s="1"/>
  <c r="Q708" i="1302"/>
  <c r="S708" i="1302" s="1"/>
  <c r="T708" i="1302"/>
  <c r="V708" i="1302" s="1"/>
  <c r="A709" i="1302"/>
  <c r="B709" i="1302"/>
  <c r="C709" i="1302"/>
  <c r="D709" i="1302"/>
  <c r="E709" i="1302"/>
  <c r="F709" i="1302"/>
  <c r="G709" i="1302"/>
  <c r="H709" i="1302"/>
  <c r="I709" i="1302"/>
  <c r="J709" i="1302"/>
  <c r="K709" i="1302"/>
  <c r="L709" i="1302"/>
  <c r="M709" i="1302"/>
  <c r="N709" i="1302"/>
  <c r="P709" i="1302" s="1"/>
  <c r="Q709" i="1302"/>
  <c r="S709" i="1302" s="1"/>
  <c r="T709" i="1302"/>
  <c r="V709" i="1302" s="1"/>
  <c r="A710" i="1302"/>
  <c r="B710" i="1302"/>
  <c r="C710" i="1302"/>
  <c r="D710" i="1302"/>
  <c r="E710" i="1302"/>
  <c r="F710" i="1302"/>
  <c r="G710" i="1302"/>
  <c r="H710" i="1302"/>
  <c r="I710" i="1302"/>
  <c r="J710" i="1302"/>
  <c r="K710" i="1302"/>
  <c r="L710" i="1302"/>
  <c r="M710" i="1302"/>
  <c r="N710" i="1302"/>
  <c r="P710" i="1302" s="1"/>
  <c r="Q710" i="1302"/>
  <c r="S710" i="1302" s="1"/>
  <c r="T710" i="1302"/>
  <c r="V710" i="1302" s="1"/>
  <c r="A711" i="1302"/>
  <c r="B711" i="1302"/>
  <c r="C711" i="1302"/>
  <c r="D711" i="1302"/>
  <c r="E711" i="1302"/>
  <c r="F711" i="1302"/>
  <c r="G711" i="1302"/>
  <c r="H711" i="1302"/>
  <c r="I711" i="1302"/>
  <c r="J711" i="1302"/>
  <c r="K711" i="1302"/>
  <c r="L711" i="1302"/>
  <c r="M711" i="1302"/>
  <c r="N711" i="1302"/>
  <c r="P711" i="1302" s="1"/>
  <c r="Q711" i="1302"/>
  <c r="S711" i="1302" s="1"/>
  <c r="T711" i="1302"/>
  <c r="V711" i="1302" s="1"/>
  <c r="A712" i="1302"/>
  <c r="B712" i="1302"/>
  <c r="C712" i="1302"/>
  <c r="D712" i="1302"/>
  <c r="E712" i="1302"/>
  <c r="F712" i="1302"/>
  <c r="G712" i="1302"/>
  <c r="H712" i="1302"/>
  <c r="I712" i="1302"/>
  <c r="J712" i="1302"/>
  <c r="K712" i="1302"/>
  <c r="L712" i="1302"/>
  <c r="M712" i="1302"/>
  <c r="N712" i="1302"/>
  <c r="P712" i="1302" s="1"/>
  <c r="Q712" i="1302"/>
  <c r="S712" i="1302" s="1"/>
  <c r="T712" i="1302"/>
  <c r="V712" i="1302" s="1"/>
  <c r="A713" i="1302"/>
  <c r="B713" i="1302"/>
  <c r="C713" i="1302"/>
  <c r="D713" i="1302"/>
  <c r="E713" i="1302"/>
  <c r="F713" i="1302"/>
  <c r="G713" i="1302"/>
  <c r="H713" i="1302"/>
  <c r="I713" i="1302"/>
  <c r="J713" i="1302"/>
  <c r="K713" i="1302"/>
  <c r="L713" i="1302"/>
  <c r="M713" i="1302"/>
  <c r="N713" i="1302"/>
  <c r="P713" i="1302" s="1"/>
  <c r="Q713" i="1302"/>
  <c r="S713" i="1302" s="1"/>
  <c r="T713" i="1302"/>
  <c r="V713" i="1302" s="1"/>
  <c r="A714" i="1302"/>
  <c r="B714" i="1302"/>
  <c r="C714" i="1302"/>
  <c r="D714" i="1302"/>
  <c r="E714" i="1302"/>
  <c r="F714" i="1302"/>
  <c r="G714" i="1302"/>
  <c r="H714" i="1302"/>
  <c r="I714" i="1302"/>
  <c r="J714" i="1302"/>
  <c r="K714" i="1302"/>
  <c r="L714" i="1302"/>
  <c r="M714" i="1302"/>
  <c r="N714" i="1302"/>
  <c r="P714" i="1302" s="1"/>
  <c r="Q714" i="1302"/>
  <c r="S714" i="1302" s="1"/>
  <c r="T714" i="1302"/>
  <c r="V714" i="1302" s="1"/>
  <c r="A715" i="1302"/>
  <c r="B715" i="1302"/>
  <c r="C715" i="1302"/>
  <c r="D715" i="1302"/>
  <c r="E715" i="1302"/>
  <c r="F715" i="1302"/>
  <c r="G715" i="1302"/>
  <c r="H715" i="1302"/>
  <c r="I715" i="1302"/>
  <c r="J715" i="1302"/>
  <c r="K715" i="1302"/>
  <c r="L715" i="1302"/>
  <c r="M715" i="1302"/>
  <c r="N715" i="1302"/>
  <c r="P715" i="1302" s="1"/>
  <c r="Q715" i="1302"/>
  <c r="S715" i="1302" s="1"/>
  <c r="T715" i="1302"/>
  <c r="V715" i="1302" s="1"/>
  <c r="A716" i="1302"/>
  <c r="B716" i="1302"/>
  <c r="C716" i="1302"/>
  <c r="D716" i="1302"/>
  <c r="E716" i="1302"/>
  <c r="F716" i="1302"/>
  <c r="G716" i="1302"/>
  <c r="H716" i="1302"/>
  <c r="I716" i="1302"/>
  <c r="J716" i="1302"/>
  <c r="K716" i="1302"/>
  <c r="L716" i="1302"/>
  <c r="M716" i="1302"/>
  <c r="N716" i="1302"/>
  <c r="P716" i="1302" s="1"/>
  <c r="Q716" i="1302"/>
  <c r="S716" i="1302" s="1"/>
  <c r="T716" i="1302"/>
  <c r="V716" i="1302" s="1"/>
  <c r="A717" i="1302"/>
  <c r="B717" i="1302"/>
  <c r="C717" i="1302"/>
  <c r="D717" i="1302"/>
  <c r="E717" i="1302"/>
  <c r="F717" i="1302"/>
  <c r="G717" i="1302"/>
  <c r="H717" i="1302"/>
  <c r="I717" i="1302"/>
  <c r="J717" i="1302"/>
  <c r="K717" i="1302"/>
  <c r="L717" i="1302"/>
  <c r="M717" i="1302"/>
  <c r="N717" i="1302"/>
  <c r="P717" i="1302" s="1"/>
  <c r="Q717" i="1302"/>
  <c r="S717" i="1302" s="1"/>
  <c r="T717" i="1302"/>
  <c r="V717" i="1302" s="1"/>
  <c r="A718" i="1302"/>
  <c r="B718" i="1302"/>
  <c r="C718" i="1302"/>
  <c r="D718" i="1302"/>
  <c r="E718" i="1302"/>
  <c r="F718" i="1302"/>
  <c r="G718" i="1302"/>
  <c r="H718" i="1302"/>
  <c r="I718" i="1302"/>
  <c r="J718" i="1302"/>
  <c r="K718" i="1302"/>
  <c r="L718" i="1302"/>
  <c r="M718" i="1302"/>
  <c r="N718" i="1302"/>
  <c r="P718" i="1302" s="1"/>
  <c r="Q718" i="1302"/>
  <c r="S718" i="1302" s="1"/>
  <c r="T718" i="1302"/>
  <c r="V718" i="1302" s="1"/>
  <c r="A719" i="1302"/>
  <c r="B719" i="1302"/>
  <c r="C719" i="1302"/>
  <c r="D719" i="1302"/>
  <c r="E719" i="1302"/>
  <c r="F719" i="1302"/>
  <c r="G719" i="1302"/>
  <c r="H719" i="1302"/>
  <c r="I719" i="1302"/>
  <c r="J719" i="1302"/>
  <c r="K719" i="1302"/>
  <c r="L719" i="1302"/>
  <c r="M719" i="1302"/>
  <c r="A720" i="1302"/>
  <c r="B720" i="1302"/>
  <c r="C720" i="1302"/>
  <c r="D720" i="1302"/>
  <c r="E720" i="1302"/>
  <c r="F720" i="1302"/>
  <c r="G720" i="1302"/>
  <c r="H720" i="1302"/>
  <c r="I720" i="1302"/>
  <c r="J720" i="1302"/>
  <c r="K720" i="1302"/>
  <c r="L720" i="1302"/>
  <c r="M720" i="1302"/>
  <c r="Q720" i="1302"/>
  <c r="S720" i="1302" s="1"/>
  <c r="T720" i="1302"/>
  <c r="V720" i="1302" s="1"/>
  <c r="A721" i="1302"/>
  <c r="B721" i="1302"/>
  <c r="C721" i="1302"/>
  <c r="D721" i="1302"/>
  <c r="E721" i="1302"/>
  <c r="F721" i="1302"/>
  <c r="G721" i="1302"/>
  <c r="H721" i="1302"/>
  <c r="I721" i="1302"/>
  <c r="J721" i="1302"/>
  <c r="K721" i="1302"/>
  <c r="L721" i="1302"/>
  <c r="M721" i="1302"/>
  <c r="N721" i="1302"/>
  <c r="P721" i="1302" s="1"/>
  <c r="Q721" i="1302"/>
  <c r="S721" i="1302" s="1"/>
  <c r="T721" i="1302"/>
  <c r="V721" i="1302" s="1"/>
  <c r="A722" i="1302"/>
  <c r="B722" i="1302"/>
  <c r="C722" i="1302"/>
  <c r="D722" i="1302"/>
  <c r="E722" i="1302"/>
  <c r="F722" i="1302"/>
  <c r="G722" i="1302"/>
  <c r="H722" i="1302"/>
  <c r="I722" i="1302"/>
  <c r="J722" i="1302"/>
  <c r="K722" i="1302"/>
  <c r="L722" i="1302"/>
  <c r="M722" i="1302"/>
  <c r="N722" i="1302"/>
  <c r="P722" i="1302" s="1"/>
  <c r="Q722" i="1302"/>
  <c r="S722" i="1302" s="1"/>
  <c r="T722" i="1302"/>
  <c r="V722" i="1302" s="1"/>
  <c r="A723" i="1302"/>
  <c r="B723" i="1302"/>
  <c r="C723" i="1302"/>
  <c r="D723" i="1302"/>
  <c r="E723" i="1302"/>
  <c r="F723" i="1302"/>
  <c r="G723" i="1302"/>
  <c r="H723" i="1302"/>
  <c r="I723" i="1302"/>
  <c r="J723" i="1302"/>
  <c r="K723" i="1302"/>
  <c r="L723" i="1302"/>
  <c r="M723" i="1302"/>
  <c r="N723" i="1302"/>
  <c r="P723" i="1302" s="1"/>
  <c r="Q723" i="1302"/>
  <c r="S723" i="1302" s="1"/>
  <c r="T723" i="1302"/>
  <c r="V723" i="1302" s="1"/>
  <c r="A724" i="1302"/>
  <c r="B724" i="1302"/>
  <c r="C724" i="1302"/>
  <c r="D724" i="1302"/>
  <c r="E724" i="1302"/>
  <c r="F724" i="1302"/>
  <c r="G724" i="1302"/>
  <c r="H724" i="1302"/>
  <c r="I724" i="1302"/>
  <c r="J724" i="1302"/>
  <c r="K724" i="1302"/>
  <c r="L724" i="1302"/>
  <c r="M724" i="1302"/>
  <c r="N724" i="1302"/>
  <c r="P724" i="1302" s="1"/>
  <c r="Q724" i="1302"/>
  <c r="S724" i="1302" s="1"/>
  <c r="T724" i="1302"/>
  <c r="V724" i="1302" s="1"/>
  <c r="A725" i="1302"/>
  <c r="B725" i="1302"/>
  <c r="C725" i="1302"/>
  <c r="D725" i="1302"/>
  <c r="E725" i="1302"/>
  <c r="F725" i="1302"/>
  <c r="G725" i="1302"/>
  <c r="H725" i="1302"/>
  <c r="I725" i="1302"/>
  <c r="J725" i="1302"/>
  <c r="K725" i="1302"/>
  <c r="L725" i="1302"/>
  <c r="M725" i="1302"/>
  <c r="N725" i="1302"/>
  <c r="P725" i="1302" s="1"/>
  <c r="Q725" i="1302"/>
  <c r="S725" i="1302" s="1"/>
  <c r="T725" i="1302"/>
  <c r="V725" i="1302" s="1"/>
  <c r="A726" i="1302"/>
  <c r="B726" i="1302"/>
  <c r="C726" i="1302"/>
  <c r="D726" i="1302"/>
  <c r="E726" i="1302"/>
  <c r="F726" i="1302"/>
  <c r="G726" i="1302"/>
  <c r="H726" i="1302"/>
  <c r="I726" i="1302"/>
  <c r="J726" i="1302"/>
  <c r="K726" i="1302"/>
  <c r="L726" i="1302"/>
  <c r="M726" i="1302"/>
  <c r="N726" i="1302"/>
  <c r="P726" i="1302" s="1"/>
  <c r="Q726" i="1302"/>
  <c r="S726" i="1302" s="1"/>
  <c r="T726" i="1302"/>
  <c r="V726" i="1302" s="1"/>
  <c r="A727" i="1302"/>
  <c r="B727" i="1302"/>
  <c r="C727" i="1302"/>
  <c r="D727" i="1302"/>
  <c r="E727" i="1302"/>
  <c r="F727" i="1302"/>
  <c r="G727" i="1302"/>
  <c r="H727" i="1302"/>
  <c r="I727" i="1302"/>
  <c r="J727" i="1302"/>
  <c r="K727" i="1302"/>
  <c r="L727" i="1302"/>
  <c r="M727" i="1302"/>
  <c r="N727" i="1302"/>
  <c r="P727" i="1302" s="1"/>
  <c r="Q727" i="1302"/>
  <c r="S727" i="1302" s="1"/>
  <c r="T727" i="1302"/>
  <c r="V727" i="1302" s="1"/>
  <c r="A728" i="1302"/>
  <c r="B728" i="1302"/>
  <c r="C728" i="1302"/>
  <c r="D728" i="1302"/>
  <c r="E728" i="1302"/>
  <c r="F728" i="1302"/>
  <c r="G728" i="1302"/>
  <c r="H728" i="1302"/>
  <c r="I728" i="1302"/>
  <c r="J728" i="1302"/>
  <c r="K728" i="1302"/>
  <c r="L728" i="1302"/>
  <c r="M728" i="1302"/>
  <c r="N728" i="1302"/>
  <c r="P728" i="1302" s="1"/>
  <c r="Q728" i="1302"/>
  <c r="S728" i="1302" s="1"/>
  <c r="T728" i="1302"/>
  <c r="V728" i="1302" s="1"/>
  <c r="A729" i="1302"/>
  <c r="B729" i="1302"/>
  <c r="C729" i="1302"/>
  <c r="D729" i="1302"/>
  <c r="E729" i="1302"/>
  <c r="F729" i="1302"/>
  <c r="G729" i="1302"/>
  <c r="H729" i="1302"/>
  <c r="I729" i="1302"/>
  <c r="J729" i="1302"/>
  <c r="K729" i="1302"/>
  <c r="L729" i="1302"/>
  <c r="M729" i="1302"/>
  <c r="N729" i="1302"/>
  <c r="P729" i="1302" s="1"/>
  <c r="Q729" i="1302"/>
  <c r="S729" i="1302" s="1"/>
  <c r="T729" i="1302"/>
  <c r="V729" i="1302" s="1"/>
  <c r="A730" i="1302"/>
  <c r="B730" i="1302"/>
  <c r="C730" i="1302"/>
  <c r="D730" i="1302"/>
  <c r="E730" i="1302"/>
  <c r="F730" i="1302"/>
  <c r="G730" i="1302"/>
  <c r="H730" i="1302"/>
  <c r="I730" i="1302"/>
  <c r="J730" i="1302"/>
  <c r="K730" i="1302"/>
  <c r="L730" i="1302"/>
  <c r="M730" i="1302"/>
  <c r="A731" i="1302"/>
  <c r="B731" i="1302"/>
  <c r="C731" i="1302"/>
  <c r="D731" i="1302"/>
  <c r="E731" i="1302"/>
  <c r="F731" i="1302"/>
  <c r="G731" i="1302"/>
  <c r="H731" i="1302"/>
  <c r="I731" i="1302"/>
  <c r="J731" i="1302"/>
  <c r="K731" i="1302"/>
  <c r="L731" i="1302"/>
  <c r="M731" i="1302"/>
  <c r="N731" i="1302"/>
  <c r="P731" i="1302" s="1"/>
  <c r="Q731" i="1302"/>
  <c r="S731" i="1302" s="1"/>
  <c r="T731" i="1302"/>
  <c r="V731" i="1302" s="1"/>
  <c r="A732" i="1302"/>
  <c r="B732" i="1302"/>
  <c r="C732" i="1302"/>
  <c r="D732" i="1302"/>
  <c r="E732" i="1302"/>
  <c r="F732" i="1302"/>
  <c r="G732" i="1302"/>
  <c r="H732" i="1302"/>
  <c r="I732" i="1302"/>
  <c r="J732" i="1302"/>
  <c r="K732" i="1302"/>
  <c r="L732" i="1302"/>
  <c r="M732" i="1302"/>
  <c r="A733" i="1302"/>
  <c r="B733" i="1302"/>
  <c r="C733" i="1302"/>
  <c r="D733" i="1302"/>
  <c r="E733" i="1302"/>
  <c r="F733" i="1302"/>
  <c r="G733" i="1302"/>
  <c r="H733" i="1302"/>
  <c r="I733" i="1302"/>
  <c r="J733" i="1302"/>
  <c r="K733" i="1302"/>
  <c r="L733" i="1302"/>
  <c r="M733" i="1302"/>
  <c r="Q733" i="1302"/>
  <c r="S733" i="1302" s="1"/>
  <c r="T733" i="1302"/>
  <c r="V733" i="1302" s="1"/>
  <c r="A734" i="1302"/>
  <c r="B734" i="1302"/>
  <c r="C734" i="1302"/>
  <c r="D734" i="1302"/>
  <c r="E734" i="1302"/>
  <c r="F734" i="1302"/>
  <c r="G734" i="1302"/>
  <c r="H734" i="1302"/>
  <c r="I734" i="1302"/>
  <c r="J734" i="1302"/>
  <c r="K734" i="1302"/>
  <c r="L734" i="1302"/>
  <c r="M734" i="1302"/>
  <c r="A735" i="1302"/>
  <c r="B735" i="1302"/>
  <c r="C735" i="1302"/>
  <c r="D735" i="1302"/>
  <c r="E735" i="1302"/>
  <c r="F735" i="1302"/>
  <c r="G735" i="1302"/>
  <c r="H735" i="1302"/>
  <c r="I735" i="1302"/>
  <c r="J735" i="1302"/>
  <c r="K735" i="1302"/>
  <c r="L735" i="1302"/>
  <c r="M735" i="1302"/>
  <c r="Q735" i="1302"/>
  <c r="S735" i="1302" s="1"/>
  <c r="T735" i="1302"/>
  <c r="V735" i="1302" s="1"/>
  <c r="A736" i="1302"/>
  <c r="B736" i="1302"/>
  <c r="C736" i="1302"/>
  <c r="D736" i="1302"/>
  <c r="E736" i="1302"/>
  <c r="F736" i="1302"/>
  <c r="G736" i="1302"/>
  <c r="H736" i="1302"/>
  <c r="I736" i="1302"/>
  <c r="J736" i="1302"/>
  <c r="K736" i="1302"/>
  <c r="L736" i="1302"/>
  <c r="M736" i="1302"/>
  <c r="A737" i="1302"/>
  <c r="B737" i="1302"/>
  <c r="C737" i="1302"/>
  <c r="D737" i="1302"/>
  <c r="E737" i="1302"/>
  <c r="F737" i="1302"/>
  <c r="G737" i="1302"/>
  <c r="H737" i="1302"/>
  <c r="I737" i="1302"/>
  <c r="J737" i="1302"/>
  <c r="K737" i="1302"/>
  <c r="L737" i="1302"/>
  <c r="M737" i="1302"/>
  <c r="A738" i="1302"/>
  <c r="B738" i="1302"/>
  <c r="C738" i="1302"/>
  <c r="D738" i="1302"/>
  <c r="E738" i="1302"/>
  <c r="F738" i="1302"/>
  <c r="G738" i="1302"/>
  <c r="H738" i="1302"/>
  <c r="I738" i="1302"/>
  <c r="J738" i="1302"/>
  <c r="K738" i="1302"/>
  <c r="L738" i="1302"/>
  <c r="M738" i="1302"/>
  <c r="N738" i="1302"/>
  <c r="P738" i="1302" s="1"/>
  <c r="Q738" i="1302"/>
  <c r="S738" i="1302" s="1"/>
  <c r="T738" i="1302"/>
  <c r="V738" i="1302" s="1"/>
  <c r="A739" i="1302"/>
  <c r="B739" i="1302"/>
  <c r="C739" i="1302"/>
  <c r="D739" i="1302"/>
  <c r="E739" i="1302"/>
  <c r="F739" i="1302"/>
  <c r="G739" i="1302"/>
  <c r="H739" i="1302"/>
  <c r="I739" i="1302"/>
  <c r="J739" i="1302"/>
  <c r="K739" i="1302"/>
  <c r="L739" i="1302"/>
  <c r="M739" i="1302"/>
  <c r="N739" i="1302"/>
  <c r="P739" i="1302" s="1"/>
  <c r="Q739" i="1302"/>
  <c r="S739" i="1302" s="1"/>
  <c r="T739" i="1302"/>
  <c r="V739" i="1302" s="1"/>
  <c r="A740" i="1302"/>
  <c r="B740" i="1302"/>
  <c r="C740" i="1302"/>
  <c r="D740" i="1302"/>
  <c r="E740" i="1302"/>
  <c r="F740" i="1302"/>
  <c r="G740" i="1302"/>
  <c r="H740" i="1302"/>
  <c r="I740" i="1302"/>
  <c r="J740" i="1302"/>
  <c r="K740" i="1302"/>
  <c r="L740" i="1302"/>
  <c r="M740" i="1302"/>
  <c r="N740" i="1302"/>
  <c r="P740" i="1302" s="1"/>
  <c r="Q740" i="1302"/>
  <c r="S740" i="1302" s="1"/>
  <c r="T740" i="1302"/>
  <c r="V740" i="1302" s="1"/>
  <c r="A741" i="1302"/>
  <c r="B741" i="1302"/>
  <c r="C741" i="1302"/>
  <c r="D741" i="1302"/>
  <c r="E741" i="1302"/>
  <c r="F741" i="1302"/>
  <c r="G741" i="1302"/>
  <c r="H741" i="1302"/>
  <c r="I741" i="1302"/>
  <c r="J741" i="1302"/>
  <c r="K741" i="1302"/>
  <c r="L741" i="1302"/>
  <c r="M741" i="1302"/>
  <c r="A742" i="1302"/>
  <c r="B742" i="1302"/>
  <c r="C742" i="1302"/>
  <c r="D742" i="1302"/>
  <c r="E742" i="1302"/>
  <c r="F742" i="1302"/>
  <c r="G742" i="1302"/>
  <c r="H742" i="1302"/>
  <c r="I742" i="1302"/>
  <c r="J742" i="1302"/>
  <c r="K742" i="1302"/>
  <c r="L742" i="1302"/>
  <c r="M742" i="1302"/>
  <c r="N742" i="1302"/>
  <c r="P742" i="1302" s="1"/>
  <c r="Q742" i="1302"/>
  <c r="S742" i="1302" s="1"/>
  <c r="T742" i="1302"/>
  <c r="V742" i="1302" s="1"/>
  <c r="A743" i="1302"/>
  <c r="B743" i="1302"/>
  <c r="C743" i="1302"/>
  <c r="D743" i="1302"/>
  <c r="E743" i="1302"/>
  <c r="F743" i="1302"/>
  <c r="G743" i="1302"/>
  <c r="H743" i="1302"/>
  <c r="I743" i="1302"/>
  <c r="J743" i="1302"/>
  <c r="K743" i="1302"/>
  <c r="L743" i="1302"/>
  <c r="M743" i="1302"/>
  <c r="N743" i="1302"/>
  <c r="P743" i="1302" s="1"/>
  <c r="Q743" i="1302"/>
  <c r="S743" i="1302" s="1"/>
  <c r="T743" i="1302"/>
  <c r="V743" i="1302" s="1"/>
  <c r="A744" i="1302"/>
  <c r="B744" i="1302"/>
  <c r="C744" i="1302"/>
  <c r="D744" i="1302"/>
  <c r="E744" i="1302"/>
  <c r="F744" i="1302"/>
  <c r="G744" i="1302"/>
  <c r="H744" i="1302"/>
  <c r="I744" i="1302"/>
  <c r="J744" i="1302"/>
  <c r="K744" i="1302"/>
  <c r="L744" i="1302"/>
  <c r="M744" i="1302"/>
  <c r="N744" i="1302"/>
  <c r="P744" i="1302" s="1"/>
  <c r="Q744" i="1302"/>
  <c r="S744" i="1302" s="1"/>
  <c r="T744" i="1302"/>
  <c r="V744" i="1302" s="1"/>
  <c r="A745" i="1302"/>
  <c r="B745" i="1302"/>
  <c r="C745" i="1302"/>
  <c r="D745" i="1302"/>
  <c r="E745" i="1302"/>
  <c r="F745" i="1302"/>
  <c r="G745" i="1302"/>
  <c r="H745" i="1302"/>
  <c r="I745" i="1302"/>
  <c r="J745" i="1302"/>
  <c r="K745" i="1302"/>
  <c r="L745" i="1302"/>
  <c r="M745" i="1302"/>
  <c r="N745" i="1302"/>
  <c r="P745" i="1302" s="1"/>
  <c r="Q745" i="1302"/>
  <c r="S745" i="1302" s="1"/>
  <c r="T745" i="1302"/>
  <c r="V745" i="1302" s="1"/>
  <c r="A746" i="1302"/>
  <c r="B746" i="1302"/>
  <c r="C746" i="1302"/>
  <c r="D746" i="1302"/>
  <c r="E746" i="1302"/>
  <c r="F746" i="1302"/>
  <c r="G746" i="1302"/>
  <c r="H746" i="1302"/>
  <c r="I746" i="1302"/>
  <c r="J746" i="1302"/>
  <c r="K746" i="1302"/>
  <c r="L746" i="1302"/>
  <c r="M746" i="1302"/>
  <c r="N746" i="1302"/>
  <c r="P746" i="1302" s="1"/>
  <c r="Q746" i="1302"/>
  <c r="S746" i="1302" s="1"/>
  <c r="T746" i="1302"/>
  <c r="V746" i="1302" s="1"/>
  <c r="A747" i="1302"/>
  <c r="B747" i="1302"/>
  <c r="C747" i="1302"/>
  <c r="D747" i="1302"/>
  <c r="E747" i="1302"/>
  <c r="F747" i="1302"/>
  <c r="G747" i="1302"/>
  <c r="H747" i="1302"/>
  <c r="I747" i="1302"/>
  <c r="J747" i="1302"/>
  <c r="K747" i="1302"/>
  <c r="L747" i="1302"/>
  <c r="M747" i="1302"/>
  <c r="N747" i="1302"/>
  <c r="P747" i="1302" s="1"/>
  <c r="Q747" i="1302"/>
  <c r="S747" i="1302" s="1"/>
  <c r="T747" i="1302"/>
  <c r="V747" i="1302" s="1"/>
  <c r="A748" i="1302"/>
  <c r="B748" i="1302"/>
  <c r="C748" i="1302"/>
  <c r="D748" i="1302"/>
  <c r="E748" i="1302"/>
  <c r="F748" i="1302"/>
  <c r="G748" i="1302"/>
  <c r="H748" i="1302"/>
  <c r="I748" i="1302"/>
  <c r="J748" i="1302"/>
  <c r="K748" i="1302"/>
  <c r="L748" i="1302"/>
  <c r="M748" i="1302"/>
  <c r="A749" i="1302"/>
  <c r="B749" i="1302"/>
  <c r="C749" i="1302"/>
  <c r="D749" i="1302"/>
  <c r="E749" i="1302"/>
  <c r="F749" i="1302"/>
  <c r="G749" i="1302"/>
  <c r="H749" i="1302"/>
  <c r="I749" i="1302"/>
  <c r="J749" i="1302"/>
  <c r="K749" i="1302"/>
  <c r="L749" i="1302"/>
  <c r="M749" i="1302"/>
  <c r="A750" i="1302"/>
  <c r="B750" i="1302"/>
  <c r="C750" i="1302"/>
  <c r="D750" i="1302"/>
  <c r="E750" i="1302"/>
  <c r="F750" i="1302"/>
  <c r="G750" i="1302"/>
  <c r="H750" i="1302"/>
  <c r="I750" i="1302"/>
  <c r="J750" i="1302"/>
  <c r="K750" i="1302"/>
  <c r="L750" i="1302"/>
  <c r="M750" i="1302"/>
  <c r="A751" i="1302"/>
  <c r="B751" i="1302"/>
  <c r="C751" i="1302"/>
  <c r="D751" i="1302"/>
  <c r="E751" i="1302"/>
  <c r="F751" i="1302"/>
  <c r="G751" i="1302"/>
  <c r="H751" i="1302"/>
  <c r="I751" i="1302"/>
  <c r="J751" i="1302"/>
  <c r="K751" i="1302"/>
  <c r="L751" i="1302"/>
  <c r="M751" i="1302"/>
  <c r="N751" i="1302"/>
  <c r="P751" i="1302" s="1"/>
  <c r="Q751" i="1302"/>
  <c r="S751" i="1302" s="1"/>
  <c r="T751" i="1302"/>
  <c r="V751" i="1302" s="1"/>
  <c r="A752" i="1302"/>
  <c r="B752" i="1302"/>
  <c r="C752" i="1302"/>
  <c r="D752" i="1302"/>
  <c r="E752" i="1302"/>
  <c r="F752" i="1302"/>
  <c r="G752" i="1302"/>
  <c r="H752" i="1302"/>
  <c r="I752" i="1302"/>
  <c r="J752" i="1302"/>
  <c r="K752" i="1302"/>
  <c r="L752" i="1302"/>
  <c r="M752" i="1302"/>
  <c r="N752" i="1302"/>
  <c r="P752" i="1302" s="1"/>
  <c r="Q752" i="1302"/>
  <c r="S752" i="1302" s="1"/>
  <c r="T752" i="1302"/>
  <c r="V752" i="1302" s="1"/>
  <c r="A753" i="1302"/>
  <c r="B753" i="1302"/>
  <c r="C753" i="1302"/>
  <c r="D753" i="1302"/>
  <c r="E753" i="1302"/>
  <c r="F753" i="1302"/>
  <c r="G753" i="1302"/>
  <c r="H753" i="1302"/>
  <c r="I753" i="1302"/>
  <c r="J753" i="1302"/>
  <c r="K753" i="1302"/>
  <c r="L753" i="1302"/>
  <c r="M753" i="1302"/>
  <c r="N753" i="1302"/>
  <c r="P753" i="1302" s="1"/>
  <c r="Q753" i="1302"/>
  <c r="S753" i="1302" s="1"/>
  <c r="T753" i="1302"/>
  <c r="V753" i="1302" s="1"/>
  <c r="A754" i="1302"/>
  <c r="B754" i="1302"/>
  <c r="C754" i="1302"/>
  <c r="D754" i="1302"/>
  <c r="E754" i="1302"/>
  <c r="F754" i="1302"/>
  <c r="G754" i="1302"/>
  <c r="H754" i="1302"/>
  <c r="I754" i="1302"/>
  <c r="J754" i="1302"/>
  <c r="K754" i="1302"/>
  <c r="L754" i="1302"/>
  <c r="M754" i="1302"/>
  <c r="N754" i="1302"/>
  <c r="P754" i="1302" s="1"/>
  <c r="Q754" i="1302"/>
  <c r="S754" i="1302" s="1"/>
  <c r="T754" i="1302"/>
  <c r="V754" i="1302" s="1"/>
  <c r="A755" i="1302"/>
  <c r="B755" i="1302"/>
  <c r="C755" i="1302"/>
  <c r="D755" i="1302"/>
  <c r="E755" i="1302"/>
  <c r="F755" i="1302"/>
  <c r="G755" i="1302"/>
  <c r="H755" i="1302"/>
  <c r="I755" i="1302"/>
  <c r="J755" i="1302"/>
  <c r="K755" i="1302"/>
  <c r="L755" i="1302"/>
  <c r="M755" i="1302"/>
  <c r="N755" i="1302"/>
  <c r="P755" i="1302" s="1"/>
  <c r="Q755" i="1302"/>
  <c r="S755" i="1302" s="1"/>
  <c r="T755" i="1302"/>
  <c r="V755" i="1302" s="1"/>
  <c r="M9" i="1302"/>
  <c r="L9" i="1302"/>
  <c r="K9" i="1302"/>
  <c r="J9" i="1302"/>
  <c r="I9" i="1302"/>
  <c r="H9" i="1302"/>
  <c r="G9" i="1302"/>
  <c r="F9" i="1302"/>
  <c r="E9" i="1302"/>
  <c r="D9" i="1302"/>
  <c r="C9" i="1302"/>
  <c r="B9" i="1302"/>
  <c r="A9" i="1302"/>
  <c r="P92" i="1303" l="1"/>
  <c r="N58" i="1302" s="1"/>
  <c r="P58" i="1302" s="1"/>
  <c r="F27" i="1305"/>
  <c r="N403" i="1302"/>
  <c r="P403" i="1302" s="1"/>
  <c r="N429" i="1302"/>
  <c r="P429" i="1302" s="1"/>
  <c r="N438" i="1302" l="1"/>
  <c r="P438" i="1302" s="1"/>
  <c r="P109" i="1303" l="1"/>
  <c r="N73" i="1302" s="1"/>
  <c r="P73" i="1302" s="1"/>
  <c r="N241" i="1302"/>
  <c r="P241" i="1302" s="1"/>
  <c r="D19" i="1806"/>
  <c r="R703" i="1303" s="1"/>
  <c r="T719" i="1302" s="1"/>
  <c r="V719" i="1302" s="1"/>
  <c r="D19" i="1805"/>
  <c r="Q703" i="1303" s="1"/>
  <c r="Q719" i="1302" s="1"/>
  <c r="S719" i="1302" s="1"/>
  <c r="G41" i="1426"/>
  <c r="H41" i="1426"/>
  <c r="G42" i="1426"/>
  <c r="H42" i="1426"/>
  <c r="G25" i="1426"/>
  <c r="H25" i="1426"/>
  <c r="G26" i="1426"/>
  <c r="H26" i="1426"/>
  <c r="H40" i="1420" l="1"/>
  <c r="I40" i="1420"/>
  <c r="H41" i="1420"/>
  <c r="I41" i="1420"/>
  <c r="H42" i="1420"/>
  <c r="I42" i="1420"/>
  <c r="H43" i="1420"/>
  <c r="I43" i="1420"/>
  <c r="H44" i="1420"/>
  <c r="I44" i="1420"/>
  <c r="H45" i="1420"/>
  <c r="I45" i="1420"/>
  <c r="H21" i="1420"/>
  <c r="I21" i="1420"/>
  <c r="H22" i="1420"/>
  <c r="I22" i="1420"/>
  <c r="H23" i="1420"/>
  <c r="I23" i="1420"/>
  <c r="H24" i="1420"/>
  <c r="I24" i="1420"/>
  <c r="H25" i="1420"/>
  <c r="I25" i="1420"/>
  <c r="H26" i="1420"/>
  <c r="I26" i="1420"/>
  <c r="I72" i="1417"/>
  <c r="I69" i="1417"/>
  <c r="J69" i="1417"/>
  <c r="I70" i="1417"/>
  <c r="J70" i="1417"/>
  <c r="I71" i="1417"/>
  <c r="J71" i="1417"/>
  <c r="I38" i="1417"/>
  <c r="J38" i="1417"/>
  <c r="I39" i="1417"/>
  <c r="J39" i="1417"/>
  <c r="I40" i="1417"/>
  <c r="J40" i="1417"/>
  <c r="I25" i="1417"/>
  <c r="J25" i="1417"/>
  <c r="I26" i="1417"/>
  <c r="J26" i="1417"/>
  <c r="I56" i="1417"/>
  <c r="J56" i="1417"/>
  <c r="I57" i="1417"/>
  <c r="J57" i="1417"/>
  <c r="D13" i="1804"/>
  <c r="R415" i="1303" s="1"/>
  <c r="T380" i="1302" s="1"/>
  <c r="V380" i="1302" s="1"/>
  <c r="D13" i="1803"/>
  <c r="Q415" i="1303" s="1"/>
  <c r="Q380" i="1302" s="1"/>
  <c r="S380" i="1302" s="1"/>
  <c r="F15" i="1802"/>
  <c r="R408" i="1303" s="1"/>
  <c r="E14" i="1802"/>
  <c r="E13" i="1802"/>
  <c r="E12" i="1802"/>
  <c r="E11" i="1802"/>
  <c r="F15" i="1801"/>
  <c r="Q408" i="1303" s="1"/>
  <c r="E14" i="1801"/>
  <c r="E13" i="1801"/>
  <c r="E12" i="1801"/>
  <c r="E11" i="1801"/>
  <c r="K16" i="1160"/>
  <c r="L22" i="1160"/>
  <c r="K22" i="1160"/>
  <c r="J22" i="1160"/>
  <c r="J16" i="1160"/>
  <c r="L16" i="1160"/>
  <c r="E13" i="1800"/>
  <c r="E12" i="1800"/>
  <c r="F11" i="1800"/>
  <c r="F14" i="1800" s="1"/>
  <c r="P337" i="1303" s="1"/>
  <c r="N299" i="1302" s="1"/>
  <c r="P299" i="1302" s="1"/>
  <c r="F14" i="1301"/>
  <c r="H14" i="1301" s="1"/>
  <c r="F13" i="1301"/>
  <c r="F11" i="1301"/>
  <c r="F12" i="1301" s="1"/>
  <c r="E11" i="1790"/>
  <c r="E12" i="1790" s="1"/>
  <c r="R186" i="1303" s="1"/>
  <c r="T151" i="1302" s="1"/>
  <c r="V151" i="1302" s="1"/>
  <c r="E11" i="1789"/>
  <c r="E12" i="1789" s="1"/>
  <c r="Q186" i="1303" s="1"/>
  <c r="Q151" i="1302" s="1"/>
  <c r="S151" i="1302" s="1"/>
  <c r="F12" i="1788"/>
  <c r="E11" i="1788"/>
  <c r="G11" i="1788" s="1"/>
  <c r="G12" i="1788" s="1"/>
  <c r="E24" i="1787"/>
  <c r="E13" i="1787"/>
  <c r="E22" i="1787" s="1"/>
  <c r="D13" i="1787"/>
  <c r="D19" i="1787" s="1"/>
  <c r="C13" i="1787"/>
  <c r="C19" i="1787" s="1"/>
  <c r="F19" i="1787" s="1"/>
  <c r="G19" i="1787" s="1"/>
  <c r="H19" i="1787" s="1"/>
  <c r="H33" i="1786"/>
  <c r="G33" i="1786"/>
  <c r="D33" i="1786"/>
  <c r="E25" i="1786"/>
  <c r="I25" i="1786" s="1"/>
  <c r="I26" i="1786" s="1"/>
  <c r="E23" i="1786"/>
  <c r="I23" i="1786" s="1"/>
  <c r="E22" i="1786"/>
  <c r="I22" i="1786" s="1"/>
  <c r="E21" i="1786"/>
  <c r="I21" i="1786" s="1"/>
  <c r="E20" i="1786"/>
  <c r="I20" i="1786" s="1"/>
  <c r="E18" i="1786"/>
  <c r="I18" i="1786" s="1"/>
  <c r="E17" i="1786"/>
  <c r="I17" i="1786" s="1"/>
  <c r="E16" i="1786"/>
  <c r="I16" i="1786" s="1"/>
  <c r="E15" i="1786"/>
  <c r="I15" i="1786" s="1"/>
  <c r="E14" i="1786"/>
  <c r="I14" i="1786" s="1"/>
  <c r="I13" i="1786"/>
  <c r="H33" i="1785"/>
  <c r="G33" i="1785"/>
  <c r="D33" i="1785"/>
  <c r="E25" i="1785"/>
  <c r="I25" i="1785" s="1"/>
  <c r="I26" i="1785" s="1"/>
  <c r="E23" i="1785"/>
  <c r="I23" i="1785" s="1"/>
  <c r="E22" i="1785"/>
  <c r="I22" i="1785" s="1"/>
  <c r="E21" i="1785"/>
  <c r="I21" i="1785" s="1"/>
  <c r="E20" i="1785"/>
  <c r="I20" i="1785" s="1"/>
  <c r="E18" i="1785"/>
  <c r="I18" i="1785" s="1"/>
  <c r="E17" i="1785"/>
  <c r="I17" i="1785" s="1"/>
  <c r="E16" i="1785"/>
  <c r="I16" i="1785" s="1"/>
  <c r="E15" i="1785"/>
  <c r="I15" i="1785" s="1"/>
  <c r="E14" i="1785"/>
  <c r="I14" i="1785" s="1"/>
  <c r="I13" i="1785"/>
  <c r="H33" i="1784"/>
  <c r="G33" i="1784"/>
  <c r="D33" i="1784"/>
  <c r="E25" i="1784"/>
  <c r="I25" i="1784" s="1"/>
  <c r="I26" i="1784" s="1"/>
  <c r="E23" i="1784"/>
  <c r="I23" i="1784" s="1"/>
  <c r="E22" i="1784"/>
  <c r="I22" i="1784" s="1"/>
  <c r="E21" i="1784"/>
  <c r="I21" i="1784" s="1"/>
  <c r="E20" i="1784"/>
  <c r="I20" i="1784" s="1"/>
  <c r="E18" i="1784"/>
  <c r="I18" i="1784" s="1"/>
  <c r="E17" i="1784"/>
  <c r="I17" i="1784" s="1"/>
  <c r="E16" i="1784"/>
  <c r="I16" i="1784" s="1"/>
  <c r="E15" i="1784"/>
  <c r="I15" i="1784" s="1"/>
  <c r="E14" i="1784"/>
  <c r="I14" i="1784" s="1"/>
  <c r="I13" i="1784"/>
  <c r="I16" i="1353"/>
  <c r="J16" i="1353"/>
  <c r="L23" i="1160" l="1"/>
  <c r="Q373" i="1302"/>
  <c r="S373" i="1302" s="1"/>
  <c r="T373" i="1302"/>
  <c r="V373" i="1302" s="1"/>
  <c r="J23" i="1160"/>
  <c r="K23" i="1160"/>
  <c r="E12" i="1788"/>
  <c r="P186" i="1303" s="1"/>
  <c r="N151" i="1302" s="1"/>
  <c r="P151" i="1302" s="1"/>
  <c r="F15" i="1301"/>
  <c r="P214" i="1303" s="1"/>
  <c r="N179" i="1302" s="1"/>
  <c r="P179" i="1302" s="1"/>
  <c r="E12" i="1787"/>
  <c r="E19" i="1787"/>
  <c r="H11" i="1301"/>
  <c r="H12" i="1301" s="1"/>
  <c r="H13" i="1301"/>
  <c r="H15" i="1301" s="1"/>
  <c r="F15" i="1792"/>
  <c r="R200" i="1303" s="1"/>
  <c r="T165" i="1302" s="1"/>
  <c r="V165" i="1302" s="1"/>
  <c r="F12" i="1792"/>
  <c r="R194" i="1303" s="1"/>
  <c r="T159" i="1302" s="1"/>
  <c r="V159" i="1302" s="1"/>
  <c r="F15" i="1791"/>
  <c r="Q200" i="1303" s="1"/>
  <c r="Q165" i="1302" s="1"/>
  <c r="S165" i="1302" s="1"/>
  <c r="F12" i="1791"/>
  <c r="Q194" i="1303" s="1"/>
  <c r="Q159" i="1302" s="1"/>
  <c r="S159" i="1302" s="1"/>
  <c r="F13" i="1787"/>
  <c r="D17" i="1787"/>
  <c r="D16" i="1787" s="1"/>
  <c r="D22" i="1787"/>
  <c r="C17" i="1787"/>
  <c r="C22" i="1787"/>
  <c r="F22" i="1787" s="1"/>
  <c r="G22" i="1787" s="1"/>
  <c r="H22" i="1787" s="1"/>
  <c r="D12" i="1787"/>
  <c r="C12" i="1787"/>
  <c r="E17" i="1787"/>
  <c r="E16" i="1787" s="1"/>
  <c r="I24" i="1786"/>
  <c r="I24" i="1784"/>
  <c r="I19" i="1785"/>
  <c r="E33" i="1786"/>
  <c r="I19" i="1786"/>
  <c r="I19" i="1784"/>
  <c r="I24" i="1785"/>
  <c r="E33" i="1784"/>
  <c r="E33" i="1785"/>
  <c r="I20" i="1350"/>
  <c r="J20" i="1350"/>
  <c r="I30" i="1350"/>
  <c r="J30" i="1350"/>
  <c r="I31" i="1350"/>
  <c r="J31" i="1350"/>
  <c r="I32" i="1350"/>
  <c r="J32" i="1350"/>
  <c r="G34" i="1338"/>
  <c r="E34" i="1338"/>
  <c r="H32" i="1338"/>
  <c r="C32" i="1338"/>
  <c r="H31" i="1338"/>
  <c r="C31" i="1338"/>
  <c r="H30" i="1338"/>
  <c r="C30" i="1338"/>
  <c r="H29" i="1338"/>
  <c r="C29" i="1338"/>
  <c r="H28" i="1338"/>
  <c r="C28" i="1338"/>
  <c r="C15" i="1340"/>
  <c r="C14" i="1340"/>
  <c r="C13" i="1340"/>
  <c r="C15" i="1339"/>
  <c r="C14" i="1339"/>
  <c r="C13" i="1339"/>
  <c r="C24" i="1338"/>
  <c r="C23" i="1338"/>
  <c r="C22" i="1338"/>
  <c r="C21" i="1338"/>
  <c r="C20" i="1338"/>
  <c r="C16" i="1338"/>
  <c r="C15" i="1338"/>
  <c r="C14" i="1338"/>
  <c r="C13" i="1338"/>
  <c r="C12" i="1338"/>
  <c r="C15" i="1337"/>
  <c r="C15" i="1336"/>
  <c r="G34" i="1335"/>
  <c r="E34" i="1335"/>
  <c r="H32" i="1335"/>
  <c r="C32" i="1335"/>
  <c r="H31" i="1335"/>
  <c r="C31" i="1335"/>
  <c r="H30" i="1335"/>
  <c r="C30" i="1335"/>
  <c r="H29" i="1335"/>
  <c r="C29" i="1335"/>
  <c r="H28" i="1335"/>
  <c r="C28" i="1335"/>
  <c r="C24" i="1335"/>
  <c r="C23" i="1335"/>
  <c r="C22" i="1335"/>
  <c r="C21" i="1335"/>
  <c r="C20" i="1335"/>
  <c r="C16" i="1335"/>
  <c r="D13" i="1783"/>
  <c r="R413" i="1303" s="1"/>
  <c r="D13" i="1781"/>
  <c r="Q413" i="1303" s="1"/>
  <c r="H28" i="1331"/>
  <c r="F28" i="1331"/>
  <c r="I27" i="1331"/>
  <c r="E27" i="1331"/>
  <c r="I26" i="1331"/>
  <c r="E26" i="1331"/>
  <c r="I25" i="1331"/>
  <c r="E25" i="1331"/>
  <c r="I24" i="1331"/>
  <c r="E24" i="1331"/>
  <c r="R49" i="1303" l="1"/>
  <c r="T19" i="1302" s="1"/>
  <c r="V19" i="1302" s="1"/>
  <c r="T378" i="1302"/>
  <c r="V378" i="1302" s="1"/>
  <c r="Q49" i="1303"/>
  <c r="Q19" i="1302" s="1"/>
  <c r="S19" i="1302" s="1"/>
  <c r="Q378" i="1302"/>
  <c r="S378" i="1302" s="1"/>
  <c r="I33" i="1785"/>
  <c r="Q167" i="1303" s="1"/>
  <c r="Q132" i="1302" s="1"/>
  <c r="S132" i="1302" s="1"/>
  <c r="F12" i="1787"/>
  <c r="G12" i="1787" s="1"/>
  <c r="H12" i="1787" s="1"/>
  <c r="G13" i="1787"/>
  <c r="H13" i="1787" s="1"/>
  <c r="C16" i="1787"/>
  <c r="F17" i="1787"/>
  <c r="I33" i="1786"/>
  <c r="R167" i="1303" s="1"/>
  <c r="T132" i="1302" s="1"/>
  <c r="V132" i="1302" s="1"/>
  <c r="I33" i="1784"/>
  <c r="P167" i="1303" s="1"/>
  <c r="N132" i="1302" s="1"/>
  <c r="P132" i="1302" s="1"/>
  <c r="H34" i="1335"/>
  <c r="H34" i="1338"/>
  <c r="I28" i="1331"/>
  <c r="G17" i="1787" l="1"/>
  <c r="H17" i="1787" s="1"/>
  <c r="F16" i="1787"/>
  <c r="G16" i="1787" s="1"/>
  <c r="H16" i="1787" s="1"/>
  <c r="F29" i="1755" l="1"/>
  <c r="D29" i="1755"/>
  <c r="P521" i="1303" s="1"/>
  <c r="G27" i="1755"/>
  <c r="G26" i="1755"/>
  <c r="G25" i="1755"/>
  <c r="G24" i="1755"/>
  <c r="G23" i="1755"/>
  <c r="G22" i="1755"/>
  <c r="G21" i="1755"/>
  <c r="G20" i="1755"/>
  <c r="G19" i="1755"/>
  <c r="G18" i="1755"/>
  <c r="G17" i="1755"/>
  <c r="G16" i="1755"/>
  <c r="G15" i="1755"/>
  <c r="G14" i="1755"/>
  <c r="G13" i="1755"/>
  <c r="G12" i="1755"/>
  <c r="G29" i="1755" s="1"/>
  <c r="H44" i="1754"/>
  <c r="I42" i="1754"/>
  <c r="I41" i="1754"/>
  <c r="I40" i="1754"/>
  <c r="I39" i="1754"/>
  <c r="I38" i="1754"/>
  <c r="I37" i="1754"/>
  <c r="I36" i="1754"/>
  <c r="I35" i="1754"/>
  <c r="I34" i="1754"/>
  <c r="F33" i="1754"/>
  <c r="D33" i="1754"/>
  <c r="I32" i="1754"/>
  <c r="I31" i="1754"/>
  <c r="I30" i="1754"/>
  <c r="I29" i="1754"/>
  <c r="I28" i="1754"/>
  <c r="I27" i="1754"/>
  <c r="F26" i="1754"/>
  <c r="D26" i="1754"/>
  <c r="I25" i="1754"/>
  <c r="I24" i="1754"/>
  <c r="I23" i="1754"/>
  <c r="I22" i="1754"/>
  <c r="I21" i="1754"/>
  <c r="I20" i="1754"/>
  <c r="I19" i="1754"/>
  <c r="F18" i="1754"/>
  <c r="D18" i="1754"/>
  <c r="I17" i="1754"/>
  <c r="I16" i="1754"/>
  <c r="I15" i="1754"/>
  <c r="I14" i="1754"/>
  <c r="I13" i="1754"/>
  <c r="F12" i="1754"/>
  <c r="D12" i="1754"/>
  <c r="H82" i="1753"/>
  <c r="I80" i="1753"/>
  <c r="I79" i="1753"/>
  <c r="I78" i="1753"/>
  <c r="I77" i="1753"/>
  <c r="I76" i="1753"/>
  <c r="I75" i="1753"/>
  <c r="I74" i="1753"/>
  <c r="I73" i="1753"/>
  <c r="I72" i="1753"/>
  <c r="I71" i="1753"/>
  <c r="I70" i="1753"/>
  <c r="I69" i="1753"/>
  <c r="I68" i="1753"/>
  <c r="I67" i="1753"/>
  <c r="I65" i="1753"/>
  <c r="I64" i="1753"/>
  <c r="I63" i="1753"/>
  <c r="I62" i="1753"/>
  <c r="I61" i="1753"/>
  <c r="I60" i="1753"/>
  <c r="I59" i="1753"/>
  <c r="F58" i="1753"/>
  <c r="D58" i="1753"/>
  <c r="I57" i="1753"/>
  <c r="I56" i="1753"/>
  <c r="I55" i="1753"/>
  <c r="I54" i="1753"/>
  <c r="I53" i="1753"/>
  <c r="I52" i="1753"/>
  <c r="I51" i="1753"/>
  <c r="F50" i="1753"/>
  <c r="D50" i="1753"/>
  <c r="D41" i="1753" s="1"/>
  <c r="I49" i="1753"/>
  <c r="I48" i="1753"/>
  <c r="I47" i="1753"/>
  <c r="I46" i="1753"/>
  <c r="I45" i="1753"/>
  <c r="I44" i="1753"/>
  <c r="I43" i="1753"/>
  <c r="I42" i="1753"/>
  <c r="F41" i="1753"/>
  <c r="I40" i="1753"/>
  <c r="I39" i="1753"/>
  <c r="I38" i="1753"/>
  <c r="I37" i="1753"/>
  <c r="I36" i="1753"/>
  <c r="F35" i="1753"/>
  <c r="D35" i="1753"/>
  <c r="I34" i="1753"/>
  <c r="I33" i="1753"/>
  <c r="I32" i="1753"/>
  <c r="I31" i="1753"/>
  <c r="I30" i="1753"/>
  <c r="I29" i="1753"/>
  <c r="I28" i="1753"/>
  <c r="I27" i="1753"/>
  <c r="I26" i="1753"/>
  <c r="I25" i="1753"/>
  <c r="I24" i="1753"/>
  <c r="I23" i="1753"/>
  <c r="I22" i="1753"/>
  <c r="I21" i="1753"/>
  <c r="I20" i="1753"/>
  <c r="I19" i="1753"/>
  <c r="I18" i="1753"/>
  <c r="I17" i="1753"/>
  <c r="I16" i="1753"/>
  <c r="I15" i="1753"/>
  <c r="I14" i="1753"/>
  <c r="I13" i="1753"/>
  <c r="F12" i="1753"/>
  <c r="D12" i="1753"/>
  <c r="F29" i="1752"/>
  <c r="D29" i="1752"/>
  <c r="P516" i="1303" s="1"/>
  <c r="G27" i="1752"/>
  <c r="G26" i="1752"/>
  <c r="G25" i="1752"/>
  <c r="G24" i="1752"/>
  <c r="G23" i="1752"/>
  <c r="G22" i="1752"/>
  <c r="G21" i="1752"/>
  <c r="G20" i="1752"/>
  <c r="G19" i="1752"/>
  <c r="G18" i="1752"/>
  <c r="G17" i="1752"/>
  <c r="G16" i="1752"/>
  <c r="G15" i="1752"/>
  <c r="G14" i="1752"/>
  <c r="G13" i="1752"/>
  <c r="G12" i="1752"/>
  <c r="G29" i="1752" s="1"/>
  <c r="H44" i="1751"/>
  <c r="I42" i="1751"/>
  <c r="I41" i="1751"/>
  <c r="I40" i="1751"/>
  <c r="I39" i="1751"/>
  <c r="I38" i="1751"/>
  <c r="I37" i="1751"/>
  <c r="I36" i="1751"/>
  <c r="I35" i="1751"/>
  <c r="I34" i="1751"/>
  <c r="F33" i="1751"/>
  <c r="D33" i="1751"/>
  <c r="I32" i="1751"/>
  <c r="I31" i="1751"/>
  <c r="I30" i="1751"/>
  <c r="I29" i="1751"/>
  <c r="I28" i="1751"/>
  <c r="I27" i="1751"/>
  <c r="F26" i="1751"/>
  <c r="D26" i="1751"/>
  <c r="I25" i="1751"/>
  <c r="I24" i="1751"/>
  <c r="I23" i="1751"/>
  <c r="I22" i="1751"/>
  <c r="I21" i="1751"/>
  <c r="I20" i="1751"/>
  <c r="I19" i="1751"/>
  <c r="F18" i="1751"/>
  <c r="D18" i="1751"/>
  <c r="I17" i="1751"/>
  <c r="I16" i="1751"/>
  <c r="I15" i="1751"/>
  <c r="I14" i="1751"/>
  <c r="I13" i="1751"/>
  <c r="F12" i="1751"/>
  <c r="D12" i="1751"/>
  <c r="H82" i="1750"/>
  <c r="I80" i="1750"/>
  <c r="I79" i="1750"/>
  <c r="I78" i="1750"/>
  <c r="I77" i="1750"/>
  <c r="I76" i="1750"/>
  <c r="I75" i="1750"/>
  <c r="I74" i="1750"/>
  <c r="I73" i="1750"/>
  <c r="I72" i="1750"/>
  <c r="I71" i="1750"/>
  <c r="I70" i="1750"/>
  <c r="I69" i="1750"/>
  <c r="I68" i="1750"/>
  <c r="I67" i="1750"/>
  <c r="I65" i="1750"/>
  <c r="I64" i="1750"/>
  <c r="I63" i="1750"/>
  <c r="I62" i="1750"/>
  <c r="I61" i="1750"/>
  <c r="I60" i="1750"/>
  <c r="I59" i="1750"/>
  <c r="F58" i="1750"/>
  <c r="D58" i="1750"/>
  <c r="I57" i="1750"/>
  <c r="I56" i="1750"/>
  <c r="I55" i="1750"/>
  <c r="I54" i="1750"/>
  <c r="I53" i="1750"/>
  <c r="I52" i="1750"/>
  <c r="I51" i="1750"/>
  <c r="F50" i="1750"/>
  <c r="D50" i="1750"/>
  <c r="D41" i="1750" s="1"/>
  <c r="I49" i="1750"/>
  <c r="I48" i="1750"/>
  <c r="I47" i="1750"/>
  <c r="I46" i="1750"/>
  <c r="I45" i="1750"/>
  <c r="I44" i="1750"/>
  <c r="I43" i="1750"/>
  <c r="I42" i="1750"/>
  <c r="F41" i="1750"/>
  <c r="I40" i="1750"/>
  <c r="I39" i="1750"/>
  <c r="I38" i="1750"/>
  <c r="I37" i="1750"/>
  <c r="I36" i="1750"/>
  <c r="F35" i="1750"/>
  <c r="D35" i="1750"/>
  <c r="I34" i="1750"/>
  <c r="I33" i="1750"/>
  <c r="I32" i="1750"/>
  <c r="I31" i="1750"/>
  <c r="I30" i="1750"/>
  <c r="I29" i="1750"/>
  <c r="I28" i="1750"/>
  <c r="I27" i="1750"/>
  <c r="I26" i="1750"/>
  <c r="I25" i="1750"/>
  <c r="I24" i="1750"/>
  <c r="I23" i="1750"/>
  <c r="I22" i="1750"/>
  <c r="I21" i="1750"/>
  <c r="I20" i="1750"/>
  <c r="I19" i="1750"/>
  <c r="I18" i="1750"/>
  <c r="I17" i="1750"/>
  <c r="I16" i="1750"/>
  <c r="I15" i="1750"/>
  <c r="I14" i="1750"/>
  <c r="I13" i="1750"/>
  <c r="F12" i="1750"/>
  <c r="D12" i="1750"/>
  <c r="G20" i="1749"/>
  <c r="E20" i="1749"/>
  <c r="H19" i="1749"/>
  <c r="H18" i="1749"/>
  <c r="H17" i="1749"/>
  <c r="H16" i="1749"/>
  <c r="H15" i="1749"/>
  <c r="H14" i="1749"/>
  <c r="H13" i="1749"/>
  <c r="H12" i="1749"/>
  <c r="H11" i="1749"/>
  <c r="G20" i="1748"/>
  <c r="E20" i="1748"/>
  <c r="P538" i="1303" s="1"/>
  <c r="H19" i="1748"/>
  <c r="H18" i="1748"/>
  <c r="H17" i="1748"/>
  <c r="H16" i="1748"/>
  <c r="H15" i="1748"/>
  <c r="H14" i="1748"/>
  <c r="H13" i="1748"/>
  <c r="H12" i="1748"/>
  <c r="H11" i="1748"/>
  <c r="E13" i="1747"/>
  <c r="E12" i="1747"/>
  <c r="F14" i="1747"/>
  <c r="R289" i="1303" s="1"/>
  <c r="E13" i="1746"/>
  <c r="E12" i="1746"/>
  <c r="F14" i="1746"/>
  <c r="Q289" i="1303" s="1"/>
  <c r="Q251" i="1302" s="1"/>
  <c r="S251" i="1302" s="1"/>
  <c r="E13" i="1745"/>
  <c r="E12" i="1745"/>
  <c r="F14" i="1745"/>
  <c r="P289" i="1303" s="1"/>
  <c r="N251" i="1302" s="1"/>
  <c r="P251" i="1302" s="1"/>
  <c r="E13" i="1744"/>
  <c r="E12" i="1744"/>
  <c r="F14" i="1744"/>
  <c r="R208" i="1303" s="1"/>
  <c r="T173" i="1302" s="1"/>
  <c r="V173" i="1302" s="1"/>
  <c r="E13" i="1743"/>
  <c r="E12" i="1743"/>
  <c r="F14" i="1743"/>
  <c r="Q208" i="1303" s="1"/>
  <c r="E13" i="1742"/>
  <c r="E12" i="1742"/>
  <c r="F14" i="1742"/>
  <c r="P208" i="1303" s="1"/>
  <c r="H44" i="1741"/>
  <c r="I42" i="1741"/>
  <c r="I41" i="1741"/>
  <c r="I40" i="1741"/>
  <c r="I39" i="1741"/>
  <c r="I38" i="1741"/>
  <c r="I37" i="1741"/>
  <c r="I36" i="1741"/>
  <c r="I35" i="1741"/>
  <c r="I34" i="1741"/>
  <c r="F33" i="1741"/>
  <c r="D33" i="1741"/>
  <c r="I32" i="1741"/>
  <c r="I31" i="1741"/>
  <c r="I30" i="1741"/>
  <c r="I29" i="1741"/>
  <c r="I28" i="1741"/>
  <c r="I27" i="1741"/>
  <c r="F26" i="1741"/>
  <c r="D26" i="1741"/>
  <c r="I25" i="1741"/>
  <c r="I24" i="1741"/>
  <c r="I23" i="1741"/>
  <c r="I22" i="1741"/>
  <c r="I21" i="1741"/>
  <c r="I20" i="1741"/>
  <c r="I19" i="1741"/>
  <c r="F18" i="1741"/>
  <c r="D18" i="1741"/>
  <c r="I17" i="1741"/>
  <c r="I16" i="1741"/>
  <c r="I15" i="1741"/>
  <c r="I14" i="1741"/>
  <c r="I13" i="1741"/>
  <c r="F12" i="1741"/>
  <c r="D12" i="1741"/>
  <c r="J28" i="1715"/>
  <c r="I28" i="1715"/>
  <c r="F28" i="1715"/>
  <c r="D28" i="1715"/>
  <c r="G27" i="1715"/>
  <c r="G26" i="1715"/>
  <c r="G25" i="1715"/>
  <c r="G24" i="1715"/>
  <c r="G23" i="1715"/>
  <c r="G22" i="1715"/>
  <c r="J20" i="1715"/>
  <c r="I20" i="1715"/>
  <c r="F20" i="1715"/>
  <c r="D20" i="1715"/>
  <c r="G19" i="1715"/>
  <c r="G18" i="1715"/>
  <c r="G17" i="1715"/>
  <c r="G16" i="1715"/>
  <c r="G15" i="1715"/>
  <c r="G14" i="1715"/>
  <c r="K24" i="1708"/>
  <c r="J24" i="1708"/>
  <c r="G24" i="1708"/>
  <c r="E24" i="1708"/>
  <c r="H23" i="1708"/>
  <c r="H22" i="1708"/>
  <c r="H21" i="1708"/>
  <c r="H20" i="1708"/>
  <c r="H19" i="1708"/>
  <c r="K17" i="1708"/>
  <c r="J17" i="1708"/>
  <c r="G17" i="1708"/>
  <c r="E17" i="1708"/>
  <c r="H16" i="1708"/>
  <c r="H15" i="1708"/>
  <c r="H14" i="1708"/>
  <c r="H13" i="1708"/>
  <c r="H12" i="1708"/>
  <c r="K25" i="1707"/>
  <c r="J25" i="1707"/>
  <c r="F25" i="1707"/>
  <c r="D25" i="1707"/>
  <c r="H24" i="1707"/>
  <c r="G24" i="1707"/>
  <c r="H23" i="1707"/>
  <c r="G23" i="1707"/>
  <c r="H22" i="1707"/>
  <c r="G22" i="1707"/>
  <c r="H21" i="1707"/>
  <c r="G21" i="1707"/>
  <c r="H20" i="1707"/>
  <c r="G20" i="1707"/>
  <c r="K18" i="1707"/>
  <c r="J18" i="1707"/>
  <c r="F18" i="1707"/>
  <c r="D18" i="1707"/>
  <c r="H17" i="1707"/>
  <c r="G17" i="1707"/>
  <c r="H16" i="1707"/>
  <c r="G16" i="1707"/>
  <c r="H15" i="1707"/>
  <c r="G15" i="1707"/>
  <c r="H14" i="1707"/>
  <c r="G14" i="1707"/>
  <c r="H13" i="1707"/>
  <c r="G13" i="1707"/>
  <c r="M152" i="1705"/>
  <c r="L152" i="1705"/>
  <c r="H152" i="1705"/>
  <c r="J150" i="1705"/>
  <c r="I150" i="1705"/>
  <c r="J149" i="1705"/>
  <c r="I149" i="1705"/>
  <c r="J148" i="1705"/>
  <c r="I148" i="1705"/>
  <c r="J147" i="1705"/>
  <c r="I147" i="1705"/>
  <c r="J146" i="1705"/>
  <c r="I146" i="1705"/>
  <c r="J145" i="1705"/>
  <c r="I145" i="1705"/>
  <c r="J144" i="1705"/>
  <c r="I144" i="1705"/>
  <c r="J143" i="1705"/>
  <c r="I143" i="1705"/>
  <c r="J142" i="1705"/>
  <c r="I142" i="1705"/>
  <c r="J141" i="1705"/>
  <c r="I141" i="1705"/>
  <c r="J140" i="1705"/>
  <c r="I140" i="1705"/>
  <c r="J139" i="1705"/>
  <c r="I139" i="1705"/>
  <c r="J138" i="1705"/>
  <c r="I138" i="1705"/>
  <c r="J137" i="1705"/>
  <c r="I137" i="1705"/>
  <c r="J136" i="1705"/>
  <c r="I136" i="1705"/>
  <c r="J135" i="1705"/>
  <c r="I135" i="1705"/>
  <c r="J134" i="1705"/>
  <c r="I134" i="1705"/>
  <c r="J133" i="1705"/>
  <c r="I133" i="1705"/>
  <c r="J132" i="1705"/>
  <c r="I132" i="1705"/>
  <c r="J131" i="1705"/>
  <c r="I131" i="1705"/>
  <c r="J130" i="1705"/>
  <c r="I130" i="1705"/>
  <c r="J129" i="1705"/>
  <c r="I129" i="1705"/>
  <c r="J128" i="1705"/>
  <c r="I128" i="1705"/>
  <c r="J127" i="1705"/>
  <c r="I127" i="1705"/>
  <c r="J126" i="1705"/>
  <c r="I126" i="1705"/>
  <c r="J125" i="1705"/>
  <c r="I125" i="1705"/>
  <c r="J124" i="1705"/>
  <c r="I124" i="1705"/>
  <c r="J123" i="1705"/>
  <c r="I123" i="1705"/>
  <c r="J121" i="1705"/>
  <c r="I121" i="1705"/>
  <c r="J120" i="1705"/>
  <c r="I120" i="1705"/>
  <c r="J119" i="1705"/>
  <c r="I119" i="1705"/>
  <c r="J118" i="1705"/>
  <c r="I118" i="1705"/>
  <c r="J116" i="1705"/>
  <c r="I116" i="1705"/>
  <c r="J115" i="1705"/>
  <c r="I115" i="1705"/>
  <c r="J114" i="1705"/>
  <c r="I114" i="1705"/>
  <c r="J113" i="1705"/>
  <c r="I113" i="1705"/>
  <c r="J112" i="1705"/>
  <c r="I112" i="1705"/>
  <c r="J111" i="1705"/>
  <c r="I111" i="1705"/>
  <c r="J110" i="1705"/>
  <c r="I110" i="1705"/>
  <c r="J109" i="1705"/>
  <c r="I109" i="1705"/>
  <c r="J107" i="1705"/>
  <c r="I107" i="1705"/>
  <c r="J106" i="1705"/>
  <c r="I106" i="1705"/>
  <c r="J105" i="1705"/>
  <c r="I105" i="1705"/>
  <c r="J103" i="1705"/>
  <c r="I103" i="1705"/>
  <c r="J102" i="1705"/>
  <c r="I102" i="1705"/>
  <c r="J101" i="1705"/>
  <c r="I101" i="1705"/>
  <c r="J100" i="1705"/>
  <c r="I100" i="1705"/>
  <c r="J99" i="1705"/>
  <c r="I99" i="1705"/>
  <c r="J98" i="1705"/>
  <c r="I98" i="1705"/>
  <c r="J97" i="1705"/>
  <c r="I97" i="1705"/>
  <c r="J96" i="1705"/>
  <c r="I96" i="1705"/>
  <c r="F95" i="1705"/>
  <c r="D95" i="1705"/>
  <c r="J94" i="1705"/>
  <c r="I94" i="1705"/>
  <c r="J93" i="1705"/>
  <c r="I93" i="1705"/>
  <c r="J92" i="1705"/>
  <c r="I92" i="1705"/>
  <c r="F91" i="1705"/>
  <c r="D91" i="1705"/>
  <c r="J90" i="1705"/>
  <c r="I90" i="1705"/>
  <c r="J89" i="1705"/>
  <c r="I89" i="1705"/>
  <c r="J88" i="1705"/>
  <c r="I88" i="1705"/>
  <c r="F87" i="1705"/>
  <c r="D87" i="1705"/>
  <c r="J86" i="1705"/>
  <c r="I86" i="1705"/>
  <c r="J85" i="1705"/>
  <c r="I85" i="1705"/>
  <c r="J84" i="1705"/>
  <c r="I84" i="1705"/>
  <c r="F83" i="1705"/>
  <c r="D83" i="1705"/>
  <c r="M81" i="1705"/>
  <c r="L81" i="1705"/>
  <c r="H81" i="1705"/>
  <c r="J79" i="1705"/>
  <c r="I79" i="1705"/>
  <c r="J78" i="1705"/>
  <c r="I78" i="1705"/>
  <c r="J77" i="1705"/>
  <c r="I77" i="1705"/>
  <c r="J76" i="1705"/>
  <c r="I76" i="1705"/>
  <c r="J75" i="1705"/>
  <c r="I75" i="1705"/>
  <c r="J74" i="1705"/>
  <c r="I74" i="1705"/>
  <c r="J73" i="1705"/>
  <c r="I73" i="1705"/>
  <c r="J72" i="1705"/>
  <c r="I72" i="1705"/>
  <c r="J71" i="1705"/>
  <c r="I71" i="1705"/>
  <c r="J70" i="1705"/>
  <c r="I70" i="1705"/>
  <c r="J69" i="1705"/>
  <c r="I69" i="1705"/>
  <c r="J68" i="1705"/>
  <c r="I68" i="1705"/>
  <c r="J67" i="1705"/>
  <c r="I67" i="1705"/>
  <c r="J66" i="1705"/>
  <c r="I66" i="1705"/>
  <c r="J65" i="1705"/>
  <c r="I65" i="1705"/>
  <c r="J64" i="1705"/>
  <c r="I64" i="1705"/>
  <c r="J63" i="1705"/>
  <c r="I63" i="1705"/>
  <c r="J62" i="1705"/>
  <c r="I62" i="1705"/>
  <c r="J61" i="1705"/>
  <c r="I61" i="1705"/>
  <c r="J60" i="1705"/>
  <c r="I60" i="1705"/>
  <c r="J59" i="1705"/>
  <c r="I59" i="1705"/>
  <c r="J58" i="1705"/>
  <c r="I58" i="1705"/>
  <c r="J57" i="1705"/>
  <c r="I57" i="1705"/>
  <c r="J56" i="1705"/>
  <c r="I56" i="1705"/>
  <c r="J55" i="1705"/>
  <c r="I55" i="1705"/>
  <c r="J54" i="1705"/>
  <c r="I54" i="1705"/>
  <c r="J53" i="1705"/>
  <c r="I53" i="1705"/>
  <c r="J51" i="1705"/>
  <c r="I51" i="1705"/>
  <c r="J50" i="1705"/>
  <c r="I50" i="1705"/>
  <c r="J49" i="1705"/>
  <c r="I49" i="1705"/>
  <c r="J48" i="1705"/>
  <c r="I48" i="1705"/>
  <c r="J46" i="1705"/>
  <c r="I46" i="1705"/>
  <c r="J45" i="1705"/>
  <c r="I45" i="1705"/>
  <c r="J44" i="1705"/>
  <c r="I44" i="1705"/>
  <c r="J43" i="1705"/>
  <c r="I43" i="1705"/>
  <c r="J42" i="1705"/>
  <c r="I42" i="1705"/>
  <c r="J41" i="1705"/>
  <c r="I41" i="1705"/>
  <c r="J40" i="1705"/>
  <c r="I40" i="1705"/>
  <c r="J39" i="1705"/>
  <c r="I39" i="1705"/>
  <c r="J37" i="1705"/>
  <c r="I37" i="1705"/>
  <c r="J36" i="1705"/>
  <c r="I36" i="1705"/>
  <c r="J35" i="1705"/>
  <c r="I35" i="1705"/>
  <c r="J33" i="1705"/>
  <c r="I33" i="1705"/>
  <c r="J32" i="1705"/>
  <c r="I32" i="1705"/>
  <c r="J31" i="1705"/>
  <c r="I31" i="1705"/>
  <c r="J30" i="1705"/>
  <c r="I30" i="1705"/>
  <c r="J29" i="1705"/>
  <c r="I29" i="1705"/>
  <c r="J28" i="1705"/>
  <c r="I28" i="1705"/>
  <c r="J27" i="1705"/>
  <c r="I27" i="1705"/>
  <c r="J26" i="1705"/>
  <c r="I26" i="1705"/>
  <c r="F25" i="1705"/>
  <c r="D25" i="1705"/>
  <c r="J24" i="1705"/>
  <c r="I24" i="1705"/>
  <c r="J23" i="1705"/>
  <c r="I23" i="1705"/>
  <c r="J22" i="1705"/>
  <c r="I22" i="1705"/>
  <c r="F21" i="1705"/>
  <c r="D21" i="1705"/>
  <c r="J20" i="1705"/>
  <c r="I20" i="1705"/>
  <c r="J19" i="1705"/>
  <c r="I19" i="1705"/>
  <c r="J18" i="1705"/>
  <c r="I18" i="1705"/>
  <c r="F17" i="1705"/>
  <c r="D17" i="1705"/>
  <c r="J16" i="1705"/>
  <c r="I16" i="1705"/>
  <c r="J15" i="1705"/>
  <c r="I15" i="1705"/>
  <c r="J14" i="1705"/>
  <c r="I14" i="1705"/>
  <c r="F13" i="1705"/>
  <c r="F81" i="1705" s="1"/>
  <c r="D13" i="1705"/>
  <c r="M135" i="1704"/>
  <c r="L135" i="1704"/>
  <c r="H135" i="1704"/>
  <c r="J133" i="1704"/>
  <c r="I133" i="1704"/>
  <c r="J132" i="1704"/>
  <c r="I132" i="1704"/>
  <c r="J131" i="1704"/>
  <c r="I131" i="1704"/>
  <c r="J130" i="1704"/>
  <c r="I130" i="1704"/>
  <c r="J129" i="1704"/>
  <c r="I129" i="1704"/>
  <c r="J128" i="1704"/>
  <c r="I128" i="1704"/>
  <c r="J127" i="1704"/>
  <c r="I127" i="1704"/>
  <c r="J126" i="1704"/>
  <c r="I126" i="1704"/>
  <c r="J125" i="1704"/>
  <c r="I125" i="1704"/>
  <c r="J124" i="1704"/>
  <c r="I124" i="1704"/>
  <c r="J123" i="1704"/>
  <c r="I123" i="1704"/>
  <c r="J122" i="1704"/>
  <c r="I122" i="1704"/>
  <c r="J121" i="1704"/>
  <c r="I121" i="1704"/>
  <c r="J120" i="1704"/>
  <c r="I120" i="1704"/>
  <c r="J119" i="1704"/>
  <c r="I119" i="1704"/>
  <c r="J118" i="1704"/>
  <c r="I118" i="1704"/>
  <c r="J117" i="1704"/>
  <c r="I117" i="1704"/>
  <c r="J116" i="1704"/>
  <c r="I116" i="1704"/>
  <c r="J115" i="1704"/>
  <c r="I115" i="1704"/>
  <c r="J114" i="1704"/>
  <c r="I114" i="1704"/>
  <c r="J113" i="1704"/>
  <c r="I113" i="1704"/>
  <c r="F112" i="1704"/>
  <c r="D112" i="1704"/>
  <c r="J111" i="1704"/>
  <c r="I111" i="1704"/>
  <c r="J110" i="1704"/>
  <c r="I110" i="1704"/>
  <c r="J109" i="1704"/>
  <c r="I109" i="1704"/>
  <c r="J108" i="1704"/>
  <c r="I108" i="1704"/>
  <c r="F107" i="1704"/>
  <c r="D107" i="1704"/>
  <c r="D98" i="1704" s="1"/>
  <c r="J106" i="1704"/>
  <c r="I106" i="1704"/>
  <c r="J105" i="1704"/>
  <c r="I105" i="1704"/>
  <c r="J104" i="1704"/>
  <c r="I104" i="1704"/>
  <c r="J103" i="1704"/>
  <c r="I103" i="1704"/>
  <c r="J102" i="1704"/>
  <c r="I102" i="1704"/>
  <c r="J101" i="1704"/>
  <c r="I101" i="1704"/>
  <c r="J100" i="1704"/>
  <c r="I100" i="1704"/>
  <c r="J99" i="1704"/>
  <c r="I99" i="1704"/>
  <c r="F98" i="1704"/>
  <c r="J97" i="1704"/>
  <c r="I97" i="1704"/>
  <c r="J96" i="1704"/>
  <c r="I96" i="1704"/>
  <c r="J95" i="1704"/>
  <c r="I95" i="1704"/>
  <c r="F94" i="1704"/>
  <c r="D94" i="1704"/>
  <c r="J93" i="1704"/>
  <c r="I93" i="1704"/>
  <c r="J92" i="1704"/>
  <c r="I92" i="1704"/>
  <c r="J91" i="1704"/>
  <c r="I91" i="1704"/>
  <c r="J90" i="1704"/>
  <c r="I90" i="1704"/>
  <c r="J89" i="1704"/>
  <c r="I89" i="1704"/>
  <c r="J88" i="1704"/>
  <c r="I88" i="1704"/>
  <c r="J87" i="1704"/>
  <c r="I87" i="1704"/>
  <c r="J86" i="1704"/>
  <c r="I86" i="1704"/>
  <c r="J85" i="1704"/>
  <c r="I85" i="1704"/>
  <c r="J84" i="1704"/>
  <c r="I84" i="1704"/>
  <c r="J83" i="1704"/>
  <c r="I83" i="1704"/>
  <c r="J82" i="1704"/>
  <c r="I82" i="1704"/>
  <c r="J81" i="1704"/>
  <c r="I81" i="1704"/>
  <c r="J80" i="1704"/>
  <c r="I80" i="1704"/>
  <c r="J79" i="1704"/>
  <c r="I79" i="1704"/>
  <c r="J78" i="1704"/>
  <c r="I78" i="1704"/>
  <c r="J77" i="1704"/>
  <c r="I77" i="1704"/>
  <c r="J76" i="1704"/>
  <c r="I76" i="1704"/>
  <c r="F75" i="1704"/>
  <c r="D75" i="1704"/>
  <c r="M73" i="1704"/>
  <c r="M136" i="1704" s="1"/>
  <c r="L73" i="1704"/>
  <c r="H73" i="1704"/>
  <c r="H136" i="1704" s="1"/>
  <c r="J71" i="1704"/>
  <c r="I71" i="1704"/>
  <c r="J70" i="1704"/>
  <c r="I70" i="1704"/>
  <c r="J69" i="1704"/>
  <c r="I69" i="1704"/>
  <c r="J68" i="1704"/>
  <c r="I68" i="1704"/>
  <c r="J67" i="1704"/>
  <c r="I67" i="1704"/>
  <c r="J66" i="1704"/>
  <c r="I66" i="1704"/>
  <c r="J65" i="1704"/>
  <c r="I65" i="1704"/>
  <c r="J64" i="1704"/>
  <c r="I64" i="1704"/>
  <c r="J63" i="1704"/>
  <c r="I63" i="1704"/>
  <c r="J62" i="1704"/>
  <c r="I62" i="1704"/>
  <c r="J61" i="1704"/>
  <c r="I61" i="1704"/>
  <c r="J60" i="1704"/>
  <c r="I60" i="1704"/>
  <c r="J59" i="1704"/>
  <c r="I59" i="1704"/>
  <c r="J58" i="1704"/>
  <c r="I58" i="1704"/>
  <c r="J57" i="1704"/>
  <c r="I57" i="1704"/>
  <c r="J56" i="1704"/>
  <c r="I56" i="1704"/>
  <c r="J55" i="1704"/>
  <c r="I55" i="1704"/>
  <c r="J54" i="1704"/>
  <c r="I54" i="1704"/>
  <c r="J53" i="1704"/>
  <c r="I53" i="1704"/>
  <c r="J52" i="1704"/>
  <c r="I52" i="1704"/>
  <c r="J51" i="1704"/>
  <c r="I51" i="1704"/>
  <c r="F50" i="1704"/>
  <c r="D50" i="1704"/>
  <c r="J49" i="1704"/>
  <c r="I49" i="1704"/>
  <c r="J48" i="1704"/>
  <c r="I48" i="1704"/>
  <c r="J47" i="1704"/>
  <c r="I47" i="1704"/>
  <c r="J46" i="1704"/>
  <c r="I46" i="1704"/>
  <c r="F45" i="1704"/>
  <c r="D45" i="1704"/>
  <c r="J44" i="1704"/>
  <c r="I44" i="1704"/>
  <c r="J43" i="1704"/>
  <c r="I43" i="1704"/>
  <c r="J42" i="1704"/>
  <c r="I42" i="1704"/>
  <c r="J41" i="1704"/>
  <c r="I41" i="1704"/>
  <c r="J40" i="1704"/>
  <c r="I40" i="1704"/>
  <c r="J39" i="1704"/>
  <c r="I39" i="1704"/>
  <c r="J38" i="1704"/>
  <c r="I38" i="1704"/>
  <c r="J37" i="1704"/>
  <c r="I37" i="1704"/>
  <c r="F36" i="1704"/>
  <c r="J35" i="1704"/>
  <c r="I35" i="1704"/>
  <c r="J34" i="1704"/>
  <c r="I34" i="1704"/>
  <c r="J33" i="1704"/>
  <c r="I33" i="1704"/>
  <c r="F32" i="1704"/>
  <c r="D32" i="1704"/>
  <c r="J31" i="1704"/>
  <c r="I31" i="1704"/>
  <c r="J30" i="1704"/>
  <c r="I30" i="1704"/>
  <c r="J29" i="1704"/>
  <c r="I29" i="1704"/>
  <c r="J28" i="1704"/>
  <c r="I28" i="1704"/>
  <c r="J27" i="1704"/>
  <c r="I27" i="1704"/>
  <c r="J26" i="1704"/>
  <c r="I26" i="1704"/>
  <c r="J25" i="1704"/>
  <c r="I25" i="1704"/>
  <c r="J24" i="1704"/>
  <c r="I24" i="1704"/>
  <c r="J23" i="1704"/>
  <c r="I23" i="1704"/>
  <c r="J22" i="1704"/>
  <c r="I22" i="1704"/>
  <c r="J21" i="1704"/>
  <c r="I21" i="1704"/>
  <c r="J20" i="1704"/>
  <c r="I20" i="1704"/>
  <c r="J19" i="1704"/>
  <c r="I19" i="1704"/>
  <c r="J18" i="1704"/>
  <c r="I18" i="1704"/>
  <c r="J17" i="1704"/>
  <c r="I17" i="1704"/>
  <c r="J16" i="1704"/>
  <c r="I16" i="1704"/>
  <c r="J15" i="1704"/>
  <c r="I15" i="1704"/>
  <c r="J14" i="1704"/>
  <c r="I14" i="1704"/>
  <c r="F13" i="1704"/>
  <c r="D13" i="1704"/>
  <c r="J28" i="1680"/>
  <c r="I28" i="1680"/>
  <c r="F28" i="1680"/>
  <c r="D28" i="1680"/>
  <c r="G27" i="1680"/>
  <c r="G26" i="1680"/>
  <c r="G25" i="1680"/>
  <c r="G24" i="1680"/>
  <c r="G23" i="1680"/>
  <c r="G22" i="1680"/>
  <c r="J20" i="1680"/>
  <c r="I20" i="1680"/>
  <c r="F20" i="1680"/>
  <c r="D20" i="1680"/>
  <c r="G19" i="1680"/>
  <c r="G18" i="1680"/>
  <c r="G17" i="1680"/>
  <c r="G16" i="1680"/>
  <c r="G15" i="1680"/>
  <c r="G14" i="1680"/>
  <c r="K24" i="1667"/>
  <c r="J24" i="1667"/>
  <c r="G24" i="1667"/>
  <c r="E24" i="1667"/>
  <c r="H23" i="1667"/>
  <c r="H22" i="1667"/>
  <c r="H21" i="1667"/>
  <c r="H20" i="1667"/>
  <c r="H19" i="1667"/>
  <c r="K17" i="1667"/>
  <c r="J17" i="1667"/>
  <c r="G17" i="1667"/>
  <c r="E17" i="1667"/>
  <c r="H16" i="1667"/>
  <c r="H15" i="1667"/>
  <c r="H14" i="1667"/>
  <c r="H13" i="1667"/>
  <c r="H12" i="1667"/>
  <c r="F24" i="1664"/>
  <c r="D24" i="1664"/>
  <c r="F20" i="1664"/>
  <c r="D20" i="1664"/>
  <c r="F16" i="1664"/>
  <c r="D16" i="1664"/>
  <c r="F12" i="1664"/>
  <c r="D12" i="1664"/>
  <c r="F24" i="1663"/>
  <c r="D24" i="1663"/>
  <c r="F20" i="1663"/>
  <c r="D20" i="1663"/>
  <c r="F16" i="1663"/>
  <c r="D16" i="1663"/>
  <c r="F12" i="1663"/>
  <c r="D12" i="1663"/>
  <c r="M152" i="1662"/>
  <c r="L152" i="1662"/>
  <c r="H152" i="1662"/>
  <c r="J150" i="1662"/>
  <c r="I150" i="1662"/>
  <c r="J149" i="1662"/>
  <c r="I149" i="1662"/>
  <c r="J148" i="1662"/>
  <c r="I148" i="1662"/>
  <c r="J147" i="1662"/>
  <c r="I147" i="1662"/>
  <c r="J146" i="1662"/>
  <c r="I146" i="1662"/>
  <c r="J145" i="1662"/>
  <c r="I145" i="1662"/>
  <c r="J144" i="1662"/>
  <c r="I144" i="1662"/>
  <c r="J143" i="1662"/>
  <c r="I143" i="1662"/>
  <c r="J142" i="1662"/>
  <c r="I142" i="1662"/>
  <c r="J141" i="1662"/>
  <c r="I141" i="1662"/>
  <c r="J140" i="1662"/>
  <c r="I140" i="1662"/>
  <c r="J139" i="1662"/>
  <c r="I139" i="1662"/>
  <c r="J138" i="1662"/>
  <c r="I138" i="1662"/>
  <c r="J137" i="1662"/>
  <c r="I137" i="1662"/>
  <c r="J136" i="1662"/>
  <c r="I136" i="1662"/>
  <c r="J135" i="1662"/>
  <c r="I135" i="1662"/>
  <c r="J134" i="1662"/>
  <c r="I134" i="1662"/>
  <c r="J133" i="1662"/>
  <c r="I133" i="1662"/>
  <c r="J132" i="1662"/>
  <c r="I132" i="1662"/>
  <c r="J131" i="1662"/>
  <c r="I131" i="1662"/>
  <c r="J130" i="1662"/>
  <c r="I130" i="1662"/>
  <c r="J129" i="1662"/>
  <c r="I129" i="1662"/>
  <c r="J128" i="1662"/>
  <c r="I128" i="1662"/>
  <c r="J127" i="1662"/>
  <c r="I127" i="1662"/>
  <c r="J126" i="1662"/>
  <c r="I126" i="1662"/>
  <c r="J125" i="1662"/>
  <c r="I125" i="1662"/>
  <c r="J124" i="1662"/>
  <c r="I124" i="1662"/>
  <c r="J123" i="1662"/>
  <c r="I123" i="1662"/>
  <c r="J121" i="1662"/>
  <c r="I121" i="1662"/>
  <c r="J120" i="1662"/>
  <c r="I120" i="1662"/>
  <c r="J119" i="1662"/>
  <c r="I119" i="1662"/>
  <c r="J118" i="1662"/>
  <c r="I118" i="1662"/>
  <c r="J116" i="1662"/>
  <c r="I116" i="1662"/>
  <c r="J115" i="1662"/>
  <c r="I115" i="1662"/>
  <c r="J114" i="1662"/>
  <c r="I114" i="1662"/>
  <c r="J113" i="1662"/>
  <c r="I113" i="1662"/>
  <c r="J112" i="1662"/>
  <c r="I112" i="1662"/>
  <c r="J111" i="1662"/>
  <c r="I111" i="1662"/>
  <c r="J110" i="1662"/>
  <c r="I110" i="1662"/>
  <c r="J109" i="1662"/>
  <c r="I109" i="1662"/>
  <c r="J107" i="1662"/>
  <c r="I107" i="1662"/>
  <c r="J106" i="1662"/>
  <c r="I106" i="1662"/>
  <c r="J105" i="1662"/>
  <c r="I105" i="1662"/>
  <c r="J103" i="1662"/>
  <c r="I103" i="1662"/>
  <c r="J102" i="1662"/>
  <c r="I102" i="1662"/>
  <c r="J101" i="1662"/>
  <c r="I101" i="1662"/>
  <c r="J100" i="1662"/>
  <c r="I100" i="1662"/>
  <c r="J99" i="1662"/>
  <c r="I99" i="1662"/>
  <c r="J98" i="1662"/>
  <c r="I98" i="1662"/>
  <c r="J97" i="1662"/>
  <c r="I97" i="1662"/>
  <c r="J96" i="1662"/>
  <c r="I96" i="1662"/>
  <c r="F95" i="1662"/>
  <c r="D95" i="1662"/>
  <c r="J94" i="1662"/>
  <c r="I94" i="1662"/>
  <c r="J93" i="1662"/>
  <c r="I93" i="1662"/>
  <c r="J92" i="1662"/>
  <c r="I92" i="1662"/>
  <c r="F91" i="1662"/>
  <c r="D91" i="1662"/>
  <c r="J90" i="1662"/>
  <c r="I90" i="1662"/>
  <c r="J89" i="1662"/>
  <c r="I89" i="1662"/>
  <c r="J88" i="1662"/>
  <c r="I88" i="1662"/>
  <c r="F87" i="1662"/>
  <c r="D87" i="1662"/>
  <c r="J86" i="1662"/>
  <c r="I86" i="1662"/>
  <c r="J85" i="1662"/>
  <c r="I85" i="1662"/>
  <c r="J84" i="1662"/>
  <c r="I84" i="1662"/>
  <c r="F83" i="1662"/>
  <c r="D83" i="1662"/>
  <c r="M81" i="1662"/>
  <c r="L81" i="1662"/>
  <c r="H81" i="1662"/>
  <c r="J79" i="1662"/>
  <c r="I79" i="1662"/>
  <c r="J78" i="1662"/>
  <c r="I78" i="1662"/>
  <c r="J77" i="1662"/>
  <c r="I77" i="1662"/>
  <c r="J76" i="1662"/>
  <c r="I76" i="1662"/>
  <c r="J75" i="1662"/>
  <c r="I75" i="1662"/>
  <c r="J74" i="1662"/>
  <c r="I74" i="1662"/>
  <c r="J73" i="1662"/>
  <c r="I73" i="1662"/>
  <c r="J72" i="1662"/>
  <c r="I72" i="1662"/>
  <c r="J71" i="1662"/>
  <c r="I71" i="1662"/>
  <c r="J70" i="1662"/>
  <c r="I70" i="1662"/>
  <c r="J69" i="1662"/>
  <c r="I69" i="1662"/>
  <c r="J68" i="1662"/>
  <c r="I68" i="1662"/>
  <c r="J67" i="1662"/>
  <c r="I67" i="1662"/>
  <c r="J66" i="1662"/>
  <c r="I66" i="1662"/>
  <c r="J65" i="1662"/>
  <c r="I65" i="1662"/>
  <c r="J64" i="1662"/>
  <c r="I64" i="1662"/>
  <c r="J63" i="1662"/>
  <c r="I63" i="1662"/>
  <c r="J62" i="1662"/>
  <c r="I62" i="1662"/>
  <c r="J61" i="1662"/>
  <c r="I61" i="1662"/>
  <c r="J60" i="1662"/>
  <c r="I60" i="1662"/>
  <c r="J59" i="1662"/>
  <c r="I59" i="1662"/>
  <c r="J58" i="1662"/>
  <c r="I58" i="1662"/>
  <c r="J57" i="1662"/>
  <c r="I57" i="1662"/>
  <c r="J56" i="1662"/>
  <c r="I56" i="1662"/>
  <c r="J55" i="1662"/>
  <c r="I55" i="1662"/>
  <c r="J54" i="1662"/>
  <c r="I54" i="1662"/>
  <c r="J53" i="1662"/>
  <c r="I53" i="1662"/>
  <c r="J51" i="1662"/>
  <c r="I51" i="1662"/>
  <c r="J50" i="1662"/>
  <c r="I50" i="1662"/>
  <c r="J49" i="1662"/>
  <c r="I49" i="1662"/>
  <c r="J48" i="1662"/>
  <c r="I48" i="1662"/>
  <c r="J46" i="1662"/>
  <c r="I46" i="1662"/>
  <c r="J45" i="1662"/>
  <c r="I45" i="1662"/>
  <c r="J44" i="1662"/>
  <c r="I44" i="1662"/>
  <c r="J43" i="1662"/>
  <c r="I43" i="1662"/>
  <c r="J42" i="1662"/>
  <c r="I42" i="1662"/>
  <c r="J41" i="1662"/>
  <c r="I41" i="1662"/>
  <c r="J40" i="1662"/>
  <c r="I40" i="1662"/>
  <c r="J39" i="1662"/>
  <c r="I39" i="1662"/>
  <c r="J37" i="1662"/>
  <c r="I37" i="1662"/>
  <c r="J36" i="1662"/>
  <c r="I36" i="1662"/>
  <c r="J35" i="1662"/>
  <c r="I35" i="1662"/>
  <c r="J33" i="1662"/>
  <c r="I33" i="1662"/>
  <c r="J32" i="1662"/>
  <c r="I32" i="1662"/>
  <c r="J31" i="1662"/>
  <c r="I31" i="1662"/>
  <c r="J30" i="1662"/>
  <c r="I30" i="1662"/>
  <c r="J29" i="1662"/>
  <c r="I29" i="1662"/>
  <c r="J28" i="1662"/>
  <c r="I28" i="1662"/>
  <c r="J27" i="1662"/>
  <c r="I27" i="1662"/>
  <c r="J26" i="1662"/>
  <c r="I26" i="1662"/>
  <c r="F25" i="1662"/>
  <c r="D25" i="1662"/>
  <c r="J24" i="1662"/>
  <c r="I24" i="1662"/>
  <c r="J23" i="1662"/>
  <c r="I23" i="1662"/>
  <c r="J22" i="1662"/>
  <c r="I22" i="1662"/>
  <c r="F21" i="1662"/>
  <c r="D21" i="1662"/>
  <c r="J20" i="1662"/>
  <c r="I20" i="1662"/>
  <c r="J19" i="1662"/>
  <c r="I19" i="1662"/>
  <c r="J18" i="1662"/>
  <c r="I18" i="1662"/>
  <c r="F17" i="1662"/>
  <c r="D17" i="1662"/>
  <c r="J16" i="1662"/>
  <c r="I16" i="1662"/>
  <c r="J15" i="1662"/>
  <c r="I15" i="1662"/>
  <c r="J14" i="1662"/>
  <c r="I14" i="1662"/>
  <c r="F13" i="1662"/>
  <c r="D13" i="1662"/>
  <c r="M135" i="1659"/>
  <c r="L135" i="1659"/>
  <c r="H135" i="1659"/>
  <c r="J133" i="1659"/>
  <c r="I133" i="1659"/>
  <c r="J132" i="1659"/>
  <c r="I132" i="1659"/>
  <c r="J131" i="1659"/>
  <c r="I131" i="1659"/>
  <c r="J130" i="1659"/>
  <c r="I130" i="1659"/>
  <c r="J129" i="1659"/>
  <c r="I129" i="1659"/>
  <c r="J128" i="1659"/>
  <c r="I128" i="1659"/>
  <c r="J127" i="1659"/>
  <c r="I127" i="1659"/>
  <c r="J126" i="1659"/>
  <c r="I126" i="1659"/>
  <c r="J125" i="1659"/>
  <c r="I125" i="1659"/>
  <c r="J124" i="1659"/>
  <c r="I124" i="1659"/>
  <c r="J123" i="1659"/>
  <c r="I123" i="1659"/>
  <c r="J122" i="1659"/>
  <c r="I122" i="1659"/>
  <c r="J121" i="1659"/>
  <c r="I121" i="1659"/>
  <c r="J120" i="1659"/>
  <c r="I120" i="1659"/>
  <c r="J119" i="1659"/>
  <c r="I119" i="1659"/>
  <c r="J118" i="1659"/>
  <c r="I118" i="1659"/>
  <c r="J117" i="1659"/>
  <c r="I117" i="1659"/>
  <c r="J116" i="1659"/>
  <c r="I116" i="1659"/>
  <c r="J115" i="1659"/>
  <c r="I115" i="1659"/>
  <c r="J114" i="1659"/>
  <c r="I114" i="1659"/>
  <c r="J113" i="1659"/>
  <c r="I113" i="1659"/>
  <c r="F112" i="1659"/>
  <c r="D112" i="1659"/>
  <c r="J111" i="1659"/>
  <c r="I111" i="1659"/>
  <c r="J110" i="1659"/>
  <c r="I110" i="1659"/>
  <c r="J109" i="1659"/>
  <c r="I109" i="1659"/>
  <c r="J108" i="1659"/>
  <c r="I108" i="1659"/>
  <c r="F107" i="1659"/>
  <c r="D107" i="1659"/>
  <c r="J106" i="1659"/>
  <c r="I106" i="1659"/>
  <c r="J105" i="1659"/>
  <c r="I105" i="1659"/>
  <c r="J104" i="1659"/>
  <c r="I104" i="1659"/>
  <c r="J103" i="1659"/>
  <c r="I103" i="1659"/>
  <c r="J102" i="1659"/>
  <c r="I102" i="1659"/>
  <c r="J101" i="1659"/>
  <c r="I101" i="1659"/>
  <c r="J100" i="1659"/>
  <c r="I100" i="1659"/>
  <c r="J99" i="1659"/>
  <c r="I99" i="1659"/>
  <c r="F98" i="1659"/>
  <c r="J97" i="1659"/>
  <c r="I97" i="1659"/>
  <c r="J96" i="1659"/>
  <c r="I96" i="1659"/>
  <c r="J95" i="1659"/>
  <c r="I95" i="1659"/>
  <c r="F94" i="1659"/>
  <c r="D94" i="1659"/>
  <c r="J93" i="1659"/>
  <c r="I93" i="1659"/>
  <c r="J92" i="1659"/>
  <c r="I92" i="1659"/>
  <c r="J91" i="1659"/>
  <c r="I91" i="1659"/>
  <c r="J90" i="1659"/>
  <c r="I90" i="1659"/>
  <c r="J89" i="1659"/>
  <c r="I89" i="1659"/>
  <c r="J88" i="1659"/>
  <c r="I88" i="1659"/>
  <c r="J87" i="1659"/>
  <c r="I87" i="1659"/>
  <c r="J86" i="1659"/>
  <c r="I86" i="1659"/>
  <c r="J85" i="1659"/>
  <c r="I85" i="1659"/>
  <c r="J84" i="1659"/>
  <c r="I84" i="1659"/>
  <c r="J83" i="1659"/>
  <c r="I83" i="1659"/>
  <c r="J82" i="1659"/>
  <c r="I82" i="1659"/>
  <c r="J81" i="1659"/>
  <c r="I81" i="1659"/>
  <c r="J80" i="1659"/>
  <c r="I80" i="1659"/>
  <c r="J79" i="1659"/>
  <c r="I79" i="1659"/>
  <c r="J78" i="1659"/>
  <c r="I78" i="1659"/>
  <c r="J77" i="1659"/>
  <c r="I77" i="1659"/>
  <c r="J76" i="1659"/>
  <c r="I76" i="1659"/>
  <c r="F75" i="1659"/>
  <c r="D75" i="1659"/>
  <c r="M73" i="1659"/>
  <c r="L73" i="1659"/>
  <c r="H73" i="1659"/>
  <c r="J71" i="1659"/>
  <c r="I71" i="1659"/>
  <c r="J70" i="1659"/>
  <c r="I70" i="1659"/>
  <c r="J69" i="1659"/>
  <c r="I69" i="1659"/>
  <c r="J68" i="1659"/>
  <c r="I68" i="1659"/>
  <c r="J67" i="1659"/>
  <c r="I67" i="1659"/>
  <c r="J66" i="1659"/>
  <c r="I66" i="1659"/>
  <c r="J65" i="1659"/>
  <c r="I65" i="1659"/>
  <c r="J64" i="1659"/>
  <c r="I64" i="1659"/>
  <c r="J63" i="1659"/>
  <c r="I63" i="1659"/>
  <c r="J62" i="1659"/>
  <c r="I62" i="1659"/>
  <c r="J61" i="1659"/>
  <c r="I61" i="1659"/>
  <c r="J60" i="1659"/>
  <c r="I60" i="1659"/>
  <c r="J59" i="1659"/>
  <c r="I59" i="1659"/>
  <c r="J58" i="1659"/>
  <c r="I58" i="1659"/>
  <c r="J57" i="1659"/>
  <c r="I57" i="1659"/>
  <c r="J56" i="1659"/>
  <c r="I56" i="1659"/>
  <c r="J55" i="1659"/>
  <c r="I55" i="1659"/>
  <c r="J54" i="1659"/>
  <c r="I54" i="1659"/>
  <c r="J53" i="1659"/>
  <c r="I53" i="1659"/>
  <c r="J52" i="1659"/>
  <c r="I52" i="1659"/>
  <c r="J51" i="1659"/>
  <c r="I51" i="1659"/>
  <c r="F50" i="1659"/>
  <c r="D50" i="1659"/>
  <c r="J49" i="1659"/>
  <c r="I49" i="1659"/>
  <c r="J48" i="1659"/>
  <c r="I48" i="1659"/>
  <c r="J47" i="1659"/>
  <c r="I47" i="1659"/>
  <c r="J46" i="1659"/>
  <c r="I46" i="1659"/>
  <c r="F45" i="1659"/>
  <c r="D45" i="1659"/>
  <c r="J44" i="1659"/>
  <c r="I44" i="1659"/>
  <c r="J43" i="1659"/>
  <c r="I43" i="1659"/>
  <c r="J42" i="1659"/>
  <c r="I42" i="1659"/>
  <c r="J41" i="1659"/>
  <c r="I41" i="1659"/>
  <c r="J40" i="1659"/>
  <c r="I40" i="1659"/>
  <c r="J39" i="1659"/>
  <c r="I39" i="1659"/>
  <c r="J38" i="1659"/>
  <c r="I38" i="1659"/>
  <c r="J37" i="1659"/>
  <c r="I37" i="1659"/>
  <c r="F36" i="1659"/>
  <c r="J35" i="1659"/>
  <c r="I35" i="1659"/>
  <c r="J34" i="1659"/>
  <c r="I34" i="1659"/>
  <c r="J33" i="1659"/>
  <c r="I33" i="1659"/>
  <c r="F32" i="1659"/>
  <c r="D32" i="1659"/>
  <c r="J31" i="1659"/>
  <c r="I31" i="1659"/>
  <c r="J30" i="1659"/>
  <c r="I30" i="1659"/>
  <c r="J29" i="1659"/>
  <c r="I29" i="1659"/>
  <c r="J28" i="1659"/>
  <c r="I28" i="1659"/>
  <c r="J27" i="1659"/>
  <c r="I27" i="1659"/>
  <c r="J26" i="1659"/>
  <c r="I26" i="1659"/>
  <c r="J25" i="1659"/>
  <c r="I25" i="1659"/>
  <c r="J24" i="1659"/>
  <c r="I24" i="1659"/>
  <c r="J23" i="1659"/>
  <c r="I23" i="1659"/>
  <c r="J22" i="1659"/>
  <c r="I22" i="1659"/>
  <c r="J21" i="1659"/>
  <c r="I21" i="1659"/>
  <c r="J20" i="1659"/>
  <c r="I20" i="1659"/>
  <c r="J19" i="1659"/>
  <c r="I19" i="1659"/>
  <c r="J18" i="1659"/>
  <c r="I18" i="1659"/>
  <c r="J17" i="1659"/>
  <c r="I17" i="1659"/>
  <c r="J16" i="1659"/>
  <c r="I16" i="1659"/>
  <c r="J15" i="1659"/>
  <c r="I15" i="1659"/>
  <c r="J14" i="1659"/>
  <c r="I14" i="1659"/>
  <c r="F13" i="1659"/>
  <c r="D13" i="1659"/>
  <c r="G26" i="1656"/>
  <c r="E26" i="1656"/>
  <c r="H24" i="1656"/>
  <c r="C24" i="1656"/>
  <c r="H23" i="1656"/>
  <c r="C23" i="1656"/>
  <c r="H22" i="1656"/>
  <c r="C22" i="1656"/>
  <c r="H21" i="1656"/>
  <c r="C21" i="1656"/>
  <c r="H20" i="1656"/>
  <c r="C20" i="1656"/>
  <c r="G18" i="1656"/>
  <c r="E17" i="1656"/>
  <c r="E18" i="1656" s="1"/>
  <c r="H16" i="1656"/>
  <c r="C16" i="1656"/>
  <c r="H15" i="1656"/>
  <c r="C15" i="1656"/>
  <c r="H14" i="1656"/>
  <c r="C14" i="1656"/>
  <c r="H13" i="1656"/>
  <c r="C13" i="1656"/>
  <c r="H12" i="1656"/>
  <c r="C12" i="1656"/>
  <c r="G26" i="1653"/>
  <c r="E26" i="1653"/>
  <c r="H24" i="1653"/>
  <c r="C24" i="1653"/>
  <c r="H23" i="1653"/>
  <c r="C23" i="1653"/>
  <c r="H22" i="1653"/>
  <c r="C22" i="1653"/>
  <c r="H21" i="1653"/>
  <c r="C21" i="1653"/>
  <c r="H20" i="1653"/>
  <c r="C20" i="1653"/>
  <c r="G18" i="1653"/>
  <c r="E17" i="1653"/>
  <c r="E18" i="1653" s="1"/>
  <c r="H16" i="1653"/>
  <c r="C16" i="1653"/>
  <c r="H15" i="1653"/>
  <c r="C15" i="1653"/>
  <c r="H14" i="1653"/>
  <c r="C14" i="1653"/>
  <c r="H13" i="1653"/>
  <c r="C13" i="1653"/>
  <c r="H12" i="1653"/>
  <c r="C12" i="1653"/>
  <c r="J28" i="1625"/>
  <c r="I28" i="1625"/>
  <c r="F28" i="1625"/>
  <c r="D28" i="1625"/>
  <c r="G27" i="1625"/>
  <c r="G26" i="1625"/>
  <c r="G25" i="1625"/>
  <c r="G24" i="1625"/>
  <c r="G23" i="1625"/>
  <c r="G22" i="1625"/>
  <c r="J20" i="1625"/>
  <c r="I20" i="1625"/>
  <c r="F20" i="1625"/>
  <c r="D20" i="1625"/>
  <c r="G19" i="1625"/>
  <c r="G18" i="1625"/>
  <c r="G17" i="1625"/>
  <c r="G16" i="1625"/>
  <c r="G15" i="1625"/>
  <c r="G14" i="1625"/>
  <c r="K24" i="1618"/>
  <c r="J24" i="1618"/>
  <c r="G24" i="1618"/>
  <c r="E24" i="1618"/>
  <c r="H23" i="1618"/>
  <c r="H22" i="1618"/>
  <c r="H21" i="1618"/>
  <c r="H20" i="1618"/>
  <c r="H19" i="1618"/>
  <c r="K17" i="1618"/>
  <c r="J17" i="1618"/>
  <c r="G17" i="1618"/>
  <c r="E17" i="1618"/>
  <c r="H16" i="1618"/>
  <c r="H15" i="1618"/>
  <c r="H14" i="1618"/>
  <c r="H13" i="1618"/>
  <c r="H12" i="1618"/>
  <c r="K25" i="1617"/>
  <c r="J25" i="1617"/>
  <c r="F25" i="1617"/>
  <c r="D25" i="1617"/>
  <c r="P503" i="1303" s="1"/>
  <c r="H24" i="1617"/>
  <c r="G24" i="1617"/>
  <c r="H23" i="1617"/>
  <c r="G23" i="1617"/>
  <c r="H22" i="1617"/>
  <c r="G22" i="1617"/>
  <c r="H21" i="1617"/>
  <c r="G21" i="1617"/>
  <c r="H20" i="1617"/>
  <c r="G20" i="1617"/>
  <c r="K18" i="1617"/>
  <c r="J18" i="1617"/>
  <c r="F18" i="1617"/>
  <c r="D18" i="1617"/>
  <c r="P502" i="1303" s="1"/>
  <c r="H17" i="1617"/>
  <c r="G17" i="1617"/>
  <c r="H16" i="1617"/>
  <c r="G16" i="1617"/>
  <c r="H15" i="1617"/>
  <c r="G15" i="1617"/>
  <c r="H14" i="1617"/>
  <c r="G14" i="1617"/>
  <c r="H13" i="1617"/>
  <c r="G13" i="1617"/>
  <c r="M152" i="1615"/>
  <c r="L152" i="1615"/>
  <c r="H152" i="1615"/>
  <c r="J150" i="1615"/>
  <c r="I150" i="1615"/>
  <c r="J149" i="1615"/>
  <c r="I149" i="1615"/>
  <c r="J148" i="1615"/>
  <c r="I148" i="1615"/>
  <c r="J147" i="1615"/>
  <c r="I147" i="1615"/>
  <c r="J146" i="1615"/>
  <c r="I146" i="1615"/>
  <c r="J145" i="1615"/>
  <c r="I145" i="1615"/>
  <c r="J144" i="1615"/>
  <c r="I144" i="1615"/>
  <c r="J143" i="1615"/>
  <c r="I143" i="1615"/>
  <c r="J142" i="1615"/>
  <c r="I142" i="1615"/>
  <c r="J141" i="1615"/>
  <c r="I141" i="1615"/>
  <c r="J140" i="1615"/>
  <c r="I140" i="1615"/>
  <c r="J139" i="1615"/>
  <c r="I139" i="1615"/>
  <c r="J138" i="1615"/>
  <c r="I138" i="1615"/>
  <c r="J137" i="1615"/>
  <c r="I137" i="1615"/>
  <c r="J136" i="1615"/>
  <c r="I136" i="1615"/>
  <c r="J135" i="1615"/>
  <c r="I135" i="1615"/>
  <c r="J134" i="1615"/>
  <c r="I134" i="1615"/>
  <c r="J133" i="1615"/>
  <c r="I133" i="1615"/>
  <c r="J132" i="1615"/>
  <c r="I132" i="1615"/>
  <c r="J131" i="1615"/>
  <c r="I131" i="1615"/>
  <c r="J130" i="1615"/>
  <c r="I130" i="1615"/>
  <c r="J129" i="1615"/>
  <c r="I129" i="1615"/>
  <c r="J128" i="1615"/>
  <c r="I128" i="1615"/>
  <c r="J127" i="1615"/>
  <c r="I127" i="1615"/>
  <c r="J126" i="1615"/>
  <c r="I126" i="1615"/>
  <c r="J125" i="1615"/>
  <c r="I125" i="1615"/>
  <c r="J124" i="1615"/>
  <c r="I124" i="1615"/>
  <c r="J123" i="1615"/>
  <c r="I123" i="1615"/>
  <c r="J121" i="1615"/>
  <c r="I121" i="1615"/>
  <c r="J120" i="1615"/>
  <c r="I120" i="1615"/>
  <c r="J119" i="1615"/>
  <c r="I119" i="1615"/>
  <c r="J118" i="1615"/>
  <c r="I118" i="1615"/>
  <c r="J116" i="1615"/>
  <c r="I116" i="1615"/>
  <c r="J115" i="1615"/>
  <c r="I115" i="1615"/>
  <c r="J114" i="1615"/>
  <c r="I114" i="1615"/>
  <c r="J113" i="1615"/>
  <c r="I113" i="1615"/>
  <c r="J112" i="1615"/>
  <c r="I112" i="1615"/>
  <c r="J111" i="1615"/>
  <c r="I111" i="1615"/>
  <c r="J110" i="1615"/>
  <c r="I110" i="1615"/>
  <c r="J109" i="1615"/>
  <c r="I109" i="1615"/>
  <c r="J107" i="1615"/>
  <c r="I107" i="1615"/>
  <c r="J106" i="1615"/>
  <c r="I106" i="1615"/>
  <c r="J105" i="1615"/>
  <c r="I105" i="1615"/>
  <c r="J103" i="1615"/>
  <c r="I103" i="1615"/>
  <c r="J102" i="1615"/>
  <c r="I102" i="1615"/>
  <c r="J101" i="1615"/>
  <c r="I101" i="1615"/>
  <c r="J100" i="1615"/>
  <c r="I100" i="1615"/>
  <c r="J99" i="1615"/>
  <c r="I99" i="1615"/>
  <c r="J98" i="1615"/>
  <c r="I98" i="1615"/>
  <c r="J97" i="1615"/>
  <c r="I97" i="1615"/>
  <c r="J96" i="1615"/>
  <c r="I96" i="1615"/>
  <c r="F95" i="1615"/>
  <c r="D95" i="1615"/>
  <c r="J94" i="1615"/>
  <c r="I94" i="1615"/>
  <c r="J93" i="1615"/>
  <c r="I93" i="1615"/>
  <c r="J92" i="1615"/>
  <c r="I92" i="1615"/>
  <c r="F91" i="1615"/>
  <c r="D91" i="1615"/>
  <c r="J90" i="1615"/>
  <c r="I90" i="1615"/>
  <c r="J89" i="1615"/>
  <c r="I89" i="1615"/>
  <c r="J88" i="1615"/>
  <c r="I88" i="1615"/>
  <c r="F87" i="1615"/>
  <c r="D87" i="1615"/>
  <c r="J86" i="1615"/>
  <c r="I86" i="1615"/>
  <c r="J85" i="1615"/>
  <c r="I85" i="1615"/>
  <c r="J84" i="1615"/>
  <c r="I84" i="1615"/>
  <c r="F83" i="1615"/>
  <c r="D83" i="1615"/>
  <c r="M81" i="1615"/>
  <c r="L81" i="1615"/>
  <c r="H81" i="1615"/>
  <c r="J79" i="1615"/>
  <c r="I79" i="1615"/>
  <c r="J78" i="1615"/>
  <c r="I78" i="1615"/>
  <c r="J77" i="1615"/>
  <c r="I77" i="1615"/>
  <c r="J76" i="1615"/>
  <c r="I76" i="1615"/>
  <c r="J75" i="1615"/>
  <c r="I75" i="1615"/>
  <c r="J74" i="1615"/>
  <c r="I74" i="1615"/>
  <c r="J73" i="1615"/>
  <c r="I73" i="1615"/>
  <c r="J72" i="1615"/>
  <c r="I72" i="1615"/>
  <c r="J71" i="1615"/>
  <c r="I71" i="1615"/>
  <c r="J70" i="1615"/>
  <c r="I70" i="1615"/>
  <c r="J69" i="1615"/>
  <c r="I69" i="1615"/>
  <c r="J68" i="1615"/>
  <c r="I68" i="1615"/>
  <c r="J67" i="1615"/>
  <c r="I67" i="1615"/>
  <c r="J66" i="1615"/>
  <c r="I66" i="1615"/>
  <c r="J65" i="1615"/>
  <c r="I65" i="1615"/>
  <c r="J64" i="1615"/>
  <c r="I64" i="1615"/>
  <c r="J63" i="1615"/>
  <c r="I63" i="1615"/>
  <c r="J62" i="1615"/>
  <c r="I62" i="1615"/>
  <c r="J61" i="1615"/>
  <c r="I61" i="1615"/>
  <c r="J60" i="1615"/>
  <c r="I60" i="1615"/>
  <c r="J59" i="1615"/>
  <c r="I59" i="1615"/>
  <c r="J58" i="1615"/>
  <c r="I58" i="1615"/>
  <c r="J57" i="1615"/>
  <c r="I57" i="1615"/>
  <c r="J56" i="1615"/>
  <c r="I56" i="1615"/>
  <c r="J55" i="1615"/>
  <c r="I55" i="1615"/>
  <c r="J54" i="1615"/>
  <c r="I54" i="1615"/>
  <c r="J53" i="1615"/>
  <c r="I53" i="1615"/>
  <c r="J51" i="1615"/>
  <c r="I51" i="1615"/>
  <c r="J50" i="1615"/>
  <c r="I50" i="1615"/>
  <c r="J49" i="1615"/>
  <c r="I49" i="1615"/>
  <c r="J48" i="1615"/>
  <c r="I48" i="1615"/>
  <c r="J46" i="1615"/>
  <c r="I46" i="1615"/>
  <c r="J45" i="1615"/>
  <c r="I45" i="1615"/>
  <c r="J44" i="1615"/>
  <c r="I44" i="1615"/>
  <c r="J43" i="1615"/>
  <c r="I43" i="1615"/>
  <c r="J42" i="1615"/>
  <c r="I42" i="1615"/>
  <c r="J41" i="1615"/>
  <c r="I41" i="1615"/>
  <c r="J40" i="1615"/>
  <c r="I40" i="1615"/>
  <c r="J39" i="1615"/>
  <c r="I39" i="1615"/>
  <c r="J37" i="1615"/>
  <c r="I37" i="1615"/>
  <c r="J36" i="1615"/>
  <c r="I36" i="1615"/>
  <c r="J35" i="1615"/>
  <c r="I35" i="1615"/>
  <c r="J33" i="1615"/>
  <c r="I33" i="1615"/>
  <c r="J32" i="1615"/>
  <c r="I32" i="1615"/>
  <c r="J31" i="1615"/>
  <c r="I31" i="1615"/>
  <c r="J30" i="1615"/>
  <c r="I30" i="1615"/>
  <c r="J29" i="1615"/>
  <c r="I29" i="1615"/>
  <c r="J28" i="1615"/>
  <c r="I28" i="1615"/>
  <c r="J27" i="1615"/>
  <c r="I27" i="1615"/>
  <c r="J26" i="1615"/>
  <c r="I26" i="1615"/>
  <c r="F25" i="1615"/>
  <c r="D25" i="1615"/>
  <c r="J24" i="1615"/>
  <c r="I24" i="1615"/>
  <c r="J23" i="1615"/>
  <c r="I23" i="1615"/>
  <c r="J22" i="1615"/>
  <c r="I22" i="1615"/>
  <c r="F21" i="1615"/>
  <c r="D21" i="1615"/>
  <c r="J20" i="1615"/>
  <c r="I20" i="1615"/>
  <c r="J19" i="1615"/>
  <c r="I19" i="1615"/>
  <c r="J18" i="1615"/>
  <c r="I18" i="1615"/>
  <c r="F17" i="1615"/>
  <c r="D17" i="1615"/>
  <c r="J16" i="1615"/>
  <c r="I16" i="1615"/>
  <c r="J15" i="1615"/>
  <c r="I15" i="1615"/>
  <c r="J14" i="1615"/>
  <c r="I14" i="1615"/>
  <c r="F13" i="1615"/>
  <c r="D13" i="1615"/>
  <c r="M135" i="1614"/>
  <c r="L135" i="1614"/>
  <c r="H135" i="1614"/>
  <c r="J133" i="1614"/>
  <c r="I133" i="1614"/>
  <c r="J132" i="1614"/>
  <c r="I132" i="1614"/>
  <c r="J131" i="1614"/>
  <c r="I131" i="1614"/>
  <c r="J130" i="1614"/>
  <c r="I130" i="1614"/>
  <c r="J129" i="1614"/>
  <c r="I129" i="1614"/>
  <c r="J128" i="1614"/>
  <c r="I128" i="1614"/>
  <c r="J127" i="1614"/>
  <c r="I127" i="1614"/>
  <c r="J126" i="1614"/>
  <c r="I126" i="1614"/>
  <c r="J125" i="1614"/>
  <c r="I125" i="1614"/>
  <c r="J124" i="1614"/>
  <c r="I124" i="1614"/>
  <c r="J123" i="1614"/>
  <c r="I123" i="1614"/>
  <c r="J122" i="1614"/>
  <c r="I122" i="1614"/>
  <c r="J121" i="1614"/>
  <c r="I121" i="1614"/>
  <c r="J120" i="1614"/>
  <c r="I120" i="1614"/>
  <c r="J119" i="1614"/>
  <c r="I119" i="1614"/>
  <c r="J118" i="1614"/>
  <c r="I118" i="1614"/>
  <c r="J117" i="1614"/>
  <c r="I117" i="1614"/>
  <c r="J116" i="1614"/>
  <c r="I116" i="1614"/>
  <c r="J115" i="1614"/>
  <c r="I115" i="1614"/>
  <c r="J114" i="1614"/>
  <c r="I114" i="1614"/>
  <c r="J113" i="1614"/>
  <c r="I113" i="1614"/>
  <c r="F112" i="1614"/>
  <c r="D112" i="1614"/>
  <c r="J111" i="1614"/>
  <c r="I111" i="1614"/>
  <c r="J110" i="1614"/>
  <c r="I110" i="1614"/>
  <c r="J109" i="1614"/>
  <c r="I109" i="1614"/>
  <c r="J108" i="1614"/>
  <c r="I108" i="1614"/>
  <c r="F107" i="1614"/>
  <c r="D107" i="1614"/>
  <c r="J106" i="1614"/>
  <c r="I106" i="1614"/>
  <c r="J105" i="1614"/>
  <c r="I105" i="1614"/>
  <c r="J104" i="1614"/>
  <c r="I104" i="1614"/>
  <c r="J103" i="1614"/>
  <c r="I103" i="1614"/>
  <c r="J102" i="1614"/>
  <c r="I102" i="1614"/>
  <c r="J101" i="1614"/>
  <c r="I101" i="1614"/>
  <c r="J100" i="1614"/>
  <c r="I100" i="1614"/>
  <c r="J99" i="1614"/>
  <c r="I99" i="1614"/>
  <c r="F98" i="1614"/>
  <c r="J97" i="1614"/>
  <c r="I97" i="1614"/>
  <c r="J96" i="1614"/>
  <c r="I96" i="1614"/>
  <c r="J95" i="1614"/>
  <c r="I95" i="1614"/>
  <c r="F94" i="1614"/>
  <c r="D94" i="1614"/>
  <c r="J93" i="1614"/>
  <c r="I93" i="1614"/>
  <c r="J92" i="1614"/>
  <c r="I92" i="1614"/>
  <c r="J91" i="1614"/>
  <c r="I91" i="1614"/>
  <c r="J90" i="1614"/>
  <c r="I90" i="1614"/>
  <c r="J89" i="1614"/>
  <c r="I89" i="1614"/>
  <c r="J88" i="1614"/>
  <c r="I88" i="1614"/>
  <c r="J87" i="1614"/>
  <c r="I87" i="1614"/>
  <c r="J86" i="1614"/>
  <c r="I86" i="1614"/>
  <c r="J85" i="1614"/>
  <c r="I85" i="1614"/>
  <c r="J84" i="1614"/>
  <c r="I84" i="1614"/>
  <c r="J83" i="1614"/>
  <c r="I83" i="1614"/>
  <c r="J82" i="1614"/>
  <c r="I82" i="1614"/>
  <c r="J81" i="1614"/>
  <c r="I81" i="1614"/>
  <c r="J80" i="1614"/>
  <c r="I80" i="1614"/>
  <c r="J79" i="1614"/>
  <c r="I79" i="1614"/>
  <c r="J78" i="1614"/>
  <c r="I78" i="1614"/>
  <c r="J77" i="1614"/>
  <c r="I77" i="1614"/>
  <c r="J76" i="1614"/>
  <c r="I76" i="1614"/>
  <c r="F75" i="1614"/>
  <c r="D75" i="1614"/>
  <c r="M73" i="1614"/>
  <c r="L73" i="1614"/>
  <c r="L136" i="1614" s="1"/>
  <c r="H73" i="1614"/>
  <c r="H136" i="1614" s="1"/>
  <c r="J71" i="1614"/>
  <c r="I71" i="1614"/>
  <c r="J70" i="1614"/>
  <c r="I70" i="1614"/>
  <c r="J69" i="1614"/>
  <c r="I69" i="1614"/>
  <c r="J68" i="1614"/>
  <c r="I68" i="1614"/>
  <c r="J67" i="1614"/>
  <c r="I67" i="1614"/>
  <c r="J66" i="1614"/>
  <c r="I66" i="1614"/>
  <c r="J65" i="1614"/>
  <c r="I65" i="1614"/>
  <c r="J64" i="1614"/>
  <c r="I64" i="1614"/>
  <c r="J63" i="1614"/>
  <c r="I63" i="1614"/>
  <c r="J62" i="1614"/>
  <c r="I62" i="1614"/>
  <c r="J61" i="1614"/>
  <c r="I61" i="1614"/>
  <c r="J60" i="1614"/>
  <c r="I60" i="1614"/>
  <c r="J59" i="1614"/>
  <c r="I59" i="1614"/>
  <c r="J58" i="1614"/>
  <c r="I58" i="1614"/>
  <c r="J57" i="1614"/>
  <c r="I57" i="1614"/>
  <c r="J56" i="1614"/>
  <c r="I56" i="1614"/>
  <c r="J55" i="1614"/>
  <c r="I55" i="1614"/>
  <c r="J54" i="1614"/>
  <c r="I54" i="1614"/>
  <c r="J53" i="1614"/>
  <c r="I53" i="1614"/>
  <c r="J52" i="1614"/>
  <c r="I52" i="1614"/>
  <c r="J51" i="1614"/>
  <c r="I51" i="1614"/>
  <c r="F50" i="1614"/>
  <c r="D50" i="1614"/>
  <c r="J49" i="1614"/>
  <c r="I49" i="1614"/>
  <c r="J48" i="1614"/>
  <c r="I48" i="1614"/>
  <c r="J47" i="1614"/>
  <c r="I47" i="1614"/>
  <c r="J46" i="1614"/>
  <c r="I46" i="1614"/>
  <c r="F45" i="1614"/>
  <c r="D45" i="1614"/>
  <c r="D36" i="1614" s="1"/>
  <c r="J44" i="1614"/>
  <c r="I44" i="1614"/>
  <c r="J43" i="1614"/>
  <c r="I43" i="1614"/>
  <c r="J42" i="1614"/>
  <c r="I42" i="1614"/>
  <c r="J41" i="1614"/>
  <c r="I41" i="1614"/>
  <c r="J40" i="1614"/>
  <c r="I40" i="1614"/>
  <c r="J39" i="1614"/>
  <c r="I39" i="1614"/>
  <c r="J38" i="1614"/>
  <c r="I38" i="1614"/>
  <c r="J37" i="1614"/>
  <c r="I37" i="1614"/>
  <c r="F36" i="1614"/>
  <c r="J35" i="1614"/>
  <c r="I35" i="1614"/>
  <c r="J34" i="1614"/>
  <c r="I34" i="1614"/>
  <c r="J33" i="1614"/>
  <c r="I33" i="1614"/>
  <c r="F32" i="1614"/>
  <c r="D32" i="1614"/>
  <c r="J31" i="1614"/>
  <c r="I31" i="1614"/>
  <c r="J30" i="1614"/>
  <c r="I30" i="1614"/>
  <c r="J29" i="1614"/>
  <c r="I29" i="1614"/>
  <c r="J28" i="1614"/>
  <c r="I28" i="1614"/>
  <c r="J27" i="1614"/>
  <c r="I27" i="1614"/>
  <c r="J26" i="1614"/>
  <c r="I26" i="1614"/>
  <c r="J25" i="1614"/>
  <c r="I25" i="1614"/>
  <c r="J24" i="1614"/>
  <c r="I24" i="1614"/>
  <c r="J23" i="1614"/>
  <c r="I23" i="1614"/>
  <c r="J22" i="1614"/>
  <c r="I22" i="1614"/>
  <c r="J21" i="1614"/>
  <c r="I21" i="1614"/>
  <c r="J20" i="1614"/>
  <c r="I20" i="1614"/>
  <c r="J19" i="1614"/>
  <c r="I19" i="1614"/>
  <c r="J18" i="1614"/>
  <c r="I18" i="1614"/>
  <c r="J17" i="1614"/>
  <c r="I17" i="1614"/>
  <c r="J16" i="1614"/>
  <c r="I16" i="1614"/>
  <c r="J15" i="1614"/>
  <c r="I15" i="1614"/>
  <c r="J14" i="1614"/>
  <c r="I14" i="1614"/>
  <c r="F13" i="1614"/>
  <c r="D13" i="1614"/>
  <c r="E16" i="1511"/>
  <c r="E17" i="1511" s="1"/>
  <c r="C15" i="1511"/>
  <c r="C14" i="1511"/>
  <c r="C13" i="1511"/>
  <c r="E16" i="1510"/>
  <c r="E17" i="1510" s="1"/>
  <c r="Q712" i="1303" s="1"/>
  <c r="C15" i="1510"/>
  <c r="C14" i="1510"/>
  <c r="C13" i="1510"/>
  <c r="G26" i="1509"/>
  <c r="E26" i="1509"/>
  <c r="H24" i="1509"/>
  <c r="C24" i="1509"/>
  <c r="H23" i="1509"/>
  <c r="C23" i="1509"/>
  <c r="H22" i="1509"/>
  <c r="C22" i="1509"/>
  <c r="H21" i="1509"/>
  <c r="C21" i="1509"/>
  <c r="H20" i="1509"/>
  <c r="C20" i="1509"/>
  <c r="G18" i="1509"/>
  <c r="G27" i="1509" s="1"/>
  <c r="E17" i="1509"/>
  <c r="E18" i="1509" s="1"/>
  <c r="H16" i="1509"/>
  <c r="C16" i="1509"/>
  <c r="H15" i="1509"/>
  <c r="C15" i="1509"/>
  <c r="H14" i="1509"/>
  <c r="C14" i="1509"/>
  <c r="H13" i="1509"/>
  <c r="C13" i="1509"/>
  <c r="H12" i="1509"/>
  <c r="C12" i="1509"/>
  <c r="E16" i="1508"/>
  <c r="E17" i="1508" s="1"/>
  <c r="C15" i="1508"/>
  <c r="C14" i="1508"/>
  <c r="C13" i="1508"/>
  <c r="C11" i="1508"/>
  <c r="E16" i="1507"/>
  <c r="E17" i="1507" s="1"/>
  <c r="Q419" i="1303" s="1"/>
  <c r="C15" i="1507"/>
  <c r="C14" i="1507"/>
  <c r="C13" i="1507"/>
  <c r="C12" i="1507"/>
  <c r="G26" i="1506"/>
  <c r="E26" i="1506"/>
  <c r="P420" i="1303" s="1"/>
  <c r="H24" i="1506"/>
  <c r="C24" i="1506"/>
  <c r="H23" i="1506"/>
  <c r="C23" i="1506"/>
  <c r="H22" i="1506"/>
  <c r="C22" i="1506"/>
  <c r="H21" i="1506"/>
  <c r="C21" i="1506"/>
  <c r="H20" i="1506"/>
  <c r="C20" i="1506"/>
  <c r="G18" i="1506"/>
  <c r="E17" i="1506"/>
  <c r="E18" i="1506" s="1"/>
  <c r="P419" i="1303" s="1"/>
  <c r="H16" i="1506"/>
  <c r="C16" i="1506"/>
  <c r="H15" i="1506"/>
  <c r="C15" i="1506"/>
  <c r="H14" i="1506"/>
  <c r="C14" i="1506"/>
  <c r="H13" i="1506"/>
  <c r="C13" i="1506"/>
  <c r="H12" i="1506"/>
  <c r="C12" i="1506"/>
  <c r="T617" i="1302"/>
  <c r="V617" i="1302" s="1"/>
  <c r="Q617" i="1302"/>
  <c r="S617" i="1302" s="1"/>
  <c r="J28" i="1429"/>
  <c r="I28" i="1429"/>
  <c r="H28" i="1429"/>
  <c r="F28" i="1429"/>
  <c r="D28" i="1429"/>
  <c r="P704" i="1303" s="1"/>
  <c r="N720" i="1302" s="1"/>
  <c r="P720" i="1302" s="1"/>
  <c r="G27" i="1429"/>
  <c r="G26" i="1429"/>
  <c r="G25" i="1429"/>
  <c r="G24" i="1429"/>
  <c r="G23" i="1429"/>
  <c r="G22" i="1429"/>
  <c r="J20" i="1429"/>
  <c r="I20" i="1429"/>
  <c r="H20" i="1429"/>
  <c r="F20" i="1429"/>
  <c r="D20" i="1429"/>
  <c r="P703" i="1303" s="1"/>
  <c r="N719" i="1302" s="1"/>
  <c r="P719" i="1302" s="1"/>
  <c r="G19" i="1429"/>
  <c r="G18" i="1429"/>
  <c r="G17" i="1429"/>
  <c r="G16" i="1429"/>
  <c r="G15" i="1429"/>
  <c r="G14" i="1429"/>
  <c r="D27" i="1428"/>
  <c r="R668" i="1303" s="1"/>
  <c r="T676" i="1302" s="1"/>
  <c r="V676" i="1302" s="1"/>
  <c r="D27" i="1427"/>
  <c r="Q668" i="1303" s="1"/>
  <c r="Q676" i="1302" s="1"/>
  <c r="S676" i="1302" s="1"/>
  <c r="K44" i="1426"/>
  <c r="J44" i="1426"/>
  <c r="I44" i="1426"/>
  <c r="F44" i="1426"/>
  <c r="D44" i="1426"/>
  <c r="P669" i="1303" s="1"/>
  <c r="N677" i="1302" s="1"/>
  <c r="P677" i="1302" s="1"/>
  <c r="H43" i="1426"/>
  <c r="H40" i="1426"/>
  <c r="G40" i="1426"/>
  <c r="H39" i="1426"/>
  <c r="G39" i="1426"/>
  <c r="H38" i="1426"/>
  <c r="G38" i="1426"/>
  <c r="H37" i="1426"/>
  <c r="G37" i="1426"/>
  <c r="H36" i="1426"/>
  <c r="G36" i="1426"/>
  <c r="H35" i="1426"/>
  <c r="G35" i="1426"/>
  <c r="H34" i="1426"/>
  <c r="G34" i="1426"/>
  <c r="H33" i="1426"/>
  <c r="G33" i="1426"/>
  <c r="H32" i="1426"/>
  <c r="G32" i="1426"/>
  <c r="H31" i="1426"/>
  <c r="G31" i="1426"/>
  <c r="H30" i="1426"/>
  <c r="G30" i="1426"/>
  <c r="K28" i="1426"/>
  <c r="J28" i="1426"/>
  <c r="I28" i="1426"/>
  <c r="F28" i="1426"/>
  <c r="D28" i="1426"/>
  <c r="P668" i="1303" s="1"/>
  <c r="N676" i="1302" s="1"/>
  <c r="P676" i="1302" s="1"/>
  <c r="H27" i="1426"/>
  <c r="H24" i="1426"/>
  <c r="G24" i="1426"/>
  <c r="H23" i="1426"/>
  <c r="G23" i="1426"/>
  <c r="H22" i="1426"/>
  <c r="G22" i="1426"/>
  <c r="H21" i="1426"/>
  <c r="G21" i="1426"/>
  <c r="H20" i="1426"/>
  <c r="G20" i="1426"/>
  <c r="H19" i="1426"/>
  <c r="G19" i="1426"/>
  <c r="H18" i="1426"/>
  <c r="G18" i="1426"/>
  <c r="H17" i="1426"/>
  <c r="G17" i="1426"/>
  <c r="H16" i="1426"/>
  <c r="G16" i="1426"/>
  <c r="H15" i="1426"/>
  <c r="G15" i="1426"/>
  <c r="H14" i="1426"/>
  <c r="G14" i="1426"/>
  <c r="J20" i="1425"/>
  <c r="I20" i="1425"/>
  <c r="H20" i="1425"/>
  <c r="F20" i="1425"/>
  <c r="D20" i="1425"/>
  <c r="P645" i="1303" s="1"/>
  <c r="N648" i="1302" s="1"/>
  <c r="P648" i="1302" s="1"/>
  <c r="G18" i="1425"/>
  <c r="G20" i="1425" s="1"/>
  <c r="J16" i="1425"/>
  <c r="I16" i="1425"/>
  <c r="H16" i="1425"/>
  <c r="F16" i="1425"/>
  <c r="D16" i="1425"/>
  <c r="P644" i="1303" s="1"/>
  <c r="N647" i="1302" s="1"/>
  <c r="P647" i="1302" s="1"/>
  <c r="G14" i="1425"/>
  <c r="G16" i="1425" s="1"/>
  <c r="J28" i="1424"/>
  <c r="I28" i="1424"/>
  <c r="H28" i="1424"/>
  <c r="F28" i="1424"/>
  <c r="D28" i="1424"/>
  <c r="P586" i="1303" s="1"/>
  <c r="N573" i="1302" s="1"/>
  <c r="P573" i="1302" s="1"/>
  <c r="G27" i="1424"/>
  <c r="G26" i="1424"/>
  <c r="G25" i="1424"/>
  <c r="G24" i="1424"/>
  <c r="G23" i="1424"/>
  <c r="G22" i="1424"/>
  <c r="J20" i="1424"/>
  <c r="I20" i="1424"/>
  <c r="H20" i="1424"/>
  <c r="F20" i="1424"/>
  <c r="D20" i="1424"/>
  <c r="P585" i="1303" s="1"/>
  <c r="N572" i="1302" s="1"/>
  <c r="P572" i="1302" s="1"/>
  <c r="G19" i="1424"/>
  <c r="G18" i="1424"/>
  <c r="G17" i="1424"/>
  <c r="G16" i="1424"/>
  <c r="G15" i="1424"/>
  <c r="G14" i="1424"/>
  <c r="J28" i="1423"/>
  <c r="I28" i="1423"/>
  <c r="H28" i="1423"/>
  <c r="F28" i="1423"/>
  <c r="D28" i="1423"/>
  <c r="P562" i="1303" s="1"/>
  <c r="N544" i="1302" s="1"/>
  <c r="P544" i="1302" s="1"/>
  <c r="G27" i="1423"/>
  <c r="G26" i="1423"/>
  <c r="G25" i="1423"/>
  <c r="G24" i="1423"/>
  <c r="G23" i="1423"/>
  <c r="G22" i="1423"/>
  <c r="J20" i="1423"/>
  <c r="I20" i="1423"/>
  <c r="H20" i="1423"/>
  <c r="F20" i="1423"/>
  <c r="D20" i="1423"/>
  <c r="P561" i="1303" s="1"/>
  <c r="N543" i="1302" s="1"/>
  <c r="P543" i="1302" s="1"/>
  <c r="G19" i="1423"/>
  <c r="G18" i="1423"/>
  <c r="G17" i="1423"/>
  <c r="G16" i="1423"/>
  <c r="G15" i="1423"/>
  <c r="G14" i="1423"/>
  <c r="E27" i="1422"/>
  <c r="R532" i="1303" s="1"/>
  <c r="T505" i="1302" s="1"/>
  <c r="V505" i="1302" s="1"/>
  <c r="E27" i="1421"/>
  <c r="Q532" i="1303" s="1"/>
  <c r="Q505" i="1302" s="1"/>
  <c r="S505" i="1302" s="1"/>
  <c r="L46" i="1420"/>
  <c r="K46" i="1420"/>
  <c r="J46" i="1420"/>
  <c r="G46" i="1420"/>
  <c r="E46" i="1420"/>
  <c r="P533" i="1303" s="1"/>
  <c r="N506" i="1302" s="1"/>
  <c r="P506" i="1302" s="1"/>
  <c r="I39" i="1420"/>
  <c r="H39" i="1420"/>
  <c r="I38" i="1420"/>
  <c r="H38" i="1420"/>
  <c r="I37" i="1420"/>
  <c r="H37" i="1420"/>
  <c r="I36" i="1420"/>
  <c r="I35" i="1420"/>
  <c r="H35" i="1420"/>
  <c r="I34" i="1420"/>
  <c r="H34" i="1420"/>
  <c r="I33" i="1420"/>
  <c r="H33" i="1420"/>
  <c r="I32" i="1420"/>
  <c r="I31" i="1420"/>
  <c r="H31" i="1420"/>
  <c r="I30" i="1420"/>
  <c r="H30" i="1420"/>
  <c r="L28" i="1420"/>
  <c r="K28" i="1420"/>
  <c r="J28" i="1420"/>
  <c r="G28" i="1420"/>
  <c r="E28" i="1420"/>
  <c r="P532" i="1303" s="1"/>
  <c r="N505" i="1302" s="1"/>
  <c r="P505" i="1302" s="1"/>
  <c r="I27" i="1420"/>
  <c r="I20" i="1420"/>
  <c r="H20" i="1420"/>
  <c r="I19" i="1420"/>
  <c r="H19" i="1420"/>
  <c r="I18" i="1420"/>
  <c r="H18" i="1420"/>
  <c r="I17" i="1420"/>
  <c r="H17" i="1420"/>
  <c r="I16" i="1420"/>
  <c r="I15" i="1420"/>
  <c r="H15" i="1420"/>
  <c r="I14" i="1420"/>
  <c r="I13" i="1420"/>
  <c r="H13" i="1420"/>
  <c r="I12" i="1420"/>
  <c r="H12" i="1420"/>
  <c r="F27" i="1419"/>
  <c r="D27" i="1419"/>
  <c r="F20" i="1419"/>
  <c r="D20" i="1419"/>
  <c r="F16" i="1419"/>
  <c r="D16" i="1419"/>
  <c r="F12" i="1419"/>
  <c r="D12" i="1419"/>
  <c r="F27" i="1418"/>
  <c r="D27" i="1418"/>
  <c r="F20" i="1418"/>
  <c r="D20" i="1418"/>
  <c r="F16" i="1418"/>
  <c r="D16" i="1418"/>
  <c r="F12" i="1418"/>
  <c r="D12" i="1418"/>
  <c r="M73" i="1417"/>
  <c r="M74" i="1417" s="1"/>
  <c r="L73" i="1417"/>
  <c r="L74" i="1417" s="1"/>
  <c r="K73" i="1417"/>
  <c r="K74" i="1417" s="1"/>
  <c r="H73" i="1417"/>
  <c r="H74" i="1417" s="1"/>
  <c r="J72" i="1417"/>
  <c r="J68" i="1417"/>
  <c r="I68" i="1417"/>
  <c r="J67" i="1417"/>
  <c r="I67" i="1417"/>
  <c r="J66" i="1417"/>
  <c r="I66" i="1417"/>
  <c r="J65" i="1417"/>
  <c r="I65" i="1417"/>
  <c r="J64" i="1417"/>
  <c r="I64" i="1417"/>
  <c r="J63" i="1417"/>
  <c r="I63" i="1417"/>
  <c r="J62" i="1417"/>
  <c r="I62" i="1417"/>
  <c r="J61" i="1417"/>
  <c r="I61" i="1417"/>
  <c r="J60" i="1417"/>
  <c r="I60" i="1417"/>
  <c r="F59" i="1417"/>
  <c r="D59" i="1417"/>
  <c r="J58" i="1417"/>
  <c r="I58" i="1417"/>
  <c r="J55" i="1417"/>
  <c r="I55" i="1417"/>
  <c r="J54" i="1417"/>
  <c r="I54" i="1417"/>
  <c r="J53" i="1417"/>
  <c r="I53" i="1417"/>
  <c r="F52" i="1417"/>
  <c r="D52" i="1417"/>
  <c r="I51" i="1417"/>
  <c r="I50" i="1417"/>
  <c r="I49" i="1417"/>
  <c r="F48" i="1417"/>
  <c r="D48" i="1417"/>
  <c r="J47" i="1417"/>
  <c r="I47" i="1417"/>
  <c r="J46" i="1417"/>
  <c r="I46" i="1417"/>
  <c r="J45" i="1417"/>
  <c r="I45" i="1417"/>
  <c r="F44" i="1417"/>
  <c r="D44" i="1417"/>
  <c r="M42" i="1417"/>
  <c r="L42" i="1417"/>
  <c r="K42" i="1417"/>
  <c r="H42" i="1417"/>
  <c r="J41" i="1417"/>
  <c r="J37" i="1417"/>
  <c r="I37" i="1417"/>
  <c r="J36" i="1417"/>
  <c r="I36" i="1417"/>
  <c r="J35" i="1417"/>
  <c r="I35" i="1417"/>
  <c r="J34" i="1417"/>
  <c r="I34" i="1417"/>
  <c r="J33" i="1417"/>
  <c r="I33" i="1417"/>
  <c r="J32" i="1417"/>
  <c r="I32" i="1417"/>
  <c r="J31" i="1417"/>
  <c r="I31" i="1417"/>
  <c r="J30" i="1417"/>
  <c r="I30" i="1417"/>
  <c r="J29" i="1417"/>
  <c r="I29" i="1417"/>
  <c r="F28" i="1417"/>
  <c r="D28" i="1417"/>
  <c r="J27" i="1417"/>
  <c r="I27" i="1417"/>
  <c r="J24" i="1417"/>
  <c r="I24" i="1417"/>
  <c r="J23" i="1417"/>
  <c r="I23" i="1417"/>
  <c r="J22" i="1417"/>
  <c r="I22" i="1417"/>
  <c r="F21" i="1417"/>
  <c r="D21" i="1417"/>
  <c r="I20" i="1417"/>
  <c r="I19" i="1417"/>
  <c r="I18" i="1417"/>
  <c r="F17" i="1417"/>
  <c r="D17" i="1417"/>
  <c r="J16" i="1417"/>
  <c r="I16" i="1417"/>
  <c r="J15" i="1417"/>
  <c r="I15" i="1417"/>
  <c r="J14" i="1417"/>
  <c r="I14" i="1417"/>
  <c r="F13" i="1417"/>
  <c r="D13" i="1417"/>
  <c r="F33" i="1416"/>
  <c r="D33" i="1416"/>
  <c r="F29" i="1416"/>
  <c r="D29" i="1416"/>
  <c r="D20" i="1416" s="1"/>
  <c r="F20" i="1416"/>
  <c r="F16" i="1416"/>
  <c r="D16" i="1416"/>
  <c r="F12" i="1416"/>
  <c r="D12" i="1416"/>
  <c r="F33" i="1415"/>
  <c r="D33" i="1415"/>
  <c r="F29" i="1415"/>
  <c r="D29" i="1415"/>
  <c r="F20" i="1415"/>
  <c r="F16" i="1415"/>
  <c r="D16" i="1415"/>
  <c r="F12" i="1415"/>
  <c r="D12" i="1415"/>
  <c r="M67" i="1414"/>
  <c r="L67" i="1414"/>
  <c r="K67" i="1414"/>
  <c r="H67" i="1414"/>
  <c r="J66" i="1414"/>
  <c r="J65" i="1414"/>
  <c r="I65" i="1414"/>
  <c r="J64" i="1414"/>
  <c r="I64" i="1414"/>
  <c r="J63" i="1414"/>
  <c r="I63" i="1414"/>
  <c r="F62" i="1414"/>
  <c r="D62" i="1414"/>
  <c r="I61" i="1414"/>
  <c r="I60" i="1414"/>
  <c r="I59" i="1414"/>
  <c r="F58" i="1414"/>
  <c r="D58" i="1414"/>
  <c r="J57" i="1414"/>
  <c r="I57" i="1414"/>
  <c r="J56" i="1414"/>
  <c r="I56" i="1414"/>
  <c r="J55" i="1414"/>
  <c r="I55" i="1414"/>
  <c r="J54" i="1414"/>
  <c r="I54" i="1414"/>
  <c r="J53" i="1414"/>
  <c r="I53" i="1414"/>
  <c r="J52" i="1414"/>
  <c r="I52" i="1414"/>
  <c r="J51" i="1414"/>
  <c r="I51" i="1414"/>
  <c r="J50" i="1414"/>
  <c r="I50" i="1414"/>
  <c r="F49" i="1414"/>
  <c r="I48" i="1414"/>
  <c r="I47" i="1414"/>
  <c r="I46" i="1414"/>
  <c r="F45" i="1414"/>
  <c r="D45" i="1414"/>
  <c r="I44" i="1414"/>
  <c r="I43" i="1414"/>
  <c r="I42" i="1414"/>
  <c r="F41" i="1414"/>
  <c r="D41" i="1414"/>
  <c r="M39" i="1414"/>
  <c r="L39" i="1414"/>
  <c r="K39" i="1414"/>
  <c r="H39" i="1414"/>
  <c r="J38" i="1414"/>
  <c r="I38" i="1414"/>
  <c r="J37" i="1414"/>
  <c r="I37" i="1414"/>
  <c r="J36" i="1414"/>
  <c r="I36" i="1414"/>
  <c r="J35" i="1414"/>
  <c r="I35" i="1414"/>
  <c r="F34" i="1414"/>
  <c r="D34" i="1414"/>
  <c r="I33" i="1414"/>
  <c r="I32" i="1414"/>
  <c r="I31" i="1414"/>
  <c r="F30" i="1414"/>
  <c r="D30" i="1414"/>
  <c r="J29" i="1414"/>
  <c r="I29" i="1414"/>
  <c r="J28" i="1414"/>
  <c r="I28" i="1414"/>
  <c r="J27" i="1414"/>
  <c r="I27" i="1414"/>
  <c r="J26" i="1414"/>
  <c r="I26" i="1414"/>
  <c r="J25" i="1414"/>
  <c r="I25" i="1414"/>
  <c r="J24" i="1414"/>
  <c r="I24" i="1414"/>
  <c r="J23" i="1414"/>
  <c r="I23" i="1414"/>
  <c r="J22" i="1414"/>
  <c r="I22" i="1414"/>
  <c r="F21" i="1414"/>
  <c r="I20" i="1414"/>
  <c r="I19" i="1414"/>
  <c r="I18" i="1414"/>
  <c r="F17" i="1414"/>
  <c r="D17" i="1414"/>
  <c r="I16" i="1414"/>
  <c r="I15" i="1414"/>
  <c r="I14" i="1414"/>
  <c r="F13" i="1414"/>
  <c r="D13" i="1414"/>
  <c r="K18" i="1413"/>
  <c r="J18" i="1413"/>
  <c r="I18" i="1413"/>
  <c r="F18" i="1413"/>
  <c r="D18" i="1413"/>
  <c r="P416" i="1303" s="1"/>
  <c r="N381" i="1302" s="1"/>
  <c r="P381" i="1302" s="1"/>
  <c r="H16" i="1413"/>
  <c r="H18" i="1413" s="1"/>
  <c r="G16" i="1413"/>
  <c r="G18" i="1413" s="1"/>
  <c r="K14" i="1413"/>
  <c r="J14" i="1413"/>
  <c r="I14" i="1413"/>
  <c r="F14" i="1413"/>
  <c r="D14" i="1413"/>
  <c r="P415" i="1303" s="1"/>
  <c r="N380" i="1302" s="1"/>
  <c r="P380" i="1302" s="1"/>
  <c r="H12" i="1413"/>
  <c r="H14" i="1413" s="1"/>
  <c r="G12" i="1413"/>
  <c r="G14" i="1413" s="1"/>
  <c r="E13" i="1412"/>
  <c r="E12" i="1412"/>
  <c r="F11" i="1412"/>
  <c r="F14" i="1412" s="1"/>
  <c r="P335" i="1303" s="1"/>
  <c r="N297" i="1302" s="1"/>
  <c r="P297" i="1302" s="1"/>
  <c r="F12" i="1411"/>
  <c r="E11" i="1411"/>
  <c r="F12" i="1410"/>
  <c r="E11" i="1410"/>
  <c r="E12" i="1410" s="1"/>
  <c r="P248" i="1303" s="1"/>
  <c r="N213" i="1302" s="1"/>
  <c r="P213" i="1302" s="1"/>
  <c r="G12" i="1409"/>
  <c r="F11" i="1409"/>
  <c r="H11" i="1409" s="1"/>
  <c r="H12" i="1409" s="1"/>
  <c r="E24" i="1401"/>
  <c r="H22" i="1401"/>
  <c r="G22" i="1401"/>
  <c r="F22" i="1401"/>
  <c r="H19" i="1401"/>
  <c r="G19" i="1401"/>
  <c r="F19" i="1401"/>
  <c r="H17" i="1401"/>
  <c r="G17" i="1401"/>
  <c r="F17" i="1401"/>
  <c r="H13" i="1401"/>
  <c r="H12" i="1401" s="1"/>
  <c r="G13" i="1401"/>
  <c r="G12" i="1401" s="1"/>
  <c r="F12" i="1401"/>
  <c r="E24" i="1400"/>
  <c r="E13" i="1400"/>
  <c r="E22" i="1400" s="1"/>
  <c r="D13" i="1400"/>
  <c r="D22" i="1400" s="1"/>
  <c r="C13" i="1400"/>
  <c r="C19" i="1400" s="1"/>
  <c r="F19" i="1400" s="1"/>
  <c r="G19" i="1400" s="1"/>
  <c r="H19" i="1400" s="1"/>
  <c r="G11" i="1397"/>
  <c r="F11" i="1397"/>
  <c r="P206" i="1303" s="1"/>
  <c r="N171" i="1302" s="1"/>
  <c r="P171" i="1302" s="1"/>
  <c r="H10" i="1397"/>
  <c r="H11" i="1397" s="1"/>
  <c r="C10" i="1397"/>
  <c r="H14" i="1396"/>
  <c r="H13" i="1396"/>
  <c r="E11" i="1395"/>
  <c r="E12" i="1395" s="1"/>
  <c r="R184" i="1303" s="1"/>
  <c r="T149" i="1302" s="1"/>
  <c r="V149" i="1302" s="1"/>
  <c r="E11" i="1394"/>
  <c r="E12" i="1394" s="1"/>
  <c r="Q184" i="1303" s="1"/>
  <c r="Q149" i="1302" s="1"/>
  <c r="S149" i="1302" s="1"/>
  <c r="F12" i="1393"/>
  <c r="E11" i="1393"/>
  <c r="E12" i="1393" s="1"/>
  <c r="P184" i="1303" s="1"/>
  <c r="N149" i="1302" s="1"/>
  <c r="P149" i="1302" s="1"/>
  <c r="F12" i="1390"/>
  <c r="E11" i="1390"/>
  <c r="G11" i="1390" s="1"/>
  <c r="G12" i="1390" s="1"/>
  <c r="J22" i="1386"/>
  <c r="J23" i="1386" s="1"/>
  <c r="I22" i="1386"/>
  <c r="I23" i="1386" s="1"/>
  <c r="F22" i="1386"/>
  <c r="E22" i="1386"/>
  <c r="G20" i="1386"/>
  <c r="G22" i="1386" s="1"/>
  <c r="J18" i="1386"/>
  <c r="I18" i="1386"/>
  <c r="F18" i="1386"/>
  <c r="E18" i="1386"/>
  <c r="G16" i="1386"/>
  <c r="G18" i="1386" s="1"/>
  <c r="J14" i="1386"/>
  <c r="I14" i="1386"/>
  <c r="F14" i="1386"/>
  <c r="E14" i="1386"/>
  <c r="P315" i="1303" s="1"/>
  <c r="N277" i="1302" s="1"/>
  <c r="P277" i="1302" s="1"/>
  <c r="G12" i="1386"/>
  <c r="G14" i="1386" s="1"/>
  <c r="J22" i="1385"/>
  <c r="J23" i="1385" s="1"/>
  <c r="I22" i="1385"/>
  <c r="I23" i="1385" s="1"/>
  <c r="F22" i="1385"/>
  <c r="E22" i="1385"/>
  <c r="G20" i="1385"/>
  <c r="G22" i="1385" s="1"/>
  <c r="J18" i="1385"/>
  <c r="I18" i="1385"/>
  <c r="F18" i="1385"/>
  <c r="E18" i="1385"/>
  <c r="G16" i="1385"/>
  <c r="G18" i="1385" s="1"/>
  <c r="J14" i="1385"/>
  <c r="I14" i="1385"/>
  <c r="F14" i="1385"/>
  <c r="E14" i="1385"/>
  <c r="P311" i="1303" s="1"/>
  <c r="N273" i="1302" s="1"/>
  <c r="P273" i="1302" s="1"/>
  <c r="G12" i="1385"/>
  <c r="G14" i="1385" s="1"/>
  <c r="J22" i="1384"/>
  <c r="J23" i="1384" s="1"/>
  <c r="I22" i="1384"/>
  <c r="I23" i="1384" s="1"/>
  <c r="F22" i="1384"/>
  <c r="E22" i="1384"/>
  <c r="G20" i="1384"/>
  <c r="G22" i="1384" s="1"/>
  <c r="J18" i="1384"/>
  <c r="I18" i="1384"/>
  <c r="F18" i="1384"/>
  <c r="E18" i="1384"/>
  <c r="G16" i="1384"/>
  <c r="G18" i="1384" s="1"/>
  <c r="J14" i="1384"/>
  <c r="I14" i="1384"/>
  <c r="F14" i="1384"/>
  <c r="E14" i="1384"/>
  <c r="P307" i="1303" s="1"/>
  <c r="N269" i="1302" s="1"/>
  <c r="P269" i="1302" s="1"/>
  <c r="G12" i="1384"/>
  <c r="G14" i="1384" s="1"/>
  <c r="J25" i="1383"/>
  <c r="J26" i="1383" s="1"/>
  <c r="I25" i="1383"/>
  <c r="I26" i="1383" s="1"/>
  <c r="F25" i="1383"/>
  <c r="F26" i="1383" s="1"/>
  <c r="E25" i="1383"/>
  <c r="G25" i="1383"/>
  <c r="J20" i="1383"/>
  <c r="I20" i="1383"/>
  <c r="F20" i="1383"/>
  <c r="E20" i="1383"/>
  <c r="G17" i="1383"/>
  <c r="G20" i="1383" s="1"/>
  <c r="J15" i="1383"/>
  <c r="I15" i="1383"/>
  <c r="F15" i="1383"/>
  <c r="E15" i="1383"/>
  <c r="P298" i="1303" s="1"/>
  <c r="N260" i="1302" s="1"/>
  <c r="P260" i="1302" s="1"/>
  <c r="G12" i="1383"/>
  <c r="G15" i="1383" s="1"/>
  <c r="C18" i="1382"/>
  <c r="E15" i="1382"/>
  <c r="C15" i="1382" s="1"/>
  <c r="C18" i="1381"/>
  <c r="E15" i="1381"/>
  <c r="C15" i="1381" s="1"/>
  <c r="E15" i="1380"/>
  <c r="C15" i="1380" s="1"/>
  <c r="G13" i="1380"/>
  <c r="E13" i="1379"/>
  <c r="C13" i="1379" s="1"/>
  <c r="E13" i="1378"/>
  <c r="C13" i="1378" s="1"/>
  <c r="G11" i="1378"/>
  <c r="E13" i="1377"/>
  <c r="C13" i="1377" s="1"/>
  <c r="G11" i="1377"/>
  <c r="E13" i="1376"/>
  <c r="E12" i="1376"/>
  <c r="F11" i="1376"/>
  <c r="F14" i="1376" s="1"/>
  <c r="P333" i="1303" s="1"/>
  <c r="N295" i="1302" s="1"/>
  <c r="P295" i="1302" s="1"/>
  <c r="J27" i="1375"/>
  <c r="I27" i="1375"/>
  <c r="F27" i="1375"/>
  <c r="D27" i="1375"/>
  <c r="G26" i="1375"/>
  <c r="G25" i="1375"/>
  <c r="G24" i="1375"/>
  <c r="J22" i="1375"/>
  <c r="I22" i="1375"/>
  <c r="F22" i="1375"/>
  <c r="D22" i="1375"/>
  <c r="G21" i="1375"/>
  <c r="G20" i="1375"/>
  <c r="G19" i="1375"/>
  <c r="F17" i="1375"/>
  <c r="D17" i="1375"/>
  <c r="P691" i="1303" s="1"/>
  <c r="N704" i="1302" s="1"/>
  <c r="P704" i="1302" s="1"/>
  <c r="G16" i="1375"/>
  <c r="G15" i="1375"/>
  <c r="G14" i="1375"/>
  <c r="J36" i="1374"/>
  <c r="I36" i="1374"/>
  <c r="F36" i="1374"/>
  <c r="D36" i="1374"/>
  <c r="G35" i="1374"/>
  <c r="G34" i="1374"/>
  <c r="G33" i="1374"/>
  <c r="G32" i="1374"/>
  <c r="G31" i="1374"/>
  <c r="G30" i="1374"/>
  <c r="J28" i="1374"/>
  <c r="I28" i="1374"/>
  <c r="F28" i="1374"/>
  <c r="D28" i="1374"/>
  <c r="G27" i="1374"/>
  <c r="G26" i="1374"/>
  <c r="G25" i="1374"/>
  <c r="G24" i="1374"/>
  <c r="G23" i="1374"/>
  <c r="G22" i="1374"/>
  <c r="J20" i="1374"/>
  <c r="I20" i="1374"/>
  <c r="F20" i="1374"/>
  <c r="D20" i="1374"/>
  <c r="P666" i="1303" s="1"/>
  <c r="N674" i="1302" s="1"/>
  <c r="P674" i="1302" s="1"/>
  <c r="G19" i="1374"/>
  <c r="G18" i="1374"/>
  <c r="G17" i="1374"/>
  <c r="G16" i="1374"/>
  <c r="G15" i="1374"/>
  <c r="G14" i="1374"/>
  <c r="J27" i="1373"/>
  <c r="I27" i="1373"/>
  <c r="F27" i="1373"/>
  <c r="D27" i="1373"/>
  <c r="G26" i="1373"/>
  <c r="G25" i="1373"/>
  <c r="G24" i="1373"/>
  <c r="J22" i="1373"/>
  <c r="I22" i="1373"/>
  <c r="F22" i="1373"/>
  <c r="D22" i="1373"/>
  <c r="G21" i="1373"/>
  <c r="G20" i="1373"/>
  <c r="G19" i="1373"/>
  <c r="F17" i="1373"/>
  <c r="D17" i="1373"/>
  <c r="P642" i="1303" s="1"/>
  <c r="N645" i="1302" s="1"/>
  <c r="P645" i="1302" s="1"/>
  <c r="G16" i="1373"/>
  <c r="G15" i="1373"/>
  <c r="G14" i="1373"/>
  <c r="J27" i="1372"/>
  <c r="I27" i="1372"/>
  <c r="F27" i="1372"/>
  <c r="D27" i="1372"/>
  <c r="G26" i="1372"/>
  <c r="G25" i="1372"/>
  <c r="G24" i="1372"/>
  <c r="J22" i="1372"/>
  <c r="I22" i="1372"/>
  <c r="F22" i="1372"/>
  <c r="D22" i="1372"/>
  <c r="G21" i="1372"/>
  <c r="G20" i="1372"/>
  <c r="G19" i="1372"/>
  <c r="F17" i="1372"/>
  <c r="D17" i="1372"/>
  <c r="P625" i="1303" s="1"/>
  <c r="N621" i="1302" s="1"/>
  <c r="P621" i="1302" s="1"/>
  <c r="G16" i="1372"/>
  <c r="G15" i="1372"/>
  <c r="G14" i="1372"/>
  <c r="J27" i="1369"/>
  <c r="I27" i="1369"/>
  <c r="F27" i="1369"/>
  <c r="D27" i="1369"/>
  <c r="G26" i="1369"/>
  <c r="G25" i="1369"/>
  <c r="G24" i="1369"/>
  <c r="J22" i="1369"/>
  <c r="I22" i="1369"/>
  <c r="F22" i="1369"/>
  <c r="D22" i="1369"/>
  <c r="G21" i="1369"/>
  <c r="G20" i="1369"/>
  <c r="G19" i="1369"/>
  <c r="J17" i="1369"/>
  <c r="I17" i="1369"/>
  <c r="F17" i="1369"/>
  <c r="D17" i="1369"/>
  <c r="P619" i="1303" s="1"/>
  <c r="N613" i="1302" s="1"/>
  <c r="P613" i="1302" s="1"/>
  <c r="G16" i="1369"/>
  <c r="G15" i="1369"/>
  <c r="G14" i="1369"/>
  <c r="J36" i="1365"/>
  <c r="I36" i="1365"/>
  <c r="F36" i="1365"/>
  <c r="D36" i="1365"/>
  <c r="G35" i="1365"/>
  <c r="G34" i="1365"/>
  <c r="G33" i="1365"/>
  <c r="G32" i="1365"/>
  <c r="G31" i="1365"/>
  <c r="G30" i="1365"/>
  <c r="J28" i="1365"/>
  <c r="I28" i="1365"/>
  <c r="F28" i="1365"/>
  <c r="D28" i="1365"/>
  <c r="G27" i="1365"/>
  <c r="G26" i="1365"/>
  <c r="G25" i="1365"/>
  <c r="G24" i="1365"/>
  <c r="G23" i="1365"/>
  <c r="G22" i="1365"/>
  <c r="F20" i="1365"/>
  <c r="D20" i="1365"/>
  <c r="P583" i="1303" s="1"/>
  <c r="N570" i="1302" s="1"/>
  <c r="P570" i="1302" s="1"/>
  <c r="G19" i="1365"/>
  <c r="G18" i="1365"/>
  <c r="G17" i="1365"/>
  <c r="G16" i="1365"/>
  <c r="G15" i="1365"/>
  <c r="G14" i="1365"/>
  <c r="J27" i="1364"/>
  <c r="I27" i="1364"/>
  <c r="F27" i="1364"/>
  <c r="D27" i="1364"/>
  <c r="G26" i="1364"/>
  <c r="G25" i="1364"/>
  <c r="G24" i="1364"/>
  <c r="J22" i="1364"/>
  <c r="I22" i="1364"/>
  <c r="F22" i="1364"/>
  <c r="D22" i="1364"/>
  <c r="G21" i="1364"/>
  <c r="G20" i="1364"/>
  <c r="G19" i="1364"/>
  <c r="F17" i="1364"/>
  <c r="D17" i="1364"/>
  <c r="P559" i="1303" s="1"/>
  <c r="N541" i="1302" s="1"/>
  <c r="P541" i="1302" s="1"/>
  <c r="G16" i="1364"/>
  <c r="G15" i="1364"/>
  <c r="G14" i="1364"/>
  <c r="K31" i="1363"/>
  <c r="J31" i="1363"/>
  <c r="G31" i="1363"/>
  <c r="E31" i="1363"/>
  <c r="H30" i="1363"/>
  <c r="H29" i="1363"/>
  <c r="H28" i="1363"/>
  <c r="H27" i="1363"/>
  <c r="H26" i="1363"/>
  <c r="K24" i="1363"/>
  <c r="J24" i="1363"/>
  <c r="G24" i="1363"/>
  <c r="E24" i="1363"/>
  <c r="H23" i="1363"/>
  <c r="H22" i="1363"/>
  <c r="H21" i="1363"/>
  <c r="H20" i="1363"/>
  <c r="H19" i="1363"/>
  <c r="K17" i="1363"/>
  <c r="J17" i="1363"/>
  <c r="G17" i="1363"/>
  <c r="E17" i="1363"/>
  <c r="H16" i="1363"/>
  <c r="H15" i="1363"/>
  <c r="H14" i="1363"/>
  <c r="H13" i="1363"/>
  <c r="H12" i="1363"/>
  <c r="K32" i="1362"/>
  <c r="J32" i="1362"/>
  <c r="F32" i="1362"/>
  <c r="D32" i="1362"/>
  <c r="H31" i="1362"/>
  <c r="G31" i="1362"/>
  <c r="H30" i="1362"/>
  <c r="G30" i="1362"/>
  <c r="H29" i="1362"/>
  <c r="G29" i="1362"/>
  <c r="H28" i="1362"/>
  <c r="G28" i="1362"/>
  <c r="H27" i="1362"/>
  <c r="G27" i="1362"/>
  <c r="K25" i="1362"/>
  <c r="J25" i="1362"/>
  <c r="F25" i="1362"/>
  <c r="D25" i="1362"/>
  <c r="H24" i="1362"/>
  <c r="G24" i="1362"/>
  <c r="H23" i="1362"/>
  <c r="G23" i="1362"/>
  <c r="H22" i="1362"/>
  <c r="G22" i="1362"/>
  <c r="H21" i="1362"/>
  <c r="G21" i="1362"/>
  <c r="H20" i="1362"/>
  <c r="G20" i="1362"/>
  <c r="K18" i="1362"/>
  <c r="J18" i="1362"/>
  <c r="F18" i="1362"/>
  <c r="D18" i="1362"/>
  <c r="P508" i="1303" s="1"/>
  <c r="N479" i="1302" s="1"/>
  <c r="P479" i="1302" s="1"/>
  <c r="H17" i="1362"/>
  <c r="G17" i="1362"/>
  <c r="H16" i="1362"/>
  <c r="G16" i="1362"/>
  <c r="H15" i="1362"/>
  <c r="G15" i="1362"/>
  <c r="H14" i="1362"/>
  <c r="G14" i="1362"/>
  <c r="H13" i="1362"/>
  <c r="G13" i="1362"/>
  <c r="K22" i="1359"/>
  <c r="J22" i="1359"/>
  <c r="F22" i="1359"/>
  <c r="D22" i="1359"/>
  <c r="H20" i="1359"/>
  <c r="H22" i="1359" s="1"/>
  <c r="G20" i="1359"/>
  <c r="G22" i="1359" s="1"/>
  <c r="K18" i="1359"/>
  <c r="J18" i="1359"/>
  <c r="F18" i="1359"/>
  <c r="D18" i="1359"/>
  <c r="H16" i="1359"/>
  <c r="H18" i="1359" s="1"/>
  <c r="G16" i="1359"/>
  <c r="G18" i="1359" s="1"/>
  <c r="K14" i="1359"/>
  <c r="J14" i="1359"/>
  <c r="F14" i="1359"/>
  <c r="D14" i="1359"/>
  <c r="P500" i="1303" s="1"/>
  <c r="N471" i="1302" s="1"/>
  <c r="P471" i="1302" s="1"/>
  <c r="H12" i="1359"/>
  <c r="H14" i="1359" s="1"/>
  <c r="G12" i="1359"/>
  <c r="G14" i="1359" s="1"/>
  <c r="F25" i="1355"/>
  <c r="D25" i="1355"/>
  <c r="F21" i="1355"/>
  <c r="D21" i="1355"/>
  <c r="F17" i="1355"/>
  <c r="D17" i="1355"/>
  <c r="F12" i="1355"/>
  <c r="D12" i="1355"/>
  <c r="F25" i="1354"/>
  <c r="D25" i="1354"/>
  <c r="F21" i="1354"/>
  <c r="D21" i="1354"/>
  <c r="F17" i="1354"/>
  <c r="D17" i="1354"/>
  <c r="F12" i="1354"/>
  <c r="D12" i="1354"/>
  <c r="M215" i="1353"/>
  <c r="L215" i="1353"/>
  <c r="H215" i="1353"/>
  <c r="J213" i="1353"/>
  <c r="I213" i="1353"/>
  <c r="J212" i="1353"/>
  <c r="I212" i="1353"/>
  <c r="J211" i="1353"/>
  <c r="I211" i="1353"/>
  <c r="J210" i="1353"/>
  <c r="I210" i="1353"/>
  <c r="J209" i="1353"/>
  <c r="I209" i="1353"/>
  <c r="J208" i="1353"/>
  <c r="I208" i="1353"/>
  <c r="J207" i="1353"/>
  <c r="I207" i="1353"/>
  <c r="J206" i="1353"/>
  <c r="I206" i="1353"/>
  <c r="J205" i="1353"/>
  <c r="I205" i="1353"/>
  <c r="J204" i="1353"/>
  <c r="I204" i="1353"/>
  <c r="J203" i="1353"/>
  <c r="I203" i="1353"/>
  <c r="J202" i="1353"/>
  <c r="I202" i="1353"/>
  <c r="J201" i="1353"/>
  <c r="I201" i="1353"/>
  <c r="J200" i="1353"/>
  <c r="I200" i="1353"/>
  <c r="J199" i="1353"/>
  <c r="I199" i="1353"/>
  <c r="J198" i="1353"/>
  <c r="I198" i="1353"/>
  <c r="J197" i="1353"/>
  <c r="I197" i="1353"/>
  <c r="J196" i="1353"/>
  <c r="I196" i="1353"/>
  <c r="J195" i="1353"/>
  <c r="I195" i="1353"/>
  <c r="J194" i="1353"/>
  <c r="I194" i="1353"/>
  <c r="J193" i="1353"/>
  <c r="I193" i="1353"/>
  <c r="J192" i="1353"/>
  <c r="I192" i="1353"/>
  <c r="J191" i="1353"/>
  <c r="I191" i="1353"/>
  <c r="J190" i="1353"/>
  <c r="I190" i="1353"/>
  <c r="J189" i="1353"/>
  <c r="I189" i="1353"/>
  <c r="J187" i="1353"/>
  <c r="I187" i="1353"/>
  <c r="J186" i="1353"/>
  <c r="I186" i="1353"/>
  <c r="J185" i="1353"/>
  <c r="I185" i="1353"/>
  <c r="J184" i="1353"/>
  <c r="I184" i="1353"/>
  <c r="J182" i="1353"/>
  <c r="I182" i="1353"/>
  <c r="J181" i="1353"/>
  <c r="I181" i="1353"/>
  <c r="J180" i="1353"/>
  <c r="I180" i="1353"/>
  <c r="J179" i="1353"/>
  <c r="I179" i="1353"/>
  <c r="J178" i="1353"/>
  <c r="I178" i="1353"/>
  <c r="J177" i="1353"/>
  <c r="I177" i="1353"/>
  <c r="J176" i="1353"/>
  <c r="I176" i="1353"/>
  <c r="J175" i="1353"/>
  <c r="I175" i="1353"/>
  <c r="J173" i="1353"/>
  <c r="I173" i="1353"/>
  <c r="J172" i="1353"/>
  <c r="I172" i="1353"/>
  <c r="J171" i="1353"/>
  <c r="I171" i="1353"/>
  <c r="J169" i="1353"/>
  <c r="I169" i="1353"/>
  <c r="J168" i="1353"/>
  <c r="I168" i="1353"/>
  <c r="J167" i="1353"/>
  <c r="I167" i="1353"/>
  <c r="J166" i="1353"/>
  <c r="I166" i="1353"/>
  <c r="J165" i="1353"/>
  <c r="I165" i="1353"/>
  <c r="J164" i="1353"/>
  <c r="I164" i="1353"/>
  <c r="J163" i="1353"/>
  <c r="I163" i="1353"/>
  <c r="J162" i="1353"/>
  <c r="I162" i="1353"/>
  <c r="F161" i="1353"/>
  <c r="D161" i="1353"/>
  <c r="J160" i="1353"/>
  <c r="I160" i="1353"/>
  <c r="J159" i="1353"/>
  <c r="I159" i="1353"/>
  <c r="J158" i="1353"/>
  <c r="I158" i="1353"/>
  <c r="F157" i="1353"/>
  <c r="D157" i="1353"/>
  <c r="J156" i="1353"/>
  <c r="I156" i="1353"/>
  <c r="J155" i="1353"/>
  <c r="I155" i="1353"/>
  <c r="J154" i="1353"/>
  <c r="I154" i="1353"/>
  <c r="F153" i="1353"/>
  <c r="D153" i="1353"/>
  <c r="J152" i="1353"/>
  <c r="I152" i="1353"/>
  <c r="J151" i="1353"/>
  <c r="I151" i="1353"/>
  <c r="J150" i="1353"/>
  <c r="I150" i="1353"/>
  <c r="F149" i="1353"/>
  <c r="D149" i="1353"/>
  <c r="M147" i="1353"/>
  <c r="L147" i="1353"/>
  <c r="H147" i="1353"/>
  <c r="J145" i="1353"/>
  <c r="I145" i="1353"/>
  <c r="J144" i="1353"/>
  <c r="I144" i="1353"/>
  <c r="J143" i="1353"/>
  <c r="I143" i="1353"/>
  <c r="J142" i="1353"/>
  <c r="I142" i="1353"/>
  <c r="J141" i="1353"/>
  <c r="I141" i="1353"/>
  <c r="J140" i="1353"/>
  <c r="I140" i="1353"/>
  <c r="J139" i="1353"/>
  <c r="I139" i="1353"/>
  <c r="J138" i="1353"/>
  <c r="I138" i="1353"/>
  <c r="J137" i="1353"/>
  <c r="I137" i="1353"/>
  <c r="J136" i="1353"/>
  <c r="I136" i="1353"/>
  <c r="J135" i="1353"/>
  <c r="I135" i="1353"/>
  <c r="J134" i="1353"/>
  <c r="I134" i="1353"/>
  <c r="J133" i="1353"/>
  <c r="I133" i="1353"/>
  <c r="J132" i="1353"/>
  <c r="I132" i="1353"/>
  <c r="J131" i="1353"/>
  <c r="I131" i="1353"/>
  <c r="J130" i="1353"/>
  <c r="I130" i="1353"/>
  <c r="J129" i="1353"/>
  <c r="I129" i="1353"/>
  <c r="J128" i="1353"/>
  <c r="I128" i="1353"/>
  <c r="J127" i="1353"/>
  <c r="I127" i="1353"/>
  <c r="J126" i="1353"/>
  <c r="I126" i="1353"/>
  <c r="J125" i="1353"/>
  <c r="I125" i="1353"/>
  <c r="J124" i="1353"/>
  <c r="I124" i="1353"/>
  <c r="J123" i="1353"/>
  <c r="I123" i="1353"/>
  <c r="J122" i="1353"/>
  <c r="I122" i="1353"/>
  <c r="J121" i="1353"/>
  <c r="I121" i="1353"/>
  <c r="J119" i="1353"/>
  <c r="I119" i="1353"/>
  <c r="J118" i="1353"/>
  <c r="I118" i="1353"/>
  <c r="J117" i="1353"/>
  <c r="I117" i="1353"/>
  <c r="J116" i="1353"/>
  <c r="I116" i="1353"/>
  <c r="J114" i="1353"/>
  <c r="I114" i="1353"/>
  <c r="J113" i="1353"/>
  <c r="I113" i="1353"/>
  <c r="J112" i="1353"/>
  <c r="I112" i="1353"/>
  <c r="J111" i="1353"/>
  <c r="I111" i="1353"/>
  <c r="J110" i="1353"/>
  <c r="I110" i="1353"/>
  <c r="J109" i="1353"/>
  <c r="I109" i="1353"/>
  <c r="J108" i="1353"/>
  <c r="I108" i="1353"/>
  <c r="J107" i="1353"/>
  <c r="I107" i="1353"/>
  <c r="J105" i="1353"/>
  <c r="I105" i="1353"/>
  <c r="J104" i="1353"/>
  <c r="I104" i="1353"/>
  <c r="J103" i="1353"/>
  <c r="I103" i="1353"/>
  <c r="J101" i="1353"/>
  <c r="I101" i="1353"/>
  <c r="J100" i="1353"/>
  <c r="I100" i="1353"/>
  <c r="J99" i="1353"/>
  <c r="I99" i="1353"/>
  <c r="J98" i="1353"/>
  <c r="I98" i="1353"/>
  <c r="J97" i="1353"/>
  <c r="I97" i="1353"/>
  <c r="J96" i="1353"/>
  <c r="I96" i="1353"/>
  <c r="J95" i="1353"/>
  <c r="I95" i="1353"/>
  <c r="J94" i="1353"/>
  <c r="I94" i="1353"/>
  <c r="F93" i="1353"/>
  <c r="D93" i="1353"/>
  <c r="J92" i="1353"/>
  <c r="I92" i="1353"/>
  <c r="J91" i="1353"/>
  <c r="I91" i="1353"/>
  <c r="J90" i="1353"/>
  <c r="I90" i="1353"/>
  <c r="F89" i="1353"/>
  <c r="D89" i="1353"/>
  <c r="J88" i="1353"/>
  <c r="I88" i="1353"/>
  <c r="J87" i="1353"/>
  <c r="I87" i="1353"/>
  <c r="J86" i="1353"/>
  <c r="I86" i="1353"/>
  <c r="F85" i="1353"/>
  <c r="D85" i="1353"/>
  <c r="J84" i="1353"/>
  <c r="I84" i="1353"/>
  <c r="J83" i="1353"/>
  <c r="I83" i="1353"/>
  <c r="J82" i="1353"/>
  <c r="I82" i="1353"/>
  <c r="F81" i="1353"/>
  <c r="D81" i="1353"/>
  <c r="M79" i="1353"/>
  <c r="L79" i="1353"/>
  <c r="H79" i="1353"/>
  <c r="J77" i="1353"/>
  <c r="I77" i="1353"/>
  <c r="J76" i="1353"/>
  <c r="I76" i="1353"/>
  <c r="J75" i="1353"/>
  <c r="I75" i="1353"/>
  <c r="J74" i="1353"/>
  <c r="I74" i="1353"/>
  <c r="J73" i="1353"/>
  <c r="I73" i="1353"/>
  <c r="J72" i="1353"/>
  <c r="I72" i="1353"/>
  <c r="J71" i="1353"/>
  <c r="I71" i="1353"/>
  <c r="J70" i="1353"/>
  <c r="I70" i="1353"/>
  <c r="J69" i="1353"/>
  <c r="I69" i="1353"/>
  <c r="J68" i="1353"/>
  <c r="I68" i="1353"/>
  <c r="J67" i="1353"/>
  <c r="I67" i="1353"/>
  <c r="J66" i="1353"/>
  <c r="I66" i="1353"/>
  <c r="J65" i="1353"/>
  <c r="I65" i="1353"/>
  <c r="J64" i="1353"/>
  <c r="I64" i="1353"/>
  <c r="J63" i="1353"/>
  <c r="I63" i="1353"/>
  <c r="J62" i="1353"/>
  <c r="I62" i="1353"/>
  <c r="J61" i="1353"/>
  <c r="I61" i="1353"/>
  <c r="J60" i="1353"/>
  <c r="I60" i="1353"/>
  <c r="J59" i="1353"/>
  <c r="I59" i="1353"/>
  <c r="J58" i="1353"/>
  <c r="I58" i="1353"/>
  <c r="J57" i="1353"/>
  <c r="I57" i="1353"/>
  <c r="J56" i="1353"/>
  <c r="I56" i="1353"/>
  <c r="J55" i="1353"/>
  <c r="I55" i="1353"/>
  <c r="J54" i="1353"/>
  <c r="I54" i="1353"/>
  <c r="J53" i="1353"/>
  <c r="I53" i="1353"/>
  <c r="J51" i="1353"/>
  <c r="I51" i="1353"/>
  <c r="J50" i="1353"/>
  <c r="I50" i="1353"/>
  <c r="J49" i="1353"/>
  <c r="I49" i="1353"/>
  <c r="J48" i="1353"/>
  <c r="I48" i="1353"/>
  <c r="J46" i="1353"/>
  <c r="I46" i="1353"/>
  <c r="J45" i="1353"/>
  <c r="I45" i="1353"/>
  <c r="J44" i="1353"/>
  <c r="I44" i="1353"/>
  <c r="J43" i="1353"/>
  <c r="I43" i="1353"/>
  <c r="J42" i="1353"/>
  <c r="I42" i="1353"/>
  <c r="J41" i="1353"/>
  <c r="I41" i="1353"/>
  <c r="J40" i="1353"/>
  <c r="I40" i="1353"/>
  <c r="J39" i="1353"/>
  <c r="I39" i="1353"/>
  <c r="J37" i="1353"/>
  <c r="I37" i="1353"/>
  <c r="J36" i="1353"/>
  <c r="I36" i="1353"/>
  <c r="J35" i="1353"/>
  <c r="I35" i="1353"/>
  <c r="J33" i="1353"/>
  <c r="I33" i="1353"/>
  <c r="J32" i="1353"/>
  <c r="I32" i="1353"/>
  <c r="J31" i="1353"/>
  <c r="I31" i="1353"/>
  <c r="J30" i="1353"/>
  <c r="I30" i="1353"/>
  <c r="J29" i="1353"/>
  <c r="I29" i="1353"/>
  <c r="J28" i="1353"/>
  <c r="I28" i="1353"/>
  <c r="J27" i="1353"/>
  <c r="I27" i="1353"/>
  <c r="F26" i="1353"/>
  <c r="D26" i="1353"/>
  <c r="J25" i="1353"/>
  <c r="I25" i="1353"/>
  <c r="J24" i="1353"/>
  <c r="I24" i="1353"/>
  <c r="J23" i="1353"/>
  <c r="I23" i="1353"/>
  <c r="F22" i="1353"/>
  <c r="D22" i="1353"/>
  <c r="J21" i="1353"/>
  <c r="I21" i="1353"/>
  <c r="J20" i="1353"/>
  <c r="I20" i="1353"/>
  <c r="J19" i="1353"/>
  <c r="I19" i="1353"/>
  <c r="F18" i="1353"/>
  <c r="D18" i="1353"/>
  <c r="J17" i="1353"/>
  <c r="I17" i="1353"/>
  <c r="J15" i="1353"/>
  <c r="I15" i="1353"/>
  <c r="J14" i="1353"/>
  <c r="I14" i="1353"/>
  <c r="F13" i="1353"/>
  <c r="D13" i="1353"/>
  <c r="F53" i="1352"/>
  <c r="D53" i="1352"/>
  <c r="F48" i="1352"/>
  <c r="D48" i="1352"/>
  <c r="D39" i="1352" s="1"/>
  <c r="F39" i="1352"/>
  <c r="F35" i="1352"/>
  <c r="D35" i="1352"/>
  <c r="F12" i="1352"/>
  <c r="D12" i="1352"/>
  <c r="F53" i="1351"/>
  <c r="D53" i="1351"/>
  <c r="F48" i="1351"/>
  <c r="D48" i="1351"/>
  <c r="F39" i="1351"/>
  <c r="F35" i="1351"/>
  <c r="D35" i="1351"/>
  <c r="F12" i="1351"/>
  <c r="D12" i="1351"/>
  <c r="M201" i="1350"/>
  <c r="L201" i="1350"/>
  <c r="H201" i="1350"/>
  <c r="J199" i="1350"/>
  <c r="I199" i="1350"/>
  <c r="J198" i="1350"/>
  <c r="I198" i="1350"/>
  <c r="J197" i="1350"/>
  <c r="I197" i="1350"/>
  <c r="J196" i="1350"/>
  <c r="I196" i="1350"/>
  <c r="J195" i="1350"/>
  <c r="I195" i="1350"/>
  <c r="J194" i="1350"/>
  <c r="I194" i="1350"/>
  <c r="J193" i="1350"/>
  <c r="I193" i="1350"/>
  <c r="J192" i="1350"/>
  <c r="I192" i="1350"/>
  <c r="J191" i="1350"/>
  <c r="I191" i="1350"/>
  <c r="J190" i="1350"/>
  <c r="I190" i="1350"/>
  <c r="J189" i="1350"/>
  <c r="I189" i="1350"/>
  <c r="J188" i="1350"/>
  <c r="I188" i="1350"/>
  <c r="J187" i="1350"/>
  <c r="I187" i="1350"/>
  <c r="J186" i="1350"/>
  <c r="I186" i="1350"/>
  <c r="J185" i="1350"/>
  <c r="I185" i="1350"/>
  <c r="J184" i="1350"/>
  <c r="I184" i="1350"/>
  <c r="J183" i="1350"/>
  <c r="I183" i="1350"/>
  <c r="J182" i="1350"/>
  <c r="I182" i="1350"/>
  <c r="J181" i="1350"/>
  <c r="I181" i="1350"/>
  <c r="J180" i="1350"/>
  <c r="I180" i="1350"/>
  <c r="J179" i="1350"/>
  <c r="I179" i="1350"/>
  <c r="F178" i="1350"/>
  <c r="D178" i="1350"/>
  <c r="J177" i="1350"/>
  <c r="I177" i="1350"/>
  <c r="J176" i="1350"/>
  <c r="I176" i="1350"/>
  <c r="J175" i="1350"/>
  <c r="I175" i="1350"/>
  <c r="J174" i="1350"/>
  <c r="I174" i="1350"/>
  <c r="F173" i="1350"/>
  <c r="D173" i="1350"/>
  <c r="D164" i="1350" s="1"/>
  <c r="J172" i="1350"/>
  <c r="I172" i="1350"/>
  <c r="J171" i="1350"/>
  <c r="I171" i="1350"/>
  <c r="J170" i="1350"/>
  <c r="I170" i="1350"/>
  <c r="J169" i="1350"/>
  <c r="I169" i="1350"/>
  <c r="J168" i="1350"/>
  <c r="I168" i="1350"/>
  <c r="J167" i="1350"/>
  <c r="I167" i="1350"/>
  <c r="J166" i="1350"/>
  <c r="I166" i="1350"/>
  <c r="J165" i="1350"/>
  <c r="I165" i="1350"/>
  <c r="F164" i="1350"/>
  <c r="J163" i="1350"/>
  <c r="I163" i="1350"/>
  <c r="J162" i="1350"/>
  <c r="I162" i="1350"/>
  <c r="J161" i="1350"/>
  <c r="I161" i="1350"/>
  <c r="F160" i="1350"/>
  <c r="D160" i="1350"/>
  <c r="J159" i="1350"/>
  <c r="I159" i="1350"/>
  <c r="J158" i="1350"/>
  <c r="I158" i="1350"/>
  <c r="J157" i="1350"/>
  <c r="I157" i="1350"/>
  <c r="J156" i="1350"/>
  <c r="I156" i="1350"/>
  <c r="J155" i="1350"/>
  <c r="I155" i="1350"/>
  <c r="J154" i="1350"/>
  <c r="I154" i="1350"/>
  <c r="J153" i="1350"/>
  <c r="I153" i="1350"/>
  <c r="J152" i="1350"/>
  <c r="I152" i="1350"/>
  <c r="J151" i="1350"/>
  <c r="I151" i="1350"/>
  <c r="J150" i="1350"/>
  <c r="I150" i="1350"/>
  <c r="J149" i="1350"/>
  <c r="I149" i="1350"/>
  <c r="J148" i="1350"/>
  <c r="I148" i="1350"/>
  <c r="J147" i="1350"/>
  <c r="I147" i="1350"/>
  <c r="J146" i="1350"/>
  <c r="I146" i="1350"/>
  <c r="J145" i="1350"/>
  <c r="I145" i="1350"/>
  <c r="J144" i="1350"/>
  <c r="I144" i="1350"/>
  <c r="J143" i="1350"/>
  <c r="I143" i="1350"/>
  <c r="J142" i="1350"/>
  <c r="I142" i="1350"/>
  <c r="F141" i="1350"/>
  <c r="D141" i="1350"/>
  <c r="M139" i="1350"/>
  <c r="L139" i="1350"/>
  <c r="H139" i="1350"/>
  <c r="J137" i="1350"/>
  <c r="I137" i="1350"/>
  <c r="J136" i="1350"/>
  <c r="I136" i="1350"/>
  <c r="J135" i="1350"/>
  <c r="I135" i="1350"/>
  <c r="J134" i="1350"/>
  <c r="I134" i="1350"/>
  <c r="J133" i="1350"/>
  <c r="I133" i="1350"/>
  <c r="J132" i="1350"/>
  <c r="I132" i="1350"/>
  <c r="J131" i="1350"/>
  <c r="I131" i="1350"/>
  <c r="J130" i="1350"/>
  <c r="I130" i="1350"/>
  <c r="J129" i="1350"/>
  <c r="I129" i="1350"/>
  <c r="J128" i="1350"/>
  <c r="I128" i="1350"/>
  <c r="J127" i="1350"/>
  <c r="I127" i="1350"/>
  <c r="J126" i="1350"/>
  <c r="I126" i="1350"/>
  <c r="J125" i="1350"/>
  <c r="I125" i="1350"/>
  <c r="J124" i="1350"/>
  <c r="I124" i="1350"/>
  <c r="J123" i="1350"/>
  <c r="I123" i="1350"/>
  <c r="J122" i="1350"/>
  <c r="I122" i="1350"/>
  <c r="J121" i="1350"/>
  <c r="I121" i="1350"/>
  <c r="J120" i="1350"/>
  <c r="I120" i="1350"/>
  <c r="J119" i="1350"/>
  <c r="I119" i="1350"/>
  <c r="J118" i="1350"/>
  <c r="I118" i="1350"/>
  <c r="J117" i="1350"/>
  <c r="I117" i="1350"/>
  <c r="F116" i="1350"/>
  <c r="D116" i="1350"/>
  <c r="J115" i="1350"/>
  <c r="I115" i="1350"/>
  <c r="J114" i="1350"/>
  <c r="I114" i="1350"/>
  <c r="J113" i="1350"/>
  <c r="I113" i="1350"/>
  <c r="J112" i="1350"/>
  <c r="I112" i="1350"/>
  <c r="F111" i="1350"/>
  <c r="D111" i="1350"/>
  <c r="D102" i="1350" s="1"/>
  <c r="J110" i="1350"/>
  <c r="I110" i="1350"/>
  <c r="J109" i="1350"/>
  <c r="I109" i="1350"/>
  <c r="J108" i="1350"/>
  <c r="I108" i="1350"/>
  <c r="J107" i="1350"/>
  <c r="I107" i="1350"/>
  <c r="J106" i="1350"/>
  <c r="I106" i="1350"/>
  <c r="J105" i="1350"/>
  <c r="I105" i="1350"/>
  <c r="J104" i="1350"/>
  <c r="I104" i="1350"/>
  <c r="J103" i="1350"/>
  <c r="I103" i="1350"/>
  <c r="F102" i="1350"/>
  <c r="J101" i="1350"/>
  <c r="I101" i="1350"/>
  <c r="J100" i="1350"/>
  <c r="I100" i="1350"/>
  <c r="J99" i="1350"/>
  <c r="I99" i="1350"/>
  <c r="F98" i="1350"/>
  <c r="D98" i="1350"/>
  <c r="J97" i="1350"/>
  <c r="I97" i="1350"/>
  <c r="J96" i="1350"/>
  <c r="I96" i="1350"/>
  <c r="J95" i="1350"/>
  <c r="I95" i="1350"/>
  <c r="J94" i="1350"/>
  <c r="I94" i="1350"/>
  <c r="J93" i="1350"/>
  <c r="I93" i="1350"/>
  <c r="J92" i="1350"/>
  <c r="I92" i="1350"/>
  <c r="J91" i="1350"/>
  <c r="I91" i="1350"/>
  <c r="J90" i="1350"/>
  <c r="I90" i="1350"/>
  <c r="J89" i="1350"/>
  <c r="I89" i="1350"/>
  <c r="J88" i="1350"/>
  <c r="I88" i="1350"/>
  <c r="J87" i="1350"/>
  <c r="I87" i="1350"/>
  <c r="J86" i="1350"/>
  <c r="I86" i="1350"/>
  <c r="J85" i="1350"/>
  <c r="I85" i="1350"/>
  <c r="J84" i="1350"/>
  <c r="I84" i="1350"/>
  <c r="J83" i="1350"/>
  <c r="I83" i="1350"/>
  <c r="J82" i="1350"/>
  <c r="I82" i="1350"/>
  <c r="J81" i="1350"/>
  <c r="I81" i="1350"/>
  <c r="J80" i="1350"/>
  <c r="I80" i="1350"/>
  <c r="F79" i="1350"/>
  <c r="D79" i="1350"/>
  <c r="M77" i="1350"/>
  <c r="L77" i="1350"/>
  <c r="H77" i="1350"/>
  <c r="H202" i="1350" s="1"/>
  <c r="J75" i="1350"/>
  <c r="I75" i="1350"/>
  <c r="J74" i="1350"/>
  <c r="I74" i="1350"/>
  <c r="J73" i="1350"/>
  <c r="I73" i="1350"/>
  <c r="J72" i="1350"/>
  <c r="I72" i="1350"/>
  <c r="J71" i="1350"/>
  <c r="I71" i="1350"/>
  <c r="J70" i="1350"/>
  <c r="I70" i="1350"/>
  <c r="J69" i="1350"/>
  <c r="I69" i="1350"/>
  <c r="J68" i="1350"/>
  <c r="I68" i="1350"/>
  <c r="J67" i="1350"/>
  <c r="I67" i="1350"/>
  <c r="J66" i="1350"/>
  <c r="I66" i="1350"/>
  <c r="J65" i="1350"/>
  <c r="I65" i="1350"/>
  <c r="J64" i="1350"/>
  <c r="I64" i="1350"/>
  <c r="J63" i="1350"/>
  <c r="I63" i="1350"/>
  <c r="J62" i="1350"/>
  <c r="I62" i="1350"/>
  <c r="J61" i="1350"/>
  <c r="I61" i="1350"/>
  <c r="J60" i="1350"/>
  <c r="I60" i="1350"/>
  <c r="J59" i="1350"/>
  <c r="I59" i="1350"/>
  <c r="J58" i="1350"/>
  <c r="I58" i="1350"/>
  <c r="J57" i="1350"/>
  <c r="I57" i="1350"/>
  <c r="J56" i="1350"/>
  <c r="I56" i="1350"/>
  <c r="J55" i="1350"/>
  <c r="I55" i="1350"/>
  <c r="F54" i="1350"/>
  <c r="D54" i="1350"/>
  <c r="J53" i="1350"/>
  <c r="I53" i="1350"/>
  <c r="J52" i="1350"/>
  <c r="I52" i="1350"/>
  <c r="J51" i="1350"/>
  <c r="I51" i="1350"/>
  <c r="J50" i="1350"/>
  <c r="I50" i="1350"/>
  <c r="F49" i="1350"/>
  <c r="D49" i="1350"/>
  <c r="J48" i="1350"/>
  <c r="I48" i="1350"/>
  <c r="J47" i="1350"/>
  <c r="I47" i="1350"/>
  <c r="J46" i="1350"/>
  <c r="I46" i="1350"/>
  <c r="J45" i="1350"/>
  <c r="I45" i="1350"/>
  <c r="J44" i="1350"/>
  <c r="I44" i="1350"/>
  <c r="J43" i="1350"/>
  <c r="I43" i="1350"/>
  <c r="J42" i="1350"/>
  <c r="I42" i="1350"/>
  <c r="J41" i="1350"/>
  <c r="I41" i="1350"/>
  <c r="F40" i="1350"/>
  <c r="J39" i="1350"/>
  <c r="I39" i="1350"/>
  <c r="J38" i="1350"/>
  <c r="I38" i="1350"/>
  <c r="J37" i="1350"/>
  <c r="I37" i="1350"/>
  <c r="F36" i="1350"/>
  <c r="D36" i="1350"/>
  <c r="J35" i="1350"/>
  <c r="I35" i="1350"/>
  <c r="J34" i="1350"/>
  <c r="I34" i="1350"/>
  <c r="J33" i="1350"/>
  <c r="I33" i="1350"/>
  <c r="J29" i="1350"/>
  <c r="I29" i="1350"/>
  <c r="J28" i="1350"/>
  <c r="I28" i="1350"/>
  <c r="J27" i="1350"/>
  <c r="I27" i="1350"/>
  <c r="J26" i="1350"/>
  <c r="I26" i="1350"/>
  <c r="J25" i="1350"/>
  <c r="I25" i="1350"/>
  <c r="J24" i="1350"/>
  <c r="I24" i="1350"/>
  <c r="J23" i="1350"/>
  <c r="I23" i="1350"/>
  <c r="J22" i="1350"/>
  <c r="I22" i="1350"/>
  <c r="J21" i="1350"/>
  <c r="I21" i="1350"/>
  <c r="J19" i="1350"/>
  <c r="I19" i="1350"/>
  <c r="J18" i="1350"/>
  <c r="I18" i="1350"/>
  <c r="J17" i="1350"/>
  <c r="I17" i="1350"/>
  <c r="J15" i="1350"/>
  <c r="I15" i="1350"/>
  <c r="J14" i="1350"/>
  <c r="I14" i="1350"/>
  <c r="F13" i="1350"/>
  <c r="D13" i="1350"/>
  <c r="F30" i="1349"/>
  <c r="D30" i="1349"/>
  <c r="F25" i="1349"/>
  <c r="D25" i="1349"/>
  <c r="F20" i="1349"/>
  <c r="F16" i="1349"/>
  <c r="D16" i="1349"/>
  <c r="F12" i="1349"/>
  <c r="D12" i="1349"/>
  <c r="F30" i="1348"/>
  <c r="D30" i="1348"/>
  <c r="F25" i="1348"/>
  <c r="D25" i="1348"/>
  <c r="D20" i="1348" s="1"/>
  <c r="F20" i="1348"/>
  <c r="F16" i="1348"/>
  <c r="D16" i="1348"/>
  <c r="F12" i="1348"/>
  <c r="D12" i="1348"/>
  <c r="H81" i="1347"/>
  <c r="J79" i="1347"/>
  <c r="I79" i="1347"/>
  <c r="J78" i="1347"/>
  <c r="I78" i="1347"/>
  <c r="F77" i="1347"/>
  <c r="D77" i="1347"/>
  <c r="J76" i="1347"/>
  <c r="I76" i="1347"/>
  <c r="J75" i="1347"/>
  <c r="I75" i="1347"/>
  <c r="J74" i="1347"/>
  <c r="I74" i="1347"/>
  <c r="F73" i="1347"/>
  <c r="D73" i="1347"/>
  <c r="J72" i="1347"/>
  <c r="I72" i="1347"/>
  <c r="J71" i="1347"/>
  <c r="I71" i="1347"/>
  <c r="J70" i="1347"/>
  <c r="I70" i="1347"/>
  <c r="F69" i="1347"/>
  <c r="D69" i="1347"/>
  <c r="J68" i="1347"/>
  <c r="I68" i="1347"/>
  <c r="J67" i="1347"/>
  <c r="I67" i="1347"/>
  <c r="J66" i="1347"/>
  <c r="I66" i="1347"/>
  <c r="F65" i="1347"/>
  <c r="D65" i="1347"/>
  <c r="J64" i="1347"/>
  <c r="I64" i="1347"/>
  <c r="J63" i="1347"/>
  <c r="I63" i="1347"/>
  <c r="J62" i="1347"/>
  <c r="I62" i="1347"/>
  <c r="F61" i="1347"/>
  <c r="D61" i="1347"/>
  <c r="H59" i="1347"/>
  <c r="J57" i="1347"/>
  <c r="I57" i="1347"/>
  <c r="J56" i="1347"/>
  <c r="I56" i="1347"/>
  <c r="J55" i="1347"/>
  <c r="I55" i="1347"/>
  <c r="F54" i="1347"/>
  <c r="D54" i="1347"/>
  <c r="J53" i="1347"/>
  <c r="I53" i="1347"/>
  <c r="J52" i="1347"/>
  <c r="I52" i="1347"/>
  <c r="J51" i="1347"/>
  <c r="I51" i="1347"/>
  <c r="F50" i="1347"/>
  <c r="D50" i="1347"/>
  <c r="J49" i="1347"/>
  <c r="I49" i="1347"/>
  <c r="J48" i="1347"/>
  <c r="I48" i="1347"/>
  <c r="J47" i="1347"/>
  <c r="I47" i="1347"/>
  <c r="F46" i="1347"/>
  <c r="D46" i="1347"/>
  <c r="J45" i="1347"/>
  <c r="I45" i="1347"/>
  <c r="J44" i="1347"/>
  <c r="I44" i="1347"/>
  <c r="J43" i="1347"/>
  <c r="I43" i="1347"/>
  <c r="F42" i="1347"/>
  <c r="D42" i="1347"/>
  <c r="J41" i="1347"/>
  <c r="I41" i="1347"/>
  <c r="J40" i="1347"/>
  <c r="I40" i="1347"/>
  <c r="J39" i="1347"/>
  <c r="I39" i="1347"/>
  <c r="F38" i="1347"/>
  <c r="D38" i="1347"/>
  <c r="M36" i="1347"/>
  <c r="L36" i="1347"/>
  <c r="H36" i="1347"/>
  <c r="J34" i="1347"/>
  <c r="I34" i="1347"/>
  <c r="J33" i="1347"/>
  <c r="I33" i="1347"/>
  <c r="J32" i="1347"/>
  <c r="I32" i="1347"/>
  <c r="F31" i="1347"/>
  <c r="D31" i="1347"/>
  <c r="J30" i="1347"/>
  <c r="I30" i="1347"/>
  <c r="J29" i="1347"/>
  <c r="I29" i="1347"/>
  <c r="J28" i="1347"/>
  <c r="I28" i="1347"/>
  <c r="J27" i="1347"/>
  <c r="I27" i="1347"/>
  <c r="F26" i="1347"/>
  <c r="D26" i="1347"/>
  <c r="J25" i="1347"/>
  <c r="I25" i="1347"/>
  <c r="J24" i="1347"/>
  <c r="I24" i="1347"/>
  <c r="J23" i="1347"/>
  <c r="I23" i="1347"/>
  <c r="J22" i="1347"/>
  <c r="I22" i="1347"/>
  <c r="F21" i="1347"/>
  <c r="J20" i="1347"/>
  <c r="I20" i="1347"/>
  <c r="J19" i="1347"/>
  <c r="I19" i="1347"/>
  <c r="J18" i="1347"/>
  <c r="I18" i="1347"/>
  <c r="F17" i="1347"/>
  <c r="D17" i="1347"/>
  <c r="J16" i="1347"/>
  <c r="I16" i="1347"/>
  <c r="J15" i="1347"/>
  <c r="I15" i="1347"/>
  <c r="J14" i="1347"/>
  <c r="I14" i="1347"/>
  <c r="F13" i="1347"/>
  <c r="D13" i="1347"/>
  <c r="F30" i="1346"/>
  <c r="D30" i="1346"/>
  <c r="F25" i="1346"/>
  <c r="D25" i="1346"/>
  <c r="D20" i="1346" s="1"/>
  <c r="F20" i="1346"/>
  <c r="F16" i="1346"/>
  <c r="D16" i="1346"/>
  <c r="F12" i="1346"/>
  <c r="D12" i="1346"/>
  <c r="F30" i="1345"/>
  <c r="D30" i="1345"/>
  <c r="F25" i="1345"/>
  <c r="D25" i="1345"/>
  <c r="D20" i="1345" s="1"/>
  <c r="F20" i="1345"/>
  <c r="F16" i="1345"/>
  <c r="D16" i="1345"/>
  <c r="F12" i="1345"/>
  <c r="D12" i="1345"/>
  <c r="H81" i="1344"/>
  <c r="J79" i="1344"/>
  <c r="I79" i="1344"/>
  <c r="J78" i="1344"/>
  <c r="I78" i="1344"/>
  <c r="F77" i="1344"/>
  <c r="D77" i="1344"/>
  <c r="J76" i="1344"/>
  <c r="I76" i="1344"/>
  <c r="J75" i="1344"/>
  <c r="I75" i="1344"/>
  <c r="J74" i="1344"/>
  <c r="I74" i="1344"/>
  <c r="F73" i="1344"/>
  <c r="D73" i="1344"/>
  <c r="D69" i="1344" s="1"/>
  <c r="J72" i="1344"/>
  <c r="I72" i="1344"/>
  <c r="J71" i="1344"/>
  <c r="I71" i="1344"/>
  <c r="J70" i="1344"/>
  <c r="I70" i="1344"/>
  <c r="F69" i="1344"/>
  <c r="J68" i="1344"/>
  <c r="I68" i="1344"/>
  <c r="J67" i="1344"/>
  <c r="I67" i="1344"/>
  <c r="J66" i="1344"/>
  <c r="I66" i="1344"/>
  <c r="F65" i="1344"/>
  <c r="D65" i="1344"/>
  <c r="J64" i="1344"/>
  <c r="I64" i="1344"/>
  <c r="J63" i="1344"/>
  <c r="I63" i="1344"/>
  <c r="J62" i="1344"/>
  <c r="I62" i="1344"/>
  <c r="F61" i="1344"/>
  <c r="D61" i="1344"/>
  <c r="H59" i="1344"/>
  <c r="J57" i="1344"/>
  <c r="I57" i="1344"/>
  <c r="J56" i="1344"/>
  <c r="I56" i="1344"/>
  <c r="J55" i="1344"/>
  <c r="I55" i="1344"/>
  <c r="F54" i="1344"/>
  <c r="D54" i="1344"/>
  <c r="J53" i="1344"/>
  <c r="I53" i="1344"/>
  <c r="J52" i="1344"/>
  <c r="I52" i="1344"/>
  <c r="J51" i="1344"/>
  <c r="I51" i="1344"/>
  <c r="F50" i="1344"/>
  <c r="D50" i="1344"/>
  <c r="J49" i="1344"/>
  <c r="I49" i="1344"/>
  <c r="J48" i="1344"/>
  <c r="I48" i="1344"/>
  <c r="J47" i="1344"/>
  <c r="I47" i="1344"/>
  <c r="F46" i="1344"/>
  <c r="D46" i="1344"/>
  <c r="J45" i="1344"/>
  <c r="I45" i="1344"/>
  <c r="J44" i="1344"/>
  <c r="I44" i="1344"/>
  <c r="J43" i="1344"/>
  <c r="I43" i="1344"/>
  <c r="F42" i="1344"/>
  <c r="D42" i="1344"/>
  <c r="J41" i="1344"/>
  <c r="I41" i="1344"/>
  <c r="J40" i="1344"/>
  <c r="I40" i="1344"/>
  <c r="J39" i="1344"/>
  <c r="I39" i="1344"/>
  <c r="F38" i="1344"/>
  <c r="D38" i="1344"/>
  <c r="M36" i="1344"/>
  <c r="L36" i="1344"/>
  <c r="H36" i="1344"/>
  <c r="J34" i="1344"/>
  <c r="I34" i="1344"/>
  <c r="J33" i="1344"/>
  <c r="I33" i="1344"/>
  <c r="J32" i="1344"/>
  <c r="I32" i="1344"/>
  <c r="F31" i="1344"/>
  <c r="D31" i="1344"/>
  <c r="J30" i="1344"/>
  <c r="I30" i="1344"/>
  <c r="J29" i="1344"/>
  <c r="I29" i="1344"/>
  <c r="J28" i="1344"/>
  <c r="I28" i="1344"/>
  <c r="J27" i="1344"/>
  <c r="I27" i="1344"/>
  <c r="F26" i="1344"/>
  <c r="D26" i="1344"/>
  <c r="D21" i="1344" s="1"/>
  <c r="J25" i="1344"/>
  <c r="I25" i="1344"/>
  <c r="J24" i="1344"/>
  <c r="I24" i="1344"/>
  <c r="J23" i="1344"/>
  <c r="I23" i="1344"/>
  <c r="J22" i="1344"/>
  <c r="I22" i="1344"/>
  <c r="F21" i="1344"/>
  <c r="J20" i="1344"/>
  <c r="I20" i="1344"/>
  <c r="J19" i="1344"/>
  <c r="I19" i="1344"/>
  <c r="J18" i="1344"/>
  <c r="I18" i="1344"/>
  <c r="F17" i="1344"/>
  <c r="D17" i="1344"/>
  <c r="J16" i="1344"/>
  <c r="I16" i="1344"/>
  <c r="J15" i="1344"/>
  <c r="I15" i="1344"/>
  <c r="J14" i="1344"/>
  <c r="I14" i="1344"/>
  <c r="F13" i="1344"/>
  <c r="D13" i="1344"/>
  <c r="F30" i="1343"/>
  <c r="D30" i="1343"/>
  <c r="F25" i="1343"/>
  <c r="D25" i="1343"/>
  <c r="D20" i="1343" s="1"/>
  <c r="F20" i="1343"/>
  <c r="F16" i="1343"/>
  <c r="D16" i="1343"/>
  <c r="F12" i="1343"/>
  <c r="D12" i="1343"/>
  <c r="F30" i="1342"/>
  <c r="D30" i="1342"/>
  <c r="F25" i="1342"/>
  <c r="D25" i="1342"/>
  <c r="F20" i="1342"/>
  <c r="F16" i="1342"/>
  <c r="D16" i="1342"/>
  <c r="F12" i="1342"/>
  <c r="D12" i="1342"/>
  <c r="H81" i="1341"/>
  <c r="J79" i="1341"/>
  <c r="I79" i="1341"/>
  <c r="J78" i="1341"/>
  <c r="I78" i="1341"/>
  <c r="F77" i="1341"/>
  <c r="D77" i="1341"/>
  <c r="J76" i="1341"/>
  <c r="I76" i="1341"/>
  <c r="J75" i="1341"/>
  <c r="I75" i="1341"/>
  <c r="J74" i="1341"/>
  <c r="I74" i="1341"/>
  <c r="F73" i="1341"/>
  <c r="D73" i="1341"/>
  <c r="J72" i="1341"/>
  <c r="I72" i="1341"/>
  <c r="J71" i="1341"/>
  <c r="I71" i="1341"/>
  <c r="J70" i="1341"/>
  <c r="I70" i="1341"/>
  <c r="F69" i="1341"/>
  <c r="D69" i="1341"/>
  <c r="J68" i="1341"/>
  <c r="I68" i="1341"/>
  <c r="J67" i="1341"/>
  <c r="I67" i="1341"/>
  <c r="J66" i="1341"/>
  <c r="I66" i="1341"/>
  <c r="F65" i="1341"/>
  <c r="D65" i="1341"/>
  <c r="J64" i="1341"/>
  <c r="I64" i="1341"/>
  <c r="J63" i="1341"/>
  <c r="I63" i="1341"/>
  <c r="J62" i="1341"/>
  <c r="I62" i="1341"/>
  <c r="F61" i="1341"/>
  <c r="D61" i="1341"/>
  <c r="H59" i="1341"/>
  <c r="J57" i="1341"/>
  <c r="I57" i="1341"/>
  <c r="J56" i="1341"/>
  <c r="I56" i="1341"/>
  <c r="J55" i="1341"/>
  <c r="I55" i="1341"/>
  <c r="F54" i="1341"/>
  <c r="D54" i="1341"/>
  <c r="J53" i="1341"/>
  <c r="I53" i="1341"/>
  <c r="J52" i="1341"/>
  <c r="I52" i="1341"/>
  <c r="J51" i="1341"/>
  <c r="I51" i="1341"/>
  <c r="F50" i="1341"/>
  <c r="D50" i="1341"/>
  <c r="J49" i="1341"/>
  <c r="I49" i="1341"/>
  <c r="J48" i="1341"/>
  <c r="I48" i="1341"/>
  <c r="J47" i="1341"/>
  <c r="I47" i="1341"/>
  <c r="F46" i="1341"/>
  <c r="D46" i="1341"/>
  <c r="J45" i="1341"/>
  <c r="I45" i="1341"/>
  <c r="J44" i="1341"/>
  <c r="I44" i="1341"/>
  <c r="J43" i="1341"/>
  <c r="I43" i="1341"/>
  <c r="F42" i="1341"/>
  <c r="D42" i="1341"/>
  <c r="J41" i="1341"/>
  <c r="I41" i="1341"/>
  <c r="J40" i="1341"/>
  <c r="I40" i="1341"/>
  <c r="J39" i="1341"/>
  <c r="I39" i="1341"/>
  <c r="F38" i="1341"/>
  <c r="D38" i="1341"/>
  <c r="M36" i="1341"/>
  <c r="L36" i="1341"/>
  <c r="H36" i="1341"/>
  <c r="J34" i="1341"/>
  <c r="I34" i="1341"/>
  <c r="J33" i="1341"/>
  <c r="I33" i="1341"/>
  <c r="J32" i="1341"/>
  <c r="I32" i="1341"/>
  <c r="F31" i="1341"/>
  <c r="D31" i="1341"/>
  <c r="J30" i="1341"/>
  <c r="I30" i="1341"/>
  <c r="J29" i="1341"/>
  <c r="I29" i="1341"/>
  <c r="J28" i="1341"/>
  <c r="I28" i="1341"/>
  <c r="J27" i="1341"/>
  <c r="I27" i="1341"/>
  <c r="F26" i="1341"/>
  <c r="D26" i="1341"/>
  <c r="J25" i="1341"/>
  <c r="I25" i="1341"/>
  <c r="J24" i="1341"/>
  <c r="I24" i="1341"/>
  <c r="J23" i="1341"/>
  <c r="I23" i="1341"/>
  <c r="J22" i="1341"/>
  <c r="I22" i="1341"/>
  <c r="F21" i="1341"/>
  <c r="J20" i="1341"/>
  <c r="I20" i="1341"/>
  <c r="J19" i="1341"/>
  <c r="I19" i="1341"/>
  <c r="J18" i="1341"/>
  <c r="I18" i="1341"/>
  <c r="F17" i="1341"/>
  <c r="D17" i="1341"/>
  <c r="J16" i="1341"/>
  <c r="I16" i="1341"/>
  <c r="J15" i="1341"/>
  <c r="I15" i="1341"/>
  <c r="J14" i="1341"/>
  <c r="I14" i="1341"/>
  <c r="F13" i="1341"/>
  <c r="D13" i="1341"/>
  <c r="E16" i="1340"/>
  <c r="E17" i="1340" s="1"/>
  <c r="R714" i="1303" s="1"/>
  <c r="E16" i="1339"/>
  <c r="E17" i="1339" s="1"/>
  <c r="Q714" i="1303" s="1"/>
  <c r="G26" i="1338"/>
  <c r="E26" i="1338"/>
  <c r="P715" i="1303" s="1"/>
  <c r="N735" i="1302" s="1"/>
  <c r="P735" i="1302" s="1"/>
  <c r="H24" i="1338"/>
  <c r="H23" i="1338"/>
  <c r="H22" i="1338"/>
  <c r="H21" i="1338"/>
  <c r="H20" i="1338"/>
  <c r="G18" i="1338"/>
  <c r="E17" i="1338"/>
  <c r="E18" i="1338" s="1"/>
  <c r="P714" i="1303" s="1"/>
  <c r="H16" i="1338"/>
  <c r="H15" i="1338"/>
  <c r="H14" i="1338"/>
  <c r="H13" i="1338"/>
  <c r="H12" i="1338"/>
  <c r="E16" i="1337"/>
  <c r="E17" i="1337" s="1"/>
  <c r="E16" i="1336"/>
  <c r="E17" i="1336" s="1"/>
  <c r="G26" i="1335"/>
  <c r="E26" i="1335"/>
  <c r="P422" i="1303" s="1"/>
  <c r="N389" i="1302" s="1"/>
  <c r="P389" i="1302" s="1"/>
  <c r="H24" i="1335"/>
  <c r="H23" i="1335"/>
  <c r="H22" i="1335"/>
  <c r="H21" i="1335"/>
  <c r="H20" i="1335"/>
  <c r="G18" i="1335"/>
  <c r="E17" i="1335"/>
  <c r="E18" i="1335" s="1"/>
  <c r="P421" i="1303" s="1"/>
  <c r="N388" i="1302" s="1"/>
  <c r="P388" i="1302" s="1"/>
  <c r="H16" i="1335"/>
  <c r="H15" i="1335"/>
  <c r="H14" i="1335"/>
  <c r="H13" i="1335"/>
  <c r="H12" i="1335"/>
  <c r="F22" i="1334"/>
  <c r="D22" i="1334"/>
  <c r="H20" i="1334"/>
  <c r="H22" i="1334" s="1"/>
  <c r="G20" i="1334"/>
  <c r="G22" i="1334" s="1"/>
  <c r="F18" i="1334"/>
  <c r="D18" i="1334"/>
  <c r="P414" i="1303" s="1"/>
  <c r="N379" i="1302" s="1"/>
  <c r="P379" i="1302" s="1"/>
  <c r="H16" i="1334"/>
  <c r="H18" i="1334" s="1"/>
  <c r="G16" i="1334"/>
  <c r="G18" i="1334" s="1"/>
  <c r="F14" i="1334"/>
  <c r="D14" i="1334"/>
  <c r="P413" i="1303" s="1"/>
  <c r="H12" i="1334"/>
  <c r="H14" i="1334" s="1"/>
  <c r="G12" i="1334"/>
  <c r="G14" i="1334" s="1"/>
  <c r="H22" i="1331"/>
  <c r="F22" i="1331"/>
  <c r="P407" i="1303" s="1"/>
  <c r="N372" i="1302" s="1"/>
  <c r="P372" i="1302" s="1"/>
  <c r="I21" i="1331"/>
  <c r="E21" i="1331"/>
  <c r="I20" i="1331"/>
  <c r="E20" i="1331"/>
  <c r="I19" i="1331"/>
  <c r="E19" i="1331"/>
  <c r="I18" i="1331"/>
  <c r="E18" i="1331"/>
  <c r="H16" i="1331"/>
  <c r="F16" i="1331"/>
  <c r="P406" i="1303" s="1"/>
  <c r="N371" i="1302" s="1"/>
  <c r="P371" i="1302" s="1"/>
  <c r="I15" i="1331"/>
  <c r="E15" i="1331"/>
  <c r="I14" i="1331"/>
  <c r="E14" i="1331"/>
  <c r="I13" i="1331"/>
  <c r="E13" i="1331"/>
  <c r="I12" i="1331"/>
  <c r="E12" i="1331"/>
  <c r="F12" i="1330"/>
  <c r="E11" i="1330"/>
  <c r="F12" i="1329"/>
  <c r="E11" i="1329"/>
  <c r="E12" i="1329" s="1"/>
  <c r="P246" i="1303" s="1"/>
  <c r="N211" i="1302" s="1"/>
  <c r="P211" i="1302" s="1"/>
  <c r="G12" i="1328"/>
  <c r="F11" i="1328"/>
  <c r="H11" i="1328" s="1"/>
  <c r="H12" i="1328" s="1"/>
  <c r="E24" i="1319"/>
  <c r="E22" i="1319"/>
  <c r="D22" i="1319"/>
  <c r="C22" i="1319"/>
  <c r="H16" i="1319"/>
  <c r="H23" i="1319" s="1"/>
  <c r="G16" i="1319"/>
  <c r="G23" i="1319" s="1"/>
  <c r="F16" i="1319"/>
  <c r="F23" i="1319" s="1"/>
  <c r="P220" i="1303" s="1"/>
  <c r="N185" i="1302" s="1"/>
  <c r="P185" i="1302" s="1"/>
  <c r="C16" i="1319"/>
  <c r="D16" i="1319" s="1"/>
  <c r="E16" i="1319" s="1"/>
  <c r="F12" i="1319"/>
  <c r="G12" i="1319" s="1"/>
  <c r="H12" i="1319" s="1"/>
  <c r="E24" i="1318"/>
  <c r="G12" i="1317"/>
  <c r="G19" i="1317" s="1"/>
  <c r="F12" i="1317"/>
  <c r="P204" i="1303" s="1"/>
  <c r="N169" i="1302" s="1"/>
  <c r="P169" i="1302" s="1"/>
  <c r="H11" i="1317"/>
  <c r="H12" i="1317" s="1"/>
  <c r="H19" i="1317" s="1"/>
  <c r="F16" i="1316"/>
  <c r="P198" i="1303" s="1"/>
  <c r="N163" i="1302" s="1"/>
  <c r="P163" i="1302" s="1"/>
  <c r="H15" i="1316"/>
  <c r="H14" i="1316"/>
  <c r="F12" i="1316"/>
  <c r="F13" i="1316" s="1"/>
  <c r="P192" i="1303" s="1"/>
  <c r="F12" i="1315"/>
  <c r="E11" i="1315"/>
  <c r="F12" i="1314"/>
  <c r="E11" i="1314"/>
  <c r="F12" i="1313"/>
  <c r="E11" i="1313"/>
  <c r="F12" i="1310"/>
  <c r="E11" i="1310"/>
  <c r="H27" i="1309"/>
  <c r="G27" i="1309"/>
  <c r="D27" i="1309"/>
  <c r="E23" i="1309"/>
  <c r="I23" i="1309" s="1"/>
  <c r="E22" i="1309"/>
  <c r="I22" i="1309" s="1"/>
  <c r="E21" i="1309"/>
  <c r="I21" i="1309" s="1"/>
  <c r="E20" i="1309"/>
  <c r="I20" i="1309" s="1"/>
  <c r="E19" i="1309"/>
  <c r="I19" i="1309" s="1"/>
  <c r="E18" i="1309"/>
  <c r="H27" i="1308"/>
  <c r="G27" i="1308"/>
  <c r="D27" i="1308"/>
  <c r="E23" i="1308"/>
  <c r="I23" i="1308" s="1"/>
  <c r="E22" i="1308"/>
  <c r="I22" i="1308" s="1"/>
  <c r="E21" i="1308"/>
  <c r="I21" i="1308" s="1"/>
  <c r="E20" i="1308"/>
  <c r="I20" i="1308" s="1"/>
  <c r="E19" i="1308"/>
  <c r="I19" i="1308" s="1"/>
  <c r="H27" i="1307"/>
  <c r="G27" i="1307"/>
  <c r="D27" i="1307"/>
  <c r="E23" i="1307"/>
  <c r="I23" i="1307" s="1"/>
  <c r="E22" i="1307"/>
  <c r="I22" i="1307" s="1"/>
  <c r="E21" i="1307"/>
  <c r="I21" i="1307" s="1"/>
  <c r="E20" i="1307"/>
  <c r="I20" i="1307" s="1"/>
  <c r="E19" i="1307"/>
  <c r="I19" i="1307" s="1"/>
  <c r="H27" i="1306"/>
  <c r="G27" i="1306"/>
  <c r="D27" i="1306"/>
  <c r="E23" i="1306"/>
  <c r="I23" i="1306" s="1"/>
  <c r="E22" i="1306"/>
  <c r="I22" i="1306" s="1"/>
  <c r="E21" i="1306"/>
  <c r="I21" i="1306" s="1"/>
  <c r="E20" i="1306"/>
  <c r="I20" i="1306" s="1"/>
  <c r="E19" i="1306"/>
  <c r="P712" i="1303" l="1"/>
  <c r="P525" i="1303"/>
  <c r="P661" i="1303"/>
  <c r="P530" i="1303"/>
  <c r="N503" i="1302" s="1"/>
  <c r="P503" i="1302" s="1"/>
  <c r="P524" i="1303"/>
  <c r="N497" i="1302" s="1"/>
  <c r="P497" i="1302" s="1"/>
  <c r="R419" i="1303"/>
  <c r="T386" i="1302" s="1"/>
  <c r="V386" i="1302" s="1"/>
  <c r="R712" i="1303"/>
  <c r="T732" i="1302" s="1"/>
  <c r="V732" i="1302" s="1"/>
  <c r="P660" i="1303"/>
  <c r="N668" i="1302" s="1"/>
  <c r="P668" i="1302" s="1"/>
  <c r="N641" i="1302"/>
  <c r="P641" i="1302" s="1"/>
  <c r="N642" i="1302"/>
  <c r="P642" i="1302" s="1"/>
  <c r="N617" i="1302"/>
  <c r="P617" i="1302" s="1"/>
  <c r="N535" i="1302"/>
  <c r="P535" i="1302" s="1"/>
  <c r="N369" i="1302"/>
  <c r="P369" i="1302" s="1"/>
  <c r="N469" i="1302"/>
  <c r="P469" i="1302" s="1"/>
  <c r="N566" i="1302"/>
  <c r="P566" i="1302" s="1"/>
  <c r="N567" i="1302"/>
  <c r="P567" i="1302" s="1"/>
  <c r="N618" i="1302"/>
  <c r="P618" i="1302" s="1"/>
  <c r="N376" i="1302"/>
  <c r="P376" i="1302" s="1"/>
  <c r="N386" i="1302"/>
  <c r="P386" i="1302" s="1"/>
  <c r="N536" i="1302"/>
  <c r="P536" i="1302" s="1"/>
  <c r="N701" i="1302"/>
  <c r="P701" i="1302" s="1"/>
  <c r="N473" i="1302"/>
  <c r="P473" i="1302" s="1"/>
  <c r="N498" i="1302"/>
  <c r="P498" i="1302" s="1"/>
  <c r="G27" i="1506"/>
  <c r="G27" i="1653"/>
  <c r="G27" i="1656"/>
  <c r="N732" i="1302"/>
  <c r="P732" i="1302" s="1"/>
  <c r="N474" i="1302"/>
  <c r="P474" i="1302" s="1"/>
  <c r="N669" i="1302"/>
  <c r="P669" i="1302" s="1"/>
  <c r="N700" i="1302"/>
  <c r="P700" i="1302" s="1"/>
  <c r="J45" i="1426"/>
  <c r="N370" i="1302"/>
  <c r="P370" i="1302" s="1"/>
  <c r="N377" i="1302"/>
  <c r="P377" i="1302" s="1"/>
  <c r="N387" i="1302"/>
  <c r="P387" i="1302" s="1"/>
  <c r="N733" i="1302"/>
  <c r="P733" i="1302" s="1"/>
  <c r="N470" i="1302"/>
  <c r="P470" i="1302" s="1"/>
  <c r="Q497" i="1302"/>
  <c r="S497" i="1302" s="1"/>
  <c r="P312" i="1303"/>
  <c r="N274" i="1302" s="1"/>
  <c r="P274" i="1302" s="1"/>
  <c r="P560" i="1303"/>
  <c r="N542" i="1302" s="1"/>
  <c r="P542" i="1302" s="1"/>
  <c r="P626" i="1303"/>
  <c r="N622" i="1302" s="1"/>
  <c r="P622" i="1302" s="1"/>
  <c r="P692" i="1303"/>
  <c r="N705" i="1302" s="1"/>
  <c r="P705" i="1302" s="1"/>
  <c r="P643" i="1303"/>
  <c r="N646" i="1302" s="1"/>
  <c r="P646" i="1302" s="1"/>
  <c r="P131" i="1303"/>
  <c r="N90" i="1302" s="1"/>
  <c r="P90" i="1302" s="1"/>
  <c r="N487" i="1302"/>
  <c r="P487" i="1302" s="1"/>
  <c r="P93" i="1303"/>
  <c r="N59" i="1302" s="1"/>
  <c r="P59" i="1302" s="1"/>
  <c r="N173" i="1302"/>
  <c r="P173" i="1302" s="1"/>
  <c r="N492" i="1302"/>
  <c r="P492" i="1302" s="1"/>
  <c r="Q93" i="1303"/>
  <c r="Q59" i="1302" s="1"/>
  <c r="S59" i="1302" s="1"/>
  <c r="Q173" i="1302"/>
  <c r="S173" i="1302" s="1"/>
  <c r="R93" i="1303"/>
  <c r="T59" i="1302" s="1"/>
  <c r="V59" i="1302" s="1"/>
  <c r="T251" i="1302"/>
  <c r="V251" i="1302" s="1"/>
  <c r="P102" i="1303"/>
  <c r="N69" i="1302" s="1"/>
  <c r="P69" i="1302" s="1"/>
  <c r="N516" i="1302"/>
  <c r="P516" i="1302" s="1"/>
  <c r="N106" i="1302"/>
  <c r="P106" i="1302" s="1"/>
  <c r="N531" i="1302"/>
  <c r="P531" i="1302" s="1"/>
  <c r="P501" i="1303"/>
  <c r="N472" i="1302" s="1"/>
  <c r="P472" i="1302" s="1"/>
  <c r="P584" i="1303"/>
  <c r="N571" i="1302" s="1"/>
  <c r="P571" i="1302" s="1"/>
  <c r="P620" i="1303"/>
  <c r="N614" i="1302" s="1"/>
  <c r="P614" i="1302" s="1"/>
  <c r="T497" i="1302"/>
  <c r="V497" i="1302" s="1"/>
  <c r="N258" i="1302"/>
  <c r="P258" i="1302" s="1"/>
  <c r="P308" i="1303"/>
  <c r="N270" i="1302" s="1"/>
  <c r="P270" i="1302" s="1"/>
  <c r="Q668" i="1302"/>
  <c r="S668" i="1302" s="1"/>
  <c r="N157" i="1302"/>
  <c r="P157" i="1302" s="1"/>
  <c r="P46" i="1303"/>
  <c r="N16" i="1302" s="1"/>
  <c r="P16" i="1302" s="1"/>
  <c r="N734" i="1302"/>
  <c r="P734" i="1302" s="1"/>
  <c r="T734" i="1302"/>
  <c r="V734" i="1302" s="1"/>
  <c r="R421" i="1303"/>
  <c r="P316" i="1303"/>
  <c r="N278" i="1302" s="1"/>
  <c r="P278" i="1302" s="1"/>
  <c r="P509" i="1303"/>
  <c r="N480" i="1302" s="1"/>
  <c r="P480" i="1302" s="1"/>
  <c r="P531" i="1303"/>
  <c r="N504" i="1302" s="1"/>
  <c r="P504" i="1302" s="1"/>
  <c r="P299" i="1303"/>
  <c r="N261" i="1302" s="1"/>
  <c r="P261" i="1302" s="1"/>
  <c r="T668" i="1302"/>
  <c r="V668" i="1302" s="1"/>
  <c r="P49" i="1303"/>
  <c r="N19" i="1302" s="1"/>
  <c r="P19" i="1302" s="1"/>
  <c r="N378" i="1302"/>
  <c r="P378" i="1302" s="1"/>
  <c r="Q421" i="1303"/>
  <c r="Q734" i="1302"/>
  <c r="S734" i="1302" s="1"/>
  <c r="P667" i="1303"/>
  <c r="N675" i="1302" s="1"/>
  <c r="P675" i="1302" s="1"/>
  <c r="Q386" i="1302"/>
  <c r="S386" i="1302" s="1"/>
  <c r="Q732" i="1302"/>
  <c r="S732" i="1302" s="1"/>
  <c r="N272" i="1302"/>
  <c r="P272" i="1302" s="1"/>
  <c r="N268" i="1302"/>
  <c r="P268" i="1302" s="1"/>
  <c r="N271" i="1302"/>
  <c r="P271" i="1302" s="1"/>
  <c r="N267" i="1302"/>
  <c r="P267" i="1302" s="1"/>
  <c r="N276" i="1302"/>
  <c r="P276" i="1302" s="1"/>
  <c r="N275" i="1302"/>
  <c r="P275" i="1302" s="1"/>
  <c r="F147" i="1353"/>
  <c r="I45" i="1426"/>
  <c r="F215" i="1353"/>
  <c r="F152" i="1615"/>
  <c r="K45" i="1426"/>
  <c r="F81" i="1662"/>
  <c r="F152" i="1705"/>
  <c r="F81" i="1615"/>
  <c r="F152" i="1662"/>
  <c r="G35" i="1335"/>
  <c r="G35" i="1338"/>
  <c r="D44" i="1741"/>
  <c r="H29" i="1331"/>
  <c r="J81" i="1615"/>
  <c r="K25" i="1667"/>
  <c r="H153" i="1662"/>
  <c r="J28" i="1364"/>
  <c r="G19" i="1413"/>
  <c r="F12" i="1328"/>
  <c r="P237" i="1303" s="1"/>
  <c r="N202" i="1302" s="1"/>
  <c r="P202" i="1302" s="1"/>
  <c r="E12" i="1390"/>
  <c r="P175" i="1303" s="1"/>
  <c r="N140" i="1302" s="1"/>
  <c r="P140" i="1302" s="1"/>
  <c r="H29" i="1424"/>
  <c r="H18" i="1509"/>
  <c r="H26" i="1509"/>
  <c r="J25" i="1667"/>
  <c r="D81" i="1341"/>
  <c r="F80" i="1663"/>
  <c r="Q450" i="1303" s="1"/>
  <c r="I73" i="1614"/>
  <c r="K26" i="1617"/>
  <c r="G23" i="1334"/>
  <c r="F28" i="1364"/>
  <c r="G25" i="1618"/>
  <c r="I22" i="1331"/>
  <c r="I36" i="1344"/>
  <c r="J59" i="1344"/>
  <c r="I28" i="1373"/>
  <c r="F28" i="1375"/>
  <c r="F29" i="1424"/>
  <c r="F29" i="1429"/>
  <c r="M153" i="1615"/>
  <c r="I59" i="1341"/>
  <c r="I59" i="1347"/>
  <c r="J81" i="1347"/>
  <c r="F35" i="1349"/>
  <c r="R431" i="1303" s="1"/>
  <c r="D78" i="1355"/>
  <c r="F23" i="1359"/>
  <c r="K23" i="1359"/>
  <c r="F28" i="1372"/>
  <c r="J39" i="1414"/>
  <c r="J47" i="1420"/>
  <c r="H28" i="1426"/>
  <c r="H29" i="1429"/>
  <c r="H26" i="1653"/>
  <c r="J135" i="1704"/>
  <c r="L153" i="1705"/>
  <c r="J25" i="1708"/>
  <c r="D81" i="1347"/>
  <c r="K25" i="1708"/>
  <c r="H20" i="1748"/>
  <c r="J23" i="1359"/>
  <c r="G25" i="1362"/>
  <c r="J33" i="1362"/>
  <c r="F16" i="1401"/>
  <c r="F23" i="1401" s="1"/>
  <c r="P222" i="1303" s="1"/>
  <c r="H29" i="1423"/>
  <c r="J29" i="1424"/>
  <c r="J29" i="1429"/>
  <c r="L153" i="1615"/>
  <c r="J29" i="1625"/>
  <c r="F29" i="1625"/>
  <c r="D81" i="1662"/>
  <c r="M153" i="1662"/>
  <c r="H17" i="1667"/>
  <c r="H153" i="1705"/>
  <c r="J42" i="1417"/>
  <c r="F73" i="1417"/>
  <c r="P459" i="1303" s="1"/>
  <c r="N428" i="1302" s="1"/>
  <c r="P428" i="1302" s="1"/>
  <c r="F38" i="1418"/>
  <c r="Q458" i="1303" s="1"/>
  <c r="Q427" i="1302" s="1"/>
  <c r="S427" i="1302" s="1"/>
  <c r="F38" i="1419"/>
  <c r="R458" i="1303" s="1"/>
  <c r="T427" i="1302" s="1"/>
  <c r="V427" i="1302" s="1"/>
  <c r="G47" i="1420"/>
  <c r="I29" i="1423"/>
  <c r="H21" i="1425"/>
  <c r="F26" i="1617"/>
  <c r="H25" i="1617"/>
  <c r="I29" i="1625"/>
  <c r="J81" i="1662"/>
  <c r="H24" i="1708"/>
  <c r="F44" i="1754"/>
  <c r="P493" i="1303" s="1"/>
  <c r="N461" i="1302" s="1"/>
  <c r="P461" i="1302" s="1"/>
  <c r="F23" i="1334"/>
  <c r="J81" i="1344"/>
  <c r="H18" i="1335"/>
  <c r="H26" i="1335"/>
  <c r="F35" i="1342"/>
  <c r="Q429" i="1303" s="1"/>
  <c r="J59" i="1347"/>
  <c r="I81" i="1347"/>
  <c r="J201" i="1350"/>
  <c r="M216" i="1353"/>
  <c r="J147" i="1353"/>
  <c r="G18" i="1362"/>
  <c r="H31" i="1363"/>
  <c r="F37" i="1365"/>
  <c r="F28" i="1369"/>
  <c r="G22" i="1369"/>
  <c r="G17" i="1372"/>
  <c r="G27" i="1372"/>
  <c r="G22" i="1373"/>
  <c r="F37" i="1374"/>
  <c r="G17" i="1375"/>
  <c r="G22" i="1375"/>
  <c r="G26" i="1383"/>
  <c r="G23" i="1385"/>
  <c r="F15" i="1396"/>
  <c r="P200" i="1303" s="1"/>
  <c r="N165" i="1302" s="1"/>
  <c r="P165" i="1302" s="1"/>
  <c r="F12" i="1409"/>
  <c r="P239" i="1303" s="1"/>
  <c r="N204" i="1302" s="1"/>
  <c r="P204" i="1302" s="1"/>
  <c r="K68" i="1414"/>
  <c r="J36" i="1341"/>
  <c r="H82" i="1341"/>
  <c r="J81" i="1341"/>
  <c r="F35" i="1343"/>
  <c r="R429" i="1303" s="1"/>
  <c r="J36" i="1344"/>
  <c r="F81" i="1344"/>
  <c r="L216" i="1353"/>
  <c r="I147" i="1353"/>
  <c r="J215" i="1353"/>
  <c r="H18" i="1362"/>
  <c r="F33" i="1362"/>
  <c r="H25" i="1362"/>
  <c r="K33" i="1362"/>
  <c r="G17" i="1364"/>
  <c r="I28" i="1364"/>
  <c r="F23" i="1384"/>
  <c r="G11" i="1393"/>
  <c r="G12" i="1393" s="1"/>
  <c r="E12" i="1400"/>
  <c r="D17" i="1400"/>
  <c r="D16" i="1400" s="1"/>
  <c r="G11" i="1410"/>
  <c r="G12" i="1410" s="1"/>
  <c r="H19" i="1413"/>
  <c r="J19" i="1413"/>
  <c r="F29" i="1423"/>
  <c r="F21" i="1425"/>
  <c r="G28" i="1426"/>
  <c r="G25" i="1617"/>
  <c r="H18" i="1656"/>
  <c r="H26" i="1656"/>
  <c r="I81" i="1662"/>
  <c r="F29" i="1680"/>
  <c r="M153" i="1705"/>
  <c r="J152" i="1705"/>
  <c r="J29" i="1715"/>
  <c r="I81" i="1341"/>
  <c r="I36" i="1347"/>
  <c r="F76" i="1352"/>
  <c r="R432" i="1303" s="1"/>
  <c r="F79" i="1353"/>
  <c r="P456" i="1303" s="1"/>
  <c r="N425" i="1302" s="1"/>
  <c r="P425" i="1302" s="1"/>
  <c r="I73" i="1659"/>
  <c r="F135" i="1659"/>
  <c r="G25" i="1708"/>
  <c r="I44" i="1751"/>
  <c r="D21" i="1414"/>
  <c r="D39" i="1414" s="1"/>
  <c r="D20" i="1349"/>
  <c r="D35" i="1349" s="1"/>
  <c r="D20" i="1415"/>
  <c r="D38" i="1415" s="1"/>
  <c r="D44" i="1754"/>
  <c r="D36" i="1344"/>
  <c r="G27" i="1369"/>
  <c r="G17" i="1373"/>
  <c r="G28" i="1374"/>
  <c r="G27" i="1375"/>
  <c r="E19" i="1400"/>
  <c r="G28" i="1423"/>
  <c r="G25" i="1667"/>
  <c r="I36" i="1341"/>
  <c r="H82" i="1344"/>
  <c r="F35" i="1346"/>
  <c r="R430" i="1303" s="1"/>
  <c r="D201" i="1350"/>
  <c r="G28" i="1424"/>
  <c r="D73" i="1614"/>
  <c r="G20" i="1625"/>
  <c r="D152" i="1662"/>
  <c r="D80" i="1663"/>
  <c r="Q387" i="1303" s="1"/>
  <c r="D135" i="1704"/>
  <c r="I81" i="1705"/>
  <c r="E27" i="1308"/>
  <c r="I27" i="1308"/>
  <c r="G11" i="1315"/>
  <c r="G12" i="1315" s="1"/>
  <c r="E12" i="1315"/>
  <c r="R182" i="1303" s="1"/>
  <c r="T147" i="1302" s="1"/>
  <c r="V147" i="1302" s="1"/>
  <c r="G11" i="1310"/>
  <c r="G12" i="1310" s="1"/>
  <c r="E12" i="1310"/>
  <c r="P173" i="1303" s="1"/>
  <c r="N138" i="1302" s="1"/>
  <c r="P138" i="1302" s="1"/>
  <c r="G11" i="1314"/>
  <c r="G12" i="1314" s="1"/>
  <c r="E12" i="1314"/>
  <c r="Q182" i="1303" s="1"/>
  <c r="Q147" i="1302" s="1"/>
  <c r="S147" i="1302" s="1"/>
  <c r="D20" i="1342"/>
  <c r="D35" i="1342" s="1"/>
  <c r="D39" i="1351"/>
  <c r="D76" i="1351" s="1"/>
  <c r="Q126" i="1302"/>
  <c r="S126" i="1302" s="1"/>
  <c r="F59" i="1344"/>
  <c r="F59" i="1341"/>
  <c r="D59" i="1344"/>
  <c r="D59" i="1347"/>
  <c r="G36" i="1365"/>
  <c r="G27" i="1373"/>
  <c r="M68" i="1414"/>
  <c r="D152" i="1615"/>
  <c r="K25" i="1618"/>
  <c r="D59" i="1341"/>
  <c r="D139" i="1350"/>
  <c r="F81" i="1347"/>
  <c r="G23" i="1386"/>
  <c r="F13" i="1400"/>
  <c r="G16" i="1401"/>
  <c r="G23" i="1401" s="1"/>
  <c r="K19" i="1413"/>
  <c r="F39" i="1414"/>
  <c r="P434" i="1303" s="1"/>
  <c r="N401" i="1302" s="1"/>
  <c r="P401" i="1302" s="1"/>
  <c r="F38" i="1416"/>
  <c r="R434" i="1303" s="1"/>
  <c r="I73" i="1417"/>
  <c r="I74" i="1417" s="1"/>
  <c r="D73" i="1417"/>
  <c r="J73" i="1417"/>
  <c r="J74" i="1417" s="1"/>
  <c r="H28" i="1420"/>
  <c r="I46" i="1420"/>
  <c r="G20" i="1429"/>
  <c r="D81" i="1615"/>
  <c r="G28" i="1680"/>
  <c r="F135" i="1704"/>
  <c r="H17" i="1708"/>
  <c r="G20" i="1715"/>
  <c r="I44" i="1741"/>
  <c r="D44" i="1751"/>
  <c r="E27" i="1306"/>
  <c r="G11" i="1329"/>
  <c r="G12" i="1329" s="1"/>
  <c r="J59" i="1341"/>
  <c r="F81" i="1341"/>
  <c r="F36" i="1344"/>
  <c r="P430" i="1303" s="1"/>
  <c r="I81" i="1344"/>
  <c r="F35" i="1345"/>
  <c r="Q430" i="1303" s="1"/>
  <c r="F36" i="1347"/>
  <c r="P431" i="1303" s="1"/>
  <c r="F35" i="1348"/>
  <c r="Q431" i="1303" s="1"/>
  <c r="J77" i="1350"/>
  <c r="M202" i="1350"/>
  <c r="J139" i="1350"/>
  <c r="F139" i="1350"/>
  <c r="I201" i="1350"/>
  <c r="J79" i="1353"/>
  <c r="H23" i="1359"/>
  <c r="H32" i="1362"/>
  <c r="H17" i="1363"/>
  <c r="K32" i="1363"/>
  <c r="G22" i="1364"/>
  <c r="J37" i="1365"/>
  <c r="J28" i="1369"/>
  <c r="J28" i="1372"/>
  <c r="F28" i="1373"/>
  <c r="J37" i="1374"/>
  <c r="J28" i="1375"/>
  <c r="G23" i="1384"/>
  <c r="F23" i="1386"/>
  <c r="F19" i="1413"/>
  <c r="L68" i="1414"/>
  <c r="F67" i="1414"/>
  <c r="P435" i="1303" s="1"/>
  <c r="N402" i="1302" s="1"/>
  <c r="P402" i="1302" s="1"/>
  <c r="J67" i="1414"/>
  <c r="I42" i="1417"/>
  <c r="D42" i="1417"/>
  <c r="D38" i="1419"/>
  <c r="L47" i="1420"/>
  <c r="H46" i="1420"/>
  <c r="J29" i="1423"/>
  <c r="J21" i="1425"/>
  <c r="G44" i="1426"/>
  <c r="I135" i="1614"/>
  <c r="F135" i="1614"/>
  <c r="I81" i="1615"/>
  <c r="I152" i="1615"/>
  <c r="H18" i="1617"/>
  <c r="H17" i="1618"/>
  <c r="J25" i="1618"/>
  <c r="H136" i="1659"/>
  <c r="L153" i="1662"/>
  <c r="I152" i="1662"/>
  <c r="J29" i="1680"/>
  <c r="I73" i="1704"/>
  <c r="F73" i="1704"/>
  <c r="L136" i="1704"/>
  <c r="I135" i="1704"/>
  <c r="J81" i="1705"/>
  <c r="F26" i="1707"/>
  <c r="H25" i="1707"/>
  <c r="F29" i="1715"/>
  <c r="F44" i="1741"/>
  <c r="P465" i="1303" s="1"/>
  <c r="F22" i="1305" s="1"/>
  <c r="I44" i="1754"/>
  <c r="H20" i="1749"/>
  <c r="I16" i="1331"/>
  <c r="H18" i="1338"/>
  <c r="F36" i="1341"/>
  <c r="P429" i="1303" s="1"/>
  <c r="I59" i="1344"/>
  <c r="J36" i="1347"/>
  <c r="H82" i="1347"/>
  <c r="F59" i="1347"/>
  <c r="F77" i="1350"/>
  <c r="P432" i="1303" s="1"/>
  <c r="N399" i="1302" s="1"/>
  <c r="P399" i="1302" s="1"/>
  <c r="I139" i="1350"/>
  <c r="F201" i="1350"/>
  <c r="F76" i="1351"/>
  <c r="Q432" i="1303" s="1"/>
  <c r="I79" i="1353"/>
  <c r="D147" i="1353"/>
  <c r="F78" i="1354"/>
  <c r="Q456" i="1303" s="1"/>
  <c r="Q425" i="1302" s="1"/>
  <c r="S425" i="1302" s="1"/>
  <c r="F78" i="1355"/>
  <c r="R456" i="1303" s="1"/>
  <c r="T425" i="1302" s="1"/>
  <c r="V425" i="1302" s="1"/>
  <c r="G32" i="1362"/>
  <c r="J32" i="1363"/>
  <c r="G27" i="1364"/>
  <c r="G20" i="1365"/>
  <c r="G28" i="1365"/>
  <c r="I37" i="1365"/>
  <c r="G17" i="1369"/>
  <c r="I28" i="1369"/>
  <c r="G22" i="1372"/>
  <c r="I28" i="1372"/>
  <c r="J28" i="1373"/>
  <c r="G20" i="1374"/>
  <c r="G36" i="1374"/>
  <c r="I37" i="1374"/>
  <c r="I28" i="1375"/>
  <c r="F23" i="1385"/>
  <c r="H15" i="1396"/>
  <c r="H16" i="1401"/>
  <c r="H23" i="1401" s="1"/>
  <c r="I39" i="1414"/>
  <c r="F38" i="1415"/>
  <c r="Q434" i="1303" s="1"/>
  <c r="K47" i="1420"/>
  <c r="I29" i="1424"/>
  <c r="I21" i="1425"/>
  <c r="H44" i="1426"/>
  <c r="I29" i="1429"/>
  <c r="H26" i="1506"/>
  <c r="J73" i="1614"/>
  <c r="M136" i="1614"/>
  <c r="G18" i="1617"/>
  <c r="J26" i="1617"/>
  <c r="J135" i="1659"/>
  <c r="L136" i="1659"/>
  <c r="J152" i="1662"/>
  <c r="I29" i="1680"/>
  <c r="I152" i="1705"/>
  <c r="D152" i="1705"/>
  <c r="G25" i="1707"/>
  <c r="J26" i="1707"/>
  <c r="G28" i="1715"/>
  <c r="I29" i="1715"/>
  <c r="F44" i="1751"/>
  <c r="P481" i="1303" s="1"/>
  <c r="G23" i="1359"/>
  <c r="E27" i="1309"/>
  <c r="I18" i="1309"/>
  <c r="I27" i="1309" s="1"/>
  <c r="P164" i="1303" s="1"/>
  <c r="F12" i="1396"/>
  <c r="P194" i="1303" s="1"/>
  <c r="N159" i="1302" s="1"/>
  <c r="P159" i="1302" s="1"/>
  <c r="H11" i="1396"/>
  <c r="H12" i="1396" s="1"/>
  <c r="D21" i="1347"/>
  <c r="D36" i="1347" s="1"/>
  <c r="G11" i="1313"/>
  <c r="G12" i="1313" s="1"/>
  <c r="E12" i="1313"/>
  <c r="P182" i="1303" s="1"/>
  <c r="N147" i="1302" s="1"/>
  <c r="P147" i="1302" s="1"/>
  <c r="D21" i="1341"/>
  <c r="D36" i="1341" s="1"/>
  <c r="T126" i="1302"/>
  <c r="V126" i="1302" s="1"/>
  <c r="E27" i="1307"/>
  <c r="D215" i="1353"/>
  <c r="I27" i="1307"/>
  <c r="Q163" i="1303" s="1"/>
  <c r="D35" i="1345"/>
  <c r="F45" i="1426"/>
  <c r="H12" i="1316"/>
  <c r="H13" i="1316" s="1"/>
  <c r="H31" i="1316" s="1"/>
  <c r="H23" i="1334"/>
  <c r="H26" i="1338"/>
  <c r="D81" i="1344"/>
  <c r="D35" i="1346"/>
  <c r="D35" i="1348"/>
  <c r="I77" i="1350"/>
  <c r="L202" i="1350"/>
  <c r="D76" i="1352"/>
  <c r="H216" i="1353"/>
  <c r="D78" i="1354"/>
  <c r="I67" i="1414"/>
  <c r="D38" i="1416"/>
  <c r="G20" i="1423"/>
  <c r="G20" i="1424"/>
  <c r="E12" i="1411"/>
  <c r="P284" i="1303" s="1"/>
  <c r="N246" i="1302" s="1"/>
  <c r="P246" i="1302" s="1"/>
  <c r="G11" i="1411"/>
  <c r="G12" i="1411" s="1"/>
  <c r="G11" i="1330"/>
  <c r="G12" i="1330" s="1"/>
  <c r="E12" i="1330"/>
  <c r="P282" i="1303" s="1"/>
  <c r="N244" i="1302" s="1"/>
  <c r="P244" i="1302" s="1"/>
  <c r="D40" i="1350"/>
  <c r="D77" i="1350" s="1"/>
  <c r="P354" i="1303" s="1"/>
  <c r="D19" i="1400"/>
  <c r="D12" i="1400"/>
  <c r="D49" i="1414"/>
  <c r="D67" i="1414" s="1"/>
  <c r="G32" i="1363"/>
  <c r="I19" i="1306"/>
  <c r="I27" i="1306" s="1"/>
  <c r="H16" i="1316"/>
  <c r="H32" i="1316" s="1"/>
  <c r="D35" i="1343"/>
  <c r="D79" i="1353"/>
  <c r="P393" i="1303" s="1"/>
  <c r="N358" i="1302" s="1"/>
  <c r="P358" i="1302" s="1"/>
  <c r="I215" i="1353"/>
  <c r="H24" i="1363"/>
  <c r="I19" i="1413"/>
  <c r="H68" i="1414"/>
  <c r="F42" i="1417"/>
  <c r="P458" i="1303" s="1"/>
  <c r="N427" i="1302" s="1"/>
  <c r="P427" i="1302" s="1"/>
  <c r="D38" i="1418"/>
  <c r="I28" i="1420"/>
  <c r="G21" i="1425"/>
  <c r="G28" i="1429"/>
  <c r="C17" i="1400"/>
  <c r="C22" i="1400"/>
  <c r="F22" i="1400" s="1"/>
  <c r="G22" i="1400" s="1"/>
  <c r="H22" i="1400" s="1"/>
  <c r="I82" i="1750"/>
  <c r="C12" i="1400"/>
  <c r="E17" i="1400"/>
  <c r="E16" i="1400" s="1"/>
  <c r="I82" i="1753"/>
  <c r="D82" i="1753"/>
  <c r="P384" i="1303" s="1"/>
  <c r="N349" i="1302" s="1"/>
  <c r="P349" i="1302" s="1"/>
  <c r="H18" i="1506"/>
  <c r="F73" i="1614"/>
  <c r="H153" i="1615"/>
  <c r="F82" i="1753"/>
  <c r="D98" i="1614"/>
  <c r="D135" i="1614" s="1"/>
  <c r="D98" i="1659"/>
  <c r="D135" i="1659" s="1"/>
  <c r="J135" i="1614"/>
  <c r="J152" i="1615"/>
  <c r="H24" i="1618"/>
  <c r="G28" i="1625"/>
  <c r="H18" i="1653"/>
  <c r="F73" i="1659"/>
  <c r="M136" i="1659"/>
  <c r="D80" i="1664"/>
  <c r="R387" i="1303" s="1"/>
  <c r="H24" i="1667"/>
  <c r="H18" i="1707"/>
  <c r="K26" i="1707"/>
  <c r="F82" i="1750"/>
  <c r="D36" i="1659"/>
  <c r="D73" i="1659" s="1"/>
  <c r="D36" i="1704"/>
  <c r="D73" i="1704" s="1"/>
  <c r="J73" i="1659"/>
  <c r="I135" i="1659"/>
  <c r="F80" i="1664"/>
  <c r="R450" i="1303" s="1"/>
  <c r="G20" i="1680"/>
  <c r="J73" i="1704"/>
  <c r="D81" i="1705"/>
  <c r="G18" i="1707"/>
  <c r="D82" i="1750"/>
  <c r="P381" i="1303" s="1"/>
  <c r="P105" i="1303" l="1"/>
  <c r="U105" i="1303" s="1"/>
  <c r="N518" i="1302"/>
  <c r="P518" i="1302" s="1"/>
  <c r="P48" i="1303"/>
  <c r="N18" i="1302" s="1"/>
  <c r="P18" i="1302" s="1"/>
  <c r="P387" i="1303"/>
  <c r="N352" i="1302" s="1"/>
  <c r="P352" i="1302" s="1"/>
  <c r="P423" i="1303"/>
  <c r="N390" i="1302" s="1"/>
  <c r="P390" i="1302" s="1"/>
  <c r="P450" i="1303"/>
  <c r="N419" i="1302" s="1"/>
  <c r="P419" i="1302" s="1"/>
  <c r="P451" i="1303"/>
  <c r="N420" i="1302" s="1"/>
  <c r="P420" i="1302" s="1"/>
  <c r="P388" i="1303"/>
  <c r="N353" i="1302" s="1"/>
  <c r="P353" i="1302" s="1"/>
  <c r="P348" i="1303"/>
  <c r="P349" i="1303"/>
  <c r="N311" i="1302" s="1"/>
  <c r="P311" i="1302" s="1"/>
  <c r="P424" i="1303"/>
  <c r="N391" i="1302" s="1"/>
  <c r="P391" i="1302" s="1"/>
  <c r="P145" i="1303"/>
  <c r="N107" i="1302" s="1"/>
  <c r="P107" i="1302" s="1"/>
  <c r="P457" i="1303"/>
  <c r="N426" i="1302" s="1"/>
  <c r="P426" i="1302" s="1"/>
  <c r="F52" i="1305"/>
  <c r="Q401" i="1302"/>
  <c r="S401" i="1302" s="1"/>
  <c r="G17" i="1305"/>
  <c r="H16" i="1305"/>
  <c r="P129" i="1303"/>
  <c r="N88" i="1302" s="1"/>
  <c r="P88" i="1302" s="1"/>
  <c r="F35" i="1305"/>
  <c r="F65" i="1305" s="1"/>
  <c r="N344" i="1302"/>
  <c r="P344" i="1302" s="1"/>
  <c r="P394" i="1303"/>
  <c r="N359" i="1302" s="1"/>
  <c r="P359" i="1302" s="1"/>
  <c r="N316" i="1302"/>
  <c r="P316" i="1302" s="1"/>
  <c r="P130" i="1303"/>
  <c r="N89" i="1302" s="1"/>
  <c r="P89" i="1302" s="1"/>
  <c r="N451" i="1302"/>
  <c r="P451" i="1302" s="1"/>
  <c r="T401" i="1302"/>
  <c r="V401" i="1302" s="1"/>
  <c r="H17" i="1305"/>
  <c r="G16" i="1305"/>
  <c r="P99" i="1303"/>
  <c r="N66" i="1302" s="1"/>
  <c r="P66" i="1302" s="1"/>
  <c r="N435" i="1302"/>
  <c r="P435" i="1302" s="1"/>
  <c r="P97" i="1303"/>
  <c r="N64" i="1302" s="1"/>
  <c r="P64" i="1302" s="1"/>
  <c r="N433" i="1302"/>
  <c r="P433" i="1302" s="1"/>
  <c r="P52" i="1303"/>
  <c r="N22" i="1302" s="1"/>
  <c r="P22" i="1302" s="1"/>
  <c r="N398" i="1302"/>
  <c r="P398" i="1302" s="1"/>
  <c r="N187" i="1302"/>
  <c r="P187" i="1302" s="1"/>
  <c r="R52" i="1303"/>
  <c r="T22" i="1302" s="1"/>
  <c r="V22" i="1302" s="1"/>
  <c r="T398" i="1302"/>
  <c r="V398" i="1302" s="1"/>
  <c r="P51" i="1303"/>
  <c r="N21" i="1302" s="1"/>
  <c r="P21" i="1302" s="1"/>
  <c r="N397" i="1302"/>
  <c r="P397" i="1302" s="1"/>
  <c r="R51" i="1303"/>
  <c r="T21" i="1302" s="1"/>
  <c r="V21" i="1302" s="1"/>
  <c r="T397" i="1302"/>
  <c r="V397" i="1302" s="1"/>
  <c r="R46" i="1303"/>
  <c r="T16" i="1302" s="1"/>
  <c r="V16" i="1302" s="1"/>
  <c r="T388" i="1302"/>
  <c r="V388" i="1302" s="1"/>
  <c r="Q53" i="1303"/>
  <c r="Q23" i="1302" s="1"/>
  <c r="S23" i="1302" s="1"/>
  <c r="Q399" i="1302"/>
  <c r="S399" i="1302" s="1"/>
  <c r="P50" i="1303"/>
  <c r="N20" i="1302" s="1"/>
  <c r="P20" i="1302" s="1"/>
  <c r="N396" i="1302"/>
  <c r="P396" i="1302" s="1"/>
  <c r="R50" i="1303"/>
  <c r="T20" i="1302" s="1"/>
  <c r="V20" i="1302" s="1"/>
  <c r="T396" i="1302"/>
  <c r="V396" i="1302" s="1"/>
  <c r="Q419" i="1302"/>
  <c r="S419" i="1302" s="1"/>
  <c r="Q352" i="1302"/>
  <c r="S352" i="1302" s="1"/>
  <c r="T390" i="1302"/>
  <c r="V390" i="1302" s="1"/>
  <c r="T419" i="1302"/>
  <c r="V419" i="1302" s="1"/>
  <c r="C12" i="1318"/>
  <c r="C13" i="1318" s="1"/>
  <c r="F13" i="1318" s="1"/>
  <c r="P163" i="1303"/>
  <c r="D12" i="1318"/>
  <c r="D13" i="1318" s="1"/>
  <c r="G13" i="1318" s="1"/>
  <c r="R163" i="1303"/>
  <c r="Q128" i="1302"/>
  <c r="S128" i="1302" s="1"/>
  <c r="Q52" i="1303"/>
  <c r="Q22" i="1302" s="1"/>
  <c r="S22" i="1302" s="1"/>
  <c r="Q398" i="1302"/>
  <c r="S398" i="1302" s="1"/>
  <c r="Q50" i="1303"/>
  <c r="Q20" i="1302" s="1"/>
  <c r="S20" i="1302" s="1"/>
  <c r="Q396" i="1302"/>
  <c r="S396" i="1302" s="1"/>
  <c r="N129" i="1302"/>
  <c r="P129" i="1302" s="1"/>
  <c r="Q51" i="1303"/>
  <c r="Q21" i="1302" s="1"/>
  <c r="S21" i="1302" s="1"/>
  <c r="Q397" i="1302"/>
  <c r="S397" i="1302" s="1"/>
  <c r="R53" i="1303"/>
  <c r="T23" i="1302" s="1"/>
  <c r="V23" i="1302" s="1"/>
  <c r="T399" i="1302"/>
  <c r="V399" i="1302" s="1"/>
  <c r="Q46" i="1303"/>
  <c r="Q16" i="1302" s="1"/>
  <c r="S16" i="1302" s="1"/>
  <c r="Q388" i="1302"/>
  <c r="S388" i="1302" s="1"/>
  <c r="H33" i="1316"/>
  <c r="P355" i="1303"/>
  <c r="N317" i="1302" s="1"/>
  <c r="P317" i="1302" s="1"/>
  <c r="P433" i="1303"/>
  <c r="N400" i="1302" s="1"/>
  <c r="P400" i="1302" s="1"/>
  <c r="Q390" i="1302"/>
  <c r="S390" i="1302" s="1"/>
  <c r="T352" i="1302"/>
  <c r="V352" i="1302" s="1"/>
  <c r="N126" i="1302"/>
  <c r="P126" i="1302" s="1"/>
  <c r="N259" i="1302"/>
  <c r="P259" i="1302" s="1"/>
  <c r="I29" i="1331"/>
  <c r="J153" i="1615"/>
  <c r="H35" i="1338"/>
  <c r="H35" i="1335"/>
  <c r="J136" i="1704"/>
  <c r="H26" i="1617"/>
  <c r="J68" i="1414"/>
  <c r="J136" i="1614"/>
  <c r="G29" i="1424"/>
  <c r="G26" i="1617"/>
  <c r="J216" i="1353"/>
  <c r="I82" i="1341"/>
  <c r="H27" i="1656"/>
  <c r="H25" i="1667"/>
  <c r="H27" i="1509"/>
  <c r="I136" i="1614"/>
  <c r="G37" i="1365"/>
  <c r="I82" i="1344"/>
  <c r="H27" i="1653"/>
  <c r="H45" i="1426"/>
  <c r="G37" i="1374"/>
  <c r="I153" i="1615"/>
  <c r="H47" i="1420"/>
  <c r="J153" i="1705"/>
  <c r="E12" i="1318"/>
  <c r="E13" i="1318" s="1"/>
  <c r="H13" i="1318" s="1"/>
  <c r="I216" i="1353"/>
  <c r="J153" i="1662"/>
  <c r="G29" i="1625"/>
  <c r="H27" i="1506"/>
  <c r="G29" i="1423"/>
  <c r="I68" i="1414"/>
  <c r="G28" i="1369"/>
  <c r="G33" i="1362"/>
  <c r="J82" i="1347"/>
  <c r="G45" i="1426"/>
  <c r="G28" i="1364"/>
  <c r="H25" i="1708"/>
  <c r="I82" i="1347"/>
  <c r="J82" i="1344"/>
  <c r="J82" i="1341"/>
  <c r="G28" i="1372"/>
  <c r="I202" i="1350"/>
  <c r="I47" i="1420"/>
  <c r="G28" i="1375"/>
  <c r="I153" i="1662"/>
  <c r="H33" i="1362"/>
  <c r="J136" i="1659"/>
  <c r="I136" i="1659"/>
  <c r="H26" i="1707"/>
  <c r="H25" i="1618"/>
  <c r="G26" i="1707"/>
  <c r="I153" i="1705"/>
  <c r="G13" i="1400"/>
  <c r="H13" i="1400" s="1"/>
  <c r="F12" i="1400"/>
  <c r="G12" i="1400" s="1"/>
  <c r="H12" i="1400" s="1"/>
  <c r="G29" i="1429"/>
  <c r="I136" i="1704"/>
  <c r="G29" i="1680"/>
  <c r="H32" i="1363"/>
  <c r="J202" i="1350"/>
  <c r="G29" i="1715"/>
  <c r="G28" i="1373"/>
  <c r="F17" i="1400"/>
  <c r="C16" i="1400"/>
  <c r="C19" i="1318" l="1"/>
  <c r="F19" i="1318" s="1"/>
  <c r="D22" i="1318"/>
  <c r="G22" i="1318" s="1"/>
  <c r="D17" i="1318"/>
  <c r="G17" i="1318" s="1"/>
  <c r="F16" i="1305"/>
  <c r="Q310" i="1302"/>
  <c r="S310" i="1302" s="1"/>
  <c r="G43" i="1305"/>
  <c r="T310" i="1302"/>
  <c r="V310" i="1302" s="1"/>
  <c r="H43" i="1305"/>
  <c r="N310" i="1302"/>
  <c r="P310" i="1302" s="1"/>
  <c r="F43" i="1305"/>
  <c r="D19" i="1318"/>
  <c r="G19" i="1318" s="1"/>
  <c r="G16" i="1318" s="1"/>
  <c r="P30" i="1303"/>
  <c r="Q44" i="1303"/>
  <c r="Q14" i="1302" s="1"/>
  <c r="S14" i="1302" s="1"/>
  <c r="Q130" i="1302"/>
  <c r="S130" i="1302" s="1"/>
  <c r="R44" i="1303"/>
  <c r="T14" i="1302" s="1"/>
  <c r="V14" i="1302" s="1"/>
  <c r="T130" i="1302"/>
  <c r="V130" i="1302" s="1"/>
  <c r="N128" i="1302"/>
  <c r="P128" i="1302" s="1"/>
  <c r="N130" i="1302"/>
  <c r="P130" i="1302" s="1"/>
  <c r="C17" i="1318"/>
  <c r="F17" i="1318" s="1"/>
  <c r="P33" i="1303"/>
  <c r="T128" i="1302"/>
  <c r="V128" i="1302" s="1"/>
  <c r="C22" i="1318"/>
  <c r="F22" i="1318" s="1"/>
  <c r="E22" i="1318"/>
  <c r="H22" i="1318" s="1"/>
  <c r="E19" i="1318"/>
  <c r="H19" i="1318" s="1"/>
  <c r="E17" i="1318"/>
  <c r="H17" i="1318" s="1"/>
  <c r="G17" i="1400"/>
  <c r="H17" i="1400" s="1"/>
  <c r="F16" i="1400"/>
  <c r="G16" i="1400" s="1"/>
  <c r="H16" i="1400" s="1"/>
  <c r="F12" i="1318"/>
  <c r="G12" i="1318" s="1"/>
  <c r="H12" i="1318" s="1"/>
  <c r="G23" i="1318" l="1"/>
  <c r="Q219" i="1303" s="1"/>
  <c r="Q45" i="1303" s="1"/>
  <c r="Q15" i="1302" s="1"/>
  <c r="S15" i="1302" s="1"/>
  <c r="F50" i="1305"/>
  <c r="N182" i="1302"/>
  <c r="P182" i="1302" s="1"/>
  <c r="F16" i="1318"/>
  <c r="C16" i="1318"/>
  <c r="D16" i="1318" s="1"/>
  <c r="E16" i="1318" s="1"/>
  <c r="H16" i="1318"/>
  <c r="T182" i="1302"/>
  <c r="V182" i="1302" s="1"/>
  <c r="Q182" i="1302"/>
  <c r="S182" i="1302" s="1"/>
  <c r="H23" i="1318" l="1"/>
  <c r="R219" i="1303" s="1"/>
  <c r="F23" i="1318"/>
  <c r="P219" i="1303" s="1"/>
  <c r="Q184" i="1302"/>
  <c r="S184" i="1302" s="1"/>
  <c r="T184" i="1302" l="1"/>
  <c r="V184" i="1302" s="1"/>
  <c r="R45" i="1303"/>
  <c r="T15" i="1302" s="1"/>
  <c r="V15" i="1302" s="1"/>
  <c r="P45" i="1303"/>
  <c r="N15" i="1302" s="1"/>
  <c r="P15" i="1302" s="1"/>
  <c r="N184" i="1302"/>
  <c r="P184" i="1302" s="1"/>
  <c r="P324" i="1303"/>
  <c r="N286" i="1302" s="1"/>
  <c r="P286" i="1302" s="1"/>
  <c r="P304" i="1303"/>
  <c r="N266" i="1302" s="1"/>
  <c r="P266" i="1302" s="1"/>
  <c r="P275" i="1303"/>
  <c r="N240" i="1302" s="1"/>
  <c r="P240" i="1302" s="1"/>
  <c r="P295" i="1303"/>
  <c r="N257" i="1302" s="1"/>
  <c r="P257" i="1302" s="1"/>
  <c r="Y113" i="1303" l="1"/>
  <c r="W113" i="1303"/>
  <c r="U113" i="1303"/>
  <c r="Y112" i="1303"/>
  <c r="W112" i="1303"/>
  <c r="U112" i="1303"/>
  <c r="Y82" i="1303"/>
  <c r="W82" i="1303"/>
  <c r="U82" i="1303"/>
  <c r="Y81" i="1303"/>
  <c r="W81" i="1303"/>
  <c r="U81" i="1303"/>
  <c r="H101" i="1305" l="1"/>
  <c r="H100" i="1305" s="1"/>
  <c r="G101" i="1305"/>
  <c r="G100" i="1305" s="1"/>
  <c r="F101" i="1305"/>
  <c r="F100" i="1305" s="1"/>
  <c r="H99" i="1305"/>
  <c r="H94" i="1305"/>
  <c r="H92" i="1305"/>
  <c r="G77" i="1305"/>
  <c r="G75" i="1305"/>
  <c r="G69" i="1305"/>
  <c r="F60" i="1305"/>
  <c r="F58" i="1305"/>
  <c r="H44" i="1305"/>
  <c r="G44" i="1305"/>
  <c r="H38" i="1305"/>
  <c r="G38" i="1305"/>
  <c r="F38" i="1305"/>
  <c r="H97" i="1305"/>
  <c r="G80" i="1305"/>
  <c r="H86" i="1305"/>
  <c r="G68" i="1305"/>
  <c r="H10" i="1305"/>
  <c r="H9" i="1305" s="1"/>
  <c r="G10" i="1305"/>
  <c r="G9" i="1305" s="1"/>
  <c r="F10" i="1305"/>
  <c r="F9" i="1305" s="1"/>
  <c r="H85" i="1305" l="1"/>
  <c r="G82" i="1305" l="1"/>
  <c r="G70" i="1305" l="1"/>
  <c r="F44" i="1305" l="1"/>
  <c r="G42" i="1305" l="1"/>
  <c r="G41" i="1305" s="1"/>
  <c r="H42" i="1305"/>
  <c r="H41" i="1305" s="1"/>
  <c r="F42" i="1305"/>
  <c r="F41" i="1305" s="1"/>
  <c r="H89" i="1305"/>
  <c r="G72" i="1305" l="1"/>
  <c r="G15" i="1305" l="1"/>
  <c r="G14" i="1305" s="1"/>
  <c r="G67" i="1305"/>
  <c r="H15" i="1305"/>
  <c r="H14" i="1305" s="1"/>
  <c r="H84" i="1305"/>
  <c r="Q154" i="1303" l="1"/>
  <c r="Q119" i="1302" s="1"/>
  <c r="S119" i="1302" s="1"/>
  <c r="R154" i="1303"/>
  <c r="T119" i="1302" s="1"/>
  <c r="V119" i="1302" s="1"/>
  <c r="Q43" i="1303"/>
  <c r="R43" i="1303"/>
  <c r="U31" i="1303"/>
  <c r="W31" i="1303"/>
  <c r="Y31" i="1303"/>
  <c r="U32" i="1303"/>
  <c r="W32" i="1303"/>
  <c r="Y32" i="1303"/>
  <c r="U33" i="1303"/>
  <c r="W33" i="1303"/>
  <c r="Y33" i="1303"/>
  <c r="U34" i="1303"/>
  <c r="W34" i="1303"/>
  <c r="Y34" i="1303"/>
  <c r="U35" i="1303"/>
  <c r="W35" i="1303"/>
  <c r="Y35" i="1303"/>
  <c r="U36" i="1303"/>
  <c r="W36" i="1303"/>
  <c r="Y36" i="1303"/>
  <c r="U37" i="1303"/>
  <c r="W37" i="1303"/>
  <c r="Y37" i="1303"/>
  <c r="W30" i="1303"/>
  <c r="W48" i="1303"/>
  <c r="Y48" i="1303"/>
  <c r="W49" i="1303"/>
  <c r="Y49" i="1303"/>
  <c r="U49" i="1303"/>
  <c r="W52" i="1303"/>
  <c r="Y52" i="1303"/>
  <c r="U52" i="1303"/>
  <c r="W58" i="1303"/>
  <c r="Y58" i="1303"/>
  <c r="U60" i="1303"/>
  <c r="Y60" i="1303"/>
  <c r="W60" i="1303"/>
  <c r="U61" i="1303"/>
  <c r="W61" i="1303"/>
  <c r="Y61" i="1303"/>
  <c r="U62" i="1303"/>
  <c r="W62" i="1303"/>
  <c r="Y62" i="1303"/>
  <c r="U63" i="1303"/>
  <c r="W63" i="1303"/>
  <c r="Y63" i="1303"/>
  <c r="U64" i="1303"/>
  <c r="W64" i="1303"/>
  <c r="Y64" i="1303"/>
  <c r="U65" i="1303"/>
  <c r="W65" i="1303"/>
  <c r="Y65" i="1303"/>
  <c r="W66" i="1303"/>
  <c r="Y66" i="1303"/>
  <c r="U67" i="1303"/>
  <c r="W67" i="1303"/>
  <c r="Y67" i="1303"/>
  <c r="W68" i="1303"/>
  <c r="Y68" i="1303"/>
  <c r="W69" i="1303"/>
  <c r="Y69" i="1303"/>
  <c r="W70" i="1303"/>
  <c r="Y70" i="1303"/>
  <c r="U71" i="1303"/>
  <c r="W71" i="1303"/>
  <c r="Y71" i="1303"/>
  <c r="U72" i="1303"/>
  <c r="W72" i="1303"/>
  <c r="Y72" i="1303"/>
  <c r="U73" i="1303"/>
  <c r="W73" i="1303"/>
  <c r="Y73" i="1303"/>
  <c r="U74" i="1303"/>
  <c r="W74" i="1303"/>
  <c r="Y74" i="1303"/>
  <c r="U83" i="1303"/>
  <c r="W83" i="1303"/>
  <c r="Y83" i="1303"/>
  <c r="U84" i="1303"/>
  <c r="W84" i="1303"/>
  <c r="Y84" i="1303"/>
  <c r="U85" i="1303"/>
  <c r="W85" i="1303"/>
  <c r="Y85" i="1303"/>
  <c r="U88" i="1303"/>
  <c r="Y88" i="1303"/>
  <c r="W88" i="1303"/>
  <c r="U89" i="1303"/>
  <c r="W89" i="1303"/>
  <c r="Y89" i="1303"/>
  <c r="U92" i="1303"/>
  <c r="W92" i="1303"/>
  <c r="Y92" i="1303"/>
  <c r="W95" i="1303"/>
  <c r="Y95" i="1303"/>
  <c r="W96" i="1303"/>
  <c r="Y96" i="1303"/>
  <c r="U97" i="1303"/>
  <c r="Y97" i="1303"/>
  <c r="W97" i="1303"/>
  <c r="U98" i="1303"/>
  <c r="W98" i="1303"/>
  <c r="Y98" i="1303"/>
  <c r="W99" i="1303"/>
  <c r="Y99" i="1303"/>
  <c r="U100" i="1303"/>
  <c r="W100" i="1303"/>
  <c r="Y100" i="1303"/>
  <c r="W101" i="1303"/>
  <c r="Y101" i="1303"/>
  <c r="U102" i="1303"/>
  <c r="W102" i="1303"/>
  <c r="Y102" i="1303"/>
  <c r="W103" i="1303"/>
  <c r="Y103" i="1303"/>
  <c r="U104" i="1303"/>
  <c r="W104" i="1303"/>
  <c r="Y104" i="1303"/>
  <c r="W109" i="1303"/>
  <c r="Y109" i="1303"/>
  <c r="W110" i="1303"/>
  <c r="Y110" i="1303"/>
  <c r="U111" i="1303"/>
  <c r="W111" i="1303"/>
  <c r="Y111" i="1303"/>
  <c r="U114" i="1303"/>
  <c r="W114" i="1303"/>
  <c r="Y114" i="1303"/>
  <c r="U115" i="1303"/>
  <c r="W115" i="1303"/>
  <c r="Y115" i="1303"/>
  <c r="U116" i="1303"/>
  <c r="W116" i="1303"/>
  <c r="Y116" i="1303"/>
  <c r="U117" i="1303"/>
  <c r="W117" i="1303"/>
  <c r="Y117" i="1303"/>
  <c r="U118" i="1303"/>
  <c r="W118" i="1303"/>
  <c r="Y118" i="1303"/>
  <c r="U124" i="1303"/>
  <c r="W124" i="1303"/>
  <c r="Y124" i="1303"/>
  <c r="U125" i="1303"/>
  <c r="W125" i="1303"/>
  <c r="Y125" i="1303"/>
  <c r="U126" i="1303"/>
  <c r="W126" i="1303"/>
  <c r="Y126" i="1303"/>
  <c r="U127" i="1303"/>
  <c r="W127" i="1303"/>
  <c r="Y127" i="1303"/>
  <c r="U128" i="1303"/>
  <c r="W128" i="1303"/>
  <c r="Y128" i="1303"/>
  <c r="W129" i="1303"/>
  <c r="Y129" i="1303"/>
  <c r="U129" i="1303"/>
  <c r="U130" i="1303"/>
  <c r="Y130" i="1303"/>
  <c r="W130" i="1303"/>
  <c r="Y131" i="1303"/>
  <c r="U131" i="1303"/>
  <c r="U133" i="1303"/>
  <c r="W133" i="1303"/>
  <c r="Y133" i="1303"/>
  <c r="U134" i="1303"/>
  <c r="Y134" i="1303"/>
  <c r="W134" i="1303"/>
  <c r="U136" i="1303"/>
  <c r="W136" i="1303"/>
  <c r="Y136" i="1303"/>
  <c r="U140" i="1303"/>
  <c r="W140" i="1303"/>
  <c r="Y140" i="1303"/>
  <c r="U141" i="1303"/>
  <c r="W141" i="1303"/>
  <c r="Y141" i="1303"/>
  <c r="U142" i="1303"/>
  <c r="W142" i="1303"/>
  <c r="Y142" i="1303"/>
  <c r="U143" i="1303"/>
  <c r="W143" i="1303"/>
  <c r="Y143" i="1303"/>
  <c r="U144" i="1303"/>
  <c r="W144" i="1303"/>
  <c r="Y144" i="1303"/>
  <c r="Y145" i="1303"/>
  <c r="U145" i="1303"/>
  <c r="U155" i="1303"/>
  <c r="W155" i="1303"/>
  <c r="Y155" i="1303"/>
  <c r="U156" i="1303"/>
  <c r="W156" i="1303"/>
  <c r="Y156" i="1303"/>
  <c r="Q209" i="1303"/>
  <c r="Q174" i="1302" s="1"/>
  <c r="S174" i="1302" s="1"/>
  <c r="R209" i="1303"/>
  <c r="T174" i="1302" s="1"/>
  <c r="V174" i="1302" s="1"/>
  <c r="U47" i="1303"/>
  <c r="W47" i="1303"/>
  <c r="Y47" i="1303"/>
  <c r="Q295" i="1303"/>
  <c r="Q257" i="1302" s="1"/>
  <c r="S257" i="1302" s="1"/>
  <c r="R295" i="1303"/>
  <c r="T257" i="1302" s="1"/>
  <c r="V257" i="1302" s="1"/>
  <c r="Q304" i="1303"/>
  <c r="Q266" i="1302" s="1"/>
  <c r="S266" i="1302" s="1"/>
  <c r="R304" i="1303"/>
  <c r="T266" i="1302" s="1"/>
  <c r="V266" i="1302" s="1"/>
  <c r="Q324" i="1303"/>
  <c r="R324" i="1303"/>
  <c r="P717" i="1303"/>
  <c r="N737" i="1302" s="1"/>
  <c r="P737" i="1302" s="1"/>
  <c r="Q717" i="1303"/>
  <c r="Q737" i="1302" s="1"/>
  <c r="S737" i="1302" s="1"/>
  <c r="R717" i="1303"/>
  <c r="T737" i="1302" s="1"/>
  <c r="V737" i="1302" s="1"/>
  <c r="P721" i="1303"/>
  <c r="N741" i="1302" s="1"/>
  <c r="P741" i="1302" s="1"/>
  <c r="Q721" i="1303"/>
  <c r="Q741" i="1302" s="1"/>
  <c r="S741" i="1302" s="1"/>
  <c r="R721" i="1303"/>
  <c r="T741" i="1302" s="1"/>
  <c r="V741" i="1302" s="1"/>
  <c r="P729" i="1303"/>
  <c r="N750" i="1302" s="1"/>
  <c r="P750" i="1302" s="1"/>
  <c r="Q729" i="1303"/>
  <c r="Q750" i="1302" s="1"/>
  <c r="S750" i="1302" s="1"/>
  <c r="R729" i="1303"/>
  <c r="T750" i="1302" s="1"/>
  <c r="V750" i="1302" s="1"/>
  <c r="U730" i="1303"/>
  <c r="U732" i="1303"/>
  <c r="U733" i="1303"/>
  <c r="U734" i="1303"/>
  <c r="Q13" i="1302" l="1"/>
  <c r="S13" i="1302" s="1"/>
  <c r="Q323" i="1303"/>
  <c r="Q285" i="1302" s="1"/>
  <c r="S285" i="1302" s="1"/>
  <c r="Q286" i="1302"/>
  <c r="S286" i="1302" s="1"/>
  <c r="T13" i="1302"/>
  <c r="V13" i="1302" s="1"/>
  <c r="R323" i="1303"/>
  <c r="T285" i="1302" s="1"/>
  <c r="V285" i="1302" s="1"/>
  <c r="T286" i="1302"/>
  <c r="V286" i="1302" s="1"/>
  <c r="Q716" i="1303"/>
  <c r="Q736" i="1302" s="1"/>
  <c r="S736" i="1302" s="1"/>
  <c r="R716" i="1303"/>
  <c r="T736" i="1302" s="1"/>
  <c r="V736" i="1302" s="1"/>
  <c r="W157" i="1303"/>
  <c r="R290" i="1303"/>
  <c r="T252" i="1302" s="1"/>
  <c r="V252" i="1302" s="1"/>
  <c r="Y157" i="1303"/>
  <c r="Q290" i="1303"/>
  <c r="Q252" i="1302" s="1"/>
  <c r="S252" i="1302" s="1"/>
  <c r="Y30" i="1303"/>
  <c r="P716" i="1303"/>
  <c r="N736" i="1302" s="1"/>
  <c r="P736" i="1302" s="1"/>
  <c r="U70" i="1303" l="1"/>
  <c r="U69" i="1303" l="1"/>
  <c r="U68" i="1303" l="1"/>
  <c r="U109" i="1303" l="1"/>
  <c r="W145" i="1303" l="1"/>
  <c r="U101" i="1303" l="1"/>
  <c r="W131" i="1303"/>
  <c r="U66" i="1303" l="1"/>
  <c r="W94" i="1303" l="1"/>
  <c r="P710" i="1303" l="1"/>
  <c r="N730" i="1302" s="1"/>
  <c r="P730" i="1302" s="1"/>
  <c r="Q710" i="1303"/>
  <c r="Q730" i="1302" s="1"/>
  <c r="S730" i="1302" s="1"/>
  <c r="R710" i="1303"/>
  <c r="T730" i="1302" s="1"/>
  <c r="V730" i="1302" s="1"/>
  <c r="W50" i="1303"/>
  <c r="Y50" i="1303"/>
  <c r="Y51" i="1303"/>
  <c r="W51" i="1303"/>
  <c r="U50" i="1303"/>
  <c r="U51" i="1303"/>
  <c r="U58" i="1303" l="1"/>
  <c r="P323" i="1303" l="1"/>
  <c r="N285" i="1302" s="1"/>
  <c r="P285" i="1302" s="1"/>
  <c r="U30" i="1303" l="1"/>
  <c r="P290" i="1303" l="1"/>
  <c r="N252" i="1302" s="1"/>
  <c r="P252" i="1302" s="1"/>
  <c r="R347" i="1303" l="1"/>
  <c r="T309" i="1302" s="1"/>
  <c r="V309" i="1302" s="1"/>
  <c r="Q347" i="1303"/>
  <c r="Q309" i="1302" s="1"/>
  <c r="S309" i="1302" s="1"/>
  <c r="Q275" i="1303" l="1"/>
  <c r="R275" i="1303"/>
  <c r="U48" i="1303"/>
  <c r="U46" i="1303"/>
  <c r="Y53" i="1303"/>
  <c r="W53" i="1303"/>
  <c r="Q274" i="1303" l="1"/>
  <c r="Q240" i="1302"/>
  <c r="S240" i="1302" s="1"/>
  <c r="R274" i="1303"/>
  <c r="T240" i="1302"/>
  <c r="V240" i="1302" s="1"/>
  <c r="W46" i="1303"/>
  <c r="Y46" i="1303"/>
  <c r="P274" i="1303"/>
  <c r="Q189" i="1303"/>
  <c r="Q154" i="1302" s="1"/>
  <c r="S154" i="1302" s="1"/>
  <c r="P273" i="1303" l="1"/>
  <c r="N238" i="1302" s="1"/>
  <c r="P238" i="1302" s="1"/>
  <c r="N239" i="1302"/>
  <c r="P239" i="1302" s="1"/>
  <c r="R273" i="1303"/>
  <c r="T238" i="1302" s="1"/>
  <c r="V238" i="1302" s="1"/>
  <c r="T239" i="1302"/>
  <c r="V239" i="1302" s="1"/>
  <c r="Q273" i="1303"/>
  <c r="Q238" i="1302" s="1"/>
  <c r="S238" i="1302" s="1"/>
  <c r="Q239" i="1302"/>
  <c r="S239" i="1302" s="1"/>
  <c r="Y93" i="1303"/>
  <c r="P347" i="1303"/>
  <c r="N309" i="1302" s="1"/>
  <c r="P309" i="1302" s="1"/>
  <c r="R189" i="1303"/>
  <c r="T154" i="1302" s="1"/>
  <c r="V154" i="1302" s="1"/>
  <c r="W93" i="1303"/>
  <c r="U99" i="1303"/>
  <c r="U93" i="1303"/>
  <c r="P189" i="1303"/>
  <c r="N154" i="1302" s="1"/>
  <c r="P154" i="1302" s="1"/>
  <c r="W44" i="1303" l="1"/>
  <c r="Y44" i="1303"/>
  <c r="Y45" i="1303" l="1"/>
  <c r="W45" i="1303" l="1"/>
  <c r="U45" i="1303" l="1"/>
  <c r="F16" i="1299" l="1"/>
  <c r="P212" i="1303" s="1"/>
  <c r="H15" i="1299"/>
  <c r="H14" i="1299"/>
  <c r="F12" i="1299"/>
  <c r="H12" i="1299" s="1"/>
  <c r="H13" i="1299" s="1"/>
  <c r="H31" i="1299" s="1"/>
  <c r="N177" i="1302" l="1"/>
  <c r="P177" i="1302" s="1"/>
  <c r="P53" i="1303"/>
  <c r="P209" i="1303"/>
  <c r="H16" i="1299"/>
  <c r="H32" i="1299" s="1"/>
  <c r="H33" i="1299" s="1"/>
  <c r="F13" i="1299"/>
  <c r="N23" i="1302" l="1"/>
  <c r="P23" i="1302" s="1"/>
  <c r="U53" i="1303"/>
  <c r="N174" i="1302"/>
  <c r="P174" i="1302" s="1"/>
  <c r="F12" i="1244"/>
  <c r="E11" i="1244"/>
  <c r="G11" i="1244" s="1"/>
  <c r="G12" i="1244" s="1"/>
  <c r="F12" i="1243"/>
  <c r="E11" i="1243"/>
  <c r="G11" i="1243" s="1"/>
  <c r="G12" i="1243" s="1"/>
  <c r="F12" i="1242"/>
  <c r="G11" i="1242"/>
  <c r="G12" i="1242" s="1"/>
  <c r="C18" i="1063"/>
  <c r="C18" i="1062"/>
  <c r="T526" i="1302"/>
  <c r="V526" i="1302" s="1"/>
  <c r="Q526" i="1302"/>
  <c r="S526" i="1302" s="1"/>
  <c r="T488" i="1302"/>
  <c r="V488" i="1302" s="1"/>
  <c r="Q488" i="1302"/>
  <c r="S488" i="1302" s="1"/>
  <c r="N692" i="1302"/>
  <c r="P692" i="1302" s="1"/>
  <c r="N526" i="1302"/>
  <c r="P526" i="1302" s="1"/>
  <c r="N488" i="1302"/>
  <c r="P488" i="1302" s="1"/>
  <c r="H44" i="1216"/>
  <c r="I42" i="1216"/>
  <c r="I41" i="1216"/>
  <c r="I40" i="1216"/>
  <c r="I39" i="1216"/>
  <c r="I38" i="1216"/>
  <c r="I37" i="1216"/>
  <c r="I36" i="1216"/>
  <c r="I35" i="1216"/>
  <c r="I34" i="1216"/>
  <c r="F33" i="1216"/>
  <c r="D33" i="1216"/>
  <c r="I32" i="1216"/>
  <c r="I31" i="1216"/>
  <c r="I30" i="1216"/>
  <c r="I29" i="1216"/>
  <c r="I28" i="1216"/>
  <c r="I27" i="1216"/>
  <c r="F26" i="1216"/>
  <c r="D26" i="1216"/>
  <c r="I25" i="1216"/>
  <c r="I24" i="1216"/>
  <c r="I23" i="1216"/>
  <c r="I22" i="1216"/>
  <c r="I21" i="1216"/>
  <c r="I20" i="1216"/>
  <c r="I19" i="1216"/>
  <c r="F18" i="1216"/>
  <c r="D18" i="1216"/>
  <c r="I17" i="1216"/>
  <c r="I16" i="1216"/>
  <c r="I15" i="1216"/>
  <c r="I14" i="1216"/>
  <c r="I13" i="1216"/>
  <c r="F12" i="1216"/>
  <c r="D12" i="1216"/>
  <c r="H44" i="1215"/>
  <c r="I42" i="1215"/>
  <c r="I41" i="1215"/>
  <c r="I40" i="1215"/>
  <c r="I39" i="1215"/>
  <c r="I38" i="1215"/>
  <c r="I37" i="1215"/>
  <c r="I36" i="1215"/>
  <c r="I35" i="1215"/>
  <c r="I34" i="1215"/>
  <c r="F33" i="1215"/>
  <c r="D33" i="1215"/>
  <c r="I32" i="1215"/>
  <c r="I31" i="1215"/>
  <c r="I30" i="1215"/>
  <c r="I29" i="1215"/>
  <c r="I28" i="1215"/>
  <c r="I27" i="1215"/>
  <c r="F26" i="1215"/>
  <c r="D26" i="1215"/>
  <c r="I25" i="1215"/>
  <c r="I24" i="1215"/>
  <c r="I23" i="1215"/>
  <c r="I22" i="1215"/>
  <c r="I21" i="1215"/>
  <c r="I20" i="1215"/>
  <c r="I19" i="1215"/>
  <c r="F18" i="1215"/>
  <c r="D18" i="1215"/>
  <c r="I17" i="1215"/>
  <c r="I16" i="1215"/>
  <c r="I15" i="1215"/>
  <c r="I14" i="1215"/>
  <c r="I13" i="1215"/>
  <c r="F12" i="1215"/>
  <c r="D12" i="1215"/>
  <c r="H44" i="1214"/>
  <c r="I42" i="1214"/>
  <c r="I41" i="1214"/>
  <c r="I40" i="1214"/>
  <c r="I39" i="1214"/>
  <c r="I38" i="1214"/>
  <c r="I37" i="1214"/>
  <c r="I36" i="1214"/>
  <c r="I35" i="1214"/>
  <c r="I34" i="1214"/>
  <c r="F33" i="1214"/>
  <c r="D33" i="1214"/>
  <c r="I32" i="1214"/>
  <c r="I31" i="1214"/>
  <c r="I30" i="1214"/>
  <c r="I29" i="1214"/>
  <c r="I28" i="1214"/>
  <c r="I27" i="1214"/>
  <c r="F26" i="1214"/>
  <c r="D26" i="1214"/>
  <c r="I25" i="1214"/>
  <c r="I24" i="1214"/>
  <c r="I23" i="1214"/>
  <c r="I22" i="1214"/>
  <c r="I21" i="1214"/>
  <c r="I20" i="1214"/>
  <c r="I19" i="1214"/>
  <c r="F18" i="1214"/>
  <c r="D18" i="1214"/>
  <c r="I17" i="1214"/>
  <c r="I16" i="1214"/>
  <c r="I15" i="1214"/>
  <c r="I14" i="1214"/>
  <c r="I13" i="1214"/>
  <c r="F12" i="1214"/>
  <c r="D12" i="1214"/>
  <c r="H44" i="1212"/>
  <c r="I42" i="1212"/>
  <c r="I41" i="1212"/>
  <c r="I40" i="1212"/>
  <c r="I39" i="1212"/>
  <c r="I38" i="1212"/>
  <c r="I37" i="1212"/>
  <c r="I36" i="1212"/>
  <c r="I35" i="1212"/>
  <c r="I34" i="1212"/>
  <c r="F33" i="1212"/>
  <c r="D33" i="1212"/>
  <c r="I32" i="1212"/>
  <c r="I31" i="1212"/>
  <c r="I30" i="1212"/>
  <c r="I29" i="1212"/>
  <c r="I28" i="1212"/>
  <c r="I27" i="1212"/>
  <c r="F26" i="1212"/>
  <c r="D26" i="1212"/>
  <c r="I25" i="1212"/>
  <c r="I24" i="1212"/>
  <c r="I23" i="1212"/>
  <c r="I22" i="1212"/>
  <c r="I21" i="1212"/>
  <c r="I20" i="1212"/>
  <c r="I19" i="1212"/>
  <c r="F18" i="1212"/>
  <c r="D18" i="1212"/>
  <c r="I17" i="1212"/>
  <c r="I16" i="1212"/>
  <c r="I15" i="1212"/>
  <c r="I14" i="1212"/>
  <c r="I13" i="1212"/>
  <c r="F12" i="1212"/>
  <c r="D12" i="1212"/>
  <c r="H44" i="1211"/>
  <c r="I42" i="1211"/>
  <c r="I41" i="1211"/>
  <c r="I40" i="1211"/>
  <c r="I39" i="1211"/>
  <c r="I38" i="1211"/>
  <c r="I37" i="1211"/>
  <c r="I36" i="1211"/>
  <c r="I35" i="1211"/>
  <c r="I34" i="1211"/>
  <c r="F33" i="1211"/>
  <c r="D33" i="1211"/>
  <c r="I32" i="1211"/>
  <c r="I31" i="1211"/>
  <c r="I30" i="1211"/>
  <c r="I29" i="1211"/>
  <c r="I28" i="1211"/>
  <c r="I27" i="1211"/>
  <c r="F26" i="1211"/>
  <c r="D26" i="1211"/>
  <c r="I25" i="1211"/>
  <c r="I24" i="1211"/>
  <c r="I23" i="1211"/>
  <c r="I22" i="1211"/>
  <c r="I21" i="1211"/>
  <c r="I20" i="1211"/>
  <c r="I19" i="1211"/>
  <c r="F18" i="1211"/>
  <c r="D18" i="1211"/>
  <c r="I17" i="1211"/>
  <c r="I16" i="1211"/>
  <c r="I15" i="1211"/>
  <c r="I14" i="1211"/>
  <c r="I13" i="1211"/>
  <c r="F12" i="1211"/>
  <c r="D12" i="1211"/>
  <c r="T375" i="1302" l="1"/>
  <c r="V375" i="1302" s="1"/>
  <c r="T692" i="1302"/>
  <c r="V692" i="1302" s="1"/>
  <c r="R578" i="1303"/>
  <c r="T134" i="1302"/>
  <c r="V134" i="1302" s="1"/>
  <c r="Q375" i="1302"/>
  <c r="S375" i="1302" s="1"/>
  <c r="Q692" i="1302"/>
  <c r="S692" i="1302" s="1"/>
  <c r="Q578" i="1303"/>
  <c r="Q134" i="1302"/>
  <c r="S134" i="1302" s="1"/>
  <c r="E12" i="1244"/>
  <c r="R188" i="1303" s="1"/>
  <c r="T153" i="1302" s="1"/>
  <c r="V153" i="1302" s="1"/>
  <c r="E12" i="1243"/>
  <c r="Q188" i="1303" s="1"/>
  <c r="Q153" i="1302" s="1"/>
  <c r="S153" i="1302" s="1"/>
  <c r="E12" i="1242"/>
  <c r="P188" i="1303" s="1"/>
  <c r="N153" i="1302" s="1"/>
  <c r="P153" i="1302" s="1"/>
  <c r="Q455" i="1302"/>
  <c r="S455" i="1302" s="1"/>
  <c r="T455" i="1302"/>
  <c r="V455" i="1302" s="1"/>
  <c r="T412" i="1302"/>
  <c r="V412" i="1302" s="1"/>
  <c r="Q412" i="1302"/>
  <c r="S412" i="1302" s="1"/>
  <c r="N455" i="1302"/>
  <c r="P455" i="1302" s="1"/>
  <c r="N412" i="1302"/>
  <c r="P412" i="1302" s="1"/>
  <c r="F44" i="1211"/>
  <c r="P462" i="1303" s="1"/>
  <c r="F44" i="1214"/>
  <c r="P496" i="1303" s="1"/>
  <c r="F44" i="1215"/>
  <c r="Q496" i="1303" s="1"/>
  <c r="F44" i="1216"/>
  <c r="R496" i="1303" s="1"/>
  <c r="D44" i="1216"/>
  <c r="D44" i="1214"/>
  <c r="D44" i="1215"/>
  <c r="I44" i="1214"/>
  <c r="I44" i="1215"/>
  <c r="I44" i="1216"/>
  <c r="F44" i="1212"/>
  <c r="P469" i="1303" s="1"/>
  <c r="D44" i="1211"/>
  <c r="D44" i="1212"/>
  <c r="I44" i="1211"/>
  <c r="I44" i="1212"/>
  <c r="R135" i="1303" l="1"/>
  <c r="Y135" i="1303" s="1"/>
  <c r="Q135" i="1303"/>
  <c r="H32" i="1305"/>
  <c r="H96" i="1305" s="1"/>
  <c r="F33" i="1305"/>
  <c r="F63" i="1305" s="1"/>
  <c r="F34" i="1305"/>
  <c r="F64" i="1305" s="1"/>
  <c r="P149" i="1303"/>
  <c r="N465" i="1302"/>
  <c r="P465" i="1302" s="1"/>
  <c r="P110" i="1303"/>
  <c r="N439" i="1302"/>
  <c r="P439" i="1302" s="1"/>
  <c r="G34" i="1305"/>
  <c r="G81" i="1305" s="1"/>
  <c r="Q149" i="1303"/>
  <c r="Q465" i="1302"/>
  <c r="S465" i="1302" s="1"/>
  <c r="Q565" i="1302"/>
  <c r="S565" i="1302" s="1"/>
  <c r="H34" i="1305"/>
  <c r="H98" i="1305" s="1"/>
  <c r="R149" i="1303"/>
  <c r="T465" i="1302"/>
  <c r="V465" i="1302" s="1"/>
  <c r="T565" i="1302"/>
  <c r="V565" i="1302" s="1"/>
  <c r="G32" i="1305"/>
  <c r="G79" i="1305" s="1"/>
  <c r="P96" i="1303"/>
  <c r="N432" i="1302"/>
  <c r="P432" i="1302" s="1"/>
  <c r="H44" i="1200"/>
  <c r="I42" i="1200"/>
  <c r="I41" i="1200"/>
  <c r="I40" i="1200"/>
  <c r="I39" i="1200"/>
  <c r="I38" i="1200"/>
  <c r="I37" i="1200"/>
  <c r="I36" i="1200"/>
  <c r="I35" i="1200"/>
  <c r="I34" i="1200"/>
  <c r="F33" i="1200"/>
  <c r="D33" i="1200"/>
  <c r="I32" i="1200"/>
  <c r="I31" i="1200"/>
  <c r="I30" i="1200"/>
  <c r="I29" i="1200"/>
  <c r="I28" i="1200"/>
  <c r="I27" i="1200"/>
  <c r="F26" i="1200"/>
  <c r="D26" i="1200"/>
  <c r="I25" i="1200"/>
  <c r="I24" i="1200"/>
  <c r="I23" i="1200"/>
  <c r="I22" i="1200"/>
  <c r="I21" i="1200"/>
  <c r="I20" i="1200"/>
  <c r="I19" i="1200"/>
  <c r="F18" i="1200"/>
  <c r="D18" i="1200"/>
  <c r="I17" i="1200"/>
  <c r="I16" i="1200"/>
  <c r="I15" i="1200"/>
  <c r="I14" i="1200"/>
  <c r="I13" i="1200"/>
  <c r="F12" i="1200"/>
  <c r="D12" i="1200"/>
  <c r="H44" i="1196"/>
  <c r="I42" i="1196"/>
  <c r="I41" i="1196"/>
  <c r="I40" i="1196"/>
  <c r="I39" i="1196"/>
  <c r="I38" i="1196"/>
  <c r="I37" i="1196"/>
  <c r="I36" i="1196"/>
  <c r="I35" i="1196"/>
  <c r="I34" i="1196"/>
  <c r="F33" i="1196"/>
  <c r="D33" i="1196"/>
  <c r="I32" i="1196"/>
  <c r="I31" i="1196"/>
  <c r="I30" i="1196"/>
  <c r="I29" i="1196"/>
  <c r="I28" i="1196"/>
  <c r="I27" i="1196"/>
  <c r="F26" i="1196"/>
  <c r="D26" i="1196"/>
  <c r="I25" i="1196"/>
  <c r="I24" i="1196"/>
  <c r="I23" i="1196"/>
  <c r="I22" i="1196"/>
  <c r="I21" i="1196"/>
  <c r="I20" i="1196"/>
  <c r="I19" i="1196"/>
  <c r="F18" i="1196"/>
  <c r="D18" i="1196"/>
  <c r="I17" i="1196"/>
  <c r="I16" i="1196"/>
  <c r="I15" i="1196"/>
  <c r="I14" i="1196"/>
  <c r="I13" i="1196"/>
  <c r="F12" i="1196"/>
  <c r="D12" i="1196"/>
  <c r="H44" i="1195"/>
  <c r="I42" i="1195"/>
  <c r="I41" i="1195"/>
  <c r="I40" i="1195"/>
  <c r="I39" i="1195"/>
  <c r="I38" i="1195"/>
  <c r="I37" i="1195"/>
  <c r="I36" i="1195"/>
  <c r="I35" i="1195"/>
  <c r="I34" i="1195"/>
  <c r="F33" i="1195"/>
  <c r="D33" i="1195"/>
  <c r="I32" i="1195"/>
  <c r="I31" i="1195"/>
  <c r="I30" i="1195"/>
  <c r="I29" i="1195"/>
  <c r="I28" i="1195"/>
  <c r="I27" i="1195"/>
  <c r="F26" i="1195"/>
  <c r="D26" i="1195"/>
  <c r="I25" i="1195"/>
  <c r="I24" i="1195"/>
  <c r="I23" i="1195"/>
  <c r="I22" i="1195"/>
  <c r="I21" i="1195"/>
  <c r="I20" i="1195"/>
  <c r="I19" i="1195"/>
  <c r="F18" i="1195"/>
  <c r="D18" i="1195"/>
  <c r="I17" i="1195"/>
  <c r="I16" i="1195"/>
  <c r="I15" i="1195"/>
  <c r="I14" i="1195"/>
  <c r="I13" i="1195"/>
  <c r="F12" i="1195"/>
  <c r="D12" i="1195"/>
  <c r="H44" i="1194"/>
  <c r="I42" i="1194"/>
  <c r="I41" i="1194"/>
  <c r="I40" i="1194"/>
  <c r="I39" i="1194"/>
  <c r="I38" i="1194"/>
  <c r="I37" i="1194"/>
  <c r="I36" i="1194"/>
  <c r="I35" i="1194"/>
  <c r="I34" i="1194"/>
  <c r="F33" i="1194"/>
  <c r="D33" i="1194"/>
  <c r="I32" i="1194"/>
  <c r="I31" i="1194"/>
  <c r="I30" i="1194"/>
  <c r="I29" i="1194"/>
  <c r="I28" i="1194"/>
  <c r="I27" i="1194"/>
  <c r="F26" i="1194"/>
  <c r="D26" i="1194"/>
  <c r="I25" i="1194"/>
  <c r="I24" i="1194"/>
  <c r="I23" i="1194"/>
  <c r="I22" i="1194"/>
  <c r="I21" i="1194"/>
  <c r="I20" i="1194"/>
  <c r="I19" i="1194"/>
  <c r="F18" i="1194"/>
  <c r="D18" i="1194"/>
  <c r="I17" i="1194"/>
  <c r="I16" i="1194"/>
  <c r="I15" i="1194"/>
  <c r="I14" i="1194"/>
  <c r="I13" i="1194"/>
  <c r="F12" i="1194"/>
  <c r="D12" i="1194"/>
  <c r="H44" i="1193"/>
  <c r="I42" i="1193"/>
  <c r="I41" i="1193"/>
  <c r="I40" i="1193"/>
  <c r="I39" i="1193"/>
  <c r="I38" i="1193"/>
  <c r="I37" i="1193"/>
  <c r="I36" i="1193"/>
  <c r="I35" i="1193"/>
  <c r="I34" i="1193"/>
  <c r="F33" i="1193"/>
  <c r="D33" i="1193"/>
  <c r="I32" i="1193"/>
  <c r="I31" i="1193"/>
  <c r="I30" i="1193"/>
  <c r="I29" i="1193"/>
  <c r="I28" i="1193"/>
  <c r="I27" i="1193"/>
  <c r="F26" i="1193"/>
  <c r="D26" i="1193"/>
  <c r="I25" i="1193"/>
  <c r="I24" i="1193"/>
  <c r="I23" i="1193"/>
  <c r="I22" i="1193"/>
  <c r="I21" i="1193"/>
  <c r="I20" i="1193"/>
  <c r="I19" i="1193"/>
  <c r="F18" i="1193"/>
  <c r="D18" i="1193"/>
  <c r="I17" i="1193"/>
  <c r="I16" i="1193"/>
  <c r="I15" i="1193"/>
  <c r="I14" i="1193"/>
  <c r="I13" i="1193"/>
  <c r="F12" i="1193"/>
  <c r="D12" i="1193"/>
  <c r="H44" i="1192"/>
  <c r="I42" i="1192"/>
  <c r="I41" i="1192"/>
  <c r="I40" i="1192"/>
  <c r="I39" i="1192"/>
  <c r="I38" i="1192"/>
  <c r="I37" i="1192"/>
  <c r="I36" i="1192"/>
  <c r="I35" i="1192"/>
  <c r="I34" i="1192"/>
  <c r="F33" i="1192"/>
  <c r="D33" i="1192"/>
  <c r="I32" i="1192"/>
  <c r="I31" i="1192"/>
  <c r="I30" i="1192"/>
  <c r="I29" i="1192"/>
  <c r="I28" i="1192"/>
  <c r="I27" i="1192"/>
  <c r="F26" i="1192"/>
  <c r="D26" i="1192"/>
  <c r="I25" i="1192"/>
  <c r="I24" i="1192"/>
  <c r="I23" i="1192"/>
  <c r="I22" i="1192"/>
  <c r="I21" i="1192"/>
  <c r="I20" i="1192"/>
  <c r="I19" i="1192"/>
  <c r="F18" i="1192"/>
  <c r="D18" i="1192"/>
  <c r="I17" i="1192"/>
  <c r="I16" i="1192"/>
  <c r="I15" i="1192"/>
  <c r="I14" i="1192"/>
  <c r="I13" i="1192"/>
  <c r="F12" i="1192"/>
  <c r="D12" i="1192"/>
  <c r="H44" i="1191"/>
  <c r="I42" i="1191"/>
  <c r="I41" i="1191"/>
  <c r="I40" i="1191"/>
  <c r="I39" i="1191"/>
  <c r="I38" i="1191"/>
  <c r="I37" i="1191"/>
  <c r="I36" i="1191"/>
  <c r="I35" i="1191"/>
  <c r="I34" i="1191"/>
  <c r="F33" i="1191"/>
  <c r="D33" i="1191"/>
  <c r="I32" i="1191"/>
  <c r="I31" i="1191"/>
  <c r="I30" i="1191"/>
  <c r="I29" i="1191"/>
  <c r="I28" i="1191"/>
  <c r="I27" i="1191"/>
  <c r="F26" i="1191"/>
  <c r="D26" i="1191"/>
  <c r="I25" i="1191"/>
  <c r="I24" i="1191"/>
  <c r="I23" i="1191"/>
  <c r="I22" i="1191"/>
  <c r="I21" i="1191"/>
  <c r="I20" i="1191"/>
  <c r="I19" i="1191"/>
  <c r="F18" i="1191"/>
  <c r="D18" i="1191"/>
  <c r="I17" i="1191"/>
  <c r="I16" i="1191"/>
  <c r="I15" i="1191"/>
  <c r="I14" i="1191"/>
  <c r="I13" i="1191"/>
  <c r="F12" i="1191"/>
  <c r="D12" i="1191"/>
  <c r="H44" i="1190"/>
  <c r="I42" i="1190"/>
  <c r="I41" i="1190"/>
  <c r="I40" i="1190"/>
  <c r="I39" i="1190"/>
  <c r="I38" i="1190"/>
  <c r="I37" i="1190"/>
  <c r="I36" i="1190"/>
  <c r="I35" i="1190"/>
  <c r="I34" i="1190"/>
  <c r="F33" i="1190"/>
  <c r="D33" i="1190"/>
  <c r="I32" i="1190"/>
  <c r="I31" i="1190"/>
  <c r="I30" i="1190"/>
  <c r="I29" i="1190"/>
  <c r="I28" i="1190"/>
  <c r="I27" i="1190"/>
  <c r="F26" i="1190"/>
  <c r="D26" i="1190"/>
  <c r="I25" i="1190"/>
  <c r="I24" i="1190"/>
  <c r="I23" i="1190"/>
  <c r="I22" i="1190"/>
  <c r="I21" i="1190"/>
  <c r="I20" i="1190"/>
  <c r="I19" i="1190"/>
  <c r="F18" i="1190"/>
  <c r="D18" i="1190"/>
  <c r="I17" i="1190"/>
  <c r="I16" i="1190"/>
  <c r="I15" i="1190"/>
  <c r="I14" i="1190"/>
  <c r="I13" i="1190"/>
  <c r="F12" i="1190"/>
  <c r="D12" i="1190"/>
  <c r="H44" i="1189"/>
  <c r="I42" i="1189"/>
  <c r="I41" i="1189"/>
  <c r="I40" i="1189"/>
  <c r="I39" i="1189"/>
  <c r="I38" i="1189"/>
  <c r="I37" i="1189"/>
  <c r="I36" i="1189"/>
  <c r="I35" i="1189"/>
  <c r="I34" i="1189"/>
  <c r="F33" i="1189"/>
  <c r="D33" i="1189"/>
  <c r="I32" i="1189"/>
  <c r="I31" i="1189"/>
  <c r="I30" i="1189"/>
  <c r="I29" i="1189"/>
  <c r="I28" i="1189"/>
  <c r="I27" i="1189"/>
  <c r="F26" i="1189"/>
  <c r="D26" i="1189"/>
  <c r="I25" i="1189"/>
  <c r="I24" i="1189"/>
  <c r="I23" i="1189"/>
  <c r="I22" i="1189"/>
  <c r="I21" i="1189"/>
  <c r="I20" i="1189"/>
  <c r="I19" i="1189"/>
  <c r="F18" i="1189"/>
  <c r="D18" i="1189"/>
  <c r="I17" i="1189"/>
  <c r="I16" i="1189"/>
  <c r="I15" i="1189"/>
  <c r="I14" i="1189"/>
  <c r="I13" i="1189"/>
  <c r="F12" i="1189"/>
  <c r="D12" i="1189"/>
  <c r="H44" i="1188"/>
  <c r="I42" i="1188"/>
  <c r="I41" i="1188"/>
  <c r="I40" i="1188"/>
  <c r="I39" i="1188"/>
  <c r="I38" i="1188"/>
  <c r="I37" i="1188"/>
  <c r="I36" i="1188"/>
  <c r="I35" i="1188"/>
  <c r="I34" i="1188"/>
  <c r="F33" i="1188"/>
  <c r="D33" i="1188"/>
  <c r="I32" i="1188"/>
  <c r="I31" i="1188"/>
  <c r="I30" i="1188"/>
  <c r="I29" i="1188"/>
  <c r="I28" i="1188"/>
  <c r="I27" i="1188"/>
  <c r="F26" i="1188"/>
  <c r="D26" i="1188"/>
  <c r="I25" i="1188"/>
  <c r="I24" i="1188"/>
  <c r="I23" i="1188"/>
  <c r="I22" i="1188"/>
  <c r="I21" i="1188"/>
  <c r="I20" i="1188"/>
  <c r="I19" i="1188"/>
  <c r="F18" i="1188"/>
  <c r="D18" i="1188"/>
  <c r="I17" i="1188"/>
  <c r="I16" i="1188"/>
  <c r="I15" i="1188"/>
  <c r="I14" i="1188"/>
  <c r="I13" i="1188"/>
  <c r="F12" i="1188"/>
  <c r="D12" i="1188"/>
  <c r="H44" i="1186"/>
  <c r="I42" i="1186"/>
  <c r="I41" i="1186"/>
  <c r="I40" i="1186"/>
  <c r="I39" i="1186"/>
  <c r="I38" i="1186"/>
  <c r="I37" i="1186"/>
  <c r="I36" i="1186"/>
  <c r="I35" i="1186"/>
  <c r="I34" i="1186"/>
  <c r="F33" i="1186"/>
  <c r="D33" i="1186"/>
  <c r="I32" i="1186"/>
  <c r="I31" i="1186"/>
  <c r="I30" i="1186"/>
  <c r="I29" i="1186"/>
  <c r="I28" i="1186"/>
  <c r="I27" i="1186"/>
  <c r="F26" i="1186"/>
  <c r="D26" i="1186"/>
  <c r="I25" i="1186"/>
  <c r="I24" i="1186"/>
  <c r="I23" i="1186"/>
  <c r="I22" i="1186"/>
  <c r="I21" i="1186"/>
  <c r="I20" i="1186"/>
  <c r="I19" i="1186"/>
  <c r="F18" i="1186"/>
  <c r="D18" i="1186"/>
  <c r="I17" i="1186"/>
  <c r="I16" i="1186"/>
  <c r="I15" i="1186"/>
  <c r="I14" i="1186"/>
  <c r="I13" i="1186"/>
  <c r="F12" i="1186"/>
  <c r="D12" i="1186"/>
  <c r="H44" i="1184"/>
  <c r="I42" i="1184"/>
  <c r="I41" i="1184"/>
  <c r="I40" i="1184"/>
  <c r="I39" i="1184"/>
  <c r="I38" i="1184"/>
  <c r="I37" i="1184"/>
  <c r="I36" i="1184"/>
  <c r="I35" i="1184"/>
  <c r="I34" i="1184"/>
  <c r="F33" i="1184"/>
  <c r="D33" i="1184"/>
  <c r="I32" i="1184"/>
  <c r="I31" i="1184"/>
  <c r="I30" i="1184"/>
  <c r="I29" i="1184"/>
  <c r="I28" i="1184"/>
  <c r="I27" i="1184"/>
  <c r="F26" i="1184"/>
  <c r="D26" i="1184"/>
  <c r="I25" i="1184"/>
  <c r="I24" i="1184"/>
  <c r="I23" i="1184"/>
  <c r="I22" i="1184"/>
  <c r="I21" i="1184"/>
  <c r="I20" i="1184"/>
  <c r="I19" i="1184"/>
  <c r="F18" i="1184"/>
  <c r="D18" i="1184"/>
  <c r="I17" i="1184"/>
  <c r="I16" i="1184"/>
  <c r="I15" i="1184"/>
  <c r="I14" i="1184"/>
  <c r="I13" i="1184"/>
  <c r="F12" i="1184"/>
  <c r="D12" i="1184"/>
  <c r="H44" i="1183"/>
  <c r="I42" i="1183"/>
  <c r="I41" i="1183"/>
  <c r="I40" i="1183"/>
  <c r="I39" i="1183"/>
  <c r="I38" i="1183"/>
  <c r="I37" i="1183"/>
  <c r="I36" i="1183"/>
  <c r="I35" i="1183"/>
  <c r="I34" i="1183"/>
  <c r="F33" i="1183"/>
  <c r="D33" i="1183"/>
  <c r="I32" i="1183"/>
  <c r="I31" i="1183"/>
  <c r="I30" i="1183"/>
  <c r="I29" i="1183"/>
  <c r="I28" i="1183"/>
  <c r="I27" i="1183"/>
  <c r="F26" i="1183"/>
  <c r="D26" i="1183"/>
  <c r="I25" i="1183"/>
  <c r="I24" i="1183"/>
  <c r="I23" i="1183"/>
  <c r="I22" i="1183"/>
  <c r="I21" i="1183"/>
  <c r="I20" i="1183"/>
  <c r="I19" i="1183"/>
  <c r="F18" i="1183"/>
  <c r="D18" i="1183"/>
  <c r="I17" i="1183"/>
  <c r="I16" i="1183"/>
  <c r="I15" i="1183"/>
  <c r="I14" i="1183"/>
  <c r="I13" i="1183"/>
  <c r="F12" i="1183"/>
  <c r="D12" i="1183"/>
  <c r="T96" i="1302" l="1"/>
  <c r="V96" i="1302" s="1"/>
  <c r="Q96" i="1302"/>
  <c r="S96" i="1302" s="1"/>
  <c r="W135" i="1303"/>
  <c r="T113" i="1302"/>
  <c r="V113" i="1302" s="1"/>
  <c r="Y149" i="1303"/>
  <c r="N113" i="1302"/>
  <c r="P113" i="1302" s="1"/>
  <c r="U149" i="1303"/>
  <c r="Q113" i="1302"/>
  <c r="S113" i="1302" s="1"/>
  <c r="W149" i="1303"/>
  <c r="N74" i="1302"/>
  <c r="P74" i="1302" s="1"/>
  <c r="U110" i="1303"/>
  <c r="N63" i="1302"/>
  <c r="P63" i="1302" s="1"/>
  <c r="U96" i="1303"/>
  <c r="P95" i="1303"/>
  <c r="N595" i="1302"/>
  <c r="P595" i="1302" s="1"/>
  <c r="P578" i="1303"/>
  <c r="N565" i="1302" s="1"/>
  <c r="P565" i="1302" s="1"/>
  <c r="F44" i="1200"/>
  <c r="P467" i="1303" s="1"/>
  <c r="D44" i="1200"/>
  <c r="I44" i="1200"/>
  <c r="F44" i="1195"/>
  <c r="Q489" i="1303" s="1"/>
  <c r="D44" i="1195"/>
  <c r="D44" i="1194"/>
  <c r="I44" i="1194"/>
  <c r="I44" i="1195"/>
  <c r="I44" i="1196"/>
  <c r="D44" i="1196"/>
  <c r="F44" i="1188"/>
  <c r="P466" i="1303" s="1"/>
  <c r="F44" i="1190"/>
  <c r="R467" i="1303" s="1"/>
  <c r="F44" i="1192"/>
  <c r="Q488" i="1303" s="1"/>
  <c r="F44" i="1193"/>
  <c r="R488" i="1303" s="1"/>
  <c r="F44" i="1194"/>
  <c r="P489" i="1303" s="1"/>
  <c r="F44" i="1196"/>
  <c r="R489" i="1303" s="1"/>
  <c r="I44" i="1192"/>
  <c r="D44" i="1192"/>
  <c r="D44" i="1193"/>
  <c r="I44" i="1193"/>
  <c r="F44" i="1191"/>
  <c r="P488" i="1303" s="1"/>
  <c r="I44" i="1189"/>
  <c r="I44" i="1190"/>
  <c r="I44" i="1191"/>
  <c r="I44" i="1188"/>
  <c r="D44" i="1191"/>
  <c r="F44" i="1189"/>
  <c r="Q467" i="1303" s="1"/>
  <c r="D44" i="1189"/>
  <c r="D44" i="1190"/>
  <c r="D44" i="1188"/>
  <c r="F44" i="1183"/>
  <c r="P482" i="1303" s="1"/>
  <c r="F44" i="1184"/>
  <c r="Q482" i="1303" s="1"/>
  <c r="F44" i="1186"/>
  <c r="R482" i="1303" s="1"/>
  <c r="I44" i="1186"/>
  <c r="D44" i="1186"/>
  <c r="D44" i="1184"/>
  <c r="I44" i="1184"/>
  <c r="D44" i="1183"/>
  <c r="I44" i="1183"/>
  <c r="H44" i="1177"/>
  <c r="I42" i="1177"/>
  <c r="I41" i="1177"/>
  <c r="I40" i="1177"/>
  <c r="I39" i="1177"/>
  <c r="I38" i="1177"/>
  <c r="I37" i="1177"/>
  <c r="I36" i="1177"/>
  <c r="I35" i="1177"/>
  <c r="I34" i="1177"/>
  <c r="F33" i="1177"/>
  <c r="D33" i="1177"/>
  <c r="I32" i="1177"/>
  <c r="I31" i="1177"/>
  <c r="I30" i="1177"/>
  <c r="I29" i="1177"/>
  <c r="I28" i="1177"/>
  <c r="I27" i="1177"/>
  <c r="F26" i="1177"/>
  <c r="D26" i="1177"/>
  <c r="I25" i="1177"/>
  <c r="I24" i="1177"/>
  <c r="I23" i="1177"/>
  <c r="I22" i="1177"/>
  <c r="I21" i="1177"/>
  <c r="I20" i="1177"/>
  <c r="I19" i="1177"/>
  <c r="F18" i="1177"/>
  <c r="D18" i="1177"/>
  <c r="I17" i="1177"/>
  <c r="I16" i="1177"/>
  <c r="I15" i="1177"/>
  <c r="I14" i="1177"/>
  <c r="I13" i="1177"/>
  <c r="F12" i="1177"/>
  <c r="D12" i="1177"/>
  <c r="R137" i="1303" l="1"/>
  <c r="Y137" i="1303" s="1"/>
  <c r="T456" i="1302"/>
  <c r="V456" i="1302" s="1"/>
  <c r="F25" i="1305"/>
  <c r="F56" i="1305" s="1"/>
  <c r="P132" i="1303"/>
  <c r="N452" i="1302"/>
  <c r="P452" i="1302" s="1"/>
  <c r="Q108" i="1303"/>
  <c r="G28" i="1305"/>
  <c r="G76" i="1305" s="1"/>
  <c r="Q437" i="1302"/>
  <c r="S437" i="1302" s="1"/>
  <c r="Q402" i="1303"/>
  <c r="P138" i="1303"/>
  <c r="N457" i="1302"/>
  <c r="P457" i="1302" s="1"/>
  <c r="P103" i="1303"/>
  <c r="N436" i="1302"/>
  <c r="P436" i="1302" s="1"/>
  <c r="G25" i="1305"/>
  <c r="Q132" i="1303"/>
  <c r="Q452" i="1302"/>
  <c r="S452" i="1302" s="1"/>
  <c r="R138" i="1303"/>
  <c r="T457" i="1302"/>
  <c r="V457" i="1302" s="1"/>
  <c r="H28" i="1305"/>
  <c r="H93" i="1305" s="1"/>
  <c r="R108" i="1303"/>
  <c r="T437" i="1302"/>
  <c r="V437" i="1302" s="1"/>
  <c r="Q138" i="1303"/>
  <c r="Q457" i="1302"/>
  <c r="S457" i="1302" s="1"/>
  <c r="R132" i="1303"/>
  <c r="H25" i="1305"/>
  <c r="T452" i="1302"/>
  <c r="V452" i="1302" s="1"/>
  <c r="P137" i="1303"/>
  <c r="N456" i="1302"/>
  <c r="P456" i="1302" s="1"/>
  <c r="Q137" i="1303"/>
  <c r="W137" i="1303" s="1"/>
  <c r="Q456" i="1302"/>
  <c r="S456" i="1302" s="1"/>
  <c r="P108" i="1303"/>
  <c r="F28" i="1305"/>
  <c r="F59" i="1305" s="1"/>
  <c r="N437" i="1302"/>
  <c r="P437" i="1302" s="1"/>
  <c r="N62" i="1302"/>
  <c r="P62" i="1302" s="1"/>
  <c r="U95" i="1303"/>
  <c r="D44" i="1177"/>
  <c r="I44" i="1177"/>
  <c r="F44" i="1177"/>
  <c r="P461" i="1303" l="1"/>
  <c r="F23" i="1305" s="1"/>
  <c r="F53" i="1305" s="1"/>
  <c r="R461" i="1303"/>
  <c r="T93" i="1302"/>
  <c r="V93" i="1302" s="1"/>
  <c r="Y132" i="1303"/>
  <c r="T99" i="1302"/>
  <c r="V99" i="1302" s="1"/>
  <c r="Y138" i="1303"/>
  <c r="G73" i="1305"/>
  <c r="G66" i="1305" s="1"/>
  <c r="G48" i="1305" s="1"/>
  <c r="G47" i="1305" s="1"/>
  <c r="G20" i="1305"/>
  <c r="G19" i="1305" s="1"/>
  <c r="G13" i="1305" s="1"/>
  <c r="G6" i="1305" s="1"/>
  <c r="N99" i="1302"/>
  <c r="P99" i="1302" s="1"/>
  <c r="U138" i="1303"/>
  <c r="Q72" i="1302"/>
  <c r="S72" i="1302" s="1"/>
  <c r="W108" i="1303"/>
  <c r="Q367" i="1302"/>
  <c r="S367" i="1302" s="1"/>
  <c r="Q345" i="1303"/>
  <c r="Q99" i="1302"/>
  <c r="S99" i="1302" s="1"/>
  <c r="W138" i="1303"/>
  <c r="Q93" i="1302"/>
  <c r="S93" i="1302" s="1"/>
  <c r="W132" i="1303"/>
  <c r="T98" i="1302"/>
  <c r="V98" i="1302" s="1"/>
  <c r="Q98" i="1302"/>
  <c r="S98" i="1302" s="1"/>
  <c r="H90" i="1305"/>
  <c r="N72" i="1302"/>
  <c r="P72" i="1302" s="1"/>
  <c r="U108" i="1303"/>
  <c r="N98" i="1302"/>
  <c r="P98" i="1302" s="1"/>
  <c r="U137" i="1303"/>
  <c r="T72" i="1302"/>
  <c r="V72" i="1302" s="1"/>
  <c r="Y108" i="1303"/>
  <c r="N70" i="1302"/>
  <c r="P70" i="1302" s="1"/>
  <c r="U103" i="1303"/>
  <c r="N93" i="1302"/>
  <c r="P93" i="1302" s="1"/>
  <c r="U132" i="1303"/>
  <c r="H22" i="1160"/>
  <c r="F22" i="1160"/>
  <c r="P409" i="1303" s="1"/>
  <c r="I21" i="1160"/>
  <c r="E21" i="1160"/>
  <c r="I20" i="1160"/>
  <c r="E20" i="1160"/>
  <c r="I19" i="1160"/>
  <c r="E19" i="1160"/>
  <c r="I18" i="1160"/>
  <c r="E18" i="1160"/>
  <c r="H16" i="1160"/>
  <c r="F16" i="1160"/>
  <c r="P408" i="1303" s="1"/>
  <c r="I15" i="1160"/>
  <c r="E15" i="1160"/>
  <c r="I14" i="1160"/>
  <c r="E14" i="1160"/>
  <c r="I13" i="1160"/>
  <c r="E13" i="1160"/>
  <c r="I12" i="1160"/>
  <c r="E12" i="1160"/>
  <c r="H23" i="1305" l="1"/>
  <c r="R94" i="1303"/>
  <c r="T431" i="1302"/>
  <c r="V431" i="1302" s="1"/>
  <c r="R402" i="1303"/>
  <c r="P94" i="1303"/>
  <c r="U94" i="1303" s="1"/>
  <c r="N431" i="1302"/>
  <c r="P431" i="1302" s="1"/>
  <c r="F17" i="1305"/>
  <c r="F15" i="1305" s="1"/>
  <c r="F14" i="1305" s="1"/>
  <c r="Q307" i="1302"/>
  <c r="S307" i="1302" s="1"/>
  <c r="W345" i="1303"/>
  <c r="K6" i="1305"/>
  <c r="N373" i="1302"/>
  <c r="P373" i="1302" s="1"/>
  <c r="P44" i="1303"/>
  <c r="N374" i="1302"/>
  <c r="P374" i="1302" s="1"/>
  <c r="P157" i="1303"/>
  <c r="B10" i="61" s="1"/>
  <c r="H23" i="1160"/>
  <c r="I22" i="1160"/>
  <c r="I16" i="1160"/>
  <c r="H87" i="1305" l="1"/>
  <c r="H83" i="1305" s="1"/>
  <c r="H48" i="1305" s="1"/>
  <c r="H47" i="1305" s="1"/>
  <c r="H20" i="1305"/>
  <c r="H19" i="1305" s="1"/>
  <c r="H13" i="1305" s="1"/>
  <c r="H6" i="1305" s="1"/>
  <c r="T61" i="1302"/>
  <c r="V61" i="1302" s="1"/>
  <c r="Y94" i="1303"/>
  <c r="N61" i="1302"/>
  <c r="P61" i="1302" s="1"/>
  <c r="R345" i="1303"/>
  <c r="T367" i="1302"/>
  <c r="V367" i="1302" s="1"/>
  <c r="F55" i="1305"/>
  <c r="N14" i="1302"/>
  <c r="P14" i="1302" s="1"/>
  <c r="U44" i="1303"/>
  <c r="P43" i="1303"/>
  <c r="N13" i="1302" s="1"/>
  <c r="P13" i="1302" s="1"/>
  <c r="N122" i="1302"/>
  <c r="P122" i="1302" s="1"/>
  <c r="P154" i="1303"/>
  <c r="N119" i="1302" s="1"/>
  <c r="P119" i="1302" s="1"/>
  <c r="U157" i="1303"/>
  <c r="I23" i="1160"/>
  <c r="E24" i="1064"/>
  <c r="F19" i="1063"/>
  <c r="R170" i="1303" s="1"/>
  <c r="E19" i="1063"/>
  <c r="D19" i="1063"/>
  <c r="C19" i="1063"/>
  <c r="F19" i="1062"/>
  <c r="Q170" i="1303" s="1"/>
  <c r="E19" i="1062"/>
  <c r="D19" i="1062"/>
  <c r="C19" i="1062"/>
  <c r="F19" i="1061"/>
  <c r="P170" i="1303" s="1"/>
  <c r="E19" i="1061"/>
  <c r="D19" i="1061"/>
  <c r="C18" i="1061"/>
  <c r="C19" i="1061" s="1"/>
  <c r="Y345" i="1303" l="1"/>
  <c r="T307" i="1302"/>
  <c r="V307" i="1302" s="1"/>
  <c r="L6" i="1305"/>
  <c r="N135" i="1302"/>
  <c r="P135" i="1302" s="1"/>
  <c r="Q135" i="1302"/>
  <c r="S135" i="1302" s="1"/>
  <c r="Q160" i="1303"/>
  <c r="T135" i="1302"/>
  <c r="V135" i="1302" s="1"/>
  <c r="R160" i="1303"/>
  <c r="C12" i="1064"/>
  <c r="C13" i="1064" s="1"/>
  <c r="C17" i="1064" s="1"/>
  <c r="D12" i="1064"/>
  <c r="D13" i="1064" s="1"/>
  <c r="D22" i="1064" s="1"/>
  <c r="G22" i="1064" s="1"/>
  <c r="E12" i="1064"/>
  <c r="E13" i="1064" s="1"/>
  <c r="H13" i="1064" s="1"/>
  <c r="P402" i="1303"/>
  <c r="P135" i="1303" l="1"/>
  <c r="P345" i="1303"/>
  <c r="N307" i="1302" s="1"/>
  <c r="P307" i="1302" s="1"/>
  <c r="N367" i="1302"/>
  <c r="P367" i="1302" s="1"/>
  <c r="T125" i="1302"/>
  <c r="V125" i="1302" s="1"/>
  <c r="N134" i="1302"/>
  <c r="P134" i="1302" s="1"/>
  <c r="P160" i="1303"/>
  <c r="Q125" i="1302"/>
  <c r="S125" i="1302" s="1"/>
  <c r="F32" i="1305"/>
  <c r="N375" i="1302"/>
  <c r="P375" i="1302" s="1"/>
  <c r="G13" i="1064"/>
  <c r="G12" i="1064" s="1"/>
  <c r="H12" i="1064" s="1"/>
  <c r="D19" i="1064"/>
  <c r="G19" i="1064" s="1"/>
  <c r="D17" i="1064"/>
  <c r="G17" i="1064" s="1"/>
  <c r="E22" i="1064"/>
  <c r="H22" i="1064" s="1"/>
  <c r="C19" i="1064"/>
  <c r="F19" i="1064" s="1"/>
  <c r="F13" i="1064"/>
  <c r="F12" i="1064" s="1"/>
  <c r="E17" i="1064"/>
  <c r="H17" i="1064" s="1"/>
  <c r="C22" i="1064"/>
  <c r="F22" i="1064" s="1"/>
  <c r="E19" i="1064"/>
  <c r="H19" i="1064" s="1"/>
  <c r="F17" i="1064"/>
  <c r="C16" i="1064"/>
  <c r="D16" i="1064" s="1"/>
  <c r="E16" i="1064" s="1"/>
  <c r="N125" i="1302" l="1"/>
  <c r="P125" i="1302" s="1"/>
  <c r="N96" i="1302"/>
  <c r="P96" i="1302" s="1"/>
  <c r="U135" i="1303"/>
  <c r="F62" i="1305"/>
  <c r="F49" i="1305" s="1"/>
  <c r="F48" i="1305" s="1"/>
  <c r="F47" i="1305" s="1"/>
  <c r="F20" i="1305"/>
  <c r="F19" i="1305" s="1"/>
  <c r="F16" i="1064"/>
  <c r="F23" i="1064" s="1"/>
  <c r="P226" i="1303" s="1"/>
  <c r="G16" i="1064"/>
  <c r="G23" i="1064" s="1"/>
  <c r="Q226" i="1303" s="1"/>
  <c r="H16" i="1064"/>
  <c r="H23" i="1064" s="1"/>
  <c r="R226" i="1303" s="1"/>
  <c r="F13" i="1305" l="1"/>
  <c r="F6" i="1305" s="1"/>
  <c r="J6" i="1305" s="1"/>
  <c r="Q191" i="1302"/>
  <c r="S191" i="1302" s="1"/>
  <c r="Q216" i="1303"/>
  <c r="Q139" i="1303"/>
  <c r="T191" i="1302"/>
  <c r="V191" i="1302" s="1"/>
  <c r="R216" i="1303"/>
  <c r="R139" i="1303"/>
  <c r="N191" i="1302"/>
  <c r="P191" i="1302" s="1"/>
  <c r="P216" i="1303"/>
  <c r="P139" i="1303"/>
  <c r="B9" i="59"/>
  <c r="U345" i="1303" l="1"/>
  <c r="T181" i="1302"/>
  <c r="V181" i="1302" s="1"/>
  <c r="R159" i="1303"/>
  <c r="T100" i="1302"/>
  <c r="V100" i="1302" s="1"/>
  <c r="Y139" i="1303"/>
  <c r="R59" i="1303"/>
  <c r="T29" i="1302" s="1"/>
  <c r="V29" i="1302" s="1"/>
  <c r="Q181" i="1302"/>
  <c r="S181" i="1302" s="1"/>
  <c r="Q159" i="1303"/>
  <c r="N181" i="1302"/>
  <c r="P181" i="1302" s="1"/>
  <c r="P159" i="1303"/>
  <c r="N100" i="1302"/>
  <c r="P100" i="1302" s="1"/>
  <c r="U139" i="1303"/>
  <c r="P59" i="1303"/>
  <c r="N29" i="1302" s="1"/>
  <c r="P29" i="1302" s="1"/>
  <c r="Q100" i="1302"/>
  <c r="S100" i="1302" s="1"/>
  <c r="W139" i="1303"/>
  <c r="Q59" i="1303"/>
  <c r="Q29" i="1302" s="1"/>
  <c r="S29" i="1302" s="1"/>
  <c r="E14" i="63"/>
  <c r="F14" i="63"/>
  <c r="D14" i="63"/>
  <c r="E7" i="63"/>
  <c r="F7" i="63"/>
  <c r="D7" i="63"/>
  <c r="E15" i="55"/>
  <c r="F15" i="55"/>
  <c r="D15" i="55"/>
  <c r="E7" i="55"/>
  <c r="F7" i="55"/>
  <c r="D7" i="55"/>
  <c r="T124" i="1302" l="1"/>
  <c r="V124" i="1302" s="1"/>
  <c r="R158" i="1303"/>
  <c r="T123" i="1302" s="1"/>
  <c r="V123" i="1302" s="1"/>
  <c r="Q124" i="1302"/>
  <c r="S124" i="1302" s="1"/>
  <c r="Q158" i="1303"/>
  <c r="Q123" i="1302" s="1"/>
  <c r="S123" i="1302" s="1"/>
  <c r="N124" i="1302"/>
  <c r="P124" i="1302" s="1"/>
  <c r="P158" i="1303"/>
  <c r="N123" i="1302" s="1"/>
  <c r="P123" i="1302" s="1"/>
  <c r="D10" i="62" l="1"/>
  <c r="R728" i="1303" s="1"/>
  <c r="C10" i="62"/>
  <c r="Q728" i="1303" s="1"/>
  <c r="B10" i="62"/>
  <c r="P728" i="1303" s="1"/>
  <c r="K26" i="60"/>
  <c r="R153" i="1303" s="1"/>
  <c r="H26" i="60"/>
  <c r="Q153" i="1303" s="1"/>
  <c r="E26" i="60"/>
  <c r="K13" i="60"/>
  <c r="R152" i="1303" s="1"/>
  <c r="H13" i="60"/>
  <c r="Q152" i="1303" s="1"/>
  <c r="E13" i="60"/>
  <c r="P152" i="1303" s="1"/>
  <c r="D9" i="59"/>
  <c r="D12" i="59" s="1"/>
  <c r="C9" i="59"/>
  <c r="C12" i="59" s="1"/>
  <c r="B12" i="59"/>
  <c r="E12" i="59" s="1"/>
  <c r="J11" i="58"/>
  <c r="R54" i="1303" s="1"/>
  <c r="G11" i="58"/>
  <c r="Q54" i="1303" s="1"/>
  <c r="D11" i="58"/>
  <c r="H26" i="57"/>
  <c r="R42" i="1303" s="1"/>
  <c r="G26" i="57"/>
  <c r="Q42" i="1303" s="1"/>
  <c r="F26" i="57"/>
  <c r="J14" i="57"/>
  <c r="R41" i="1303" s="1"/>
  <c r="I14" i="57"/>
  <c r="Q41" i="1303" s="1"/>
  <c r="H14" i="57"/>
  <c r="J13" i="56"/>
  <c r="R39" i="1303" s="1"/>
  <c r="I13" i="56"/>
  <c r="Q39" i="1303" s="1"/>
  <c r="H13" i="56"/>
  <c r="Y158" i="1303" l="1"/>
  <c r="W158" i="1303"/>
  <c r="P42" i="1303"/>
  <c r="U42" i="1303" s="1"/>
  <c r="K26" i="57"/>
  <c r="P153" i="1303"/>
  <c r="P151" i="1303" s="1"/>
  <c r="N116" i="1302" s="1"/>
  <c r="P116" i="1302" s="1"/>
  <c r="L26" i="60"/>
  <c r="P41" i="1303"/>
  <c r="N11" i="1302" s="1"/>
  <c r="P11" i="1302" s="1"/>
  <c r="K14" i="57"/>
  <c r="P54" i="1303"/>
  <c r="U54" i="1303" s="1"/>
  <c r="K11" i="58"/>
  <c r="P39" i="1303"/>
  <c r="K13" i="56"/>
  <c r="T9" i="1302"/>
  <c r="Y39" i="1303"/>
  <c r="T26" i="1302"/>
  <c r="V26" i="1302" s="1"/>
  <c r="Y56" i="1303"/>
  <c r="R55" i="1303"/>
  <c r="T25" i="1302" s="1"/>
  <c r="V25" i="1302" s="1"/>
  <c r="Q749" i="1302"/>
  <c r="S749" i="1302" s="1"/>
  <c r="Q727" i="1303"/>
  <c r="Q748" i="1302" s="1"/>
  <c r="S748" i="1302" s="1"/>
  <c r="T11" i="1302"/>
  <c r="V11" i="1302" s="1"/>
  <c r="R40" i="1303"/>
  <c r="T10" i="1302" s="1"/>
  <c r="V10" i="1302" s="1"/>
  <c r="Y41" i="1303"/>
  <c r="Q26" i="1302"/>
  <c r="S26" i="1302" s="1"/>
  <c r="W56" i="1303"/>
  <c r="Q55" i="1303"/>
  <c r="Q25" i="1302" s="1"/>
  <c r="S25" i="1302" s="1"/>
  <c r="T117" i="1302"/>
  <c r="V117" i="1302" s="1"/>
  <c r="R151" i="1303"/>
  <c r="T116" i="1302" s="1"/>
  <c r="V116" i="1302" s="1"/>
  <c r="Y152" i="1303"/>
  <c r="Q11" i="1302"/>
  <c r="S11" i="1302" s="1"/>
  <c r="Q40" i="1303"/>
  <c r="Q10" i="1302" s="1"/>
  <c r="S10" i="1302" s="1"/>
  <c r="W41" i="1303"/>
  <c r="T12" i="1302"/>
  <c r="V12" i="1302" s="1"/>
  <c r="Y42" i="1303"/>
  <c r="N26" i="1302"/>
  <c r="P26" i="1302" s="1"/>
  <c r="P55" i="1303"/>
  <c r="N25" i="1302" s="1"/>
  <c r="P25" i="1302" s="1"/>
  <c r="U56" i="1303"/>
  <c r="Q117" i="1302"/>
  <c r="S117" i="1302" s="1"/>
  <c r="Q151" i="1303"/>
  <c r="Q116" i="1302" s="1"/>
  <c r="S116" i="1302" s="1"/>
  <c r="W152" i="1303"/>
  <c r="T118" i="1302"/>
  <c r="V118" i="1302" s="1"/>
  <c r="Y153" i="1303"/>
  <c r="Q12" i="1302"/>
  <c r="S12" i="1302" s="1"/>
  <c r="W42" i="1303"/>
  <c r="T24" i="1302"/>
  <c r="V24" i="1302" s="1"/>
  <c r="Y54" i="1303"/>
  <c r="N117" i="1302"/>
  <c r="P117" i="1302" s="1"/>
  <c r="U152" i="1303"/>
  <c r="Q118" i="1302"/>
  <c r="S118" i="1302" s="1"/>
  <c r="W153" i="1303"/>
  <c r="T749" i="1302"/>
  <c r="V749" i="1302" s="1"/>
  <c r="R727" i="1303"/>
  <c r="T748" i="1302" s="1"/>
  <c r="V748" i="1302" s="1"/>
  <c r="Q24" i="1302"/>
  <c r="S24" i="1302" s="1"/>
  <c r="W54" i="1303"/>
  <c r="Q9" i="1302"/>
  <c r="W39" i="1303"/>
  <c r="N749" i="1302"/>
  <c r="P749" i="1302" s="1"/>
  <c r="P727" i="1303"/>
  <c r="N748" i="1302" s="1"/>
  <c r="P748" i="1302" s="1"/>
  <c r="U728" i="1303"/>
  <c r="C13" i="61"/>
  <c r="D13" i="61"/>
  <c r="U39" i="1303" l="1"/>
  <c r="U158" i="1303"/>
  <c r="U153" i="1303"/>
  <c r="N118" i="1302"/>
  <c r="P118" i="1302" s="1"/>
  <c r="N24" i="1302"/>
  <c r="P24" i="1302" s="1"/>
  <c r="N9" i="1302"/>
  <c r="U41" i="1303"/>
  <c r="P40" i="1303"/>
  <c r="N10" i="1302" s="1"/>
  <c r="P10" i="1302" s="1"/>
  <c r="N12" i="1302"/>
  <c r="P12" i="1302" s="1"/>
  <c r="Q38" i="1303"/>
  <c r="R38" i="1303"/>
  <c r="B13" i="61"/>
  <c r="P38" i="1303" l="1"/>
  <c r="S9" i="1302"/>
  <c r="V9" i="1302"/>
  <c r="P9" i="1302" l="1"/>
</calcChain>
</file>

<file path=xl/sharedStrings.xml><?xml version="1.0" encoding="utf-8"?>
<sst xmlns="http://schemas.openxmlformats.org/spreadsheetml/2006/main" count="19413" uniqueCount="1202">
  <si>
    <t>Наименование показателя</t>
  </si>
  <si>
    <t>Код строки</t>
  </si>
  <si>
    <t>Код бюджетной классификации Российской Федерации</t>
  </si>
  <si>
    <t xml:space="preserve">Аналитические коды, введенные Финансовым управлением администрации муниципального образования Апшеронский район </t>
  </si>
  <si>
    <t>Суб КОСГУ</t>
  </si>
  <si>
    <t>источник финансирования</t>
  </si>
  <si>
    <t>мероприятие</t>
  </si>
  <si>
    <t xml:space="preserve"> код субсидии</t>
  </si>
  <si>
    <t>тип средств</t>
  </si>
  <si>
    <t>3</t>
  </si>
  <si>
    <t>х</t>
  </si>
  <si>
    <t>925 0 00 00 000 00 0000 120</t>
  </si>
  <si>
    <t>000</t>
  </si>
  <si>
    <t>00.00.00</t>
  </si>
  <si>
    <t>20.00.02</t>
  </si>
  <si>
    <t>925 0 00 00 000 00 0000 000</t>
  </si>
  <si>
    <t>925 0 00 00 000 00 0000 130</t>
  </si>
  <si>
    <t>доходы по условным арендным платежам</t>
  </si>
  <si>
    <t>925 0 00 00 000 00 0000 180</t>
  </si>
  <si>
    <t>Выполнение муниципального задания за счет средств краевого бюджета</t>
  </si>
  <si>
    <t>001.07.0002</t>
  </si>
  <si>
    <t>50.03.00</t>
  </si>
  <si>
    <t>Выполнение муниципального задания (выплата заработной платы с начислениями)</t>
  </si>
  <si>
    <t>71.02.00</t>
  </si>
  <si>
    <t>001.01.0001</t>
  </si>
  <si>
    <t>50.01.00</t>
  </si>
  <si>
    <t>Выполнение муниципального задания (оплата коммунальных услуг)</t>
  </si>
  <si>
    <t>001.02.0001</t>
  </si>
  <si>
    <t>Выполнение муниципального задания (уплата налога на имущество организаций и земельного налога)</t>
  </si>
  <si>
    <t>68.01.00</t>
  </si>
  <si>
    <t>001.03.0001</t>
  </si>
  <si>
    <t>Выполнение муниципального задания (приобретение основных средств)</t>
  </si>
  <si>
    <t>001.04.0001</t>
  </si>
  <si>
    <t>Выполнение муниципального задания (другие расходы)</t>
  </si>
  <si>
    <t>001.99.0001</t>
  </si>
  <si>
    <t>доходы от штрафов, пеней, иных сумм принудительного изъятия</t>
  </si>
  <si>
    <t>925 0 00 00 000 00 0000 140</t>
  </si>
  <si>
    <t>925 0 00 00 000 00 0000 150</t>
  </si>
  <si>
    <t>Компенсация расходов на оплату жилых помещений, отопления и освещения работникам муниципальных учреждений, проживающим и работающим в сельской местности</t>
  </si>
  <si>
    <t>006.00.0000</t>
  </si>
  <si>
    <t>60.03.00</t>
  </si>
  <si>
    <t>Дополнительная помощь местным бюджетам для решения социально значимых вопросов</t>
  </si>
  <si>
    <t>005.00.0000</t>
  </si>
  <si>
    <t>60.01.00</t>
  </si>
  <si>
    <t>020.00.0005</t>
  </si>
  <si>
    <t>020.00.0013</t>
  </si>
  <si>
    <t>Уменьшение стоимости основных средств</t>
  </si>
  <si>
    <t>925 0 00 00 000 00 0000 410</t>
  </si>
  <si>
    <t>Уменьшение стоимости материальных запасов</t>
  </si>
  <si>
    <t>925 0 00 00 000 00 0000 440</t>
  </si>
  <si>
    <t>925 0 00 00 000 00 0000 510</t>
  </si>
  <si>
    <t>925 0 00 00 000 00 0000 610</t>
  </si>
  <si>
    <t>001</t>
  </si>
  <si>
    <t>в том числе на: выплаты персоналу всего:</t>
  </si>
  <si>
    <t>925</t>
  </si>
  <si>
    <t>07</t>
  </si>
  <si>
    <t>02</t>
  </si>
  <si>
    <t>1</t>
  </si>
  <si>
    <t>60860</t>
  </si>
  <si>
    <t>111</t>
  </si>
  <si>
    <t>211.00.00</t>
  </si>
  <si>
    <t>Заработная плата</t>
  </si>
  <si>
    <t>2</t>
  </si>
  <si>
    <t>01</t>
  </si>
  <si>
    <t>00590</t>
  </si>
  <si>
    <t>Пенсии, пособия, выплачиваемые работодателями, нанимателями бывшим работникам в денежной форме</t>
  </si>
  <si>
    <t>264.00.00</t>
  </si>
  <si>
    <t>Социальные пособия и компенсация персоналу в денежной форме</t>
  </si>
  <si>
    <t>266.00.00</t>
  </si>
  <si>
    <t>Прочие несоциальные выплаты персоналу в денежной форме</t>
  </si>
  <si>
    <t>112</t>
  </si>
  <si>
    <t>212.00.00</t>
  </si>
  <si>
    <t>Прочие работы, услуги</t>
  </si>
  <si>
    <t>226.00.00</t>
  </si>
  <si>
    <t>Социальные компенсации персоналу в натуральной форме</t>
  </si>
  <si>
    <t>60820</t>
  </si>
  <si>
    <t>267.00.00</t>
  </si>
  <si>
    <t>119</t>
  </si>
  <si>
    <t>213.00.00</t>
  </si>
  <si>
    <t>социальные и иные выплаты населению, всего</t>
  </si>
  <si>
    <t>321</t>
  </si>
  <si>
    <t>Пособия по социальной помощи, выплачиваемые работодателями, нанимателями бывшим работникам в натуральной форме</t>
  </si>
  <si>
    <t>265.00.00</t>
  </si>
  <si>
    <t>уплату налогов, сборов и иных платежей, всего</t>
  </si>
  <si>
    <t>851</t>
  </si>
  <si>
    <t>291.00.00</t>
  </si>
  <si>
    <t>852</t>
  </si>
  <si>
    <t>853</t>
  </si>
  <si>
    <t>Иные выплаты текущего характера физическим лицам</t>
  </si>
  <si>
    <t>831</t>
  </si>
  <si>
    <t>296.00.00</t>
  </si>
  <si>
    <t>Штрафы за нарушение законодательства о налогах и сборах, законодательства о страховых взносах</t>
  </si>
  <si>
    <t>292.00.00</t>
  </si>
  <si>
    <t>Другие экономические санкции</t>
  </si>
  <si>
    <t>295.00.00</t>
  </si>
  <si>
    <t>293.00.00</t>
  </si>
  <si>
    <t>297.00.00</t>
  </si>
  <si>
    <t>прочие расходы (кроме расходов на закупку товаров, работ, услуг)</t>
  </si>
  <si>
    <t>244</t>
  </si>
  <si>
    <t>расходы на закупку товаров, работ, услуг, всего</t>
  </si>
  <si>
    <t>Услуги связи</t>
  </si>
  <si>
    <t>221.00.00</t>
  </si>
  <si>
    <t>Работы, услуги по содержанию имущества</t>
  </si>
  <si>
    <t>225.00.00</t>
  </si>
  <si>
    <t>Увеличение стоимости основных средств</t>
  </si>
  <si>
    <t>310.00.00</t>
  </si>
  <si>
    <t>Увеличение стоимости лекарственных препаратов и материалов,применяемых в медицинских целях</t>
  </si>
  <si>
    <t>341.00.00</t>
  </si>
  <si>
    <t>Увеличение стоимости мягкого инвентаря</t>
  </si>
  <si>
    <t>345.00.00</t>
  </si>
  <si>
    <t>346.00.00</t>
  </si>
  <si>
    <t>Увеличение стоимости материальных запасов однократного применения</t>
  </si>
  <si>
    <t>349.00.00</t>
  </si>
  <si>
    <t>Коммунальные услуги</t>
  </si>
  <si>
    <t>223.00.00</t>
  </si>
  <si>
    <t>Увеличение стоимости горюче-смазочных материалов</t>
  </si>
  <si>
    <t>343.00.00</t>
  </si>
  <si>
    <t>243</t>
  </si>
  <si>
    <t>Страхование</t>
  </si>
  <si>
    <t>227.00.00</t>
  </si>
  <si>
    <t>Услуги, работы для целей капитальных вложений</t>
  </si>
  <si>
    <t>228.00.00</t>
  </si>
  <si>
    <t>Увеличение стоимости строительных материалов</t>
  </si>
  <si>
    <t>344.00.00</t>
  </si>
  <si>
    <t>Увеличение стоимости материальных запасов для целей капитальных вложений</t>
  </si>
  <si>
    <t>347.00.00</t>
  </si>
  <si>
    <t>Увеличение стоимости продуктов питания</t>
  </si>
  <si>
    <t>342.00.00</t>
  </si>
  <si>
    <t>10200</t>
  </si>
  <si>
    <t>Остаток средств на начало года</t>
  </si>
  <si>
    <t>Остаток средств на конец года</t>
  </si>
  <si>
    <t>(подпись)</t>
  </si>
  <si>
    <t>(расшифровка подписи)</t>
  </si>
  <si>
    <t>Исполнитель</t>
  </si>
  <si>
    <t>за пределами планового периода</t>
  </si>
  <si>
    <t>Сумма</t>
  </si>
  <si>
    <t>4</t>
  </si>
  <si>
    <t>0001</t>
  </si>
  <si>
    <t>0002</t>
  </si>
  <si>
    <t>Доходы, всего:</t>
  </si>
  <si>
    <t>доходы от оказания услуг, работ, компенсации затрат учреждений, всего</t>
  </si>
  <si>
    <t>в том числе:                                         доходы от собственности</t>
  </si>
  <si>
    <t>в том числе:                                         доходы от оказания платных услуг (работ)</t>
  </si>
  <si>
    <t>прочие доходы, всего                                       в том числе:</t>
  </si>
  <si>
    <t xml:space="preserve">доходы от оказания услуг, работ, компенсации затрат учреждений, всего             в том числе: </t>
  </si>
  <si>
    <t>Приобретение мобильного автогородка</t>
  </si>
  <si>
    <t>Выполнение работ по ремонту и устройству ограждения территорий, автоматических ворот, устройству КПП, установке шлагбаумов,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</si>
  <si>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060.00.0004</t>
  </si>
  <si>
    <t>Выполнение работ по ремонту и устройству освещения территорий,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</si>
  <si>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060.00.0005</t>
  </si>
  <si>
    <t>Выполнение работ по обеспечению системами видеонаблюдения, в том числе по разработке проектной документации в случаях, установленных законодательством Российской Федерации, монтажу дополнительных камер, замене, ремонту видеорегистратора, дооборудованию комплексной системы видеонаблюдения</t>
  </si>
  <si>
    <t>060.00.0006</t>
  </si>
  <si>
    <t>безвозмездные денежные поступления, всего                                                                 в том числе:</t>
  </si>
  <si>
    <t>текущего характера</t>
  </si>
  <si>
    <t>доходы от операций с активами, всего                  в том числе:</t>
  </si>
  <si>
    <t>прочие поступления, всего                                    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</si>
  <si>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</si>
  <si>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</si>
  <si>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Прочие выплаты персоналу, в том числе компенсационного характера, из них: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</si>
  <si>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</si>
  <si>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в том числе:
на выплаты по оплате труда</t>
  </si>
  <si>
    <t>в том числе:
социальные выплаты гражданам, кроме публичных нормативных социальных выплат</t>
  </si>
  <si>
    <t>из них:
пособия, компенсации и иные социальные выплаты гражданам, кроме публичных нормативных обязательств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</si>
  <si>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</si>
  <si>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</si>
  <si>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из них:                                                                                                                         Налоги, пошлины и сборы</t>
  </si>
  <si>
    <t>уплата штрафов (в том числе административных), пеней, иных платежей</t>
  </si>
  <si>
    <t>из них:                                                                                                                                                                                            Штрафы за нарушение законодательства о закупках и нарушение условий контрактов (договоров)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</si>
  <si>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учреждения, всего</t>
  </si>
  <si>
    <t>закупку товаров, работ, услуг в сфере информационно-коммуникационных технологий</t>
  </si>
  <si>
    <t>прочую закупку товаров, работ и услуг, всего</t>
  </si>
  <si>
    <t>из них:</t>
  </si>
  <si>
    <t>закупку товаров, работ, услуг в целях капитального ремонта государственного (муниципального) имущества, всего</t>
  </si>
  <si>
    <t>из них:                                                                          Работы, услуги по содержанию имущества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</si>
  <si>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</si>
  <si>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</si>
  <si>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</si>
  <si>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Выплаты, уменьшающие доход, всего</t>
  </si>
  <si>
    <t>в том числе:
налог на прибыль</t>
  </si>
  <si>
    <t>Прочие выплаты, всего</t>
  </si>
  <si>
    <t>из них:                                                                   возврат в бюджет средств субсидии</t>
  </si>
  <si>
    <t>в том числе:                                                         оплата труда, из них</t>
  </si>
  <si>
    <t>Увеличение стоимости материальных запасов, всего                                                                                 в том числе:</t>
  </si>
  <si>
    <t>№
п/п</t>
  </si>
  <si>
    <t>Коды
строк</t>
  </si>
  <si>
    <t>Год
начала закупки</t>
  </si>
  <si>
    <t>Выплаты на закупку товаров, работ, услуг, всего</t>
  </si>
  <si>
    <t>1.1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</si>
  <si>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</si>
  <si>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</si>
  <si>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1.2</t>
  </si>
  <si>
    <t>в том числе:
в соответствии с Федеральным законом № 44-ФЗ</t>
  </si>
  <si>
    <t>в соответствии с Федеральным законом № 223-ФЗ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</si>
  <si>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</si>
  <si>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прочих источников финансового обеспечения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</si>
  <si>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</si>
  <si>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</si>
  <si>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</si>
  <si>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</si>
  <si>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 том числе:</t>
  </si>
  <si>
    <t>дебиторская задолженность по доходам на начало года, всего</t>
  </si>
  <si>
    <t>-штрафы, пени, неустойки, возмещения ущерба</t>
  </si>
  <si>
    <t>-доходы от собственности</t>
  </si>
  <si>
    <t>-доходы от оказания платных услуг, компенсаций затрат</t>
  </si>
  <si>
    <t>-безвозмездные денежные поступления</t>
  </si>
  <si>
    <t>-прочие доходы</t>
  </si>
  <si>
    <t>-доходы от операций с активами</t>
  </si>
  <si>
    <t>кредиторская задолженность по доходам на начало года, всего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</si>
  <si>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</si>
  <si>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</si>
  <si>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</si>
  <si>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</si>
  <si>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</si>
  <si>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</si>
  <si>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</si>
  <si>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</si>
  <si>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</si>
  <si>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</si>
  <si>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План финансово-хозяйственной деятельности</t>
  </si>
  <si>
    <t>Орган, осуществляющий</t>
  </si>
  <si>
    <t>функции и полномочия учредителя</t>
  </si>
  <si>
    <t>Единица измерения :руб.</t>
  </si>
  <si>
    <t>Раздел 1. Поступления и выплаты</t>
  </si>
  <si>
    <t>по ОКЕИ</t>
  </si>
  <si>
    <t>КПП</t>
  </si>
  <si>
    <t>ИНН</t>
  </si>
  <si>
    <t>по Сводному реестру</t>
  </si>
  <si>
    <t>глава по БК</t>
  </si>
  <si>
    <t>Дата</t>
  </si>
  <si>
    <t>Коды</t>
  </si>
  <si>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</si>
  <si>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</si>
  <si>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</si>
  <si>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>Раздел 2. Сведения по выплатам на закупки товаров, работ, услуг</t>
  </si>
  <si>
    <t>Руководитель учреждения</t>
  </si>
  <si>
    <t>(должность)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</si>
  <si>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</si>
  <si>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</si>
  <si>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 (расшифровка подписи)</t>
  </si>
  <si>
    <t>0100</t>
  </si>
  <si>
    <t>0200</t>
  </si>
  <si>
    <t>Наименование объекта</t>
  </si>
  <si>
    <t>Плата (тариф) арендной платы 
за единицу площади (объект), руб</t>
  </si>
  <si>
    <t>Планируемый объем предоставления имущества 
в аренду (в натуральных показателях)</t>
  </si>
  <si>
    <t>Объем планируемых поступлений, руб</t>
  </si>
  <si>
    <t>Недвижимое имущество, всего</t>
  </si>
  <si>
    <t>Движимое имущество, всего</t>
  </si>
  <si>
    <t>Итого</t>
  </si>
  <si>
    <t>Наименование услуги (работы)</t>
  </si>
  <si>
    <t>Плата (тариф) за единицу услуги (работы), руб</t>
  </si>
  <si>
    <t>Планируемый объем оказания услуг 
(выполнения работ)</t>
  </si>
  <si>
    <t>Общий объем планируемых поступлений, руб</t>
  </si>
  <si>
    <t>средняя сумма 
одного возмещения</t>
  </si>
  <si>
    <t>прогнозируемое  
количество случаев поступления возмещения ущерба, ед</t>
  </si>
  <si>
    <t>сумма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</si>
  <si>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договором, всего</t>
  </si>
  <si>
    <t>Пожертвования, всего</t>
  </si>
  <si>
    <t>в том числе:
пожертвования юридических лиц</t>
  </si>
  <si>
    <t>пожертвования физических лиц</t>
  </si>
  <si>
    <t>Руководитель</t>
  </si>
  <si>
    <t>(уполномоченное лицо)</t>
  </si>
  <si>
    <t>Единица измерения</t>
  </si>
  <si>
    <t>цена, 
руб/ед</t>
  </si>
  <si>
    <t>кол-во</t>
  </si>
  <si>
    <t>Поступления от реализации лома черных металлов, всего</t>
  </si>
  <si>
    <t>Поступления от реализации лома цветных металлов, всего</t>
  </si>
  <si>
    <t xml:space="preserve">Поступления от реализаци макулатуры, всего </t>
  </si>
  <si>
    <t>Увеличение остатков денежных средств за счет возврата ранее выплаченных авансов, всего</t>
  </si>
  <si>
    <t>Прочие поступления денежных средств, всего</t>
  </si>
  <si>
    <t>Объем расходов</t>
  </si>
  <si>
    <t>Налог на прибыль</t>
  </si>
  <si>
    <t>1. Обоснования (расчеты) плановых показателей поступлений</t>
  </si>
  <si>
    <t>дебиторская задолженность по расходам на начало года, всего</t>
  </si>
  <si>
    <t>-выплаты персоналу</t>
  </si>
  <si>
    <t>-расходы на закупку товаров, работ, услуг</t>
  </si>
  <si>
    <t>-социальные и иные выплаты населению</t>
  </si>
  <si>
    <t>-прочие расходы (кроме расходов на закупку товаров, работ, услуг)</t>
  </si>
  <si>
    <t>-уплату налогов, сборов и иных платежей</t>
  </si>
  <si>
    <t>кредиторская задолженность по расходам на начало года, всего</t>
  </si>
  <si>
    <t>ПРИЛОЖЕНИЕ   № 2</t>
  </si>
  <si>
    <t>Код видов расходов: 111</t>
  </si>
  <si>
    <t>Единица измерения: руб.</t>
  </si>
  <si>
    <t>№ п/п</t>
  </si>
  <si>
    <t>Категория должностей</t>
  </si>
  <si>
    <t>Наименование должности</t>
  </si>
  <si>
    <t>Установленная штатная численность, единиц</t>
  </si>
  <si>
    <t>Среднемесячный размер оплаты труда на одного работника, руб.</t>
  </si>
  <si>
    <t>Фонд оплаты труда в год (без начислений), руб.</t>
  </si>
  <si>
    <t>всего</t>
  </si>
  <si>
    <t xml:space="preserve">                в том числе: 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</si>
  <si>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</si>
  <si>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</si>
  <si>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</si>
  <si>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5=6+7+8</t>
  </si>
  <si>
    <t>9=4*5</t>
  </si>
  <si>
    <t>Итого:</t>
  </si>
  <si>
    <t>Х</t>
  </si>
  <si>
    <t>Наименование расходов</t>
  </si>
  <si>
    <t>Численность получателей, чел</t>
  </si>
  <si>
    <t>Размер выплаты на 1 человека в год</t>
  </si>
  <si>
    <t xml:space="preserve">Сумма </t>
  </si>
  <si>
    <t>5=гр3*гр4*12</t>
  </si>
  <si>
    <t>КАССА</t>
  </si>
  <si>
    <t>ОСТАТОК</t>
  </si>
  <si>
    <t>Пособие за первые три дня временной нетрудоспособности за счет средств работадателя</t>
  </si>
  <si>
    <t>x</t>
  </si>
  <si>
    <t xml:space="preserve">Расчеты (обоснования) страховых взносов на обязательное 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</t>
  </si>
  <si>
    <t>Код видов расходов: 119</t>
  </si>
  <si>
    <t>Наименование взноса</t>
  </si>
  <si>
    <t xml:space="preserve">Размер базы для начисления </t>
  </si>
  <si>
    <t>Сумма взноса</t>
  </si>
  <si>
    <t>Страховые взносы на обязательное  пенсионное страхование, всего</t>
  </si>
  <si>
    <t>1.1.</t>
  </si>
  <si>
    <t>в том числе:по ставке 22,0%</t>
  </si>
  <si>
    <t>1.2.</t>
  </si>
  <si>
    <t>по ставке 10,0%</t>
  </si>
  <si>
    <t xml:space="preserve">1.3. </t>
  </si>
  <si>
    <t xml:space="preserve">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</si>
  <si>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</si>
  <si>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</si>
  <si>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 xml:space="preserve"> в том числе:   обязательное социальное страхование на случай временной нетрудоспособности и в связи с материнством 2,9%</t>
  </si>
  <si>
    <t>2.2.</t>
  </si>
  <si>
    <t xml:space="preserve"> с применением ставки взносов  в Фонд социального страхования Российской Федерации по ставке 0,0%</t>
  </si>
  <si>
    <t>2.3.</t>
  </si>
  <si>
    <t xml:space="preserve"> обязательное социальное страхование от несчастных случаев на производстве и профессиональных заболеваний по ставке 0,2%</t>
  </si>
  <si>
    <t>2.4.</t>
  </si>
  <si>
    <t xml:space="preserve"> обязательное социальное страхование от несчастных случаев на производстве и профессиональных заболеваний по ставке 0,__%</t>
  </si>
  <si>
    <t>2.5.</t>
  </si>
  <si>
    <t>Страховые взносы в Федеральный фонд на обязательного медицинского страхования, всего (по ставке 5,1%)</t>
  </si>
  <si>
    <t>Код видов расходов: 112</t>
  </si>
  <si>
    <t>Средний размер выплаты на одного работника в день</t>
  </si>
  <si>
    <t>Количество работников, чел.</t>
  </si>
  <si>
    <t>Количество дней</t>
  </si>
  <si>
    <t>6=гр.3*гр.4*гр.5</t>
  </si>
  <si>
    <t>Выплаты персоналу при направлении в служебные командировки, в том числе</t>
  </si>
  <si>
    <t>компенсация дополнительных расходов, связанных с проживанием вне места постоянного жительства (суточные)</t>
  </si>
  <si>
    <t>Итого по СубКосгу 212.00.00</t>
  </si>
  <si>
    <t>компенсация расходов по проезду в служебные командировки</t>
  </si>
  <si>
    <t>Итого по СубКосгу 226.00.00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</si>
  <si>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</si>
  <si>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</si>
  <si>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</si>
  <si>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 до 3-х лет</t>
  </si>
  <si>
    <t>Численность работников, получающих компенсацию</t>
  </si>
  <si>
    <t>Среднемесячный размер выплаты (компенсации) в месяц, руб.</t>
  </si>
  <si>
    <t>Код видов расходов: 244</t>
  </si>
  <si>
    <t>Количество номеров</t>
  </si>
  <si>
    <t>Количество платежей в год</t>
  </si>
  <si>
    <t>Стоимость за единицу, руб.</t>
  </si>
  <si>
    <t>Сумма, руб.</t>
  </si>
  <si>
    <t>6  = гр.3 х гр.4 х гр.5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</si>
  <si>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</si>
  <si>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</si>
  <si>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интернет-провайдеров</t>
  </si>
  <si>
    <t>Количество работ (услуг)</t>
  </si>
  <si>
    <t>Размер потребления ресурсов</t>
  </si>
  <si>
    <t>Тариф (с учетом НДС), руб.</t>
  </si>
  <si>
    <t>ДОГОВОР</t>
  </si>
  <si>
    <t>Электроснабжение (КВт/час), всего</t>
  </si>
  <si>
    <t>Теплоснабжение (Гкал), всего</t>
  </si>
  <si>
    <t>Горячее водоснабжение (м.куб), всего</t>
  </si>
  <si>
    <t>Холодное водоснабжение (м.куб), всего</t>
  </si>
  <si>
    <t>Холодное водоснабжение (для нужд) ГВС (м.куб), всего</t>
  </si>
  <si>
    <t>Водоотведение (м.куб), всего</t>
  </si>
  <si>
    <t>Ассенизация (м.куб), всего</t>
  </si>
  <si>
    <t>ИТОГО</t>
  </si>
  <si>
    <t>243 вид расходов</t>
  </si>
  <si>
    <t>244 вид расходов</t>
  </si>
  <si>
    <t>Стоимость работ (услуг), руб.</t>
  </si>
  <si>
    <t>Содержание объектов недвижимого имущества в чистоте</t>
  </si>
  <si>
    <t>Содержание объектов движимого имущества в чистоте</t>
  </si>
  <si>
    <t xml:space="preserve"> </t>
  </si>
  <si>
    <t>Ремонт (текущий и капитальный) имущества</t>
  </si>
  <si>
    <t>Противопожарные мероприятия, связанные с содержанием имущества</t>
  </si>
  <si>
    <t>Прочие расходы, связанные с содержанием имущества</t>
  </si>
  <si>
    <t>Количество договоров</t>
  </si>
  <si>
    <t>Стоимость услуги, руб.</t>
  </si>
  <si>
    <t>Оплата услуг вневедомственной, пожарной охраны, всего</t>
  </si>
  <si>
    <t>в том числе по видам:</t>
  </si>
  <si>
    <t>Оплата информационно-вычислительных и информационно-правовых услуг</t>
  </si>
  <si>
    <t>Приобретение (обновление) программного обеспечения</t>
  </si>
  <si>
    <t>Прочее</t>
  </si>
  <si>
    <t>Код видов расходов: 244, 407</t>
  </si>
  <si>
    <t>Количество</t>
  </si>
  <si>
    <t>Средняя стоимость, руб.</t>
  </si>
  <si>
    <t xml:space="preserve">Наименование </t>
  </si>
  <si>
    <t>ВСЕГО</t>
  </si>
  <si>
    <t xml:space="preserve">Мягкий инвентарь </t>
  </si>
  <si>
    <t>Код видов расходов: 321</t>
  </si>
  <si>
    <t>Код видов расходов: 851</t>
  </si>
  <si>
    <t>Кадастровая стоимость земельного участка</t>
  </si>
  <si>
    <t>Ставка налога, %</t>
  </si>
  <si>
    <t>Сумма исчисленного налога, подлежащего уплате, руб.</t>
  </si>
  <si>
    <t>5 = гр.3 х гр.4</t>
  </si>
  <si>
    <t>Земельный налог, всего</t>
  </si>
  <si>
    <t>в том числе по участкам:</t>
  </si>
  <si>
    <t>Налоговая база, руб.</t>
  </si>
  <si>
    <t xml:space="preserve">Сумма исчисленного налога подлежащего уплате,  руб. </t>
  </si>
  <si>
    <t>Налог на имущество всего,</t>
  </si>
  <si>
    <t>в том числе по группам:</t>
  </si>
  <si>
    <t>недвижимое имущество</t>
  </si>
  <si>
    <t>переданное в аренду</t>
  </si>
  <si>
    <t>движимое имущество</t>
  </si>
  <si>
    <t>Код видов расходов: 852</t>
  </si>
  <si>
    <t>Штраф за административное правонарушение</t>
  </si>
  <si>
    <t>Плата за негативное воздействие на окружающую среду</t>
  </si>
  <si>
    <t>Госпошлина</t>
  </si>
  <si>
    <t>Код видов расходов: 853</t>
  </si>
  <si>
    <t xml:space="preserve"> Расчет доходов в виде арендной либо иной платы за передачу в возмездное пользование  имущества</t>
  </si>
  <si>
    <t>Таблица 1</t>
  </si>
  <si>
    <t>Таблица 3</t>
  </si>
  <si>
    <t>Расчет плановых поступлений от возмещения в виде прочих поступлений от компенсации затрат бюджетных учреждений</t>
  </si>
  <si>
    <t>Таблица 2</t>
  </si>
  <si>
    <t>Таблица 4</t>
  </si>
  <si>
    <t>Таблица 5</t>
  </si>
  <si>
    <t>Расчет пожертвований</t>
  </si>
  <si>
    <t>Расчет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</si>
  <si>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  доходов от реализации основных средств</t>
  </si>
  <si>
    <t>Расчет  доходов от реализации материальных запасов</t>
  </si>
  <si>
    <t>Таблица 6</t>
  </si>
  <si>
    <t>Таблица 7</t>
  </si>
  <si>
    <t>Расчет объема прочих поступлений</t>
  </si>
  <si>
    <t>Таблица 8</t>
  </si>
  <si>
    <t>Таблица 9</t>
  </si>
  <si>
    <t>Расчет налогов, объектом налогообложения для которых являются доходы (прибыль) учреждения</t>
  </si>
  <si>
    <t>2. Обоснования (расчеты) плановых показателей выплат</t>
  </si>
  <si>
    <t>Таблица 10</t>
  </si>
  <si>
    <t>Таблица 11</t>
  </si>
  <si>
    <t>Таблица 12</t>
  </si>
  <si>
    <t>Таблица 13</t>
  </si>
  <si>
    <t>Таблица 14</t>
  </si>
  <si>
    <t>Таблица 15</t>
  </si>
  <si>
    <t>Таблица 16</t>
  </si>
  <si>
    <t>Таблица 17</t>
  </si>
  <si>
    <t>Таблица 19</t>
  </si>
  <si>
    <t>Таблица 20</t>
  </si>
  <si>
    <t>Таблица 21</t>
  </si>
  <si>
    <t>Таблица 22</t>
  </si>
  <si>
    <t>Таблица 23</t>
  </si>
  <si>
    <t>Таблица 24</t>
  </si>
  <si>
    <t>Таблица 25</t>
  </si>
  <si>
    <t>Таблица 27</t>
  </si>
  <si>
    <t>Таблица 28</t>
  </si>
  <si>
    <t>Таблица 29</t>
  </si>
  <si>
    <t>Таблица 30</t>
  </si>
  <si>
    <t>Таблица 31</t>
  </si>
  <si>
    <t>Таблица 32</t>
  </si>
  <si>
    <t>Таблица 33</t>
  </si>
  <si>
    <t>Таблица 34</t>
  </si>
  <si>
    <t>Таблица 35</t>
  </si>
  <si>
    <t>Таблица 36</t>
  </si>
  <si>
    <t>Таблица 37</t>
  </si>
  <si>
    <t>Расчет доходов от оказание  платных образовательных услуг</t>
  </si>
  <si>
    <t>9000</t>
  </si>
  <si>
    <t>Источник финансового обеспечения: субсидии на выполнение государственного (муниципального) задания (районный бюджет)</t>
  </si>
  <si>
    <t>Расчет иных расходов, включаемых в фонд оплаты труда на 2022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</si>
  <si>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2022 год</t>
  </si>
  <si>
    <t>ИСТ. 000+ИСТ. 001</t>
  </si>
  <si>
    <t>Код видов расходов: 243, 244</t>
  </si>
  <si>
    <t xml:space="preserve"> - аккарицидная обработка</t>
  </si>
  <si>
    <t xml:space="preserve"> - дезинсекция</t>
  </si>
  <si>
    <t xml:space="preserve"> - дератизация</t>
  </si>
  <si>
    <t xml:space="preserve"> - дезинфекция емкостей для питьевой воды</t>
  </si>
  <si>
    <t xml:space="preserve"> - техническое обслуживание газового оборудования, сигнализаторов загазованности</t>
  </si>
  <si>
    <t xml:space="preserve"> - техническое обслуживание тепловых установок - внутренней системы теплопотребления (включая гидравлические испытания, опрессовка)</t>
  </si>
  <si>
    <t xml:space="preserve"> - техническое обслуживание электрохозяйства</t>
  </si>
  <si>
    <t xml:space="preserve"> - техническое обслуживание автоматической пожарной сигнализации</t>
  </si>
  <si>
    <t xml:space="preserve"> - техническое обслуживание системы видеонаблюдения</t>
  </si>
  <si>
    <t xml:space="preserve"> - обслуживание опасного объекта , заключающегося в поддержании в постоянной готовности сил и средств к реагированию на ЧС на объекте </t>
  </si>
  <si>
    <t xml:space="preserve"> - огнезащитная обработка чердачных помещений</t>
  </si>
  <si>
    <t xml:space="preserve"> - оплата настройки, поверки (калибровки), градуировки весов и др. средств измерения</t>
  </si>
  <si>
    <t xml:space="preserve"> - прочистка канализационной сети</t>
  </si>
  <si>
    <t xml:space="preserve"> - сервисное обслуживание системы водоочистки</t>
  </si>
  <si>
    <t xml:space="preserve"> - оплата испытания системы электроснабжения и заземляющих устройств</t>
  </si>
  <si>
    <t xml:space="preserve"> - работы по сезонному обслуживанию приточно-вытяжной вентиляции (2 раза в год)</t>
  </si>
  <si>
    <t xml:space="preserve"> - проверка дымовых и вентиляционных каналов</t>
  </si>
  <si>
    <t xml:space="preserve"> - заправка картриджей</t>
  </si>
  <si>
    <t xml:space="preserve"> - заправка огнетушителей</t>
  </si>
  <si>
    <t xml:space="preserve"> - охрана объекта с КТС</t>
  </si>
  <si>
    <t xml:space="preserve"> - обучение "Обеспечение экологической безопасности" </t>
  </si>
  <si>
    <t xml:space="preserve"> - обучение по охране труда</t>
  </si>
  <si>
    <t xml:space="preserve"> - оплата услуг по специальной оценке условий труда</t>
  </si>
  <si>
    <t xml:space="preserve"> - санитарно-эпидемиологические услуги, лабораторные испытания питьевой воды, почвы и т.д.</t>
  </si>
  <si>
    <t xml:space="preserve"> - оплата услуг по проведению санитарно-эпидемиологической экспертизы, обследований, исследований</t>
  </si>
  <si>
    <t>Источник финансового обеспечения: субсидии на выполнение государственного (муниципального) задания (краевой бюджет)</t>
  </si>
  <si>
    <t>компенсация расходов по найму жилого помещения</t>
  </si>
  <si>
    <t>Источник финансового обеспечения: доходы от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</si>
  <si>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Управление образования администрации муниципального образования Апшеронский район</t>
  </si>
  <si>
    <t>Учреждение</t>
  </si>
  <si>
    <t>за счет возврата дебиторской задолженности прошлых лет:</t>
  </si>
  <si>
    <t>Источник финансового обеспечения: субсидии на иные цели (районный бюджет)</t>
  </si>
  <si>
    <t>Источник финансового обеспечения: субсидии на иные цели (краевой бюджет)</t>
  </si>
  <si>
    <t>Огнетушители</t>
  </si>
  <si>
    <t>Запасные или составные части для оборудования (аккумуляторные батареи к автоматической пожарной сигнализации)</t>
  </si>
  <si>
    <t>Запасные или составные части для оргтехники</t>
  </si>
  <si>
    <t>Кухонный инвентарь</t>
  </si>
  <si>
    <t>Средства личной гигиены, чистящие, моющие и дезинфецирующие средства, хозяйственный инвентарь</t>
  </si>
  <si>
    <t>Канцелярские принадлежности</t>
  </si>
  <si>
    <t xml:space="preserve"> -  оплата специальной оценки условий труда</t>
  </si>
  <si>
    <t>Сантехника, санитарно-техническое оборудование</t>
  </si>
  <si>
    <t>03300553</t>
  </si>
  <si>
    <t>рабочий по комплексному обслуживанию и ремонту зданий</t>
  </si>
  <si>
    <t>Младший обслуживающий персонал</t>
  </si>
  <si>
    <t>Педагогический персонал</t>
  </si>
  <si>
    <t xml:space="preserve"> - программа производственного экологического контроля</t>
  </si>
  <si>
    <t xml:space="preserve"> - отчет об организации и о результатах осуществления ПЭК</t>
  </si>
  <si>
    <t xml:space="preserve"> - оплата услуг по оформлению документов в области охраны окружающей среды (экология)</t>
  </si>
  <si>
    <t>Ведущий специалист, бухгалтер</t>
  </si>
  <si>
    <t>003.03.ХХХ</t>
  </si>
  <si>
    <t>004.01.ХХХ</t>
  </si>
  <si>
    <t>Твердые коммунальные отходы</t>
  </si>
  <si>
    <t>Размер одной выплаты</t>
  </si>
  <si>
    <t>Количество выплат в год, ед</t>
  </si>
  <si>
    <t>Т.А. Борисенко</t>
  </si>
  <si>
    <t>Начальник управления образования администрации муниципального образования Апшеронский район</t>
  </si>
  <si>
    <t>"___" ____________ 20___ г.</t>
  </si>
  <si>
    <t>муниципальное задание (район 50.01.00, край 50.03.00)</t>
  </si>
  <si>
    <t>иные цели (район 60.01.00, край 60.03.00, федеральный 60.02.00)</t>
  </si>
  <si>
    <t>инвестиции (КВР 407, 60.01.00)</t>
  </si>
  <si>
    <t>внебюджет (20.00.02)</t>
  </si>
  <si>
    <t xml:space="preserve"> Расчеты (обоснования) расходов на оплату труда на 2023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</si>
  <si>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2023 год</t>
  </si>
  <si>
    <t>Расчет (обоснование) расходов на оплату услуг связи на 2023 год</t>
  </si>
  <si>
    <t>Расчет (обоснование) расходов на оплату коммунальных услуг на 2023 год</t>
  </si>
  <si>
    <t>Расчет (обоснование) расходов на оплату работ, услуг по содержанию имущества на 2023 год</t>
  </si>
  <si>
    <t>Расчет (обоснование) расходов на оплату прочих работ, услуг на 2023 год</t>
  </si>
  <si>
    <t>Расчет (обоснование) расходов на оплату земельного налога на 2023 год</t>
  </si>
  <si>
    <t>Расчет (обоснование) расходов на оплату налога на имущество на 2023 год</t>
  </si>
  <si>
    <t xml:space="preserve"> Расчеты (обоснования) выплат персоналу при направлении в служебные 
командировки на 2023 год
</t>
  </si>
  <si>
    <t>Расчет (обоснование) расходов на приобретение основных средств на 2023 год</t>
  </si>
  <si>
    <t>Расчеты (обоснования) выплат социальных компенсаций персоналу в натуральной форме на 2023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</si>
  <si>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2023 год</t>
  </si>
  <si>
    <t>Оплата сотовой связи по тарифам (SIM-карта для кнопки тревожной сигнализации)</t>
  </si>
  <si>
    <t>Расчет (обоснование) расходов на оплату услуг связи на 2022 год</t>
  </si>
  <si>
    <t>за счет  субсидий 2021 года:</t>
  </si>
  <si>
    <t>ИТОГО (ист. 000)</t>
  </si>
  <si>
    <t>ИТОГО (ист. 001)</t>
  </si>
  <si>
    <t>Расчет (обоснование) расходов на оплату коммунальных услуг на 2022 год</t>
  </si>
  <si>
    <t xml:space="preserve"> - техническое обслуживание узла учета тепловой энергии</t>
  </si>
  <si>
    <t xml:space="preserve"> - госпроверка приборов учета тепловой энергии</t>
  </si>
  <si>
    <t xml:space="preserve"> - эксплуатация котельной (техническое обслуживание котельной)</t>
  </si>
  <si>
    <t xml:space="preserve"> - техническое обслуживание системы "Стрелец-мониторинг"</t>
  </si>
  <si>
    <t xml:space="preserve"> - техническое обслуживание автоматической кнопки тревожной сигнализации (КТС)</t>
  </si>
  <si>
    <t xml:space="preserve"> - техническое обслуживание системы вентиляции</t>
  </si>
  <si>
    <t xml:space="preserve"> - истытание внутреннего пожарного водопровода</t>
  </si>
  <si>
    <t xml:space="preserve"> - истытание ограждения кровли</t>
  </si>
  <si>
    <t xml:space="preserve"> - испытание пожарной лестницы</t>
  </si>
  <si>
    <t xml:space="preserve"> - ремонт автоматической системы резервного водоснабжения</t>
  </si>
  <si>
    <t xml:space="preserve"> - вырубка и санитарная, омолаживающая, формовочная обрезка деревьев</t>
  </si>
  <si>
    <t xml:space="preserve"> - ремонт системы видеонаблюдения</t>
  </si>
  <si>
    <t>ОСТАТОК ОТ КАССЫ</t>
  </si>
  <si>
    <t>СВОБОДНЫЙ ОСТАТОК ОТ ДОГОВОРА</t>
  </si>
  <si>
    <t>Расчет (обоснование) расходов на оплату работ, услуг по содержанию имущества на 2022 год</t>
  </si>
  <si>
    <t xml:space="preserve"> -повышение квалификации по программе "Управление государственными и муниципальными закупками в контрактной системе", услуги по обучению "Контрактная система в сфере закупок товаров"</t>
  </si>
  <si>
    <t xml:space="preserve"> - оплата за предаттестационную подготовку специалистов и руководителей по безопасной эксплуатации тепловых энергоустановок</t>
  </si>
  <si>
    <t xml:space="preserve"> - инструктаж лиц, ответственных за безопасную эксплуатацию сетей газопотребления</t>
  </si>
  <si>
    <t xml:space="preserve"> - обучение по программе "Оператор котельной"</t>
  </si>
  <si>
    <t xml:space="preserve"> - оплата обучения персонала по программе пожарно-технический минимум (пожарная безопасность)</t>
  </si>
  <si>
    <t xml:space="preserve"> - обучение по программе "Оказание первой медицинской помощи"</t>
  </si>
  <si>
    <t xml:space="preserve"> - курсы повышения квалификации для руководителей</t>
  </si>
  <si>
    <t xml:space="preserve"> - обучение по программе "Менеджмент в образовании"</t>
  </si>
  <si>
    <t xml:space="preserve"> - обучение по программе " Кадровое делопроизводство в образовательной организации"</t>
  </si>
  <si>
    <t xml:space="preserve"> - обучение по программе "Гражданская оборона"</t>
  </si>
  <si>
    <t xml:space="preserve"> - обучение по программе "Антитеррористическая безопасность"</t>
  </si>
  <si>
    <t xml:space="preserve"> - обучение по программе "Защита персональных данных"</t>
  </si>
  <si>
    <t xml:space="preserve"> - обучение по программе "Противодействие коррупции в системе государственной и муниципальной службы"</t>
  </si>
  <si>
    <t xml:space="preserve"> - обучение по программе "Делопроизводство"</t>
  </si>
  <si>
    <t xml:space="preserve"> - обучение по программе "Организация стратегического управления современной образовательной организацией"</t>
  </si>
  <si>
    <t xml:space="preserve"> - обучение по программе "Энергосбережение и повышение энергетической эффективности в организациях и учреждениях бюджетной сферы. Основы энергоаудита и энергетического менеджмента руководителей"</t>
  </si>
  <si>
    <t xml:space="preserve"> - декларация за НВОС (расчет платы за НВОС)</t>
  </si>
  <si>
    <t xml:space="preserve"> - статистическая отчетность 2-ТП отходы</t>
  </si>
  <si>
    <t xml:space="preserve"> - подготовка и ведение первичной документации в области охраны окружающей среды</t>
  </si>
  <si>
    <t xml:space="preserve"> - технический отчет о неизменности производственного процесса (ПНООЛР)</t>
  </si>
  <si>
    <t xml:space="preserve"> - инвентаризации источников выбросов загрязняющих веществ в атмосферный воздух</t>
  </si>
  <si>
    <t xml:space="preserve"> - проект предельно-допустимых выбросов (ПДВ) в атмосферу</t>
  </si>
  <si>
    <t xml:space="preserve"> - отчет об образовании, использовании, обезвреживании и размещении отходов</t>
  </si>
  <si>
    <t xml:space="preserve"> - разработка и согласование мероприятий по уменьшению выбросов ЗВ при НМУ</t>
  </si>
  <si>
    <t xml:space="preserve"> - отчет об объеме выбросов парниковых газов</t>
  </si>
  <si>
    <t xml:space="preserve"> - гигиеническая подготовка работников</t>
  </si>
  <si>
    <t xml:space="preserve"> - медицинские книжки</t>
  </si>
  <si>
    <t xml:space="preserve"> - оплата за проведение медицинских анализов</t>
  </si>
  <si>
    <t xml:space="preserve"> - оплата за проведение медицинского осмотра работников</t>
  </si>
  <si>
    <t xml:space="preserve"> - оплата за проведение медицинского осмотра работников (КВК)</t>
  </si>
  <si>
    <t xml:space="preserve"> - вакцинация сотрудников</t>
  </si>
  <si>
    <t xml:space="preserve"> - исследования на энтеробиоз у воспитанников</t>
  </si>
  <si>
    <t xml:space="preserve"> - расчет категории взрывопожарной опасности помещений</t>
  </si>
  <si>
    <t xml:space="preserve"> - техническое заключение о состоянии имущества, оборудования</t>
  </si>
  <si>
    <t xml:space="preserve"> - изготовление технического паспорта</t>
  </si>
  <si>
    <t>Расчет (обоснование) расходов на оплату прочих работ, услуг на 2022 год</t>
  </si>
  <si>
    <t>Расчет (обоснование) расходов на страхование на 2022 год</t>
  </si>
  <si>
    <t>Дровяное топливо</t>
  </si>
  <si>
    <t>Расчет (обоснование) расходов на увеличение стоимости горюче-смазочных материалов на 2022 год</t>
  </si>
  <si>
    <t>Строительные материалы</t>
  </si>
  <si>
    <t>Мягкий инвентарь</t>
  </si>
  <si>
    <t>Расчет (обоснование) расходов на оплату земельного налога на 2022 год</t>
  </si>
  <si>
    <t>Расчет (обоснование) расходов на оплату налога на имущество на 2022 год</t>
  </si>
  <si>
    <t>Таблица 39</t>
  </si>
  <si>
    <t>Таблица 38</t>
  </si>
  <si>
    <t>Код видов расходов: 831</t>
  </si>
  <si>
    <t>Количество выплат  на одного работника</t>
  </si>
  <si>
    <t>Размер выплаты (компенсации) , руб.</t>
  </si>
  <si>
    <t>Пени на ….</t>
  </si>
  <si>
    <t xml:space="preserve"> Расчеты (обоснования) расходов на оплату труда на 2022 год</t>
  </si>
  <si>
    <t xml:space="preserve"> Расчеты (обоснования) выплат персоналу при направлении в служебные 
командировки на 2022 год
</t>
  </si>
  <si>
    <t xml:space="preserve"> - оплата договора на подписку периодических изданий</t>
  </si>
  <si>
    <t>Мебель для организации образовательного процесса</t>
  </si>
  <si>
    <t>Учебные издания (пособия), дидактические и наглядные материалы, методическая литература</t>
  </si>
  <si>
    <t>Комплектующие к компьютерной технике, используемые при реализации образовательной программы</t>
  </si>
  <si>
    <t>Расчет (обоснование) расходов на приобретение основных средств на 2022 год</t>
  </si>
  <si>
    <t>Сумма руб. (гр.3 х гр.4)</t>
  </si>
  <si>
    <t>Расчет (обоснование) расходов на увеличение стоимости прочих оборотных запасов (материалов) на 2022 год</t>
  </si>
  <si>
    <t>Источник финансового обеспечения: доходы от пожертвований</t>
  </si>
  <si>
    <t>Источник финансового обеспечения: доходы от реализации материальных запасов</t>
  </si>
  <si>
    <t>Расчеты (обоснования) выплат социальных компенсаций персоналу в натуральной форме на 2022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</si>
  <si>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2022 год</t>
  </si>
  <si>
    <t>Сумма, руб. (гр.3 х гр.4)</t>
  </si>
  <si>
    <t>движимого имущества нет</t>
  </si>
  <si>
    <t>Учебники, учебные издания (пособия), дидактические и наглядные материалы</t>
  </si>
  <si>
    <t>Книжная продукция, методическая литература</t>
  </si>
  <si>
    <t>Технические средства обучения, используемые при реализации образовательной программы</t>
  </si>
  <si>
    <t>Канцелярские принадлежности, бумага для учебных целей</t>
  </si>
  <si>
    <t>Установочный комплект к программе по защите персональных данных</t>
  </si>
  <si>
    <t>2022 год</t>
  </si>
  <si>
    <t>003.01.ХХХ</t>
  </si>
  <si>
    <t>020.00.ХХХ</t>
  </si>
  <si>
    <t>Код по бюджетной классификации Российской Федерации</t>
  </si>
  <si>
    <t>4.1</t>
  </si>
  <si>
    <t>в том числе:                                                                           по контрактам (договорам), заключенным до начала текущего финансового года без применения норм Федерального закона от 5 апреля 2013 г. №44-ФЗ "О контрактной системе в сфере закупок товаров, работ, услуг для обеспечения государственных и муниципальных нужд" и Федерального закона от 18 июля 2011г. №223-ФЗ "О закупках товаров, работ, услуг отдельными видами юридических лиц"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</si>
  <si>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</si>
  <si>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1.3.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</si>
  <si>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</si>
  <si>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1.3.1</t>
  </si>
  <si>
    <t>в том числе:                                                                                в сответствии с Федеральным законом № 44-ФЗ</t>
  </si>
  <si>
    <t>26310.1</t>
  </si>
  <si>
    <t>1.3.2</t>
  </si>
  <si>
    <t>в сответствии с Федеральным законом №223-ФЗ</t>
  </si>
  <si>
    <t>1.4.</t>
  </si>
  <si>
    <t>1.4.1</t>
  </si>
  <si>
    <t>Расходы на обеспечение деятельности (оказание услуг) муниципальных учреждений, в том числе на предоставление муниципальным бюджетным и автономным учреждениям субсидий</t>
  </si>
  <si>
    <t>Осуществление государственных полномочий по финансовому обеспечению государственных гарантий реализации прав на получение общедоступного и бесплатного образования в муниципальных дошкольных и общеобразовательных организациях</t>
  </si>
  <si>
    <t>1.4.2.1</t>
  </si>
  <si>
    <t>Осуществление муниципальными учреждениями капитального ремонта</t>
  </si>
  <si>
    <t>Реализация мероприятий муниципальной программы "Развитие образования"</t>
  </si>
  <si>
    <t>Дополнительная помощь местным бюджетам для решения социально значимых вопросов местного значения</t>
  </si>
  <si>
    <t>Реализация мероприятий государственной программы Краснодарского края "Развитие образования"</t>
  </si>
  <si>
    <t>Профилактика терроризма</t>
  </si>
  <si>
    <t>06 2 01 S0460</t>
  </si>
  <si>
    <t>1.4.2.2</t>
  </si>
  <si>
    <t>26422.1</t>
  </si>
  <si>
    <t>1.4.3</t>
  </si>
  <si>
    <t>26430.1</t>
  </si>
  <si>
    <t>1.4.4</t>
  </si>
  <si>
    <t>1.4.4.1</t>
  </si>
  <si>
    <t>26451.1</t>
  </si>
  <si>
    <t>1.4.4.2</t>
  </si>
  <si>
    <t>ПРОСТАВИТЬ С ПРЕДЫДУЩЕГО ПФХД</t>
  </si>
  <si>
    <t>20.00.03</t>
  </si>
  <si>
    <t>20.00.04</t>
  </si>
  <si>
    <t>500.Х.ХХХ</t>
  </si>
  <si>
    <t>Иные выплаты текущего характера организациям</t>
  </si>
  <si>
    <t>ХХ.Х.ХХХ</t>
  </si>
  <si>
    <t>407</t>
  </si>
  <si>
    <t>Капитальный ремонт…</t>
  </si>
  <si>
    <t>Капитальный ремонт зданий и сооружений, благоустройство территорий, прилегающих к зданиям и сооружениям муниципальных образовательных организаций</t>
  </si>
  <si>
    <t>Транспортные услуги</t>
  </si>
  <si>
    <t>222.00.00</t>
  </si>
  <si>
    <t>Таблица 18</t>
  </si>
  <si>
    <t>1.</t>
  </si>
  <si>
    <t>Услуги по подвозу обучающихся</t>
  </si>
  <si>
    <t>Муниципальное бюджетное общеобразовательное учреждение _________</t>
  </si>
  <si>
    <t>Учреждение: Муниципальное бюджетное общеобразовательное учреждение _________</t>
  </si>
  <si>
    <t>Директор</t>
  </si>
  <si>
    <t>Руководитель: Директор</t>
  </si>
  <si>
    <t>Ведущий специалист, экономист</t>
  </si>
  <si>
    <t>Исполнитель: Ведущий специалист, экономист</t>
  </si>
  <si>
    <t>2023 год</t>
  </si>
  <si>
    <t>02 1 02 00590</t>
  </si>
  <si>
    <t>02 1 02 60860</t>
  </si>
  <si>
    <t>001.06.0000</t>
  </si>
  <si>
    <t>Выполнение муниципального задания (подвоз учащихся)</t>
  </si>
  <si>
    <t>Источник финансового обеспечения: субсидии на иные цели</t>
  </si>
  <si>
    <t>Обеспечение молоком и молочными продуктами учащихся 1- 4 классов дневных муниципальных общеобразовательных учреждений, реализующих общеобразовательные программы</t>
  </si>
  <si>
    <t>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</si>
  <si>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>Медицинское обслуживание профильных лагерей</t>
  </si>
  <si>
    <t>Государственная программа Краснодарского края "Дети Кубани" (обеспечение отдыха детей в каникулярное время в профильных лагерях, организованных муниципальными общеобразовательными организациями Краснодарского края)</t>
  </si>
  <si>
    <t>Таблица 40</t>
  </si>
  <si>
    <t>Источник финансового обеспечения: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</si>
  <si>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Наименование</t>
  </si>
  <si>
    <t>Численность классных руководителей, единиц</t>
  </si>
  <si>
    <t>Размер месячного денежного вознаграждения, руб.</t>
  </si>
  <si>
    <t>Фонд в год (без начислений), руб.</t>
  </si>
  <si>
    <t>6=3×4×5</t>
  </si>
  <si>
    <t>Количество выплат в год на одного работника, единиц</t>
  </si>
  <si>
    <t>Источник финансового обеспечения: субсидии на иные цели (федеральный бюджет)</t>
  </si>
  <si>
    <t>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</si>
  <si>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>Расчет (обоснование) расходов на оплату услуг, работ для целей капитальных вложений на 2022 год</t>
  </si>
  <si>
    <t>020.00.0001</t>
  </si>
  <si>
    <t>020.00.0002</t>
  </si>
  <si>
    <t>020.00.0003</t>
  </si>
  <si>
    <t xml:space="preserve">Организация отдыха детей в каникулярное время </t>
  </si>
  <si>
    <t>Обеспечение контрольно-пропускного режима в образовательных учреждениях</t>
  </si>
  <si>
    <t>020.00.0006</t>
  </si>
  <si>
    <t>Обновление материально-технической базы для формирования у обучающихся современных технологических и гуманитарных навыков</t>
  </si>
  <si>
    <t>020.00.0018</t>
  </si>
  <si>
    <t>Обновление материально-технической базы для формирования у обучающихся современных навыков по предметной области "Технология" и других предметных областей</t>
  </si>
  <si>
    <t>020.00.0028</t>
  </si>
  <si>
    <t>500.02.0001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</si>
  <si>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технологических и гуманитарных навыков)</t>
  </si>
  <si>
    <t>60.02.00</t>
  </si>
  <si>
    <t>500.02.0002</t>
  </si>
  <si>
    <t>500.02.0003</t>
  </si>
  <si>
    <t>Государственная программа Краснодарского края "Развитие образования" (осуществление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образования)</t>
  </si>
  <si>
    <t>500.02.0004</t>
  </si>
  <si>
    <t>500.02.0005</t>
  </si>
  <si>
    <t>500.02.0006</t>
  </si>
  <si>
    <t>Государственная программа Краснодарского края "Развитие образования" (ежемесячное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организаций)</t>
  </si>
  <si>
    <t>500.02.ХХХ</t>
  </si>
  <si>
    <t>500.03.0002</t>
  </si>
  <si>
    <t>Государственная программа Краснодарского края "Обеспечение безопасности населения" (Обеспечение инженерно-технической защищенности муниципальных образовательных организаций)</t>
  </si>
  <si>
    <t>500.03.ХХХ</t>
  </si>
  <si>
    <t>500.05.0002</t>
  </si>
  <si>
    <t>500.05.ХХХ</t>
  </si>
  <si>
    <t>62500</t>
  </si>
  <si>
    <t>03</t>
  </si>
  <si>
    <t>Расчет (обоснование) расходов на оплату транспортных услуг на 2022 год</t>
  </si>
  <si>
    <t>Расчет (обоснование) расходов на оплату транспортных услуг на 2023 год</t>
  </si>
  <si>
    <t>10210</t>
  </si>
  <si>
    <t>00400</t>
  </si>
  <si>
    <t>62370</t>
  </si>
  <si>
    <t xml:space="preserve"> - 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</si>
  <si>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 xml:space="preserve"> - 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</si>
  <si>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 xml:space="preserve"> - 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</si>
  <si>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 xml:space="preserve"> - медицинское обслуживание профильных лагерей</t>
  </si>
  <si>
    <t xml:space="preserve"> - организация отдыха детей в каникулярное время </t>
  </si>
  <si>
    <t xml:space="preserve">Ежемесячное денежное вознаграждение за классное руководство педагогическим работникам </t>
  </si>
  <si>
    <t>02 1 02 09020</t>
  </si>
  <si>
    <t>Мероприятия по повышению уровня безопасности  муниципальных образовательных учреждений</t>
  </si>
  <si>
    <t>02 1 02 10200</t>
  </si>
  <si>
    <t>02 1 02 10210</t>
  </si>
  <si>
    <t>Осуществление отдельных государственных полномочий по обеспечению льготным питанием учащихся из многодетных семей в муниципальных общеобразовательных организациях</t>
  </si>
  <si>
    <t>02 1 02 62370</t>
  </si>
  <si>
    <t>02 1 02 62980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</si>
  <si>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</si>
  <si>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02 1 02 L3040</t>
  </si>
  <si>
    <t>02 1 02 S0600</t>
  </si>
  <si>
    <t>Осуществление отдельных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 и выплате педагогическим работникам, участвующим в проведении указанной государственной итоговой аттестации, компенсации за работу по подготовке и проведению государственной итоговой аттестации по образовательным программам основного общего и среднего общего образования</t>
  </si>
  <si>
    <t>02 3 01 62500</t>
  </si>
  <si>
    <t>Мероприятия по организации отдыха детей в каникулярное время</t>
  </si>
  <si>
    <t>02 3 02 00400</t>
  </si>
  <si>
    <t>Осуществление отдельных государственных полномочий Краснодарского края по обеспечению отдыха детей в каникулярное время в профильных лагерях, организованных муниципальными общеобразовательными организациями Краснодарского края</t>
  </si>
  <si>
    <t>02 3 02 63110</t>
  </si>
  <si>
    <t>в рамках регионального проекта Краснодарского края «Цифровая образовательная среда»</t>
  </si>
  <si>
    <t>02 1 02 00000</t>
  </si>
  <si>
    <t>т.с 20.00.04</t>
  </si>
  <si>
    <t>СТАРЫЕ ДАННЫЕ (копировать в начале месяца с колонки новые данные)</t>
  </si>
  <si>
    <t>РАЗНИЦА</t>
  </si>
  <si>
    <t>на 2022 год (НОВЫЕ ДАННЫЕ)</t>
  </si>
  <si>
    <t>на 2023 год (НОВЫЕ ДАННЫЕ)</t>
  </si>
  <si>
    <t>7=5-6</t>
  </si>
  <si>
    <t>10=8-9</t>
  </si>
  <si>
    <t>13=11-12</t>
  </si>
  <si>
    <t>иные выплаты, за исключением фонда оплаты труда учреждения, для выполнения отдельных полномочий</t>
  </si>
  <si>
    <t>113</t>
  </si>
  <si>
    <t>Код видов расходов: 113</t>
  </si>
  <si>
    <t xml:space="preserve"> - услуга видеонаблюдения</t>
  </si>
  <si>
    <t xml:space="preserve"> - ремонт и обслуживание оргтехники, копировально-множительного оборудования, компьютерной техники, используемой при реализации образовательной программы</t>
  </si>
  <si>
    <t xml:space="preserve"> - ремонт и обслуживание музикального, игрового, спортивного оборудования, инвентаря, используемого при реализации образовательной программы</t>
  </si>
  <si>
    <t xml:space="preserve"> - текущий ремонт оборудования, приборов и инвентаря, используемого при реализации образовательной программы</t>
  </si>
  <si>
    <t xml:space="preserve"> - техническое обслуживание оборудования, приборов и инвентаря, используемого при реализации образовательной программы</t>
  </si>
  <si>
    <t xml:space="preserve"> - ремонт мебели, рабочих мест работников, участвующих в реализации образовательной программы</t>
  </si>
  <si>
    <t xml:space="preserve"> - заправка и восстановление картриджей для оборудования, используемого при реализации образовательной программы</t>
  </si>
  <si>
    <t xml:space="preserve"> - программное обеспечение, используемое при реализации образовательной программы</t>
  </si>
  <si>
    <t xml:space="preserve"> - расходы на защиту коммуникаций и связи при передаче персональных данных образовательных организаций</t>
  </si>
  <si>
    <t xml:space="preserve"> - обучение на курсах повышения квалификации для работников, участвующих в реализации образовательной программы</t>
  </si>
  <si>
    <t xml:space="preserve"> - продление лицензии антивирусного программного обеспечения, используемого при реализации образовательной программы</t>
  </si>
  <si>
    <t xml:space="preserve"> - сопровождение программных продуктов, используемых при реализации образовательной программы</t>
  </si>
  <si>
    <t xml:space="preserve"> - дополнительное профессиональное образование учителей  в рамках реализации программы "Самбо в школу"</t>
  </si>
  <si>
    <t>Оборудование для спортивных залов</t>
  </si>
  <si>
    <t>Средства обучения в рамках реализации программы "Самбо в школу"</t>
  </si>
  <si>
    <t>Оборудование для музыкальных залов</t>
  </si>
  <si>
    <t>Оборудование, компьютерная техника и комплектующих к ним, используемые при реализации образовательной программы</t>
  </si>
  <si>
    <t>Учебное оборудование, используемое при реализации образовательной программы</t>
  </si>
  <si>
    <t>Оборудование для учебных кабинетов</t>
  </si>
  <si>
    <t>Учебные кабинеты</t>
  </si>
  <si>
    <t>Мебель для учебных мастерских</t>
  </si>
  <si>
    <t>Оборудование, инвентарь для спортивных залов</t>
  </si>
  <si>
    <t>Токен для ЭЦП</t>
  </si>
  <si>
    <t>Оборудование, инвентарь для учебных кабинетов</t>
  </si>
  <si>
    <t>Рабочие тетради, прописи, практикумы, дидактические и наглядные материалы</t>
  </si>
  <si>
    <t>Классные журналы (полиграфические издания)</t>
  </si>
  <si>
    <t>Бланки строгой отчетности</t>
  </si>
  <si>
    <t>Почетные грамоты, благодарственные письма, дипломы, медали, похвальные листы (полиграфическая продукция)</t>
  </si>
  <si>
    <t xml:space="preserve"> - техническое обслуживание компьютерной техники</t>
  </si>
  <si>
    <t xml:space="preserve"> - техническое обслуживание лифта (платформы подъемной для инвалидов)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</si>
  <si>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ламп, оргтехники и др.)</t>
  </si>
  <si>
    <t>ДЛЯ ТАЛИСМАНА</t>
  </si>
  <si>
    <t xml:space="preserve"> - обучение работников, участвующих в реализации образовательной программы по программе "Оказание первой медицинской помощи"</t>
  </si>
  <si>
    <t>247</t>
  </si>
  <si>
    <t>закупка энергетических ресурсов, всего</t>
  </si>
  <si>
    <t>62980</t>
  </si>
  <si>
    <t>51690</t>
  </si>
  <si>
    <t>E1</t>
  </si>
  <si>
    <t>020.00.0011</t>
  </si>
  <si>
    <t>020.00.0010</t>
  </si>
  <si>
    <t>63110</t>
  </si>
  <si>
    <t>L3040</t>
  </si>
  <si>
    <t>020.00.0015</t>
  </si>
  <si>
    <t>320.00.00</t>
  </si>
  <si>
    <t>Увеличение стоимости нематериальных активов</t>
  </si>
  <si>
    <t>S2470</t>
  </si>
  <si>
    <t>R3</t>
  </si>
  <si>
    <t>S0460</t>
  </si>
  <si>
    <t>06</t>
  </si>
  <si>
    <t>020.00.0031</t>
  </si>
  <si>
    <t>020.00.0007</t>
  </si>
  <si>
    <t>001.12.0000</t>
  </si>
  <si>
    <t>001.11.0000</t>
  </si>
  <si>
    <t>001.10.0000</t>
  </si>
  <si>
    <t>09020</t>
  </si>
  <si>
    <t>S3410</t>
  </si>
  <si>
    <t>Контроль раздела 1 и раздела 2</t>
  </si>
  <si>
    <t>262.00.00</t>
  </si>
  <si>
    <t>Пособия по социальной помощи населению в денежной форме</t>
  </si>
  <si>
    <t>Дополнительная мера социальной поддержки в виде обеспечения бесплатным двухразовым питанием обучающихся с ограниченными возможностями здоровья, обучающимся по очной форме обучения в муниципальных общеобразовательных организациях муниципального образования Апшеронский район</t>
  </si>
  <si>
    <t>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</si>
  <si>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Организация работы кабинетов профилактики общеобразовательных учреждений</t>
  </si>
  <si>
    <t>Проведение тематических мероприятий "Дети Кубани за здоровый образ жизни", "Уроки для детей и их родителей", "Кубань Олимпийская против наркотиков"</t>
  </si>
  <si>
    <t>Обеспечение круглосуточной охраны в образовательных учреждениях</t>
  </si>
  <si>
    <t>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</si>
  <si>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>Выполнение муниципального задания (экплуатация оборудования котельных)</t>
  </si>
  <si>
    <t>Выполнение муниципального задания (ежемесячное техническое обслуживание системы автоматической пожарной сигнализации, системы оповещения и управления эвакуацией)</t>
  </si>
  <si>
    <t>Выполнение муниципального задания (выполнение работ по контролю работоспособности канала радиосвязи между оборудованием системы мониторинга, смонтированных на объекте заказчика, и центральным пунктом)</t>
  </si>
  <si>
    <t>26610.3</t>
  </si>
  <si>
    <t>3.3</t>
  </si>
  <si>
    <t>26610.2</t>
  </si>
  <si>
    <t>3.2</t>
  </si>
  <si>
    <t>26610.1</t>
  </si>
  <si>
    <t>3.1</t>
  </si>
  <si>
    <t>26510.47</t>
  </si>
  <si>
    <t>2.47</t>
  </si>
  <si>
    <t>26510.46</t>
  </si>
  <si>
    <t>2.46</t>
  </si>
  <si>
    <t>26510.45</t>
  </si>
  <si>
    <t>2.45</t>
  </si>
  <si>
    <t>02 1 02 S3410</t>
  </si>
  <si>
    <t>26510.44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</si>
  <si>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по основным общеобразовательным программам в муниципальных образовательных организациях (капитальный ремонт зданий и сооружений, благоустройство территорий, прилегающих к зданиям и сооружениям муниципальных образовательных организаций)</t>
  </si>
  <si>
    <t>2.44</t>
  </si>
  <si>
    <t>26510.43</t>
  </si>
  <si>
    <t>2.43</t>
  </si>
  <si>
    <t>26510.42</t>
  </si>
  <si>
    <t>2.42</t>
  </si>
  <si>
    <t>26510.41</t>
  </si>
  <si>
    <t>2.41</t>
  </si>
  <si>
    <t>26510.40</t>
  </si>
  <si>
    <t>2.40</t>
  </si>
  <si>
    <t>26510.39</t>
  </si>
  <si>
    <t>2.39</t>
  </si>
  <si>
    <t>26510.38</t>
  </si>
  <si>
    <t>2.38</t>
  </si>
  <si>
    <t>26510.37</t>
  </si>
  <si>
    <t>2.37</t>
  </si>
  <si>
    <t>26510.36</t>
  </si>
  <si>
    <t>2.36</t>
  </si>
  <si>
    <t>26510.35</t>
  </si>
  <si>
    <t>2.35</t>
  </si>
  <si>
    <t>26510.34</t>
  </si>
  <si>
    <t>2.34</t>
  </si>
  <si>
    <t>26510.33</t>
  </si>
  <si>
    <t>2.33</t>
  </si>
  <si>
    <t>26510.32</t>
  </si>
  <si>
    <t>2.32</t>
  </si>
  <si>
    <t>26510.31</t>
  </si>
  <si>
    <t>2.31</t>
  </si>
  <si>
    <t>26510.30</t>
  </si>
  <si>
    <t>2.30</t>
  </si>
  <si>
    <t>26510.29</t>
  </si>
  <si>
    <t>2.29</t>
  </si>
  <si>
    <t>26510.28</t>
  </si>
  <si>
    <t>2.28</t>
  </si>
  <si>
    <t>26510.27</t>
  </si>
  <si>
    <t>2.27</t>
  </si>
  <si>
    <t>26510.26</t>
  </si>
  <si>
    <t>2.26</t>
  </si>
  <si>
    <t>26510.25</t>
  </si>
  <si>
    <t>2.25</t>
  </si>
  <si>
    <t>26510.24</t>
  </si>
  <si>
    <t>2.24</t>
  </si>
  <si>
    <t>26510.23</t>
  </si>
  <si>
    <t>2.23</t>
  </si>
  <si>
    <t>26510.22</t>
  </si>
  <si>
    <t>2.22</t>
  </si>
  <si>
    <t>26510.21</t>
  </si>
  <si>
    <t>2.21</t>
  </si>
  <si>
    <t>26510.20</t>
  </si>
  <si>
    <t>2.20</t>
  </si>
  <si>
    <t>26510.19</t>
  </si>
  <si>
    <t>2.19</t>
  </si>
  <si>
    <t>26510.18</t>
  </si>
  <si>
    <t>2.18</t>
  </si>
  <si>
    <t>26510.17</t>
  </si>
  <si>
    <t>2.17</t>
  </si>
  <si>
    <t>26510.16</t>
  </si>
  <si>
    <t>2.16</t>
  </si>
  <si>
    <t>26510.15</t>
  </si>
  <si>
    <t>2.15</t>
  </si>
  <si>
    <t>26510.14</t>
  </si>
  <si>
    <t>2.14</t>
  </si>
  <si>
    <t>26510.13</t>
  </si>
  <si>
    <t>2.13</t>
  </si>
  <si>
    <t>26510.12</t>
  </si>
  <si>
    <t>2.12</t>
  </si>
  <si>
    <t>26510.11</t>
  </si>
  <si>
    <t>2.11</t>
  </si>
  <si>
    <t>26510.10</t>
  </si>
  <si>
    <t>2.10</t>
  </si>
  <si>
    <t>26510.9</t>
  </si>
  <si>
    <t>2.9</t>
  </si>
  <si>
    <t>26510.8</t>
  </si>
  <si>
    <t>2.8</t>
  </si>
  <si>
    <t>26510.7</t>
  </si>
  <si>
    <t>2.7</t>
  </si>
  <si>
    <t>26510.6</t>
  </si>
  <si>
    <t>26510.5</t>
  </si>
  <si>
    <t>26510.4</t>
  </si>
  <si>
    <t>26510.3</t>
  </si>
  <si>
    <t>26510.2</t>
  </si>
  <si>
    <t>26510.1</t>
  </si>
  <si>
    <t>26451.1.1</t>
  </si>
  <si>
    <t>1.4.4.1.2</t>
  </si>
  <si>
    <t>26451.0.1</t>
  </si>
  <si>
    <t>1.4.4.1.1</t>
  </si>
  <si>
    <t>26430.0.1</t>
  </si>
  <si>
    <t>1.4.3.1</t>
  </si>
  <si>
    <t>26421.0.15</t>
  </si>
  <si>
    <t>1.4.2.1.15</t>
  </si>
  <si>
    <t>26421.0.14</t>
  </si>
  <si>
    <t>1.4.2.1.14</t>
  </si>
  <si>
    <t>26421.0.13</t>
  </si>
  <si>
    <t>1.4.2.1.13</t>
  </si>
  <si>
    <t>26421.0.12</t>
  </si>
  <si>
    <t>1.4.2.1.12</t>
  </si>
  <si>
    <t>26421.0.11</t>
  </si>
  <si>
    <t>1.4.2.1.11</t>
  </si>
  <si>
    <t>26421.0.10</t>
  </si>
  <si>
    <t>1.4.2.1.10</t>
  </si>
  <si>
    <t>26421.0.9</t>
  </si>
  <si>
    <t>1.4.2.1.9</t>
  </si>
  <si>
    <t>26421.0.8</t>
  </si>
  <si>
    <t>1.4.2.1.8</t>
  </si>
  <si>
    <t>26421.0.7</t>
  </si>
  <si>
    <t>1.4.2.1.7</t>
  </si>
  <si>
    <t>26421.0.6</t>
  </si>
  <si>
    <t>1.4.2.1.6</t>
  </si>
  <si>
    <t>26421.0.5</t>
  </si>
  <si>
    <t>1.4.2.1.5</t>
  </si>
  <si>
    <t>26421.0.4</t>
  </si>
  <si>
    <t>1.4.2.1.4</t>
  </si>
  <si>
    <t>26421.0.3</t>
  </si>
  <si>
    <t>1.4.2.1.3</t>
  </si>
  <si>
    <t>26421.0.2</t>
  </si>
  <si>
    <t>1.4.2.1.2</t>
  </si>
  <si>
    <t>26421.0.1</t>
  </si>
  <si>
    <t>1.4.2.1.1</t>
  </si>
  <si>
    <t>1.4.2</t>
  </si>
  <si>
    <t>1.4.1.2</t>
  </si>
  <si>
    <t>26411.2</t>
  </si>
  <si>
    <t>1.4.1.1.2</t>
  </si>
  <si>
    <t>26411.1</t>
  </si>
  <si>
    <t>1.4.1.1.1</t>
  </si>
  <si>
    <t>1.4.1.1</t>
  </si>
  <si>
    <t>на 2022 год текущий финансовый год</t>
  </si>
  <si>
    <t>на 2023 год первый год планового периода</t>
  </si>
  <si>
    <t>на 2024 год второй год планового периода</t>
  </si>
  <si>
    <t>на 2022 год и плановый период 2023 и 2024 годы</t>
  </si>
  <si>
    <t>Увеличение стоимости прочих материальных запасов</t>
  </si>
  <si>
    <t>2024 год</t>
  </si>
  <si>
    <t>020.00.0034</t>
  </si>
  <si>
    <t>"___" ____________ 202___ г.</t>
  </si>
  <si>
    <t>на  2022 год
(на текущий финансовый год)</t>
  </si>
  <si>
    <t>на  2023 год
(на первый год планового периода)</t>
  </si>
  <si>
    <t>на  2024 год
(на второй год планового периода)</t>
  </si>
  <si>
    <t>ПЛАТНЫЕ ОБРАЗОВАТЕЛЬНЫЕ УСЛУГИ</t>
  </si>
  <si>
    <t>ВОЗМЕЩЕНИЕ КОММУНАЛКИ</t>
  </si>
  <si>
    <t xml:space="preserve">Доходы от возмещения в виде прочих поступлений </t>
  </si>
  <si>
    <t xml:space="preserve"> Расчеты (обоснования) расходов на оплату труда на 2024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</si>
  <si>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2024 год</t>
  </si>
  <si>
    <t>Расчеты (обоснования) выплат персоналу по уходу за ребенком на 2022 год</t>
  </si>
  <si>
    <t>на  2022 год                          
(на текущий финансовый год)</t>
  </si>
  <si>
    <t>на  2023 год                          
(на первый год
 планового периода)</t>
  </si>
  <si>
    <t>на  2024 год                          
(на второй год планового периода)</t>
  </si>
  <si>
    <t>Расчет (обоснование) расходов на увеличение стоимости лекарственных препаратов и материалов,применяемых в медицинских целях на 2022 год</t>
  </si>
  <si>
    <t>Расчет (обоснование) расходов на увеличение стоимости строительных материалов на 2022 год</t>
  </si>
  <si>
    <t>Расчет (обоснование) расходов на увеличение стоимости мягкого инвентаря на 2022 год</t>
  </si>
  <si>
    <t>Расчет (обоснование) расходов на увеличение стоимости прочих материальных запасов на 2022 год</t>
  </si>
  <si>
    <t>Пособие на погребение умершего сотрудника во вклады</t>
  </si>
  <si>
    <t>Таблица 41</t>
  </si>
  <si>
    <t>Социальные пособия и компенсация персоналу в денежной форме на 2022 год</t>
  </si>
  <si>
    <t xml:space="preserve">  Дополнительный отпуск по уходу за ребенком инвалидом </t>
  </si>
  <si>
    <t>за счет  субсидий 2022 года:</t>
  </si>
  <si>
    <t>к.с. 001.99.0001</t>
  </si>
  <si>
    <t>за счет остатков субсидий, неизрасходованных учреждением в 2021 году и сложившихся на 01.01.2022 г.:</t>
  </si>
  <si>
    <t>ИСТОЧНИК 001</t>
  </si>
  <si>
    <t>т.с. 50.01.00</t>
  </si>
  <si>
    <t>Расчет (обоснование) расходов на оплату услуг связи на 2024 год</t>
  </si>
  <si>
    <t>Услуги по подвозу</t>
  </si>
  <si>
    <t>к.с. 001.02.0001</t>
  </si>
  <si>
    <t>Расчет (обоснование) расходов на оплату коммунальных услуг на 2024 год</t>
  </si>
  <si>
    <t>Газоснабжение (тыс.м.куб)</t>
  </si>
  <si>
    <t>Транспортировка газа (тыс.м.куб)</t>
  </si>
  <si>
    <t>КАССА УРМ НА ____</t>
  </si>
  <si>
    <t>к.с. 001.10.0000</t>
  </si>
  <si>
    <t>ПРОШЛО</t>
  </si>
  <si>
    <t>НАБРАНО</t>
  </si>
  <si>
    <t>Расчет (обоснование) расходов на оплату работ, услуг по содержанию имущества на 2024 год</t>
  </si>
  <si>
    <t>к.с. 001.11.0000</t>
  </si>
  <si>
    <t>к.с. 001.12.0000</t>
  </si>
  <si>
    <t>КАССА УРМ НА ___</t>
  </si>
  <si>
    <t xml:space="preserve"> - поверка счетчиков, сигнализаторов загазованности</t>
  </si>
  <si>
    <t xml:space="preserve"> - техническое обслуживание, абонементское обслуживание, сопровождение официального сайта</t>
  </si>
  <si>
    <t xml:space="preserve">  - оплата договора на подписку периодической литературы (справочник руководителя, Апшеронский рабочий и т.д.)</t>
  </si>
  <si>
    <t xml:space="preserve"> - установка абонентского устройства</t>
  </si>
  <si>
    <t xml:space="preserve"> - медицинские услуги для работников по проведению скрининга ПЦР острые, кишечные инфекции</t>
  </si>
  <si>
    <t>Расчет (обоснование) расходов на оплату прочих работ, услуг на 2024 год</t>
  </si>
  <si>
    <t>Расчет (обоснование) расходов на увеличение стоимости нематериальных активов на 2022 год</t>
  </si>
  <si>
    <t>Расчет (обоснование) расходов на увеличение стоимости материальных запасов для целей капитальных вложений на 2022 год</t>
  </si>
  <si>
    <t>Расчеты (обоснования) расходов на иные выплаты текущего характера физическим лицам на 2022 год</t>
  </si>
  <si>
    <t>Расчет (обоснование) расходов на оплату земельного налога на 2024 год</t>
  </si>
  <si>
    <t>Расчет (обоснование) расходов на оплату налога на имущество на 2024 год</t>
  </si>
  <si>
    <t>Внесение изменений в показатели Расчета (обоснование) расходов на оплату прочих налогов и сборов  на 2022 год</t>
  </si>
  <si>
    <t>Расчет (обоснование) расходов на оплату прочих налогов и сборов  на 2022 год</t>
  </si>
  <si>
    <t>Расчеты (обоснования) расходов на штрафы за нарушение законодательства о налогах и сборах, законодательства о страховых взносах на 2022 год</t>
  </si>
  <si>
    <t>Расчета (обоснование) расходов на оплату прочих налогов и сборов  на 2022 год</t>
  </si>
  <si>
    <t>к.с. 001.07.0002</t>
  </si>
  <si>
    <t>т.с. 50.03.00</t>
  </si>
  <si>
    <t>Расчет (обоснование) расходов на увеличение стоимости материальных запасов однократного применения на 2022 год</t>
  </si>
  <si>
    <t>РЕЗЕРВ (НЕ ТРАТИТЬ!!!) ПОКА НЕ ДАДУТ ДОБРО</t>
  </si>
  <si>
    <t>Расчет (обоснование) расходов на приобретение основных средств на 2024 год</t>
  </si>
  <si>
    <t>Расчет (обоснование) расходов на увеличение стоимости нематериальных активов на 20__ год</t>
  </si>
  <si>
    <t>т.с. 20.00.02</t>
  </si>
  <si>
    <t>за счет средств 2022 года:</t>
  </si>
  <si>
    <t>за счет остатков средств, неизрасходованных учреждением в 2021 году и сложившихся на 01.01.2022 г.:</t>
  </si>
  <si>
    <t>Источник финансового обеспечения: доходы от оказание  платных образовательных услуг (родительская плата)</t>
  </si>
  <si>
    <t xml:space="preserve"> - обеспечение круглосуточной охраны в образовательных учреждениях</t>
  </si>
  <si>
    <t>Расчеты (обоснования) выплат социальных компенсаций персоналу в натуральной форме на 2024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</si>
  <si>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2024 год</t>
  </si>
  <si>
    <t>925 0702 02 1 02 00590 244</t>
  </si>
  <si>
    <t>к.с. 001.06.0000</t>
  </si>
  <si>
    <t>Расчет (обоснование) расходов на оплату транспортных услуг на 2024 год</t>
  </si>
  <si>
    <t xml:space="preserve"> - дезинфекция помещений</t>
  </si>
  <si>
    <t xml:space="preserve"> - лаврицидная обработка</t>
  </si>
  <si>
    <t xml:space="preserve"> - оплата за проведение медицинского осмотра работников (кож.-вен.кабинет)</t>
  </si>
  <si>
    <t xml:space="preserve"> - сопровождение официального сайта</t>
  </si>
  <si>
    <t xml:space="preserve"> Расчеты (обоснования) выплат персоналу при направлении в служебные 
командировки на 2024 год
</t>
  </si>
  <si>
    <t>925 0702 02 1 02 60860 112</t>
  </si>
  <si>
    <t>925 0702 02 1 02 60860 244</t>
  </si>
  <si>
    <t>925 0702 02 1 02 60860 113</t>
  </si>
  <si>
    <t>Программное обеспечение Microsoft Windows</t>
  </si>
  <si>
    <t>Расчет (обоснование) расходов на увеличение стоимости материальных запасов однократного применения на 2024 год</t>
  </si>
  <si>
    <t>Расчет (обоснование) расходов на увеличение стоимости материальных запасов однократного применения на 2023 год</t>
  </si>
  <si>
    <t>Услуги банка</t>
  </si>
  <si>
    <t>Е.Ф. Доманская</t>
  </si>
  <si>
    <t>Е.И. Сильверстова</t>
  </si>
  <si>
    <t xml:space="preserve"> - 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обучающихся 1-4 классов</t>
  </si>
  <si>
    <t xml:space="preserve"> - 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</si>
  <si>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Расчет (обоснование) расходов на оплату пособий по социальной помощи населению в денежной форме на 2022 год</t>
  </si>
  <si>
    <t>на 2024 год (НОВЫЕ ДАННЫЕ)</t>
  </si>
  <si>
    <t>Учреждение: Муниципальное бюджетное дошкольное образовательное учреждение детский сад № ___</t>
  </si>
  <si>
    <t>Заведующий</t>
  </si>
  <si>
    <t>Транспортный налог</t>
  </si>
  <si>
    <t>Всего</t>
  </si>
  <si>
    <t>т.с. 50.01.00, 50.03.00</t>
  </si>
  <si>
    <t>т.с. 20.00.03, 20.00.04</t>
  </si>
  <si>
    <t>92507020210260860  112  212 00 00 к.с 001 07 0002  т с 50 03 00</t>
  </si>
  <si>
    <t>92507020210260860  112  226 00 00 к.с 001 07 0002  т с 50 03 00</t>
  </si>
  <si>
    <t>925 0702 02 1 02 00590 244 225 00 00</t>
  </si>
  <si>
    <t>т.с. 50.01.00 к.с 001.10.0000</t>
  </si>
  <si>
    <t>т.с. 50.01.00 к.с 001.11.0000</t>
  </si>
  <si>
    <t>925 0702 02 1 02 00590 244 226 00 00</t>
  </si>
  <si>
    <t>925 0702 02 1 02 00590 244 228 00 00</t>
  </si>
  <si>
    <t>925 0702 02 1 02 00590 244 310 00 00</t>
  </si>
  <si>
    <t xml:space="preserve">925 0702 02 1 02 00590 244 346 00 00 </t>
  </si>
  <si>
    <t>925 0702 02 1 02 00590 244 227 00 00</t>
  </si>
  <si>
    <t>925 0702 02 1 02 00590 852 291 00 00</t>
  </si>
  <si>
    <t>925 0702 02 1 02 00590 853 291 00 00</t>
  </si>
  <si>
    <t>925 0702 02 1 02 00590 853 292 00 00</t>
  </si>
  <si>
    <t>925 0702 02 1 02 00590 853 295 00 00</t>
  </si>
  <si>
    <t>925 0702 02 1 02 60860 244 225 00 00</t>
  </si>
  <si>
    <t>т.с. 50.03.00 к.с 001 07 0002</t>
  </si>
  <si>
    <t>т.с. 50.01.00 к.с 001 04 0001</t>
  </si>
  <si>
    <t>925 0702 02 1 02 60860 244 226 00 00</t>
  </si>
  <si>
    <t>925 0702 02 1 02 60860 244 310 00 00</t>
  </si>
  <si>
    <t>925 0702 02 1 02 60860 244 346 00 00</t>
  </si>
  <si>
    <t>003.01.0021</t>
  </si>
  <si>
    <t>Капитальный ремонт помещений № 2, 5, 6 (третий этаж) МБОУСОШ № 4</t>
  </si>
  <si>
    <t>003.01.0022</t>
  </si>
  <si>
    <t>Капитальный ремонт пола помещений № 27, 28, 29, 30, 31 МБОУСОШ № 7 им. Ю.А.Гагарина</t>
  </si>
  <si>
    <t>003.01.0023</t>
  </si>
  <si>
    <t>Капитальный ремонт кабинета биологии № 5, кабинета физики № 2, кабинета химии № 6 в МБОУСОШ № 10</t>
  </si>
  <si>
    <t>Капитальный ремонт ограждения МБОУСОШ № 15 им. Гусева В.В.</t>
  </si>
  <si>
    <t>003.01.0024</t>
  </si>
  <si>
    <t>003.01.0025</t>
  </si>
  <si>
    <t>Капитальный ремонт гаража МБОУСОШ № 18</t>
  </si>
  <si>
    <t>003.01.0026</t>
  </si>
  <si>
    <t>Капитальный ремонт спортивного зала МБОУЛ №1</t>
  </si>
  <si>
    <t>Капитальный ремонт (замена дверных блоков) МБОУСОШ № 28</t>
  </si>
  <si>
    <t>003.01.0054</t>
  </si>
  <si>
    <t>003.01.0055</t>
  </si>
  <si>
    <t>Капитальный ремонт входной группы (козырек и крыльцо) МБОУСОШ № 28</t>
  </si>
  <si>
    <t>003.01.0056</t>
  </si>
  <si>
    <t>Капитальный ремонт помещений № 3, 5 в МБОУООШ № 37</t>
  </si>
  <si>
    <t>003.01.0057</t>
  </si>
  <si>
    <t>Капитальный ремонт ограждения территории МБОУВ(С)ОШ № 1</t>
  </si>
  <si>
    <t>003.01.0060</t>
  </si>
  <si>
    <t>Разработка проектно-сметной документации на капитальный ремонт объекта МБОУСОШ № 20, п. Нефтегорск, ул. Советская, 22 (корпус1)</t>
  </si>
  <si>
    <t>003.01.0061</t>
  </si>
  <si>
    <t>Разработка проектно-сметной документации на капитальный ремонт здания МБОУСОШ № 25</t>
  </si>
  <si>
    <t>020.00.0019</t>
  </si>
  <si>
    <t>Выполнение мероприятий по антитеррористической и пожарной безопасности в образовательных учреждениях</t>
  </si>
  <si>
    <t>004.01.0004</t>
  </si>
  <si>
    <t>Проведение государственной экспертизы проектно-сметной документации по объекту: «Универсальный спортивный зал на территории МБОУСОШ № 13 имени А.Д.Знаменского по адресу: Апшеронский район, г. Хадыженск, ул. Кирова, д. 144»</t>
  </si>
  <si>
    <t>004.01.0005</t>
  </si>
  <si>
    <t>Проведение государственной экспертизы проектно-сметной документации по объекту: «Универсальный спортивный зал на территории МБОУСОШ №11 по адресу: Апшеронский район, с. Черниговское, ул. Пролетарская, 10 А»</t>
  </si>
  <si>
    <t>020.00.0023</t>
  </si>
  <si>
    <t>Приобретение стенда по профилактике детского дорожно-транспортного травматизма</t>
  </si>
  <si>
    <t>020.00.0021</t>
  </si>
  <si>
    <t>10220</t>
  </si>
  <si>
    <t>500.02.0007</t>
  </si>
  <si>
    <t>Государственная программа Краснодарского края «Развитие образования» (осуществление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организациях)</t>
  </si>
  <si>
    <t>63540</t>
  </si>
  <si>
    <t>003.03.0001</t>
  </si>
  <si>
    <t>003.01.0013</t>
  </si>
  <si>
    <t>Государственная программа Краснодарского края «Развитие образования» (организация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организациях)</t>
  </si>
  <si>
    <t>500.02.хххх</t>
  </si>
  <si>
    <t>S3550</t>
  </si>
  <si>
    <t>020.00.0022</t>
  </si>
  <si>
    <t>Организация и обеспечение бесплатным горячим питанием обучающихся с ограниченными возможностями здоровья в муниципальных общеобразовательных организациях</t>
  </si>
  <si>
    <t>02 1 02 10220</t>
  </si>
  <si>
    <t>02 1 02 63540</t>
  </si>
  <si>
    <t>02 1 02 S3550</t>
  </si>
  <si>
    <t>Мероприятия по профилактике детского дорожно-транспортного травматизма в муниципальных образовательных учреждениях</t>
  </si>
  <si>
    <t>Осуществление отдельных государственных полномочий по обеспечению бесплатным двухразовым питанием детей-инвалидов (инвалидов), не являющихся обучающимися с ограниченными возможностями здоровья, получающих начальное общее, основное общее и среднее общее образование в муниципальных общеобразовательных организациях</t>
  </si>
  <si>
    <t>53032</t>
  </si>
  <si>
    <t>М.А. Карартуньян</t>
  </si>
  <si>
    <t>Н.Г. Батурина</t>
  </si>
  <si>
    <t xml:space="preserve">Учреждение: муниципальное бюджетное общеобразовательное учреждение средняя общеобразовательная школа № 20 </t>
  </si>
  <si>
    <t xml:space="preserve">Муниципальное бюджетное общеобразовательное учреждение средняя общеобразовательная школа № 20 </t>
  </si>
  <si>
    <t>03309115</t>
  </si>
  <si>
    <r>
      <t xml:space="preserve"> - 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детей-инвалидов(инвалидов)</t>
    </r>
    <r>
      <rPr>
        <sz val="14"/>
        <rFont val="Times New Roman"/>
        <family val="1"/>
        <charset val="204"/>
      </rPr>
      <t xml:space="preserve">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</t>
    </r>
    <r>
      <rPr>
        <b/>
        <sz val="14"/>
        <rFont val="Times New Roman"/>
        <family val="1"/>
        <charset val="204"/>
      </rPr>
      <t>(для оплаты услуг аутсорсинга)</t>
    </r>
  </si>
  <si>
    <r>
      <t xml:space="preserve">обеспечение бесплатным двухразовым питанием </t>
    </r>
    <r>
      <rPr>
        <b/>
        <sz val="14"/>
        <rFont val="Times New Roman"/>
        <family val="1"/>
        <charset val="204"/>
      </rPr>
      <t>детей-инвалидов(инвалидов</t>
    </r>
    <r>
      <rPr>
        <sz val="14"/>
        <rFont val="Times New Roman"/>
        <family val="1"/>
        <charset val="204"/>
      </rPr>
      <t>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 ,индивидуальное обучение которым общеобразовательные организации муниципального образования Апшеронский район осуществляют на дому (</t>
    </r>
    <r>
      <rPr>
        <b/>
        <sz val="14"/>
        <rFont val="Times New Roman"/>
        <family val="1"/>
        <charset val="204"/>
      </rPr>
      <t>услуги банка)</t>
    </r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</si>
  <si>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</si>
  <si>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</t>
  </si>
  <si>
    <t xml:space="preserve"> - организация и обеспечение бесплатным горячим питанием обучающихся с ограниченными возможностями здоровья  в муниципальных образовательных организациях, индивидуальное обучение которым общеобразовательные организации муниципального образования Апшеронский район осуществляют на дому</t>
  </si>
  <si>
    <t>Расчет (обоснование) расходов на оплату пособий по социальной помощи населению в денежной форме на 2023 год</t>
  </si>
  <si>
    <t>Расчет (обоснование) расходов на оплату пособий по социальной помощи населению в денежной форме на 2024 год</t>
  </si>
  <si>
    <t>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</si>
  <si>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t xml:space="preserve">  обеспечение бесплатным двухразовым питанием детей-инвалидов(инвалидов), не являющихся обучающимися с ограниченными возможностями здоровья, получающих начальное,общее, основное общее и среднее общее образование в муниципальных общеобразовательных организациях</t>
  </si>
  <si>
    <r>
      <t>Государственная программа Краснодарского края "Развитие образования" (осуществление государственных полномочи</t>
    </r>
    <r>
      <rPr>
        <b/>
        <sz val="12"/>
        <rFont val="Times New Roman"/>
        <family val="1"/>
        <charset val="204"/>
      </rPr>
      <t>й по обеспечению льготным питанием учащихся из многодетных семей</t>
    </r>
    <r>
      <rPr>
        <sz val="12"/>
        <rFont val="Times New Roman"/>
        <family val="1"/>
        <charset val="204"/>
      </rPr>
      <t xml:space="preserve"> в муниципальных общеобразовательных организациях)</t>
    </r>
  </si>
  <si>
    <r>
      <t xml:space="preserve">Обеспечение бесплатным двухразовым питанием </t>
    </r>
    <r>
      <rPr>
        <b/>
        <sz val="12"/>
        <rFont val="Times New Roman"/>
        <family val="1"/>
        <charset val="204"/>
      </rPr>
      <t>детей-инвалидов (инвалидов), не являющихся обучающимися с ограниченными возможностями здоровья</t>
    </r>
    <r>
      <rPr>
        <sz val="12"/>
        <rFont val="Times New Roman"/>
        <family val="1"/>
        <charset val="204"/>
      </rPr>
      <t>, получающих начальное общее, основное общее и среднее общее образование в муниципальных общеобразовательных организациях</t>
    </r>
    <r>
      <rPr>
        <b/>
        <sz val="12"/>
        <rFont val="Times New Roman"/>
        <family val="1"/>
        <charset val="204"/>
      </rPr>
      <t xml:space="preserve"> (для оплаты за услуги аутсорсинга)</t>
    </r>
  </si>
  <si>
    <r>
      <t>Организация и обеспечение бесплатным горячим питанием</t>
    </r>
    <r>
      <rPr>
        <b/>
        <sz val="12"/>
        <rFont val="Times New Roman"/>
        <family val="1"/>
        <charset val="204"/>
      </rPr>
      <t xml:space="preserve"> обучающихся с ограниченными возможностями здоровь</t>
    </r>
    <r>
      <rPr>
        <sz val="12"/>
        <rFont val="Times New Roman"/>
        <family val="1"/>
        <charset val="204"/>
      </rPr>
      <t>я в муниципальных общеобразовательных организациях</t>
    </r>
  </si>
  <si>
    <t>Педагог дополнительного образования</t>
  </si>
  <si>
    <t>Административно-управленческий персонал</t>
  </si>
  <si>
    <t xml:space="preserve">Директор </t>
  </si>
  <si>
    <t>зам.Директора по УВР</t>
  </si>
  <si>
    <t>зам. Директора по ВР</t>
  </si>
  <si>
    <t>зам. Директора по АХР</t>
  </si>
  <si>
    <t>Учитель</t>
  </si>
  <si>
    <t>Педагог - библиотекарь</t>
  </si>
  <si>
    <t>Педагог-психолог</t>
  </si>
  <si>
    <t>Преподаватель-организатор основ безопасности жизнедеятельности</t>
  </si>
  <si>
    <t>Учебно вспомогательный персонал</t>
  </si>
  <si>
    <t>Специалист по кадрам</t>
  </si>
  <si>
    <t>Уборщик служебных помещений</t>
  </si>
  <si>
    <t>Выплата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</si>
  <si>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>Взносы по обязательному страхованию на выплату компенсации педагогическим работникам, участвующим в проведении государственной итоговой аттестации по образовательным программам основного общего и среднего общего образования, за работу по подготовке и проведению указанной государственной итоговой аттестации</t>
  </si>
  <si>
    <t xml:space="preserve"> Расчет (обоснование) расходов на оплату прочих работ, услуг на 2022 год
</t>
  </si>
  <si>
    <t>пгт. Нефтегорск, ул. Советская, 22, ул. Школьная</t>
  </si>
  <si>
    <t>2.48</t>
  </si>
  <si>
    <t>26510.48</t>
  </si>
  <si>
    <t xml:space="preserve"> Расчет (обоснование) расходов на оплату прочих работ, услуг на 2023 год
</t>
  </si>
  <si>
    <t xml:space="preserve"> Расчет (обоснование) расходов на оплату прочих работ, услуг на 2024 год
</t>
  </si>
  <si>
    <t>925 0702 02 1 02 09020 243 226 00 00</t>
  </si>
  <si>
    <t>т.с. 60.01.00</t>
  </si>
  <si>
    <t>Код видов расходов: 243</t>
  </si>
  <si>
    <t>Л.В.Белобрюхова</t>
  </si>
  <si>
    <t>Стенды</t>
  </si>
  <si>
    <t>Материалы на текущий ремонт, для обеспечения санитарных условий пребывания детей в образовательном учреждении (строительные материалы)</t>
  </si>
  <si>
    <t>28.09.2021</t>
  </si>
  <si>
    <t>УРМ</t>
  </si>
  <si>
    <t>Источник финансового обеспечения: доходы от арендной либо иной платы за передачу в возмездное пользование  имущества</t>
  </si>
  <si>
    <t>000+ИСТ. 001</t>
  </si>
  <si>
    <t xml:space="preserve"> - услуги по организации и приготовлению питания детей</t>
  </si>
  <si>
    <t xml:space="preserve"> гигиеническая подготовкапередлетними лагерями</t>
  </si>
  <si>
    <t>гигиеническая подготовкапередлетними лагерями</t>
  </si>
  <si>
    <t>Расширение системы видеонаблюдения</t>
  </si>
  <si>
    <t>к.с. 020.00.0019</t>
  </si>
  <si>
    <t>Установка прожекторов для наружного освещения по адресу пгт.Нефтегорск ул. Школьная ,8</t>
  </si>
  <si>
    <t>к.с. 001.04.0001</t>
  </si>
  <si>
    <t>"19" января2022 г.</t>
  </si>
  <si>
    <t>от "19" января2022 г.</t>
  </si>
  <si>
    <t>"19"января 2022г.</t>
  </si>
  <si>
    <t>М.А. Каратуньян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</si>
</sst>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_р_._-;\-* #,##0.00_р_._-;_-* &quot;-&quot;??_р_._-;_-@_-"/>
    <numFmt numFmtId="165" formatCode="#,##0.00_ ;[Red]\-#,##0.00\ "/>
    <numFmt numFmtId="166" formatCode="#,##0.000000000"/>
    <numFmt numFmtId="167" formatCode="0.00_ ;[Red]\-0.00\ "/>
    <numFmt numFmtId="168" formatCode="#,##0.0000_ ;[Red]\-#,##0.0000\ "/>
    <numFmt numFmtId="169" formatCode="0.0%"/>
    <numFmt numFmtId="170" formatCode="#,##0_ ;[Red]\-#,##0\ "/>
    <numFmt numFmtId="171" formatCode="_-* #,##0.00\ &quot;р.&quot;_-;\-* #,##0.00\ &quot;р.&quot;_-;_-* &quot;-&quot;??\ &quot;р.&quot;_-;_-@_-"/>
  </numFmts>
  <fonts count="102" x14ac:knownFonts="1"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name val="Calibri"/>
      <family val="2"/>
      <charset val="204"/>
    </font>
    <font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Calibri"/>
      <family val="2"/>
      <charset val="204"/>
    </font>
    <font>
      <sz val="14"/>
      <color indexed="9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FF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FFFF00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4"/>
      <color rgb="FF3333CC"/>
      <name val="Times New Roman"/>
      <family val="1"/>
      <charset val="204"/>
    </font>
    <font>
      <sz val="12"/>
      <color rgb="FF3333CC"/>
      <name val="Times New Roman"/>
      <family val="1"/>
      <charset val="204"/>
    </font>
    <font>
      <sz val="14"/>
      <color rgb="FF7030A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sz val="14"/>
      <name val="Times New Roman Cyr"/>
      <family val="1"/>
      <charset val="204"/>
    </font>
    <font>
      <sz val="14"/>
      <color theme="4" tint="-0.249977111117893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b/>
      <sz val="14"/>
      <color theme="4" tint="-0.249977111117893"/>
      <name val="Times New Roman"/>
      <family val="1"/>
      <charset val="204"/>
    </font>
    <font>
      <b/>
      <sz val="14"/>
      <color theme="5" tint="-0.499984740745262"/>
      <name val="Times New Roman"/>
      <family val="1"/>
      <charset val="204"/>
    </font>
    <font>
      <b/>
      <sz val="14"/>
      <color theme="7" tint="-0.499984740745262"/>
      <name val="Times New Roman"/>
      <family val="1"/>
      <charset val="204"/>
    </font>
    <font>
      <b/>
      <sz val="14"/>
      <color theme="8" tint="-0.49998474074526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22"/>
      <name val="Times New Roman"/>
      <family val="1"/>
      <charset val="204"/>
    </font>
    <font>
      <sz val="11"/>
      <color rgb="FFFFFF00"/>
      <name val="Calibri"/>
      <family val="2"/>
      <charset val="204"/>
      <scheme val="minor"/>
    </font>
    <font>
      <sz val="15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8"/>
      <name val="Arial Cyr"/>
      <charset val="204"/>
    </font>
    <font>
      <sz val="8"/>
      <color indexed="8"/>
      <name val="Times New Roman"/>
      <family val="1"/>
      <charset val="204"/>
    </font>
    <font>
      <sz val="14"/>
      <color rgb="FF0038A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b/>
      <u/>
      <sz val="14"/>
      <color theme="5" tint="-0.249977111117893"/>
      <name val="Times New Roman"/>
      <family val="1"/>
      <charset val="204"/>
    </font>
    <font>
      <b/>
      <sz val="14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6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8"/>
      <name val="Comic Sans MS"/>
      <family val="4"/>
      <charset val="204"/>
    </font>
    <font>
      <sz val="10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u/>
      <sz val="14"/>
      <color indexed="18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18"/>
      <name val="Arial"/>
      <family val="2"/>
      <charset val="204"/>
    </font>
    <font>
      <sz val="10"/>
      <color indexed="8"/>
      <name val="Arial Narrow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sz val="10"/>
      <name val="Tahoma"/>
      <family val="2"/>
      <charset val="204"/>
    </font>
    <font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 Cyr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b/>
      <sz val="11"/>
      <color theme="1"/>
      <name val="Times New Roman"/>
      <family val="1"/>
      <charset val="204"/>
    </font>
    <font>
      <sz val="12"/>
      <color rgb="FF43FFA1"/>
      <name val="Times New Roman"/>
      <family val="1"/>
      <charset val="204"/>
    </font>
    <font>
      <b/>
      <sz val="14"/>
      <color rgb="FF43FFA1"/>
      <name val="Calibri"/>
      <family val="2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</fills>
  <borders count="9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4492">
    <xf numFmtId="0" fontId="0" fillId="0" borderId="0"/>
    <xf numFmtId="0" fontId="6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164" fontId="12" fillId="0" borderId="0" applyFont="0" applyFill="0" applyBorder="0" applyAlignment="0" applyProtection="0"/>
    <xf numFmtId="0" fontId="25" fillId="0" borderId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28" borderId="0" applyNumberFormat="0" applyBorder="0" applyAlignment="0" applyProtection="0"/>
    <xf numFmtId="0" fontId="12" fillId="24" borderId="0" applyNumberFormat="0" applyBorder="0" applyAlignment="0" applyProtection="0"/>
    <xf numFmtId="0" fontId="12" fillId="29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26" borderId="0" applyNumberFormat="0" applyBorder="0" applyAlignment="0" applyProtection="0"/>
    <xf numFmtId="0" fontId="12" fillId="31" borderId="0" applyNumberFormat="0" applyBorder="0" applyAlignment="0" applyProtection="0"/>
    <xf numFmtId="0" fontId="12" fillId="34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26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6" borderId="0" applyNumberFormat="0" applyBorder="0" applyAlignment="0" applyProtection="0"/>
    <xf numFmtId="0" fontId="12" fillId="34" borderId="0" applyNumberFormat="0" applyBorder="0" applyAlignment="0" applyProtection="0"/>
    <xf numFmtId="0" fontId="64" fillId="37" borderId="0" applyNumberFormat="0" applyBorder="0" applyAlignment="0" applyProtection="0"/>
    <xf numFmtId="0" fontId="64" fillId="32" borderId="0" applyNumberFormat="0" applyBorder="0" applyAlignment="0" applyProtection="0"/>
    <xf numFmtId="0" fontId="64" fillId="33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0" borderId="0" applyNumberFormat="0" applyBorder="0" applyAlignment="0" applyProtection="0"/>
    <xf numFmtId="0" fontId="64" fillId="31" borderId="0" applyNumberFormat="0" applyBorder="0" applyAlignment="0" applyProtection="0"/>
    <xf numFmtId="0" fontId="64" fillId="37" borderId="0" applyNumberFormat="0" applyBorder="0" applyAlignment="0" applyProtection="0"/>
    <xf numFmtId="0" fontId="64" fillId="28" borderId="0" applyNumberFormat="0" applyBorder="0" applyAlignment="0" applyProtection="0"/>
    <xf numFmtId="0" fontId="64" fillId="32" borderId="0" applyNumberFormat="0" applyBorder="0" applyAlignment="0" applyProtection="0"/>
    <xf numFmtId="0" fontId="64" fillId="35" borderId="0" applyNumberFormat="0" applyBorder="0" applyAlignment="0" applyProtection="0"/>
    <xf numFmtId="0" fontId="64" fillId="33" borderId="0" applyNumberFormat="0" applyBorder="0" applyAlignment="0" applyProtection="0"/>
    <xf numFmtId="0" fontId="64" fillId="36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1" borderId="0" applyNumberFormat="0" applyBorder="0" applyAlignment="0" applyProtection="0"/>
    <xf numFmtId="0" fontId="64" fillId="40" borderId="0" applyNumberFormat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1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4" borderId="0" applyNumberFormat="0" applyBorder="0" applyAlignment="0" applyProtection="0"/>
    <xf numFmtId="0" fontId="65" fillId="24" borderId="0" applyNumberFormat="0" applyBorder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7" fillId="45" borderId="55" applyNumberFormat="0" applyAlignment="0" applyProtection="0"/>
    <xf numFmtId="0" fontId="68" fillId="0" borderId="0" applyNumberFormat="0" applyFill="0" applyBorder="0" applyAlignment="0" applyProtection="0"/>
    <xf numFmtId="0" fontId="69" fillId="25" borderId="0" applyNumberFormat="0" applyBorder="0" applyAlignment="0" applyProtection="0"/>
    <xf numFmtId="0" fontId="70" fillId="0" borderId="56" applyNumberFormat="0" applyFill="0" applyAlignment="0" applyProtection="0"/>
    <xf numFmtId="0" fontId="71" fillId="0" borderId="57" applyNumberFormat="0" applyFill="0" applyAlignment="0" applyProtection="0"/>
    <xf numFmtId="0" fontId="72" fillId="0" borderId="58" applyNumberFormat="0" applyFill="0" applyAlignment="0" applyProtection="0"/>
    <xf numFmtId="0" fontId="72" fillId="0" borderId="0" applyNumberFormat="0" applyFill="0" applyBorder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4" fillId="0" borderId="59" applyNumberFormat="0" applyFill="0" applyAlignment="0" applyProtection="0"/>
    <xf numFmtId="0" fontId="75" fillId="36" borderId="0" applyNumberFormat="0" applyBorder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12" fillId="30" borderId="60" applyNumberFormat="0" applyFon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7" fillId="29" borderId="0">
      <alignment horizontal="left"/>
    </xf>
    <xf numFmtId="0" fontId="78" fillId="29" borderId="0">
      <alignment horizontal="left" vertical="top"/>
    </xf>
    <xf numFmtId="0" fontId="78" fillId="29" borderId="0">
      <alignment horizontal="left" vertical="center"/>
    </xf>
    <xf numFmtId="0" fontId="79" fillId="29" borderId="0">
      <alignment horizontal="center" vertical="center"/>
    </xf>
    <xf numFmtId="0" fontId="80" fillId="29" borderId="0">
      <alignment horizontal="center"/>
    </xf>
    <xf numFmtId="0" fontId="78" fillId="29" borderId="0">
      <alignment horizontal="left" vertical="top"/>
    </xf>
    <xf numFmtId="0" fontId="79" fillId="29" borderId="0">
      <alignment horizontal="center"/>
    </xf>
    <xf numFmtId="0" fontId="22" fillId="29" borderId="0">
      <alignment horizontal="right"/>
    </xf>
    <xf numFmtId="0" fontId="78" fillId="29" borderId="0">
      <alignment horizontal="left"/>
    </xf>
    <xf numFmtId="0" fontId="79" fillId="29" borderId="0">
      <alignment horizontal="center" vertical="top"/>
    </xf>
    <xf numFmtId="0" fontId="81" fillId="29" borderId="0">
      <alignment horizontal="center" vertical="center"/>
    </xf>
    <xf numFmtId="0" fontId="82" fillId="29" borderId="0">
      <alignment horizontal="left" vertical="center"/>
    </xf>
    <xf numFmtId="0" fontId="22" fillId="29" borderId="0">
      <alignment horizontal="right" vertical="top"/>
    </xf>
    <xf numFmtId="0" fontId="82" fillId="29" borderId="0">
      <alignment horizontal="left"/>
    </xf>
    <xf numFmtId="0" fontId="79" fillId="29" borderId="0">
      <alignment horizontal="center" vertical="center"/>
    </xf>
    <xf numFmtId="0" fontId="78" fillId="29" borderId="0">
      <alignment horizontal="left" vertical="center"/>
    </xf>
    <xf numFmtId="0" fontId="79" fillId="29" borderId="0">
      <alignment horizontal="center" vertical="top"/>
    </xf>
    <xf numFmtId="0" fontId="83" fillId="29" borderId="0">
      <alignment horizontal="left" vertical="top"/>
    </xf>
    <xf numFmtId="0" fontId="78" fillId="29" borderId="0">
      <alignment horizontal="left" vertical="top"/>
    </xf>
    <xf numFmtId="0" fontId="22" fillId="29" borderId="0">
      <alignment horizontal="left" vertical="top"/>
    </xf>
    <xf numFmtId="0" fontId="84" fillId="36" borderId="0">
      <alignment horizontal="left" vertical="top"/>
    </xf>
    <xf numFmtId="0" fontId="22" fillId="29" borderId="0">
      <alignment horizontal="center" vertical="top"/>
    </xf>
    <xf numFmtId="0" fontId="78" fillId="30" borderId="0">
      <alignment horizontal="left" vertical="top"/>
    </xf>
    <xf numFmtId="0" fontId="83" fillId="29" borderId="0">
      <alignment horizontal="center"/>
    </xf>
    <xf numFmtId="0" fontId="22" fillId="29" borderId="0">
      <alignment horizontal="center"/>
    </xf>
    <xf numFmtId="0" fontId="85" fillId="29" borderId="0">
      <alignment horizontal="left" vertical="top"/>
    </xf>
    <xf numFmtId="0" fontId="86" fillId="29" borderId="0">
      <alignment horizontal="center"/>
    </xf>
    <xf numFmtId="0" fontId="87" fillId="29" borderId="0">
      <alignment horizontal="right" vertical="center"/>
    </xf>
    <xf numFmtId="0" fontId="88" fillId="29" borderId="0">
      <alignment horizontal="center" vertical="center"/>
    </xf>
    <xf numFmtId="0" fontId="87" fillId="29" borderId="0">
      <alignment horizontal="left" vertical="top"/>
    </xf>
    <xf numFmtId="0" fontId="22" fillId="30" borderId="0">
      <alignment horizontal="center" vertical="center"/>
    </xf>
    <xf numFmtId="0" fontId="78" fillId="30" borderId="0">
      <alignment horizontal="center" vertical="center"/>
    </xf>
    <xf numFmtId="0" fontId="89" fillId="29" borderId="0">
      <alignment horizontal="left" vertical="center"/>
    </xf>
    <xf numFmtId="0" fontId="22" fillId="29" borderId="0">
      <alignment horizontal="center" vertical="center"/>
    </xf>
    <xf numFmtId="0" fontId="90" fillId="0" borderId="0" applyNumberFormat="0" applyFill="0" applyBorder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91" fillId="0" borderId="0" applyNumberFormat="0" applyFill="0" applyBorder="0" applyAlignment="0" applyProtection="0"/>
    <xf numFmtId="0" fontId="64" fillId="42" borderId="0" applyNumberFormat="0" applyBorder="0" applyAlignment="0" applyProtection="0"/>
    <xf numFmtId="0" fontId="64" fillId="43" borderId="0" applyNumberFormat="0" applyBorder="0" applyAlignment="0" applyProtection="0"/>
    <xf numFmtId="0" fontId="64" fillId="41" borderId="0" applyNumberFormat="0" applyBorder="0" applyAlignment="0" applyProtection="0"/>
    <xf numFmtId="0" fontId="64" fillId="38" borderId="0" applyNumberFormat="0" applyBorder="0" applyAlignment="0" applyProtection="0"/>
    <xf numFmtId="0" fontId="64" fillId="39" borderId="0" applyNumberFormat="0" applyBorder="0" applyAlignment="0" applyProtection="0"/>
    <xf numFmtId="0" fontId="64" fillId="44" borderId="0" applyNumberFormat="0" applyBorder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3" fillId="28" borderId="54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76" fillId="35" borderId="61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0" fontId="66" fillId="35" borderId="54" applyNumberFormat="0" applyAlignment="0" applyProtection="0"/>
    <xf numFmtId="171" fontId="92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0" borderId="56" applyNumberFormat="0" applyFill="0" applyAlignment="0" applyProtection="0"/>
    <xf numFmtId="0" fontId="71" fillId="0" borderId="57" applyNumberFormat="0" applyFill="0" applyAlignment="0" applyProtection="0"/>
    <xf numFmtId="0" fontId="72" fillId="0" borderId="5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46" fillId="0" borderId="62" applyNumberFormat="0" applyFill="0" applyAlignment="0" applyProtection="0"/>
    <xf numFmtId="0" fontId="67" fillId="45" borderId="55" applyNumberFormat="0" applyAlignment="0" applyProtection="0"/>
    <xf numFmtId="0" fontId="90" fillId="0" borderId="0" applyNumberFormat="0" applyFill="0" applyBorder="0" applyAlignment="0" applyProtection="0"/>
    <xf numFmtId="0" fontId="75" fillId="36" borderId="0" applyNumberFormat="0" applyBorder="0" applyAlignment="0" applyProtection="0"/>
    <xf numFmtId="0" fontId="6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3" fillId="0" borderId="0"/>
    <xf numFmtId="0" fontId="63" fillId="0" borderId="0"/>
    <xf numFmtId="0" fontId="6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92" fillId="0" borderId="0"/>
    <xf numFmtId="0" fontId="93" fillId="0" borderId="0"/>
    <xf numFmtId="0" fontId="25" fillId="0" borderId="0"/>
    <xf numFmtId="0" fontId="6" fillId="0" borderId="0"/>
    <xf numFmtId="0" fontId="93" fillId="0" borderId="0"/>
    <xf numFmtId="0" fontId="12" fillId="0" borderId="0"/>
    <xf numFmtId="0" fontId="63" fillId="0" borderId="0"/>
    <xf numFmtId="0" fontId="63" fillId="0" borderId="0"/>
    <xf numFmtId="0" fontId="63" fillId="0" borderId="0"/>
    <xf numFmtId="0" fontId="1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5" fillId="24" borderId="0" applyNumberFormat="0" applyBorder="0" applyAlignment="0" applyProtection="0"/>
    <xf numFmtId="0" fontId="68" fillId="0" borderId="0" applyNumberFormat="0" applyFill="0" applyBorder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6" fillId="30" borderId="60" applyNumberFormat="0" applyFont="0" applyAlignment="0" applyProtection="0"/>
    <xf numFmtId="0" fontId="74" fillId="0" borderId="59" applyNumberFormat="0" applyFill="0" applyAlignment="0" applyProtection="0"/>
    <xf numFmtId="0" fontId="91" fillId="0" borderId="0" applyNumberFormat="0" applyFill="0" applyBorder="0" applyAlignment="0" applyProtection="0"/>
    <xf numFmtId="165" fontId="63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5" fontId="63" fillId="0" borderId="0" applyFont="0" applyFill="0" applyBorder="0" applyAlignment="0" applyProtection="0"/>
    <xf numFmtId="164" fontId="93" fillId="0" borderId="0" applyFont="0" applyFill="0" applyBorder="0" applyAlignment="0" applyProtection="0"/>
    <xf numFmtId="164" fontId="93" fillId="0" borderId="0" applyFont="0" applyFill="0" applyBorder="0" applyAlignment="0" applyProtection="0"/>
    <xf numFmtId="164" fontId="9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0" fontId="69" fillId="25" borderId="0" applyNumberFormat="0" applyBorder="0" applyAlignment="0" applyProtection="0"/>
  </cellStyleXfs>
  <cellXfs count="1298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4" fontId="5" fillId="0" borderId="0" xfId="0" applyNumberFormat="1" applyFont="1"/>
    <xf numFmtId="0" fontId="5" fillId="2" borderId="0" xfId="0" applyFont="1" applyFill="1" applyAlignment="1">
      <alignment horizontal="right"/>
    </xf>
    <xf numFmtId="0" fontId="7" fillId="0" borderId="0" xfId="1" applyFont="1" applyAlignment="1">
      <alignment vertical="center" wrapText="1"/>
    </xf>
    <xf numFmtId="0" fontId="3" fillId="0" borderId="0" xfId="1" applyFont="1" applyAlignment="1">
      <alignment vertical="center" wrapText="1"/>
    </xf>
    <xf numFmtId="0" fontId="1" fillId="0" borderId="0" xfId="1" applyFont="1" applyAlignment="1">
      <alignment horizontal="center" vertical="center" wrapText="1"/>
    </xf>
    <xf numFmtId="4" fontId="8" fillId="0" borderId="0" xfId="1" applyNumberFormat="1" applyFont="1"/>
    <xf numFmtId="0" fontId="8" fillId="0" borderId="0" xfId="1" applyFont="1"/>
    <xf numFmtId="0" fontId="1" fillId="3" borderId="0" xfId="0" applyNumberFormat="1" applyFont="1" applyFill="1" applyBorder="1" applyAlignment="1"/>
    <xf numFmtId="0" fontId="1" fillId="0" borderId="0" xfId="0" applyNumberFormat="1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wrapText="1"/>
    </xf>
    <xf numFmtId="0" fontId="5" fillId="0" borderId="0" xfId="0" applyFont="1" applyBorder="1" applyAlignment="1"/>
    <xf numFmtId="0" fontId="5" fillId="0" borderId="1" xfId="0" applyFont="1" applyBorder="1" applyAlignment="1"/>
    <xf numFmtId="0" fontId="1" fillId="4" borderId="3" xfId="1" applyFont="1" applyFill="1" applyBorder="1" applyAlignment="1">
      <alignment horizontal="center" vertical="center" wrapText="1"/>
    </xf>
    <xf numFmtId="0" fontId="1" fillId="4" borderId="11" xfId="1" applyFont="1" applyFill="1" applyBorder="1" applyAlignment="1">
      <alignment horizontal="center" vertical="center" wrapText="1"/>
    </xf>
    <xf numFmtId="0" fontId="3" fillId="4" borderId="11" xfId="1" applyFont="1" applyFill="1" applyBorder="1" applyAlignment="1">
      <alignment horizontal="center" vertical="center" wrapText="1"/>
    </xf>
    <xf numFmtId="4" fontId="8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0" fontId="1" fillId="0" borderId="11" xfId="1" applyFont="1" applyBorder="1" applyAlignment="1">
      <alignment horizontal="right" vertical="center" wrapText="1"/>
    </xf>
    <xf numFmtId="165" fontId="1" fillId="0" borderId="11" xfId="1" applyNumberFormat="1" applyFont="1" applyBorder="1" applyAlignment="1">
      <alignment horizontal="left" wrapText="1"/>
    </xf>
    <xf numFmtId="165" fontId="1" fillId="0" borderId="11" xfId="1" applyNumberFormat="1" applyFont="1" applyBorder="1" applyAlignment="1">
      <alignment horizontal="center" wrapText="1"/>
    </xf>
    <xf numFmtId="165" fontId="1" fillId="4" borderId="11" xfId="1" applyNumberFormat="1" applyFont="1" applyFill="1" applyBorder="1" applyAlignment="1">
      <alignment horizontal="center" wrapText="1"/>
    </xf>
    <xf numFmtId="165" fontId="3" fillId="0" borderId="11" xfId="1" applyNumberFormat="1" applyFont="1" applyFill="1" applyBorder="1" applyAlignment="1">
      <alignment horizontal="center" wrapText="1"/>
    </xf>
    <xf numFmtId="165" fontId="1" fillId="0" borderId="11" xfId="1" applyNumberFormat="1" applyFont="1" applyFill="1" applyBorder="1" applyAlignment="1">
      <alignment horizontal="left" wrapText="1"/>
    </xf>
    <xf numFmtId="165" fontId="1" fillId="0" borderId="11" xfId="1" applyNumberFormat="1" applyFont="1" applyBorder="1" applyAlignment="1">
      <alignment horizontal="center" vertical="center" wrapText="1"/>
    </xf>
    <xf numFmtId="165" fontId="1" fillId="0" borderId="0" xfId="1" applyNumberFormat="1" applyFont="1" applyAlignment="1">
      <alignment horizontal="center"/>
    </xf>
    <xf numFmtId="165" fontId="3" fillId="4" borderId="11" xfId="1" applyNumberFormat="1" applyFont="1" applyFill="1" applyBorder="1" applyAlignment="1">
      <alignment horizontal="center" wrapText="1"/>
    </xf>
    <xf numFmtId="166" fontId="8" fillId="0" borderId="0" xfId="1" applyNumberFormat="1" applyFont="1"/>
    <xf numFmtId="2" fontId="9" fillId="0" borderId="0" xfId="1" applyNumberFormat="1" applyFont="1"/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1" fillId="0" borderId="0" xfId="2" applyFont="1" applyAlignment="1">
      <alignment horizontal="center"/>
    </xf>
    <xf numFmtId="0" fontId="1" fillId="0" borderId="0" xfId="2" applyFont="1"/>
    <xf numFmtId="0" fontId="1" fillId="0" borderId="0" xfId="2" applyFont="1" applyAlignment="1">
      <alignment horizontal="right" vertical="center"/>
    </xf>
    <xf numFmtId="0" fontId="13" fillId="0" borderId="0" xfId="2" applyFont="1"/>
    <xf numFmtId="0" fontId="14" fillId="0" borderId="0" xfId="2" applyFont="1"/>
    <xf numFmtId="0" fontId="1" fillId="3" borderId="15" xfId="0" applyNumberFormat="1" applyFont="1" applyFill="1" applyBorder="1" applyAlignment="1">
      <alignment horizontal="left" wrapText="1"/>
    </xf>
    <xf numFmtId="0" fontId="1" fillId="3" borderId="0" xfId="0" applyNumberFormat="1" applyFont="1" applyFill="1" applyBorder="1" applyAlignment="1">
      <alignment horizontal="left" wrapText="1"/>
    </xf>
    <xf numFmtId="0" fontId="15" fillId="0" borderId="0" xfId="0" applyNumberFormat="1" applyFont="1" applyFill="1" applyBorder="1" applyAlignment="1">
      <alignment horizontal="left"/>
    </xf>
    <xf numFmtId="0" fontId="1" fillId="4" borderId="11" xfId="2" applyFont="1" applyFill="1" applyBorder="1" applyAlignment="1">
      <alignment horizontal="center" vertical="center" wrapText="1"/>
    </xf>
    <xf numFmtId="0" fontId="1" fillId="4" borderId="17" xfId="2" applyFont="1" applyFill="1" applyBorder="1" applyAlignment="1">
      <alignment horizontal="center" vertical="center" wrapText="1"/>
    </xf>
    <xf numFmtId="0" fontId="1" fillId="4" borderId="14" xfId="2" applyFont="1" applyFill="1" applyBorder="1" applyAlignment="1">
      <alignment horizontal="center" vertical="center"/>
    </xf>
    <xf numFmtId="0" fontId="14" fillId="0" borderId="0" xfId="2" applyFont="1" applyAlignment="1">
      <alignment vertical="center"/>
    </xf>
    <xf numFmtId="49" fontId="1" fillId="4" borderId="18" xfId="2" applyNumberFormat="1" applyFont="1" applyFill="1" applyBorder="1" applyAlignment="1">
      <alignment horizontal="center" vertical="center" wrapText="1"/>
    </xf>
    <xf numFmtId="0" fontId="1" fillId="0" borderId="4" xfId="2" applyFont="1" applyBorder="1" applyAlignment="1">
      <alignment horizontal="justify" vertical="center" wrapText="1"/>
    </xf>
    <xf numFmtId="165" fontId="1" fillId="0" borderId="11" xfId="0" applyNumberFormat="1" applyFont="1" applyBorder="1" applyAlignment="1">
      <alignment horizontal="center" vertical="center"/>
    </xf>
    <xf numFmtId="0" fontId="16" fillId="0" borderId="0" xfId="2" applyFont="1"/>
    <xf numFmtId="0" fontId="1" fillId="4" borderId="4" xfId="2" applyFont="1" applyFill="1" applyBorder="1" applyAlignment="1">
      <alignment horizontal="justify" vertical="center" wrapText="1"/>
    </xf>
    <xf numFmtId="165" fontId="1" fillId="0" borderId="11" xfId="1" applyNumberFormat="1" applyFont="1" applyBorder="1" applyAlignment="1">
      <alignment horizontal="center" vertical="center"/>
    </xf>
    <xf numFmtId="0" fontId="1" fillId="0" borderId="4" xfId="2" applyFont="1" applyBorder="1" applyAlignment="1">
      <alignment vertical="center" wrapText="1"/>
    </xf>
    <xf numFmtId="49" fontId="3" fillId="4" borderId="18" xfId="2" applyNumberFormat="1" applyFont="1" applyFill="1" applyBorder="1" applyAlignment="1">
      <alignment horizontal="center" vertical="center" wrapText="1"/>
    </xf>
    <xf numFmtId="0" fontId="3" fillId="4" borderId="4" xfId="2" applyFont="1" applyFill="1" applyBorder="1" applyAlignment="1">
      <alignment horizontal="justify" vertical="center" wrapText="1"/>
    </xf>
    <xf numFmtId="165" fontId="3" fillId="4" borderId="11" xfId="0" applyNumberFormat="1" applyFont="1" applyFill="1" applyBorder="1" applyAlignment="1">
      <alignment horizontal="center" vertical="center" wrapText="1"/>
    </xf>
    <xf numFmtId="0" fontId="13" fillId="0" borderId="0" xfId="2" applyFont="1" applyAlignment="1">
      <alignment horizontal="center"/>
    </xf>
    <xf numFmtId="4" fontId="1" fillId="0" borderId="0" xfId="2" applyNumberFormat="1" applyFont="1"/>
    <xf numFmtId="4" fontId="17" fillId="0" borderId="0" xfId="2" applyNumberFormat="1" applyFont="1"/>
    <xf numFmtId="0" fontId="18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19" fillId="0" borderId="0" xfId="0" applyFont="1" applyAlignment="1">
      <alignment horizontal="center" vertical="top"/>
    </xf>
    <xf numFmtId="0" fontId="19" fillId="0" borderId="16" xfId="0" applyFont="1" applyBorder="1" applyAlignment="1">
      <alignment horizontal="center" vertical="top"/>
    </xf>
    <xf numFmtId="0" fontId="19" fillId="0" borderId="0" xfId="0" applyFont="1" applyBorder="1" applyAlignment="1">
      <alignment vertical="top"/>
    </xf>
    <xf numFmtId="0" fontId="18" fillId="0" borderId="0" xfId="0" applyFont="1" applyBorder="1" applyAlignment="1">
      <alignment horizontal="center" vertical="center"/>
    </xf>
    <xf numFmtId="0" fontId="14" fillId="0" borderId="0" xfId="2" applyFont="1" applyAlignment="1">
      <alignment horizontal="center"/>
    </xf>
    <xf numFmtId="0" fontId="5" fillId="0" borderId="0" xfId="0" applyFont="1" applyAlignment="1">
      <alignment horizontal="right" vertical="center"/>
    </xf>
    <xf numFmtId="0" fontId="20" fillId="0" borderId="0" xfId="1" applyFont="1" applyAlignment="1">
      <alignment horizontal="center" vertical="center" wrapText="1"/>
    </xf>
    <xf numFmtId="167" fontId="5" fillId="0" borderId="0" xfId="0" applyNumberFormat="1" applyFont="1" applyAlignment="1">
      <alignment horizontal="right"/>
    </xf>
    <xf numFmtId="0" fontId="21" fillId="0" borderId="0" xfId="0" applyFont="1"/>
    <xf numFmtId="0" fontId="5" fillId="0" borderId="0" xfId="0" applyFont="1" applyFill="1" applyAlignment="1">
      <alignment horizontal="right"/>
    </xf>
    <xf numFmtId="167" fontId="5" fillId="0" borderId="0" xfId="0" applyNumberFormat="1" applyFont="1" applyBorder="1" applyAlignment="1">
      <alignment horizontal="right"/>
    </xf>
    <xf numFmtId="0" fontId="21" fillId="0" borderId="0" xfId="0" applyFont="1" applyBorder="1"/>
    <xf numFmtId="0" fontId="5" fillId="0" borderId="0" xfId="0" applyFont="1" applyBorder="1"/>
    <xf numFmtId="0" fontId="5" fillId="0" borderId="0" xfId="0" applyFont="1" applyAlignment="1">
      <alignment horizontal="justify"/>
    </xf>
    <xf numFmtId="0" fontId="5" fillId="4" borderId="3" xfId="0" applyFont="1" applyFill="1" applyBorder="1" applyAlignment="1">
      <alignment horizontal="justify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wrapText="1"/>
    </xf>
    <xf numFmtId="167" fontId="5" fillId="0" borderId="11" xfId="0" applyNumberFormat="1" applyFont="1" applyBorder="1" applyAlignment="1">
      <alignment horizontal="right"/>
    </xf>
    <xf numFmtId="0" fontId="23" fillId="0" borderId="0" xfId="0" applyFont="1"/>
    <xf numFmtId="0" fontId="22" fillId="0" borderId="0" xfId="0" applyFont="1"/>
    <xf numFmtId="0" fontId="5" fillId="0" borderId="18" xfId="0" applyFont="1" applyBorder="1" applyAlignment="1">
      <alignment horizontal="justify" wrapText="1"/>
    </xf>
    <xf numFmtId="0" fontId="5" fillId="0" borderId="18" xfId="0" applyFont="1" applyBorder="1" applyAlignment="1">
      <alignment horizontal="left" vertical="top" wrapText="1"/>
    </xf>
    <xf numFmtId="165" fontId="5" fillId="0" borderId="18" xfId="0" applyNumberFormat="1" applyFont="1" applyBorder="1" applyAlignment="1">
      <alignment wrapText="1"/>
    </xf>
    <xf numFmtId="165" fontId="5" fillId="0" borderId="19" xfId="0" applyNumberFormat="1" applyFont="1" applyBorder="1"/>
    <xf numFmtId="165" fontId="21" fillId="0" borderId="0" xfId="0" applyNumberFormat="1" applyFont="1"/>
    <xf numFmtId="165" fontId="5" fillId="0" borderId="11" xfId="0" applyNumberFormat="1" applyFont="1" applyBorder="1" applyAlignment="1">
      <alignment horizontal="right"/>
    </xf>
    <xf numFmtId="0" fontId="5" fillId="4" borderId="18" xfId="0" applyFont="1" applyFill="1" applyBorder="1" applyAlignment="1">
      <alignment wrapText="1"/>
    </xf>
    <xf numFmtId="0" fontId="7" fillId="4" borderId="18" xfId="0" applyFont="1" applyFill="1" applyBorder="1" applyAlignment="1">
      <alignment horizontal="justify" vertical="top" wrapText="1"/>
    </xf>
    <xf numFmtId="165" fontId="7" fillId="4" borderId="18" xfId="0" applyNumberFormat="1" applyFont="1" applyFill="1" applyBorder="1" applyAlignment="1">
      <alignment horizontal="center" vertical="center" wrapText="1"/>
    </xf>
    <xf numFmtId="165" fontId="3" fillId="4" borderId="4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wrapText="1"/>
    </xf>
    <xf numFmtId="0" fontId="7" fillId="4" borderId="18" xfId="0" applyFont="1" applyFill="1" applyBorder="1" applyAlignment="1">
      <alignment wrapText="1"/>
    </xf>
    <xf numFmtId="165" fontId="1" fillId="5" borderId="11" xfId="1" applyNumberFormat="1" applyFont="1" applyFill="1" applyBorder="1" applyAlignment="1">
      <alignment horizontal="center" wrapText="1"/>
    </xf>
    <xf numFmtId="4" fontId="1" fillId="0" borderId="11" xfId="0" applyNumberFormat="1" applyFont="1" applyFill="1" applyBorder="1" applyAlignment="1" applyProtection="1">
      <alignment horizontal="center" wrapText="1"/>
    </xf>
    <xf numFmtId="165" fontId="1" fillId="0" borderId="11" xfId="1" applyNumberFormat="1" applyFont="1" applyFill="1" applyBorder="1" applyAlignment="1">
      <alignment horizontal="center" wrapText="1"/>
    </xf>
    <xf numFmtId="4" fontId="1" fillId="0" borderId="11" xfId="1" applyNumberFormat="1" applyFont="1" applyBorder="1" applyAlignment="1">
      <alignment horizontal="center" wrapText="1"/>
    </xf>
    <xf numFmtId="2" fontId="1" fillId="0" borderId="0" xfId="1" applyNumberFormat="1" applyFont="1" applyAlignment="1">
      <alignment horizontal="center"/>
    </xf>
    <xf numFmtId="0" fontId="24" fillId="0" borderId="0" xfId="1" applyFont="1"/>
    <xf numFmtId="4" fontId="24" fillId="0" borderId="0" xfId="1" applyNumberFormat="1" applyFont="1"/>
    <xf numFmtId="165" fontId="5" fillId="4" borderId="18" xfId="0" applyNumberFormat="1" applyFont="1" applyFill="1" applyBorder="1" applyAlignment="1">
      <alignment horizontal="center" vertical="center" wrapText="1"/>
    </xf>
    <xf numFmtId="0" fontId="1" fillId="0" borderId="17" xfId="2" applyFont="1" applyBorder="1" applyAlignment="1">
      <alignment horizontal="center" vertical="center" wrapText="1"/>
    </xf>
    <xf numFmtId="0" fontId="1" fillId="0" borderId="14" xfId="2" applyFont="1" applyBorder="1" applyAlignment="1">
      <alignment horizontal="center" vertical="center"/>
    </xf>
    <xf numFmtId="49" fontId="1" fillId="0" borderId="18" xfId="2" applyNumberFormat="1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0" fillId="0" borderId="0" xfId="0"/>
    <xf numFmtId="0" fontId="10" fillId="0" borderId="15" xfId="0" applyFont="1" applyBorder="1" applyAlignment="1">
      <alignment horizontal="center" vertical="center"/>
    </xf>
    <xf numFmtId="0" fontId="20" fillId="0" borderId="0" xfId="3" applyFont="1" applyFill="1" applyAlignment="1"/>
    <xf numFmtId="0" fontId="20" fillId="0" borderId="0" xfId="3" applyFont="1" applyFill="1" applyAlignment="1">
      <alignment horizontal="center"/>
    </xf>
    <xf numFmtId="49" fontId="20" fillId="0" borderId="0" xfId="3" applyNumberFormat="1" applyFont="1" applyFill="1"/>
    <xf numFmtId="49" fontId="20" fillId="0" borderId="0" xfId="3" applyNumberFormat="1" applyFont="1" applyFill="1" applyAlignment="1">
      <alignment horizontal="center"/>
    </xf>
    <xf numFmtId="0" fontId="20" fillId="0" borderId="0" xfId="3" applyFont="1" applyFill="1"/>
    <xf numFmtId="165" fontId="26" fillId="0" borderId="0" xfId="3" applyNumberFormat="1" applyFont="1" applyFill="1"/>
    <xf numFmtId="168" fontId="27" fillId="0" borderId="0" xfId="3" applyNumberFormat="1" applyFont="1" applyFill="1"/>
    <xf numFmtId="165" fontId="20" fillId="0" borderId="0" xfId="3" applyNumberFormat="1" applyFont="1" applyFill="1"/>
    <xf numFmtId="17" fontId="20" fillId="0" borderId="0" xfId="3" applyNumberFormat="1" applyFont="1" applyFill="1" applyAlignment="1"/>
    <xf numFmtId="17" fontId="20" fillId="0" borderId="0" xfId="3" applyNumberFormat="1" applyFont="1" applyFill="1" applyAlignment="1">
      <alignment horizontal="center"/>
    </xf>
    <xf numFmtId="0" fontId="20" fillId="0" borderId="15" xfId="3" applyFont="1" applyFill="1" applyBorder="1" applyAlignment="1">
      <alignment horizontal="center"/>
    </xf>
    <xf numFmtId="49" fontId="20" fillId="0" borderId="0" xfId="3" applyNumberFormat="1" applyFont="1" applyFill="1" applyAlignment="1">
      <alignment horizontal="center" vertical="top"/>
    </xf>
    <xf numFmtId="165" fontId="3" fillId="0" borderId="0" xfId="3" applyNumberFormat="1" applyFont="1" applyFill="1"/>
    <xf numFmtId="168" fontId="28" fillId="0" borderId="0" xfId="3" applyNumberFormat="1" applyFont="1" applyFill="1"/>
    <xf numFmtId="165" fontId="1" fillId="0" borderId="0" xfId="3" applyNumberFormat="1" applyFont="1" applyFill="1"/>
    <xf numFmtId="0" fontId="1" fillId="0" borderId="0" xfId="3" applyFont="1" applyFill="1"/>
    <xf numFmtId="0" fontId="1" fillId="0" borderId="0" xfId="3" applyFont="1" applyFill="1" applyAlignment="1">
      <alignment horizontal="center"/>
    </xf>
    <xf numFmtId="0" fontId="1" fillId="0" borderId="12" xfId="3" applyFont="1" applyFill="1" applyBorder="1" applyAlignment="1">
      <alignment horizontal="center"/>
    </xf>
    <xf numFmtId="0" fontId="1" fillId="0" borderId="0" xfId="3" applyFont="1" applyFill="1" applyAlignment="1">
      <alignment horizontal="left"/>
    </xf>
    <xf numFmtId="0" fontId="1" fillId="0" borderId="0" xfId="3" applyFont="1" applyFill="1" applyAlignment="1">
      <alignment horizontal="right"/>
    </xf>
    <xf numFmtId="14" fontId="1" fillId="0" borderId="22" xfId="3" applyNumberFormat="1" applyFont="1" applyFill="1" applyBorder="1" applyAlignment="1">
      <alignment horizontal="center"/>
    </xf>
    <xf numFmtId="49" fontId="1" fillId="0" borderId="23" xfId="3" applyNumberFormat="1" applyFont="1" applyFill="1" applyBorder="1" applyAlignment="1">
      <alignment horizontal="center"/>
    </xf>
    <xf numFmtId="0" fontId="1" fillId="0" borderId="23" xfId="3" applyFont="1" applyFill="1" applyBorder="1" applyAlignment="1">
      <alignment horizontal="center"/>
    </xf>
    <xf numFmtId="49" fontId="1" fillId="0" borderId="25" xfId="3" applyNumberFormat="1" applyFont="1" applyFill="1" applyBorder="1" applyAlignment="1">
      <alignment horizontal="center"/>
    </xf>
    <xf numFmtId="0" fontId="1" fillId="0" borderId="26" xfId="3" applyFont="1" applyFill="1" applyBorder="1" applyAlignment="1">
      <alignment horizontal="center"/>
    </xf>
    <xf numFmtId="165" fontId="4" fillId="0" borderId="0" xfId="3" applyNumberFormat="1" applyFont="1" applyFill="1" applyAlignment="1">
      <alignment vertical="top" wrapText="1"/>
    </xf>
    <xf numFmtId="168" fontId="29" fillId="0" borderId="0" xfId="3" applyNumberFormat="1" applyFont="1" applyFill="1" applyAlignment="1">
      <alignment vertical="top" wrapText="1"/>
    </xf>
    <xf numFmtId="0" fontId="2" fillId="0" borderId="0" xfId="3" applyFont="1" applyFill="1" applyAlignment="1">
      <alignment vertical="top" wrapText="1"/>
    </xf>
    <xf numFmtId="2" fontId="2" fillId="0" borderId="11" xfId="3" applyNumberFormat="1" applyFont="1" applyFill="1" applyBorder="1" applyAlignment="1">
      <alignment horizontal="center" wrapText="1"/>
    </xf>
    <xf numFmtId="2" fontId="2" fillId="0" borderId="11" xfId="3" applyNumberFormat="1" applyFont="1" applyFill="1" applyBorder="1" applyAlignment="1">
      <alignment wrapText="1"/>
    </xf>
    <xf numFmtId="0" fontId="2" fillId="0" borderId="11" xfId="3" applyFont="1" applyFill="1" applyBorder="1" applyAlignment="1">
      <alignment horizontal="center" wrapText="1"/>
    </xf>
    <xf numFmtId="165" fontId="4" fillId="0" borderId="0" xfId="3" applyNumberFormat="1" applyFont="1" applyFill="1" applyAlignment="1">
      <alignment horizontal="center"/>
    </xf>
    <xf numFmtId="0" fontId="2" fillId="0" borderId="0" xfId="3" applyFont="1" applyFill="1" applyAlignment="1">
      <alignment horizontal="center"/>
    </xf>
    <xf numFmtId="49" fontId="2" fillId="0" borderId="19" xfId="3" applyNumberFormat="1" applyFont="1" applyFill="1" applyBorder="1" applyAlignment="1">
      <alignment horizontal="center" wrapText="1"/>
    </xf>
    <xf numFmtId="49" fontId="2" fillId="0" borderId="20" xfId="3" applyNumberFormat="1" applyFont="1" applyFill="1" applyBorder="1" applyAlignment="1">
      <alignment horizontal="center" wrapText="1"/>
    </xf>
    <xf numFmtId="49" fontId="2" fillId="0" borderId="21" xfId="3" applyNumberFormat="1" applyFont="1" applyFill="1" applyBorder="1" applyAlignment="1">
      <alignment horizontal="center" wrapText="1"/>
    </xf>
    <xf numFmtId="165" fontId="4" fillId="0" borderId="28" xfId="3" applyNumberFormat="1" applyFont="1" applyFill="1" applyBorder="1" applyAlignment="1"/>
    <xf numFmtId="165" fontId="4" fillId="0" borderId="30" xfId="3" applyNumberFormat="1" applyFont="1" applyFill="1" applyBorder="1" applyAlignment="1"/>
    <xf numFmtId="165" fontId="4" fillId="0" borderId="0" xfId="3" applyNumberFormat="1" applyFont="1" applyFill="1" applyAlignment="1"/>
    <xf numFmtId="49" fontId="2" fillId="6" borderId="11" xfId="3" applyNumberFormat="1" applyFont="1" applyFill="1" applyBorder="1" applyAlignment="1">
      <alignment horizontal="center" wrapText="1"/>
    </xf>
    <xf numFmtId="165" fontId="2" fillId="6" borderId="11" xfId="3" applyNumberFormat="1" applyFont="1" applyFill="1" applyBorder="1" applyAlignment="1">
      <alignment wrapText="1"/>
    </xf>
    <xf numFmtId="165" fontId="2" fillId="6" borderId="11" xfId="3" applyNumberFormat="1" applyFont="1" applyFill="1" applyBorder="1" applyAlignment="1">
      <alignment horizontal="center" wrapText="1"/>
    </xf>
    <xf numFmtId="165" fontId="4" fillId="6" borderId="0" xfId="3" applyNumberFormat="1" applyFont="1" applyFill="1"/>
    <xf numFmtId="168" fontId="29" fillId="6" borderId="0" xfId="3" applyNumberFormat="1" applyFont="1" applyFill="1"/>
    <xf numFmtId="0" fontId="2" fillId="6" borderId="0" xfId="3" applyFont="1" applyFill="1"/>
    <xf numFmtId="49" fontId="2" fillId="7" borderId="11" xfId="3" applyNumberFormat="1" applyFont="1" applyFill="1" applyBorder="1" applyAlignment="1">
      <alignment horizontal="center" wrapText="1"/>
    </xf>
    <xf numFmtId="165" fontId="2" fillId="7" borderId="11" xfId="3" applyNumberFormat="1" applyFont="1" applyFill="1" applyBorder="1" applyAlignment="1">
      <alignment wrapText="1"/>
    </xf>
    <xf numFmtId="165" fontId="2" fillId="7" borderId="11" xfId="3" applyNumberFormat="1" applyFont="1" applyFill="1" applyBorder="1" applyAlignment="1">
      <alignment horizontal="center" wrapText="1"/>
    </xf>
    <xf numFmtId="0" fontId="4" fillId="8" borderId="11" xfId="3" applyFont="1" applyFill="1" applyBorder="1" applyAlignment="1">
      <alignment wrapText="1"/>
    </xf>
    <xf numFmtId="0" fontId="4" fillId="8" borderId="19" xfId="3" applyFont="1" applyFill="1" applyBorder="1" applyAlignment="1">
      <alignment horizontal="center" wrapText="1"/>
    </xf>
    <xf numFmtId="165" fontId="4" fillId="8" borderId="11" xfId="3" applyNumberFormat="1" applyFont="1" applyFill="1" applyBorder="1" applyAlignment="1">
      <alignment wrapText="1"/>
    </xf>
    <xf numFmtId="165" fontId="4" fillId="8" borderId="11" xfId="3" applyNumberFormat="1" applyFont="1" applyFill="1" applyBorder="1" applyAlignment="1">
      <alignment horizontal="center" wrapText="1"/>
    </xf>
    <xf numFmtId="165" fontId="4" fillId="9" borderId="0" xfId="3" applyNumberFormat="1" applyFont="1" applyFill="1"/>
    <xf numFmtId="0" fontId="2" fillId="9" borderId="0" xfId="3" applyFont="1" applyFill="1"/>
    <xf numFmtId="0" fontId="2" fillId="10" borderId="11" xfId="3" applyFont="1" applyFill="1" applyBorder="1" applyAlignment="1">
      <alignment wrapText="1"/>
    </xf>
    <xf numFmtId="0" fontId="2" fillId="10" borderId="19" xfId="3" applyFont="1" applyFill="1" applyBorder="1" applyAlignment="1">
      <alignment horizontal="center" wrapText="1"/>
    </xf>
    <xf numFmtId="49" fontId="2" fillId="10" borderId="21" xfId="3" applyNumberFormat="1" applyFont="1" applyFill="1" applyBorder="1" applyAlignment="1">
      <alignment horizontal="center" wrapText="1"/>
    </xf>
    <xf numFmtId="49" fontId="2" fillId="10" borderId="11" xfId="3" applyNumberFormat="1" applyFont="1" applyFill="1" applyBorder="1" applyAlignment="1">
      <alignment horizontal="center" wrapText="1"/>
    </xf>
    <xf numFmtId="165" fontId="2" fillId="10" borderId="11" xfId="3" applyNumberFormat="1" applyFont="1" applyFill="1" applyBorder="1" applyAlignment="1">
      <alignment wrapText="1"/>
    </xf>
    <xf numFmtId="165" fontId="2" fillId="10" borderId="11" xfId="3" applyNumberFormat="1" applyFont="1" applyFill="1" applyBorder="1" applyAlignment="1">
      <alignment horizontal="center" wrapText="1"/>
    </xf>
    <xf numFmtId="0" fontId="2" fillId="10" borderId="11" xfId="4" applyFont="1" applyFill="1" applyBorder="1" applyAlignment="1">
      <alignment wrapText="1"/>
    </xf>
    <xf numFmtId="0" fontId="2" fillId="10" borderId="19" xfId="4" applyFont="1" applyFill="1" applyBorder="1" applyAlignment="1">
      <alignment horizontal="center" wrapText="1"/>
    </xf>
    <xf numFmtId="165" fontId="2" fillId="10" borderId="11" xfId="5" applyNumberFormat="1" applyFont="1" applyFill="1" applyBorder="1" applyAlignment="1">
      <alignment wrapText="1"/>
    </xf>
    <xf numFmtId="0" fontId="2" fillId="0" borderId="11" xfId="3" applyFont="1" applyFill="1" applyBorder="1" applyAlignment="1">
      <alignment wrapText="1"/>
    </xf>
    <xf numFmtId="0" fontId="2" fillId="0" borderId="19" xfId="3" applyFont="1" applyFill="1" applyBorder="1" applyAlignment="1">
      <alignment horizontal="center" wrapText="1"/>
    </xf>
    <xf numFmtId="49" fontId="2" fillId="0" borderId="11" xfId="3" applyNumberFormat="1" applyFont="1" applyFill="1" applyBorder="1" applyAlignment="1">
      <alignment horizontal="center" wrapText="1"/>
    </xf>
    <xf numFmtId="165" fontId="2" fillId="0" borderId="11" xfId="3" applyNumberFormat="1" applyFont="1" applyFill="1" applyBorder="1" applyAlignment="1">
      <alignment wrapText="1"/>
    </xf>
    <xf numFmtId="165" fontId="2" fillId="0" borderId="11" xfId="3" applyNumberFormat="1" applyFont="1" applyFill="1" applyBorder="1" applyAlignment="1">
      <alignment horizontal="center" wrapText="1"/>
    </xf>
    <xf numFmtId="165" fontId="4" fillId="0" borderId="0" xfId="3" applyNumberFormat="1" applyFont="1" applyFill="1"/>
    <xf numFmtId="168" fontId="29" fillId="0" borderId="0" xfId="3" applyNumberFormat="1" applyFont="1" applyFill="1"/>
    <xf numFmtId="0" fontId="2" fillId="0" borderId="0" xfId="3" applyFont="1" applyFill="1"/>
    <xf numFmtId="0" fontId="2" fillId="0" borderId="11" xfId="3" applyFont="1" applyFill="1" applyBorder="1" applyAlignment="1">
      <alignment horizontal="left" wrapText="1"/>
    </xf>
    <xf numFmtId="0" fontId="2" fillId="0" borderId="11" xfId="5" applyFont="1" applyFill="1" applyBorder="1" applyAlignment="1">
      <alignment horizontal="left" wrapText="1"/>
    </xf>
    <xf numFmtId="165" fontId="2" fillId="0" borderId="0" xfId="3" applyNumberFormat="1" applyFont="1" applyFill="1"/>
    <xf numFmtId="0" fontId="2" fillId="0" borderId="11" xfId="3" applyNumberFormat="1" applyFont="1" applyFill="1" applyBorder="1" applyAlignment="1">
      <alignment wrapText="1"/>
    </xf>
    <xf numFmtId="0" fontId="2" fillId="0" borderId="11" xfId="5" applyFont="1" applyFill="1" applyBorder="1" applyAlignment="1">
      <alignment wrapText="1"/>
    </xf>
    <xf numFmtId="0" fontId="2" fillId="0" borderId="19" xfId="5" applyFont="1" applyFill="1" applyBorder="1" applyAlignment="1">
      <alignment horizontal="center" wrapText="1"/>
    </xf>
    <xf numFmtId="49" fontId="2" fillId="0" borderId="21" xfId="5" applyNumberFormat="1" applyFont="1" applyFill="1" applyBorder="1" applyAlignment="1">
      <alignment horizontal="center" wrapText="1"/>
    </xf>
    <xf numFmtId="49" fontId="2" fillId="0" borderId="11" xfId="5" applyNumberFormat="1" applyFont="1" applyFill="1" applyBorder="1" applyAlignment="1">
      <alignment horizontal="center" wrapText="1"/>
    </xf>
    <xf numFmtId="165" fontId="2" fillId="0" borderId="11" xfId="5" applyNumberFormat="1" applyFont="1" applyFill="1" applyBorder="1" applyAlignment="1">
      <alignment wrapText="1"/>
    </xf>
    <xf numFmtId="0" fontId="2" fillId="10" borderId="11" xfId="5" applyFont="1" applyFill="1" applyBorder="1" applyAlignment="1">
      <alignment wrapText="1"/>
    </xf>
    <xf numFmtId="0" fontId="2" fillId="10" borderId="19" xfId="5" applyFont="1" applyFill="1" applyBorder="1" applyAlignment="1">
      <alignment horizontal="center" wrapText="1"/>
    </xf>
    <xf numFmtId="0" fontId="2" fillId="0" borderId="11" xfId="4" applyFont="1" applyFill="1" applyBorder="1" applyAlignment="1">
      <alignment wrapText="1"/>
    </xf>
    <xf numFmtId="0" fontId="2" fillId="0" borderId="19" xfId="4" applyFont="1" applyFill="1" applyBorder="1" applyAlignment="1">
      <alignment horizontal="center" wrapText="1"/>
    </xf>
    <xf numFmtId="0" fontId="4" fillId="9" borderId="11" xfId="3" applyFont="1" applyFill="1" applyBorder="1" applyAlignment="1">
      <alignment wrapText="1"/>
    </xf>
    <xf numFmtId="0" fontId="4" fillId="9" borderId="11" xfId="3" applyFont="1" applyFill="1" applyBorder="1" applyAlignment="1">
      <alignment horizontal="center" wrapText="1"/>
    </xf>
    <xf numFmtId="165" fontId="4" fillId="9" borderId="11" xfId="3" applyNumberFormat="1" applyFont="1" applyFill="1" applyBorder="1" applyAlignment="1">
      <alignment wrapText="1"/>
    </xf>
    <xf numFmtId="165" fontId="4" fillId="9" borderId="11" xfId="3" applyNumberFormat="1" applyFont="1" applyFill="1" applyBorder="1" applyAlignment="1">
      <alignment horizontal="center" wrapText="1"/>
    </xf>
    <xf numFmtId="165" fontId="4" fillId="0" borderId="0" xfId="3" applyNumberFormat="1" applyFont="1" applyFill="1" applyAlignment="1">
      <alignment horizontal="right"/>
    </xf>
    <xf numFmtId="0" fontId="4" fillId="9" borderId="0" xfId="3" applyFont="1" applyFill="1"/>
    <xf numFmtId="0" fontId="2" fillId="11" borderId="11" xfId="3" applyFont="1" applyFill="1" applyBorder="1" applyAlignment="1">
      <alignment wrapText="1"/>
    </xf>
    <xf numFmtId="0" fontId="2" fillId="11" borderId="11" xfId="3" applyFont="1" applyFill="1" applyBorder="1" applyAlignment="1">
      <alignment horizontal="center" wrapText="1"/>
    </xf>
    <xf numFmtId="165" fontId="2" fillId="11" borderId="11" xfId="3" applyNumberFormat="1" applyFont="1" applyFill="1" applyBorder="1" applyAlignment="1">
      <alignment wrapText="1"/>
    </xf>
    <xf numFmtId="165" fontId="2" fillId="11" borderId="11" xfId="3" applyNumberFormat="1" applyFont="1" applyFill="1" applyBorder="1" applyAlignment="1">
      <alignment horizontal="center" wrapText="1"/>
    </xf>
    <xf numFmtId="0" fontId="2" fillId="11" borderId="11" xfId="3" applyFont="1" applyFill="1" applyBorder="1" applyAlignment="1">
      <alignment horizontal="left" wrapText="1"/>
    </xf>
    <xf numFmtId="0" fontId="2" fillId="0" borderId="11" xfId="3" applyFont="1" applyFill="1" applyBorder="1" applyAlignment="1">
      <alignment vertical="center" wrapText="1"/>
    </xf>
    <xf numFmtId="0" fontId="2" fillId="0" borderId="11" xfId="3" applyFont="1" applyFill="1" applyBorder="1" applyAlignment="1">
      <alignment horizontal="center" vertical="center" wrapText="1"/>
    </xf>
    <xf numFmtId="168" fontId="30" fillId="9" borderId="0" xfId="3" applyNumberFormat="1" applyFont="1" applyFill="1"/>
    <xf numFmtId="165" fontId="2" fillId="9" borderId="0" xfId="3" applyNumberFormat="1" applyFont="1" applyFill="1"/>
    <xf numFmtId="165" fontId="2" fillId="0" borderId="11" xfId="7" applyNumberFormat="1" applyFont="1" applyFill="1" applyBorder="1" applyAlignment="1">
      <alignment wrapText="1"/>
    </xf>
    <xf numFmtId="165" fontId="2" fillId="12" borderId="11" xfId="7" applyNumberFormat="1" applyFont="1" applyFill="1" applyBorder="1" applyAlignment="1">
      <alignment wrapText="1"/>
    </xf>
    <xf numFmtId="165" fontId="2" fillId="12" borderId="11" xfId="3" applyNumberFormat="1" applyFont="1" applyFill="1" applyBorder="1" applyAlignment="1">
      <alignment wrapText="1"/>
    </xf>
    <xf numFmtId="0" fontId="2" fillId="0" borderId="11" xfId="6" applyFont="1" applyFill="1" applyBorder="1" applyAlignment="1">
      <alignment wrapText="1"/>
    </xf>
    <xf numFmtId="0" fontId="2" fillId="0" borderId="11" xfId="6" applyFont="1" applyFill="1" applyBorder="1" applyAlignment="1">
      <alignment horizontal="center" vertical="center" wrapText="1"/>
    </xf>
    <xf numFmtId="0" fontId="2" fillId="11" borderId="14" xfId="3" applyFont="1" applyFill="1" applyBorder="1" applyAlignment="1">
      <alignment horizontal="left" wrapText="1"/>
    </xf>
    <xf numFmtId="0" fontId="2" fillId="11" borderId="11" xfId="3" applyFont="1" applyFill="1" applyBorder="1" applyAlignment="1">
      <alignment horizontal="center" vertical="center" wrapText="1"/>
    </xf>
    <xf numFmtId="165" fontId="4" fillId="0" borderId="0" xfId="3" applyNumberFormat="1" applyFont="1" applyFill="1" applyAlignment="1">
      <alignment horizontal="right" wrapText="1"/>
    </xf>
    <xf numFmtId="49" fontId="2" fillId="0" borderId="20" xfId="5" applyNumberFormat="1" applyFont="1" applyFill="1" applyBorder="1" applyAlignment="1">
      <alignment horizontal="center" wrapText="1"/>
    </xf>
    <xf numFmtId="168" fontId="29" fillId="9" borderId="0" xfId="3" applyNumberFormat="1" applyFont="1" applyFill="1"/>
    <xf numFmtId="165" fontId="2" fillId="11" borderId="11" xfId="5" applyNumberFormat="1" applyFont="1" applyFill="1" applyBorder="1" applyAlignment="1">
      <alignment wrapText="1"/>
    </xf>
    <xf numFmtId="165" fontId="2" fillId="11" borderId="11" xfId="5" applyNumberFormat="1" applyFont="1" applyFill="1" applyBorder="1" applyAlignment="1">
      <alignment horizontal="center" wrapText="1"/>
    </xf>
    <xf numFmtId="0" fontId="4" fillId="13" borderId="11" xfId="3" applyFont="1" applyFill="1" applyBorder="1" applyAlignment="1">
      <alignment wrapText="1"/>
    </xf>
    <xf numFmtId="0" fontId="4" fillId="13" borderId="11" xfId="3" applyFont="1" applyFill="1" applyBorder="1" applyAlignment="1">
      <alignment horizontal="center" wrapText="1"/>
    </xf>
    <xf numFmtId="165" fontId="4" fillId="13" borderId="11" xfId="3" applyNumberFormat="1" applyFont="1" applyFill="1" applyBorder="1" applyAlignment="1">
      <alignment wrapText="1"/>
    </xf>
    <xf numFmtId="165" fontId="4" fillId="13" borderId="11" xfId="3" applyNumberFormat="1" applyFont="1" applyFill="1" applyBorder="1" applyAlignment="1">
      <alignment horizontal="center" wrapText="1"/>
    </xf>
    <xf numFmtId="0" fontId="4" fillId="13" borderId="0" xfId="3" applyFont="1" applyFill="1"/>
    <xf numFmtId="0" fontId="15" fillId="0" borderId="0" xfId="0" applyFont="1" applyFill="1" applyAlignment="1">
      <alignment horizontal="center"/>
    </xf>
    <xf numFmtId="0" fontId="15" fillId="0" borderId="0" xfId="0" applyFont="1" applyFill="1"/>
    <xf numFmtId="165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left" vertical="center"/>
    </xf>
    <xf numFmtId="0" fontId="10" fillId="0" borderId="11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right" vertical="center"/>
    </xf>
    <xf numFmtId="0" fontId="14" fillId="0" borderId="0" xfId="0" applyFont="1"/>
    <xf numFmtId="165" fontId="1" fillId="0" borderId="0" xfId="0" applyNumberFormat="1" applyFont="1" applyAlignment="1">
      <alignment horizontal="right"/>
    </xf>
    <xf numFmtId="4" fontId="36" fillId="0" borderId="0" xfId="0" applyNumberFormat="1" applyFont="1" applyAlignment="1">
      <alignment horizontal="center" wrapText="1"/>
    </xf>
    <xf numFmtId="165" fontId="3" fillId="0" borderId="0" xfId="0" applyNumberFormat="1" applyFont="1" applyAlignment="1">
      <alignment horizontal="right"/>
    </xf>
    <xf numFmtId="165" fontId="37" fillId="0" borderId="0" xfId="0" applyNumberFormat="1" applyFont="1"/>
    <xf numFmtId="4" fontId="38" fillId="0" borderId="0" xfId="0" applyNumberFormat="1" applyFont="1" applyAlignment="1">
      <alignment horizontal="center" wrapText="1"/>
    </xf>
    <xf numFmtId="0" fontId="16" fillId="0" borderId="0" xfId="0" applyFont="1"/>
    <xf numFmtId="4" fontId="36" fillId="3" borderId="0" xfId="0" applyNumberFormat="1" applyFont="1" applyFill="1" applyBorder="1" applyAlignment="1">
      <alignment horizontal="center" wrapText="1"/>
    </xf>
    <xf numFmtId="4" fontId="36" fillId="0" borderId="0" xfId="1" applyNumberFormat="1" applyFont="1" applyAlignment="1">
      <alignment horizontal="center" wrapText="1"/>
    </xf>
    <xf numFmtId="0" fontId="2" fillId="0" borderId="0" xfId="0" applyFont="1"/>
    <xf numFmtId="0" fontId="1" fillId="4" borderId="11" xfId="0" applyFont="1" applyFill="1" applyBorder="1" applyAlignment="1">
      <alignment horizontal="center" vertical="center" wrapText="1"/>
    </xf>
    <xf numFmtId="167" fontId="7" fillId="0" borderId="21" xfId="0" applyNumberFormat="1" applyFont="1" applyBorder="1" applyAlignment="1">
      <alignment horizontal="center" vertical="center" wrapText="1"/>
    </xf>
    <xf numFmtId="167" fontId="7" fillId="0" borderId="11" xfId="0" applyNumberFormat="1" applyFont="1" applyBorder="1" applyAlignment="1">
      <alignment horizontal="center" vertical="center" wrapText="1"/>
    </xf>
    <xf numFmtId="165" fontId="39" fillId="0" borderId="0" xfId="0" applyNumberFormat="1" applyFont="1" applyBorder="1" applyAlignment="1">
      <alignment vertical="center" wrapText="1"/>
    </xf>
    <xf numFmtId="165" fontId="5" fillId="0" borderId="0" xfId="0" applyNumberFormat="1" applyFont="1" applyBorder="1"/>
    <xf numFmtId="0" fontId="3" fillId="4" borderId="11" xfId="0" applyFont="1" applyFill="1" applyBorder="1" applyAlignment="1">
      <alignment horizontal="justify" vertical="top" wrapText="1"/>
    </xf>
    <xf numFmtId="0" fontId="3" fillId="4" borderId="11" xfId="0" applyFont="1" applyFill="1" applyBorder="1" applyAlignment="1">
      <alignment vertical="top" wrapText="1"/>
    </xf>
    <xf numFmtId="165" fontId="3" fillId="4" borderId="11" xfId="0" applyNumberFormat="1" applyFont="1" applyFill="1" applyBorder="1" applyAlignment="1">
      <alignment horizontal="center" wrapText="1"/>
    </xf>
    <xf numFmtId="165" fontId="3" fillId="4" borderId="11" xfId="0" applyNumberFormat="1" applyFont="1" applyFill="1" applyBorder="1" applyAlignment="1">
      <alignment vertical="center" wrapText="1"/>
    </xf>
    <xf numFmtId="165" fontId="1" fillId="0" borderId="21" xfId="0" applyNumberFormat="1" applyFont="1" applyBorder="1" applyAlignment="1">
      <alignment vertical="center" wrapText="1"/>
    </xf>
    <xf numFmtId="165" fontId="5" fillId="0" borderId="11" xfId="0" applyNumberFormat="1" applyFont="1" applyBorder="1"/>
    <xf numFmtId="0" fontId="14" fillId="0" borderId="11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165" fontId="14" fillId="0" borderId="11" xfId="0" applyNumberFormat="1" applyFont="1" applyBorder="1" applyAlignment="1">
      <alignment horizontal="center" wrapText="1"/>
    </xf>
    <xf numFmtId="165" fontId="1" fillId="0" borderId="11" xfId="0" applyNumberFormat="1" applyFont="1" applyBorder="1" applyAlignment="1">
      <alignment wrapText="1"/>
    </xf>
    <xf numFmtId="1" fontId="15" fillId="0" borderId="11" xfId="0" applyNumberFormat="1" applyFont="1" applyBorder="1" applyAlignment="1">
      <alignment horizontal="center" wrapText="1"/>
    </xf>
    <xf numFmtId="165" fontId="1" fillId="0" borderId="11" xfId="0" applyNumberFormat="1" applyFont="1" applyBorder="1" applyAlignment="1">
      <alignment vertical="top" wrapText="1"/>
    </xf>
    <xf numFmtId="1" fontId="1" fillId="0" borderId="11" xfId="0" applyNumberFormat="1" applyFont="1" applyBorder="1" applyAlignment="1">
      <alignment horizontal="center" wrapText="1"/>
    </xf>
    <xf numFmtId="165" fontId="40" fillId="0" borderId="21" xfId="0" applyNumberFormat="1" applyFont="1" applyBorder="1" applyAlignment="1">
      <alignment vertical="center" wrapText="1"/>
    </xf>
    <xf numFmtId="165" fontId="14" fillId="0" borderId="0" xfId="0" applyNumberFormat="1" applyFont="1"/>
    <xf numFmtId="0" fontId="1" fillId="4" borderId="11" xfId="0" applyFont="1" applyFill="1" applyBorder="1" applyAlignment="1">
      <alignment horizontal="justify" vertical="top" wrapText="1"/>
    </xf>
    <xf numFmtId="0" fontId="1" fillId="4" borderId="11" xfId="0" applyFont="1" applyFill="1" applyBorder="1" applyAlignment="1">
      <alignment vertical="top" wrapText="1"/>
    </xf>
    <xf numFmtId="165" fontId="1" fillId="4" borderId="11" xfId="0" applyNumberFormat="1" applyFont="1" applyFill="1" applyBorder="1" applyAlignment="1">
      <alignment horizontal="center" wrapText="1"/>
    </xf>
    <xf numFmtId="165" fontId="1" fillId="4" borderId="11" xfId="0" applyNumberFormat="1" applyFont="1" applyFill="1" applyBorder="1" applyAlignment="1">
      <alignment wrapText="1"/>
    </xf>
    <xf numFmtId="1" fontId="1" fillId="4" borderId="11" xfId="0" applyNumberFormat="1" applyFont="1" applyFill="1" applyBorder="1" applyAlignment="1">
      <alignment horizontal="center" wrapText="1"/>
    </xf>
    <xf numFmtId="165" fontId="1" fillId="4" borderId="11" xfId="0" applyNumberFormat="1" applyFont="1" applyFill="1" applyBorder="1" applyAlignment="1">
      <alignment vertical="center" wrapText="1"/>
    </xf>
    <xf numFmtId="1" fontId="1" fillId="4" borderId="11" xfId="0" applyNumberFormat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justify" vertical="top" wrapText="1"/>
    </xf>
    <xf numFmtId="0" fontId="1" fillId="0" borderId="11" xfId="0" applyFont="1" applyBorder="1" applyAlignment="1">
      <alignment horizontal="left" vertical="top" wrapText="1"/>
    </xf>
    <xf numFmtId="165" fontId="1" fillId="0" borderId="11" xfId="0" applyNumberFormat="1" applyFont="1" applyBorder="1" applyAlignment="1">
      <alignment horizontal="justify" vertical="top" wrapText="1"/>
    </xf>
    <xf numFmtId="0" fontId="14" fillId="0" borderId="11" xfId="0" applyFont="1" applyFill="1" applyBorder="1" applyAlignment="1">
      <alignment vertical="top" wrapText="1"/>
    </xf>
    <xf numFmtId="0" fontId="1" fillId="0" borderId="11" xfId="0" applyFont="1" applyFill="1" applyBorder="1" applyAlignment="1">
      <alignment horizontal="justify" vertical="top" wrapText="1"/>
    </xf>
    <xf numFmtId="165" fontId="1" fillId="0" borderId="11" xfId="0" applyNumberFormat="1" applyFont="1" applyFill="1" applyBorder="1" applyAlignment="1">
      <alignment wrapText="1"/>
    </xf>
    <xf numFmtId="1" fontId="3" fillId="4" borderId="11" xfId="0" applyNumberFormat="1" applyFont="1" applyFill="1" applyBorder="1" applyAlignment="1">
      <alignment horizontal="center" vertical="center" wrapText="1"/>
    </xf>
    <xf numFmtId="165" fontId="3" fillId="0" borderId="21" xfId="0" applyNumberFormat="1" applyFont="1" applyBorder="1" applyAlignment="1">
      <alignment horizontal="right" wrapText="1"/>
    </xf>
    <xf numFmtId="165" fontId="3" fillId="0" borderId="11" xfId="0" applyNumberFormat="1" applyFont="1" applyBorder="1" applyAlignment="1">
      <alignment wrapText="1"/>
    </xf>
    <xf numFmtId="165" fontId="1" fillId="0" borderId="11" xfId="0" applyNumberFormat="1" applyFont="1" applyBorder="1" applyAlignment="1">
      <alignment vertical="center" wrapText="1"/>
    </xf>
    <xf numFmtId="165" fontId="7" fillId="0" borderId="0" xfId="0" applyNumberFormat="1" applyFont="1" applyAlignment="1">
      <alignment horizontal="right"/>
    </xf>
    <xf numFmtId="165" fontId="41" fillId="0" borderId="11" xfId="0" applyNumberFormat="1" applyFont="1" applyBorder="1"/>
    <xf numFmtId="165" fontId="39" fillId="0" borderId="0" xfId="0" applyNumberFormat="1" applyFont="1" applyBorder="1" applyAlignment="1">
      <alignment horizontal="left" vertical="center" wrapText="1"/>
    </xf>
    <xf numFmtId="4" fontId="36" fillId="0" borderId="0" xfId="0" applyNumberFormat="1" applyFont="1" applyAlignment="1">
      <alignment horizontal="center" vertical="center" wrapText="1"/>
    </xf>
    <xf numFmtId="4" fontId="36" fillId="0" borderId="0" xfId="0" applyNumberFormat="1" applyFont="1" applyAlignment="1">
      <alignment horizontal="center" vertical="top" wrapText="1"/>
    </xf>
    <xf numFmtId="0" fontId="10" fillId="0" borderId="15" xfId="0" applyFont="1" applyBorder="1" applyAlignment="1">
      <alignment horizontal="center" vertical="center"/>
    </xf>
    <xf numFmtId="165" fontId="5" fillId="0" borderId="0" xfId="0" applyNumberFormat="1" applyFont="1" applyBorder="1" applyAlignment="1"/>
    <xf numFmtId="0" fontId="14" fillId="0" borderId="0" xfId="0" applyFont="1" applyAlignment="1"/>
    <xf numFmtId="0" fontId="3" fillId="4" borderId="11" xfId="0" applyFont="1" applyFill="1" applyBorder="1" applyAlignment="1">
      <alignment horizontal="justify" wrapText="1"/>
    </xf>
    <xf numFmtId="0" fontId="3" fillId="4" borderId="11" xfId="0" applyFont="1" applyFill="1" applyBorder="1" applyAlignment="1">
      <alignment wrapText="1"/>
    </xf>
    <xf numFmtId="165" fontId="3" fillId="4" borderId="11" xfId="0" applyNumberFormat="1" applyFont="1" applyFill="1" applyBorder="1" applyAlignment="1">
      <alignment wrapText="1"/>
    </xf>
    <xf numFmtId="165" fontId="1" fillId="0" borderId="21" xfId="0" applyNumberFormat="1" applyFont="1" applyBorder="1" applyAlignment="1">
      <alignment wrapText="1"/>
    </xf>
    <xf numFmtId="165" fontId="5" fillId="0" borderId="11" xfId="0" applyNumberFormat="1" applyFont="1" applyBorder="1" applyAlignment="1"/>
    <xf numFmtId="0" fontId="16" fillId="0" borderId="0" xfId="0" applyFont="1" applyAlignment="1"/>
    <xf numFmtId="0" fontId="14" fillId="0" borderId="11" xfId="0" applyFont="1" applyBorder="1" applyAlignment="1">
      <alignment wrapText="1"/>
    </xf>
    <xf numFmtId="0" fontId="1" fillId="0" borderId="11" xfId="0" applyFont="1" applyBorder="1" applyAlignment="1">
      <alignment wrapText="1"/>
    </xf>
    <xf numFmtId="165" fontId="40" fillId="0" borderId="21" xfId="0" applyNumberFormat="1" applyFont="1" applyBorder="1" applyAlignment="1">
      <alignment wrapText="1"/>
    </xf>
    <xf numFmtId="0" fontId="1" fillId="4" borderId="11" xfId="0" applyFont="1" applyFill="1" applyBorder="1" applyAlignment="1">
      <alignment horizontal="justify" wrapText="1"/>
    </xf>
    <xf numFmtId="0" fontId="1" fillId="4" borderId="11" xfId="0" applyFont="1" applyFill="1" applyBorder="1" applyAlignment="1">
      <alignment wrapText="1"/>
    </xf>
    <xf numFmtId="1" fontId="3" fillId="4" borderId="11" xfId="0" applyNumberFormat="1" applyFont="1" applyFill="1" applyBorder="1" applyAlignment="1">
      <alignment horizontal="center" wrapText="1"/>
    </xf>
    <xf numFmtId="0" fontId="1" fillId="0" borderId="11" xfId="0" applyFont="1" applyBorder="1" applyAlignment="1">
      <alignment horizontal="justify" wrapText="1"/>
    </xf>
    <xf numFmtId="0" fontId="1" fillId="0" borderId="11" xfId="0" applyFont="1" applyBorder="1" applyAlignment="1">
      <alignment horizontal="left" wrapText="1"/>
    </xf>
    <xf numFmtId="165" fontId="1" fillId="0" borderId="11" xfId="0" applyNumberFormat="1" applyFont="1" applyBorder="1" applyAlignment="1">
      <alignment horizontal="justify" wrapText="1"/>
    </xf>
    <xf numFmtId="0" fontId="14" fillId="0" borderId="11" xfId="0" applyFont="1" applyFill="1" applyBorder="1" applyAlignment="1">
      <alignment wrapText="1"/>
    </xf>
    <xf numFmtId="0" fontId="1" fillId="0" borderId="11" xfId="0" applyFont="1" applyFill="1" applyBorder="1" applyAlignment="1">
      <alignment horizontal="justify" wrapText="1"/>
    </xf>
    <xf numFmtId="165" fontId="41" fillId="0" borderId="11" xfId="0" applyNumberFormat="1" applyFont="1" applyBorder="1" applyAlignment="1"/>
    <xf numFmtId="0" fontId="2" fillId="0" borderId="0" xfId="0" applyFont="1" applyAlignment="1">
      <alignment horizontal="center" vertical="center" wrapText="1"/>
    </xf>
    <xf numFmtId="0" fontId="3" fillId="4" borderId="11" xfId="0" applyFont="1" applyFill="1" applyBorder="1" applyAlignment="1">
      <alignment horizontal="center" wrapText="1"/>
    </xf>
    <xf numFmtId="165" fontId="3" fillId="4" borderId="11" xfId="0" applyNumberFormat="1" applyFont="1" applyFill="1" applyBorder="1" applyAlignment="1">
      <alignment horizontal="right" wrapText="1"/>
    </xf>
    <xf numFmtId="0" fontId="1" fillId="0" borderId="11" xfId="0" applyFont="1" applyBorder="1" applyAlignment="1">
      <alignment horizontal="center" wrapText="1"/>
    </xf>
    <xf numFmtId="165" fontId="1" fillId="0" borderId="11" xfId="0" applyNumberFormat="1" applyFont="1" applyBorder="1" applyAlignment="1">
      <alignment horizontal="center" wrapText="1"/>
    </xf>
    <xf numFmtId="0" fontId="1" fillId="4" borderId="11" xfId="0" applyFont="1" applyFill="1" applyBorder="1" applyAlignment="1">
      <alignment horizontal="center" wrapText="1"/>
    </xf>
    <xf numFmtId="0" fontId="1" fillId="4" borderId="11" xfId="0" applyFont="1" applyFill="1" applyBorder="1" applyAlignment="1">
      <alignment horizontal="left" wrapText="1"/>
    </xf>
    <xf numFmtId="165" fontId="1" fillId="4" borderId="11" xfId="0" applyNumberFormat="1" applyFont="1" applyFill="1" applyBorder="1" applyAlignment="1">
      <alignment horizontal="right" wrapText="1"/>
    </xf>
    <xf numFmtId="49" fontId="1" fillId="0" borderId="11" xfId="0" applyNumberFormat="1" applyFont="1" applyBorder="1" applyAlignment="1">
      <alignment horizontal="justify" wrapText="1"/>
    </xf>
    <xf numFmtId="0" fontId="13" fillId="0" borderId="11" xfId="0" applyFont="1" applyBorder="1" applyAlignment="1">
      <alignment wrapText="1"/>
    </xf>
    <xf numFmtId="0" fontId="10" fillId="0" borderId="11" xfId="0" applyFont="1" applyBorder="1" applyAlignment="1">
      <alignment horizontal="left" wrapText="1"/>
    </xf>
    <xf numFmtId="165" fontId="3" fillId="0" borderId="21" xfId="0" applyNumberFormat="1" applyFont="1" applyBorder="1" applyAlignment="1">
      <alignment wrapText="1"/>
    </xf>
    <xf numFmtId="0" fontId="42" fillId="4" borderId="11" xfId="0" applyFont="1" applyFill="1" applyBorder="1" applyAlignment="1">
      <alignment horizont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justify" vertical="center" wrapText="1"/>
    </xf>
    <xf numFmtId="165" fontId="3" fillId="4" borderId="11" xfId="0" applyNumberFormat="1" applyFont="1" applyFill="1" applyBorder="1" applyAlignment="1">
      <alignment horizontal="right" vertical="center" wrapText="1"/>
    </xf>
    <xf numFmtId="0" fontId="14" fillId="0" borderId="0" xfId="0" applyFont="1" applyAlignment="1">
      <alignment vertical="center"/>
    </xf>
    <xf numFmtId="0" fontId="1" fillId="4" borderId="11" xfId="0" applyFont="1" applyFill="1" applyBorder="1" applyAlignment="1">
      <alignment horizontal="left" vertical="center" wrapText="1"/>
    </xf>
    <xf numFmtId="165" fontId="1" fillId="4" borderId="11" xfId="0" applyNumberFormat="1" applyFont="1" applyFill="1" applyBorder="1" applyAlignment="1">
      <alignment horizontal="center" vertical="center" wrapText="1"/>
    </xf>
    <xf numFmtId="165" fontId="1" fillId="4" borderId="11" xfId="0" applyNumberFormat="1" applyFont="1" applyFill="1" applyBorder="1" applyAlignment="1">
      <alignment horizontal="right" vertical="center" wrapText="1"/>
    </xf>
    <xf numFmtId="0" fontId="1" fillId="4" borderId="11" xfId="0" applyFont="1" applyFill="1" applyBorder="1" applyAlignment="1">
      <alignment horizontal="justify" vertical="center" wrapText="1"/>
    </xf>
    <xf numFmtId="49" fontId="1" fillId="0" borderId="11" xfId="0" applyNumberFormat="1" applyFont="1" applyBorder="1" applyAlignment="1">
      <alignment horizontal="justify" vertical="top" wrapText="1"/>
    </xf>
    <xf numFmtId="4" fontId="38" fillId="0" borderId="0" xfId="0" applyNumberFormat="1" applyFont="1" applyAlignment="1">
      <alignment horizontal="center" vertical="center" wrapText="1"/>
    </xf>
    <xf numFmtId="4" fontId="38" fillId="0" borderId="0" xfId="0" applyNumberFormat="1" applyFont="1" applyAlignment="1">
      <alignment horizontal="center" vertical="top" wrapText="1"/>
    </xf>
    <xf numFmtId="0" fontId="42" fillId="4" borderId="11" xfId="0" applyFont="1" applyFill="1" applyBorder="1" applyAlignment="1">
      <alignment horizontal="center" vertical="center" wrapText="1"/>
    </xf>
    <xf numFmtId="165" fontId="1" fillId="0" borderId="0" xfId="0" applyNumberFormat="1" applyFont="1" applyBorder="1" applyAlignment="1">
      <alignment vertical="center" wrapText="1"/>
    </xf>
    <xf numFmtId="165" fontId="40" fillId="0" borderId="0" xfId="0" applyNumberFormat="1" applyFont="1" applyBorder="1" applyAlignment="1">
      <alignment wrapText="1"/>
    </xf>
    <xf numFmtId="165" fontId="40" fillId="0" borderId="0" xfId="0" applyNumberFormat="1" applyFont="1" applyBorder="1" applyAlignment="1">
      <alignment vertical="center" wrapText="1"/>
    </xf>
    <xf numFmtId="165" fontId="3" fillId="0" borderId="0" xfId="0" applyNumberFormat="1" applyFont="1" applyBorder="1" applyAlignment="1">
      <alignment horizontal="right" wrapText="1"/>
    </xf>
    <xf numFmtId="165" fontId="3" fillId="0" borderId="0" xfId="0" applyNumberFormat="1" applyFont="1" applyBorder="1" applyAlignment="1">
      <alignment wrapText="1"/>
    </xf>
    <xf numFmtId="165" fontId="7" fillId="0" borderId="0" xfId="0" applyNumberFormat="1" applyFont="1" applyBorder="1" applyAlignment="1">
      <alignment horizontal="right"/>
    </xf>
    <xf numFmtId="165" fontId="41" fillId="0" borderId="0" xfId="0" applyNumberFormat="1" applyFont="1" applyBorder="1"/>
    <xf numFmtId="165" fontId="1" fillId="0" borderId="0" xfId="0" applyNumberFormat="1" applyFont="1" applyBorder="1" applyAlignment="1">
      <alignment horizontal="right"/>
    </xf>
    <xf numFmtId="165" fontId="21" fillId="0" borderId="0" xfId="0" applyNumberFormat="1" applyFont="1" applyBorder="1"/>
    <xf numFmtId="0" fontId="19" fillId="0" borderId="0" xfId="0" applyFont="1" applyBorder="1" applyAlignment="1">
      <alignment horizontal="center" vertical="top"/>
    </xf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165" fontId="1" fillId="0" borderId="21" xfId="0" applyNumberFormat="1" applyFont="1" applyBorder="1" applyAlignment="1">
      <alignment horizontal="right"/>
    </xf>
    <xf numFmtId="165" fontId="1" fillId="0" borderId="11" xfId="0" applyNumberFormat="1" applyFont="1" applyBorder="1" applyAlignment="1">
      <alignment horizontal="right"/>
    </xf>
    <xf numFmtId="165" fontId="3" fillId="0" borderId="21" xfId="0" applyNumberFormat="1" applyFont="1" applyBorder="1" applyAlignment="1">
      <alignment horizontal="right"/>
    </xf>
    <xf numFmtId="165" fontId="3" fillId="0" borderId="11" xfId="0" applyNumberFormat="1" applyFont="1" applyBorder="1" applyAlignment="1">
      <alignment horizontal="right"/>
    </xf>
    <xf numFmtId="0" fontId="43" fillId="0" borderId="0" xfId="0" applyFont="1"/>
    <xf numFmtId="0" fontId="1" fillId="4" borderId="17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5" fillId="0" borderId="18" xfId="0" applyFont="1" applyBorder="1" applyAlignment="1">
      <alignment horizontal="center" wrapText="1"/>
    </xf>
    <xf numFmtId="0" fontId="5" fillId="0" borderId="18" xfId="0" applyFont="1" applyFill="1" applyBorder="1" applyAlignment="1">
      <alignment wrapText="1"/>
    </xf>
    <xf numFmtId="165" fontId="5" fillId="0" borderId="4" xfId="0" applyNumberFormat="1" applyFont="1" applyBorder="1" applyAlignment="1">
      <alignment wrapText="1"/>
    </xf>
    <xf numFmtId="4" fontId="44" fillId="0" borderId="0" xfId="0" applyNumberFormat="1" applyFont="1"/>
    <xf numFmtId="0" fontId="14" fillId="4" borderId="18" xfId="0" applyFont="1" applyFill="1" applyBorder="1" applyAlignment="1">
      <alignment wrapText="1"/>
    </xf>
    <xf numFmtId="0" fontId="3" fillId="4" borderId="18" xfId="0" applyFont="1" applyFill="1" applyBorder="1" applyAlignment="1">
      <alignment horizontal="justify" vertical="top" wrapText="1"/>
    </xf>
    <xf numFmtId="0" fontId="3" fillId="4" borderId="18" xfId="0" applyFont="1" applyFill="1" applyBorder="1" applyAlignment="1">
      <alignment horizontal="center" wrapText="1"/>
    </xf>
    <xf numFmtId="0" fontId="45" fillId="0" borderId="0" xfId="0" applyFont="1"/>
    <xf numFmtId="0" fontId="0" fillId="0" borderId="0" xfId="0" applyAlignment="1">
      <alignment horizontal="center" vertical="center"/>
    </xf>
    <xf numFmtId="0" fontId="5" fillId="4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18" xfId="0" applyFont="1" applyBorder="1" applyAlignment="1">
      <alignment horizontal="left" wrapText="1"/>
    </xf>
    <xf numFmtId="165" fontId="5" fillId="0" borderId="18" xfId="0" applyNumberFormat="1" applyFont="1" applyBorder="1" applyAlignment="1">
      <alignment horizontal="center" wrapText="1"/>
    </xf>
    <xf numFmtId="165" fontId="5" fillId="0" borderId="4" xfId="0" applyNumberFormat="1" applyFont="1" applyFill="1" applyBorder="1" applyAlignment="1">
      <alignment horizontal="right" wrapText="1"/>
    </xf>
    <xf numFmtId="165" fontId="5" fillId="0" borderId="4" xfId="0" applyNumberFormat="1" applyFont="1" applyFill="1" applyBorder="1" applyAlignment="1">
      <alignment wrapText="1"/>
    </xf>
    <xf numFmtId="0" fontId="46" fillId="4" borderId="18" xfId="0" applyFont="1" applyFill="1" applyBorder="1" applyAlignment="1">
      <alignment wrapText="1"/>
    </xf>
    <xf numFmtId="165" fontId="7" fillId="4" borderId="18" xfId="0" applyNumberFormat="1" applyFont="1" applyFill="1" applyBorder="1" applyAlignment="1">
      <alignment horizontal="center" wrapText="1"/>
    </xf>
    <xf numFmtId="165" fontId="7" fillId="4" borderId="4" xfId="0" applyNumberFormat="1" applyFont="1" applyFill="1" applyBorder="1" applyAlignment="1">
      <alignment wrapText="1"/>
    </xf>
    <xf numFmtId="0" fontId="46" fillId="0" borderId="0" xfId="0" applyFont="1"/>
    <xf numFmtId="0" fontId="0" fillId="0" borderId="18" xfId="0" applyBorder="1" applyAlignment="1">
      <alignment horizontal="center" wrapText="1"/>
    </xf>
    <xf numFmtId="0" fontId="1" fillId="0" borderId="0" xfId="0" applyFont="1" applyFill="1"/>
    <xf numFmtId="0" fontId="2" fillId="0" borderId="0" xfId="0" applyFont="1" applyFill="1"/>
    <xf numFmtId="0" fontId="1" fillId="0" borderId="0" xfId="0" applyFont="1" applyFill="1" applyAlignment="1">
      <alignment horizontal="justify"/>
    </xf>
    <xf numFmtId="0" fontId="2" fillId="0" borderId="0" xfId="0" applyFont="1" applyFill="1" applyAlignment="1">
      <alignment horizontal="center" vertical="center"/>
    </xf>
    <xf numFmtId="0" fontId="1" fillId="4" borderId="17" xfId="0" applyFont="1" applyFill="1" applyBorder="1" applyAlignment="1">
      <alignment horizontal="center" wrapText="1"/>
    </xf>
    <xf numFmtId="0" fontId="1" fillId="4" borderId="18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165" fontId="38" fillId="0" borderId="0" xfId="0" applyNumberFormat="1" applyFont="1" applyAlignment="1">
      <alignment horizontal="center" wrapText="1"/>
    </xf>
    <xf numFmtId="4" fontId="47" fillId="0" borderId="0" xfId="0" applyNumberFormat="1" applyFont="1" applyFill="1"/>
    <xf numFmtId="165" fontId="36" fillId="0" borderId="0" xfId="0" applyNumberFormat="1" applyFont="1" applyAlignment="1">
      <alignment horizontal="center" wrapText="1"/>
    </xf>
    <xf numFmtId="0" fontId="4" fillId="0" borderId="0" xfId="0" applyFont="1" applyFill="1"/>
    <xf numFmtId="0" fontId="1" fillId="0" borderId="18" xfId="0" applyFont="1" applyFill="1" applyBorder="1" applyAlignment="1">
      <alignment horizontal="justify" vertical="top" wrapText="1"/>
    </xf>
    <xf numFmtId="0" fontId="5" fillId="0" borderId="18" xfId="0" applyFont="1" applyFill="1" applyBorder="1" applyAlignment="1">
      <alignment horizontal="center" vertical="center" wrapText="1"/>
    </xf>
    <xf numFmtId="165" fontId="5" fillId="0" borderId="11" xfId="0" applyNumberFormat="1" applyFont="1" applyFill="1" applyBorder="1" applyAlignment="1">
      <alignment wrapText="1"/>
    </xf>
    <xf numFmtId="165" fontId="3" fillId="0" borderId="0" xfId="0" applyNumberFormat="1" applyFont="1" applyFill="1"/>
    <xf numFmtId="0" fontId="3" fillId="4" borderId="18" xfId="0" applyFont="1" applyFill="1" applyBorder="1" applyAlignment="1">
      <alignment horizontal="center" vertical="center" wrapText="1"/>
    </xf>
    <xf numFmtId="165" fontId="1" fillId="0" borderId="0" xfId="0" applyNumberFormat="1" applyFont="1" applyFill="1"/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justify" vertical="top" wrapText="1"/>
    </xf>
    <xf numFmtId="0" fontId="3" fillId="0" borderId="0" xfId="0" applyFont="1" applyFill="1" applyBorder="1" applyAlignment="1">
      <alignment horizontal="center" wrapText="1"/>
    </xf>
    <xf numFmtId="4" fontId="3" fillId="0" borderId="0" xfId="0" applyNumberFormat="1" applyFont="1" applyFill="1" applyBorder="1" applyAlignment="1">
      <alignment wrapText="1"/>
    </xf>
    <xf numFmtId="167" fontId="1" fillId="0" borderId="0" xfId="0" applyNumberFormat="1" applyFont="1" applyFill="1" applyBorder="1" applyAlignment="1">
      <alignment horizontal="right"/>
    </xf>
    <xf numFmtId="165" fontId="1" fillId="3" borderId="0" xfId="0" applyNumberFormat="1" applyFont="1" applyFill="1" applyBorder="1" applyAlignment="1"/>
    <xf numFmtId="165" fontId="5" fillId="0" borderId="0" xfId="0" applyNumberFormat="1" applyFont="1" applyBorder="1" applyAlignment="1">
      <alignment wrapText="1"/>
    </xf>
    <xf numFmtId="165" fontId="8" fillId="0" borderId="0" xfId="1" applyNumberFormat="1" applyFont="1"/>
    <xf numFmtId="165" fontId="5" fillId="0" borderId="0" xfId="0" applyNumberFormat="1" applyFont="1"/>
    <xf numFmtId="165" fontId="1" fillId="0" borderId="0" xfId="0" applyNumberFormat="1" applyFont="1" applyFill="1" applyAlignment="1">
      <alignment horizontal="center" vertical="center"/>
    </xf>
    <xf numFmtId="4" fontId="48" fillId="0" borderId="0" xfId="0" applyNumberFormat="1" applyFont="1" applyFill="1"/>
    <xf numFmtId="0" fontId="2" fillId="15" borderId="0" xfId="0" applyFont="1" applyFill="1"/>
    <xf numFmtId="4" fontId="2" fillId="0" borderId="0" xfId="0" applyNumberFormat="1" applyFont="1" applyFill="1"/>
    <xf numFmtId="0" fontId="5" fillId="0" borderId="18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justify" vertical="top" wrapText="1"/>
    </xf>
    <xf numFmtId="0" fontId="49" fillId="4" borderId="18" xfId="0" applyFont="1" applyFill="1" applyBorder="1" applyAlignment="1">
      <alignment horizontal="center" vertical="center" wrapText="1"/>
    </xf>
    <xf numFmtId="0" fontId="49" fillId="4" borderId="11" xfId="0" applyFont="1" applyFill="1" applyBorder="1" applyAlignment="1">
      <alignment horizontal="center" wrapText="1"/>
    </xf>
    <xf numFmtId="0" fontId="49" fillId="0" borderId="0" xfId="0" applyFont="1"/>
    <xf numFmtId="0" fontId="5" fillId="0" borderId="18" xfId="0" applyFont="1" applyBorder="1" applyAlignment="1">
      <alignment wrapText="1"/>
    </xf>
    <xf numFmtId="4" fontId="5" fillId="0" borderId="18" xfId="0" applyNumberFormat="1" applyFont="1" applyBorder="1" applyAlignment="1">
      <alignment wrapText="1"/>
    </xf>
    <xf numFmtId="4" fontId="5" fillId="0" borderId="11" xfId="0" applyNumberFormat="1" applyFont="1" applyBorder="1"/>
    <xf numFmtId="0" fontId="5" fillId="0" borderId="18" xfId="0" applyFont="1" applyBorder="1" applyAlignment="1">
      <alignment vertical="top" wrapText="1"/>
    </xf>
    <xf numFmtId="0" fontId="5" fillId="0" borderId="11" xfId="0" applyFont="1" applyBorder="1"/>
    <xf numFmtId="0" fontId="7" fillId="4" borderId="18" xfId="0" applyFont="1" applyFill="1" applyBorder="1" applyAlignment="1">
      <alignment horizontal="center" vertical="center" wrapText="1"/>
    </xf>
    <xf numFmtId="4" fontId="7" fillId="4" borderId="18" xfId="0" applyNumberFormat="1" applyFont="1" applyFill="1" applyBorder="1" applyAlignment="1">
      <alignment horizontal="right" vertical="center" wrapText="1"/>
    </xf>
    <xf numFmtId="2" fontId="7" fillId="0" borderId="0" xfId="0" applyNumberFormat="1" applyFont="1"/>
    <xf numFmtId="0" fontId="7" fillId="0" borderId="0" xfId="0" applyFont="1"/>
    <xf numFmtId="0" fontId="10" fillId="0" borderId="0" xfId="0" applyFont="1" applyBorder="1" applyAlignment="1">
      <alignment horizontal="left" vertical="center"/>
    </xf>
    <xf numFmtId="0" fontId="2" fillId="0" borderId="0" xfId="0" applyFont="1" applyFill="1" applyBorder="1"/>
    <xf numFmtId="0" fontId="14" fillId="0" borderId="0" xfId="0" applyFont="1" applyBorder="1"/>
    <xf numFmtId="167" fontId="1" fillId="0" borderId="0" xfId="0" applyNumberFormat="1" applyFont="1" applyAlignment="1">
      <alignment horizontal="right"/>
    </xf>
    <xf numFmtId="4" fontId="1" fillId="0" borderId="0" xfId="0" applyNumberFormat="1" applyFont="1"/>
    <xf numFmtId="0" fontId="1" fillId="0" borderId="0" xfId="0" applyFont="1" applyAlignment="1">
      <alignment horizontal="justify"/>
    </xf>
    <xf numFmtId="0" fontId="1" fillId="4" borderId="3" xfId="0" applyFont="1" applyFill="1" applyBorder="1" applyAlignment="1">
      <alignment horizontal="center" vertical="center" wrapText="1"/>
    </xf>
    <xf numFmtId="167" fontId="3" fillId="0" borderId="11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4" borderId="18" xfId="0" applyFont="1" applyFill="1" applyBorder="1" applyAlignment="1">
      <alignment horizontal="justify" wrapText="1"/>
    </xf>
    <xf numFmtId="0" fontId="3" fillId="4" borderId="18" xfId="0" applyFont="1" applyFill="1" applyBorder="1" applyAlignment="1">
      <alignment horizontal="right" vertical="center" wrapText="1"/>
    </xf>
    <xf numFmtId="4" fontId="3" fillId="4" borderId="4" xfId="0" applyNumberFormat="1" applyFont="1" applyFill="1" applyBorder="1" applyAlignment="1">
      <alignment horizontal="center" vertical="center" wrapText="1"/>
    </xf>
    <xf numFmtId="167" fontId="1" fillId="0" borderId="11" xfId="0" applyNumberFormat="1" applyFont="1" applyBorder="1" applyAlignment="1">
      <alignment horizontal="right"/>
    </xf>
    <xf numFmtId="167" fontId="1" fillId="0" borderId="0" xfId="0" applyNumberFormat="1" applyFont="1" applyBorder="1" applyAlignment="1">
      <alignment horizontal="right"/>
    </xf>
    <xf numFmtId="0" fontId="14" fillId="0" borderId="18" xfId="0" applyFont="1" applyBorder="1" applyAlignment="1">
      <alignment wrapText="1"/>
    </xf>
    <xf numFmtId="4" fontId="1" fillId="0" borderId="18" xfId="0" applyNumberFormat="1" applyFont="1" applyBorder="1" applyAlignment="1">
      <alignment horizontal="right" vertical="center" wrapText="1"/>
    </xf>
    <xf numFmtId="10" fontId="1" fillId="0" borderId="18" xfId="0" applyNumberFormat="1" applyFont="1" applyBorder="1" applyAlignment="1">
      <alignment horizontal="right" vertical="center" wrapText="1"/>
    </xf>
    <xf numFmtId="0" fontId="14" fillId="0" borderId="18" xfId="0" applyFont="1" applyBorder="1" applyAlignment="1">
      <alignment vertical="top" wrapText="1"/>
    </xf>
    <xf numFmtId="4" fontId="21" fillId="0" borderId="0" xfId="0" applyNumberFormat="1" applyFont="1"/>
    <xf numFmtId="0" fontId="1" fillId="0" borderId="0" xfId="0" applyFont="1" applyBorder="1" applyAlignment="1">
      <alignment wrapText="1"/>
    </xf>
    <xf numFmtId="0" fontId="1" fillId="0" borderId="0" xfId="0" applyFont="1" applyBorder="1" applyAlignment="1"/>
    <xf numFmtId="0" fontId="15" fillId="4" borderId="18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justify" vertical="center" wrapText="1"/>
    </xf>
    <xf numFmtId="4" fontId="3" fillId="4" borderId="4" xfId="0" applyNumberFormat="1" applyFont="1" applyFill="1" applyBorder="1" applyAlignment="1">
      <alignment vertical="center" wrapText="1"/>
    </xf>
    <xf numFmtId="4" fontId="1" fillId="0" borderId="18" xfId="0" applyNumberFormat="1" applyFont="1" applyBorder="1" applyAlignment="1">
      <alignment wrapText="1"/>
    </xf>
    <xf numFmtId="3" fontId="1" fillId="0" borderId="18" xfId="0" applyNumberFormat="1" applyFont="1" applyBorder="1" applyAlignment="1">
      <alignment wrapText="1"/>
    </xf>
    <xf numFmtId="169" fontId="1" fillId="0" borderId="18" xfId="0" applyNumberFormat="1" applyFont="1" applyBorder="1" applyAlignment="1">
      <alignment wrapText="1"/>
    </xf>
    <xf numFmtId="3" fontId="1" fillId="0" borderId="4" xfId="0" applyNumberFormat="1" applyFont="1" applyBorder="1" applyAlignment="1">
      <alignment wrapText="1"/>
    </xf>
    <xf numFmtId="0" fontId="5" fillId="0" borderId="0" xfId="8" applyFont="1"/>
    <xf numFmtId="167" fontId="5" fillId="0" borderId="0" xfId="9" applyNumberFormat="1" applyFont="1" applyAlignment="1">
      <alignment horizontal="right"/>
    </xf>
    <xf numFmtId="0" fontId="12" fillId="0" borderId="0" xfId="9"/>
    <xf numFmtId="165" fontId="2" fillId="0" borderId="0" xfId="0" applyNumberFormat="1" applyFont="1" applyFill="1"/>
    <xf numFmtId="0" fontId="5" fillId="0" borderId="0" xfId="8" applyFont="1" applyAlignment="1">
      <alignment horizontal="justify"/>
    </xf>
    <xf numFmtId="0" fontId="5" fillId="4" borderId="3" xfId="8" applyFont="1" applyFill="1" applyBorder="1" applyAlignment="1">
      <alignment horizontal="center" vertical="center" wrapText="1"/>
    </xf>
    <xf numFmtId="165" fontId="2" fillId="0" borderId="0" xfId="0" applyNumberFormat="1" applyFont="1" applyFill="1" applyAlignment="1">
      <alignment horizontal="center" vertical="center"/>
    </xf>
    <xf numFmtId="0" fontId="5" fillId="4" borderId="18" xfId="8" applyFont="1" applyFill="1" applyBorder="1" applyAlignment="1">
      <alignment horizontal="center" vertical="center" wrapText="1"/>
    </xf>
    <xf numFmtId="167" fontId="7" fillId="0" borderId="11" xfId="9" applyNumberFormat="1" applyFont="1" applyBorder="1" applyAlignment="1">
      <alignment horizontal="right" vertical="center"/>
    </xf>
    <xf numFmtId="0" fontId="50" fillId="0" borderId="0" xfId="9" applyFont="1" applyAlignment="1">
      <alignment horizontal="center" vertical="center"/>
    </xf>
    <xf numFmtId="165" fontId="39" fillId="0" borderId="0" xfId="0" applyNumberFormat="1" applyFont="1" applyBorder="1" applyAlignment="1">
      <alignment vertical="center"/>
    </xf>
    <xf numFmtId="167" fontId="7" fillId="0" borderId="0" xfId="9" applyNumberFormat="1" applyFont="1" applyBorder="1" applyAlignment="1">
      <alignment horizontal="right"/>
    </xf>
    <xf numFmtId="0" fontId="7" fillId="0" borderId="18" xfId="8" applyFont="1" applyBorder="1" applyAlignment="1">
      <alignment horizontal="left" wrapText="1"/>
    </xf>
    <xf numFmtId="9" fontId="5" fillId="0" borderId="18" xfId="8" applyNumberFormat="1" applyFont="1" applyBorder="1" applyAlignment="1">
      <alignment horizontal="left" vertical="top" wrapText="1"/>
    </xf>
    <xf numFmtId="4" fontId="5" fillId="0" borderId="18" xfId="8" applyNumberFormat="1" applyFont="1" applyBorder="1" applyAlignment="1">
      <alignment horizontal="center" vertical="center" wrapText="1"/>
    </xf>
    <xf numFmtId="165" fontId="7" fillId="0" borderId="18" xfId="8" applyNumberFormat="1" applyFont="1" applyBorder="1" applyAlignment="1">
      <alignment wrapText="1"/>
    </xf>
    <xf numFmtId="165" fontId="5" fillId="0" borderId="18" xfId="8" applyNumberFormat="1" applyFont="1" applyBorder="1" applyAlignment="1">
      <alignment horizontal="center" wrapText="1"/>
    </xf>
    <xf numFmtId="165" fontId="5" fillId="0" borderId="11" xfId="9" applyNumberFormat="1" applyFont="1" applyBorder="1" applyAlignment="1">
      <alignment horizontal="right"/>
    </xf>
    <xf numFmtId="0" fontId="7" fillId="0" borderId="0" xfId="9" applyFont="1"/>
    <xf numFmtId="165" fontId="7" fillId="0" borderId="0" xfId="9" applyNumberFormat="1" applyFont="1"/>
    <xf numFmtId="9" fontId="5" fillId="0" borderId="18" xfId="10" applyNumberFormat="1" applyFont="1" applyBorder="1" applyAlignment="1">
      <alignment horizontal="left" vertical="top" wrapText="1"/>
    </xf>
    <xf numFmtId="165" fontId="7" fillId="0" borderId="18" xfId="8" applyNumberFormat="1" applyFont="1" applyBorder="1" applyAlignment="1">
      <alignment horizontal="center" wrapText="1"/>
    </xf>
    <xf numFmtId="165" fontId="7" fillId="0" borderId="11" xfId="9" applyNumberFormat="1" applyFont="1" applyBorder="1" applyAlignment="1">
      <alignment horizontal="right"/>
    </xf>
    <xf numFmtId="0" fontId="7" fillId="4" borderId="18" xfId="8" applyFont="1" applyFill="1" applyBorder="1" applyAlignment="1">
      <alignment wrapText="1"/>
    </xf>
    <xf numFmtId="0" fontId="7" fillId="4" borderId="18" xfId="8" applyFont="1" applyFill="1" applyBorder="1" applyAlignment="1">
      <alignment horizontal="justify" vertical="top" wrapText="1"/>
    </xf>
    <xf numFmtId="4" fontId="7" fillId="4" borderId="18" xfId="8" applyNumberFormat="1" applyFont="1" applyFill="1" applyBorder="1" applyAlignment="1">
      <alignment horizontal="center" vertical="center" wrapText="1"/>
    </xf>
    <xf numFmtId="165" fontId="7" fillId="4" borderId="18" xfId="8" applyNumberFormat="1" applyFont="1" applyFill="1" applyBorder="1" applyAlignment="1">
      <alignment horizontal="center" vertical="center" wrapText="1"/>
    </xf>
    <xf numFmtId="165" fontId="3" fillId="4" borderId="18" xfId="8" applyNumberFormat="1" applyFont="1" applyFill="1" applyBorder="1" applyAlignment="1">
      <alignment horizontal="center" wrapText="1"/>
    </xf>
    <xf numFmtId="0" fontId="46" fillId="0" borderId="0" xfId="9" applyFont="1"/>
    <xf numFmtId="0" fontId="7" fillId="0" borderId="0" xfId="8" applyFont="1" applyBorder="1" applyAlignment="1">
      <alignment wrapText="1"/>
    </xf>
    <xf numFmtId="0" fontId="7" fillId="0" borderId="0" xfId="8" applyFont="1" applyBorder="1" applyAlignment="1">
      <alignment horizontal="justify" vertical="top" wrapText="1"/>
    </xf>
    <xf numFmtId="4" fontId="7" fillId="0" borderId="0" xfId="8" applyNumberFormat="1" applyFont="1" applyBorder="1" applyAlignment="1">
      <alignment horizontal="center" vertical="center" wrapText="1"/>
    </xf>
    <xf numFmtId="4" fontId="3" fillId="0" borderId="0" xfId="8" applyNumberFormat="1" applyFont="1" applyFill="1" applyBorder="1" applyAlignment="1">
      <alignment horizontal="center" wrapText="1"/>
    </xf>
    <xf numFmtId="165" fontId="4" fillId="0" borderId="0" xfId="0" applyNumberFormat="1" applyFont="1" applyFill="1"/>
    <xf numFmtId="0" fontId="12" fillId="0" borderId="0" xfId="8"/>
    <xf numFmtId="0" fontId="51" fillId="0" borderId="0" xfId="0" applyFont="1"/>
    <xf numFmtId="167" fontId="52" fillId="0" borderId="0" xfId="0" applyNumberFormat="1" applyFont="1" applyAlignment="1">
      <alignment horizontal="right"/>
    </xf>
    <xf numFmtId="4" fontId="48" fillId="0" borderId="0" xfId="9" applyNumberFormat="1" applyFont="1"/>
    <xf numFmtId="0" fontId="20" fillId="0" borderId="0" xfId="1" applyFont="1" applyAlignment="1">
      <alignment horizontal="right" vertical="center" wrapText="1"/>
    </xf>
    <xf numFmtId="165" fontId="15" fillId="3" borderId="0" xfId="0" applyNumberFormat="1" applyFont="1" applyFill="1" applyBorder="1" applyAlignment="1"/>
    <xf numFmtId="0" fontId="15" fillId="3" borderId="0" xfId="0" applyNumberFormat="1" applyFont="1" applyFill="1" applyBorder="1" applyAlignment="1"/>
    <xf numFmtId="4" fontId="53" fillId="0" borderId="0" xfId="1" applyNumberFormat="1" applyFont="1"/>
    <xf numFmtId="0" fontId="6" fillId="0" borderId="0" xfId="1" applyFont="1"/>
    <xf numFmtId="4" fontId="54" fillId="0" borderId="0" xfId="0" applyNumberFormat="1" applyFont="1"/>
    <xf numFmtId="165" fontId="22" fillId="0" borderId="0" xfId="0" applyNumberFormat="1" applyFont="1" applyBorder="1" applyAlignment="1">
      <alignment wrapText="1"/>
    </xf>
    <xf numFmtId="0" fontId="22" fillId="0" borderId="0" xfId="0" applyFont="1" applyBorder="1" applyAlignment="1">
      <alignment wrapText="1"/>
    </xf>
    <xf numFmtId="165" fontId="39" fillId="0" borderId="0" xfId="0" applyNumberFormat="1" applyFont="1" applyBorder="1" applyAlignment="1"/>
    <xf numFmtId="0" fontId="5" fillId="4" borderId="11" xfId="0" applyFont="1" applyFill="1" applyBorder="1" applyAlignment="1">
      <alignment horizontal="center" wrapText="1"/>
    </xf>
    <xf numFmtId="0" fontId="7" fillId="0" borderId="11" xfId="0" applyFont="1" applyBorder="1" applyAlignment="1">
      <alignment horizontal="right"/>
    </xf>
    <xf numFmtId="4" fontId="22" fillId="0" borderId="0" xfId="0" applyNumberFormat="1" applyFont="1"/>
    <xf numFmtId="49" fontId="5" fillId="0" borderId="18" xfId="0" applyNumberFormat="1" applyFont="1" applyBorder="1" applyAlignment="1">
      <alignment horizontal="center" wrapText="1"/>
    </xf>
    <xf numFmtId="0" fontId="1" fillId="0" borderId="18" xfId="0" applyFont="1" applyBorder="1" applyAlignment="1">
      <alignment horizontal="justify" vertical="top"/>
    </xf>
    <xf numFmtId="165" fontId="5" fillId="0" borderId="19" xfId="11" applyNumberFormat="1" applyFont="1" applyFill="1" applyBorder="1"/>
    <xf numFmtId="165" fontId="55" fillId="0" borderId="11" xfId="0" applyNumberFormat="1" applyFont="1" applyBorder="1"/>
    <xf numFmtId="165" fontId="5" fillId="0" borderId="11" xfId="0" applyNumberFormat="1" applyFont="1" applyBorder="1" applyAlignment="1">
      <alignment horizontal="right" indent="3"/>
    </xf>
    <xf numFmtId="4" fontId="21" fillId="12" borderId="0" xfId="0" applyNumberFormat="1" applyFont="1" applyFill="1"/>
    <xf numFmtId="165" fontId="5" fillId="0" borderId="19" xfId="11" applyNumberFormat="1" applyFont="1" applyBorder="1"/>
    <xf numFmtId="49" fontId="7" fillId="4" borderId="18" xfId="0" applyNumberFormat="1" applyFont="1" applyFill="1" applyBorder="1" applyAlignment="1">
      <alignment wrapText="1"/>
    </xf>
    <xf numFmtId="4" fontId="7" fillId="4" borderId="4" xfId="0" applyNumberFormat="1" applyFont="1" applyFill="1" applyBorder="1" applyAlignment="1">
      <alignment horizontal="right" vertical="center" wrapText="1"/>
    </xf>
    <xf numFmtId="2" fontId="7" fillId="0" borderId="11" xfId="0" applyNumberFormat="1" applyFont="1" applyBorder="1"/>
    <xf numFmtId="4" fontId="7" fillId="0" borderId="0" xfId="0" applyNumberFormat="1" applyFont="1"/>
    <xf numFmtId="0" fontId="5" fillId="0" borderId="0" xfId="0" applyFont="1" applyAlignment="1">
      <alignment wrapText="1"/>
    </xf>
    <xf numFmtId="0" fontId="56" fillId="0" borderId="0" xfId="0" applyFont="1"/>
    <xf numFmtId="0" fontId="5" fillId="0" borderId="18" xfId="0" applyNumberFormat="1" applyFont="1" applyBorder="1" applyAlignment="1">
      <alignment wrapText="1"/>
    </xf>
    <xf numFmtId="164" fontId="5" fillId="0" borderId="19" xfId="11" applyFont="1" applyBorder="1"/>
    <xf numFmtId="2" fontId="55" fillId="0" borderId="11" xfId="0" applyNumberFormat="1" applyFont="1" applyBorder="1"/>
    <xf numFmtId="164" fontId="5" fillId="0" borderId="11" xfId="0" applyNumberFormat="1" applyFont="1" applyBorder="1" applyAlignment="1">
      <alignment horizontal="left" indent="3"/>
    </xf>
    <xf numFmtId="0" fontId="37" fillId="0" borderId="0" xfId="0" applyFont="1"/>
    <xf numFmtId="4" fontId="1" fillId="3" borderId="0" xfId="0" applyNumberFormat="1" applyFont="1" applyFill="1" applyBorder="1" applyAlignment="1"/>
    <xf numFmtId="4" fontId="5" fillId="0" borderId="0" xfId="0" applyNumberFormat="1" applyFont="1" applyBorder="1" applyAlignment="1">
      <alignment wrapText="1"/>
    </xf>
    <xf numFmtId="0" fontId="5" fillId="0" borderId="0" xfId="0" applyFont="1" applyBorder="1" applyAlignment="1">
      <alignment horizontal="left"/>
    </xf>
    <xf numFmtId="4" fontId="5" fillId="0" borderId="0" xfId="0" applyNumberFormat="1" applyFont="1" applyBorder="1" applyAlignment="1"/>
    <xf numFmtId="0" fontId="22" fillId="4" borderId="11" xfId="0" applyFont="1" applyFill="1" applyBorder="1" applyAlignment="1">
      <alignment horizontal="center" wrapText="1"/>
    </xf>
    <xf numFmtId="4" fontId="5" fillId="0" borderId="11" xfId="0" applyNumberFormat="1" applyFont="1" applyBorder="1" applyAlignment="1">
      <alignment horizontal="right"/>
    </xf>
    <xf numFmtId="0" fontId="52" fillId="0" borderId="0" xfId="0" applyFont="1"/>
    <xf numFmtId="4" fontId="57" fillId="0" borderId="0" xfId="0" applyNumberFormat="1" applyFont="1" applyAlignment="1">
      <alignment horizontal="center" wrapText="1"/>
    </xf>
    <xf numFmtId="165" fontId="13" fillId="0" borderId="0" xfId="0" applyNumberFormat="1" applyFont="1"/>
    <xf numFmtId="165" fontId="0" fillId="0" borderId="0" xfId="0" applyNumberFormat="1"/>
    <xf numFmtId="0" fontId="58" fillId="0" borderId="0" xfId="0" applyFont="1" applyAlignment="1">
      <alignment horizontal="center" wrapText="1"/>
    </xf>
    <xf numFmtId="165" fontId="59" fillId="0" borderId="0" xfId="0" applyNumberFormat="1" applyFont="1"/>
    <xf numFmtId="4" fontId="57" fillId="3" borderId="0" xfId="0" applyNumberFormat="1" applyFont="1" applyFill="1" applyBorder="1" applyAlignment="1">
      <alignment horizontal="center" wrapText="1"/>
    </xf>
    <xf numFmtId="165" fontId="1" fillId="0" borderId="0" xfId="0" applyNumberFormat="1" applyFont="1" applyFill="1" applyBorder="1" applyAlignment="1">
      <alignment horizontal="left"/>
    </xf>
    <xf numFmtId="4" fontId="57" fillId="0" borderId="0" xfId="1" applyNumberFormat="1" applyFont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vertical="center" wrapText="1"/>
    </xf>
    <xf numFmtId="165" fontId="49" fillId="0" borderId="0" xfId="0" applyNumberFormat="1" applyFont="1"/>
    <xf numFmtId="167" fontId="7" fillId="0" borderId="11" xfId="0" applyNumberFormat="1" applyFont="1" applyBorder="1" applyAlignment="1">
      <alignment horizontal="right"/>
    </xf>
    <xf numFmtId="0" fontId="5" fillId="0" borderId="11" xfId="0" applyFont="1" applyBorder="1" applyAlignment="1">
      <alignment horizontal="right" wrapText="1"/>
    </xf>
    <xf numFmtId="0" fontId="5" fillId="0" borderId="11" xfId="0" applyFont="1" applyBorder="1" applyAlignment="1">
      <alignment horizontal="justify" vertical="center" wrapText="1"/>
    </xf>
    <xf numFmtId="170" fontId="5" fillId="0" borderId="11" xfId="0" applyNumberFormat="1" applyFont="1" applyBorder="1" applyAlignment="1">
      <alignment horizontal="center" vertical="center" wrapText="1"/>
    </xf>
    <xf numFmtId="165" fontId="5" fillId="0" borderId="11" xfId="0" applyNumberFormat="1" applyFont="1" applyBorder="1" applyAlignment="1">
      <alignment horizontal="center" vertical="center" wrapText="1"/>
    </xf>
    <xf numFmtId="165" fontId="49" fillId="0" borderId="11" xfId="0" applyNumberFormat="1" applyFont="1" applyBorder="1"/>
    <xf numFmtId="4" fontId="20" fillId="0" borderId="0" xfId="3" applyNumberFormat="1" applyFont="1" applyFill="1" applyBorder="1" applyAlignment="1">
      <alignment horizontal="center"/>
    </xf>
    <xf numFmtId="165" fontId="1" fillId="0" borderId="0" xfId="0" applyNumberFormat="1" applyFont="1"/>
    <xf numFmtId="0" fontId="5" fillId="4" borderId="11" xfId="0" applyFont="1" applyFill="1" applyBorder="1" applyAlignment="1">
      <alignment wrapText="1"/>
    </xf>
    <xf numFmtId="0" fontId="7" fillId="4" borderId="11" xfId="0" applyFont="1" applyFill="1" applyBorder="1" applyAlignment="1">
      <alignment horizontal="justify" vertical="top" wrapText="1"/>
    </xf>
    <xf numFmtId="165" fontId="7" fillId="4" borderId="11" xfId="0" applyNumberFormat="1" applyFont="1" applyFill="1" applyBorder="1" applyAlignment="1">
      <alignment horizontal="center" wrapText="1"/>
    </xf>
    <xf numFmtId="165" fontId="3" fillId="0" borderId="11" xfId="0" applyNumberFormat="1" applyFont="1" applyBorder="1" applyAlignment="1">
      <alignment horizontal="right" wrapText="1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/>
    </xf>
    <xf numFmtId="4" fontId="0" fillId="0" borderId="0" xfId="0" applyNumberFormat="1"/>
    <xf numFmtId="4" fontId="57" fillId="0" borderId="0" xfId="0" applyNumberFormat="1" applyFont="1" applyAlignment="1">
      <alignment horizontal="center" vertical="center" wrapText="1"/>
    </xf>
    <xf numFmtId="4" fontId="57" fillId="0" borderId="0" xfId="0" applyNumberFormat="1" applyFont="1" applyAlignment="1">
      <alignment horizontal="center" vertical="top" wrapText="1"/>
    </xf>
    <xf numFmtId="0" fontId="15" fillId="0" borderId="11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top" wrapText="1"/>
    </xf>
    <xf numFmtId="165" fontId="15" fillId="0" borderId="11" xfId="0" applyNumberFormat="1" applyFont="1" applyBorder="1" applyAlignment="1">
      <alignment horizontal="center" wrapText="1"/>
    </xf>
    <xf numFmtId="0" fontId="15" fillId="0" borderId="11" xfId="0" applyFont="1" applyBorder="1" applyAlignment="1">
      <alignment vertical="top" wrapText="1"/>
    </xf>
    <xf numFmtId="0" fontId="42" fillId="4" borderId="11" xfId="0" applyFont="1" applyFill="1" applyBorder="1" applyAlignment="1">
      <alignment vertical="top" wrapText="1"/>
    </xf>
    <xf numFmtId="4" fontId="14" fillId="0" borderId="0" xfId="0" applyNumberFormat="1" applyFont="1"/>
    <xf numFmtId="165" fontId="3" fillId="0" borderId="0" xfId="0" applyNumberFormat="1" applyFont="1"/>
    <xf numFmtId="165" fontId="1" fillId="0" borderId="0" xfId="1" applyNumberFormat="1" applyFont="1"/>
    <xf numFmtId="165" fontId="21" fillId="0" borderId="0" xfId="0" applyNumberFormat="1" applyFont="1" applyAlignment="1">
      <alignment horizontal="center"/>
    </xf>
    <xf numFmtId="167" fontId="7" fillId="0" borderId="21" xfId="0" applyNumberFormat="1" applyFont="1" applyBorder="1" applyAlignment="1">
      <alignment horizontal="center" vertical="center"/>
    </xf>
    <xf numFmtId="167" fontId="7" fillId="0" borderId="11" xfId="0" applyNumberFormat="1" applyFont="1" applyBorder="1" applyAlignment="1">
      <alignment horizontal="center" vertical="center"/>
    </xf>
    <xf numFmtId="167" fontId="7" fillId="0" borderId="0" xfId="0" applyNumberFormat="1" applyFont="1" applyBorder="1" applyAlignment="1">
      <alignment horizontal="right"/>
    </xf>
    <xf numFmtId="170" fontId="1" fillId="4" borderId="11" xfId="0" applyNumberFormat="1" applyFont="1" applyFill="1" applyBorder="1" applyAlignment="1">
      <alignment horizontal="center" vertical="center" wrapText="1"/>
    </xf>
    <xf numFmtId="170" fontId="15" fillId="0" borderId="11" xfId="0" applyNumberFormat="1" applyFont="1" applyBorder="1" applyAlignment="1">
      <alignment horizontal="center" wrapText="1"/>
    </xf>
    <xf numFmtId="170" fontId="3" fillId="4" borderId="11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vertical="top"/>
    </xf>
    <xf numFmtId="165" fontId="38" fillId="0" borderId="11" xfId="0" applyNumberFormat="1" applyFont="1" applyBorder="1" applyAlignment="1">
      <alignment wrapText="1"/>
    </xf>
    <xf numFmtId="0" fontId="10" fillId="0" borderId="0" xfId="0" applyFont="1" applyAlignment="1">
      <alignment horizontal="center" vertical="top"/>
    </xf>
    <xf numFmtId="0" fontId="60" fillId="0" borderId="0" xfId="0" applyFont="1"/>
    <xf numFmtId="165" fontId="21" fillId="0" borderId="0" xfId="0" applyNumberFormat="1" applyFont="1" applyAlignment="1">
      <alignment horizontal="right"/>
    </xf>
    <xf numFmtId="0" fontId="1" fillId="4" borderId="37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165" fontId="1" fillId="0" borderId="11" xfId="0" applyNumberFormat="1" applyFont="1" applyBorder="1" applyAlignment="1">
      <alignment horizontal="right" vertical="center"/>
    </xf>
    <xf numFmtId="165" fontId="1" fillId="0" borderId="0" xfId="0" applyNumberFormat="1" applyFont="1" applyAlignment="1">
      <alignment vertical="center"/>
    </xf>
    <xf numFmtId="0" fontId="15" fillId="0" borderId="11" xfId="0" applyFont="1" applyBorder="1" applyAlignment="1">
      <alignment horizontal="center" wrapText="1"/>
    </xf>
    <xf numFmtId="170" fontId="1" fillId="0" borderId="11" xfId="0" applyNumberFormat="1" applyFont="1" applyBorder="1" applyAlignment="1">
      <alignment horizontal="center" wrapText="1"/>
    </xf>
    <xf numFmtId="165" fontId="55" fillId="0" borderId="11" xfId="0" applyNumberFormat="1" applyFont="1" applyBorder="1" applyAlignment="1">
      <alignment horizontal="right"/>
    </xf>
    <xf numFmtId="49" fontId="1" fillId="0" borderId="11" xfId="0" applyNumberFormat="1" applyFont="1" applyBorder="1" applyAlignment="1">
      <alignment horizontal="left" vertical="top" wrapText="1"/>
    </xf>
    <xf numFmtId="0" fontId="15" fillId="0" borderId="11" xfId="0" applyFont="1" applyBorder="1" applyAlignment="1">
      <alignment wrapText="1"/>
    </xf>
    <xf numFmtId="0" fontId="10" fillId="0" borderId="11" xfId="0" applyFont="1" applyBorder="1" applyAlignment="1">
      <alignment horizontal="left" vertical="center" wrapText="1"/>
    </xf>
    <xf numFmtId="165" fontId="1" fillId="0" borderId="18" xfId="0" applyNumberFormat="1" applyFont="1" applyBorder="1" applyAlignment="1">
      <alignment horizontal="justify" vertical="top" wrapText="1"/>
    </xf>
    <xf numFmtId="165" fontId="3" fillId="5" borderId="11" xfId="0" applyNumberFormat="1" applyFont="1" applyFill="1" applyBorder="1" applyAlignment="1">
      <alignment horizontal="right" vertical="center" wrapText="1"/>
    </xf>
    <xf numFmtId="165" fontId="38" fillId="5" borderId="11" xfId="0" applyNumberFormat="1" applyFont="1" applyFill="1" applyBorder="1" applyAlignment="1">
      <alignment horizontal="right" vertical="center" wrapText="1"/>
    </xf>
    <xf numFmtId="165" fontId="5" fillId="0" borderId="0" xfId="0" applyNumberFormat="1" applyFont="1" applyAlignment="1">
      <alignment horizontal="right"/>
    </xf>
    <xf numFmtId="0" fontId="4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justify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right" vertical="center" wrapText="1"/>
    </xf>
    <xf numFmtId="170" fontId="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165" fontId="61" fillId="0" borderId="0" xfId="0" applyNumberFormat="1" applyFont="1" applyAlignment="1">
      <alignment horizontal="right"/>
    </xf>
    <xf numFmtId="165" fontId="10" fillId="0" borderId="0" xfId="0" applyNumberFormat="1" applyFont="1"/>
    <xf numFmtId="165" fontId="61" fillId="0" borderId="0" xfId="0" applyNumberFormat="1" applyFont="1" applyAlignment="1">
      <alignment horizontal="right" vertical="center"/>
    </xf>
    <xf numFmtId="4" fontId="0" fillId="0" borderId="0" xfId="0" applyNumberForma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65" fontId="38" fillId="0" borderId="11" xfId="0" applyNumberFormat="1" applyFont="1" applyBorder="1" applyAlignment="1">
      <alignment horizontal="right"/>
    </xf>
    <xf numFmtId="0" fontId="5" fillId="4" borderId="18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wrapText="1"/>
    </xf>
    <xf numFmtId="165" fontId="3" fillId="0" borderId="11" xfId="0" applyNumberFormat="1" applyFont="1" applyBorder="1" applyAlignment="1">
      <alignment horizontal="right" vertical="center"/>
    </xf>
    <xf numFmtId="165" fontId="38" fillId="0" borderId="0" xfId="0" applyNumberFormat="1" applyFont="1" applyAlignment="1">
      <alignment horizontal="center" vertical="center" wrapText="1"/>
    </xf>
    <xf numFmtId="165" fontId="3" fillId="0" borderId="0" xfId="0" applyNumberFormat="1" applyFont="1" applyBorder="1" applyAlignment="1">
      <alignment horizontal="right"/>
    </xf>
    <xf numFmtId="0" fontId="14" fillId="4" borderId="3" xfId="0" applyFont="1" applyFill="1" applyBorder="1" applyAlignment="1">
      <alignment wrapText="1"/>
    </xf>
    <xf numFmtId="0" fontId="3" fillId="4" borderId="3" xfId="0" applyFont="1" applyFill="1" applyBorder="1" applyAlignment="1">
      <alignment horizontal="justify" vertical="top" wrapText="1"/>
    </xf>
    <xf numFmtId="0" fontId="3" fillId="4" borderId="3" xfId="0" applyFont="1" applyFill="1" applyBorder="1" applyAlignment="1">
      <alignment horizontal="center" wrapText="1"/>
    </xf>
    <xf numFmtId="165" fontId="3" fillId="4" borderId="38" xfId="0" applyNumberFormat="1" applyFont="1" applyFill="1" applyBorder="1" applyAlignment="1">
      <alignment horizontal="right" vertical="center" wrapText="1"/>
    </xf>
    <xf numFmtId="0" fontId="5" fillId="0" borderId="17" xfId="0" applyFont="1" applyBorder="1" applyAlignment="1">
      <alignment horizontal="center" wrapText="1"/>
    </xf>
    <xf numFmtId="0" fontId="5" fillId="0" borderId="17" xfId="0" applyFont="1" applyFill="1" applyBorder="1" applyAlignment="1">
      <alignment wrapText="1"/>
    </xf>
    <xf numFmtId="165" fontId="5" fillId="0" borderId="39" xfId="0" applyNumberFormat="1" applyFont="1" applyBorder="1" applyAlignment="1">
      <alignment wrapText="1"/>
    </xf>
    <xf numFmtId="0" fontId="14" fillId="0" borderId="0" xfId="0" applyFont="1" applyBorder="1" applyAlignment="1">
      <alignment wrapText="1"/>
    </xf>
    <xf numFmtId="0" fontId="3" fillId="0" borderId="0" xfId="0" applyFont="1" applyBorder="1" applyAlignment="1">
      <alignment horizontal="justify" vertical="top" wrapText="1"/>
    </xf>
    <xf numFmtId="0" fontId="3" fillId="0" borderId="0" xfId="0" applyFont="1" applyBorder="1" applyAlignment="1">
      <alignment horizontal="center" wrapText="1"/>
    </xf>
    <xf numFmtId="0" fontId="5" fillId="0" borderId="17" xfId="0" applyFont="1" applyBorder="1" applyAlignment="1">
      <alignment horizontal="left" vertical="top" wrapText="1"/>
    </xf>
    <xf numFmtId="0" fontId="2" fillId="4" borderId="1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wrapText="1"/>
    </xf>
    <xf numFmtId="2" fontId="1" fillId="16" borderId="11" xfId="0" applyNumberFormat="1" applyFont="1" applyFill="1" applyBorder="1" applyAlignment="1">
      <alignment horizontal="right"/>
    </xf>
    <xf numFmtId="0" fontId="1" fillId="0" borderId="11" xfId="0" applyNumberFormat="1" applyFont="1" applyFill="1" applyBorder="1" applyAlignment="1">
      <alignment horizontal="right" wrapText="1"/>
    </xf>
    <xf numFmtId="0" fontId="1" fillId="0" borderId="11" xfId="0" applyFont="1" applyFill="1" applyBorder="1" applyAlignment="1">
      <alignment vertical="top" wrapText="1"/>
    </xf>
    <xf numFmtId="0" fontId="2" fillId="4" borderId="18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justify" vertical="top" wrapText="1"/>
    </xf>
    <xf numFmtId="165" fontId="1" fillId="0" borderId="18" xfId="0" applyNumberFormat="1" applyFont="1" applyFill="1" applyBorder="1" applyAlignment="1">
      <alignment wrapText="1"/>
    </xf>
    <xf numFmtId="0" fontId="1" fillId="0" borderId="40" xfId="0" applyFont="1" applyFill="1" applyBorder="1" applyAlignment="1">
      <alignment horizontal="justify" vertical="top" wrapText="1"/>
    </xf>
    <xf numFmtId="0" fontId="1" fillId="0" borderId="17" xfId="0" applyFont="1" applyFill="1" applyBorder="1" applyAlignment="1">
      <alignment wrapText="1"/>
    </xf>
    <xf numFmtId="0" fontId="1" fillId="0" borderId="17" xfId="0" applyFont="1" applyFill="1" applyBorder="1" applyAlignment="1">
      <alignment horizontal="justify" vertical="top" wrapText="1"/>
    </xf>
    <xf numFmtId="0" fontId="1" fillId="0" borderId="17" xfId="0" applyNumberFormat="1" applyFont="1" applyFill="1" applyBorder="1" applyAlignment="1">
      <alignment horizontal="right" wrapText="1"/>
    </xf>
    <xf numFmtId="0" fontId="1" fillId="0" borderId="17" xfId="0" applyFont="1" applyFill="1" applyBorder="1" applyAlignment="1">
      <alignment vertical="top" wrapText="1"/>
    </xf>
    <xf numFmtId="0" fontId="3" fillId="4" borderId="18" xfId="0" applyFont="1" applyFill="1" applyBorder="1" applyAlignment="1">
      <alignment wrapText="1"/>
    </xf>
    <xf numFmtId="165" fontId="3" fillId="4" borderId="18" xfId="0" applyNumberFormat="1" applyFont="1" applyFill="1" applyBorder="1" applyAlignment="1">
      <alignment wrapText="1"/>
    </xf>
    <xf numFmtId="167" fontId="3" fillId="0" borderId="0" xfId="0" applyNumberFormat="1" applyFont="1" applyFill="1" applyBorder="1" applyAlignment="1">
      <alignment horizontal="right"/>
    </xf>
    <xf numFmtId="167" fontId="3" fillId="0" borderId="11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center" wrapText="1"/>
    </xf>
    <xf numFmtId="0" fontId="5" fillId="0" borderId="11" xfId="0" applyFont="1" applyBorder="1" applyAlignment="1">
      <alignment horizontal="left" vertical="top" wrapText="1"/>
    </xf>
    <xf numFmtId="0" fontId="5" fillId="0" borderId="11" xfId="0" applyFont="1" applyFill="1" applyBorder="1" applyAlignment="1">
      <alignment wrapText="1"/>
    </xf>
    <xf numFmtId="165" fontId="5" fillId="0" borderId="11" xfId="0" applyNumberFormat="1" applyFont="1" applyBorder="1" applyAlignment="1">
      <alignment wrapText="1"/>
    </xf>
    <xf numFmtId="0" fontId="14" fillId="4" borderId="11" xfId="0" applyFont="1" applyFill="1" applyBorder="1" applyAlignment="1">
      <alignment wrapText="1"/>
    </xf>
    <xf numFmtId="0" fontId="7" fillId="0" borderId="0" xfId="0" applyFont="1" applyAlignment="1">
      <alignment horizontal="justify"/>
    </xf>
    <xf numFmtId="0" fontId="5" fillId="4" borderId="11" xfId="0" applyFont="1" applyFill="1" applyBorder="1" applyAlignment="1">
      <alignment horizontal="center" vertical="center" wrapText="1"/>
    </xf>
    <xf numFmtId="167" fontId="7" fillId="0" borderId="0" xfId="0" applyNumberFormat="1" applyFont="1" applyAlignment="1">
      <alignment horizontal="right"/>
    </xf>
    <xf numFmtId="0" fontId="5" fillId="0" borderId="11" xfId="0" applyFont="1" applyBorder="1" applyAlignment="1">
      <alignment vertical="center" wrapText="1"/>
    </xf>
    <xf numFmtId="2" fontId="5" fillId="0" borderId="11" xfId="0" applyNumberFormat="1" applyFont="1" applyBorder="1" applyAlignment="1">
      <alignment vertical="center" wrapText="1"/>
    </xf>
    <xf numFmtId="4" fontId="5" fillId="0" borderId="11" xfId="0" applyNumberFormat="1" applyFont="1" applyBorder="1" applyAlignment="1">
      <alignment vertical="center" wrapText="1"/>
    </xf>
    <xf numFmtId="4" fontId="49" fillId="0" borderId="0" xfId="0" applyNumberFormat="1" applyFont="1"/>
    <xf numFmtId="4" fontId="2" fillId="0" borderId="0" xfId="0" applyNumberFormat="1" applyFont="1"/>
    <xf numFmtId="0" fontId="7" fillId="4" borderId="11" xfId="0" applyFont="1" applyFill="1" applyBorder="1" applyAlignment="1">
      <alignment wrapText="1"/>
    </xf>
    <xf numFmtId="0" fontId="7" fillId="4" borderId="11" xfId="0" applyFont="1" applyFill="1" applyBorder="1" applyAlignment="1">
      <alignment horizontal="center" vertical="center" wrapText="1"/>
    </xf>
    <xf numFmtId="4" fontId="7" fillId="4" borderId="11" xfId="0" applyNumberFormat="1" applyFont="1" applyFill="1" applyBorder="1" applyAlignment="1">
      <alignment wrapText="1"/>
    </xf>
    <xf numFmtId="0" fontId="7" fillId="16" borderId="0" xfId="0" applyFont="1" applyFill="1"/>
    <xf numFmtId="0" fontId="5" fillId="0" borderId="0" xfId="0" applyFont="1" applyBorder="1" applyAlignment="1">
      <alignment horizontal="justify" vertical="top" wrapText="1"/>
    </xf>
    <xf numFmtId="0" fontId="62" fillId="0" borderId="0" xfId="0" applyFont="1"/>
    <xf numFmtId="167" fontId="62" fillId="0" borderId="0" xfId="0" applyNumberFormat="1" applyFont="1" applyAlignment="1">
      <alignment horizontal="right"/>
    </xf>
    <xf numFmtId="0" fontId="26" fillId="0" borderId="0" xfId="3" applyFont="1" applyFill="1" applyBorder="1"/>
    <xf numFmtId="0" fontId="20" fillId="0" borderId="0" xfId="3" applyFont="1" applyFill="1" applyBorder="1"/>
    <xf numFmtId="0" fontId="3" fillId="0" borderId="0" xfId="3" applyFont="1" applyFill="1" applyBorder="1" applyAlignment="1">
      <alignment horizontal="right"/>
    </xf>
    <xf numFmtId="0" fontId="1" fillId="0" borderId="0" xfId="3" applyFont="1" applyFill="1" applyBorder="1" applyAlignment="1">
      <alignment horizontal="right"/>
    </xf>
    <xf numFmtId="165" fontId="26" fillId="0" borderId="0" xfId="3" applyNumberFormat="1" applyFont="1" applyFill="1" applyBorder="1"/>
    <xf numFmtId="168" fontId="20" fillId="0" borderId="0" xfId="3" applyNumberFormat="1" applyFont="1" applyFill="1"/>
    <xf numFmtId="0" fontId="26" fillId="0" borderId="0" xfId="3" applyFont="1" applyFill="1"/>
    <xf numFmtId="0" fontId="3" fillId="0" borderId="0" xfId="3" applyFont="1" applyFill="1" applyAlignment="1">
      <alignment horizontal="right"/>
    </xf>
    <xf numFmtId="165" fontId="4" fillId="0" borderId="0" xfId="3" applyNumberFormat="1" applyFont="1" applyFill="1" applyBorder="1" applyAlignment="1">
      <alignment vertical="top" wrapText="1"/>
    </xf>
    <xf numFmtId="168" fontId="2" fillId="0" borderId="0" xfId="3" applyNumberFormat="1" applyFont="1" applyFill="1" applyAlignment="1">
      <alignment vertical="top" wrapText="1"/>
    </xf>
    <xf numFmtId="2" fontId="2" fillId="17" borderId="11" xfId="3" applyNumberFormat="1" applyFont="1" applyFill="1" applyBorder="1" applyAlignment="1">
      <alignment horizontal="center" wrapText="1"/>
    </xf>
    <xf numFmtId="2" fontId="2" fillId="17" borderId="11" xfId="3" applyNumberFormat="1" applyFont="1" applyFill="1" applyBorder="1" applyAlignment="1">
      <alignment wrapText="1"/>
    </xf>
    <xf numFmtId="0" fontId="4" fillId="18" borderId="11" xfId="3" applyFont="1" applyFill="1" applyBorder="1" applyAlignment="1">
      <alignment horizontal="center" wrapText="1"/>
    </xf>
    <xf numFmtId="0" fontId="2" fillId="18" borderId="11" xfId="3" applyFont="1" applyFill="1" applyBorder="1" applyAlignment="1">
      <alignment horizontal="center" wrapText="1"/>
    </xf>
    <xf numFmtId="0" fontId="4" fillId="19" borderId="11" xfId="3" applyFont="1" applyFill="1" applyBorder="1" applyAlignment="1">
      <alignment horizontal="center" wrapText="1"/>
    </xf>
    <xf numFmtId="0" fontId="2" fillId="19" borderId="11" xfId="3" applyFont="1" applyFill="1" applyBorder="1" applyAlignment="1">
      <alignment horizontal="center" wrapText="1"/>
    </xf>
    <xf numFmtId="0" fontId="2" fillId="9" borderId="11" xfId="3" applyFont="1" applyFill="1" applyBorder="1" applyAlignment="1">
      <alignment horizontal="center" wrapText="1"/>
    </xf>
    <xf numFmtId="165" fontId="4" fillId="0" borderId="0" xfId="3" applyNumberFormat="1" applyFont="1" applyFill="1" applyBorder="1" applyAlignment="1">
      <alignment horizontal="center"/>
    </xf>
    <xf numFmtId="168" fontId="2" fillId="0" borderId="0" xfId="3" applyNumberFormat="1" applyFont="1" applyFill="1" applyAlignment="1">
      <alignment horizontal="center"/>
    </xf>
    <xf numFmtId="49" fontId="2" fillId="17" borderId="19" xfId="3" applyNumberFormat="1" applyFont="1" applyFill="1" applyBorder="1" applyAlignment="1">
      <alignment horizontal="center" wrapText="1"/>
    </xf>
    <xf numFmtId="49" fontId="2" fillId="17" borderId="20" xfId="3" applyNumberFormat="1" applyFont="1" applyFill="1" applyBorder="1" applyAlignment="1">
      <alignment horizontal="center" wrapText="1"/>
    </xf>
    <xf numFmtId="49" fontId="2" fillId="17" borderId="21" xfId="3" applyNumberFormat="1" applyFont="1" applyFill="1" applyBorder="1" applyAlignment="1">
      <alignment horizontal="center" wrapText="1"/>
    </xf>
    <xf numFmtId="0" fontId="4" fillId="20" borderId="11" xfId="3" applyFont="1" applyFill="1" applyBorder="1" applyAlignment="1">
      <alignment horizontal="center" wrapText="1"/>
    </xf>
    <xf numFmtId="0" fontId="2" fillId="20" borderId="11" xfId="3" applyFont="1" applyFill="1" applyBorder="1" applyAlignment="1">
      <alignment horizontal="center" wrapText="1"/>
    </xf>
    <xf numFmtId="0" fontId="4" fillId="21" borderId="11" xfId="3" applyFont="1" applyFill="1" applyBorder="1" applyAlignment="1">
      <alignment horizontal="center" wrapText="1"/>
    </xf>
    <xf numFmtId="0" fontId="2" fillId="21" borderId="11" xfId="3" applyFont="1" applyFill="1" applyBorder="1" applyAlignment="1">
      <alignment horizontal="center" wrapText="1"/>
    </xf>
    <xf numFmtId="0" fontId="4" fillId="22" borderId="11" xfId="3" applyFont="1" applyFill="1" applyBorder="1" applyAlignment="1">
      <alignment horizontal="center" wrapText="1"/>
    </xf>
    <xf numFmtId="0" fontId="2" fillId="22" borderId="11" xfId="3" applyFont="1" applyFill="1" applyBorder="1" applyAlignment="1">
      <alignment horizontal="center" wrapText="1"/>
    </xf>
    <xf numFmtId="165" fontId="2" fillId="0" borderId="28" xfId="3" applyNumberFormat="1" applyFont="1" applyFill="1" applyBorder="1" applyAlignment="1">
      <alignment horizontal="center"/>
    </xf>
    <xf numFmtId="49" fontId="2" fillId="17" borderId="19" xfId="3" applyNumberFormat="1" applyFont="1" applyFill="1" applyBorder="1" applyAlignment="1">
      <alignment horizontal="right"/>
    </xf>
    <xf numFmtId="49" fontId="2" fillId="17" borderId="20" xfId="3" applyNumberFormat="1" applyFont="1" applyFill="1" applyBorder="1" applyAlignment="1">
      <alignment horizontal="center"/>
    </xf>
    <xf numFmtId="49" fontId="2" fillId="17" borderId="21" xfId="3" applyNumberFormat="1" applyFont="1" applyFill="1" applyBorder="1" applyAlignment="1">
      <alignment horizontal="center"/>
    </xf>
    <xf numFmtId="49" fontId="2" fillId="17" borderId="19" xfId="3" applyNumberFormat="1" applyFont="1" applyFill="1" applyBorder="1" applyAlignment="1">
      <alignment horizontal="center"/>
    </xf>
    <xf numFmtId="165" fontId="4" fillId="20" borderId="11" xfId="3" applyNumberFormat="1" applyFont="1" applyFill="1" applyBorder="1" applyAlignment="1"/>
    <xf numFmtId="165" fontId="2" fillId="20" borderId="11" xfId="3" applyNumberFormat="1" applyFont="1" applyFill="1" applyBorder="1" applyAlignment="1"/>
    <xf numFmtId="165" fontId="2" fillId="18" borderId="11" xfId="3" applyNumberFormat="1" applyFont="1" applyFill="1" applyBorder="1" applyAlignment="1"/>
    <xf numFmtId="165" fontId="4" fillId="21" borderId="11" xfId="3" applyNumberFormat="1" applyFont="1" applyFill="1" applyBorder="1" applyAlignment="1"/>
    <xf numFmtId="165" fontId="2" fillId="21" borderId="11" xfId="3" applyNumberFormat="1" applyFont="1" applyFill="1" applyBorder="1" applyAlignment="1"/>
    <xf numFmtId="165" fontId="2" fillId="19" borderId="11" xfId="3" applyNumberFormat="1" applyFont="1" applyFill="1" applyBorder="1" applyAlignment="1"/>
    <xf numFmtId="165" fontId="4" fillId="22" borderId="11" xfId="3" applyNumberFormat="1" applyFont="1" applyFill="1" applyBorder="1" applyAlignment="1"/>
    <xf numFmtId="165" fontId="2" fillId="22" borderId="11" xfId="3" applyNumberFormat="1" applyFont="1" applyFill="1" applyBorder="1" applyAlignment="1"/>
    <xf numFmtId="165" fontId="2" fillId="9" borderId="11" xfId="3" applyNumberFormat="1" applyFont="1" applyFill="1" applyBorder="1" applyAlignment="1"/>
    <xf numFmtId="165" fontId="4" fillId="6" borderId="0" xfId="3" applyNumberFormat="1" applyFont="1" applyFill="1" applyBorder="1" applyAlignment="1"/>
    <xf numFmtId="168" fontId="2" fillId="6" borderId="0" xfId="3" applyNumberFormat="1" applyFont="1" applyFill="1" applyAlignment="1"/>
    <xf numFmtId="0" fontId="2" fillId="0" borderId="0" xfId="3" applyFont="1" applyFill="1" applyAlignment="1"/>
    <xf numFmtId="0" fontId="5" fillId="0" borderId="41" xfId="0" applyFont="1" applyBorder="1" applyAlignment="1">
      <alignment vertical="center" wrapText="1"/>
    </xf>
    <xf numFmtId="0" fontId="5" fillId="0" borderId="41" xfId="0" applyFont="1" applyBorder="1" applyAlignment="1">
      <alignment horizontal="justify" vertical="center" wrapText="1"/>
    </xf>
    <xf numFmtId="2" fontId="5" fillId="0" borderId="41" xfId="0" applyNumberFormat="1" applyFont="1" applyBorder="1" applyAlignment="1">
      <alignment vertical="center" wrapText="1"/>
    </xf>
    <xf numFmtId="4" fontId="5" fillId="0" borderId="41" xfId="0" applyNumberFormat="1" applyFont="1" applyBorder="1" applyAlignment="1">
      <alignment vertical="center" wrapText="1"/>
    </xf>
    <xf numFmtId="165" fontId="5" fillId="0" borderId="41" xfId="0" applyNumberFormat="1" applyFont="1" applyBorder="1"/>
    <xf numFmtId="165" fontId="49" fillId="0" borderId="41" xfId="0" applyNumberFormat="1" applyFont="1" applyBorder="1"/>
    <xf numFmtId="167" fontId="5" fillId="0" borderId="41" xfId="0" applyNumberFormat="1" applyFont="1" applyBorder="1" applyAlignment="1">
      <alignment horizontal="right"/>
    </xf>
    <xf numFmtId="0" fontId="7" fillId="4" borderId="41" xfId="0" applyFont="1" applyFill="1" applyBorder="1" applyAlignment="1">
      <alignment wrapText="1"/>
    </xf>
    <xf numFmtId="0" fontId="7" fillId="4" borderId="41" xfId="0" applyFont="1" applyFill="1" applyBorder="1" applyAlignment="1">
      <alignment horizontal="justify" vertical="top" wrapText="1"/>
    </xf>
    <xf numFmtId="0" fontId="7" fillId="4" borderId="41" xfId="0" applyFont="1" applyFill="1" applyBorder="1" applyAlignment="1">
      <alignment horizontal="center" vertical="center" wrapText="1"/>
    </xf>
    <xf numFmtId="4" fontId="7" fillId="4" borderId="41" xfId="0" applyNumberFormat="1" applyFont="1" applyFill="1" applyBorder="1" applyAlignment="1">
      <alignment wrapText="1"/>
    </xf>
    <xf numFmtId="165" fontId="3" fillId="0" borderId="41" xfId="0" applyNumberFormat="1" applyFont="1" applyBorder="1" applyAlignment="1">
      <alignment wrapText="1"/>
    </xf>
    <xf numFmtId="165" fontId="41" fillId="0" borderId="41" xfId="0" applyNumberFormat="1" applyFont="1" applyBorder="1"/>
    <xf numFmtId="0" fontId="5" fillId="4" borderId="41" xfId="0" applyFont="1" applyFill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center" wrapText="1"/>
    </xf>
    <xf numFmtId="0" fontId="49" fillId="4" borderId="41" xfId="0" applyFont="1" applyFill="1" applyBorder="1" applyAlignment="1">
      <alignment horizontal="center" wrapText="1"/>
    </xf>
    <xf numFmtId="167" fontId="7" fillId="0" borderId="41" xfId="0" applyNumberFormat="1" applyFont="1" applyBorder="1" applyAlignment="1">
      <alignment horizontal="right"/>
    </xf>
    <xf numFmtId="2" fontId="2" fillId="0" borderId="41" xfId="12" applyNumberFormat="1" applyFont="1" applyFill="1" applyBorder="1" applyAlignment="1" applyProtection="1">
      <alignment horizontal="right" wrapText="1"/>
      <protection hidden="1"/>
    </xf>
    <xf numFmtId="4" fontId="5" fillId="0" borderId="42" xfId="0" applyNumberFormat="1" applyFont="1" applyBorder="1" applyAlignment="1">
      <alignment vertical="center" wrapText="1"/>
    </xf>
    <xf numFmtId="2" fontId="1" fillId="0" borderId="41" xfId="12" applyNumberFormat="1" applyFont="1" applyFill="1" applyBorder="1" applyAlignment="1" applyProtection="1">
      <alignment horizontal="right" wrapText="1"/>
      <protection hidden="1"/>
    </xf>
    <xf numFmtId="0" fontId="10" fillId="0" borderId="15" xfId="0" applyFont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4" borderId="44" xfId="0" applyFont="1" applyFill="1" applyBorder="1" applyAlignment="1">
      <alignment horizontal="justify" wrapText="1"/>
    </xf>
    <xf numFmtId="0" fontId="5" fillId="4" borderId="44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center" vertical="center"/>
    </xf>
    <xf numFmtId="0" fontId="5" fillId="4" borderId="46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center" wrapText="1"/>
    </xf>
    <xf numFmtId="0" fontId="7" fillId="0" borderId="45" xfId="0" applyFont="1" applyBorder="1" applyAlignment="1">
      <alignment horizontal="right"/>
    </xf>
    <xf numFmtId="49" fontId="5" fillId="0" borderId="46" xfId="0" applyNumberFormat="1" applyFont="1" applyBorder="1" applyAlignment="1">
      <alignment horizontal="center" wrapText="1"/>
    </xf>
    <xf numFmtId="0" fontId="1" fillId="0" borderId="46" xfId="0" applyFont="1" applyBorder="1" applyAlignment="1">
      <alignment horizontal="justify" vertical="top"/>
    </xf>
    <xf numFmtId="165" fontId="5" fillId="0" borderId="46" xfId="0" applyNumberFormat="1" applyFont="1" applyBorder="1" applyAlignment="1">
      <alignment wrapText="1"/>
    </xf>
    <xf numFmtId="165" fontId="5" fillId="0" borderId="47" xfId="11" applyNumberFormat="1" applyFont="1" applyFill="1" applyBorder="1"/>
    <xf numFmtId="165" fontId="55" fillId="0" borderId="45" xfId="0" applyNumberFormat="1" applyFont="1" applyBorder="1"/>
    <xf numFmtId="165" fontId="5" fillId="0" borderId="45" xfId="0" applyNumberFormat="1" applyFont="1" applyBorder="1" applyAlignment="1">
      <alignment horizontal="right" indent="3"/>
    </xf>
    <xf numFmtId="0" fontId="5" fillId="0" borderId="46" xfId="0" applyFont="1" applyBorder="1" applyAlignment="1">
      <alignment vertical="top" wrapText="1"/>
    </xf>
    <xf numFmtId="165" fontId="5" fillId="0" borderId="42" xfId="11" applyNumberFormat="1" applyFont="1" applyBorder="1"/>
    <xf numFmtId="49" fontId="7" fillId="4" borderId="46" xfId="0" applyNumberFormat="1" applyFont="1" applyFill="1" applyBorder="1" applyAlignment="1">
      <alignment wrapText="1"/>
    </xf>
    <xf numFmtId="4" fontId="7" fillId="4" borderId="48" xfId="0" applyNumberFormat="1" applyFont="1" applyFill="1" applyBorder="1" applyAlignment="1">
      <alignment horizontal="right" vertical="center" wrapText="1"/>
    </xf>
    <xf numFmtId="2" fontId="7" fillId="0" borderId="45" xfId="0" applyNumberFormat="1" applyFont="1" applyBorder="1"/>
    <xf numFmtId="165" fontId="5" fillId="0" borderId="42" xfId="11" applyNumberFormat="1" applyFont="1" applyFill="1" applyBorder="1"/>
    <xf numFmtId="0" fontId="7" fillId="4" borderId="46" xfId="0" applyFont="1" applyFill="1" applyBorder="1" applyAlignment="1">
      <alignment wrapText="1"/>
    </xf>
    <xf numFmtId="0" fontId="10" fillId="0" borderId="15" xfId="0" applyFont="1" applyBorder="1" applyAlignment="1">
      <alignment vertical="center"/>
    </xf>
    <xf numFmtId="0" fontId="19" fillId="0" borderId="51" xfId="0" applyFont="1" applyBorder="1" applyAlignment="1">
      <alignment horizontal="center" vertical="top"/>
    </xf>
    <xf numFmtId="0" fontId="19" fillId="0" borderId="51" xfId="0" applyFont="1" applyBorder="1" applyAlignment="1">
      <alignment vertical="top"/>
    </xf>
    <xf numFmtId="0" fontId="1" fillId="4" borderId="52" xfId="0" applyFont="1" applyFill="1" applyBorder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7" fontId="7" fillId="0" borderId="53" xfId="0" applyNumberFormat="1" applyFont="1" applyBorder="1" applyAlignment="1">
      <alignment horizontal="center" vertical="center" wrapText="1"/>
    </xf>
    <xf numFmtId="165" fontId="1" fillId="0" borderId="53" xfId="0" applyNumberFormat="1" applyFont="1" applyBorder="1" applyAlignment="1">
      <alignment vertical="center" wrapText="1"/>
    </xf>
    <xf numFmtId="165" fontId="40" fillId="0" borderId="53" xfId="0" applyNumberFormat="1" applyFont="1" applyBorder="1" applyAlignment="1">
      <alignment vertical="center" wrapText="1"/>
    </xf>
    <xf numFmtId="0" fontId="3" fillId="4" borderId="11" xfId="0" applyFont="1" applyFill="1" applyBorder="1" applyAlignment="1">
      <alignment horizontal="left" vertical="center" wrapText="1"/>
    </xf>
    <xf numFmtId="165" fontId="40" fillId="0" borderId="53" xfId="0" applyNumberFormat="1" applyFont="1" applyBorder="1" applyAlignment="1">
      <alignment wrapText="1"/>
    </xf>
    <xf numFmtId="1" fontId="1" fillId="0" borderId="11" xfId="0" applyNumberFormat="1" applyFont="1" applyBorder="1" applyAlignment="1">
      <alignment horizontal="right" wrapText="1"/>
    </xf>
    <xf numFmtId="165" fontId="1" fillId="0" borderId="11" xfId="0" applyNumberFormat="1" applyFont="1" applyBorder="1" applyAlignment="1">
      <alignment horizontal="right" wrapText="1"/>
    </xf>
    <xf numFmtId="165" fontId="3" fillId="0" borderId="53" xfId="0" applyNumberFormat="1" applyFont="1" applyBorder="1" applyAlignment="1">
      <alignment horizontal="right" wrapText="1"/>
    </xf>
    <xf numFmtId="170" fontId="5" fillId="0" borderId="46" xfId="0" applyNumberFormat="1" applyFont="1" applyBorder="1" applyAlignment="1">
      <alignment wrapText="1"/>
    </xf>
    <xf numFmtId="0" fontId="1" fillId="4" borderId="63" xfId="0" applyFont="1" applyFill="1" applyBorder="1" applyAlignment="1">
      <alignment horizontal="center" vertical="center" wrapText="1"/>
    </xf>
    <xf numFmtId="0" fontId="1" fillId="4" borderId="44" xfId="0" applyFont="1" applyFill="1" applyBorder="1" applyAlignment="1">
      <alignment horizontal="center" vertical="center" wrapText="1"/>
    </xf>
    <xf numFmtId="165" fontId="21" fillId="0" borderId="0" xfId="0" applyNumberFormat="1" applyFont="1" applyAlignment="1">
      <alignment horizontal="right" vertical="center"/>
    </xf>
    <xf numFmtId="165" fontId="1" fillId="0" borderId="46" xfId="0" applyNumberFormat="1" applyFont="1" applyBorder="1" applyAlignment="1">
      <alignment horizontal="justify" vertical="top" wrapText="1"/>
    </xf>
    <xf numFmtId="165" fontId="40" fillId="0" borderId="11" xfId="0" applyNumberFormat="1" applyFont="1" applyBorder="1" applyAlignment="1">
      <alignment horizontal="right"/>
    </xf>
    <xf numFmtId="0" fontId="16" fillId="4" borderId="11" xfId="0" applyFont="1" applyFill="1" applyBorder="1" applyAlignment="1">
      <alignment horizontal="center" wrapText="1"/>
    </xf>
    <xf numFmtId="0" fontId="1" fillId="4" borderId="45" xfId="0" applyFont="1" applyFill="1" applyBorder="1" applyAlignment="1">
      <alignment horizontal="center" wrapText="1"/>
    </xf>
    <xf numFmtId="165" fontId="3" fillId="0" borderId="45" xfId="0" applyNumberFormat="1" applyFont="1" applyBorder="1" applyAlignment="1">
      <alignment horizontal="right"/>
    </xf>
    <xf numFmtId="0" fontId="15" fillId="4" borderId="45" xfId="0" applyFont="1" applyFill="1" applyBorder="1" applyAlignment="1">
      <alignment horizontal="center" vertical="center" wrapText="1"/>
    </xf>
    <xf numFmtId="0" fontId="1" fillId="4" borderId="45" xfId="0" applyFont="1" applyFill="1" applyBorder="1" applyAlignment="1">
      <alignment horizontal="justify" vertical="center" wrapText="1"/>
    </xf>
    <xf numFmtId="165" fontId="1" fillId="4" borderId="45" xfId="0" applyNumberFormat="1" applyFont="1" applyFill="1" applyBorder="1" applyAlignment="1">
      <alignment horizontal="center" vertical="center" wrapText="1"/>
    </xf>
    <xf numFmtId="165" fontId="1" fillId="4" borderId="45" xfId="0" applyNumberFormat="1" applyFont="1" applyFill="1" applyBorder="1" applyAlignment="1">
      <alignment horizontal="right" vertical="center" wrapText="1"/>
    </xf>
    <xf numFmtId="165" fontId="1" fillId="0" borderId="45" xfId="0" applyNumberFormat="1" applyFont="1" applyBorder="1" applyAlignment="1">
      <alignment horizontal="right" vertical="center"/>
    </xf>
    <xf numFmtId="0" fontId="15" fillId="0" borderId="45" xfId="0" applyFont="1" applyBorder="1" applyAlignment="1">
      <alignment horizontal="center" wrapText="1"/>
    </xf>
    <xf numFmtId="0" fontId="1" fillId="0" borderId="45" xfId="0" applyFont="1" applyBorder="1" applyAlignment="1">
      <alignment horizontal="justify" vertical="top" wrapText="1"/>
    </xf>
    <xf numFmtId="165" fontId="1" fillId="0" borderId="45" xfId="0" applyNumberFormat="1" applyFont="1" applyBorder="1" applyAlignment="1">
      <alignment horizontal="center" wrapText="1"/>
    </xf>
    <xf numFmtId="165" fontId="1" fillId="0" borderId="45" xfId="0" applyNumberFormat="1" applyFont="1" applyBorder="1" applyAlignment="1">
      <alignment wrapText="1"/>
    </xf>
    <xf numFmtId="165" fontId="1" fillId="0" borderId="45" xfId="0" applyNumberFormat="1" applyFont="1" applyBorder="1" applyAlignment="1">
      <alignment horizontal="right"/>
    </xf>
    <xf numFmtId="0" fontId="14" fillId="0" borderId="45" xfId="0" applyFont="1" applyBorder="1" applyAlignment="1">
      <alignment vertical="top" wrapText="1"/>
    </xf>
    <xf numFmtId="49" fontId="1" fillId="0" borderId="45" xfId="0" applyNumberFormat="1" applyFont="1" applyBorder="1" applyAlignment="1">
      <alignment horizontal="justify" vertical="top" wrapText="1"/>
    </xf>
    <xf numFmtId="165" fontId="55" fillId="0" borderId="45" xfId="0" applyNumberFormat="1" applyFont="1" applyBorder="1" applyAlignment="1">
      <alignment horizontal="right"/>
    </xf>
    <xf numFmtId="0" fontId="1" fillId="0" borderId="45" xfId="0" applyFont="1" applyBorder="1" applyAlignment="1">
      <alignment horizontal="left" vertical="top" wrapText="1"/>
    </xf>
    <xf numFmtId="0" fontId="42" fillId="4" borderId="45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justify" vertical="center" wrapText="1"/>
    </xf>
    <xf numFmtId="165" fontId="3" fillId="4" borderId="45" xfId="0" applyNumberFormat="1" applyFont="1" applyFill="1" applyBorder="1" applyAlignment="1">
      <alignment horizontal="center" vertical="center" wrapText="1"/>
    </xf>
    <xf numFmtId="165" fontId="3" fillId="4" borderId="45" xfId="0" applyNumberFormat="1" applyFont="1" applyFill="1" applyBorder="1" applyAlignment="1">
      <alignment horizontal="right" vertical="center" wrapText="1"/>
    </xf>
    <xf numFmtId="0" fontId="15" fillId="0" borderId="45" xfId="0" applyFont="1" applyBorder="1" applyAlignment="1">
      <alignment wrapText="1"/>
    </xf>
    <xf numFmtId="0" fontId="14" fillId="0" borderId="45" xfId="0" applyFont="1" applyBorder="1" applyAlignment="1">
      <alignment wrapText="1"/>
    </xf>
    <xf numFmtId="165" fontId="1" fillId="0" borderId="46" xfId="0" applyNumberFormat="1" applyFont="1" applyBorder="1" applyAlignment="1">
      <alignment horizontal="left" vertical="top" wrapText="1"/>
    </xf>
    <xf numFmtId="170" fontId="1" fillId="0" borderId="45" xfId="0" applyNumberFormat="1" applyFont="1" applyBorder="1" applyAlignment="1">
      <alignment horizontal="center" wrapText="1"/>
    </xf>
    <xf numFmtId="165" fontId="40" fillId="0" borderId="45" xfId="0" applyNumberFormat="1" applyFont="1" applyBorder="1" applyAlignment="1">
      <alignment horizontal="right"/>
    </xf>
    <xf numFmtId="0" fontId="16" fillId="4" borderId="45" xfId="0" applyFont="1" applyFill="1" applyBorder="1" applyAlignment="1">
      <alignment horizontal="center" wrapText="1"/>
    </xf>
    <xf numFmtId="0" fontId="3" fillId="4" borderId="45" xfId="0" applyFont="1" applyFill="1" applyBorder="1" applyAlignment="1">
      <alignment horizontal="justify" vertical="top" wrapText="1"/>
    </xf>
    <xf numFmtId="165" fontId="3" fillId="0" borderId="64" xfId="0" applyNumberFormat="1" applyFont="1" applyBorder="1" applyAlignment="1">
      <alignment horizontal="right" wrapText="1"/>
    </xf>
    <xf numFmtId="165" fontId="3" fillId="5" borderId="45" xfId="0" applyNumberFormat="1" applyFont="1" applyFill="1" applyBorder="1" applyAlignment="1">
      <alignment horizontal="right" vertical="center" wrapText="1"/>
    </xf>
    <xf numFmtId="0" fontId="19" fillId="0" borderId="65" xfId="0" applyFont="1" applyBorder="1" applyAlignment="1">
      <alignment horizontal="center" vertical="top"/>
    </xf>
    <xf numFmtId="0" fontId="5" fillId="4" borderId="66" xfId="0" applyFont="1" applyFill="1" applyBorder="1" applyAlignment="1">
      <alignment horizontal="justify" wrapText="1"/>
    </xf>
    <xf numFmtId="0" fontId="5" fillId="4" borderId="66" xfId="0" applyFont="1" applyFill="1" applyBorder="1" applyAlignment="1">
      <alignment horizontal="center" vertical="center" wrapText="1"/>
    </xf>
    <xf numFmtId="0" fontId="5" fillId="4" borderId="67" xfId="0" applyFont="1" applyFill="1" applyBorder="1" applyAlignment="1">
      <alignment horizontal="center" vertical="center"/>
    </xf>
    <xf numFmtId="0" fontId="5" fillId="4" borderId="68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wrapText="1"/>
    </xf>
    <xf numFmtId="167" fontId="5" fillId="0" borderId="45" xfId="0" applyNumberFormat="1" applyFont="1" applyBorder="1" applyAlignment="1">
      <alignment horizontal="right"/>
    </xf>
    <xf numFmtId="0" fontId="5" fillId="0" borderId="68" xfId="0" applyFont="1" applyBorder="1" applyAlignment="1">
      <alignment horizontal="justify" wrapText="1"/>
    </xf>
    <xf numFmtId="0" fontId="94" fillId="0" borderId="67" xfId="0" applyNumberFormat="1" applyFont="1" applyBorder="1" applyAlignment="1" applyProtection="1">
      <alignment horizontal="left" vertical="center" wrapText="1"/>
    </xf>
    <xf numFmtId="165" fontId="5" fillId="0" borderId="68" xfId="0" applyNumberFormat="1" applyFont="1" applyBorder="1" applyAlignment="1">
      <alignment wrapText="1"/>
    </xf>
    <xf numFmtId="165" fontId="5" fillId="0" borderId="69" xfId="0" applyNumberFormat="1" applyFont="1" applyFill="1" applyBorder="1"/>
    <xf numFmtId="0" fontId="94" fillId="0" borderId="0" xfId="0" applyNumberFormat="1" applyFont="1" applyBorder="1" applyAlignment="1" applyProtection="1">
      <alignment horizontal="left" vertical="center" wrapText="1"/>
    </xf>
    <xf numFmtId="167" fontId="5" fillId="0" borderId="67" xfId="0" applyNumberFormat="1" applyFont="1" applyBorder="1" applyAlignment="1">
      <alignment horizontal="right"/>
    </xf>
    <xf numFmtId="0" fontId="5" fillId="4" borderId="68" xfId="0" applyFont="1" applyFill="1" applyBorder="1" applyAlignment="1">
      <alignment wrapText="1"/>
    </xf>
    <xf numFmtId="0" fontId="7" fillId="4" borderId="68" xfId="0" applyFont="1" applyFill="1" applyBorder="1" applyAlignment="1">
      <alignment horizontal="justify" vertical="top" wrapText="1"/>
    </xf>
    <xf numFmtId="165" fontId="5" fillId="4" borderId="68" xfId="0" applyNumberFormat="1" applyFont="1" applyFill="1" applyBorder="1" applyAlignment="1">
      <alignment horizontal="center" vertical="center" wrapText="1"/>
    </xf>
    <xf numFmtId="165" fontId="3" fillId="4" borderId="70" xfId="0" applyNumberFormat="1" applyFont="1" applyFill="1" applyBorder="1" applyAlignment="1">
      <alignment horizontal="right" vertical="center" wrapText="1"/>
    </xf>
    <xf numFmtId="0" fontId="19" fillId="0" borderId="71" xfId="0" applyFont="1" applyBorder="1" applyAlignment="1">
      <alignment horizontal="center" vertical="top"/>
    </xf>
    <xf numFmtId="0" fontId="1" fillId="4" borderId="75" xfId="0" applyFont="1" applyFill="1" applyBorder="1" applyAlignment="1">
      <alignment horizontal="center" vertical="center" wrapText="1"/>
    </xf>
    <xf numFmtId="0" fontId="1" fillId="4" borderId="76" xfId="0" applyFont="1" applyFill="1" applyBorder="1" applyAlignment="1">
      <alignment horizontal="center" vertical="center" wrapText="1"/>
    </xf>
    <xf numFmtId="0" fontId="1" fillId="0" borderId="68" xfId="0" applyFont="1" applyBorder="1" applyAlignment="1">
      <alignment horizontal="justify" vertical="top"/>
    </xf>
    <xf numFmtId="0" fontId="10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95" fillId="0" borderId="0" xfId="0" applyFont="1"/>
    <xf numFmtId="0" fontId="10" fillId="0" borderId="0" xfId="0" applyFont="1"/>
    <xf numFmtId="0" fontId="10" fillId="0" borderId="67" xfId="0" applyFont="1" applyBorder="1" applyAlignment="1">
      <alignment horizontal="center" wrapText="1"/>
    </xf>
    <xf numFmtId="0" fontId="10" fillId="0" borderId="67" xfId="0" applyFont="1" applyBorder="1" applyAlignment="1">
      <alignment horizontal="center" vertical="center"/>
    </xf>
    <xf numFmtId="0" fontId="10" fillId="0" borderId="67" xfId="0" applyFont="1" applyBorder="1" applyAlignment="1">
      <alignment vertical="top"/>
    </xf>
    <xf numFmtId="165" fontId="10" fillId="0" borderId="67" xfId="0" applyNumberFormat="1" applyFont="1" applyBorder="1" applyAlignment="1">
      <alignment horizontal="center" vertical="center"/>
    </xf>
    <xf numFmtId="170" fontId="10" fillId="0" borderId="67" xfId="0" applyNumberFormat="1" applyFont="1" applyBorder="1" applyAlignment="1">
      <alignment horizontal="center" vertical="center"/>
    </xf>
    <xf numFmtId="4" fontId="95" fillId="0" borderId="0" xfId="0" applyNumberFormat="1" applyFont="1"/>
    <xf numFmtId="0" fontId="31" fillId="0" borderId="0" xfId="0" applyFont="1" applyAlignment="1">
      <alignment horizontal="right"/>
    </xf>
    <xf numFmtId="165" fontId="31" fillId="0" borderId="67" xfId="0" applyNumberFormat="1" applyFont="1" applyBorder="1" applyAlignment="1">
      <alignment horizontal="center" vertical="center"/>
    </xf>
    <xf numFmtId="0" fontId="10" fillId="0" borderId="67" xfId="0" applyFont="1" applyBorder="1" applyAlignment="1">
      <alignment horizontal="center" vertical="center" wrapText="1"/>
    </xf>
    <xf numFmtId="49" fontId="10" fillId="0" borderId="67" xfId="0" applyNumberFormat="1" applyFont="1" applyBorder="1" applyAlignment="1">
      <alignment horizontal="center" vertical="center"/>
    </xf>
    <xf numFmtId="49" fontId="31" fillId="0" borderId="67" xfId="0" applyNumberFormat="1" applyFont="1" applyBorder="1" applyAlignment="1">
      <alignment horizontal="center" vertical="center"/>
    </xf>
    <xf numFmtId="0" fontId="35" fillId="0" borderId="0" xfId="0" applyFont="1" applyFill="1" applyAlignment="1"/>
    <xf numFmtId="0" fontId="35" fillId="0" borderId="0" xfId="0" applyFont="1" applyFill="1" applyBorder="1" applyAlignment="1"/>
    <xf numFmtId="0" fontId="35" fillId="0" borderId="0" xfId="0" applyFont="1" applyFill="1" applyBorder="1"/>
    <xf numFmtId="0" fontId="35" fillId="0" borderId="0" xfId="49003" applyFont="1" applyFill="1"/>
    <xf numFmtId="0" fontId="35" fillId="0" borderId="0" xfId="0" applyFont="1" applyFill="1" applyBorder="1" applyAlignment="1">
      <alignment horizontal="left"/>
    </xf>
    <xf numFmtId="0" fontId="96" fillId="0" borderId="0" xfId="0" applyFont="1" applyFill="1" applyAlignment="1">
      <alignment vertical="top"/>
    </xf>
    <xf numFmtId="0" fontId="96" fillId="0" borderId="0" xfId="49003" applyFont="1" applyFill="1"/>
    <xf numFmtId="0" fontId="96" fillId="0" borderId="0" xfId="0" applyFont="1" applyFill="1" applyBorder="1" applyAlignment="1">
      <alignment vertical="top"/>
    </xf>
    <xf numFmtId="0" fontId="96" fillId="0" borderId="0" xfId="0" applyFont="1" applyFill="1" applyBorder="1" applyAlignment="1">
      <alignment horizontal="left" vertical="top"/>
    </xf>
    <xf numFmtId="0" fontId="96" fillId="0" borderId="0" xfId="0" applyFont="1" applyFill="1" applyAlignment="1">
      <alignment horizontal="left"/>
    </xf>
    <xf numFmtId="0" fontId="5" fillId="4" borderId="76" xfId="0" applyFont="1" applyFill="1" applyBorder="1" applyAlignment="1">
      <alignment horizontal="center" wrapText="1"/>
    </xf>
    <xf numFmtId="0" fontId="5" fillId="4" borderId="76" xfId="0" applyFont="1" applyFill="1" applyBorder="1" applyAlignment="1">
      <alignment horizontal="justify" wrapText="1"/>
    </xf>
    <xf numFmtId="0" fontId="5" fillId="4" borderId="76" xfId="0" applyFont="1" applyFill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" fillId="4" borderId="11" xfId="2" applyFont="1" applyFill="1" applyBorder="1" applyAlignment="1">
      <alignment horizontal="center" vertical="center" wrapText="1"/>
    </xf>
    <xf numFmtId="0" fontId="1" fillId="3" borderId="0" xfId="0" applyNumberFormat="1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9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0" fillId="0" borderId="67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97" fillId="4" borderId="67" xfId="1" applyFont="1" applyFill="1" applyBorder="1" applyAlignment="1">
      <alignment horizontal="center" vertical="center" wrapText="1"/>
    </xf>
    <xf numFmtId="0" fontId="1" fillId="4" borderId="67" xfId="1" applyFont="1" applyFill="1" applyBorder="1" applyAlignment="1">
      <alignment horizontal="center" vertical="center" wrapText="1"/>
    </xf>
    <xf numFmtId="0" fontId="97" fillId="0" borderId="83" xfId="1" applyFont="1" applyFill="1" applyBorder="1" applyAlignment="1">
      <alignment horizontal="center" vertical="center" wrapText="1"/>
    </xf>
    <xf numFmtId="0" fontId="97" fillId="0" borderId="67" xfId="0" applyFont="1" applyFill="1" applyBorder="1" applyAlignment="1" applyProtection="1">
      <alignment horizontal="left" vertical="center" wrapText="1"/>
    </xf>
    <xf numFmtId="4" fontId="97" fillId="0" borderId="67" xfId="0" applyNumberFormat="1" applyFont="1" applyFill="1" applyBorder="1" applyAlignment="1" applyProtection="1">
      <alignment horizontal="center" vertical="center"/>
    </xf>
    <xf numFmtId="3" fontId="97" fillId="0" borderId="67" xfId="0" applyNumberFormat="1" applyFont="1" applyFill="1" applyBorder="1" applyAlignment="1" applyProtection="1">
      <alignment horizontal="center" vertical="center"/>
    </xf>
    <xf numFmtId="4" fontId="97" fillId="0" borderId="67" xfId="1" applyNumberFormat="1" applyFont="1" applyFill="1" applyBorder="1" applyAlignment="1">
      <alignment horizontal="center" vertical="center" wrapText="1"/>
    </xf>
    <xf numFmtId="165" fontId="97" fillId="0" borderId="67" xfId="1" applyNumberFormat="1" applyFont="1" applyFill="1" applyBorder="1" applyAlignment="1">
      <alignment horizontal="center" vertical="center" wrapText="1"/>
    </xf>
    <xf numFmtId="165" fontId="98" fillId="4" borderId="67" xfId="1" applyNumberFormat="1" applyFont="1" applyFill="1" applyBorder="1" applyAlignment="1">
      <alignment horizontal="center" vertical="center" wrapText="1"/>
    </xf>
    <xf numFmtId="3" fontId="98" fillId="4" borderId="67" xfId="1" applyNumberFormat="1" applyFont="1" applyFill="1" applyBorder="1" applyAlignment="1">
      <alignment horizontal="center" vertical="center" wrapText="1"/>
    </xf>
    <xf numFmtId="165" fontId="97" fillId="4" borderId="67" xfId="1" applyNumberFormat="1" applyFont="1" applyFill="1" applyBorder="1" applyAlignment="1">
      <alignment horizontal="center" vertical="center" wrapText="1"/>
    </xf>
    <xf numFmtId="0" fontId="8" fillId="0" borderId="0" xfId="1" applyFont="1" applyFill="1"/>
    <xf numFmtId="2" fontId="9" fillId="0" borderId="0" xfId="1" applyNumberFormat="1" applyFont="1" applyFill="1"/>
    <xf numFmtId="0" fontId="11" fillId="0" borderId="84" xfId="0" applyFont="1" applyBorder="1" applyAlignment="1">
      <alignment horizontal="center" vertical="top"/>
    </xf>
    <xf numFmtId="0" fontId="19" fillId="0" borderId="84" xfId="0" applyFont="1" applyBorder="1" applyAlignment="1">
      <alignment horizontal="center" vertical="top"/>
    </xf>
    <xf numFmtId="0" fontId="5" fillId="4" borderId="86" xfId="0" applyFont="1" applyFill="1" applyBorder="1" applyAlignment="1">
      <alignment horizontal="justify" wrapText="1"/>
    </xf>
    <xf numFmtId="0" fontId="5" fillId="4" borderId="86" xfId="0" applyFont="1" applyFill="1" applyBorder="1" applyAlignment="1">
      <alignment horizontal="center" vertical="center" wrapText="1"/>
    </xf>
    <xf numFmtId="0" fontId="5" fillId="4" borderId="78" xfId="0" applyFont="1" applyFill="1" applyBorder="1" applyAlignment="1">
      <alignment horizontal="center" wrapText="1"/>
    </xf>
    <xf numFmtId="49" fontId="1" fillId="4" borderId="68" xfId="2" applyNumberFormat="1" applyFont="1" applyFill="1" applyBorder="1" applyAlignment="1">
      <alignment horizontal="center" vertical="center" wrapText="1"/>
    </xf>
    <xf numFmtId="0" fontId="1" fillId="0" borderId="70" xfId="2" applyFont="1" applyBorder="1" applyAlignment="1">
      <alignment horizontal="justify" vertical="center" wrapText="1"/>
    </xf>
    <xf numFmtId="165" fontId="1" fillId="0" borderId="67" xfId="0" applyNumberFormat="1" applyFont="1" applyBorder="1" applyAlignment="1">
      <alignment horizontal="right" vertical="center"/>
    </xf>
    <xf numFmtId="0" fontId="1" fillId="4" borderId="70" xfId="2" applyFont="1" applyFill="1" applyBorder="1" applyAlignment="1">
      <alignment horizontal="justify" vertical="center" wrapText="1"/>
    </xf>
    <xf numFmtId="165" fontId="1" fillId="0" borderId="67" xfId="1" applyNumberFormat="1" applyFont="1" applyBorder="1" applyAlignment="1">
      <alignment horizontal="right" vertical="center"/>
    </xf>
    <xf numFmtId="0" fontId="1" fillId="0" borderId="70" xfId="2" applyFont="1" applyBorder="1" applyAlignment="1">
      <alignment vertical="center" wrapText="1"/>
    </xf>
    <xf numFmtId="49" fontId="3" fillId="4" borderId="68" xfId="2" applyNumberFormat="1" applyFont="1" applyFill="1" applyBorder="1" applyAlignment="1">
      <alignment horizontal="center" vertical="center" wrapText="1"/>
    </xf>
    <xf numFmtId="0" fontId="3" fillId="4" borderId="70" xfId="2" applyFont="1" applyFill="1" applyBorder="1" applyAlignment="1">
      <alignment horizontal="justify" vertical="center" wrapText="1"/>
    </xf>
    <xf numFmtId="165" fontId="3" fillId="4" borderId="67" xfId="0" applyNumberFormat="1" applyFont="1" applyFill="1" applyBorder="1" applyAlignment="1">
      <alignment horizontal="right" vertical="center" wrapText="1"/>
    </xf>
    <xf numFmtId="165" fontId="3" fillId="4" borderId="67" xfId="0" applyNumberFormat="1" applyFont="1" applyFill="1" applyBorder="1" applyAlignment="1">
      <alignment horizontal="right" vertical="center"/>
    </xf>
    <xf numFmtId="0" fontId="10" fillId="0" borderId="15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49" fontId="10" fillId="0" borderId="67" xfId="0" applyNumberFormat="1" applyFont="1" applyFill="1" applyBorder="1" applyAlignment="1">
      <alignment horizontal="center" vertical="center"/>
    </xf>
    <xf numFmtId="0" fontId="10" fillId="0" borderId="67" xfId="0" applyFont="1" applyFill="1" applyBorder="1" applyAlignment="1">
      <alignment horizontal="left" vertical="center" wrapText="1"/>
    </xf>
    <xf numFmtId="0" fontId="10" fillId="0" borderId="67" xfId="0" applyFont="1" applyFill="1" applyBorder="1" applyAlignment="1">
      <alignment horizontal="center" vertical="center"/>
    </xf>
    <xf numFmtId="165" fontId="10" fillId="0" borderId="67" xfId="0" applyNumberFormat="1" applyFont="1" applyFill="1" applyBorder="1" applyAlignment="1">
      <alignment horizontal="center" vertical="center"/>
    </xf>
    <xf numFmtId="0" fontId="31" fillId="0" borderId="67" xfId="0" applyFont="1" applyBorder="1" applyAlignment="1">
      <alignment horizontal="center" vertical="center"/>
    </xf>
    <xf numFmtId="49" fontId="32" fillId="0" borderId="67" xfId="0" applyNumberFormat="1" applyFont="1" applyBorder="1" applyAlignment="1">
      <alignment horizontal="center" vertical="center"/>
    </xf>
    <xf numFmtId="49" fontId="33" fillId="0" borderId="67" xfId="0" applyNumberFormat="1" applyFont="1" applyFill="1" applyBorder="1" applyAlignment="1">
      <alignment horizontal="center" vertical="center"/>
    </xf>
    <xf numFmtId="0" fontId="31" fillId="0" borderId="67" xfId="0" applyFont="1" applyFill="1" applyBorder="1" applyAlignment="1">
      <alignment horizontal="center" vertical="center"/>
    </xf>
    <xf numFmtId="0" fontId="32" fillId="0" borderId="67" xfId="0" applyFont="1" applyFill="1" applyBorder="1" applyAlignment="1">
      <alignment horizontal="center" vertical="center"/>
    </xf>
    <xf numFmtId="0" fontId="32" fillId="0" borderId="67" xfId="0" applyFont="1" applyBorder="1" applyAlignment="1">
      <alignment horizontal="center" vertical="center"/>
    </xf>
    <xf numFmtId="0" fontId="31" fillId="0" borderId="67" xfId="0" applyFont="1" applyFill="1" applyBorder="1" applyAlignment="1">
      <alignment horizontal="left" vertical="center"/>
    </xf>
    <xf numFmtId="49" fontId="31" fillId="0" borderId="67" xfId="0" applyNumberFormat="1" applyFont="1" applyFill="1" applyBorder="1" applyAlignment="1">
      <alignment horizontal="center" vertical="center"/>
    </xf>
    <xf numFmtId="0" fontId="31" fillId="0" borderId="67" xfId="0" applyFont="1" applyFill="1" applyBorder="1" applyAlignment="1">
      <alignment horizontal="left" vertical="center" wrapText="1"/>
    </xf>
    <xf numFmtId="0" fontId="32" fillId="0" borderId="67" xfId="0" applyFont="1" applyFill="1" applyBorder="1" applyAlignment="1">
      <alignment horizontal="left" vertical="center" wrapText="1"/>
    </xf>
    <xf numFmtId="49" fontId="32" fillId="0" borderId="67" xfId="0" applyNumberFormat="1" applyFont="1" applyFill="1" applyBorder="1" applyAlignment="1">
      <alignment horizontal="center" vertical="center"/>
    </xf>
    <xf numFmtId="165" fontId="32" fillId="0" borderId="67" xfId="0" applyNumberFormat="1" applyFont="1" applyBorder="1" applyAlignment="1">
      <alignment horizontal="center" vertical="center"/>
    </xf>
    <xf numFmtId="0" fontId="1" fillId="0" borderId="67" xfId="0" applyFont="1" applyFill="1" applyBorder="1" applyAlignment="1">
      <alignment horizontal="left" vertical="center" wrapText="1"/>
    </xf>
    <xf numFmtId="0" fontId="33" fillId="0" borderId="67" xfId="0" applyFont="1" applyFill="1" applyBorder="1" applyAlignment="1">
      <alignment horizontal="center" vertical="center"/>
    </xf>
    <xf numFmtId="165" fontId="1" fillId="0" borderId="67" xfId="0" applyNumberFormat="1" applyFont="1" applyBorder="1" applyAlignment="1">
      <alignment horizontal="center" vertical="center"/>
    </xf>
    <xf numFmtId="0" fontId="34" fillId="18" borderId="67" xfId="0" applyFont="1" applyFill="1" applyBorder="1" applyAlignment="1">
      <alignment horizontal="center" vertical="center"/>
    </xf>
    <xf numFmtId="49" fontId="34" fillId="0" borderId="67" xfId="0" applyNumberFormat="1" applyFont="1" applyFill="1" applyBorder="1" applyAlignment="1">
      <alignment horizontal="center" vertical="center"/>
    </xf>
    <xf numFmtId="165" fontId="34" fillId="0" borderId="67" xfId="0" applyNumberFormat="1" applyFont="1" applyBorder="1" applyAlignment="1">
      <alignment horizontal="center" vertical="center"/>
    </xf>
    <xf numFmtId="0" fontId="34" fillId="0" borderId="67" xfId="0" applyFont="1" applyFill="1" applyBorder="1" applyAlignment="1">
      <alignment horizontal="center" vertical="center"/>
    </xf>
    <xf numFmtId="165" fontId="34" fillId="0" borderId="67" xfId="0" applyNumberFormat="1" applyFont="1" applyFill="1" applyBorder="1" applyAlignment="1">
      <alignment horizontal="center" vertical="center"/>
    </xf>
    <xf numFmtId="0" fontId="31" fillId="0" borderId="67" xfId="0" applyFont="1" applyBorder="1" applyAlignment="1">
      <alignment horizontal="left" vertical="center" wrapText="1"/>
    </xf>
    <xf numFmtId="0" fontId="10" fillId="0" borderId="15" xfId="0" applyFont="1" applyBorder="1" applyAlignment="1">
      <alignment horizontal="center" vertical="center"/>
    </xf>
    <xf numFmtId="0" fontId="0" fillId="0" borderId="0" xfId="0"/>
    <xf numFmtId="0" fontId="1" fillId="4" borderId="11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0" fillId="0" borderId="15" xfId="0" applyFont="1" applyBorder="1" applyAlignment="1">
      <alignment horizontal="center" vertical="center"/>
    </xf>
    <xf numFmtId="0" fontId="95" fillId="0" borderId="0" xfId="0" applyFont="1" applyAlignment="1">
      <alignment horizontal="right"/>
    </xf>
    <xf numFmtId="0" fontId="95" fillId="0" borderId="67" xfId="0" applyFont="1" applyBorder="1" applyAlignment="1">
      <alignment horizontal="center" vertical="center" wrapText="1"/>
    </xf>
    <xf numFmtId="0" fontId="99" fillId="0" borderId="67" xfId="0" applyFont="1" applyBorder="1" applyAlignment="1">
      <alignment horizontal="center"/>
    </xf>
    <xf numFmtId="0" fontId="99" fillId="0" borderId="67" xfId="0" applyFont="1" applyBorder="1" applyAlignment="1">
      <alignment wrapText="1"/>
    </xf>
    <xf numFmtId="49" fontId="99" fillId="0" borderId="67" xfId="0" applyNumberFormat="1" applyFont="1" applyBorder="1" applyAlignment="1">
      <alignment horizontal="center"/>
    </xf>
    <xf numFmtId="4" fontId="99" fillId="0" borderId="67" xfId="0" applyNumberFormat="1" applyFont="1" applyBorder="1"/>
    <xf numFmtId="0" fontId="99" fillId="0" borderId="0" xfId="0" applyFont="1"/>
    <xf numFmtId="0" fontId="95" fillId="0" borderId="67" xfId="0" applyFont="1" applyBorder="1" applyAlignment="1">
      <alignment horizontal="center"/>
    </xf>
    <xf numFmtId="0" fontId="95" fillId="0" borderId="67" xfId="0" applyFont="1" applyBorder="1" applyAlignment="1">
      <alignment wrapText="1"/>
    </xf>
    <xf numFmtId="4" fontId="95" fillId="0" borderId="67" xfId="0" applyNumberFormat="1" applyFont="1" applyBorder="1"/>
    <xf numFmtId="49" fontId="95" fillId="0" borderId="67" xfId="0" applyNumberFormat="1" applyFont="1" applyBorder="1" applyAlignment="1">
      <alignment horizontal="center" vertical="center"/>
    </xf>
    <xf numFmtId="49" fontId="95" fillId="0" borderId="67" xfId="0" applyNumberFormat="1" applyFont="1" applyBorder="1" applyAlignment="1">
      <alignment wrapText="1"/>
    </xf>
    <xf numFmtId="4" fontId="95" fillId="3" borderId="67" xfId="0" applyNumberFormat="1" applyFont="1" applyFill="1" applyBorder="1"/>
    <xf numFmtId="0" fontId="10" fillId="3" borderId="15" xfId="0" applyFont="1" applyFill="1" applyBorder="1" applyAlignment="1">
      <alignment horizontal="center" vertical="center"/>
    </xf>
    <xf numFmtId="49" fontId="95" fillId="0" borderId="67" xfId="0" applyNumberFormat="1" applyFont="1" applyBorder="1"/>
    <xf numFmtId="0" fontId="11" fillId="0" borderId="0" xfId="0" applyFont="1" applyAlignment="1">
      <alignment horizontal="left" vertical="top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1" fillId="4" borderId="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9" fillId="0" borderId="96" xfId="0" applyFont="1" applyBorder="1" applyAlignment="1">
      <alignment horizontal="center" vertical="top"/>
    </xf>
    <xf numFmtId="4" fontId="100" fillId="0" borderId="0" xfId="0" applyNumberFormat="1" applyFont="1" applyFill="1"/>
    <xf numFmtId="165" fontId="41" fillId="0" borderId="67" xfId="0" applyNumberFormat="1" applyFont="1" applyBorder="1"/>
    <xf numFmtId="165" fontId="3" fillId="0" borderId="67" xfId="0" applyNumberFormat="1" applyFont="1" applyBorder="1" applyAlignment="1">
      <alignment horizontal="right"/>
    </xf>
    <xf numFmtId="0" fontId="3" fillId="4" borderId="68" xfId="0" applyFont="1" applyFill="1" applyBorder="1" applyAlignment="1">
      <alignment horizontal="center" wrapText="1"/>
    </xf>
    <xf numFmtId="0" fontId="3" fillId="4" borderId="68" xfId="0" applyFont="1" applyFill="1" applyBorder="1" applyAlignment="1">
      <alignment horizontal="justify" vertical="top" wrapText="1"/>
    </xf>
    <xf numFmtId="0" fontId="14" fillId="4" borderId="68" xfId="0" applyFont="1" applyFill="1" applyBorder="1" applyAlignment="1">
      <alignment wrapText="1"/>
    </xf>
    <xf numFmtId="165" fontId="1" fillId="0" borderId="41" xfId="0" applyNumberFormat="1" applyFont="1" applyBorder="1" applyAlignment="1">
      <alignment horizontal="right"/>
    </xf>
    <xf numFmtId="165" fontId="5" fillId="0" borderId="41" xfId="0" applyNumberFormat="1" applyFont="1" applyFill="1" applyBorder="1" applyAlignment="1">
      <alignment wrapText="1"/>
    </xf>
    <xf numFmtId="0" fontId="2" fillId="17" borderId="0" xfId="0" applyFont="1" applyFill="1"/>
    <xf numFmtId="0" fontId="1" fillId="17" borderId="0" xfId="0" applyFont="1" applyFill="1"/>
    <xf numFmtId="49" fontId="101" fillId="0" borderId="0" xfId="9" applyNumberFormat="1" applyFont="1" applyAlignment="1">
      <alignment horizontal="center" vertical="center"/>
    </xf>
    <xf numFmtId="0" fontId="101" fillId="0" borderId="0" xfId="9" applyFont="1" applyAlignment="1">
      <alignment horizontal="center"/>
    </xf>
    <xf numFmtId="165" fontId="39" fillId="17" borderId="0" xfId="0" applyNumberFormat="1" applyFont="1" applyFill="1" applyBorder="1" applyAlignment="1"/>
    <xf numFmtId="167" fontId="7" fillId="17" borderId="0" xfId="0" applyNumberFormat="1" applyFont="1" applyFill="1" applyBorder="1" applyAlignment="1">
      <alignment horizontal="right"/>
    </xf>
    <xf numFmtId="0" fontId="0" fillId="17" borderId="0" xfId="0" applyFill="1"/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1" fillId="4" borderId="17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1" fillId="4" borderId="4" xfId="0" applyFont="1" applyFill="1" applyBorder="1" applyAlignment="1">
      <alignment horizontal="center" vertical="center" wrapText="1"/>
    </xf>
    <xf numFmtId="0" fontId="1" fillId="4" borderId="67" xfId="0" applyFont="1" applyFill="1" applyBorder="1" applyAlignment="1">
      <alignment horizontal="center" vertical="center" wrapText="1"/>
    </xf>
    <xf numFmtId="167" fontId="7" fillId="0" borderId="97" xfId="0" applyNumberFormat="1" applyFont="1" applyBorder="1" applyAlignment="1">
      <alignment horizontal="center" vertical="center" wrapText="1"/>
    </xf>
    <xf numFmtId="167" fontId="7" fillId="0" borderId="67" xfId="0" applyNumberFormat="1" applyFont="1" applyBorder="1" applyAlignment="1">
      <alignment horizontal="center" vertical="center" wrapText="1"/>
    </xf>
    <xf numFmtId="0" fontId="3" fillId="4" borderId="67" xfId="0" applyFont="1" applyFill="1" applyBorder="1" applyAlignment="1">
      <alignment horizontal="justify" wrapText="1"/>
    </xf>
    <xf numFmtId="0" fontId="3" fillId="4" borderId="67" xfId="0" applyFont="1" applyFill="1" applyBorder="1" applyAlignment="1">
      <alignment wrapText="1"/>
    </xf>
    <xf numFmtId="165" fontId="3" fillId="4" borderId="67" xfId="0" applyNumberFormat="1" applyFont="1" applyFill="1" applyBorder="1" applyAlignment="1">
      <alignment horizontal="center" wrapText="1"/>
    </xf>
    <xf numFmtId="165" fontId="3" fillId="4" borderId="67" xfId="0" applyNumberFormat="1" applyFont="1" applyFill="1" applyBorder="1" applyAlignment="1">
      <alignment wrapText="1"/>
    </xf>
    <xf numFmtId="165" fontId="1" fillId="0" borderId="97" xfId="0" applyNumberFormat="1" applyFont="1" applyBorder="1" applyAlignment="1">
      <alignment wrapText="1"/>
    </xf>
    <xf numFmtId="165" fontId="5" fillId="0" borderId="67" xfId="0" applyNumberFormat="1" applyFont="1" applyBorder="1" applyAlignment="1"/>
    <xf numFmtId="0" fontId="14" fillId="0" borderId="67" xfId="0" applyFont="1" applyBorder="1" applyAlignment="1">
      <alignment wrapText="1"/>
    </xf>
    <xf numFmtId="0" fontId="1" fillId="0" borderId="67" xfId="0" applyFont="1" applyBorder="1" applyAlignment="1">
      <alignment wrapText="1"/>
    </xf>
    <xf numFmtId="165" fontId="14" fillId="0" borderId="67" xfId="0" applyNumberFormat="1" applyFont="1" applyBorder="1" applyAlignment="1">
      <alignment horizontal="center" wrapText="1"/>
    </xf>
    <xf numFmtId="165" fontId="1" fillId="0" borderId="67" xfId="0" applyNumberFormat="1" applyFont="1" applyBorder="1" applyAlignment="1">
      <alignment wrapText="1"/>
    </xf>
    <xf numFmtId="1" fontId="15" fillId="0" borderId="67" xfId="0" applyNumberFormat="1" applyFont="1" applyBorder="1" applyAlignment="1">
      <alignment horizontal="center" wrapText="1"/>
    </xf>
    <xf numFmtId="1" fontId="1" fillId="0" borderId="67" xfId="0" applyNumberFormat="1" applyFont="1" applyBorder="1" applyAlignment="1">
      <alignment horizontal="center" wrapText="1"/>
    </xf>
    <xf numFmtId="165" fontId="40" fillId="0" borderId="97" xfId="0" applyNumberFormat="1" applyFont="1" applyBorder="1" applyAlignment="1">
      <alignment wrapText="1"/>
    </xf>
    <xf numFmtId="0" fontId="1" fillId="4" borderId="67" xfId="0" applyFont="1" applyFill="1" applyBorder="1" applyAlignment="1">
      <alignment horizontal="justify" wrapText="1"/>
    </xf>
    <xf numFmtId="0" fontId="1" fillId="4" borderId="67" xfId="0" applyFont="1" applyFill="1" applyBorder="1" applyAlignment="1">
      <alignment wrapText="1"/>
    </xf>
    <xf numFmtId="165" fontId="1" fillId="4" borderId="67" xfId="0" applyNumberFormat="1" applyFont="1" applyFill="1" applyBorder="1" applyAlignment="1">
      <alignment horizontal="center" wrapText="1"/>
    </xf>
    <xf numFmtId="165" fontId="1" fillId="4" borderId="67" xfId="0" applyNumberFormat="1" applyFont="1" applyFill="1" applyBorder="1" applyAlignment="1">
      <alignment wrapText="1"/>
    </xf>
    <xf numFmtId="1" fontId="1" fillId="4" borderId="67" xfId="0" applyNumberFormat="1" applyFont="1" applyFill="1" applyBorder="1" applyAlignment="1">
      <alignment horizontal="center" wrapText="1"/>
    </xf>
    <xf numFmtId="1" fontId="3" fillId="4" borderId="67" xfId="0" applyNumberFormat="1" applyFont="1" applyFill="1" applyBorder="1" applyAlignment="1">
      <alignment horizontal="center" wrapText="1"/>
    </xf>
    <xf numFmtId="0" fontId="1" fillId="0" borderId="67" xfId="0" applyFont="1" applyBorder="1" applyAlignment="1">
      <alignment horizontal="justify" wrapText="1"/>
    </xf>
    <xf numFmtId="0" fontId="1" fillId="0" borderId="67" xfId="0" applyFont="1" applyBorder="1" applyAlignment="1">
      <alignment horizontal="left" wrapText="1"/>
    </xf>
    <xf numFmtId="165" fontId="1" fillId="0" borderId="67" xfId="0" applyNumberFormat="1" applyFont="1" applyBorder="1" applyAlignment="1">
      <alignment horizontal="justify" wrapText="1"/>
    </xf>
    <xf numFmtId="0" fontId="14" fillId="0" borderId="67" xfId="0" applyFont="1" applyFill="1" applyBorder="1" applyAlignment="1">
      <alignment wrapText="1"/>
    </xf>
    <xf numFmtId="0" fontId="1" fillId="0" borderId="67" xfId="0" applyFont="1" applyFill="1" applyBorder="1" applyAlignment="1">
      <alignment horizontal="justify" wrapText="1"/>
    </xf>
    <xf numFmtId="165" fontId="1" fillId="0" borderId="67" xfId="0" applyNumberFormat="1" applyFont="1" applyFill="1" applyBorder="1" applyAlignment="1">
      <alignment wrapText="1"/>
    </xf>
    <xf numFmtId="165" fontId="3" fillId="0" borderId="97" xfId="0" applyNumberFormat="1" applyFont="1" applyBorder="1" applyAlignment="1">
      <alignment horizontal="right" wrapText="1"/>
    </xf>
    <xf numFmtId="165" fontId="3" fillId="0" borderId="67" xfId="0" applyNumberFormat="1" applyFont="1" applyBorder="1" applyAlignment="1">
      <alignment wrapText="1"/>
    </xf>
    <xf numFmtId="165" fontId="41" fillId="0" borderId="67" xfId="0" applyNumberFormat="1" applyFont="1" applyBorder="1" applyAlignment="1"/>
    <xf numFmtId="0" fontId="19" fillId="0" borderId="98" xfId="0" applyFont="1" applyBorder="1" applyAlignment="1">
      <alignment horizontal="center" vertical="top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5" fillId="0" borderId="0" xfId="0" applyFont="1" applyBorder="1" applyAlignment="1">
      <alignment horizontal="left"/>
    </xf>
    <xf numFmtId="0" fontId="10" fillId="0" borderId="0" xfId="0" applyFont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1" fillId="4" borderId="86" xfId="0" applyFont="1" applyFill="1" applyBorder="1" applyAlignment="1">
      <alignment horizontal="center" vertical="center" wrapText="1"/>
    </xf>
    <xf numFmtId="0" fontId="1" fillId="4" borderId="41" xfId="0" applyFont="1" applyFill="1" applyBorder="1" applyAlignment="1">
      <alignment horizontal="center" wrapText="1"/>
    </xf>
    <xf numFmtId="165" fontId="3" fillId="0" borderId="41" xfId="0" applyNumberFormat="1" applyFont="1" applyBorder="1" applyAlignment="1">
      <alignment horizontal="right"/>
    </xf>
    <xf numFmtId="0" fontId="15" fillId="4" borderId="41" xfId="0" applyFont="1" applyFill="1" applyBorder="1" applyAlignment="1">
      <alignment horizontal="center" vertical="center" wrapText="1"/>
    </xf>
    <xf numFmtId="0" fontId="1" fillId="4" borderId="41" xfId="0" applyFont="1" applyFill="1" applyBorder="1" applyAlignment="1">
      <alignment horizontal="justify" vertical="center" wrapText="1"/>
    </xf>
    <xf numFmtId="165" fontId="1" fillId="4" borderId="41" xfId="0" applyNumberFormat="1" applyFont="1" applyFill="1" applyBorder="1" applyAlignment="1">
      <alignment horizontal="center" vertical="center" wrapText="1"/>
    </xf>
    <xf numFmtId="165" fontId="1" fillId="4" borderId="41" xfId="0" applyNumberFormat="1" applyFont="1" applyFill="1" applyBorder="1" applyAlignment="1">
      <alignment horizontal="right" vertical="center" wrapText="1"/>
    </xf>
    <xf numFmtId="165" fontId="1" fillId="0" borderId="41" xfId="0" applyNumberFormat="1" applyFont="1" applyBorder="1" applyAlignment="1">
      <alignment horizontal="right" vertical="center"/>
    </xf>
    <xf numFmtId="0" fontId="15" fillId="0" borderId="41" xfId="0" applyFont="1" applyBorder="1" applyAlignment="1">
      <alignment horizontal="center" wrapText="1"/>
    </xf>
    <xf numFmtId="0" fontId="1" fillId="0" borderId="41" xfId="0" applyFont="1" applyBorder="1" applyAlignment="1">
      <alignment horizontal="justify" vertical="top" wrapText="1"/>
    </xf>
    <xf numFmtId="165" fontId="1" fillId="0" borderId="41" xfId="0" applyNumberFormat="1" applyFont="1" applyBorder="1" applyAlignment="1">
      <alignment horizontal="center" wrapText="1"/>
    </xf>
    <xf numFmtId="165" fontId="1" fillId="0" borderId="41" xfId="0" applyNumberFormat="1" applyFont="1" applyBorder="1" applyAlignment="1">
      <alignment wrapText="1"/>
    </xf>
    <xf numFmtId="165" fontId="1" fillId="0" borderId="68" xfId="0" applyNumberFormat="1" applyFont="1" applyBorder="1" applyAlignment="1">
      <alignment horizontal="justify" vertical="top" wrapText="1"/>
    </xf>
    <xf numFmtId="165" fontId="4" fillId="0" borderId="28" xfId="3" applyNumberFormat="1" applyFont="1" applyFill="1" applyBorder="1" applyAlignment="1">
      <alignment horizontal="center"/>
    </xf>
    <xf numFmtId="165" fontId="4" fillId="0" borderId="0" xfId="3" applyNumberFormat="1" applyFont="1" applyFill="1" applyAlignment="1">
      <alignment horizontal="center"/>
    </xf>
    <xf numFmtId="0" fontId="2" fillId="0" borderId="12" xfId="3" applyFont="1" applyFill="1" applyBorder="1" applyAlignment="1">
      <alignment horizontal="left" vertical="center" wrapText="1"/>
    </xf>
    <xf numFmtId="0" fontId="2" fillId="0" borderId="13" xfId="3" applyFont="1" applyFill="1" applyBorder="1" applyAlignment="1">
      <alignment horizontal="left" vertical="center" wrapText="1"/>
    </xf>
    <xf numFmtId="0" fontId="2" fillId="0" borderId="14" xfId="3" applyFont="1" applyFill="1" applyBorder="1" applyAlignment="1">
      <alignment horizontal="left" vertical="center" wrapText="1"/>
    </xf>
    <xf numFmtId="0" fontId="2" fillId="0" borderId="12" xfId="3" applyFont="1" applyFill="1" applyBorder="1" applyAlignment="1">
      <alignment horizontal="center" vertical="center" wrapText="1"/>
    </xf>
    <xf numFmtId="0" fontId="2" fillId="0" borderId="13" xfId="3" applyFont="1" applyFill="1" applyBorder="1" applyAlignment="1">
      <alignment horizontal="center" vertical="center" wrapText="1"/>
    </xf>
    <xf numFmtId="0" fontId="2" fillId="0" borderId="14" xfId="3" applyFont="1" applyFill="1" applyBorder="1" applyAlignment="1">
      <alignment horizontal="center" vertical="center" wrapText="1"/>
    </xf>
    <xf numFmtId="49" fontId="2" fillId="0" borderId="19" xfId="3" applyNumberFormat="1" applyFont="1" applyFill="1" applyBorder="1" applyAlignment="1">
      <alignment horizontal="center" wrapText="1"/>
    </xf>
    <xf numFmtId="49" fontId="2" fillId="0" borderId="20" xfId="3" applyNumberFormat="1" applyFont="1" applyFill="1" applyBorder="1" applyAlignment="1">
      <alignment horizontal="center" wrapText="1"/>
    </xf>
    <xf numFmtId="49" fontId="2" fillId="0" borderId="21" xfId="3" applyNumberFormat="1" applyFont="1" applyFill="1" applyBorder="1" applyAlignment="1">
      <alignment horizontal="center" wrapText="1"/>
    </xf>
    <xf numFmtId="0" fontId="2" fillId="0" borderId="12" xfId="3" applyFont="1" applyFill="1" applyBorder="1" applyAlignment="1">
      <alignment horizontal="left" vertical="top" wrapText="1"/>
    </xf>
    <xf numFmtId="0" fontId="2" fillId="0" borderId="13" xfId="3" applyFont="1" applyFill="1" applyBorder="1" applyAlignment="1">
      <alignment horizontal="left" vertical="top" wrapText="1"/>
    </xf>
    <xf numFmtId="49" fontId="2" fillId="11" borderId="19" xfId="3" applyNumberFormat="1" applyFont="1" applyFill="1" applyBorder="1" applyAlignment="1">
      <alignment horizontal="center" wrapText="1"/>
    </xf>
    <xf numFmtId="49" fontId="2" fillId="11" borderId="20" xfId="3" applyNumberFormat="1" applyFont="1" applyFill="1" applyBorder="1" applyAlignment="1">
      <alignment horizontal="center" wrapText="1"/>
    </xf>
    <xf numFmtId="49" fontId="2" fillId="11" borderId="21" xfId="3" applyNumberFormat="1" applyFont="1" applyFill="1" applyBorder="1" applyAlignment="1">
      <alignment horizontal="center" wrapText="1"/>
    </xf>
    <xf numFmtId="49" fontId="2" fillId="13" borderId="19" xfId="3" applyNumberFormat="1" applyFont="1" applyFill="1" applyBorder="1" applyAlignment="1">
      <alignment horizontal="center" wrapText="1"/>
    </xf>
    <xf numFmtId="49" fontId="2" fillId="13" borderId="20" xfId="3" applyNumberFormat="1" applyFont="1" applyFill="1" applyBorder="1" applyAlignment="1">
      <alignment horizontal="center" wrapText="1"/>
    </xf>
    <xf numFmtId="49" fontId="2" fillId="13" borderId="21" xfId="3" applyNumberFormat="1" applyFont="1" applyFill="1" applyBorder="1" applyAlignment="1">
      <alignment horizontal="center" wrapText="1"/>
    </xf>
    <xf numFmtId="49" fontId="2" fillId="0" borderId="19" xfId="4" applyNumberFormat="1" applyFont="1" applyFill="1" applyBorder="1" applyAlignment="1">
      <alignment horizontal="center" wrapText="1"/>
    </xf>
    <xf numFmtId="49" fontId="2" fillId="0" borderId="20" xfId="4" applyNumberFormat="1" applyFont="1" applyFill="1" applyBorder="1" applyAlignment="1">
      <alignment horizontal="center" wrapText="1"/>
    </xf>
    <xf numFmtId="49" fontId="2" fillId="0" borderId="21" xfId="4" applyNumberFormat="1" applyFont="1" applyFill="1" applyBorder="1" applyAlignment="1">
      <alignment horizontal="center" wrapText="1"/>
    </xf>
    <xf numFmtId="0" fontId="2" fillId="0" borderId="12" xfId="3" applyFont="1" applyFill="1" applyBorder="1" applyAlignment="1">
      <alignment vertical="center" wrapText="1"/>
    </xf>
    <xf numFmtId="0" fontId="2" fillId="0" borderId="13" xfId="3" applyFont="1" applyFill="1" applyBorder="1" applyAlignment="1">
      <alignment vertical="center" wrapText="1"/>
    </xf>
    <xf numFmtId="0" fontId="2" fillId="0" borderId="14" xfId="3" applyFont="1" applyFill="1" applyBorder="1" applyAlignment="1">
      <alignment vertical="center" wrapText="1"/>
    </xf>
    <xf numFmtId="49" fontId="2" fillId="0" borderId="11" xfId="4" applyNumberFormat="1" applyFont="1" applyFill="1" applyBorder="1" applyAlignment="1">
      <alignment horizontal="center" wrapText="1"/>
    </xf>
    <xf numFmtId="0" fontId="2" fillId="0" borderId="12" xfId="3" applyFont="1" applyFill="1" applyBorder="1" applyAlignment="1">
      <alignment horizontal="left" wrapText="1"/>
    </xf>
    <xf numFmtId="0" fontId="2" fillId="0" borderId="13" xfId="3" applyFont="1" applyFill="1" applyBorder="1" applyAlignment="1">
      <alignment horizontal="left" wrapText="1"/>
    </xf>
    <xf numFmtId="0" fontId="2" fillId="0" borderId="14" xfId="3" applyFont="1" applyFill="1" applyBorder="1" applyAlignment="1">
      <alignment horizontal="left" wrapText="1"/>
    </xf>
    <xf numFmtId="0" fontId="2" fillId="0" borderId="12" xfId="3" applyFont="1" applyFill="1" applyBorder="1" applyAlignment="1">
      <alignment horizontal="center" wrapText="1"/>
    </xf>
    <xf numFmtId="0" fontId="2" fillId="0" borderId="13" xfId="3" applyFont="1" applyFill="1" applyBorder="1" applyAlignment="1">
      <alignment horizontal="center" wrapText="1"/>
    </xf>
    <xf numFmtId="0" fontId="2" fillId="0" borderId="14" xfId="3" applyFont="1" applyFill="1" applyBorder="1" applyAlignment="1">
      <alignment horizontal="center" wrapText="1"/>
    </xf>
    <xf numFmtId="0" fontId="2" fillId="0" borderId="11" xfId="3" applyFont="1" applyFill="1" applyBorder="1" applyAlignment="1">
      <alignment horizontal="left" vertical="center" wrapText="1"/>
    </xf>
    <xf numFmtId="0" fontId="2" fillId="0" borderId="11" xfId="3" applyFont="1" applyFill="1" applyBorder="1" applyAlignment="1">
      <alignment horizontal="center" vertical="center" wrapText="1"/>
    </xf>
    <xf numFmtId="0" fontId="2" fillId="0" borderId="14" xfId="3" applyFont="1" applyFill="1" applyBorder="1" applyAlignment="1">
      <alignment horizontal="left" vertical="top" wrapText="1"/>
    </xf>
    <xf numFmtId="0" fontId="2" fillId="0" borderId="12" xfId="6" applyFont="1" applyFill="1" applyBorder="1" applyAlignment="1">
      <alignment horizontal="left" vertical="center" wrapText="1"/>
    </xf>
    <xf numFmtId="0" fontId="2" fillId="0" borderId="13" xfId="6" applyFont="1" applyFill="1" applyBorder="1" applyAlignment="1">
      <alignment horizontal="left" vertical="center" wrapText="1"/>
    </xf>
    <xf numFmtId="0" fontId="2" fillId="0" borderId="14" xfId="6" applyFont="1" applyFill="1" applyBorder="1" applyAlignment="1">
      <alignment horizontal="left" vertical="center" wrapText="1"/>
    </xf>
    <xf numFmtId="0" fontId="2" fillId="0" borderId="12" xfId="6" applyFont="1" applyFill="1" applyBorder="1" applyAlignment="1">
      <alignment horizontal="center" wrapText="1"/>
    </xf>
    <xf numFmtId="0" fontId="2" fillId="0" borderId="13" xfId="6" applyFont="1" applyFill="1" applyBorder="1" applyAlignment="1">
      <alignment horizontal="center" wrapText="1"/>
    </xf>
    <xf numFmtId="0" fontId="2" fillId="0" borderId="14" xfId="6" applyFont="1" applyFill="1" applyBorder="1" applyAlignment="1">
      <alignment horizontal="center" wrapText="1"/>
    </xf>
    <xf numFmtId="0" fontId="2" fillId="0" borderId="12" xfId="6" applyFont="1" applyFill="1" applyBorder="1" applyAlignment="1">
      <alignment horizontal="center" vertical="center" wrapText="1"/>
    </xf>
    <xf numFmtId="0" fontId="2" fillId="0" borderId="13" xfId="6" applyFont="1" applyFill="1" applyBorder="1" applyAlignment="1">
      <alignment horizontal="center" vertical="center" wrapText="1"/>
    </xf>
    <xf numFmtId="0" fontId="2" fillId="0" borderId="14" xfId="6" applyFont="1" applyFill="1" applyBorder="1" applyAlignment="1">
      <alignment horizontal="center" vertical="center" wrapText="1"/>
    </xf>
    <xf numFmtId="49" fontId="4" fillId="9" borderId="19" xfId="3" applyNumberFormat="1" applyFont="1" applyFill="1" applyBorder="1" applyAlignment="1">
      <alignment horizontal="center" wrapText="1"/>
    </xf>
    <xf numFmtId="49" fontId="4" fillId="9" borderId="20" xfId="3" applyNumberFormat="1" applyFont="1" applyFill="1" applyBorder="1" applyAlignment="1">
      <alignment horizontal="center" wrapText="1"/>
    </xf>
    <xf numFmtId="49" fontId="4" fillId="9" borderId="21" xfId="3" applyNumberFormat="1" applyFont="1" applyFill="1" applyBorder="1" applyAlignment="1">
      <alignment horizontal="center" wrapText="1"/>
    </xf>
    <xf numFmtId="49" fontId="2" fillId="0" borderId="19" xfId="5" applyNumberFormat="1" applyFont="1" applyFill="1" applyBorder="1" applyAlignment="1">
      <alignment horizontal="center" wrapText="1"/>
    </xf>
    <xf numFmtId="49" fontId="2" fillId="0" borderId="20" xfId="5" applyNumberFormat="1" applyFont="1" applyFill="1" applyBorder="1" applyAlignment="1">
      <alignment horizontal="center" wrapText="1"/>
    </xf>
    <xf numFmtId="49" fontId="2" fillId="0" borderId="21" xfId="5" applyNumberFormat="1" applyFont="1" applyFill="1" applyBorder="1" applyAlignment="1">
      <alignment horizontal="center" wrapText="1"/>
    </xf>
    <xf numFmtId="49" fontId="2" fillId="10" borderId="19" xfId="3" applyNumberFormat="1" applyFont="1" applyFill="1" applyBorder="1" applyAlignment="1">
      <alignment horizontal="center" wrapText="1"/>
    </xf>
    <xf numFmtId="49" fontId="2" fillId="10" borderId="20" xfId="3" applyNumberFormat="1" applyFont="1" applyFill="1" applyBorder="1" applyAlignment="1">
      <alignment horizontal="center" wrapText="1"/>
    </xf>
    <xf numFmtId="49" fontId="2" fillId="10" borderId="21" xfId="3" applyNumberFormat="1" applyFont="1" applyFill="1" applyBorder="1" applyAlignment="1">
      <alignment horizontal="center" wrapText="1"/>
    </xf>
    <xf numFmtId="4" fontId="2" fillId="10" borderId="20" xfId="3" applyNumberFormat="1" applyFont="1" applyFill="1" applyBorder="1" applyAlignment="1">
      <alignment horizontal="center" wrapText="1"/>
    </xf>
    <xf numFmtId="4" fontId="2" fillId="0" borderId="20" xfId="3" applyNumberFormat="1" applyFont="1" applyFill="1" applyBorder="1" applyAlignment="1">
      <alignment horizontal="center" wrapText="1"/>
    </xf>
    <xf numFmtId="0" fontId="1" fillId="0" borderId="0" xfId="3" applyFont="1" applyFill="1" applyAlignment="1">
      <alignment horizontal="center"/>
    </xf>
    <xf numFmtId="0" fontId="1" fillId="0" borderId="15" xfId="3" applyFont="1" applyFill="1" applyBorder="1" applyAlignment="1">
      <alignment horizontal="center"/>
    </xf>
    <xf numFmtId="0" fontId="20" fillId="0" borderId="0" xfId="3" applyFont="1" applyFill="1" applyAlignment="1">
      <alignment horizontal="center"/>
    </xf>
    <xf numFmtId="0" fontId="1" fillId="0" borderId="15" xfId="3" applyFont="1" applyFill="1" applyBorder="1" applyAlignment="1">
      <alignment horizontal="center" wrapText="1"/>
    </xf>
    <xf numFmtId="0" fontId="2" fillId="7" borderId="12" xfId="3" applyFont="1" applyFill="1" applyBorder="1" applyAlignment="1">
      <alignment horizontal="left" wrapText="1"/>
    </xf>
    <xf numFmtId="0" fontId="2" fillId="7" borderId="13" xfId="3" applyFont="1" applyFill="1" applyBorder="1" applyAlignment="1">
      <alignment horizontal="left" wrapText="1"/>
    </xf>
    <xf numFmtId="0" fontId="2" fillId="7" borderId="14" xfId="3" applyFont="1" applyFill="1" applyBorder="1" applyAlignment="1">
      <alignment horizontal="left" wrapText="1"/>
    </xf>
    <xf numFmtId="49" fontId="2" fillId="7" borderId="12" xfId="3" applyNumberFormat="1" applyFont="1" applyFill="1" applyBorder="1" applyAlignment="1">
      <alignment horizontal="center" wrapText="1"/>
    </xf>
    <xf numFmtId="49" fontId="2" fillId="7" borderId="13" xfId="3" applyNumberFormat="1" applyFont="1" applyFill="1" applyBorder="1" applyAlignment="1">
      <alignment horizontal="center" wrapText="1"/>
    </xf>
    <xf numFmtId="49" fontId="2" fillId="7" borderId="14" xfId="3" applyNumberFormat="1" applyFont="1" applyFill="1" applyBorder="1" applyAlignment="1">
      <alignment horizontal="center" wrapText="1"/>
    </xf>
    <xf numFmtId="49" fontId="2" fillId="7" borderId="27" xfId="3" applyNumberFormat="1" applyFont="1" applyFill="1" applyBorder="1" applyAlignment="1">
      <alignment horizontal="center" wrapText="1"/>
    </xf>
    <xf numFmtId="49" fontId="2" fillId="7" borderId="16" xfId="3" applyNumberFormat="1" applyFont="1" applyFill="1" applyBorder="1" applyAlignment="1">
      <alignment horizontal="center" wrapText="1"/>
    </xf>
    <xf numFmtId="49" fontId="2" fillId="7" borderId="31" xfId="3" applyNumberFormat="1" applyFont="1" applyFill="1" applyBorder="1" applyAlignment="1">
      <alignment horizontal="center" wrapText="1"/>
    </xf>
    <xf numFmtId="49" fontId="2" fillId="7" borderId="28" xfId="3" applyNumberFormat="1" applyFont="1" applyFill="1" applyBorder="1" applyAlignment="1">
      <alignment horizontal="center" wrapText="1"/>
    </xf>
    <xf numFmtId="49" fontId="2" fillId="7" borderId="0" xfId="3" applyNumberFormat="1" applyFont="1" applyFill="1" applyBorder="1" applyAlignment="1">
      <alignment horizontal="center" wrapText="1"/>
    </xf>
    <xf numFmtId="49" fontId="2" fillId="7" borderId="30" xfId="3" applyNumberFormat="1" applyFont="1" applyFill="1" applyBorder="1" applyAlignment="1">
      <alignment horizontal="center" wrapText="1"/>
    </xf>
    <xf numFmtId="49" fontId="2" fillId="7" borderId="29" xfId="3" applyNumberFormat="1" applyFont="1" applyFill="1" applyBorder="1" applyAlignment="1">
      <alignment horizontal="center" wrapText="1"/>
    </xf>
    <xf numFmtId="49" fontId="2" fillId="7" borderId="15" xfId="3" applyNumberFormat="1" applyFont="1" applyFill="1" applyBorder="1" applyAlignment="1">
      <alignment horizontal="center" wrapText="1"/>
    </xf>
    <xf numFmtId="49" fontId="2" fillId="7" borderId="32" xfId="3" applyNumberFormat="1" applyFont="1" applyFill="1" applyBorder="1" applyAlignment="1">
      <alignment horizontal="center" wrapText="1"/>
    </xf>
    <xf numFmtId="0" fontId="2" fillId="0" borderId="11" xfId="3" applyFont="1" applyFill="1" applyBorder="1" applyAlignment="1">
      <alignment horizontal="center" wrapText="1"/>
    </xf>
    <xf numFmtId="0" fontId="1" fillId="0" borderId="0" xfId="3" applyFont="1" applyFill="1" applyAlignment="1">
      <alignment horizontal="left"/>
    </xf>
    <xf numFmtId="0" fontId="3" fillId="0" borderId="0" xfId="3" applyFont="1" applyFill="1" applyAlignment="1">
      <alignment horizontal="center"/>
    </xf>
    <xf numFmtId="49" fontId="4" fillId="8" borderId="19" xfId="3" applyNumberFormat="1" applyFont="1" applyFill="1" applyBorder="1" applyAlignment="1">
      <alignment horizontal="center" wrapText="1"/>
    </xf>
    <xf numFmtId="49" fontId="4" fillId="8" borderId="20" xfId="3" applyNumberFormat="1" applyFont="1" applyFill="1" applyBorder="1" applyAlignment="1">
      <alignment horizontal="center" wrapText="1"/>
    </xf>
    <xf numFmtId="49" fontId="4" fillId="8" borderId="21" xfId="3" applyNumberFormat="1" applyFont="1" applyFill="1" applyBorder="1" applyAlignment="1">
      <alignment horizontal="center" wrapText="1"/>
    </xf>
    <xf numFmtId="4" fontId="4" fillId="8" borderId="20" xfId="3" applyNumberFormat="1" applyFont="1" applyFill="1" applyBorder="1" applyAlignment="1">
      <alignment horizontal="center" wrapText="1"/>
    </xf>
    <xf numFmtId="165" fontId="3" fillId="0" borderId="24" xfId="3" applyNumberFormat="1" applyFont="1" applyFill="1" applyBorder="1" applyAlignment="1">
      <alignment horizontal="left" vertical="center" wrapText="1"/>
    </xf>
    <xf numFmtId="0" fontId="1" fillId="0" borderId="0" xfId="3" applyFont="1" applyFill="1" applyBorder="1" applyAlignment="1">
      <alignment horizontal="left" wrapText="1"/>
    </xf>
    <xf numFmtId="0" fontId="1" fillId="0" borderId="15" xfId="3" applyFont="1" applyFill="1" applyBorder="1" applyAlignment="1">
      <alignment horizontal="left" wrapText="1"/>
    </xf>
    <xf numFmtId="49" fontId="3" fillId="0" borderId="15" xfId="3" applyNumberFormat="1" applyFont="1" applyFill="1" applyBorder="1" applyAlignment="1">
      <alignment horizontal="center"/>
    </xf>
    <xf numFmtId="49" fontId="20" fillId="0" borderId="15" xfId="3" applyNumberFormat="1" applyFont="1" applyFill="1" applyBorder="1" applyAlignment="1">
      <alignment horizontal="center"/>
    </xf>
    <xf numFmtId="0" fontId="2" fillId="6" borderId="12" xfId="3" applyFont="1" applyFill="1" applyBorder="1" applyAlignment="1">
      <alignment horizontal="left" wrapText="1"/>
    </xf>
    <xf numFmtId="0" fontId="2" fillId="6" borderId="13" xfId="3" applyFont="1" applyFill="1" applyBorder="1" applyAlignment="1">
      <alignment horizontal="left" wrapText="1"/>
    </xf>
    <xf numFmtId="0" fontId="2" fillId="6" borderId="14" xfId="3" applyFont="1" applyFill="1" applyBorder="1" applyAlignment="1">
      <alignment horizontal="left" wrapText="1"/>
    </xf>
    <xf numFmtId="49" fontId="2" fillId="6" borderId="12" xfId="3" applyNumberFormat="1" applyFont="1" applyFill="1" applyBorder="1" applyAlignment="1">
      <alignment horizontal="center" wrapText="1"/>
    </xf>
    <xf numFmtId="49" fontId="2" fillId="6" borderId="13" xfId="3" applyNumberFormat="1" applyFont="1" applyFill="1" applyBorder="1" applyAlignment="1">
      <alignment horizontal="center" wrapText="1"/>
    </xf>
    <xf numFmtId="49" fontId="2" fillId="6" borderId="14" xfId="3" applyNumberFormat="1" applyFont="1" applyFill="1" applyBorder="1" applyAlignment="1">
      <alignment horizontal="center" wrapText="1"/>
    </xf>
    <xf numFmtId="49" fontId="2" fillId="6" borderId="27" xfId="3" applyNumberFormat="1" applyFont="1" applyFill="1" applyBorder="1" applyAlignment="1">
      <alignment horizontal="center" wrapText="1"/>
    </xf>
    <xf numFmtId="49" fontId="2" fillId="6" borderId="16" xfId="3" applyNumberFormat="1" applyFont="1" applyFill="1" applyBorder="1" applyAlignment="1">
      <alignment horizontal="center" wrapText="1"/>
    </xf>
    <xf numFmtId="49" fontId="2" fillId="6" borderId="31" xfId="3" applyNumberFormat="1" applyFont="1" applyFill="1" applyBorder="1" applyAlignment="1">
      <alignment horizontal="center" wrapText="1"/>
    </xf>
    <xf numFmtId="49" fontId="2" fillId="6" borderId="28" xfId="3" applyNumberFormat="1" applyFont="1" applyFill="1" applyBorder="1" applyAlignment="1">
      <alignment horizontal="center" wrapText="1"/>
    </xf>
    <xf numFmtId="49" fontId="2" fillId="6" borderId="0" xfId="3" applyNumberFormat="1" applyFont="1" applyFill="1" applyBorder="1" applyAlignment="1">
      <alignment horizontal="center" wrapText="1"/>
    </xf>
    <xf numFmtId="49" fontId="2" fillId="6" borderId="30" xfId="3" applyNumberFormat="1" applyFont="1" applyFill="1" applyBorder="1" applyAlignment="1">
      <alignment horizontal="center" wrapText="1"/>
    </xf>
    <xf numFmtId="49" fontId="2" fillId="6" borderId="29" xfId="3" applyNumberFormat="1" applyFont="1" applyFill="1" applyBorder="1" applyAlignment="1">
      <alignment horizontal="center" wrapText="1"/>
    </xf>
    <xf numFmtId="49" fontId="2" fillId="6" borderId="15" xfId="3" applyNumberFormat="1" applyFont="1" applyFill="1" applyBorder="1" applyAlignment="1">
      <alignment horizontal="center" wrapText="1"/>
    </xf>
    <xf numFmtId="49" fontId="2" fillId="6" borderId="32" xfId="3" applyNumberFormat="1" applyFont="1" applyFill="1" applyBorder="1" applyAlignment="1">
      <alignment horizontal="center" wrapText="1"/>
    </xf>
    <xf numFmtId="0" fontId="1" fillId="0" borderId="0" xfId="3" applyFont="1" applyFill="1" applyBorder="1" applyAlignment="1">
      <alignment horizontal="left"/>
    </xf>
    <xf numFmtId="0" fontId="1" fillId="0" borderId="15" xfId="3" applyFont="1" applyFill="1" applyBorder="1" applyAlignment="1">
      <alignment horizontal="left"/>
    </xf>
    <xf numFmtId="49" fontId="2" fillId="0" borderId="27" xfId="3" applyNumberFormat="1" applyFont="1" applyFill="1" applyBorder="1" applyAlignment="1">
      <alignment horizontal="center" wrapText="1"/>
    </xf>
    <xf numFmtId="49" fontId="2" fillId="0" borderId="16" xfId="3" applyNumberFormat="1" applyFont="1" applyFill="1" applyBorder="1" applyAlignment="1">
      <alignment horizontal="center" wrapText="1"/>
    </xf>
    <xf numFmtId="49" fontId="2" fillId="0" borderId="28" xfId="3" applyNumberFormat="1" applyFont="1" applyFill="1" applyBorder="1" applyAlignment="1">
      <alignment horizontal="center" wrapText="1"/>
    </xf>
    <xf numFmtId="49" fontId="2" fillId="0" borderId="0" xfId="3" applyNumberFormat="1" applyFont="1" applyFill="1" applyBorder="1" applyAlignment="1">
      <alignment horizontal="center" wrapText="1"/>
    </xf>
    <xf numFmtId="49" fontId="2" fillId="0" borderId="29" xfId="3" applyNumberFormat="1" applyFont="1" applyFill="1" applyBorder="1" applyAlignment="1">
      <alignment horizontal="center" wrapText="1"/>
    </xf>
    <xf numFmtId="49" fontId="2" fillId="0" borderId="15" xfId="3" applyNumberFormat="1" applyFont="1" applyFill="1" applyBorder="1" applyAlignment="1">
      <alignment horizontal="center" wrapText="1"/>
    </xf>
    <xf numFmtId="2" fontId="2" fillId="0" borderId="11" xfId="3" applyNumberFormat="1" applyFont="1" applyFill="1" applyBorder="1" applyAlignment="1">
      <alignment horizontal="center" wrapText="1"/>
    </xf>
    <xf numFmtId="0" fontId="31" fillId="0" borderId="15" xfId="0" applyFont="1" applyBorder="1" applyAlignment="1">
      <alignment horizontal="center" vertical="center"/>
    </xf>
    <xf numFmtId="0" fontId="10" fillId="0" borderId="87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87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89" xfId="0" applyFont="1" applyBorder="1" applyAlignment="1">
      <alignment horizontal="center" vertical="center"/>
    </xf>
    <xf numFmtId="0" fontId="10" fillId="0" borderId="9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91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 wrapText="1"/>
    </xf>
    <xf numFmtId="0" fontId="10" fillId="0" borderId="15" xfId="0" applyFont="1" applyBorder="1" applyAlignment="1">
      <alignment horizontal="left" vertical="center"/>
    </xf>
    <xf numFmtId="0" fontId="10" fillId="0" borderId="15" xfId="0" applyFont="1" applyBorder="1" applyAlignment="1">
      <alignment horizontal="center" vertical="center"/>
    </xf>
    <xf numFmtId="0" fontId="19" fillId="0" borderId="91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11" fillId="0" borderId="95" xfId="0" applyFont="1" applyBorder="1" applyAlignment="1">
      <alignment horizontal="center" vertical="top"/>
    </xf>
    <xf numFmtId="0" fontId="10" fillId="0" borderId="0" xfId="0" applyFont="1" applyAlignment="1">
      <alignment horizontal="left" vertical="center"/>
    </xf>
    <xf numFmtId="0" fontId="10" fillId="12" borderId="15" xfId="0" applyFont="1" applyFill="1" applyBorder="1" applyAlignment="1">
      <alignment horizontal="center" vertical="center"/>
    </xf>
    <xf numFmtId="0" fontId="99" fillId="0" borderId="0" xfId="0" applyFont="1" applyAlignment="1">
      <alignment horizontal="center"/>
    </xf>
    <xf numFmtId="0" fontId="95" fillId="0" borderId="92" xfId="0" applyFont="1" applyBorder="1" applyAlignment="1">
      <alignment horizontal="center" vertical="center" wrapText="1"/>
    </xf>
    <xf numFmtId="0" fontId="95" fillId="0" borderId="14" xfId="0" applyFont="1" applyBorder="1" applyAlignment="1">
      <alignment horizontal="center" vertical="center" wrapText="1"/>
    </xf>
    <xf numFmtId="0" fontId="95" fillId="0" borderId="92" xfId="0" applyFont="1" applyBorder="1" applyAlignment="1">
      <alignment horizontal="center" vertical="center"/>
    </xf>
    <xf numFmtId="0" fontId="95" fillId="0" borderId="14" xfId="0" applyFont="1" applyBorder="1" applyAlignment="1">
      <alignment horizontal="center" vertical="center"/>
    </xf>
    <xf numFmtId="0" fontId="95" fillId="0" borderId="93" xfId="0" applyFont="1" applyBorder="1" applyAlignment="1">
      <alignment horizontal="center" vertical="center"/>
    </xf>
    <xf numFmtId="0" fontId="95" fillId="0" borderId="94" xfId="0" applyFont="1" applyBorder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10" fillId="3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96" fillId="0" borderId="81" xfId="0" applyFont="1" applyFill="1" applyBorder="1" applyAlignment="1">
      <alignment horizontal="center" vertical="top"/>
    </xf>
    <xf numFmtId="0" fontId="96" fillId="0" borderId="0" xfId="0" applyFont="1" applyFill="1" applyBorder="1" applyAlignment="1">
      <alignment horizontal="center" vertical="top"/>
    </xf>
    <xf numFmtId="0" fontId="10" fillId="0" borderId="77" xfId="0" applyFont="1" applyBorder="1" applyAlignment="1">
      <alignment horizontal="center" vertical="center"/>
    </xf>
    <xf numFmtId="0" fontId="10" fillId="0" borderId="67" xfId="0" applyFont="1" applyBorder="1" applyAlignment="1">
      <alignment horizontal="center" wrapText="1"/>
    </xf>
    <xf numFmtId="0" fontId="10" fillId="0" borderId="67" xfId="0" applyFont="1" applyBorder="1" applyAlignment="1">
      <alignment horizontal="center"/>
    </xf>
    <xf numFmtId="0" fontId="95" fillId="0" borderId="0" xfId="0" applyFont="1" applyAlignment="1">
      <alignment horizontal="center"/>
    </xf>
    <xf numFmtId="0" fontId="10" fillId="0" borderId="67" xfId="0" applyFont="1" applyBorder="1" applyAlignment="1">
      <alignment horizontal="center" vertical="center"/>
    </xf>
    <xf numFmtId="0" fontId="10" fillId="0" borderId="78" xfId="0" applyFont="1" applyBorder="1" applyAlignment="1">
      <alignment horizontal="center" vertical="center"/>
    </xf>
    <xf numFmtId="0" fontId="10" fillId="0" borderId="79" xfId="0" applyFont="1" applyBorder="1" applyAlignment="1">
      <alignment horizontal="center" vertical="center"/>
    </xf>
    <xf numFmtId="0" fontId="10" fillId="0" borderId="80" xfId="0" applyFont="1" applyBorder="1" applyAlignment="1">
      <alignment horizontal="center" vertical="center"/>
    </xf>
    <xf numFmtId="0" fontId="10" fillId="0" borderId="78" xfId="0" applyFont="1" applyBorder="1" applyAlignment="1">
      <alignment horizontal="left"/>
    </xf>
    <xf numFmtId="0" fontId="10" fillId="0" borderId="79" xfId="0" applyFont="1" applyBorder="1" applyAlignment="1">
      <alignment horizontal="left"/>
    </xf>
    <xf numFmtId="0" fontId="10" fillId="0" borderId="80" xfId="0" applyFont="1" applyBorder="1" applyAlignment="1">
      <alignment horizontal="left"/>
    </xf>
    <xf numFmtId="0" fontId="11" fillId="0" borderId="16" xfId="0" applyFont="1" applyBorder="1" applyAlignment="1">
      <alignment horizontal="center" vertical="top"/>
    </xf>
    <xf numFmtId="0" fontId="1" fillId="4" borderId="4" xfId="1" applyFont="1" applyFill="1" applyBorder="1" applyAlignment="1">
      <alignment horizontal="center" vertical="center" wrapText="1"/>
    </xf>
    <xf numFmtId="0" fontId="1" fillId="4" borderId="5" xfId="1" applyFont="1" applyFill="1" applyBorder="1" applyAlignment="1">
      <alignment horizontal="center" vertical="center" wrapText="1"/>
    </xf>
    <xf numFmtId="0" fontId="1" fillId="4" borderId="6" xfId="1" applyFont="1" applyFill="1" applyBorder="1" applyAlignment="1">
      <alignment horizontal="center" vertical="center" wrapText="1"/>
    </xf>
    <xf numFmtId="165" fontId="1" fillId="0" borderId="12" xfId="1" applyNumberFormat="1" applyFont="1" applyBorder="1" applyAlignment="1">
      <alignment horizontal="center" vertical="center" wrapText="1"/>
    </xf>
    <xf numFmtId="165" fontId="1" fillId="0" borderId="13" xfId="1" applyNumberFormat="1" applyFont="1" applyBorder="1" applyAlignment="1">
      <alignment horizontal="center" vertical="center" wrapText="1"/>
    </xf>
    <xf numFmtId="165" fontId="1" fillId="0" borderId="14" xfId="1" applyNumberFormat="1" applyFont="1" applyBorder="1" applyAlignment="1">
      <alignment horizontal="center" vertical="center" wrapText="1"/>
    </xf>
    <xf numFmtId="165" fontId="3" fillId="4" borderId="11" xfId="1" applyNumberFormat="1" applyFont="1" applyFill="1" applyBorder="1" applyAlignment="1">
      <alignment horizontal="justify" vertical="top" wrapText="1"/>
    </xf>
    <xf numFmtId="0" fontId="7" fillId="0" borderId="1" xfId="0" applyFont="1" applyBorder="1" applyAlignment="1">
      <alignment horizontal="center" vertical="center" wrapText="1"/>
    </xf>
    <xf numFmtId="0" fontId="1" fillId="3" borderId="2" xfId="0" applyNumberFormat="1" applyFont="1" applyFill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" fillId="4" borderId="3" xfId="1" applyFont="1" applyFill="1" applyBorder="1" applyAlignment="1">
      <alignment horizontal="center" vertical="center" wrapText="1"/>
    </xf>
    <xf numFmtId="0" fontId="1" fillId="4" borderId="8" xfId="1" applyFont="1" applyFill="1" applyBorder="1" applyAlignment="1">
      <alignment horizontal="center" vertical="center" wrapText="1"/>
    </xf>
    <xf numFmtId="0" fontId="1" fillId="4" borderId="10" xfId="1" applyFont="1" applyFill="1" applyBorder="1" applyAlignment="1">
      <alignment horizontal="center" vertical="center" wrapText="1"/>
    </xf>
    <xf numFmtId="0" fontId="1" fillId="4" borderId="7" xfId="1" applyFont="1" applyFill="1" applyBorder="1" applyAlignment="1">
      <alignment horizontal="center" vertical="center" wrapText="1"/>
    </xf>
    <xf numFmtId="0" fontId="1" fillId="4" borderId="9" xfId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3" borderId="0" xfId="0" applyNumberFormat="1" applyFont="1" applyFill="1" applyBorder="1" applyAlignment="1">
      <alignment horizontal="left"/>
    </xf>
    <xf numFmtId="0" fontId="3" fillId="0" borderId="0" xfId="2" applyFont="1" applyAlignment="1">
      <alignment horizontal="center" vertical="center" wrapText="1"/>
    </xf>
    <xf numFmtId="0" fontId="1" fillId="4" borderId="11" xfId="2" applyFont="1" applyFill="1" applyBorder="1" applyAlignment="1">
      <alignment horizontal="center" vertical="center" wrapText="1"/>
    </xf>
    <xf numFmtId="0" fontId="1" fillId="4" borderId="11" xfId="2" applyFont="1" applyFill="1" applyBorder="1" applyAlignment="1">
      <alignment horizontal="center"/>
    </xf>
    <xf numFmtId="0" fontId="1" fillId="4" borderId="12" xfId="2" applyFont="1" applyFill="1" applyBorder="1" applyAlignment="1">
      <alignment horizontal="center" vertical="center" wrapText="1"/>
    </xf>
    <xf numFmtId="0" fontId="1" fillId="4" borderId="14" xfId="2" applyFont="1" applyFill="1" applyBorder="1" applyAlignment="1">
      <alignment horizontal="center" vertical="center" wrapText="1"/>
    </xf>
    <xf numFmtId="0" fontId="1" fillId="4" borderId="19" xfId="2" applyFont="1" applyFill="1" applyBorder="1" applyAlignment="1">
      <alignment horizontal="center"/>
    </xf>
    <xf numFmtId="0" fontId="1" fillId="4" borderId="20" xfId="2" applyFont="1" applyFill="1" applyBorder="1" applyAlignment="1">
      <alignment horizontal="center"/>
    </xf>
    <xf numFmtId="0" fontId="1" fillId="4" borderId="21" xfId="2" applyFont="1" applyFill="1" applyBorder="1" applyAlignment="1">
      <alignment horizontal="center"/>
    </xf>
    <xf numFmtId="0" fontId="7" fillId="0" borderId="0" xfId="0" applyFont="1" applyAlignment="1">
      <alignment horizontal="center" wrapText="1"/>
    </xf>
    <xf numFmtId="0" fontId="7" fillId="14" borderId="42" xfId="0" applyFont="1" applyFill="1" applyBorder="1" applyAlignment="1">
      <alignment horizontal="center" wrapText="1"/>
    </xf>
    <xf numFmtId="0" fontId="7" fillId="14" borderId="20" xfId="0" applyFont="1" applyFill="1" applyBorder="1" applyAlignment="1">
      <alignment horizontal="center" wrapText="1"/>
    </xf>
    <xf numFmtId="0" fontId="7" fillId="14" borderId="21" xfId="0" applyFont="1" applyFill="1" applyBorder="1" applyAlignment="1">
      <alignment horizontal="center" wrapText="1"/>
    </xf>
    <xf numFmtId="0" fontId="3" fillId="14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/>
    </xf>
    <xf numFmtId="0" fontId="3" fillId="14" borderId="11" xfId="0" applyFont="1" applyFill="1" applyBorder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1" fillId="4" borderId="33" xfId="0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wrapText="1"/>
    </xf>
    <xf numFmtId="0" fontId="7" fillId="14" borderId="5" xfId="0" applyFont="1" applyFill="1" applyBorder="1" applyAlignment="1">
      <alignment horizontal="center" wrapText="1"/>
    </xf>
    <xf numFmtId="0" fontId="7" fillId="14" borderId="35" xfId="0" applyFont="1" applyFill="1" applyBorder="1" applyAlignment="1">
      <alignment horizontal="center" wrapText="1"/>
    </xf>
    <xf numFmtId="0" fontId="3" fillId="14" borderId="36" xfId="0" applyFont="1" applyFill="1" applyBorder="1" applyAlignment="1">
      <alignment horizontal="center" vertical="center" wrapText="1"/>
    </xf>
    <xf numFmtId="0" fontId="3" fillId="14" borderId="2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7" fillId="0" borderId="0" xfId="8" applyFont="1" applyAlignment="1">
      <alignment horizontal="center" wrapText="1"/>
    </xf>
    <xf numFmtId="0" fontId="3" fillId="14" borderId="4" xfId="0" applyFont="1" applyFill="1" applyBorder="1" applyAlignment="1">
      <alignment horizontal="center" vertical="center" wrapText="1"/>
    </xf>
    <xf numFmtId="0" fontId="3" fillId="14" borderId="5" xfId="0" applyFont="1" applyFill="1" applyBorder="1" applyAlignment="1">
      <alignment horizontal="center" vertical="center" wrapText="1"/>
    </xf>
    <xf numFmtId="0" fontId="3" fillId="14" borderId="35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wrapText="1"/>
    </xf>
    <xf numFmtId="165" fontId="1" fillId="0" borderId="11" xfId="1" applyNumberFormat="1" applyFont="1" applyBorder="1" applyAlignment="1">
      <alignment horizontal="center" vertical="center" wrapText="1"/>
    </xf>
    <xf numFmtId="0" fontId="1" fillId="0" borderId="12" xfId="1" applyFont="1" applyBorder="1" applyAlignment="1">
      <alignment horizontal="center" vertical="center" wrapText="1"/>
    </xf>
    <xf numFmtId="0" fontId="1" fillId="0" borderId="13" xfId="1" applyFont="1" applyBorder="1" applyAlignment="1">
      <alignment horizontal="center" vertical="center" wrapText="1"/>
    </xf>
    <xf numFmtId="0" fontId="1" fillId="0" borderId="14" xfId="1" applyFont="1" applyBorder="1" applyAlignment="1">
      <alignment horizontal="center" vertical="center" wrapText="1"/>
    </xf>
    <xf numFmtId="165" fontId="1" fillId="0" borderId="19" xfId="1" applyNumberFormat="1" applyFont="1" applyBorder="1" applyAlignment="1">
      <alignment horizontal="center" wrapText="1"/>
    </xf>
    <xf numFmtId="165" fontId="1" fillId="0" borderId="20" xfId="1" applyNumberFormat="1" applyFont="1" applyBorder="1" applyAlignment="1">
      <alignment horizontal="center" wrapText="1"/>
    </xf>
    <xf numFmtId="165" fontId="1" fillId="0" borderId="21" xfId="1" applyNumberFormat="1" applyFont="1" applyBorder="1" applyAlignment="1">
      <alignment horizontal="center" wrapText="1"/>
    </xf>
    <xf numFmtId="0" fontId="7" fillId="4" borderId="4" xfId="0" applyFont="1" applyFill="1" applyBorder="1" applyAlignment="1">
      <alignment horizontal="left" vertical="top" wrapText="1"/>
    </xf>
    <xf numFmtId="0" fontId="7" fillId="4" borderId="5" xfId="0" applyFont="1" applyFill="1" applyBorder="1" applyAlignment="1">
      <alignment horizontal="left" vertical="top" wrapText="1"/>
    </xf>
    <xf numFmtId="0" fontId="7" fillId="4" borderId="6" xfId="0" applyFont="1" applyFill="1" applyBorder="1" applyAlignment="1">
      <alignment horizontal="left" vertical="top" wrapText="1"/>
    </xf>
    <xf numFmtId="0" fontId="1" fillId="3" borderId="0" xfId="0" applyNumberFormat="1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58" fillId="0" borderId="0" xfId="0" applyFont="1" applyAlignment="1">
      <alignment horizontal="center" wrapText="1"/>
    </xf>
    <xf numFmtId="0" fontId="7" fillId="14" borderId="19" xfId="0" applyFont="1" applyFill="1" applyBorder="1" applyAlignment="1">
      <alignment horizontal="center" wrapText="1"/>
    </xf>
    <xf numFmtId="0" fontId="3" fillId="14" borderId="11" xfId="0" applyFont="1" applyFill="1" applyBorder="1" applyAlignment="1">
      <alignment horizontal="center"/>
    </xf>
    <xf numFmtId="0" fontId="1" fillId="4" borderId="19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31" fillId="14" borderId="5" xfId="0" applyFont="1" applyFill="1" applyBorder="1" applyAlignment="1">
      <alignment horizontal="center"/>
    </xf>
    <xf numFmtId="0" fontId="3" fillId="17" borderId="36" xfId="0" applyFont="1" applyFill="1" applyBorder="1" applyAlignment="1">
      <alignment horizontal="center" vertical="center" wrapText="1"/>
    </xf>
    <xf numFmtId="0" fontId="3" fillId="17" borderId="20" xfId="0" applyFont="1" applyFill="1" applyBorder="1" applyAlignment="1">
      <alignment horizontal="center" vertical="center" wrapText="1"/>
    </xf>
    <xf numFmtId="0" fontId="3" fillId="14" borderId="67" xfId="0" applyFont="1" applyFill="1" applyBorder="1" applyAlignment="1">
      <alignment horizontal="center" wrapText="1"/>
    </xf>
    <xf numFmtId="0" fontId="1" fillId="4" borderId="67" xfId="0" applyFont="1" applyFill="1" applyBorder="1" applyAlignment="1">
      <alignment horizontal="center" vertical="center" wrapText="1"/>
    </xf>
    <xf numFmtId="0" fontId="1" fillId="4" borderId="67" xfId="0" applyFont="1" applyFill="1" applyBorder="1" applyAlignment="1">
      <alignment horizontal="center"/>
    </xf>
    <xf numFmtId="0" fontId="3" fillId="17" borderId="11" xfId="0" applyFont="1" applyFill="1" applyBorder="1" applyAlignment="1">
      <alignment horizontal="center" vertical="center" wrapText="1"/>
    </xf>
    <xf numFmtId="0" fontId="1" fillId="4" borderId="92" xfId="0" applyFont="1" applyFill="1" applyBorder="1" applyAlignment="1">
      <alignment horizontal="center" vertical="center" wrapText="1"/>
    </xf>
    <xf numFmtId="0" fontId="1" fillId="4" borderId="72" xfId="0" applyFont="1" applyFill="1" applyBorder="1" applyAlignment="1">
      <alignment horizontal="center" vertical="center" wrapText="1"/>
    </xf>
    <xf numFmtId="0" fontId="1" fillId="4" borderId="73" xfId="0" applyFont="1" applyFill="1" applyBorder="1" applyAlignment="1">
      <alignment horizontal="center" vertical="center" wrapText="1"/>
    </xf>
    <xf numFmtId="0" fontId="1" fillId="4" borderId="70" xfId="0" applyFont="1" applyFill="1" applyBorder="1" applyAlignment="1">
      <alignment horizontal="center" vertical="center" wrapText="1"/>
    </xf>
    <xf numFmtId="165" fontId="98" fillId="4" borderId="67" xfId="1" applyNumberFormat="1" applyFont="1" applyFill="1" applyBorder="1" applyAlignment="1">
      <alignment horizontal="justify" vertical="center" wrapText="1"/>
    </xf>
    <xf numFmtId="0" fontId="1" fillId="3" borderId="43" xfId="0" applyNumberFormat="1" applyFont="1" applyFill="1" applyBorder="1" applyAlignment="1">
      <alignment horizontal="left"/>
    </xf>
    <xf numFmtId="0" fontId="5" fillId="0" borderId="0" xfId="0" applyFont="1" applyAlignment="1">
      <alignment horizontal="left" wrapText="1"/>
    </xf>
    <xf numFmtId="0" fontId="97" fillId="4" borderId="76" xfId="1" applyFont="1" applyFill="1" applyBorder="1" applyAlignment="1">
      <alignment horizontal="center" vertical="center" wrapText="1"/>
    </xf>
    <xf numFmtId="0" fontId="97" fillId="4" borderId="8" xfId="1" applyFont="1" applyFill="1" applyBorder="1" applyAlignment="1">
      <alignment horizontal="center" vertical="center" wrapText="1"/>
    </xf>
    <xf numFmtId="0" fontId="97" fillId="4" borderId="10" xfId="1" applyFont="1" applyFill="1" applyBorder="1" applyAlignment="1">
      <alignment horizontal="center" vertical="center" wrapText="1"/>
    </xf>
    <xf numFmtId="0" fontId="97" fillId="4" borderId="82" xfId="1" applyFont="1" applyFill="1" applyBorder="1" applyAlignment="1">
      <alignment horizontal="center" vertical="center" wrapText="1"/>
    </xf>
    <xf numFmtId="0" fontId="97" fillId="4" borderId="9" xfId="1" applyFont="1" applyFill="1" applyBorder="1" applyAlignment="1">
      <alignment horizontal="center" vertical="center" wrapText="1"/>
    </xf>
    <xf numFmtId="0" fontId="1" fillId="3" borderId="85" xfId="0" applyNumberFormat="1" applyFont="1" applyFill="1" applyBorder="1" applyAlignment="1">
      <alignment horizontal="left"/>
    </xf>
    <xf numFmtId="0" fontId="1" fillId="4" borderId="7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1" fillId="4" borderId="45" xfId="0" applyFont="1" applyFill="1" applyBorder="1" applyAlignment="1">
      <alignment horizontal="center" vertical="center" wrapText="1"/>
    </xf>
    <xf numFmtId="0" fontId="1" fillId="4" borderId="52" xfId="0" applyFont="1" applyFill="1" applyBorder="1" applyAlignment="1">
      <alignment horizontal="center" vertical="center" wrapText="1"/>
    </xf>
    <xf numFmtId="0" fontId="1" fillId="4" borderId="49" xfId="0" applyFont="1" applyFill="1" applyBorder="1" applyAlignment="1">
      <alignment horizontal="center" vertical="center" wrapText="1"/>
    </xf>
    <xf numFmtId="0" fontId="1" fillId="4" borderId="50" xfId="0" applyFont="1" applyFill="1" applyBorder="1" applyAlignment="1">
      <alignment horizontal="center" vertical="center" wrapText="1"/>
    </xf>
    <xf numFmtId="0" fontId="1" fillId="4" borderId="48" xfId="0" applyFont="1" applyFill="1" applyBorder="1" applyAlignment="1">
      <alignment horizontal="center" vertical="center" wrapText="1"/>
    </xf>
    <xf numFmtId="0" fontId="7" fillId="4" borderId="48" xfId="0" applyFont="1" applyFill="1" applyBorder="1" applyAlignment="1">
      <alignment horizontal="left" vertical="top" wrapText="1"/>
    </xf>
    <xf numFmtId="0" fontId="7" fillId="4" borderId="49" xfId="0" applyFont="1" applyFill="1" applyBorder="1" applyAlignment="1">
      <alignment horizontal="left" vertical="top" wrapText="1"/>
    </xf>
    <xf numFmtId="0" fontId="7" fillId="4" borderId="50" xfId="0" applyFont="1" applyFill="1" applyBorder="1" applyAlignment="1">
      <alignment horizontal="left" vertical="top" wrapText="1"/>
    </xf>
    <xf numFmtId="165" fontId="2" fillId="0" borderId="0" xfId="3" applyNumberFormat="1" applyFont="1" applyFill="1" applyBorder="1" applyAlignment="1">
      <alignment horizontal="center"/>
    </xf>
    <xf numFmtId="0" fontId="2" fillId="19" borderId="11" xfId="3" applyFont="1" applyFill="1" applyBorder="1" applyAlignment="1">
      <alignment horizontal="center" wrapText="1"/>
    </xf>
    <xf numFmtId="0" fontId="4" fillId="9" borderId="11" xfId="3" applyFont="1" applyFill="1" applyBorder="1" applyAlignment="1">
      <alignment horizontal="center" wrapText="1"/>
    </xf>
    <xf numFmtId="0" fontId="2" fillId="9" borderId="11" xfId="3" applyFont="1" applyFill="1" applyBorder="1" applyAlignment="1">
      <alignment horizontal="center" wrapText="1"/>
    </xf>
    <xf numFmtId="49" fontId="2" fillId="17" borderId="19" xfId="3" applyNumberFormat="1" applyFont="1" applyFill="1" applyBorder="1" applyAlignment="1">
      <alignment horizontal="center" wrapText="1"/>
    </xf>
    <xf numFmtId="49" fontId="2" fillId="17" borderId="20" xfId="3" applyNumberFormat="1" applyFont="1" applyFill="1" applyBorder="1" applyAlignment="1">
      <alignment horizontal="center" wrapText="1"/>
    </xf>
    <xf numFmtId="49" fontId="2" fillId="17" borderId="21" xfId="3" applyNumberFormat="1" applyFont="1" applyFill="1" applyBorder="1" applyAlignment="1">
      <alignment horizontal="center" wrapText="1"/>
    </xf>
    <xf numFmtId="49" fontId="3" fillId="0" borderId="0" xfId="3" applyNumberFormat="1" applyFont="1" applyFill="1" applyBorder="1" applyAlignment="1">
      <alignment horizontal="center"/>
    </xf>
    <xf numFmtId="49" fontId="2" fillId="17" borderId="27" xfId="3" applyNumberFormat="1" applyFont="1" applyFill="1" applyBorder="1" applyAlignment="1">
      <alignment horizontal="center" wrapText="1"/>
    </xf>
    <xf numFmtId="49" fontId="2" fillId="17" borderId="16" xfId="3" applyNumberFormat="1" applyFont="1" applyFill="1" applyBorder="1" applyAlignment="1">
      <alignment horizontal="center" wrapText="1"/>
    </xf>
    <xf numFmtId="49" fontId="2" fillId="17" borderId="28" xfId="3" applyNumberFormat="1" applyFont="1" applyFill="1" applyBorder="1" applyAlignment="1">
      <alignment horizontal="center" wrapText="1"/>
    </xf>
    <xf numFmtId="49" fontId="2" fillId="17" borderId="0" xfId="3" applyNumberFormat="1" applyFont="1" applyFill="1" applyBorder="1" applyAlignment="1">
      <alignment horizontal="center" wrapText="1"/>
    </xf>
    <xf numFmtId="49" fontId="2" fillId="17" borderId="29" xfId="3" applyNumberFormat="1" applyFont="1" applyFill="1" applyBorder="1" applyAlignment="1">
      <alignment horizontal="center" wrapText="1"/>
    </xf>
    <xf numFmtId="49" fontId="2" fillId="17" borderId="15" xfId="3" applyNumberFormat="1" applyFont="1" applyFill="1" applyBorder="1" applyAlignment="1">
      <alignment horizontal="center" wrapText="1"/>
    </xf>
    <xf numFmtId="2" fontId="2" fillId="17" borderId="11" xfId="3" applyNumberFormat="1" applyFont="1" applyFill="1" applyBorder="1" applyAlignment="1">
      <alignment horizontal="center" wrapText="1"/>
    </xf>
    <xf numFmtId="0" fontId="2" fillId="17" borderId="11" xfId="3" applyFont="1" applyFill="1" applyBorder="1" applyAlignment="1">
      <alignment horizontal="center" wrapText="1"/>
    </xf>
    <xf numFmtId="0" fontId="4" fillId="18" borderId="11" xfId="3" applyFont="1" applyFill="1" applyBorder="1" applyAlignment="1">
      <alignment horizontal="center" wrapText="1"/>
    </xf>
    <xf numFmtId="0" fontId="2" fillId="18" borderId="11" xfId="3" applyFont="1" applyFill="1" applyBorder="1" applyAlignment="1">
      <alignment horizontal="center" wrapText="1"/>
    </xf>
    <xf numFmtId="0" fontId="4" fillId="19" borderId="11" xfId="3" applyFont="1" applyFill="1" applyBorder="1" applyAlignment="1">
      <alignment horizontal="center" wrapText="1"/>
    </xf>
  </cellXfs>
  <cellStyles count="54492"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20% — акцент1" xfId="19"/>
    <cellStyle name="20% - Акцент1 2" xfId="20"/>
    <cellStyle name="20% — акцент2" xfId="21"/>
    <cellStyle name="20% - Акцент2 2" xfId="22"/>
    <cellStyle name="20% — акцент3" xfId="23"/>
    <cellStyle name="20% - Акцент3 2" xfId="24"/>
    <cellStyle name="20% — акцент4" xfId="25"/>
    <cellStyle name="20% - Акцент4 2" xfId="26"/>
    <cellStyle name="20% — акцент5" xfId="27"/>
    <cellStyle name="20% - Акцент5 2" xfId="28"/>
    <cellStyle name="20% — акцент6" xfId="29"/>
    <cellStyle name="20% - Акцент6 2" xfId="30"/>
    <cellStyle name="40% - Accent1" xfId="31"/>
    <cellStyle name="40% - Accent2" xfId="32"/>
    <cellStyle name="40% - Accent3" xfId="33"/>
    <cellStyle name="40% - Accent4" xfId="34"/>
    <cellStyle name="40% - Accent5" xfId="35"/>
    <cellStyle name="40% - Accent6" xfId="36"/>
    <cellStyle name="40% — акцент1" xfId="37"/>
    <cellStyle name="40% - Акцент1 2" xfId="38"/>
    <cellStyle name="40% — акцент2" xfId="39"/>
    <cellStyle name="40% - Акцент2 2" xfId="40"/>
    <cellStyle name="40% — акцент3" xfId="41"/>
    <cellStyle name="40% - Акцент3 2" xfId="42"/>
    <cellStyle name="40% — акцент4" xfId="43"/>
    <cellStyle name="40% - Акцент4 2" xfId="44"/>
    <cellStyle name="40% — акцент5" xfId="45"/>
    <cellStyle name="40% - Акцент5 2" xfId="46"/>
    <cellStyle name="40% — акцент6" xfId="47"/>
    <cellStyle name="40% - Акцент6 2" xfId="48"/>
    <cellStyle name="60% - Accent1" xfId="49"/>
    <cellStyle name="60% - Accent2" xfId="50"/>
    <cellStyle name="60% - Accent3" xfId="51"/>
    <cellStyle name="60% - Accent4" xfId="52"/>
    <cellStyle name="60% - Accent5" xfId="53"/>
    <cellStyle name="60% - Accent6" xfId="54"/>
    <cellStyle name="60% — акцент1" xfId="55"/>
    <cellStyle name="60% - Акцент1 2" xfId="56"/>
    <cellStyle name="60% — акцент2" xfId="57"/>
    <cellStyle name="60% - Акцент2 2" xfId="58"/>
    <cellStyle name="60% — акцент3" xfId="59"/>
    <cellStyle name="60% - Акцент3 2" xfId="60"/>
    <cellStyle name="60% — акцент4" xfId="61"/>
    <cellStyle name="60% - Акцент4 2" xfId="62"/>
    <cellStyle name="60% — акцент5" xfId="63"/>
    <cellStyle name="60% - Акцент5 2" xfId="64"/>
    <cellStyle name="60% — акцент6" xfId="65"/>
    <cellStyle name="60% - Акцент6 2" xfId="66"/>
    <cellStyle name="Accent1" xfId="67"/>
    <cellStyle name="Accent2" xfId="68"/>
    <cellStyle name="Accent3" xfId="69"/>
    <cellStyle name="Accent4" xfId="70"/>
    <cellStyle name="Accent5" xfId="71"/>
    <cellStyle name="Accent6" xfId="72"/>
    <cellStyle name="Bad" xfId="73"/>
    <cellStyle name="Calculation" xfId="74"/>
    <cellStyle name="Calculation 10" xfId="75"/>
    <cellStyle name="Calculation 10 10" xfId="76"/>
    <cellStyle name="Calculation 10 10 10" xfId="77"/>
    <cellStyle name="Calculation 10 10 11" xfId="78"/>
    <cellStyle name="Calculation 10 10 2" xfId="79"/>
    <cellStyle name="Calculation 10 10 3" xfId="80"/>
    <cellStyle name="Calculation 10 10 4" xfId="81"/>
    <cellStyle name="Calculation 10 10 5" xfId="82"/>
    <cellStyle name="Calculation 10 10 6" xfId="83"/>
    <cellStyle name="Calculation 10 10 7" xfId="84"/>
    <cellStyle name="Calculation 10 10 8" xfId="85"/>
    <cellStyle name="Calculation 10 10 9" xfId="86"/>
    <cellStyle name="Calculation 10 11" xfId="87"/>
    <cellStyle name="Calculation 10 11 10" xfId="88"/>
    <cellStyle name="Calculation 10 11 11" xfId="89"/>
    <cellStyle name="Calculation 10 11 2" xfId="90"/>
    <cellStyle name="Calculation 10 11 3" xfId="91"/>
    <cellStyle name="Calculation 10 11 4" xfId="92"/>
    <cellStyle name="Calculation 10 11 5" xfId="93"/>
    <cellStyle name="Calculation 10 11 6" xfId="94"/>
    <cellStyle name="Calculation 10 11 7" xfId="95"/>
    <cellStyle name="Calculation 10 11 8" xfId="96"/>
    <cellStyle name="Calculation 10 11 9" xfId="97"/>
    <cellStyle name="Calculation 10 12" xfId="98"/>
    <cellStyle name="Calculation 10 12 10" xfId="99"/>
    <cellStyle name="Calculation 10 12 11" xfId="100"/>
    <cellStyle name="Calculation 10 12 2" xfId="101"/>
    <cellStyle name="Calculation 10 12 3" xfId="102"/>
    <cellStyle name="Calculation 10 12 4" xfId="103"/>
    <cellStyle name="Calculation 10 12 5" xfId="104"/>
    <cellStyle name="Calculation 10 12 6" xfId="105"/>
    <cellStyle name="Calculation 10 12 7" xfId="106"/>
    <cellStyle name="Calculation 10 12 8" xfId="107"/>
    <cellStyle name="Calculation 10 12 9" xfId="108"/>
    <cellStyle name="Calculation 10 13" xfId="109"/>
    <cellStyle name="Calculation 10 13 10" xfId="110"/>
    <cellStyle name="Calculation 10 13 11" xfId="111"/>
    <cellStyle name="Calculation 10 13 2" xfId="112"/>
    <cellStyle name="Calculation 10 13 3" xfId="113"/>
    <cellStyle name="Calculation 10 13 4" xfId="114"/>
    <cellStyle name="Calculation 10 13 5" xfId="115"/>
    <cellStyle name="Calculation 10 13 6" xfId="116"/>
    <cellStyle name="Calculation 10 13 7" xfId="117"/>
    <cellStyle name="Calculation 10 13 8" xfId="118"/>
    <cellStyle name="Calculation 10 13 9" xfId="119"/>
    <cellStyle name="Calculation 10 14" xfId="120"/>
    <cellStyle name="Calculation 10 14 10" xfId="121"/>
    <cellStyle name="Calculation 10 14 11" xfId="122"/>
    <cellStyle name="Calculation 10 14 2" xfId="123"/>
    <cellStyle name="Calculation 10 14 3" xfId="124"/>
    <cellStyle name="Calculation 10 14 4" xfId="125"/>
    <cellStyle name="Calculation 10 14 5" xfId="126"/>
    <cellStyle name="Calculation 10 14 6" xfId="127"/>
    <cellStyle name="Calculation 10 14 7" xfId="128"/>
    <cellStyle name="Calculation 10 14 8" xfId="129"/>
    <cellStyle name="Calculation 10 14 9" xfId="130"/>
    <cellStyle name="Calculation 10 15" xfId="131"/>
    <cellStyle name="Calculation 10 15 10" xfId="132"/>
    <cellStyle name="Calculation 10 15 11" xfId="133"/>
    <cellStyle name="Calculation 10 15 2" xfId="134"/>
    <cellStyle name="Calculation 10 15 3" xfId="135"/>
    <cellStyle name="Calculation 10 15 4" xfId="136"/>
    <cellStyle name="Calculation 10 15 5" xfId="137"/>
    <cellStyle name="Calculation 10 15 6" xfId="138"/>
    <cellStyle name="Calculation 10 15 7" xfId="139"/>
    <cellStyle name="Calculation 10 15 8" xfId="140"/>
    <cellStyle name="Calculation 10 15 9" xfId="141"/>
    <cellStyle name="Calculation 10 16" xfId="142"/>
    <cellStyle name="Calculation 10 16 10" xfId="143"/>
    <cellStyle name="Calculation 10 16 11" xfId="144"/>
    <cellStyle name="Calculation 10 16 2" xfId="145"/>
    <cellStyle name="Calculation 10 16 3" xfId="146"/>
    <cellStyle name="Calculation 10 16 4" xfId="147"/>
    <cellStyle name="Calculation 10 16 5" xfId="148"/>
    <cellStyle name="Calculation 10 16 6" xfId="149"/>
    <cellStyle name="Calculation 10 16 7" xfId="150"/>
    <cellStyle name="Calculation 10 16 8" xfId="151"/>
    <cellStyle name="Calculation 10 16 9" xfId="152"/>
    <cellStyle name="Calculation 10 17" xfId="153"/>
    <cellStyle name="Calculation 10 17 10" xfId="154"/>
    <cellStyle name="Calculation 10 17 11" xfId="155"/>
    <cellStyle name="Calculation 10 17 2" xfId="156"/>
    <cellStyle name="Calculation 10 17 3" xfId="157"/>
    <cellStyle name="Calculation 10 17 4" xfId="158"/>
    <cellStyle name="Calculation 10 17 5" xfId="159"/>
    <cellStyle name="Calculation 10 17 6" xfId="160"/>
    <cellStyle name="Calculation 10 17 7" xfId="161"/>
    <cellStyle name="Calculation 10 17 8" xfId="162"/>
    <cellStyle name="Calculation 10 17 9" xfId="163"/>
    <cellStyle name="Calculation 10 18" xfId="164"/>
    <cellStyle name="Calculation 10 18 10" xfId="165"/>
    <cellStyle name="Calculation 10 18 11" xfId="166"/>
    <cellStyle name="Calculation 10 18 2" xfId="167"/>
    <cellStyle name="Calculation 10 18 3" xfId="168"/>
    <cellStyle name="Calculation 10 18 4" xfId="169"/>
    <cellStyle name="Calculation 10 18 5" xfId="170"/>
    <cellStyle name="Calculation 10 18 6" xfId="171"/>
    <cellStyle name="Calculation 10 18 7" xfId="172"/>
    <cellStyle name="Calculation 10 18 8" xfId="173"/>
    <cellStyle name="Calculation 10 18 9" xfId="174"/>
    <cellStyle name="Calculation 10 19" xfId="175"/>
    <cellStyle name="Calculation 10 2" xfId="176"/>
    <cellStyle name="Calculation 10 2 10" xfId="177"/>
    <cellStyle name="Calculation 10 2 11" xfId="178"/>
    <cellStyle name="Calculation 10 2 2" xfId="179"/>
    <cellStyle name="Calculation 10 2 3" xfId="180"/>
    <cellStyle name="Calculation 10 2 4" xfId="181"/>
    <cellStyle name="Calculation 10 2 5" xfId="182"/>
    <cellStyle name="Calculation 10 2 6" xfId="183"/>
    <cellStyle name="Calculation 10 2 7" xfId="184"/>
    <cellStyle name="Calculation 10 2 8" xfId="185"/>
    <cellStyle name="Calculation 10 2 9" xfId="186"/>
    <cellStyle name="Calculation 10 20" xfId="187"/>
    <cellStyle name="Calculation 10 21" xfId="188"/>
    <cellStyle name="Calculation 10 22" xfId="189"/>
    <cellStyle name="Calculation 10 23" xfId="190"/>
    <cellStyle name="Calculation 10 24" xfId="191"/>
    <cellStyle name="Calculation 10 25" xfId="192"/>
    <cellStyle name="Calculation 10 26" xfId="193"/>
    <cellStyle name="Calculation 10 27" xfId="194"/>
    <cellStyle name="Calculation 10 28" xfId="195"/>
    <cellStyle name="Calculation 10 29" xfId="196"/>
    <cellStyle name="Calculation 10 3" xfId="197"/>
    <cellStyle name="Calculation 10 3 10" xfId="198"/>
    <cellStyle name="Calculation 10 3 11" xfId="199"/>
    <cellStyle name="Calculation 10 3 2" xfId="200"/>
    <cellStyle name="Calculation 10 3 3" xfId="201"/>
    <cellStyle name="Calculation 10 3 4" xfId="202"/>
    <cellStyle name="Calculation 10 3 5" xfId="203"/>
    <cellStyle name="Calculation 10 3 6" xfId="204"/>
    <cellStyle name="Calculation 10 3 7" xfId="205"/>
    <cellStyle name="Calculation 10 3 8" xfId="206"/>
    <cellStyle name="Calculation 10 3 9" xfId="207"/>
    <cellStyle name="Calculation 10 30" xfId="208"/>
    <cellStyle name="Calculation 10 31" xfId="209"/>
    <cellStyle name="Calculation 10 32" xfId="210"/>
    <cellStyle name="Calculation 10 33" xfId="211"/>
    <cellStyle name="Calculation 10 34" xfId="212"/>
    <cellStyle name="Calculation 10 35" xfId="213"/>
    <cellStyle name="Calculation 10 36" xfId="214"/>
    <cellStyle name="Calculation 10 37" xfId="215"/>
    <cellStyle name="Calculation 10 38" xfId="216"/>
    <cellStyle name="Calculation 10 39" xfId="217"/>
    <cellStyle name="Calculation 10 4" xfId="218"/>
    <cellStyle name="Calculation 10 4 10" xfId="219"/>
    <cellStyle name="Calculation 10 4 11" xfId="220"/>
    <cellStyle name="Calculation 10 4 2" xfId="221"/>
    <cellStyle name="Calculation 10 4 3" xfId="222"/>
    <cellStyle name="Calculation 10 4 4" xfId="223"/>
    <cellStyle name="Calculation 10 4 5" xfId="224"/>
    <cellStyle name="Calculation 10 4 6" xfId="225"/>
    <cellStyle name="Calculation 10 4 7" xfId="226"/>
    <cellStyle name="Calculation 10 4 8" xfId="227"/>
    <cellStyle name="Calculation 10 4 9" xfId="228"/>
    <cellStyle name="Calculation 10 40" xfId="229"/>
    <cellStyle name="Calculation 10 5" xfId="230"/>
    <cellStyle name="Calculation 10 5 10" xfId="231"/>
    <cellStyle name="Calculation 10 5 11" xfId="232"/>
    <cellStyle name="Calculation 10 5 2" xfId="233"/>
    <cellStyle name="Calculation 10 5 3" xfId="234"/>
    <cellStyle name="Calculation 10 5 4" xfId="235"/>
    <cellStyle name="Calculation 10 5 5" xfId="236"/>
    <cellStyle name="Calculation 10 5 6" xfId="237"/>
    <cellStyle name="Calculation 10 5 7" xfId="238"/>
    <cellStyle name="Calculation 10 5 8" xfId="239"/>
    <cellStyle name="Calculation 10 5 9" xfId="240"/>
    <cellStyle name="Calculation 10 6" xfId="241"/>
    <cellStyle name="Calculation 10 6 10" xfId="242"/>
    <cellStyle name="Calculation 10 6 11" xfId="243"/>
    <cellStyle name="Calculation 10 6 2" xfId="244"/>
    <cellStyle name="Calculation 10 6 3" xfId="245"/>
    <cellStyle name="Calculation 10 6 4" xfId="246"/>
    <cellStyle name="Calculation 10 6 5" xfId="247"/>
    <cellStyle name="Calculation 10 6 6" xfId="248"/>
    <cellStyle name="Calculation 10 6 7" xfId="249"/>
    <cellStyle name="Calculation 10 6 8" xfId="250"/>
    <cellStyle name="Calculation 10 6 9" xfId="251"/>
    <cellStyle name="Calculation 10 7" xfId="252"/>
    <cellStyle name="Calculation 10 7 10" xfId="253"/>
    <cellStyle name="Calculation 10 7 11" xfId="254"/>
    <cellStyle name="Calculation 10 7 2" xfId="255"/>
    <cellStyle name="Calculation 10 7 3" xfId="256"/>
    <cellStyle name="Calculation 10 7 4" xfId="257"/>
    <cellStyle name="Calculation 10 7 5" xfId="258"/>
    <cellStyle name="Calculation 10 7 6" xfId="259"/>
    <cellStyle name="Calculation 10 7 7" xfId="260"/>
    <cellStyle name="Calculation 10 7 8" xfId="261"/>
    <cellStyle name="Calculation 10 7 9" xfId="262"/>
    <cellStyle name="Calculation 10 8" xfId="263"/>
    <cellStyle name="Calculation 10 8 10" xfId="264"/>
    <cellStyle name="Calculation 10 8 11" xfId="265"/>
    <cellStyle name="Calculation 10 8 2" xfId="266"/>
    <cellStyle name="Calculation 10 8 3" xfId="267"/>
    <cellStyle name="Calculation 10 8 4" xfId="268"/>
    <cellStyle name="Calculation 10 8 5" xfId="269"/>
    <cellStyle name="Calculation 10 8 6" xfId="270"/>
    <cellStyle name="Calculation 10 8 7" xfId="271"/>
    <cellStyle name="Calculation 10 8 8" xfId="272"/>
    <cellStyle name="Calculation 10 8 9" xfId="273"/>
    <cellStyle name="Calculation 10 9" xfId="274"/>
    <cellStyle name="Calculation 10 9 10" xfId="275"/>
    <cellStyle name="Calculation 10 9 11" xfId="276"/>
    <cellStyle name="Calculation 10 9 2" xfId="277"/>
    <cellStyle name="Calculation 10 9 3" xfId="278"/>
    <cellStyle name="Calculation 10 9 4" xfId="279"/>
    <cellStyle name="Calculation 10 9 5" xfId="280"/>
    <cellStyle name="Calculation 10 9 6" xfId="281"/>
    <cellStyle name="Calculation 10 9 7" xfId="282"/>
    <cellStyle name="Calculation 10 9 8" xfId="283"/>
    <cellStyle name="Calculation 10 9 9" xfId="284"/>
    <cellStyle name="Calculation 11" xfId="285"/>
    <cellStyle name="Calculation 11 10" xfId="286"/>
    <cellStyle name="Calculation 11 10 10" xfId="287"/>
    <cellStyle name="Calculation 11 10 11" xfId="288"/>
    <cellStyle name="Calculation 11 10 2" xfId="289"/>
    <cellStyle name="Calculation 11 10 3" xfId="290"/>
    <cellStyle name="Calculation 11 10 4" xfId="291"/>
    <cellStyle name="Calculation 11 10 5" xfId="292"/>
    <cellStyle name="Calculation 11 10 6" xfId="293"/>
    <cellStyle name="Calculation 11 10 7" xfId="294"/>
    <cellStyle name="Calculation 11 10 8" xfId="295"/>
    <cellStyle name="Calculation 11 10 9" xfId="296"/>
    <cellStyle name="Calculation 11 11" xfId="297"/>
    <cellStyle name="Calculation 11 11 10" xfId="298"/>
    <cellStyle name="Calculation 11 11 11" xfId="299"/>
    <cellStyle name="Calculation 11 11 2" xfId="300"/>
    <cellStyle name="Calculation 11 11 3" xfId="301"/>
    <cellStyle name="Calculation 11 11 4" xfId="302"/>
    <cellStyle name="Calculation 11 11 5" xfId="303"/>
    <cellStyle name="Calculation 11 11 6" xfId="304"/>
    <cellStyle name="Calculation 11 11 7" xfId="305"/>
    <cellStyle name="Calculation 11 11 8" xfId="306"/>
    <cellStyle name="Calculation 11 11 9" xfId="307"/>
    <cellStyle name="Calculation 11 12" xfId="308"/>
    <cellStyle name="Calculation 11 12 10" xfId="309"/>
    <cellStyle name="Calculation 11 12 11" xfId="310"/>
    <cellStyle name="Calculation 11 12 2" xfId="311"/>
    <cellStyle name="Calculation 11 12 3" xfId="312"/>
    <cellStyle name="Calculation 11 12 4" xfId="313"/>
    <cellStyle name="Calculation 11 12 5" xfId="314"/>
    <cellStyle name="Calculation 11 12 6" xfId="315"/>
    <cellStyle name="Calculation 11 12 7" xfId="316"/>
    <cellStyle name="Calculation 11 12 8" xfId="317"/>
    <cellStyle name="Calculation 11 12 9" xfId="318"/>
    <cellStyle name="Calculation 11 13" xfId="319"/>
    <cellStyle name="Calculation 11 13 10" xfId="320"/>
    <cellStyle name="Calculation 11 13 11" xfId="321"/>
    <cellStyle name="Calculation 11 13 2" xfId="322"/>
    <cellStyle name="Calculation 11 13 3" xfId="323"/>
    <cellStyle name="Calculation 11 13 4" xfId="324"/>
    <cellStyle name="Calculation 11 13 5" xfId="325"/>
    <cellStyle name="Calculation 11 13 6" xfId="326"/>
    <cellStyle name="Calculation 11 13 7" xfId="327"/>
    <cellStyle name="Calculation 11 13 8" xfId="328"/>
    <cellStyle name="Calculation 11 13 9" xfId="329"/>
    <cellStyle name="Calculation 11 14" xfId="330"/>
    <cellStyle name="Calculation 11 14 10" xfId="331"/>
    <cellStyle name="Calculation 11 14 11" xfId="332"/>
    <cellStyle name="Calculation 11 14 2" xfId="333"/>
    <cellStyle name="Calculation 11 14 3" xfId="334"/>
    <cellStyle name="Calculation 11 14 4" xfId="335"/>
    <cellStyle name="Calculation 11 14 5" xfId="336"/>
    <cellStyle name="Calculation 11 14 6" xfId="337"/>
    <cellStyle name="Calculation 11 14 7" xfId="338"/>
    <cellStyle name="Calculation 11 14 8" xfId="339"/>
    <cellStyle name="Calculation 11 14 9" xfId="340"/>
    <cellStyle name="Calculation 11 15" xfId="341"/>
    <cellStyle name="Calculation 11 15 10" xfId="342"/>
    <cellStyle name="Calculation 11 15 11" xfId="343"/>
    <cellStyle name="Calculation 11 15 2" xfId="344"/>
    <cellStyle name="Calculation 11 15 3" xfId="345"/>
    <cellStyle name="Calculation 11 15 4" xfId="346"/>
    <cellStyle name="Calculation 11 15 5" xfId="347"/>
    <cellStyle name="Calculation 11 15 6" xfId="348"/>
    <cellStyle name="Calculation 11 15 7" xfId="349"/>
    <cellStyle name="Calculation 11 15 8" xfId="350"/>
    <cellStyle name="Calculation 11 15 9" xfId="351"/>
    <cellStyle name="Calculation 11 16" xfId="352"/>
    <cellStyle name="Calculation 11 16 10" xfId="353"/>
    <cellStyle name="Calculation 11 16 11" xfId="354"/>
    <cellStyle name="Calculation 11 16 2" xfId="355"/>
    <cellStyle name="Calculation 11 16 3" xfId="356"/>
    <cellStyle name="Calculation 11 16 4" xfId="357"/>
    <cellStyle name="Calculation 11 16 5" xfId="358"/>
    <cellStyle name="Calculation 11 16 6" xfId="359"/>
    <cellStyle name="Calculation 11 16 7" xfId="360"/>
    <cellStyle name="Calculation 11 16 8" xfId="361"/>
    <cellStyle name="Calculation 11 16 9" xfId="362"/>
    <cellStyle name="Calculation 11 17" xfId="363"/>
    <cellStyle name="Calculation 11 17 10" xfId="364"/>
    <cellStyle name="Calculation 11 17 11" xfId="365"/>
    <cellStyle name="Calculation 11 17 2" xfId="366"/>
    <cellStyle name="Calculation 11 17 3" xfId="367"/>
    <cellStyle name="Calculation 11 17 4" xfId="368"/>
    <cellStyle name="Calculation 11 17 5" xfId="369"/>
    <cellStyle name="Calculation 11 17 6" xfId="370"/>
    <cellStyle name="Calculation 11 17 7" xfId="371"/>
    <cellStyle name="Calculation 11 17 8" xfId="372"/>
    <cellStyle name="Calculation 11 17 9" xfId="373"/>
    <cellStyle name="Calculation 11 18" xfId="374"/>
    <cellStyle name="Calculation 11 18 10" xfId="375"/>
    <cellStyle name="Calculation 11 18 11" xfId="376"/>
    <cellStyle name="Calculation 11 18 2" xfId="377"/>
    <cellStyle name="Calculation 11 18 3" xfId="378"/>
    <cellStyle name="Calculation 11 18 4" xfId="379"/>
    <cellStyle name="Calculation 11 18 5" xfId="380"/>
    <cellStyle name="Calculation 11 18 6" xfId="381"/>
    <cellStyle name="Calculation 11 18 7" xfId="382"/>
    <cellStyle name="Calculation 11 18 8" xfId="383"/>
    <cellStyle name="Calculation 11 18 9" xfId="384"/>
    <cellStyle name="Calculation 11 19" xfId="385"/>
    <cellStyle name="Calculation 11 2" xfId="386"/>
    <cellStyle name="Calculation 11 2 10" xfId="387"/>
    <cellStyle name="Calculation 11 2 11" xfId="388"/>
    <cellStyle name="Calculation 11 2 2" xfId="389"/>
    <cellStyle name="Calculation 11 2 3" xfId="390"/>
    <cellStyle name="Calculation 11 2 4" xfId="391"/>
    <cellStyle name="Calculation 11 2 5" xfId="392"/>
    <cellStyle name="Calculation 11 2 6" xfId="393"/>
    <cellStyle name="Calculation 11 2 7" xfId="394"/>
    <cellStyle name="Calculation 11 2 8" xfId="395"/>
    <cellStyle name="Calculation 11 2 9" xfId="396"/>
    <cellStyle name="Calculation 11 20" xfId="397"/>
    <cellStyle name="Calculation 11 21" xfId="398"/>
    <cellStyle name="Calculation 11 22" xfId="399"/>
    <cellStyle name="Calculation 11 23" xfId="400"/>
    <cellStyle name="Calculation 11 24" xfId="401"/>
    <cellStyle name="Calculation 11 25" xfId="402"/>
    <cellStyle name="Calculation 11 26" xfId="403"/>
    <cellStyle name="Calculation 11 27" xfId="404"/>
    <cellStyle name="Calculation 11 28" xfId="405"/>
    <cellStyle name="Calculation 11 29" xfId="406"/>
    <cellStyle name="Calculation 11 3" xfId="407"/>
    <cellStyle name="Calculation 11 3 10" xfId="408"/>
    <cellStyle name="Calculation 11 3 11" xfId="409"/>
    <cellStyle name="Calculation 11 3 2" xfId="410"/>
    <cellStyle name="Calculation 11 3 3" xfId="411"/>
    <cellStyle name="Calculation 11 3 4" xfId="412"/>
    <cellStyle name="Calculation 11 3 5" xfId="413"/>
    <cellStyle name="Calculation 11 3 6" xfId="414"/>
    <cellStyle name="Calculation 11 3 7" xfId="415"/>
    <cellStyle name="Calculation 11 3 8" xfId="416"/>
    <cellStyle name="Calculation 11 3 9" xfId="417"/>
    <cellStyle name="Calculation 11 30" xfId="418"/>
    <cellStyle name="Calculation 11 31" xfId="419"/>
    <cellStyle name="Calculation 11 32" xfId="420"/>
    <cellStyle name="Calculation 11 33" xfId="421"/>
    <cellStyle name="Calculation 11 34" xfId="422"/>
    <cellStyle name="Calculation 11 35" xfId="423"/>
    <cellStyle name="Calculation 11 36" xfId="424"/>
    <cellStyle name="Calculation 11 37" xfId="425"/>
    <cellStyle name="Calculation 11 38" xfId="426"/>
    <cellStyle name="Calculation 11 39" xfId="427"/>
    <cellStyle name="Calculation 11 4" xfId="428"/>
    <cellStyle name="Calculation 11 4 10" xfId="429"/>
    <cellStyle name="Calculation 11 4 11" xfId="430"/>
    <cellStyle name="Calculation 11 4 2" xfId="431"/>
    <cellStyle name="Calculation 11 4 3" xfId="432"/>
    <cellStyle name="Calculation 11 4 4" xfId="433"/>
    <cellStyle name="Calculation 11 4 5" xfId="434"/>
    <cellStyle name="Calculation 11 4 6" xfId="435"/>
    <cellStyle name="Calculation 11 4 7" xfId="436"/>
    <cellStyle name="Calculation 11 4 8" xfId="437"/>
    <cellStyle name="Calculation 11 4 9" xfId="438"/>
    <cellStyle name="Calculation 11 40" xfId="439"/>
    <cellStyle name="Calculation 11 5" xfId="440"/>
    <cellStyle name="Calculation 11 5 10" xfId="441"/>
    <cellStyle name="Calculation 11 5 11" xfId="442"/>
    <cellStyle name="Calculation 11 5 2" xfId="443"/>
    <cellStyle name="Calculation 11 5 3" xfId="444"/>
    <cellStyle name="Calculation 11 5 4" xfId="445"/>
    <cellStyle name="Calculation 11 5 5" xfId="446"/>
    <cellStyle name="Calculation 11 5 6" xfId="447"/>
    <cellStyle name="Calculation 11 5 7" xfId="448"/>
    <cellStyle name="Calculation 11 5 8" xfId="449"/>
    <cellStyle name="Calculation 11 5 9" xfId="450"/>
    <cellStyle name="Calculation 11 6" xfId="451"/>
    <cellStyle name="Calculation 11 6 10" xfId="452"/>
    <cellStyle name="Calculation 11 6 11" xfId="453"/>
    <cellStyle name="Calculation 11 6 2" xfId="454"/>
    <cellStyle name="Calculation 11 6 3" xfId="455"/>
    <cellStyle name="Calculation 11 6 4" xfId="456"/>
    <cellStyle name="Calculation 11 6 5" xfId="457"/>
    <cellStyle name="Calculation 11 6 6" xfId="458"/>
    <cellStyle name="Calculation 11 6 7" xfId="459"/>
    <cellStyle name="Calculation 11 6 8" xfId="460"/>
    <cellStyle name="Calculation 11 6 9" xfId="461"/>
    <cellStyle name="Calculation 11 7" xfId="462"/>
    <cellStyle name="Calculation 11 7 10" xfId="463"/>
    <cellStyle name="Calculation 11 7 11" xfId="464"/>
    <cellStyle name="Calculation 11 7 2" xfId="465"/>
    <cellStyle name="Calculation 11 7 3" xfId="466"/>
    <cellStyle name="Calculation 11 7 4" xfId="467"/>
    <cellStyle name="Calculation 11 7 5" xfId="468"/>
    <cellStyle name="Calculation 11 7 6" xfId="469"/>
    <cellStyle name="Calculation 11 7 7" xfId="470"/>
    <cellStyle name="Calculation 11 7 8" xfId="471"/>
    <cellStyle name="Calculation 11 7 9" xfId="472"/>
    <cellStyle name="Calculation 11 8" xfId="473"/>
    <cellStyle name="Calculation 11 8 10" xfId="474"/>
    <cellStyle name="Calculation 11 8 11" xfId="475"/>
    <cellStyle name="Calculation 11 8 2" xfId="476"/>
    <cellStyle name="Calculation 11 8 3" xfId="477"/>
    <cellStyle name="Calculation 11 8 4" xfId="478"/>
    <cellStyle name="Calculation 11 8 5" xfId="479"/>
    <cellStyle name="Calculation 11 8 6" xfId="480"/>
    <cellStyle name="Calculation 11 8 7" xfId="481"/>
    <cellStyle name="Calculation 11 8 8" xfId="482"/>
    <cellStyle name="Calculation 11 8 9" xfId="483"/>
    <cellStyle name="Calculation 11 9" xfId="484"/>
    <cellStyle name="Calculation 11 9 10" xfId="485"/>
    <cellStyle name="Calculation 11 9 11" xfId="486"/>
    <cellStyle name="Calculation 11 9 2" xfId="487"/>
    <cellStyle name="Calculation 11 9 3" xfId="488"/>
    <cellStyle name="Calculation 11 9 4" xfId="489"/>
    <cellStyle name="Calculation 11 9 5" xfId="490"/>
    <cellStyle name="Calculation 11 9 6" xfId="491"/>
    <cellStyle name="Calculation 11 9 7" xfId="492"/>
    <cellStyle name="Calculation 11 9 8" xfId="493"/>
    <cellStyle name="Calculation 11 9 9" xfId="494"/>
    <cellStyle name="Calculation 12" xfId="495"/>
    <cellStyle name="Calculation 12 10" xfId="496"/>
    <cellStyle name="Calculation 12 10 10" xfId="497"/>
    <cellStyle name="Calculation 12 10 11" xfId="498"/>
    <cellStyle name="Calculation 12 10 2" xfId="499"/>
    <cellStyle name="Calculation 12 10 3" xfId="500"/>
    <cellStyle name="Calculation 12 10 4" xfId="501"/>
    <cellStyle name="Calculation 12 10 5" xfId="502"/>
    <cellStyle name="Calculation 12 10 6" xfId="503"/>
    <cellStyle name="Calculation 12 10 7" xfId="504"/>
    <cellStyle name="Calculation 12 10 8" xfId="505"/>
    <cellStyle name="Calculation 12 10 9" xfId="506"/>
    <cellStyle name="Calculation 12 11" xfId="507"/>
    <cellStyle name="Calculation 12 11 10" xfId="508"/>
    <cellStyle name="Calculation 12 11 11" xfId="509"/>
    <cellStyle name="Calculation 12 11 2" xfId="510"/>
    <cellStyle name="Calculation 12 11 3" xfId="511"/>
    <cellStyle name="Calculation 12 11 4" xfId="512"/>
    <cellStyle name="Calculation 12 11 5" xfId="513"/>
    <cellStyle name="Calculation 12 11 6" xfId="514"/>
    <cellStyle name="Calculation 12 11 7" xfId="515"/>
    <cellStyle name="Calculation 12 11 8" xfId="516"/>
    <cellStyle name="Calculation 12 11 9" xfId="517"/>
    <cellStyle name="Calculation 12 12" xfId="518"/>
    <cellStyle name="Calculation 12 12 10" xfId="519"/>
    <cellStyle name="Calculation 12 12 11" xfId="520"/>
    <cellStyle name="Calculation 12 12 2" xfId="521"/>
    <cellStyle name="Calculation 12 12 3" xfId="522"/>
    <cellStyle name="Calculation 12 12 4" xfId="523"/>
    <cellStyle name="Calculation 12 12 5" xfId="524"/>
    <cellStyle name="Calculation 12 12 6" xfId="525"/>
    <cellStyle name="Calculation 12 12 7" xfId="526"/>
    <cellStyle name="Calculation 12 12 8" xfId="527"/>
    <cellStyle name="Calculation 12 12 9" xfId="528"/>
    <cellStyle name="Calculation 12 13" xfId="529"/>
    <cellStyle name="Calculation 12 13 10" xfId="530"/>
    <cellStyle name="Calculation 12 13 11" xfId="531"/>
    <cellStyle name="Calculation 12 13 2" xfId="532"/>
    <cellStyle name="Calculation 12 13 3" xfId="533"/>
    <cellStyle name="Calculation 12 13 4" xfId="534"/>
    <cellStyle name="Calculation 12 13 5" xfId="535"/>
    <cellStyle name="Calculation 12 13 6" xfId="536"/>
    <cellStyle name="Calculation 12 13 7" xfId="537"/>
    <cellStyle name="Calculation 12 13 8" xfId="538"/>
    <cellStyle name="Calculation 12 13 9" xfId="539"/>
    <cellStyle name="Calculation 12 14" xfId="540"/>
    <cellStyle name="Calculation 12 14 10" xfId="541"/>
    <cellStyle name="Calculation 12 14 11" xfId="542"/>
    <cellStyle name="Calculation 12 14 2" xfId="543"/>
    <cellStyle name="Calculation 12 14 3" xfId="544"/>
    <cellStyle name="Calculation 12 14 4" xfId="545"/>
    <cellStyle name="Calculation 12 14 5" xfId="546"/>
    <cellStyle name="Calculation 12 14 6" xfId="547"/>
    <cellStyle name="Calculation 12 14 7" xfId="548"/>
    <cellStyle name="Calculation 12 14 8" xfId="549"/>
    <cellStyle name="Calculation 12 14 9" xfId="550"/>
    <cellStyle name="Calculation 12 15" xfId="551"/>
    <cellStyle name="Calculation 12 15 10" xfId="552"/>
    <cellStyle name="Calculation 12 15 11" xfId="553"/>
    <cellStyle name="Calculation 12 15 2" xfId="554"/>
    <cellStyle name="Calculation 12 15 3" xfId="555"/>
    <cellStyle name="Calculation 12 15 4" xfId="556"/>
    <cellStyle name="Calculation 12 15 5" xfId="557"/>
    <cellStyle name="Calculation 12 15 6" xfId="558"/>
    <cellStyle name="Calculation 12 15 7" xfId="559"/>
    <cellStyle name="Calculation 12 15 8" xfId="560"/>
    <cellStyle name="Calculation 12 15 9" xfId="561"/>
    <cellStyle name="Calculation 12 16" xfId="562"/>
    <cellStyle name="Calculation 12 16 10" xfId="563"/>
    <cellStyle name="Calculation 12 16 11" xfId="564"/>
    <cellStyle name="Calculation 12 16 2" xfId="565"/>
    <cellStyle name="Calculation 12 16 3" xfId="566"/>
    <cellStyle name="Calculation 12 16 4" xfId="567"/>
    <cellStyle name="Calculation 12 16 5" xfId="568"/>
    <cellStyle name="Calculation 12 16 6" xfId="569"/>
    <cellStyle name="Calculation 12 16 7" xfId="570"/>
    <cellStyle name="Calculation 12 16 8" xfId="571"/>
    <cellStyle name="Calculation 12 16 9" xfId="572"/>
    <cellStyle name="Calculation 12 17" xfId="573"/>
    <cellStyle name="Calculation 12 17 10" xfId="574"/>
    <cellStyle name="Calculation 12 17 11" xfId="575"/>
    <cellStyle name="Calculation 12 17 2" xfId="576"/>
    <cellStyle name="Calculation 12 17 3" xfId="577"/>
    <cellStyle name="Calculation 12 17 4" xfId="578"/>
    <cellStyle name="Calculation 12 17 5" xfId="579"/>
    <cellStyle name="Calculation 12 17 6" xfId="580"/>
    <cellStyle name="Calculation 12 17 7" xfId="581"/>
    <cellStyle name="Calculation 12 17 8" xfId="582"/>
    <cellStyle name="Calculation 12 17 9" xfId="583"/>
    <cellStyle name="Calculation 12 18" xfId="584"/>
    <cellStyle name="Calculation 12 18 10" xfId="585"/>
    <cellStyle name="Calculation 12 18 11" xfId="586"/>
    <cellStyle name="Calculation 12 18 2" xfId="587"/>
    <cellStyle name="Calculation 12 18 3" xfId="588"/>
    <cellStyle name="Calculation 12 18 4" xfId="589"/>
    <cellStyle name="Calculation 12 18 5" xfId="590"/>
    <cellStyle name="Calculation 12 18 6" xfId="591"/>
    <cellStyle name="Calculation 12 18 7" xfId="592"/>
    <cellStyle name="Calculation 12 18 8" xfId="593"/>
    <cellStyle name="Calculation 12 18 9" xfId="594"/>
    <cellStyle name="Calculation 12 19" xfId="595"/>
    <cellStyle name="Calculation 12 2" xfId="596"/>
    <cellStyle name="Calculation 12 2 10" xfId="597"/>
    <cellStyle name="Calculation 12 2 11" xfId="598"/>
    <cellStyle name="Calculation 12 2 2" xfId="599"/>
    <cellStyle name="Calculation 12 2 3" xfId="600"/>
    <cellStyle name="Calculation 12 2 4" xfId="601"/>
    <cellStyle name="Calculation 12 2 5" xfId="602"/>
    <cellStyle name="Calculation 12 2 6" xfId="603"/>
    <cellStyle name="Calculation 12 2 7" xfId="604"/>
    <cellStyle name="Calculation 12 2 8" xfId="605"/>
    <cellStyle name="Calculation 12 2 9" xfId="606"/>
    <cellStyle name="Calculation 12 20" xfId="607"/>
    <cellStyle name="Calculation 12 21" xfId="608"/>
    <cellStyle name="Calculation 12 22" xfId="609"/>
    <cellStyle name="Calculation 12 23" xfId="610"/>
    <cellStyle name="Calculation 12 24" xfId="611"/>
    <cellStyle name="Calculation 12 25" xfId="612"/>
    <cellStyle name="Calculation 12 26" xfId="613"/>
    <cellStyle name="Calculation 12 27" xfId="614"/>
    <cellStyle name="Calculation 12 28" xfId="615"/>
    <cellStyle name="Calculation 12 29" xfId="616"/>
    <cellStyle name="Calculation 12 3" xfId="617"/>
    <cellStyle name="Calculation 12 3 10" xfId="618"/>
    <cellStyle name="Calculation 12 3 11" xfId="619"/>
    <cellStyle name="Calculation 12 3 2" xfId="620"/>
    <cellStyle name="Calculation 12 3 3" xfId="621"/>
    <cellStyle name="Calculation 12 3 4" xfId="622"/>
    <cellStyle name="Calculation 12 3 5" xfId="623"/>
    <cellStyle name="Calculation 12 3 6" xfId="624"/>
    <cellStyle name="Calculation 12 3 7" xfId="625"/>
    <cellStyle name="Calculation 12 3 8" xfId="626"/>
    <cellStyle name="Calculation 12 3 9" xfId="627"/>
    <cellStyle name="Calculation 12 30" xfId="628"/>
    <cellStyle name="Calculation 12 31" xfId="629"/>
    <cellStyle name="Calculation 12 32" xfId="630"/>
    <cellStyle name="Calculation 12 33" xfId="631"/>
    <cellStyle name="Calculation 12 34" xfId="632"/>
    <cellStyle name="Calculation 12 35" xfId="633"/>
    <cellStyle name="Calculation 12 36" xfId="634"/>
    <cellStyle name="Calculation 12 37" xfId="635"/>
    <cellStyle name="Calculation 12 38" xfId="636"/>
    <cellStyle name="Calculation 12 39" xfId="637"/>
    <cellStyle name="Calculation 12 4" xfId="638"/>
    <cellStyle name="Calculation 12 4 10" xfId="639"/>
    <cellStyle name="Calculation 12 4 11" xfId="640"/>
    <cellStyle name="Calculation 12 4 2" xfId="641"/>
    <cellStyle name="Calculation 12 4 3" xfId="642"/>
    <cellStyle name="Calculation 12 4 4" xfId="643"/>
    <cellStyle name="Calculation 12 4 5" xfId="644"/>
    <cellStyle name="Calculation 12 4 6" xfId="645"/>
    <cellStyle name="Calculation 12 4 7" xfId="646"/>
    <cellStyle name="Calculation 12 4 8" xfId="647"/>
    <cellStyle name="Calculation 12 4 9" xfId="648"/>
    <cellStyle name="Calculation 12 40" xfId="649"/>
    <cellStyle name="Calculation 12 5" xfId="650"/>
    <cellStyle name="Calculation 12 5 10" xfId="651"/>
    <cellStyle name="Calculation 12 5 11" xfId="652"/>
    <cellStyle name="Calculation 12 5 2" xfId="653"/>
    <cellStyle name="Calculation 12 5 3" xfId="654"/>
    <cellStyle name="Calculation 12 5 4" xfId="655"/>
    <cellStyle name="Calculation 12 5 5" xfId="656"/>
    <cellStyle name="Calculation 12 5 6" xfId="657"/>
    <cellStyle name="Calculation 12 5 7" xfId="658"/>
    <cellStyle name="Calculation 12 5 8" xfId="659"/>
    <cellStyle name="Calculation 12 5 9" xfId="660"/>
    <cellStyle name="Calculation 12 6" xfId="661"/>
    <cellStyle name="Calculation 12 6 10" xfId="662"/>
    <cellStyle name="Calculation 12 6 11" xfId="663"/>
    <cellStyle name="Calculation 12 6 2" xfId="664"/>
    <cellStyle name="Calculation 12 6 3" xfId="665"/>
    <cellStyle name="Calculation 12 6 4" xfId="666"/>
    <cellStyle name="Calculation 12 6 5" xfId="667"/>
    <cellStyle name="Calculation 12 6 6" xfId="668"/>
    <cellStyle name="Calculation 12 6 7" xfId="669"/>
    <cellStyle name="Calculation 12 6 8" xfId="670"/>
    <cellStyle name="Calculation 12 6 9" xfId="671"/>
    <cellStyle name="Calculation 12 7" xfId="672"/>
    <cellStyle name="Calculation 12 7 10" xfId="673"/>
    <cellStyle name="Calculation 12 7 11" xfId="674"/>
    <cellStyle name="Calculation 12 7 2" xfId="675"/>
    <cellStyle name="Calculation 12 7 3" xfId="676"/>
    <cellStyle name="Calculation 12 7 4" xfId="677"/>
    <cellStyle name="Calculation 12 7 5" xfId="678"/>
    <cellStyle name="Calculation 12 7 6" xfId="679"/>
    <cellStyle name="Calculation 12 7 7" xfId="680"/>
    <cellStyle name="Calculation 12 7 8" xfId="681"/>
    <cellStyle name="Calculation 12 7 9" xfId="682"/>
    <cellStyle name="Calculation 12 8" xfId="683"/>
    <cellStyle name="Calculation 12 8 10" xfId="684"/>
    <cellStyle name="Calculation 12 8 11" xfId="685"/>
    <cellStyle name="Calculation 12 8 2" xfId="686"/>
    <cellStyle name="Calculation 12 8 3" xfId="687"/>
    <cellStyle name="Calculation 12 8 4" xfId="688"/>
    <cellStyle name="Calculation 12 8 5" xfId="689"/>
    <cellStyle name="Calculation 12 8 6" xfId="690"/>
    <cellStyle name="Calculation 12 8 7" xfId="691"/>
    <cellStyle name="Calculation 12 8 8" xfId="692"/>
    <cellStyle name="Calculation 12 8 9" xfId="693"/>
    <cellStyle name="Calculation 12 9" xfId="694"/>
    <cellStyle name="Calculation 12 9 10" xfId="695"/>
    <cellStyle name="Calculation 12 9 11" xfId="696"/>
    <cellStyle name="Calculation 12 9 2" xfId="697"/>
    <cellStyle name="Calculation 12 9 3" xfId="698"/>
    <cellStyle name="Calculation 12 9 4" xfId="699"/>
    <cellStyle name="Calculation 12 9 5" xfId="700"/>
    <cellStyle name="Calculation 12 9 6" xfId="701"/>
    <cellStyle name="Calculation 12 9 7" xfId="702"/>
    <cellStyle name="Calculation 12 9 8" xfId="703"/>
    <cellStyle name="Calculation 12 9 9" xfId="704"/>
    <cellStyle name="Calculation 13" xfId="705"/>
    <cellStyle name="Calculation 13 10" xfId="706"/>
    <cellStyle name="Calculation 13 10 10" xfId="707"/>
    <cellStyle name="Calculation 13 10 11" xfId="708"/>
    <cellStyle name="Calculation 13 10 2" xfId="709"/>
    <cellStyle name="Calculation 13 10 3" xfId="710"/>
    <cellStyle name="Calculation 13 10 4" xfId="711"/>
    <cellStyle name="Calculation 13 10 5" xfId="712"/>
    <cellStyle name="Calculation 13 10 6" xfId="713"/>
    <cellStyle name="Calculation 13 10 7" xfId="714"/>
    <cellStyle name="Calculation 13 10 8" xfId="715"/>
    <cellStyle name="Calculation 13 10 9" xfId="716"/>
    <cellStyle name="Calculation 13 11" xfId="717"/>
    <cellStyle name="Calculation 13 11 10" xfId="718"/>
    <cellStyle name="Calculation 13 11 11" xfId="719"/>
    <cellStyle name="Calculation 13 11 2" xfId="720"/>
    <cellStyle name="Calculation 13 11 3" xfId="721"/>
    <cellStyle name="Calculation 13 11 4" xfId="722"/>
    <cellStyle name="Calculation 13 11 5" xfId="723"/>
    <cellStyle name="Calculation 13 11 6" xfId="724"/>
    <cellStyle name="Calculation 13 11 7" xfId="725"/>
    <cellStyle name="Calculation 13 11 8" xfId="726"/>
    <cellStyle name="Calculation 13 11 9" xfId="727"/>
    <cellStyle name="Calculation 13 12" xfId="728"/>
    <cellStyle name="Calculation 13 12 10" xfId="729"/>
    <cellStyle name="Calculation 13 12 11" xfId="730"/>
    <cellStyle name="Calculation 13 12 2" xfId="731"/>
    <cellStyle name="Calculation 13 12 3" xfId="732"/>
    <cellStyle name="Calculation 13 12 4" xfId="733"/>
    <cellStyle name="Calculation 13 12 5" xfId="734"/>
    <cellStyle name="Calculation 13 12 6" xfId="735"/>
    <cellStyle name="Calculation 13 12 7" xfId="736"/>
    <cellStyle name="Calculation 13 12 8" xfId="737"/>
    <cellStyle name="Calculation 13 12 9" xfId="738"/>
    <cellStyle name="Calculation 13 13" xfId="739"/>
    <cellStyle name="Calculation 13 13 10" xfId="740"/>
    <cellStyle name="Calculation 13 13 11" xfId="741"/>
    <cellStyle name="Calculation 13 13 2" xfId="742"/>
    <cellStyle name="Calculation 13 13 3" xfId="743"/>
    <cellStyle name="Calculation 13 13 4" xfId="744"/>
    <cellStyle name="Calculation 13 13 5" xfId="745"/>
    <cellStyle name="Calculation 13 13 6" xfId="746"/>
    <cellStyle name="Calculation 13 13 7" xfId="747"/>
    <cellStyle name="Calculation 13 13 8" xfId="748"/>
    <cellStyle name="Calculation 13 13 9" xfId="749"/>
    <cellStyle name="Calculation 13 14" xfId="750"/>
    <cellStyle name="Calculation 13 15" xfId="751"/>
    <cellStyle name="Calculation 13 16" xfId="752"/>
    <cellStyle name="Calculation 13 17" xfId="753"/>
    <cellStyle name="Calculation 13 18" xfId="754"/>
    <cellStyle name="Calculation 13 19" xfId="755"/>
    <cellStyle name="Calculation 13 2" xfId="756"/>
    <cellStyle name="Calculation 13 2 10" xfId="757"/>
    <cellStyle name="Calculation 13 2 11" xfId="758"/>
    <cellStyle name="Calculation 13 2 2" xfId="759"/>
    <cellStyle name="Calculation 13 2 3" xfId="760"/>
    <cellStyle name="Calculation 13 2 4" xfId="761"/>
    <cellStyle name="Calculation 13 2 5" xfId="762"/>
    <cellStyle name="Calculation 13 2 6" xfId="763"/>
    <cellStyle name="Calculation 13 2 7" xfId="764"/>
    <cellStyle name="Calculation 13 2 8" xfId="765"/>
    <cellStyle name="Calculation 13 2 9" xfId="766"/>
    <cellStyle name="Calculation 13 20" xfId="767"/>
    <cellStyle name="Calculation 13 21" xfId="768"/>
    <cellStyle name="Calculation 13 22" xfId="769"/>
    <cellStyle name="Calculation 13 23" xfId="770"/>
    <cellStyle name="Calculation 13 3" xfId="771"/>
    <cellStyle name="Calculation 13 3 10" xfId="772"/>
    <cellStyle name="Calculation 13 3 11" xfId="773"/>
    <cellStyle name="Calculation 13 3 2" xfId="774"/>
    <cellStyle name="Calculation 13 3 3" xfId="775"/>
    <cellStyle name="Calculation 13 3 4" xfId="776"/>
    <cellStyle name="Calculation 13 3 5" xfId="777"/>
    <cellStyle name="Calculation 13 3 6" xfId="778"/>
    <cellStyle name="Calculation 13 3 7" xfId="779"/>
    <cellStyle name="Calculation 13 3 8" xfId="780"/>
    <cellStyle name="Calculation 13 3 9" xfId="781"/>
    <cellStyle name="Calculation 13 4" xfId="782"/>
    <cellStyle name="Calculation 13 4 10" xfId="783"/>
    <cellStyle name="Calculation 13 4 11" xfId="784"/>
    <cellStyle name="Calculation 13 4 2" xfId="785"/>
    <cellStyle name="Calculation 13 4 3" xfId="786"/>
    <cellStyle name="Calculation 13 4 4" xfId="787"/>
    <cellStyle name="Calculation 13 4 5" xfId="788"/>
    <cellStyle name="Calculation 13 4 6" xfId="789"/>
    <cellStyle name="Calculation 13 4 7" xfId="790"/>
    <cellStyle name="Calculation 13 4 8" xfId="791"/>
    <cellStyle name="Calculation 13 4 9" xfId="792"/>
    <cellStyle name="Calculation 13 5" xfId="793"/>
    <cellStyle name="Calculation 13 5 10" xfId="794"/>
    <cellStyle name="Calculation 13 5 11" xfId="795"/>
    <cellStyle name="Calculation 13 5 2" xfId="796"/>
    <cellStyle name="Calculation 13 5 3" xfId="797"/>
    <cellStyle name="Calculation 13 5 4" xfId="798"/>
    <cellStyle name="Calculation 13 5 5" xfId="799"/>
    <cellStyle name="Calculation 13 5 6" xfId="800"/>
    <cellStyle name="Calculation 13 5 7" xfId="801"/>
    <cellStyle name="Calculation 13 5 8" xfId="802"/>
    <cellStyle name="Calculation 13 5 9" xfId="803"/>
    <cellStyle name="Calculation 13 6" xfId="804"/>
    <cellStyle name="Calculation 13 6 10" xfId="805"/>
    <cellStyle name="Calculation 13 6 11" xfId="806"/>
    <cellStyle name="Calculation 13 6 2" xfId="807"/>
    <cellStyle name="Calculation 13 6 3" xfId="808"/>
    <cellStyle name="Calculation 13 6 4" xfId="809"/>
    <cellStyle name="Calculation 13 6 5" xfId="810"/>
    <cellStyle name="Calculation 13 6 6" xfId="811"/>
    <cellStyle name="Calculation 13 6 7" xfId="812"/>
    <cellStyle name="Calculation 13 6 8" xfId="813"/>
    <cellStyle name="Calculation 13 6 9" xfId="814"/>
    <cellStyle name="Calculation 13 7" xfId="815"/>
    <cellStyle name="Calculation 13 7 10" xfId="816"/>
    <cellStyle name="Calculation 13 7 11" xfId="817"/>
    <cellStyle name="Calculation 13 7 2" xfId="818"/>
    <cellStyle name="Calculation 13 7 3" xfId="819"/>
    <cellStyle name="Calculation 13 7 4" xfId="820"/>
    <cellStyle name="Calculation 13 7 5" xfId="821"/>
    <cellStyle name="Calculation 13 7 6" xfId="822"/>
    <cellStyle name="Calculation 13 7 7" xfId="823"/>
    <cellStyle name="Calculation 13 7 8" xfId="824"/>
    <cellStyle name="Calculation 13 7 9" xfId="825"/>
    <cellStyle name="Calculation 13 8" xfId="826"/>
    <cellStyle name="Calculation 13 8 10" xfId="827"/>
    <cellStyle name="Calculation 13 8 11" xfId="828"/>
    <cellStyle name="Calculation 13 8 2" xfId="829"/>
    <cellStyle name="Calculation 13 8 3" xfId="830"/>
    <cellStyle name="Calculation 13 8 4" xfId="831"/>
    <cellStyle name="Calculation 13 8 5" xfId="832"/>
    <cellStyle name="Calculation 13 8 6" xfId="833"/>
    <cellStyle name="Calculation 13 8 7" xfId="834"/>
    <cellStyle name="Calculation 13 8 8" xfId="835"/>
    <cellStyle name="Calculation 13 8 9" xfId="836"/>
    <cellStyle name="Calculation 13 9" xfId="837"/>
    <cellStyle name="Calculation 13 9 10" xfId="838"/>
    <cellStyle name="Calculation 13 9 11" xfId="839"/>
    <cellStyle name="Calculation 13 9 2" xfId="840"/>
    <cellStyle name="Calculation 13 9 3" xfId="841"/>
    <cellStyle name="Calculation 13 9 4" xfId="842"/>
    <cellStyle name="Calculation 13 9 5" xfId="843"/>
    <cellStyle name="Calculation 13 9 6" xfId="844"/>
    <cellStyle name="Calculation 13 9 7" xfId="845"/>
    <cellStyle name="Calculation 13 9 8" xfId="846"/>
    <cellStyle name="Calculation 13 9 9" xfId="847"/>
    <cellStyle name="Calculation 14" xfId="848"/>
    <cellStyle name="Calculation 14 10" xfId="849"/>
    <cellStyle name="Calculation 14 10 10" xfId="850"/>
    <cellStyle name="Calculation 14 10 11" xfId="851"/>
    <cellStyle name="Calculation 14 10 2" xfId="852"/>
    <cellStyle name="Calculation 14 10 3" xfId="853"/>
    <cellStyle name="Calculation 14 10 4" xfId="854"/>
    <cellStyle name="Calculation 14 10 5" xfId="855"/>
    <cellStyle name="Calculation 14 10 6" xfId="856"/>
    <cellStyle name="Calculation 14 10 7" xfId="857"/>
    <cellStyle name="Calculation 14 10 8" xfId="858"/>
    <cellStyle name="Calculation 14 10 9" xfId="859"/>
    <cellStyle name="Calculation 14 11" xfId="860"/>
    <cellStyle name="Calculation 14 11 10" xfId="861"/>
    <cellStyle name="Calculation 14 11 11" xfId="862"/>
    <cellStyle name="Calculation 14 11 2" xfId="863"/>
    <cellStyle name="Calculation 14 11 3" xfId="864"/>
    <cellStyle name="Calculation 14 11 4" xfId="865"/>
    <cellStyle name="Calculation 14 11 5" xfId="866"/>
    <cellStyle name="Calculation 14 11 6" xfId="867"/>
    <cellStyle name="Calculation 14 11 7" xfId="868"/>
    <cellStyle name="Calculation 14 11 8" xfId="869"/>
    <cellStyle name="Calculation 14 11 9" xfId="870"/>
    <cellStyle name="Calculation 14 12" xfId="871"/>
    <cellStyle name="Calculation 14 12 10" xfId="872"/>
    <cellStyle name="Calculation 14 12 11" xfId="873"/>
    <cellStyle name="Calculation 14 12 2" xfId="874"/>
    <cellStyle name="Calculation 14 12 3" xfId="875"/>
    <cellStyle name="Calculation 14 12 4" xfId="876"/>
    <cellStyle name="Calculation 14 12 5" xfId="877"/>
    <cellStyle name="Calculation 14 12 6" xfId="878"/>
    <cellStyle name="Calculation 14 12 7" xfId="879"/>
    <cellStyle name="Calculation 14 12 8" xfId="880"/>
    <cellStyle name="Calculation 14 12 9" xfId="881"/>
    <cellStyle name="Calculation 14 13" xfId="882"/>
    <cellStyle name="Calculation 14 13 10" xfId="883"/>
    <cellStyle name="Calculation 14 13 11" xfId="884"/>
    <cellStyle name="Calculation 14 13 2" xfId="885"/>
    <cellStyle name="Calculation 14 13 3" xfId="886"/>
    <cellStyle name="Calculation 14 13 4" xfId="887"/>
    <cellStyle name="Calculation 14 13 5" xfId="888"/>
    <cellStyle name="Calculation 14 13 6" xfId="889"/>
    <cellStyle name="Calculation 14 13 7" xfId="890"/>
    <cellStyle name="Calculation 14 13 8" xfId="891"/>
    <cellStyle name="Calculation 14 13 9" xfId="892"/>
    <cellStyle name="Calculation 14 14" xfId="893"/>
    <cellStyle name="Calculation 14 15" xfId="894"/>
    <cellStyle name="Calculation 14 16" xfId="895"/>
    <cellStyle name="Calculation 14 17" xfId="896"/>
    <cellStyle name="Calculation 14 18" xfId="897"/>
    <cellStyle name="Calculation 14 19" xfId="898"/>
    <cellStyle name="Calculation 14 2" xfId="899"/>
    <cellStyle name="Calculation 14 2 10" xfId="900"/>
    <cellStyle name="Calculation 14 2 11" xfId="901"/>
    <cellStyle name="Calculation 14 2 2" xfId="902"/>
    <cellStyle name="Calculation 14 2 3" xfId="903"/>
    <cellStyle name="Calculation 14 2 4" xfId="904"/>
    <cellStyle name="Calculation 14 2 5" xfId="905"/>
    <cellStyle name="Calculation 14 2 6" xfId="906"/>
    <cellStyle name="Calculation 14 2 7" xfId="907"/>
    <cellStyle name="Calculation 14 2 8" xfId="908"/>
    <cellStyle name="Calculation 14 2 9" xfId="909"/>
    <cellStyle name="Calculation 14 20" xfId="910"/>
    <cellStyle name="Calculation 14 21" xfId="911"/>
    <cellStyle name="Calculation 14 22" xfId="912"/>
    <cellStyle name="Calculation 14 23" xfId="913"/>
    <cellStyle name="Calculation 14 3" xfId="914"/>
    <cellStyle name="Calculation 14 3 10" xfId="915"/>
    <cellStyle name="Calculation 14 3 11" xfId="916"/>
    <cellStyle name="Calculation 14 3 2" xfId="917"/>
    <cellStyle name="Calculation 14 3 3" xfId="918"/>
    <cellStyle name="Calculation 14 3 4" xfId="919"/>
    <cellStyle name="Calculation 14 3 5" xfId="920"/>
    <cellStyle name="Calculation 14 3 6" xfId="921"/>
    <cellStyle name="Calculation 14 3 7" xfId="922"/>
    <cellStyle name="Calculation 14 3 8" xfId="923"/>
    <cellStyle name="Calculation 14 3 9" xfId="924"/>
    <cellStyle name="Calculation 14 4" xfId="925"/>
    <cellStyle name="Calculation 14 4 10" xfId="926"/>
    <cellStyle name="Calculation 14 4 11" xfId="927"/>
    <cellStyle name="Calculation 14 4 2" xfId="928"/>
    <cellStyle name="Calculation 14 4 3" xfId="929"/>
    <cellStyle name="Calculation 14 4 4" xfId="930"/>
    <cellStyle name="Calculation 14 4 5" xfId="931"/>
    <cellStyle name="Calculation 14 4 6" xfId="932"/>
    <cellStyle name="Calculation 14 4 7" xfId="933"/>
    <cellStyle name="Calculation 14 4 8" xfId="934"/>
    <cellStyle name="Calculation 14 4 9" xfId="935"/>
    <cellStyle name="Calculation 14 5" xfId="936"/>
    <cellStyle name="Calculation 14 5 10" xfId="937"/>
    <cellStyle name="Calculation 14 5 11" xfId="938"/>
    <cellStyle name="Calculation 14 5 2" xfId="939"/>
    <cellStyle name="Calculation 14 5 3" xfId="940"/>
    <cellStyle name="Calculation 14 5 4" xfId="941"/>
    <cellStyle name="Calculation 14 5 5" xfId="942"/>
    <cellStyle name="Calculation 14 5 6" xfId="943"/>
    <cellStyle name="Calculation 14 5 7" xfId="944"/>
    <cellStyle name="Calculation 14 5 8" xfId="945"/>
    <cellStyle name="Calculation 14 5 9" xfId="946"/>
    <cellStyle name="Calculation 14 6" xfId="947"/>
    <cellStyle name="Calculation 14 6 10" xfId="948"/>
    <cellStyle name="Calculation 14 6 11" xfId="949"/>
    <cellStyle name="Calculation 14 6 2" xfId="950"/>
    <cellStyle name="Calculation 14 6 3" xfId="951"/>
    <cellStyle name="Calculation 14 6 4" xfId="952"/>
    <cellStyle name="Calculation 14 6 5" xfId="953"/>
    <cellStyle name="Calculation 14 6 6" xfId="954"/>
    <cellStyle name="Calculation 14 6 7" xfId="955"/>
    <cellStyle name="Calculation 14 6 8" xfId="956"/>
    <cellStyle name="Calculation 14 6 9" xfId="957"/>
    <cellStyle name="Calculation 14 7" xfId="958"/>
    <cellStyle name="Calculation 14 7 10" xfId="959"/>
    <cellStyle name="Calculation 14 7 11" xfId="960"/>
    <cellStyle name="Calculation 14 7 2" xfId="961"/>
    <cellStyle name="Calculation 14 7 3" xfId="962"/>
    <cellStyle name="Calculation 14 7 4" xfId="963"/>
    <cellStyle name="Calculation 14 7 5" xfId="964"/>
    <cellStyle name="Calculation 14 7 6" xfId="965"/>
    <cellStyle name="Calculation 14 7 7" xfId="966"/>
    <cellStyle name="Calculation 14 7 8" xfId="967"/>
    <cellStyle name="Calculation 14 7 9" xfId="968"/>
    <cellStyle name="Calculation 14 8" xfId="969"/>
    <cellStyle name="Calculation 14 8 10" xfId="970"/>
    <cellStyle name="Calculation 14 8 11" xfId="971"/>
    <cellStyle name="Calculation 14 8 2" xfId="972"/>
    <cellStyle name="Calculation 14 8 3" xfId="973"/>
    <cellStyle name="Calculation 14 8 4" xfId="974"/>
    <cellStyle name="Calculation 14 8 5" xfId="975"/>
    <cellStyle name="Calculation 14 8 6" xfId="976"/>
    <cellStyle name="Calculation 14 8 7" xfId="977"/>
    <cellStyle name="Calculation 14 8 8" xfId="978"/>
    <cellStyle name="Calculation 14 8 9" xfId="979"/>
    <cellStyle name="Calculation 14 9" xfId="980"/>
    <cellStyle name="Calculation 14 9 10" xfId="981"/>
    <cellStyle name="Calculation 14 9 11" xfId="982"/>
    <cellStyle name="Calculation 14 9 2" xfId="983"/>
    <cellStyle name="Calculation 14 9 3" xfId="984"/>
    <cellStyle name="Calculation 14 9 4" xfId="985"/>
    <cellStyle name="Calculation 14 9 5" xfId="986"/>
    <cellStyle name="Calculation 14 9 6" xfId="987"/>
    <cellStyle name="Calculation 14 9 7" xfId="988"/>
    <cellStyle name="Calculation 14 9 8" xfId="989"/>
    <cellStyle name="Calculation 14 9 9" xfId="990"/>
    <cellStyle name="Calculation 15" xfId="991"/>
    <cellStyle name="Calculation 15 10" xfId="992"/>
    <cellStyle name="Calculation 15 10 10" xfId="993"/>
    <cellStyle name="Calculation 15 10 11" xfId="994"/>
    <cellStyle name="Calculation 15 10 2" xfId="995"/>
    <cellStyle name="Calculation 15 10 3" xfId="996"/>
    <cellStyle name="Calculation 15 10 4" xfId="997"/>
    <cellStyle name="Calculation 15 10 5" xfId="998"/>
    <cellStyle name="Calculation 15 10 6" xfId="999"/>
    <cellStyle name="Calculation 15 10 7" xfId="1000"/>
    <cellStyle name="Calculation 15 10 8" xfId="1001"/>
    <cellStyle name="Calculation 15 10 9" xfId="1002"/>
    <cellStyle name="Calculation 15 11" xfId="1003"/>
    <cellStyle name="Calculation 15 11 10" xfId="1004"/>
    <cellStyle name="Calculation 15 11 11" xfId="1005"/>
    <cellStyle name="Calculation 15 11 2" xfId="1006"/>
    <cellStyle name="Calculation 15 11 3" xfId="1007"/>
    <cellStyle name="Calculation 15 11 4" xfId="1008"/>
    <cellStyle name="Calculation 15 11 5" xfId="1009"/>
    <cellStyle name="Calculation 15 11 6" xfId="1010"/>
    <cellStyle name="Calculation 15 11 7" xfId="1011"/>
    <cellStyle name="Calculation 15 11 8" xfId="1012"/>
    <cellStyle name="Calculation 15 11 9" xfId="1013"/>
    <cellStyle name="Calculation 15 12" xfId="1014"/>
    <cellStyle name="Calculation 15 12 10" xfId="1015"/>
    <cellStyle name="Calculation 15 12 11" xfId="1016"/>
    <cellStyle name="Calculation 15 12 2" xfId="1017"/>
    <cellStyle name="Calculation 15 12 3" xfId="1018"/>
    <cellStyle name="Calculation 15 12 4" xfId="1019"/>
    <cellStyle name="Calculation 15 12 5" xfId="1020"/>
    <cellStyle name="Calculation 15 12 6" xfId="1021"/>
    <cellStyle name="Calculation 15 12 7" xfId="1022"/>
    <cellStyle name="Calculation 15 12 8" xfId="1023"/>
    <cellStyle name="Calculation 15 12 9" xfId="1024"/>
    <cellStyle name="Calculation 15 13" xfId="1025"/>
    <cellStyle name="Calculation 15 13 10" xfId="1026"/>
    <cellStyle name="Calculation 15 13 11" xfId="1027"/>
    <cellStyle name="Calculation 15 13 2" xfId="1028"/>
    <cellStyle name="Calculation 15 13 3" xfId="1029"/>
    <cellStyle name="Calculation 15 13 4" xfId="1030"/>
    <cellStyle name="Calculation 15 13 5" xfId="1031"/>
    <cellStyle name="Calculation 15 13 6" xfId="1032"/>
    <cellStyle name="Calculation 15 13 7" xfId="1033"/>
    <cellStyle name="Calculation 15 13 8" xfId="1034"/>
    <cellStyle name="Calculation 15 13 9" xfId="1035"/>
    <cellStyle name="Calculation 15 14" xfId="1036"/>
    <cellStyle name="Calculation 15 15" xfId="1037"/>
    <cellStyle name="Calculation 15 16" xfId="1038"/>
    <cellStyle name="Calculation 15 17" xfId="1039"/>
    <cellStyle name="Calculation 15 18" xfId="1040"/>
    <cellStyle name="Calculation 15 19" xfId="1041"/>
    <cellStyle name="Calculation 15 2" xfId="1042"/>
    <cellStyle name="Calculation 15 2 10" xfId="1043"/>
    <cellStyle name="Calculation 15 2 11" xfId="1044"/>
    <cellStyle name="Calculation 15 2 2" xfId="1045"/>
    <cellStyle name="Calculation 15 2 3" xfId="1046"/>
    <cellStyle name="Calculation 15 2 4" xfId="1047"/>
    <cellStyle name="Calculation 15 2 5" xfId="1048"/>
    <cellStyle name="Calculation 15 2 6" xfId="1049"/>
    <cellStyle name="Calculation 15 2 7" xfId="1050"/>
    <cellStyle name="Calculation 15 2 8" xfId="1051"/>
    <cellStyle name="Calculation 15 2 9" xfId="1052"/>
    <cellStyle name="Calculation 15 20" xfId="1053"/>
    <cellStyle name="Calculation 15 21" xfId="1054"/>
    <cellStyle name="Calculation 15 22" xfId="1055"/>
    <cellStyle name="Calculation 15 23" xfId="1056"/>
    <cellStyle name="Calculation 15 3" xfId="1057"/>
    <cellStyle name="Calculation 15 3 10" xfId="1058"/>
    <cellStyle name="Calculation 15 3 11" xfId="1059"/>
    <cellStyle name="Calculation 15 3 2" xfId="1060"/>
    <cellStyle name="Calculation 15 3 3" xfId="1061"/>
    <cellStyle name="Calculation 15 3 4" xfId="1062"/>
    <cellStyle name="Calculation 15 3 5" xfId="1063"/>
    <cellStyle name="Calculation 15 3 6" xfId="1064"/>
    <cellStyle name="Calculation 15 3 7" xfId="1065"/>
    <cellStyle name="Calculation 15 3 8" xfId="1066"/>
    <cellStyle name="Calculation 15 3 9" xfId="1067"/>
    <cellStyle name="Calculation 15 4" xfId="1068"/>
    <cellStyle name="Calculation 15 4 10" xfId="1069"/>
    <cellStyle name="Calculation 15 4 11" xfId="1070"/>
    <cellStyle name="Calculation 15 4 2" xfId="1071"/>
    <cellStyle name="Calculation 15 4 3" xfId="1072"/>
    <cellStyle name="Calculation 15 4 4" xfId="1073"/>
    <cellStyle name="Calculation 15 4 5" xfId="1074"/>
    <cellStyle name="Calculation 15 4 6" xfId="1075"/>
    <cellStyle name="Calculation 15 4 7" xfId="1076"/>
    <cellStyle name="Calculation 15 4 8" xfId="1077"/>
    <cellStyle name="Calculation 15 4 9" xfId="1078"/>
    <cellStyle name="Calculation 15 5" xfId="1079"/>
    <cellStyle name="Calculation 15 5 10" xfId="1080"/>
    <cellStyle name="Calculation 15 5 11" xfId="1081"/>
    <cellStyle name="Calculation 15 5 2" xfId="1082"/>
    <cellStyle name="Calculation 15 5 3" xfId="1083"/>
    <cellStyle name="Calculation 15 5 4" xfId="1084"/>
    <cellStyle name="Calculation 15 5 5" xfId="1085"/>
    <cellStyle name="Calculation 15 5 6" xfId="1086"/>
    <cellStyle name="Calculation 15 5 7" xfId="1087"/>
    <cellStyle name="Calculation 15 5 8" xfId="1088"/>
    <cellStyle name="Calculation 15 5 9" xfId="1089"/>
    <cellStyle name="Calculation 15 6" xfId="1090"/>
    <cellStyle name="Calculation 15 6 10" xfId="1091"/>
    <cellStyle name="Calculation 15 6 11" xfId="1092"/>
    <cellStyle name="Calculation 15 6 2" xfId="1093"/>
    <cellStyle name="Calculation 15 6 3" xfId="1094"/>
    <cellStyle name="Calculation 15 6 4" xfId="1095"/>
    <cellStyle name="Calculation 15 6 5" xfId="1096"/>
    <cellStyle name="Calculation 15 6 6" xfId="1097"/>
    <cellStyle name="Calculation 15 6 7" xfId="1098"/>
    <cellStyle name="Calculation 15 6 8" xfId="1099"/>
    <cellStyle name="Calculation 15 6 9" xfId="1100"/>
    <cellStyle name="Calculation 15 7" xfId="1101"/>
    <cellStyle name="Calculation 15 7 10" xfId="1102"/>
    <cellStyle name="Calculation 15 7 11" xfId="1103"/>
    <cellStyle name="Calculation 15 7 2" xfId="1104"/>
    <cellStyle name="Calculation 15 7 3" xfId="1105"/>
    <cellStyle name="Calculation 15 7 4" xfId="1106"/>
    <cellStyle name="Calculation 15 7 5" xfId="1107"/>
    <cellStyle name="Calculation 15 7 6" xfId="1108"/>
    <cellStyle name="Calculation 15 7 7" xfId="1109"/>
    <cellStyle name="Calculation 15 7 8" xfId="1110"/>
    <cellStyle name="Calculation 15 7 9" xfId="1111"/>
    <cellStyle name="Calculation 15 8" xfId="1112"/>
    <cellStyle name="Calculation 15 8 10" xfId="1113"/>
    <cellStyle name="Calculation 15 8 11" xfId="1114"/>
    <cellStyle name="Calculation 15 8 2" xfId="1115"/>
    <cellStyle name="Calculation 15 8 3" xfId="1116"/>
    <cellStyle name="Calculation 15 8 4" xfId="1117"/>
    <cellStyle name="Calculation 15 8 5" xfId="1118"/>
    <cellStyle name="Calculation 15 8 6" xfId="1119"/>
    <cellStyle name="Calculation 15 8 7" xfId="1120"/>
    <cellStyle name="Calculation 15 8 8" xfId="1121"/>
    <cellStyle name="Calculation 15 8 9" xfId="1122"/>
    <cellStyle name="Calculation 15 9" xfId="1123"/>
    <cellStyle name="Calculation 15 9 10" xfId="1124"/>
    <cellStyle name="Calculation 15 9 11" xfId="1125"/>
    <cellStyle name="Calculation 15 9 2" xfId="1126"/>
    <cellStyle name="Calculation 15 9 3" xfId="1127"/>
    <cellStyle name="Calculation 15 9 4" xfId="1128"/>
    <cellStyle name="Calculation 15 9 5" xfId="1129"/>
    <cellStyle name="Calculation 15 9 6" xfId="1130"/>
    <cellStyle name="Calculation 15 9 7" xfId="1131"/>
    <cellStyle name="Calculation 15 9 8" xfId="1132"/>
    <cellStyle name="Calculation 15 9 9" xfId="1133"/>
    <cellStyle name="Calculation 16" xfId="1134"/>
    <cellStyle name="Calculation 16 10" xfId="1135"/>
    <cellStyle name="Calculation 16 11" xfId="1136"/>
    <cellStyle name="Calculation 16 2" xfId="1137"/>
    <cellStyle name="Calculation 16 3" xfId="1138"/>
    <cellStyle name="Calculation 16 4" xfId="1139"/>
    <cellStyle name="Calculation 16 5" xfId="1140"/>
    <cellStyle name="Calculation 16 6" xfId="1141"/>
    <cellStyle name="Calculation 16 7" xfId="1142"/>
    <cellStyle name="Calculation 16 8" xfId="1143"/>
    <cellStyle name="Calculation 16 9" xfId="1144"/>
    <cellStyle name="Calculation 17" xfId="1145"/>
    <cellStyle name="Calculation 17 10" xfId="1146"/>
    <cellStyle name="Calculation 17 11" xfId="1147"/>
    <cellStyle name="Calculation 17 2" xfId="1148"/>
    <cellStyle name="Calculation 17 3" xfId="1149"/>
    <cellStyle name="Calculation 17 4" xfId="1150"/>
    <cellStyle name="Calculation 17 5" xfId="1151"/>
    <cellStyle name="Calculation 17 6" xfId="1152"/>
    <cellStyle name="Calculation 17 7" xfId="1153"/>
    <cellStyle name="Calculation 17 8" xfId="1154"/>
    <cellStyle name="Calculation 17 9" xfId="1155"/>
    <cellStyle name="Calculation 18" xfId="1156"/>
    <cellStyle name="Calculation 18 10" xfId="1157"/>
    <cellStyle name="Calculation 18 11" xfId="1158"/>
    <cellStyle name="Calculation 18 2" xfId="1159"/>
    <cellStyle name="Calculation 18 3" xfId="1160"/>
    <cellStyle name="Calculation 18 4" xfId="1161"/>
    <cellStyle name="Calculation 18 5" xfId="1162"/>
    <cellStyle name="Calculation 18 6" xfId="1163"/>
    <cellStyle name="Calculation 18 7" xfId="1164"/>
    <cellStyle name="Calculation 18 8" xfId="1165"/>
    <cellStyle name="Calculation 18 9" xfId="1166"/>
    <cellStyle name="Calculation 19" xfId="1167"/>
    <cellStyle name="Calculation 19 10" xfId="1168"/>
    <cellStyle name="Calculation 19 11" xfId="1169"/>
    <cellStyle name="Calculation 19 2" xfId="1170"/>
    <cellStyle name="Calculation 19 3" xfId="1171"/>
    <cellStyle name="Calculation 19 4" xfId="1172"/>
    <cellStyle name="Calculation 19 5" xfId="1173"/>
    <cellStyle name="Calculation 19 6" xfId="1174"/>
    <cellStyle name="Calculation 19 7" xfId="1175"/>
    <cellStyle name="Calculation 19 8" xfId="1176"/>
    <cellStyle name="Calculation 19 9" xfId="1177"/>
    <cellStyle name="Calculation 2" xfId="1178"/>
    <cellStyle name="Calculation 2 10" xfId="1179"/>
    <cellStyle name="Calculation 2 10 10" xfId="1180"/>
    <cellStyle name="Calculation 2 10 10 10" xfId="1181"/>
    <cellStyle name="Calculation 2 10 10 11" xfId="1182"/>
    <cellStyle name="Calculation 2 10 10 2" xfId="1183"/>
    <cellStyle name="Calculation 2 10 10 3" xfId="1184"/>
    <cellStyle name="Calculation 2 10 10 4" xfId="1185"/>
    <cellStyle name="Calculation 2 10 10 5" xfId="1186"/>
    <cellStyle name="Calculation 2 10 10 6" xfId="1187"/>
    <cellStyle name="Calculation 2 10 10 7" xfId="1188"/>
    <cellStyle name="Calculation 2 10 10 8" xfId="1189"/>
    <cellStyle name="Calculation 2 10 10 9" xfId="1190"/>
    <cellStyle name="Calculation 2 10 11" xfId="1191"/>
    <cellStyle name="Calculation 2 10 11 10" xfId="1192"/>
    <cellStyle name="Calculation 2 10 11 11" xfId="1193"/>
    <cellStyle name="Calculation 2 10 11 2" xfId="1194"/>
    <cellStyle name="Calculation 2 10 11 3" xfId="1195"/>
    <cellStyle name="Calculation 2 10 11 4" xfId="1196"/>
    <cellStyle name="Calculation 2 10 11 5" xfId="1197"/>
    <cellStyle name="Calculation 2 10 11 6" xfId="1198"/>
    <cellStyle name="Calculation 2 10 11 7" xfId="1199"/>
    <cellStyle name="Calculation 2 10 11 8" xfId="1200"/>
    <cellStyle name="Calculation 2 10 11 9" xfId="1201"/>
    <cellStyle name="Calculation 2 10 12" xfId="1202"/>
    <cellStyle name="Calculation 2 10 12 10" xfId="1203"/>
    <cellStyle name="Calculation 2 10 12 11" xfId="1204"/>
    <cellStyle name="Calculation 2 10 12 2" xfId="1205"/>
    <cellStyle name="Calculation 2 10 12 3" xfId="1206"/>
    <cellStyle name="Calculation 2 10 12 4" xfId="1207"/>
    <cellStyle name="Calculation 2 10 12 5" xfId="1208"/>
    <cellStyle name="Calculation 2 10 12 6" xfId="1209"/>
    <cellStyle name="Calculation 2 10 12 7" xfId="1210"/>
    <cellStyle name="Calculation 2 10 12 8" xfId="1211"/>
    <cellStyle name="Calculation 2 10 12 9" xfId="1212"/>
    <cellStyle name="Calculation 2 10 13" xfId="1213"/>
    <cellStyle name="Calculation 2 10 13 10" xfId="1214"/>
    <cellStyle name="Calculation 2 10 13 11" xfId="1215"/>
    <cellStyle name="Calculation 2 10 13 2" xfId="1216"/>
    <cellStyle name="Calculation 2 10 13 3" xfId="1217"/>
    <cellStyle name="Calculation 2 10 13 4" xfId="1218"/>
    <cellStyle name="Calculation 2 10 13 5" xfId="1219"/>
    <cellStyle name="Calculation 2 10 13 6" xfId="1220"/>
    <cellStyle name="Calculation 2 10 13 7" xfId="1221"/>
    <cellStyle name="Calculation 2 10 13 8" xfId="1222"/>
    <cellStyle name="Calculation 2 10 13 9" xfId="1223"/>
    <cellStyle name="Calculation 2 10 14" xfId="1224"/>
    <cellStyle name="Calculation 2 10 14 10" xfId="1225"/>
    <cellStyle name="Calculation 2 10 14 11" xfId="1226"/>
    <cellStyle name="Calculation 2 10 14 2" xfId="1227"/>
    <cellStyle name="Calculation 2 10 14 3" xfId="1228"/>
    <cellStyle name="Calculation 2 10 14 4" xfId="1229"/>
    <cellStyle name="Calculation 2 10 14 5" xfId="1230"/>
    <cellStyle name="Calculation 2 10 14 6" xfId="1231"/>
    <cellStyle name="Calculation 2 10 14 7" xfId="1232"/>
    <cellStyle name="Calculation 2 10 14 8" xfId="1233"/>
    <cellStyle name="Calculation 2 10 14 9" xfId="1234"/>
    <cellStyle name="Calculation 2 10 15" xfId="1235"/>
    <cellStyle name="Calculation 2 10 15 10" xfId="1236"/>
    <cellStyle name="Calculation 2 10 15 11" xfId="1237"/>
    <cellStyle name="Calculation 2 10 15 2" xfId="1238"/>
    <cellStyle name="Calculation 2 10 15 3" xfId="1239"/>
    <cellStyle name="Calculation 2 10 15 4" xfId="1240"/>
    <cellStyle name="Calculation 2 10 15 5" xfId="1241"/>
    <cellStyle name="Calculation 2 10 15 6" xfId="1242"/>
    <cellStyle name="Calculation 2 10 15 7" xfId="1243"/>
    <cellStyle name="Calculation 2 10 15 8" xfId="1244"/>
    <cellStyle name="Calculation 2 10 15 9" xfId="1245"/>
    <cellStyle name="Calculation 2 10 16" xfId="1246"/>
    <cellStyle name="Calculation 2 10 16 10" xfId="1247"/>
    <cellStyle name="Calculation 2 10 16 11" xfId="1248"/>
    <cellStyle name="Calculation 2 10 16 2" xfId="1249"/>
    <cellStyle name="Calculation 2 10 16 3" xfId="1250"/>
    <cellStyle name="Calculation 2 10 16 4" xfId="1251"/>
    <cellStyle name="Calculation 2 10 16 5" xfId="1252"/>
    <cellStyle name="Calculation 2 10 16 6" xfId="1253"/>
    <cellStyle name="Calculation 2 10 16 7" xfId="1254"/>
    <cellStyle name="Calculation 2 10 16 8" xfId="1255"/>
    <cellStyle name="Calculation 2 10 16 9" xfId="1256"/>
    <cellStyle name="Calculation 2 10 17" xfId="1257"/>
    <cellStyle name="Calculation 2 10 17 10" xfId="1258"/>
    <cellStyle name="Calculation 2 10 17 11" xfId="1259"/>
    <cellStyle name="Calculation 2 10 17 2" xfId="1260"/>
    <cellStyle name="Calculation 2 10 17 3" xfId="1261"/>
    <cellStyle name="Calculation 2 10 17 4" xfId="1262"/>
    <cellStyle name="Calculation 2 10 17 5" xfId="1263"/>
    <cellStyle name="Calculation 2 10 17 6" xfId="1264"/>
    <cellStyle name="Calculation 2 10 17 7" xfId="1265"/>
    <cellStyle name="Calculation 2 10 17 8" xfId="1266"/>
    <cellStyle name="Calculation 2 10 17 9" xfId="1267"/>
    <cellStyle name="Calculation 2 10 18" xfId="1268"/>
    <cellStyle name="Calculation 2 10 18 10" xfId="1269"/>
    <cellStyle name="Calculation 2 10 18 11" xfId="1270"/>
    <cellStyle name="Calculation 2 10 18 2" xfId="1271"/>
    <cellStyle name="Calculation 2 10 18 3" xfId="1272"/>
    <cellStyle name="Calculation 2 10 18 4" xfId="1273"/>
    <cellStyle name="Calculation 2 10 18 5" xfId="1274"/>
    <cellStyle name="Calculation 2 10 18 6" xfId="1275"/>
    <cellStyle name="Calculation 2 10 18 7" xfId="1276"/>
    <cellStyle name="Calculation 2 10 18 8" xfId="1277"/>
    <cellStyle name="Calculation 2 10 18 9" xfId="1278"/>
    <cellStyle name="Calculation 2 10 19" xfId="1279"/>
    <cellStyle name="Calculation 2 10 2" xfId="1280"/>
    <cellStyle name="Calculation 2 10 2 10" xfId="1281"/>
    <cellStyle name="Calculation 2 10 2 11" xfId="1282"/>
    <cellStyle name="Calculation 2 10 2 2" xfId="1283"/>
    <cellStyle name="Calculation 2 10 2 3" xfId="1284"/>
    <cellStyle name="Calculation 2 10 2 4" xfId="1285"/>
    <cellStyle name="Calculation 2 10 2 5" xfId="1286"/>
    <cellStyle name="Calculation 2 10 2 6" xfId="1287"/>
    <cellStyle name="Calculation 2 10 2 7" xfId="1288"/>
    <cellStyle name="Calculation 2 10 2 8" xfId="1289"/>
    <cellStyle name="Calculation 2 10 2 9" xfId="1290"/>
    <cellStyle name="Calculation 2 10 20" xfId="1291"/>
    <cellStyle name="Calculation 2 10 21" xfId="1292"/>
    <cellStyle name="Calculation 2 10 22" xfId="1293"/>
    <cellStyle name="Calculation 2 10 23" xfId="1294"/>
    <cellStyle name="Calculation 2 10 24" xfId="1295"/>
    <cellStyle name="Calculation 2 10 25" xfId="1296"/>
    <cellStyle name="Calculation 2 10 26" xfId="1297"/>
    <cellStyle name="Calculation 2 10 27" xfId="1298"/>
    <cellStyle name="Calculation 2 10 28" xfId="1299"/>
    <cellStyle name="Calculation 2 10 29" xfId="1300"/>
    <cellStyle name="Calculation 2 10 3" xfId="1301"/>
    <cellStyle name="Calculation 2 10 3 10" xfId="1302"/>
    <cellStyle name="Calculation 2 10 3 11" xfId="1303"/>
    <cellStyle name="Calculation 2 10 3 2" xfId="1304"/>
    <cellStyle name="Calculation 2 10 3 3" xfId="1305"/>
    <cellStyle name="Calculation 2 10 3 4" xfId="1306"/>
    <cellStyle name="Calculation 2 10 3 5" xfId="1307"/>
    <cellStyle name="Calculation 2 10 3 6" xfId="1308"/>
    <cellStyle name="Calculation 2 10 3 7" xfId="1309"/>
    <cellStyle name="Calculation 2 10 3 8" xfId="1310"/>
    <cellStyle name="Calculation 2 10 3 9" xfId="1311"/>
    <cellStyle name="Calculation 2 10 30" xfId="1312"/>
    <cellStyle name="Calculation 2 10 31" xfId="1313"/>
    <cellStyle name="Calculation 2 10 32" xfId="1314"/>
    <cellStyle name="Calculation 2 10 33" xfId="1315"/>
    <cellStyle name="Calculation 2 10 34" xfId="1316"/>
    <cellStyle name="Calculation 2 10 35" xfId="1317"/>
    <cellStyle name="Calculation 2 10 36" xfId="1318"/>
    <cellStyle name="Calculation 2 10 37" xfId="1319"/>
    <cellStyle name="Calculation 2 10 38" xfId="1320"/>
    <cellStyle name="Calculation 2 10 39" xfId="1321"/>
    <cellStyle name="Calculation 2 10 4" xfId="1322"/>
    <cellStyle name="Calculation 2 10 4 10" xfId="1323"/>
    <cellStyle name="Calculation 2 10 4 11" xfId="1324"/>
    <cellStyle name="Calculation 2 10 4 2" xfId="1325"/>
    <cellStyle name="Calculation 2 10 4 3" xfId="1326"/>
    <cellStyle name="Calculation 2 10 4 4" xfId="1327"/>
    <cellStyle name="Calculation 2 10 4 5" xfId="1328"/>
    <cellStyle name="Calculation 2 10 4 6" xfId="1329"/>
    <cellStyle name="Calculation 2 10 4 7" xfId="1330"/>
    <cellStyle name="Calculation 2 10 4 8" xfId="1331"/>
    <cellStyle name="Calculation 2 10 4 9" xfId="1332"/>
    <cellStyle name="Calculation 2 10 40" xfId="1333"/>
    <cellStyle name="Calculation 2 10 5" xfId="1334"/>
    <cellStyle name="Calculation 2 10 5 10" xfId="1335"/>
    <cellStyle name="Calculation 2 10 5 11" xfId="1336"/>
    <cellStyle name="Calculation 2 10 5 2" xfId="1337"/>
    <cellStyle name="Calculation 2 10 5 3" xfId="1338"/>
    <cellStyle name="Calculation 2 10 5 4" xfId="1339"/>
    <cellStyle name="Calculation 2 10 5 5" xfId="1340"/>
    <cellStyle name="Calculation 2 10 5 6" xfId="1341"/>
    <cellStyle name="Calculation 2 10 5 7" xfId="1342"/>
    <cellStyle name="Calculation 2 10 5 8" xfId="1343"/>
    <cellStyle name="Calculation 2 10 5 9" xfId="1344"/>
    <cellStyle name="Calculation 2 10 6" xfId="1345"/>
    <cellStyle name="Calculation 2 10 6 10" xfId="1346"/>
    <cellStyle name="Calculation 2 10 6 11" xfId="1347"/>
    <cellStyle name="Calculation 2 10 6 2" xfId="1348"/>
    <cellStyle name="Calculation 2 10 6 3" xfId="1349"/>
    <cellStyle name="Calculation 2 10 6 4" xfId="1350"/>
    <cellStyle name="Calculation 2 10 6 5" xfId="1351"/>
    <cellStyle name="Calculation 2 10 6 6" xfId="1352"/>
    <cellStyle name="Calculation 2 10 6 7" xfId="1353"/>
    <cellStyle name="Calculation 2 10 6 8" xfId="1354"/>
    <cellStyle name="Calculation 2 10 6 9" xfId="1355"/>
    <cellStyle name="Calculation 2 10 7" xfId="1356"/>
    <cellStyle name="Calculation 2 10 7 10" xfId="1357"/>
    <cellStyle name="Calculation 2 10 7 11" xfId="1358"/>
    <cellStyle name="Calculation 2 10 7 2" xfId="1359"/>
    <cellStyle name="Calculation 2 10 7 3" xfId="1360"/>
    <cellStyle name="Calculation 2 10 7 4" xfId="1361"/>
    <cellStyle name="Calculation 2 10 7 5" xfId="1362"/>
    <cellStyle name="Calculation 2 10 7 6" xfId="1363"/>
    <cellStyle name="Calculation 2 10 7 7" xfId="1364"/>
    <cellStyle name="Calculation 2 10 7 8" xfId="1365"/>
    <cellStyle name="Calculation 2 10 7 9" xfId="1366"/>
    <cellStyle name="Calculation 2 10 8" xfId="1367"/>
    <cellStyle name="Calculation 2 10 8 10" xfId="1368"/>
    <cellStyle name="Calculation 2 10 8 11" xfId="1369"/>
    <cellStyle name="Calculation 2 10 8 2" xfId="1370"/>
    <cellStyle name="Calculation 2 10 8 3" xfId="1371"/>
    <cellStyle name="Calculation 2 10 8 4" xfId="1372"/>
    <cellStyle name="Calculation 2 10 8 5" xfId="1373"/>
    <cellStyle name="Calculation 2 10 8 6" xfId="1374"/>
    <cellStyle name="Calculation 2 10 8 7" xfId="1375"/>
    <cellStyle name="Calculation 2 10 8 8" xfId="1376"/>
    <cellStyle name="Calculation 2 10 8 9" xfId="1377"/>
    <cellStyle name="Calculation 2 10 9" xfId="1378"/>
    <cellStyle name="Calculation 2 10 9 10" xfId="1379"/>
    <cellStyle name="Calculation 2 10 9 11" xfId="1380"/>
    <cellStyle name="Calculation 2 10 9 2" xfId="1381"/>
    <cellStyle name="Calculation 2 10 9 3" xfId="1382"/>
    <cellStyle name="Calculation 2 10 9 4" xfId="1383"/>
    <cellStyle name="Calculation 2 10 9 5" xfId="1384"/>
    <cellStyle name="Calculation 2 10 9 6" xfId="1385"/>
    <cellStyle name="Calculation 2 10 9 7" xfId="1386"/>
    <cellStyle name="Calculation 2 10 9 8" xfId="1387"/>
    <cellStyle name="Calculation 2 10 9 9" xfId="1388"/>
    <cellStyle name="Calculation 2 11" xfId="1389"/>
    <cellStyle name="Calculation 2 11 10" xfId="1390"/>
    <cellStyle name="Calculation 2 11 10 10" xfId="1391"/>
    <cellStyle name="Calculation 2 11 10 11" xfId="1392"/>
    <cellStyle name="Calculation 2 11 10 2" xfId="1393"/>
    <cellStyle name="Calculation 2 11 10 3" xfId="1394"/>
    <cellStyle name="Calculation 2 11 10 4" xfId="1395"/>
    <cellStyle name="Calculation 2 11 10 5" xfId="1396"/>
    <cellStyle name="Calculation 2 11 10 6" xfId="1397"/>
    <cellStyle name="Calculation 2 11 10 7" xfId="1398"/>
    <cellStyle name="Calculation 2 11 10 8" xfId="1399"/>
    <cellStyle name="Calculation 2 11 10 9" xfId="1400"/>
    <cellStyle name="Calculation 2 11 11" xfId="1401"/>
    <cellStyle name="Calculation 2 11 11 10" xfId="1402"/>
    <cellStyle name="Calculation 2 11 11 11" xfId="1403"/>
    <cellStyle name="Calculation 2 11 11 2" xfId="1404"/>
    <cellStyle name="Calculation 2 11 11 3" xfId="1405"/>
    <cellStyle name="Calculation 2 11 11 4" xfId="1406"/>
    <cellStyle name="Calculation 2 11 11 5" xfId="1407"/>
    <cellStyle name="Calculation 2 11 11 6" xfId="1408"/>
    <cellStyle name="Calculation 2 11 11 7" xfId="1409"/>
    <cellStyle name="Calculation 2 11 11 8" xfId="1410"/>
    <cellStyle name="Calculation 2 11 11 9" xfId="1411"/>
    <cellStyle name="Calculation 2 11 12" xfId="1412"/>
    <cellStyle name="Calculation 2 11 12 10" xfId="1413"/>
    <cellStyle name="Calculation 2 11 12 11" xfId="1414"/>
    <cellStyle name="Calculation 2 11 12 2" xfId="1415"/>
    <cellStyle name="Calculation 2 11 12 3" xfId="1416"/>
    <cellStyle name="Calculation 2 11 12 4" xfId="1417"/>
    <cellStyle name="Calculation 2 11 12 5" xfId="1418"/>
    <cellStyle name="Calculation 2 11 12 6" xfId="1419"/>
    <cellStyle name="Calculation 2 11 12 7" xfId="1420"/>
    <cellStyle name="Calculation 2 11 12 8" xfId="1421"/>
    <cellStyle name="Calculation 2 11 12 9" xfId="1422"/>
    <cellStyle name="Calculation 2 11 13" xfId="1423"/>
    <cellStyle name="Calculation 2 11 13 10" xfId="1424"/>
    <cellStyle name="Calculation 2 11 13 11" xfId="1425"/>
    <cellStyle name="Calculation 2 11 13 2" xfId="1426"/>
    <cellStyle name="Calculation 2 11 13 3" xfId="1427"/>
    <cellStyle name="Calculation 2 11 13 4" xfId="1428"/>
    <cellStyle name="Calculation 2 11 13 5" xfId="1429"/>
    <cellStyle name="Calculation 2 11 13 6" xfId="1430"/>
    <cellStyle name="Calculation 2 11 13 7" xfId="1431"/>
    <cellStyle name="Calculation 2 11 13 8" xfId="1432"/>
    <cellStyle name="Calculation 2 11 13 9" xfId="1433"/>
    <cellStyle name="Calculation 2 11 14" xfId="1434"/>
    <cellStyle name="Calculation 2 11 14 10" xfId="1435"/>
    <cellStyle name="Calculation 2 11 14 11" xfId="1436"/>
    <cellStyle name="Calculation 2 11 14 2" xfId="1437"/>
    <cellStyle name="Calculation 2 11 14 3" xfId="1438"/>
    <cellStyle name="Calculation 2 11 14 4" xfId="1439"/>
    <cellStyle name="Calculation 2 11 14 5" xfId="1440"/>
    <cellStyle name="Calculation 2 11 14 6" xfId="1441"/>
    <cellStyle name="Calculation 2 11 14 7" xfId="1442"/>
    <cellStyle name="Calculation 2 11 14 8" xfId="1443"/>
    <cellStyle name="Calculation 2 11 14 9" xfId="1444"/>
    <cellStyle name="Calculation 2 11 15" xfId="1445"/>
    <cellStyle name="Calculation 2 11 15 10" xfId="1446"/>
    <cellStyle name="Calculation 2 11 15 11" xfId="1447"/>
    <cellStyle name="Calculation 2 11 15 2" xfId="1448"/>
    <cellStyle name="Calculation 2 11 15 3" xfId="1449"/>
    <cellStyle name="Calculation 2 11 15 4" xfId="1450"/>
    <cellStyle name="Calculation 2 11 15 5" xfId="1451"/>
    <cellStyle name="Calculation 2 11 15 6" xfId="1452"/>
    <cellStyle name="Calculation 2 11 15 7" xfId="1453"/>
    <cellStyle name="Calculation 2 11 15 8" xfId="1454"/>
    <cellStyle name="Calculation 2 11 15 9" xfId="1455"/>
    <cellStyle name="Calculation 2 11 16" xfId="1456"/>
    <cellStyle name="Calculation 2 11 16 10" xfId="1457"/>
    <cellStyle name="Calculation 2 11 16 11" xfId="1458"/>
    <cellStyle name="Calculation 2 11 16 2" xfId="1459"/>
    <cellStyle name="Calculation 2 11 16 3" xfId="1460"/>
    <cellStyle name="Calculation 2 11 16 4" xfId="1461"/>
    <cellStyle name="Calculation 2 11 16 5" xfId="1462"/>
    <cellStyle name="Calculation 2 11 16 6" xfId="1463"/>
    <cellStyle name="Calculation 2 11 16 7" xfId="1464"/>
    <cellStyle name="Calculation 2 11 16 8" xfId="1465"/>
    <cellStyle name="Calculation 2 11 16 9" xfId="1466"/>
    <cellStyle name="Calculation 2 11 17" xfId="1467"/>
    <cellStyle name="Calculation 2 11 17 10" xfId="1468"/>
    <cellStyle name="Calculation 2 11 17 11" xfId="1469"/>
    <cellStyle name="Calculation 2 11 17 2" xfId="1470"/>
    <cellStyle name="Calculation 2 11 17 3" xfId="1471"/>
    <cellStyle name="Calculation 2 11 17 4" xfId="1472"/>
    <cellStyle name="Calculation 2 11 17 5" xfId="1473"/>
    <cellStyle name="Calculation 2 11 17 6" xfId="1474"/>
    <cellStyle name="Calculation 2 11 17 7" xfId="1475"/>
    <cellStyle name="Calculation 2 11 17 8" xfId="1476"/>
    <cellStyle name="Calculation 2 11 17 9" xfId="1477"/>
    <cellStyle name="Calculation 2 11 18" xfId="1478"/>
    <cellStyle name="Calculation 2 11 18 10" xfId="1479"/>
    <cellStyle name="Calculation 2 11 18 11" xfId="1480"/>
    <cellStyle name="Calculation 2 11 18 2" xfId="1481"/>
    <cellStyle name="Calculation 2 11 18 3" xfId="1482"/>
    <cellStyle name="Calculation 2 11 18 4" xfId="1483"/>
    <cellStyle name="Calculation 2 11 18 5" xfId="1484"/>
    <cellStyle name="Calculation 2 11 18 6" xfId="1485"/>
    <cellStyle name="Calculation 2 11 18 7" xfId="1486"/>
    <cellStyle name="Calculation 2 11 18 8" xfId="1487"/>
    <cellStyle name="Calculation 2 11 18 9" xfId="1488"/>
    <cellStyle name="Calculation 2 11 19" xfId="1489"/>
    <cellStyle name="Calculation 2 11 2" xfId="1490"/>
    <cellStyle name="Calculation 2 11 2 10" xfId="1491"/>
    <cellStyle name="Calculation 2 11 2 11" xfId="1492"/>
    <cellStyle name="Calculation 2 11 2 2" xfId="1493"/>
    <cellStyle name="Calculation 2 11 2 3" xfId="1494"/>
    <cellStyle name="Calculation 2 11 2 4" xfId="1495"/>
    <cellStyle name="Calculation 2 11 2 5" xfId="1496"/>
    <cellStyle name="Calculation 2 11 2 6" xfId="1497"/>
    <cellStyle name="Calculation 2 11 2 7" xfId="1498"/>
    <cellStyle name="Calculation 2 11 2 8" xfId="1499"/>
    <cellStyle name="Calculation 2 11 2 9" xfId="1500"/>
    <cellStyle name="Calculation 2 11 20" xfId="1501"/>
    <cellStyle name="Calculation 2 11 21" xfId="1502"/>
    <cellStyle name="Calculation 2 11 22" xfId="1503"/>
    <cellStyle name="Calculation 2 11 23" xfId="1504"/>
    <cellStyle name="Calculation 2 11 24" xfId="1505"/>
    <cellStyle name="Calculation 2 11 25" xfId="1506"/>
    <cellStyle name="Calculation 2 11 26" xfId="1507"/>
    <cellStyle name="Calculation 2 11 27" xfId="1508"/>
    <cellStyle name="Calculation 2 11 28" xfId="1509"/>
    <cellStyle name="Calculation 2 11 29" xfId="1510"/>
    <cellStyle name="Calculation 2 11 3" xfId="1511"/>
    <cellStyle name="Calculation 2 11 3 10" xfId="1512"/>
    <cellStyle name="Calculation 2 11 3 11" xfId="1513"/>
    <cellStyle name="Calculation 2 11 3 2" xfId="1514"/>
    <cellStyle name="Calculation 2 11 3 3" xfId="1515"/>
    <cellStyle name="Calculation 2 11 3 4" xfId="1516"/>
    <cellStyle name="Calculation 2 11 3 5" xfId="1517"/>
    <cellStyle name="Calculation 2 11 3 6" xfId="1518"/>
    <cellStyle name="Calculation 2 11 3 7" xfId="1519"/>
    <cellStyle name="Calculation 2 11 3 8" xfId="1520"/>
    <cellStyle name="Calculation 2 11 3 9" xfId="1521"/>
    <cellStyle name="Calculation 2 11 30" xfId="1522"/>
    <cellStyle name="Calculation 2 11 31" xfId="1523"/>
    <cellStyle name="Calculation 2 11 32" xfId="1524"/>
    <cellStyle name="Calculation 2 11 33" xfId="1525"/>
    <cellStyle name="Calculation 2 11 34" xfId="1526"/>
    <cellStyle name="Calculation 2 11 35" xfId="1527"/>
    <cellStyle name="Calculation 2 11 36" xfId="1528"/>
    <cellStyle name="Calculation 2 11 37" xfId="1529"/>
    <cellStyle name="Calculation 2 11 38" xfId="1530"/>
    <cellStyle name="Calculation 2 11 39" xfId="1531"/>
    <cellStyle name="Calculation 2 11 4" xfId="1532"/>
    <cellStyle name="Calculation 2 11 4 10" xfId="1533"/>
    <cellStyle name="Calculation 2 11 4 11" xfId="1534"/>
    <cellStyle name="Calculation 2 11 4 2" xfId="1535"/>
    <cellStyle name="Calculation 2 11 4 3" xfId="1536"/>
    <cellStyle name="Calculation 2 11 4 4" xfId="1537"/>
    <cellStyle name="Calculation 2 11 4 5" xfId="1538"/>
    <cellStyle name="Calculation 2 11 4 6" xfId="1539"/>
    <cellStyle name="Calculation 2 11 4 7" xfId="1540"/>
    <cellStyle name="Calculation 2 11 4 8" xfId="1541"/>
    <cellStyle name="Calculation 2 11 4 9" xfId="1542"/>
    <cellStyle name="Calculation 2 11 40" xfId="1543"/>
    <cellStyle name="Calculation 2 11 5" xfId="1544"/>
    <cellStyle name="Calculation 2 11 5 10" xfId="1545"/>
    <cellStyle name="Calculation 2 11 5 11" xfId="1546"/>
    <cellStyle name="Calculation 2 11 5 2" xfId="1547"/>
    <cellStyle name="Calculation 2 11 5 3" xfId="1548"/>
    <cellStyle name="Calculation 2 11 5 4" xfId="1549"/>
    <cellStyle name="Calculation 2 11 5 5" xfId="1550"/>
    <cellStyle name="Calculation 2 11 5 6" xfId="1551"/>
    <cellStyle name="Calculation 2 11 5 7" xfId="1552"/>
    <cellStyle name="Calculation 2 11 5 8" xfId="1553"/>
    <cellStyle name="Calculation 2 11 5 9" xfId="1554"/>
    <cellStyle name="Calculation 2 11 6" xfId="1555"/>
    <cellStyle name="Calculation 2 11 6 10" xfId="1556"/>
    <cellStyle name="Calculation 2 11 6 11" xfId="1557"/>
    <cellStyle name="Calculation 2 11 6 2" xfId="1558"/>
    <cellStyle name="Calculation 2 11 6 3" xfId="1559"/>
    <cellStyle name="Calculation 2 11 6 4" xfId="1560"/>
    <cellStyle name="Calculation 2 11 6 5" xfId="1561"/>
    <cellStyle name="Calculation 2 11 6 6" xfId="1562"/>
    <cellStyle name="Calculation 2 11 6 7" xfId="1563"/>
    <cellStyle name="Calculation 2 11 6 8" xfId="1564"/>
    <cellStyle name="Calculation 2 11 6 9" xfId="1565"/>
    <cellStyle name="Calculation 2 11 7" xfId="1566"/>
    <cellStyle name="Calculation 2 11 7 10" xfId="1567"/>
    <cellStyle name="Calculation 2 11 7 11" xfId="1568"/>
    <cellStyle name="Calculation 2 11 7 2" xfId="1569"/>
    <cellStyle name="Calculation 2 11 7 3" xfId="1570"/>
    <cellStyle name="Calculation 2 11 7 4" xfId="1571"/>
    <cellStyle name="Calculation 2 11 7 5" xfId="1572"/>
    <cellStyle name="Calculation 2 11 7 6" xfId="1573"/>
    <cellStyle name="Calculation 2 11 7 7" xfId="1574"/>
    <cellStyle name="Calculation 2 11 7 8" xfId="1575"/>
    <cellStyle name="Calculation 2 11 7 9" xfId="1576"/>
    <cellStyle name="Calculation 2 11 8" xfId="1577"/>
    <cellStyle name="Calculation 2 11 8 10" xfId="1578"/>
    <cellStyle name="Calculation 2 11 8 11" xfId="1579"/>
    <cellStyle name="Calculation 2 11 8 2" xfId="1580"/>
    <cellStyle name="Calculation 2 11 8 3" xfId="1581"/>
    <cellStyle name="Calculation 2 11 8 4" xfId="1582"/>
    <cellStyle name="Calculation 2 11 8 5" xfId="1583"/>
    <cellStyle name="Calculation 2 11 8 6" xfId="1584"/>
    <cellStyle name="Calculation 2 11 8 7" xfId="1585"/>
    <cellStyle name="Calculation 2 11 8 8" xfId="1586"/>
    <cellStyle name="Calculation 2 11 8 9" xfId="1587"/>
    <cellStyle name="Calculation 2 11 9" xfId="1588"/>
    <cellStyle name="Calculation 2 11 9 10" xfId="1589"/>
    <cellStyle name="Calculation 2 11 9 11" xfId="1590"/>
    <cellStyle name="Calculation 2 11 9 2" xfId="1591"/>
    <cellStyle name="Calculation 2 11 9 3" xfId="1592"/>
    <cellStyle name="Calculation 2 11 9 4" xfId="1593"/>
    <cellStyle name="Calculation 2 11 9 5" xfId="1594"/>
    <cellStyle name="Calculation 2 11 9 6" xfId="1595"/>
    <cellStyle name="Calculation 2 11 9 7" xfId="1596"/>
    <cellStyle name="Calculation 2 11 9 8" xfId="1597"/>
    <cellStyle name="Calculation 2 11 9 9" xfId="1598"/>
    <cellStyle name="Calculation 2 12" xfId="1599"/>
    <cellStyle name="Calculation 2 12 10" xfId="1600"/>
    <cellStyle name="Calculation 2 12 10 10" xfId="1601"/>
    <cellStyle name="Calculation 2 12 10 11" xfId="1602"/>
    <cellStyle name="Calculation 2 12 10 2" xfId="1603"/>
    <cellStyle name="Calculation 2 12 10 3" xfId="1604"/>
    <cellStyle name="Calculation 2 12 10 4" xfId="1605"/>
    <cellStyle name="Calculation 2 12 10 5" xfId="1606"/>
    <cellStyle name="Calculation 2 12 10 6" xfId="1607"/>
    <cellStyle name="Calculation 2 12 10 7" xfId="1608"/>
    <cellStyle name="Calculation 2 12 10 8" xfId="1609"/>
    <cellStyle name="Calculation 2 12 10 9" xfId="1610"/>
    <cellStyle name="Calculation 2 12 11" xfId="1611"/>
    <cellStyle name="Calculation 2 12 11 10" xfId="1612"/>
    <cellStyle name="Calculation 2 12 11 11" xfId="1613"/>
    <cellStyle name="Calculation 2 12 11 2" xfId="1614"/>
    <cellStyle name="Calculation 2 12 11 3" xfId="1615"/>
    <cellStyle name="Calculation 2 12 11 4" xfId="1616"/>
    <cellStyle name="Calculation 2 12 11 5" xfId="1617"/>
    <cellStyle name="Calculation 2 12 11 6" xfId="1618"/>
    <cellStyle name="Calculation 2 12 11 7" xfId="1619"/>
    <cellStyle name="Calculation 2 12 11 8" xfId="1620"/>
    <cellStyle name="Calculation 2 12 11 9" xfId="1621"/>
    <cellStyle name="Calculation 2 12 12" xfId="1622"/>
    <cellStyle name="Calculation 2 12 12 10" xfId="1623"/>
    <cellStyle name="Calculation 2 12 12 11" xfId="1624"/>
    <cellStyle name="Calculation 2 12 12 2" xfId="1625"/>
    <cellStyle name="Calculation 2 12 12 3" xfId="1626"/>
    <cellStyle name="Calculation 2 12 12 4" xfId="1627"/>
    <cellStyle name="Calculation 2 12 12 5" xfId="1628"/>
    <cellStyle name="Calculation 2 12 12 6" xfId="1629"/>
    <cellStyle name="Calculation 2 12 12 7" xfId="1630"/>
    <cellStyle name="Calculation 2 12 12 8" xfId="1631"/>
    <cellStyle name="Calculation 2 12 12 9" xfId="1632"/>
    <cellStyle name="Calculation 2 12 13" xfId="1633"/>
    <cellStyle name="Calculation 2 12 13 10" xfId="1634"/>
    <cellStyle name="Calculation 2 12 13 11" xfId="1635"/>
    <cellStyle name="Calculation 2 12 13 2" xfId="1636"/>
    <cellStyle name="Calculation 2 12 13 3" xfId="1637"/>
    <cellStyle name="Calculation 2 12 13 4" xfId="1638"/>
    <cellStyle name="Calculation 2 12 13 5" xfId="1639"/>
    <cellStyle name="Calculation 2 12 13 6" xfId="1640"/>
    <cellStyle name="Calculation 2 12 13 7" xfId="1641"/>
    <cellStyle name="Calculation 2 12 13 8" xfId="1642"/>
    <cellStyle name="Calculation 2 12 13 9" xfId="1643"/>
    <cellStyle name="Calculation 2 12 14" xfId="1644"/>
    <cellStyle name="Calculation 2 12 15" xfId="1645"/>
    <cellStyle name="Calculation 2 12 16" xfId="1646"/>
    <cellStyle name="Calculation 2 12 17" xfId="1647"/>
    <cellStyle name="Calculation 2 12 18" xfId="1648"/>
    <cellStyle name="Calculation 2 12 19" xfId="1649"/>
    <cellStyle name="Calculation 2 12 2" xfId="1650"/>
    <cellStyle name="Calculation 2 12 2 10" xfId="1651"/>
    <cellStyle name="Calculation 2 12 2 11" xfId="1652"/>
    <cellStyle name="Calculation 2 12 2 2" xfId="1653"/>
    <cellStyle name="Calculation 2 12 2 3" xfId="1654"/>
    <cellStyle name="Calculation 2 12 2 4" xfId="1655"/>
    <cellStyle name="Calculation 2 12 2 5" xfId="1656"/>
    <cellStyle name="Calculation 2 12 2 6" xfId="1657"/>
    <cellStyle name="Calculation 2 12 2 7" xfId="1658"/>
    <cellStyle name="Calculation 2 12 2 8" xfId="1659"/>
    <cellStyle name="Calculation 2 12 2 9" xfId="1660"/>
    <cellStyle name="Calculation 2 12 20" xfId="1661"/>
    <cellStyle name="Calculation 2 12 21" xfId="1662"/>
    <cellStyle name="Calculation 2 12 22" xfId="1663"/>
    <cellStyle name="Calculation 2 12 23" xfId="1664"/>
    <cellStyle name="Calculation 2 12 3" xfId="1665"/>
    <cellStyle name="Calculation 2 12 3 10" xfId="1666"/>
    <cellStyle name="Calculation 2 12 3 11" xfId="1667"/>
    <cellStyle name="Calculation 2 12 3 2" xfId="1668"/>
    <cellStyle name="Calculation 2 12 3 3" xfId="1669"/>
    <cellStyle name="Calculation 2 12 3 4" xfId="1670"/>
    <cellStyle name="Calculation 2 12 3 5" xfId="1671"/>
    <cellStyle name="Calculation 2 12 3 6" xfId="1672"/>
    <cellStyle name="Calculation 2 12 3 7" xfId="1673"/>
    <cellStyle name="Calculation 2 12 3 8" xfId="1674"/>
    <cellStyle name="Calculation 2 12 3 9" xfId="1675"/>
    <cellStyle name="Calculation 2 12 4" xfId="1676"/>
    <cellStyle name="Calculation 2 12 4 10" xfId="1677"/>
    <cellStyle name="Calculation 2 12 4 11" xfId="1678"/>
    <cellStyle name="Calculation 2 12 4 2" xfId="1679"/>
    <cellStyle name="Calculation 2 12 4 3" xfId="1680"/>
    <cellStyle name="Calculation 2 12 4 4" xfId="1681"/>
    <cellStyle name="Calculation 2 12 4 5" xfId="1682"/>
    <cellStyle name="Calculation 2 12 4 6" xfId="1683"/>
    <cellStyle name="Calculation 2 12 4 7" xfId="1684"/>
    <cellStyle name="Calculation 2 12 4 8" xfId="1685"/>
    <cellStyle name="Calculation 2 12 4 9" xfId="1686"/>
    <cellStyle name="Calculation 2 12 5" xfId="1687"/>
    <cellStyle name="Calculation 2 12 5 10" xfId="1688"/>
    <cellStyle name="Calculation 2 12 5 11" xfId="1689"/>
    <cellStyle name="Calculation 2 12 5 2" xfId="1690"/>
    <cellStyle name="Calculation 2 12 5 3" xfId="1691"/>
    <cellStyle name="Calculation 2 12 5 4" xfId="1692"/>
    <cellStyle name="Calculation 2 12 5 5" xfId="1693"/>
    <cellStyle name="Calculation 2 12 5 6" xfId="1694"/>
    <cellStyle name="Calculation 2 12 5 7" xfId="1695"/>
    <cellStyle name="Calculation 2 12 5 8" xfId="1696"/>
    <cellStyle name="Calculation 2 12 5 9" xfId="1697"/>
    <cellStyle name="Calculation 2 12 6" xfId="1698"/>
    <cellStyle name="Calculation 2 12 6 10" xfId="1699"/>
    <cellStyle name="Calculation 2 12 6 11" xfId="1700"/>
    <cellStyle name="Calculation 2 12 6 2" xfId="1701"/>
    <cellStyle name="Calculation 2 12 6 3" xfId="1702"/>
    <cellStyle name="Calculation 2 12 6 4" xfId="1703"/>
    <cellStyle name="Calculation 2 12 6 5" xfId="1704"/>
    <cellStyle name="Calculation 2 12 6 6" xfId="1705"/>
    <cellStyle name="Calculation 2 12 6 7" xfId="1706"/>
    <cellStyle name="Calculation 2 12 6 8" xfId="1707"/>
    <cellStyle name="Calculation 2 12 6 9" xfId="1708"/>
    <cellStyle name="Calculation 2 12 7" xfId="1709"/>
    <cellStyle name="Calculation 2 12 7 10" xfId="1710"/>
    <cellStyle name="Calculation 2 12 7 11" xfId="1711"/>
    <cellStyle name="Calculation 2 12 7 2" xfId="1712"/>
    <cellStyle name="Calculation 2 12 7 3" xfId="1713"/>
    <cellStyle name="Calculation 2 12 7 4" xfId="1714"/>
    <cellStyle name="Calculation 2 12 7 5" xfId="1715"/>
    <cellStyle name="Calculation 2 12 7 6" xfId="1716"/>
    <cellStyle name="Calculation 2 12 7 7" xfId="1717"/>
    <cellStyle name="Calculation 2 12 7 8" xfId="1718"/>
    <cellStyle name="Calculation 2 12 7 9" xfId="1719"/>
    <cellStyle name="Calculation 2 12 8" xfId="1720"/>
    <cellStyle name="Calculation 2 12 8 10" xfId="1721"/>
    <cellStyle name="Calculation 2 12 8 11" xfId="1722"/>
    <cellStyle name="Calculation 2 12 8 2" xfId="1723"/>
    <cellStyle name="Calculation 2 12 8 3" xfId="1724"/>
    <cellStyle name="Calculation 2 12 8 4" xfId="1725"/>
    <cellStyle name="Calculation 2 12 8 5" xfId="1726"/>
    <cellStyle name="Calculation 2 12 8 6" xfId="1727"/>
    <cellStyle name="Calculation 2 12 8 7" xfId="1728"/>
    <cellStyle name="Calculation 2 12 8 8" xfId="1729"/>
    <cellStyle name="Calculation 2 12 8 9" xfId="1730"/>
    <cellStyle name="Calculation 2 12 9" xfId="1731"/>
    <cellStyle name="Calculation 2 12 9 10" xfId="1732"/>
    <cellStyle name="Calculation 2 12 9 11" xfId="1733"/>
    <cellStyle name="Calculation 2 12 9 2" xfId="1734"/>
    <cellStyle name="Calculation 2 12 9 3" xfId="1735"/>
    <cellStyle name="Calculation 2 12 9 4" xfId="1736"/>
    <cellStyle name="Calculation 2 12 9 5" xfId="1737"/>
    <cellStyle name="Calculation 2 12 9 6" xfId="1738"/>
    <cellStyle name="Calculation 2 12 9 7" xfId="1739"/>
    <cellStyle name="Calculation 2 12 9 8" xfId="1740"/>
    <cellStyle name="Calculation 2 12 9 9" xfId="1741"/>
    <cellStyle name="Calculation 2 13" xfId="1742"/>
    <cellStyle name="Calculation 2 13 10" xfId="1743"/>
    <cellStyle name="Calculation 2 13 10 10" xfId="1744"/>
    <cellStyle name="Calculation 2 13 10 11" xfId="1745"/>
    <cellStyle name="Calculation 2 13 10 2" xfId="1746"/>
    <cellStyle name="Calculation 2 13 10 3" xfId="1747"/>
    <cellStyle name="Calculation 2 13 10 4" xfId="1748"/>
    <cellStyle name="Calculation 2 13 10 5" xfId="1749"/>
    <cellStyle name="Calculation 2 13 10 6" xfId="1750"/>
    <cellStyle name="Calculation 2 13 10 7" xfId="1751"/>
    <cellStyle name="Calculation 2 13 10 8" xfId="1752"/>
    <cellStyle name="Calculation 2 13 10 9" xfId="1753"/>
    <cellStyle name="Calculation 2 13 11" xfId="1754"/>
    <cellStyle name="Calculation 2 13 11 10" xfId="1755"/>
    <cellStyle name="Calculation 2 13 11 11" xfId="1756"/>
    <cellStyle name="Calculation 2 13 11 2" xfId="1757"/>
    <cellStyle name="Calculation 2 13 11 3" xfId="1758"/>
    <cellStyle name="Calculation 2 13 11 4" xfId="1759"/>
    <cellStyle name="Calculation 2 13 11 5" xfId="1760"/>
    <cellStyle name="Calculation 2 13 11 6" xfId="1761"/>
    <cellStyle name="Calculation 2 13 11 7" xfId="1762"/>
    <cellStyle name="Calculation 2 13 11 8" xfId="1763"/>
    <cellStyle name="Calculation 2 13 11 9" xfId="1764"/>
    <cellStyle name="Calculation 2 13 12" xfId="1765"/>
    <cellStyle name="Calculation 2 13 12 10" xfId="1766"/>
    <cellStyle name="Calculation 2 13 12 11" xfId="1767"/>
    <cellStyle name="Calculation 2 13 12 2" xfId="1768"/>
    <cellStyle name="Calculation 2 13 12 3" xfId="1769"/>
    <cellStyle name="Calculation 2 13 12 4" xfId="1770"/>
    <cellStyle name="Calculation 2 13 12 5" xfId="1771"/>
    <cellStyle name="Calculation 2 13 12 6" xfId="1772"/>
    <cellStyle name="Calculation 2 13 12 7" xfId="1773"/>
    <cellStyle name="Calculation 2 13 12 8" xfId="1774"/>
    <cellStyle name="Calculation 2 13 12 9" xfId="1775"/>
    <cellStyle name="Calculation 2 13 13" xfId="1776"/>
    <cellStyle name="Calculation 2 13 13 10" xfId="1777"/>
    <cellStyle name="Calculation 2 13 13 11" xfId="1778"/>
    <cellStyle name="Calculation 2 13 13 2" xfId="1779"/>
    <cellStyle name="Calculation 2 13 13 3" xfId="1780"/>
    <cellStyle name="Calculation 2 13 13 4" xfId="1781"/>
    <cellStyle name="Calculation 2 13 13 5" xfId="1782"/>
    <cellStyle name="Calculation 2 13 13 6" xfId="1783"/>
    <cellStyle name="Calculation 2 13 13 7" xfId="1784"/>
    <cellStyle name="Calculation 2 13 13 8" xfId="1785"/>
    <cellStyle name="Calculation 2 13 13 9" xfId="1786"/>
    <cellStyle name="Calculation 2 13 14" xfId="1787"/>
    <cellStyle name="Calculation 2 13 15" xfId="1788"/>
    <cellStyle name="Calculation 2 13 16" xfId="1789"/>
    <cellStyle name="Calculation 2 13 17" xfId="1790"/>
    <cellStyle name="Calculation 2 13 18" xfId="1791"/>
    <cellStyle name="Calculation 2 13 19" xfId="1792"/>
    <cellStyle name="Calculation 2 13 2" xfId="1793"/>
    <cellStyle name="Calculation 2 13 2 10" xfId="1794"/>
    <cellStyle name="Calculation 2 13 2 11" xfId="1795"/>
    <cellStyle name="Calculation 2 13 2 2" xfId="1796"/>
    <cellStyle name="Calculation 2 13 2 3" xfId="1797"/>
    <cellStyle name="Calculation 2 13 2 4" xfId="1798"/>
    <cellStyle name="Calculation 2 13 2 5" xfId="1799"/>
    <cellStyle name="Calculation 2 13 2 6" xfId="1800"/>
    <cellStyle name="Calculation 2 13 2 7" xfId="1801"/>
    <cellStyle name="Calculation 2 13 2 8" xfId="1802"/>
    <cellStyle name="Calculation 2 13 2 9" xfId="1803"/>
    <cellStyle name="Calculation 2 13 20" xfId="1804"/>
    <cellStyle name="Calculation 2 13 21" xfId="1805"/>
    <cellStyle name="Calculation 2 13 22" xfId="1806"/>
    <cellStyle name="Calculation 2 13 23" xfId="1807"/>
    <cellStyle name="Calculation 2 13 3" xfId="1808"/>
    <cellStyle name="Calculation 2 13 3 10" xfId="1809"/>
    <cellStyle name="Calculation 2 13 3 11" xfId="1810"/>
    <cellStyle name="Calculation 2 13 3 2" xfId="1811"/>
    <cellStyle name="Calculation 2 13 3 3" xfId="1812"/>
    <cellStyle name="Calculation 2 13 3 4" xfId="1813"/>
    <cellStyle name="Calculation 2 13 3 5" xfId="1814"/>
    <cellStyle name="Calculation 2 13 3 6" xfId="1815"/>
    <cellStyle name="Calculation 2 13 3 7" xfId="1816"/>
    <cellStyle name="Calculation 2 13 3 8" xfId="1817"/>
    <cellStyle name="Calculation 2 13 3 9" xfId="1818"/>
    <cellStyle name="Calculation 2 13 4" xfId="1819"/>
    <cellStyle name="Calculation 2 13 4 10" xfId="1820"/>
    <cellStyle name="Calculation 2 13 4 11" xfId="1821"/>
    <cellStyle name="Calculation 2 13 4 2" xfId="1822"/>
    <cellStyle name="Calculation 2 13 4 3" xfId="1823"/>
    <cellStyle name="Calculation 2 13 4 4" xfId="1824"/>
    <cellStyle name="Calculation 2 13 4 5" xfId="1825"/>
    <cellStyle name="Calculation 2 13 4 6" xfId="1826"/>
    <cellStyle name="Calculation 2 13 4 7" xfId="1827"/>
    <cellStyle name="Calculation 2 13 4 8" xfId="1828"/>
    <cellStyle name="Calculation 2 13 4 9" xfId="1829"/>
    <cellStyle name="Calculation 2 13 5" xfId="1830"/>
    <cellStyle name="Calculation 2 13 5 10" xfId="1831"/>
    <cellStyle name="Calculation 2 13 5 11" xfId="1832"/>
    <cellStyle name="Calculation 2 13 5 2" xfId="1833"/>
    <cellStyle name="Calculation 2 13 5 3" xfId="1834"/>
    <cellStyle name="Calculation 2 13 5 4" xfId="1835"/>
    <cellStyle name="Calculation 2 13 5 5" xfId="1836"/>
    <cellStyle name="Calculation 2 13 5 6" xfId="1837"/>
    <cellStyle name="Calculation 2 13 5 7" xfId="1838"/>
    <cellStyle name="Calculation 2 13 5 8" xfId="1839"/>
    <cellStyle name="Calculation 2 13 5 9" xfId="1840"/>
    <cellStyle name="Calculation 2 13 6" xfId="1841"/>
    <cellStyle name="Calculation 2 13 6 10" xfId="1842"/>
    <cellStyle name="Calculation 2 13 6 11" xfId="1843"/>
    <cellStyle name="Calculation 2 13 6 2" xfId="1844"/>
    <cellStyle name="Calculation 2 13 6 3" xfId="1845"/>
    <cellStyle name="Calculation 2 13 6 4" xfId="1846"/>
    <cellStyle name="Calculation 2 13 6 5" xfId="1847"/>
    <cellStyle name="Calculation 2 13 6 6" xfId="1848"/>
    <cellStyle name="Calculation 2 13 6 7" xfId="1849"/>
    <cellStyle name="Calculation 2 13 6 8" xfId="1850"/>
    <cellStyle name="Calculation 2 13 6 9" xfId="1851"/>
    <cellStyle name="Calculation 2 13 7" xfId="1852"/>
    <cellStyle name="Calculation 2 13 7 10" xfId="1853"/>
    <cellStyle name="Calculation 2 13 7 11" xfId="1854"/>
    <cellStyle name="Calculation 2 13 7 2" xfId="1855"/>
    <cellStyle name="Calculation 2 13 7 3" xfId="1856"/>
    <cellStyle name="Calculation 2 13 7 4" xfId="1857"/>
    <cellStyle name="Calculation 2 13 7 5" xfId="1858"/>
    <cellStyle name="Calculation 2 13 7 6" xfId="1859"/>
    <cellStyle name="Calculation 2 13 7 7" xfId="1860"/>
    <cellStyle name="Calculation 2 13 7 8" xfId="1861"/>
    <cellStyle name="Calculation 2 13 7 9" xfId="1862"/>
    <cellStyle name="Calculation 2 13 8" xfId="1863"/>
    <cellStyle name="Calculation 2 13 8 10" xfId="1864"/>
    <cellStyle name="Calculation 2 13 8 11" xfId="1865"/>
    <cellStyle name="Calculation 2 13 8 2" xfId="1866"/>
    <cellStyle name="Calculation 2 13 8 3" xfId="1867"/>
    <cellStyle name="Calculation 2 13 8 4" xfId="1868"/>
    <cellStyle name="Calculation 2 13 8 5" xfId="1869"/>
    <cellStyle name="Calculation 2 13 8 6" xfId="1870"/>
    <cellStyle name="Calculation 2 13 8 7" xfId="1871"/>
    <cellStyle name="Calculation 2 13 8 8" xfId="1872"/>
    <cellStyle name="Calculation 2 13 8 9" xfId="1873"/>
    <cellStyle name="Calculation 2 13 9" xfId="1874"/>
    <cellStyle name="Calculation 2 13 9 10" xfId="1875"/>
    <cellStyle name="Calculation 2 13 9 11" xfId="1876"/>
    <cellStyle name="Calculation 2 13 9 2" xfId="1877"/>
    <cellStyle name="Calculation 2 13 9 3" xfId="1878"/>
    <cellStyle name="Calculation 2 13 9 4" xfId="1879"/>
    <cellStyle name="Calculation 2 13 9 5" xfId="1880"/>
    <cellStyle name="Calculation 2 13 9 6" xfId="1881"/>
    <cellStyle name="Calculation 2 13 9 7" xfId="1882"/>
    <cellStyle name="Calculation 2 13 9 8" xfId="1883"/>
    <cellStyle name="Calculation 2 13 9 9" xfId="1884"/>
    <cellStyle name="Calculation 2 14" xfId="1885"/>
    <cellStyle name="Calculation 2 14 10" xfId="1886"/>
    <cellStyle name="Calculation 2 14 10 10" xfId="1887"/>
    <cellStyle name="Calculation 2 14 10 11" xfId="1888"/>
    <cellStyle name="Calculation 2 14 10 2" xfId="1889"/>
    <cellStyle name="Calculation 2 14 10 3" xfId="1890"/>
    <cellStyle name="Calculation 2 14 10 4" xfId="1891"/>
    <cellStyle name="Calculation 2 14 10 5" xfId="1892"/>
    <cellStyle name="Calculation 2 14 10 6" xfId="1893"/>
    <cellStyle name="Calculation 2 14 10 7" xfId="1894"/>
    <cellStyle name="Calculation 2 14 10 8" xfId="1895"/>
    <cellStyle name="Calculation 2 14 10 9" xfId="1896"/>
    <cellStyle name="Calculation 2 14 11" xfId="1897"/>
    <cellStyle name="Calculation 2 14 11 10" xfId="1898"/>
    <cellStyle name="Calculation 2 14 11 11" xfId="1899"/>
    <cellStyle name="Calculation 2 14 11 2" xfId="1900"/>
    <cellStyle name="Calculation 2 14 11 3" xfId="1901"/>
    <cellStyle name="Calculation 2 14 11 4" xfId="1902"/>
    <cellStyle name="Calculation 2 14 11 5" xfId="1903"/>
    <cellStyle name="Calculation 2 14 11 6" xfId="1904"/>
    <cellStyle name="Calculation 2 14 11 7" xfId="1905"/>
    <cellStyle name="Calculation 2 14 11 8" xfId="1906"/>
    <cellStyle name="Calculation 2 14 11 9" xfId="1907"/>
    <cellStyle name="Calculation 2 14 12" xfId="1908"/>
    <cellStyle name="Calculation 2 14 12 10" xfId="1909"/>
    <cellStyle name="Calculation 2 14 12 11" xfId="1910"/>
    <cellStyle name="Calculation 2 14 12 2" xfId="1911"/>
    <cellStyle name="Calculation 2 14 12 3" xfId="1912"/>
    <cellStyle name="Calculation 2 14 12 4" xfId="1913"/>
    <cellStyle name="Calculation 2 14 12 5" xfId="1914"/>
    <cellStyle name="Calculation 2 14 12 6" xfId="1915"/>
    <cellStyle name="Calculation 2 14 12 7" xfId="1916"/>
    <cellStyle name="Calculation 2 14 12 8" xfId="1917"/>
    <cellStyle name="Calculation 2 14 12 9" xfId="1918"/>
    <cellStyle name="Calculation 2 14 13" xfId="1919"/>
    <cellStyle name="Calculation 2 14 13 10" xfId="1920"/>
    <cellStyle name="Calculation 2 14 13 11" xfId="1921"/>
    <cellStyle name="Calculation 2 14 13 2" xfId="1922"/>
    <cellStyle name="Calculation 2 14 13 3" xfId="1923"/>
    <cellStyle name="Calculation 2 14 13 4" xfId="1924"/>
    <cellStyle name="Calculation 2 14 13 5" xfId="1925"/>
    <cellStyle name="Calculation 2 14 13 6" xfId="1926"/>
    <cellStyle name="Calculation 2 14 13 7" xfId="1927"/>
    <cellStyle name="Calculation 2 14 13 8" xfId="1928"/>
    <cellStyle name="Calculation 2 14 13 9" xfId="1929"/>
    <cellStyle name="Calculation 2 14 14" xfId="1930"/>
    <cellStyle name="Calculation 2 14 15" xfId="1931"/>
    <cellStyle name="Calculation 2 14 16" xfId="1932"/>
    <cellStyle name="Calculation 2 14 17" xfId="1933"/>
    <cellStyle name="Calculation 2 14 18" xfId="1934"/>
    <cellStyle name="Calculation 2 14 19" xfId="1935"/>
    <cellStyle name="Calculation 2 14 2" xfId="1936"/>
    <cellStyle name="Calculation 2 14 2 10" xfId="1937"/>
    <cellStyle name="Calculation 2 14 2 11" xfId="1938"/>
    <cellStyle name="Calculation 2 14 2 2" xfId="1939"/>
    <cellStyle name="Calculation 2 14 2 3" xfId="1940"/>
    <cellStyle name="Calculation 2 14 2 4" xfId="1941"/>
    <cellStyle name="Calculation 2 14 2 5" xfId="1942"/>
    <cellStyle name="Calculation 2 14 2 6" xfId="1943"/>
    <cellStyle name="Calculation 2 14 2 7" xfId="1944"/>
    <cellStyle name="Calculation 2 14 2 8" xfId="1945"/>
    <cellStyle name="Calculation 2 14 2 9" xfId="1946"/>
    <cellStyle name="Calculation 2 14 20" xfId="1947"/>
    <cellStyle name="Calculation 2 14 21" xfId="1948"/>
    <cellStyle name="Calculation 2 14 22" xfId="1949"/>
    <cellStyle name="Calculation 2 14 23" xfId="1950"/>
    <cellStyle name="Calculation 2 14 3" xfId="1951"/>
    <cellStyle name="Calculation 2 14 3 10" xfId="1952"/>
    <cellStyle name="Calculation 2 14 3 11" xfId="1953"/>
    <cellStyle name="Calculation 2 14 3 2" xfId="1954"/>
    <cellStyle name="Calculation 2 14 3 3" xfId="1955"/>
    <cellStyle name="Calculation 2 14 3 4" xfId="1956"/>
    <cellStyle name="Calculation 2 14 3 5" xfId="1957"/>
    <cellStyle name="Calculation 2 14 3 6" xfId="1958"/>
    <cellStyle name="Calculation 2 14 3 7" xfId="1959"/>
    <cellStyle name="Calculation 2 14 3 8" xfId="1960"/>
    <cellStyle name="Calculation 2 14 3 9" xfId="1961"/>
    <cellStyle name="Calculation 2 14 4" xfId="1962"/>
    <cellStyle name="Calculation 2 14 4 10" xfId="1963"/>
    <cellStyle name="Calculation 2 14 4 11" xfId="1964"/>
    <cellStyle name="Calculation 2 14 4 2" xfId="1965"/>
    <cellStyle name="Calculation 2 14 4 3" xfId="1966"/>
    <cellStyle name="Calculation 2 14 4 4" xfId="1967"/>
    <cellStyle name="Calculation 2 14 4 5" xfId="1968"/>
    <cellStyle name="Calculation 2 14 4 6" xfId="1969"/>
    <cellStyle name="Calculation 2 14 4 7" xfId="1970"/>
    <cellStyle name="Calculation 2 14 4 8" xfId="1971"/>
    <cellStyle name="Calculation 2 14 4 9" xfId="1972"/>
    <cellStyle name="Calculation 2 14 5" xfId="1973"/>
    <cellStyle name="Calculation 2 14 5 10" xfId="1974"/>
    <cellStyle name="Calculation 2 14 5 11" xfId="1975"/>
    <cellStyle name="Calculation 2 14 5 2" xfId="1976"/>
    <cellStyle name="Calculation 2 14 5 3" xfId="1977"/>
    <cellStyle name="Calculation 2 14 5 4" xfId="1978"/>
    <cellStyle name="Calculation 2 14 5 5" xfId="1979"/>
    <cellStyle name="Calculation 2 14 5 6" xfId="1980"/>
    <cellStyle name="Calculation 2 14 5 7" xfId="1981"/>
    <cellStyle name="Calculation 2 14 5 8" xfId="1982"/>
    <cellStyle name="Calculation 2 14 5 9" xfId="1983"/>
    <cellStyle name="Calculation 2 14 6" xfId="1984"/>
    <cellStyle name="Calculation 2 14 6 10" xfId="1985"/>
    <cellStyle name="Calculation 2 14 6 11" xfId="1986"/>
    <cellStyle name="Calculation 2 14 6 2" xfId="1987"/>
    <cellStyle name="Calculation 2 14 6 3" xfId="1988"/>
    <cellStyle name="Calculation 2 14 6 4" xfId="1989"/>
    <cellStyle name="Calculation 2 14 6 5" xfId="1990"/>
    <cellStyle name="Calculation 2 14 6 6" xfId="1991"/>
    <cellStyle name="Calculation 2 14 6 7" xfId="1992"/>
    <cellStyle name="Calculation 2 14 6 8" xfId="1993"/>
    <cellStyle name="Calculation 2 14 6 9" xfId="1994"/>
    <cellStyle name="Calculation 2 14 7" xfId="1995"/>
    <cellStyle name="Calculation 2 14 7 10" xfId="1996"/>
    <cellStyle name="Calculation 2 14 7 11" xfId="1997"/>
    <cellStyle name="Calculation 2 14 7 2" xfId="1998"/>
    <cellStyle name="Calculation 2 14 7 3" xfId="1999"/>
    <cellStyle name="Calculation 2 14 7 4" xfId="2000"/>
    <cellStyle name="Calculation 2 14 7 5" xfId="2001"/>
    <cellStyle name="Calculation 2 14 7 6" xfId="2002"/>
    <cellStyle name="Calculation 2 14 7 7" xfId="2003"/>
    <cellStyle name="Calculation 2 14 7 8" xfId="2004"/>
    <cellStyle name="Calculation 2 14 7 9" xfId="2005"/>
    <cellStyle name="Calculation 2 14 8" xfId="2006"/>
    <cellStyle name="Calculation 2 14 8 10" xfId="2007"/>
    <cellStyle name="Calculation 2 14 8 11" xfId="2008"/>
    <cellStyle name="Calculation 2 14 8 2" xfId="2009"/>
    <cellStyle name="Calculation 2 14 8 3" xfId="2010"/>
    <cellStyle name="Calculation 2 14 8 4" xfId="2011"/>
    <cellStyle name="Calculation 2 14 8 5" xfId="2012"/>
    <cellStyle name="Calculation 2 14 8 6" xfId="2013"/>
    <cellStyle name="Calculation 2 14 8 7" xfId="2014"/>
    <cellStyle name="Calculation 2 14 8 8" xfId="2015"/>
    <cellStyle name="Calculation 2 14 8 9" xfId="2016"/>
    <cellStyle name="Calculation 2 14 9" xfId="2017"/>
    <cellStyle name="Calculation 2 14 9 10" xfId="2018"/>
    <cellStyle name="Calculation 2 14 9 11" xfId="2019"/>
    <cellStyle name="Calculation 2 14 9 2" xfId="2020"/>
    <cellStyle name="Calculation 2 14 9 3" xfId="2021"/>
    <cellStyle name="Calculation 2 14 9 4" xfId="2022"/>
    <cellStyle name="Calculation 2 14 9 5" xfId="2023"/>
    <cellStyle name="Calculation 2 14 9 6" xfId="2024"/>
    <cellStyle name="Calculation 2 14 9 7" xfId="2025"/>
    <cellStyle name="Calculation 2 14 9 8" xfId="2026"/>
    <cellStyle name="Calculation 2 14 9 9" xfId="2027"/>
    <cellStyle name="Calculation 2 15" xfId="2028"/>
    <cellStyle name="Calculation 2 15 10" xfId="2029"/>
    <cellStyle name="Calculation 2 15 11" xfId="2030"/>
    <cellStyle name="Calculation 2 15 2" xfId="2031"/>
    <cellStyle name="Calculation 2 15 3" xfId="2032"/>
    <cellStyle name="Calculation 2 15 4" xfId="2033"/>
    <cellStyle name="Calculation 2 15 5" xfId="2034"/>
    <cellStyle name="Calculation 2 15 6" xfId="2035"/>
    <cellStyle name="Calculation 2 15 7" xfId="2036"/>
    <cellStyle name="Calculation 2 15 8" xfId="2037"/>
    <cellStyle name="Calculation 2 15 9" xfId="2038"/>
    <cellStyle name="Calculation 2 16" xfId="2039"/>
    <cellStyle name="Calculation 2 16 10" xfId="2040"/>
    <cellStyle name="Calculation 2 16 11" xfId="2041"/>
    <cellStyle name="Calculation 2 16 2" xfId="2042"/>
    <cellStyle name="Calculation 2 16 3" xfId="2043"/>
    <cellStyle name="Calculation 2 16 4" xfId="2044"/>
    <cellStyle name="Calculation 2 16 5" xfId="2045"/>
    <cellStyle name="Calculation 2 16 6" xfId="2046"/>
    <cellStyle name="Calculation 2 16 7" xfId="2047"/>
    <cellStyle name="Calculation 2 16 8" xfId="2048"/>
    <cellStyle name="Calculation 2 16 9" xfId="2049"/>
    <cellStyle name="Calculation 2 17" xfId="2050"/>
    <cellStyle name="Calculation 2 17 10" xfId="2051"/>
    <cellStyle name="Calculation 2 17 11" xfId="2052"/>
    <cellStyle name="Calculation 2 17 2" xfId="2053"/>
    <cellStyle name="Calculation 2 17 3" xfId="2054"/>
    <cellStyle name="Calculation 2 17 4" xfId="2055"/>
    <cellStyle name="Calculation 2 17 5" xfId="2056"/>
    <cellStyle name="Calculation 2 17 6" xfId="2057"/>
    <cellStyle name="Calculation 2 17 7" xfId="2058"/>
    <cellStyle name="Calculation 2 17 8" xfId="2059"/>
    <cellStyle name="Calculation 2 17 9" xfId="2060"/>
    <cellStyle name="Calculation 2 18" xfId="2061"/>
    <cellStyle name="Calculation 2 18 10" xfId="2062"/>
    <cellStyle name="Calculation 2 18 11" xfId="2063"/>
    <cellStyle name="Calculation 2 18 2" xfId="2064"/>
    <cellStyle name="Calculation 2 18 3" xfId="2065"/>
    <cellStyle name="Calculation 2 18 4" xfId="2066"/>
    <cellStyle name="Calculation 2 18 5" xfId="2067"/>
    <cellStyle name="Calculation 2 18 6" xfId="2068"/>
    <cellStyle name="Calculation 2 18 7" xfId="2069"/>
    <cellStyle name="Calculation 2 18 8" xfId="2070"/>
    <cellStyle name="Calculation 2 18 9" xfId="2071"/>
    <cellStyle name="Calculation 2 19" xfId="2072"/>
    <cellStyle name="Calculation 2 19 10" xfId="2073"/>
    <cellStyle name="Calculation 2 19 11" xfId="2074"/>
    <cellStyle name="Calculation 2 19 2" xfId="2075"/>
    <cellStyle name="Calculation 2 19 3" xfId="2076"/>
    <cellStyle name="Calculation 2 19 4" xfId="2077"/>
    <cellStyle name="Calculation 2 19 5" xfId="2078"/>
    <cellStyle name="Calculation 2 19 6" xfId="2079"/>
    <cellStyle name="Calculation 2 19 7" xfId="2080"/>
    <cellStyle name="Calculation 2 19 8" xfId="2081"/>
    <cellStyle name="Calculation 2 19 9" xfId="2082"/>
    <cellStyle name="Calculation 2 2" xfId="2083"/>
    <cellStyle name="Calculation 2 2 10" xfId="2084"/>
    <cellStyle name="Calculation 2 2 10 10" xfId="2085"/>
    <cellStyle name="Calculation 2 2 10 11" xfId="2086"/>
    <cellStyle name="Calculation 2 2 10 2" xfId="2087"/>
    <cellStyle name="Calculation 2 2 10 3" xfId="2088"/>
    <cellStyle name="Calculation 2 2 10 4" xfId="2089"/>
    <cellStyle name="Calculation 2 2 10 5" xfId="2090"/>
    <cellStyle name="Calculation 2 2 10 6" xfId="2091"/>
    <cellStyle name="Calculation 2 2 10 7" xfId="2092"/>
    <cellStyle name="Calculation 2 2 10 8" xfId="2093"/>
    <cellStyle name="Calculation 2 2 10 9" xfId="2094"/>
    <cellStyle name="Calculation 2 2 11" xfId="2095"/>
    <cellStyle name="Calculation 2 2 11 10" xfId="2096"/>
    <cellStyle name="Calculation 2 2 11 11" xfId="2097"/>
    <cellStyle name="Calculation 2 2 11 2" xfId="2098"/>
    <cellStyle name="Calculation 2 2 11 3" xfId="2099"/>
    <cellStyle name="Calculation 2 2 11 4" xfId="2100"/>
    <cellStyle name="Calculation 2 2 11 5" xfId="2101"/>
    <cellStyle name="Calculation 2 2 11 6" xfId="2102"/>
    <cellStyle name="Calculation 2 2 11 7" xfId="2103"/>
    <cellStyle name="Calculation 2 2 11 8" xfId="2104"/>
    <cellStyle name="Calculation 2 2 11 9" xfId="2105"/>
    <cellStyle name="Calculation 2 2 12" xfId="2106"/>
    <cellStyle name="Calculation 2 2 12 10" xfId="2107"/>
    <cellStyle name="Calculation 2 2 12 11" xfId="2108"/>
    <cellStyle name="Calculation 2 2 12 2" xfId="2109"/>
    <cellStyle name="Calculation 2 2 12 3" xfId="2110"/>
    <cellStyle name="Calculation 2 2 12 4" xfId="2111"/>
    <cellStyle name="Calculation 2 2 12 5" xfId="2112"/>
    <cellStyle name="Calculation 2 2 12 6" xfId="2113"/>
    <cellStyle name="Calculation 2 2 12 7" xfId="2114"/>
    <cellStyle name="Calculation 2 2 12 8" xfId="2115"/>
    <cellStyle name="Calculation 2 2 12 9" xfId="2116"/>
    <cellStyle name="Calculation 2 2 13" xfId="2117"/>
    <cellStyle name="Calculation 2 2 13 10" xfId="2118"/>
    <cellStyle name="Calculation 2 2 13 11" xfId="2119"/>
    <cellStyle name="Calculation 2 2 13 2" xfId="2120"/>
    <cellStyle name="Calculation 2 2 13 3" xfId="2121"/>
    <cellStyle name="Calculation 2 2 13 4" xfId="2122"/>
    <cellStyle name="Calculation 2 2 13 5" xfId="2123"/>
    <cellStyle name="Calculation 2 2 13 6" xfId="2124"/>
    <cellStyle name="Calculation 2 2 13 7" xfId="2125"/>
    <cellStyle name="Calculation 2 2 13 8" xfId="2126"/>
    <cellStyle name="Calculation 2 2 13 9" xfId="2127"/>
    <cellStyle name="Calculation 2 2 14" xfId="2128"/>
    <cellStyle name="Calculation 2 2 14 10" xfId="2129"/>
    <cellStyle name="Calculation 2 2 14 11" xfId="2130"/>
    <cellStyle name="Calculation 2 2 14 2" xfId="2131"/>
    <cellStyle name="Calculation 2 2 14 3" xfId="2132"/>
    <cellStyle name="Calculation 2 2 14 4" xfId="2133"/>
    <cellStyle name="Calculation 2 2 14 5" xfId="2134"/>
    <cellStyle name="Calculation 2 2 14 6" xfId="2135"/>
    <cellStyle name="Calculation 2 2 14 7" xfId="2136"/>
    <cellStyle name="Calculation 2 2 14 8" xfId="2137"/>
    <cellStyle name="Calculation 2 2 14 9" xfId="2138"/>
    <cellStyle name="Calculation 2 2 15" xfId="2139"/>
    <cellStyle name="Calculation 2 2 15 10" xfId="2140"/>
    <cellStyle name="Calculation 2 2 15 11" xfId="2141"/>
    <cellStyle name="Calculation 2 2 15 2" xfId="2142"/>
    <cellStyle name="Calculation 2 2 15 3" xfId="2143"/>
    <cellStyle name="Calculation 2 2 15 4" xfId="2144"/>
    <cellStyle name="Calculation 2 2 15 5" xfId="2145"/>
    <cellStyle name="Calculation 2 2 15 6" xfId="2146"/>
    <cellStyle name="Calculation 2 2 15 7" xfId="2147"/>
    <cellStyle name="Calculation 2 2 15 8" xfId="2148"/>
    <cellStyle name="Calculation 2 2 15 9" xfId="2149"/>
    <cellStyle name="Calculation 2 2 16" xfId="2150"/>
    <cellStyle name="Calculation 2 2 16 10" xfId="2151"/>
    <cellStyle name="Calculation 2 2 16 11" xfId="2152"/>
    <cellStyle name="Calculation 2 2 16 2" xfId="2153"/>
    <cellStyle name="Calculation 2 2 16 3" xfId="2154"/>
    <cellStyle name="Calculation 2 2 16 4" xfId="2155"/>
    <cellStyle name="Calculation 2 2 16 5" xfId="2156"/>
    <cellStyle name="Calculation 2 2 16 6" xfId="2157"/>
    <cellStyle name="Calculation 2 2 16 7" xfId="2158"/>
    <cellStyle name="Calculation 2 2 16 8" xfId="2159"/>
    <cellStyle name="Calculation 2 2 16 9" xfId="2160"/>
    <cellStyle name="Calculation 2 2 17" xfId="2161"/>
    <cellStyle name="Calculation 2 2 17 10" xfId="2162"/>
    <cellStyle name="Calculation 2 2 17 11" xfId="2163"/>
    <cellStyle name="Calculation 2 2 17 2" xfId="2164"/>
    <cellStyle name="Calculation 2 2 17 3" xfId="2165"/>
    <cellStyle name="Calculation 2 2 17 4" xfId="2166"/>
    <cellStyle name="Calculation 2 2 17 5" xfId="2167"/>
    <cellStyle name="Calculation 2 2 17 6" xfId="2168"/>
    <cellStyle name="Calculation 2 2 17 7" xfId="2169"/>
    <cellStyle name="Calculation 2 2 17 8" xfId="2170"/>
    <cellStyle name="Calculation 2 2 17 9" xfId="2171"/>
    <cellStyle name="Calculation 2 2 18" xfId="2172"/>
    <cellStyle name="Calculation 2 2 18 10" xfId="2173"/>
    <cellStyle name="Calculation 2 2 18 11" xfId="2174"/>
    <cellStyle name="Calculation 2 2 18 2" xfId="2175"/>
    <cellStyle name="Calculation 2 2 18 3" xfId="2176"/>
    <cellStyle name="Calculation 2 2 18 4" xfId="2177"/>
    <cellStyle name="Calculation 2 2 18 5" xfId="2178"/>
    <cellStyle name="Calculation 2 2 18 6" xfId="2179"/>
    <cellStyle name="Calculation 2 2 18 7" xfId="2180"/>
    <cellStyle name="Calculation 2 2 18 8" xfId="2181"/>
    <cellStyle name="Calculation 2 2 18 9" xfId="2182"/>
    <cellStyle name="Calculation 2 2 19" xfId="2183"/>
    <cellStyle name="Calculation 2 2 2" xfId="2184"/>
    <cellStyle name="Calculation 2 2 2 10" xfId="2185"/>
    <cellStyle name="Calculation 2 2 2 11" xfId="2186"/>
    <cellStyle name="Calculation 2 2 2 2" xfId="2187"/>
    <cellStyle name="Calculation 2 2 2 3" xfId="2188"/>
    <cellStyle name="Calculation 2 2 2 4" xfId="2189"/>
    <cellStyle name="Calculation 2 2 2 5" xfId="2190"/>
    <cellStyle name="Calculation 2 2 2 6" xfId="2191"/>
    <cellStyle name="Calculation 2 2 2 7" xfId="2192"/>
    <cellStyle name="Calculation 2 2 2 8" xfId="2193"/>
    <cellStyle name="Calculation 2 2 2 9" xfId="2194"/>
    <cellStyle name="Calculation 2 2 20" xfId="2195"/>
    <cellStyle name="Calculation 2 2 21" xfId="2196"/>
    <cellStyle name="Calculation 2 2 22" xfId="2197"/>
    <cellStyle name="Calculation 2 2 23" xfId="2198"/>
    <cellStyle name="Calculation 2 2 24" xfId="2199"/>
    <cellStyle name="Calculation 2 2 25" xfId="2200"/>
    <cellStyle name="Calculation 2 2 26" xfId="2201"/>
    <cellStyle name="Calculation 2 2 27" xfId="2202"/>
    <cellStyle name="Calculation 2 2 28" xfId="2203"/>
    <cellStyle name="Calculation 2 2 29" xfId="2204"/>
    <cellStyle name="Calculation 2 2 3" xfId="2205"/>
    <cellStyle name="Calculation 2 2 3 10" xfId="2206"/>
    <cellStyle name="Calculation 2 2 3 11" xfId="2207"/>
    <cellStyle name="Calculation 2 2 3 2" xfId="2208"/>
    <cellStyle name="Calculation 2 2 3 3" xfId="2209"/>
    <cellStyle name="Calculation 2 2 3 4" xfId="2210"/>
    <cellStyle name="Calculation 2 2 3 5" xfId="2211"/>
    <cellStyle name="Calculation 2 2 3 6" xfId="2212"/>
    <cellStyle name="Calculation 2 2 3 7" xfId="2213"/>
    <cellStyle name="Calculation 2 2 3 8" xfId="2214"/>
    <cellStyle name="Calculation 2 2 3 9" xfId="2215"/>
    <cellStyle name="Calculation 2 2 30" xfId="2216"/>
    <cellStyle name="Calculation 2 2 31" xfId="2217"/>
    <cellStyle name="Calculation 2 2 32" xfId="2218"/>
    <cellStyle name="Calculation 2 2 33" xfId="2219"/>
    <cellStyle name="Calculation 2 2 34" xfId="2220"/>
    <cellStyle name="Calculation 2 2 35" xfId="2221"/>
    <cellStyle name="Calculation 2 2 36" xfId="2222"/>
    <cellStyle name="Calculation 2 2 37" xfId="2223"/>
    <cellStyle name="Calculation 2 2 38" xfId="2224"/>
    <cellStyle name="Calculation 2 2 39" xfId="2225"/>
    <cellStyle name="Calculation 2 2 4" xfId="2226"/>
    <cellStyle name="Calculation 2 2 4 10" xfId="2227"/>
    <cellStyle name="Calculation 2 2 4 11" xfId="2228"/>
    <cellStyle name="Calculation 2 2 4 2" xfId="2229"/>
    <cellStyle name="Calculation 2 2 4 3" xfId="2230"/>
    <cellStyle name="Calculation 2 2 4 4" xfId="2231"/>
    <cellStyle name="Calculation 2 2 4 5" xfId="2232"/>
    <cellStyle name="Calculation 2 2 4 6" xfId="2233"/>
    <cellStyle name="Calculation 2 2 4 7" xfId="2234"/>
    <cellStyle name="Calculation 2 2 4 8" xfId="2235"/>
    <cellStyle name="Calculation 2 2 4 9" xfId="2236"/>
    <cellStyle name="Calculation 2 2 40" xfId="2237"/>
    <cellStyle name="Calculation 2 2 5" xfId="2238"/>
    <cellStyle name="Calculation 2 2 5 10" xfId="2239"/>
    <cellStyle name="Calculation 2 2 5 11" xfId="2240"/>
    <cellStyle name="Calculation 2 2 5 2" xfId="2241"/>
    <cellStyle name="Calculation 2 2 5 3" xfId="2242"/>
    <cellStyle name="Calculation 2 2 5 4" xfId="2243"/>
    <cellStyle name="Calculation 2 2 5 5" xfId="2244"/>
    <cellStyle name="Calculation 2 2 5 6" xfId="2245"/>
    <cellStyle name="Calculation 2 2 5 7" xfId="2246"/>
    <cellStyle name="Calculation 2 2 5 8" xfId="2247"/>
    <cellStyle name="Calculation 2 2 5 9" xfId="2248"/>
    <cellStyle name="Calculation 2 2 6" xfId="2249"/>
    <cellStyle name="Calculation 2 2 6 10" xfId="2250"/>
    <cellStyle name="Calculation 2 2 6 11" xfId="2251"/>
    <cellStyle name="Calculation 2 2 6 2" xfId="2252"/>
    <cellStyle name="Calculation 2 2 6 3" xfId="2253"/>
    <cellStyle name="Calculation 2 2 6 4" xfId="2254"/>
    <cellStyle name="Calculation 2 2 6 5" xfId="2255"/>
    <cellStyle name="Calculation 2 2 6 6" xfId="2256"/>
    <cellStyle name="Calculation 2 2 6 7" xfId="2257"/>
    <cellStyle name="Calculation 2 2 6 8" xfId="2258"/>
    <cellStyle name="Calculation 2 2 6 9" xfId="2259"/>
    <cellStyle name="Calculation 2 2 7" xfId="2260"/>
    <cellStyle name="Calculation 2 2 7 10" xfId="2261"/>
    <cellStyle name="Calculation 2 2 7 11" xfId="2262"/>
    <cellStyle name="Calculation 2 2 7 2" xfId="2263"/>
    <cellStyle name="Calculation 2 2 7 3" xfId="2264"/>
    <cellStyle name="Calculation 2 2 7 4" xfId="2265"/>
    <cellStyle name="Calculation 2 2 7 5" xfId="2266"/>
    <cellStyle name="Calculation 2 2 7 6" xfId="2267"/>
    <cellStyle name="Calculation 2 2 7 7" xfId="2268"/>
    <cellStyle name="Calculation 2 2 7 8" xfId="2269"/>
    <cellStyle name="Calculation 2 2 7 9" xfId="2270"/>
    <cellStyle name="Calculation 2 2 8" xfId="2271"/>
    <cellStyle name="Calculation 2 2 8 10" xfId="2272"/>
    <cellStyle name="Calculation 2 2 8 11" xfId="2273"/>
    <cellStyle name="Calculation 2 2 8 2" xfId="2274"/>
    <cellStyle name="Calculation 2 2 8 3" xfId="2275"/>
    <cellStyle name="Calculation 2 2 8 4" xfId="2276"/>
    <cellStyle name="Calculation 2 2 8 5" xfId="2277"/>
    <cellStyle name="Calculation 2 2 8 6" xfId="2278"/>
    <cellStyle name="Calculation 2 2 8 7" xfId="2279"/>
    <cellStyle name="Calculation 2 2 8 8" xfId="2280"/>
    <cellStyle name="Calculation 2 2 8 9" xfId="2281"/>
    <cellStyle name="Calculation 2 2 9" xfId="2282"/>
    <cellStyle name="Calculation 2 2 9 10" xfId="2283"/>
    <cellStyle name="Calculation 2 2 9 11" xfId="2284"/>
    <cellStyle name="Calculation 2 2 9 2" xfId="2285"/>
    <cellStyle name="Calculation 2 2 9 3" xfId="2286"/>
    <cellStyle name="Calculation 2 2 9 4" xfId="2287"/>
    <cellStyle name="Calculation 2 2 9 5" xfId="2288"/>
    <cellStyle name="Calculation 2 2 9 6" xfId="2289"/>
    <cellStyle name="Calculation 2 2 9 7" xfId="2290"/>
    <cellStyle name="Calculation 2 2 9 8" xfId="2291"/>
    <cellStyle name="Calculation 2 2 9 9" xfId="2292"/>
    <cellStyle name="Calculation 2 20" xfId="2293"/>
    <cellStyle name="Calculation 2 20 10" xfId="2294"/>
    <cellStyle name="Calculation 2 20 11" xfId="2295"/>
    <cellStyle name="Calculation 2 20 2" xfId="2296"/>
    <cellStyle name="Calculation 2 20 3" xfId="2297"/>
    <cellStyle name="Calculation 2 20 4" xfId="2298"/>
    <cellStyle name="Calculation 2 20 5" xfId="2299"/>
    <cellStyle name="Calculation 2 20 6" xfId="2300"/>
    <cellStyle name="Calculation 2 20 7" xfId="2301"/>
    <cellStyle name="Calculation 2 20 8" xfId="2302"/>
    <cellStyle name="Calculation 2 20 9" xfId="2303"/>
    <cellStyle name="Calculation 2 21" xfId="2304"/>
    <cellStyle name="Calculation 2 21 10" xfId="2305"/>
    <cellStyle name="Calculation 2 21 11" xfId="2306"/>
    <cellStyle name="Calculation 2 21 2" xfId="2307"/>
    <cellStyle name="Calculation 2 21 3" xfId="2308"/>
    <cellStyle name="Calculation 2 21 4" xfId="2309"/>
    <cellStyle name="Calculation 2 21 5" xfId="2310"/>
    <cellStyle name="Calculation 2 21 6" xfId="2311"/>
    <cellStyle name="Calculation 2 21 7" xfId="2312"/>
    <cellStyle name="Calculation 2 21 8" xfId="2313"/>
    <cellStyle name="Calculation 2 21 9" xfId="2314"/>
    <cellStyle name="Calculation 2 22" xfId="2315"/>
    <cellStyle name="Calculation 2 22 10" xfId="2316"/>
    <cellStyle name="Calculation 2 22 11" xfId="2317"/>
    <cellStyle name="Calculation 2 22 2" xfId="2318"/>
    <cellStyle name="Calculation 2 22 3" xfId="2319"/>
    <cellStyle name="Calculation 2 22 4" xfId="2320"/>
    <cellStyle name="Calculation 2 22 5" xfId="2321"/>
    <cellStyle name="Calculation 2 22 6" xfId="2322"/>
    <cellStyle name="Calculation 2 22 7" xfId="2323"/>
    <cellStyle name="Calculation 2 22 8" xfId="2324"/>
    <cellStyle name="Calculation 2 22 9" xfId="2325"/>
    <cellStyle name="Calculation 2 23" xfId="2326"/>
    <cellStyle name="Calculation 2 23 10" xfId="2327"/>
    <cellStyle name="Calculation 2 23 11" xfId="2328"/>
    <cellStyle name="Calculation 2 23 2" xfId="2329"/>
    <cellStyle name="Calculation 2 23 3" xfId="2330"/>
    <cellStyle name="Calculation 2 23 4" xfId="2331"/>
    <cellStyle name="Calculation 2 23 5" xfId="2332"/>
    <cellStyle name="Calculation 2 23 6" xfId="2333"/>
    <cellStyle name="Calculation 2 23 7" xfId="2334"/>
    <cellStyle name="Calculation 2 23 8" xfId="2335"/>
    <cellStyle name="Calculation 2 23 9" xfId="2336"/>
    <cellStyle name="Calculation 2 24" xfId="2337"/>
    <cellStyle name="Calculation 2 24 10" xfId="2338"/>
    <cellStyle name="Calculation 2 24 11" xfId="2339"/>
    <cellStyle name="Calculation 2 24 2" xfId="2340"/>
    <cellStyle name="Calculation 2 24 3" xfId="2341"/>
    <cellStyle name="Calculation 2 24 4" xfId="2342"/>
    <cellStyle name="Calculation 2 24 5" xfId="2343"/>
    <cellStyle name="Calculation 2 24 6" xfId="2344"/>
    <cellStyle name="Calculation 2 24 7" xfId="2345"/>
    <cellStyle name="Calculation 2 24 8" xfId="2346"/>
    <cellStyle name="Calculation 2 24 9" xfId="2347"/>
    <cellStyle name="Calculation 2 25" xfId="2348"/>
    <cellStyle name="Calculation 2 25 10" xfId="2349"/>
    <cellStyle name="Calculation 2 25 11" xfId="2350"/>
    <cellStyle name="Calculation 2 25 2" xfId="2351"/>
    <cellStyle name="Calculation 2 25 3" xfId="2352"/>
    <cellStyle name="Calculation 2 25 4" xfId="2353"/>
    <cellStyle name="Calculation 2 25 5" xfId="2354"/>
    <cellStyle name="Calculation 2 25 6" xfId="2355"/>
    <cellStyle name="Calculation 2 25 7" xfId="2356"/>
    <cellStyle name="Calculation 2 25 8" xfId="2357"/>
    <cellStyle name="Calculation 2 25 9" xfId="2358"/>
    <cellStyle name="Calculation 2 26" xfId="2359"/>
    <cellStyle name="Calculation 2 26 10" xfId="2360"/>
    <cellStyle name="Calculation 2 26 11" xfId="2361"/>
    <cellStyle name="Calculation 2 26 2" xfId="2362"/>
    <cellStyle name="Calculation 2 26 3" xfId="2363"/>
    <cellStyle name="Calculation 2 26 4" xfId="2364"/>
    <cellStyle name="Calculation 2 26 5" xfId="2365"/>
    <cellStyle name="Calculation 2 26 6" xfId="2366"/>
    <cellStyle name="Calculation 2 26 7" xfId="2367"/>
    <cellStyle name="Calculation 2 26 8" xfId="2368"/>
    <cellStyle name="Calculation 2 26 9" xfId="2369"/>
    <cellStyle name="Calculation 2 27" xfId="2370"/>
    <cellStyle name="Calculation 2 27 10" xfId="2371"/>
    <cellStyle name="Calculation 2 27 11" xfId="2372"/>
    <cellStyle name="Calculation 2 27 2" xfId="2373"/>
    <cellStyle name="Calculation 2 27 3" xfId="2374"/>
    <cellStyle name="Calculation 2 27 4" xfId="2375"/>
    <cellStyle name="Calculation 2 27 5" xfId="2376"/>
    <cellStyle name="Calculation 2 27 6" xfId="2377"/>
    <cellStyle name="Calculation 2 27 7" xfId="2378"/>
    <cellStyle name="Calculation 2 27 8" xfId="2379"/>
    <cellStyle name="Calculation 2 27 9" xfId="2380"/>
    <cellStyle name="Calculation 2 28" xfId="2381"/>
    <cellStyle name="Calculation 2 28 10" xfId="2382"/>
    <cellStyle name="Calculation 2 28 11" xfId="2383"/>
    <cellStyle name="Calculation 2 28 2" xfId="2384"/>
    <cellStyle name="Calculation 2 28 3" xfId="2385"/>
    <cellStyle name="Calculation 2 28 4" xfId="2386"/>
    <cellStyle name="Calculation 2 28 5" xfId="2387"/>
    <cellStyle name="Calculation 2 28 6" xfId="2388"/>
    <cellStyle name="Calculation 2 28 7" xfId="2389"/>
    <cellStyle name="Calculation 2 28 8" xfId="2390"/>
    <cellStyle name="Calculation 2 28 9" xfId="2391"/>
    <cellStyle name="Calculation 2 29" xfId="2392"/>
    <cellStyle name="Calculation 2 3" xfId="2393"/>
    <cellStyle name="Calculation 2 3 10" xfId="2394"/>
    <cellStyle name="Calculation 2 3 10 10" xfId="2395"/>
    <cellStyle name="Calculation 2 3 10 11" xfId="2396"/>
    <cellStyle name="Calculation 2 3 10 2" xfId="2397"/>
    <cellStyle name="Calculation 2 3 10 3" xfId="2398"/>
    <cellStyle name="Calculation 2 3 10 4" xfId="2399"/>
    <cellStyle name="Calculation 2 3 10 5" xfId="2400"/>
    <cellStyle name="Calculation 2 3 10 6" xfId="2401"/>
    <cellStyle name="Calculation 2 3 10 7" xfId="2402"/>
    <cellStyle name="Calculation 2 3 10 8" xfId="2403"/>
    <cellStyle name="Calculation 2 3 10 9" xfId="2404"/>
    <cellStyle name="Calculation 2 3 11" xfId="2405"/>
    <cellStyle name="Calculation 2 3 11 10" xfId="2406"/>
    <cellStyle name="Calculation 2 3 11 11" xfId="2407"/>
    <cellStyle name="Calculation 2 3 11 2" xfId="2408"/>
    <cellStyle name="Calculation 2 3 11 3" xfId="2409"/>
    <cellStyle name="Calculation 2 3 11 4" xfId="2410"/>
    <cellStyle name="Calculation 2 3 11 5" xfId="2411"/>
    <cellStyle name="Calculation 2 3 11 6" xfId="2412"/>
    <cellStyle name="Calculation 2 3 11 7" xfId="2413"/>
    <cellStyle name="Calculation 2 3 11 8" xfId="2414"/>
    <cellStyle name="Calculation 2 3 11 9" xfId="2415"/>
    <cellStyle name="Calculation 2 3 12" xfId="2416"/>
    <cellStyle name="Calculation 2 3 12 10" xfId="2417"/>
    <cellStyle name="Calculation 2 3 12 11" xfId="2418"/>
    <cellStyle name="Calculation 2 3 12 2" xfId="2419"/>
    <cellStyle name="Calculation 2 3 12 3" xfId="2420"/>
    <cellStyle name="Calculation 2 3 12 4" xfId="2421"/>
    <cellStyle name="Calculation 2 3 12 5" xfId="2422"/>
    <cellStyle name="Calculation 2 3 12 6" xfId="2423"/>
    <cellStyle name="Calculation 2 3 12 7" xfId="2424"/>
    <cellStyle name="Calculation 2 3 12 8" xfId="2425"/>
    <cellStyle name="Calculation 2 3 12 9" xfId="2426"/>
    <cellStyle name="Calculation 2 3 13" xfId="2427"/>
    <cellStyle name="Calculation 2 3 13 10" xfId="2428"/>
    <cellStyle name="Calculation 2 3 13 11" xfId="2429"/>
    <cellStyle name="Calculation 2 3 13 2" xfId="2430"/>
    <cellStyle name="Calculation 2 3 13 3" xfId="2431"/>
    <cellStyle name="Calculation 2 3 13 4" xfId="2432"/>
    <cellStyle name="Calculation 2 3 13 5" xfId="2433"/>
    <cellStyle name="Calculation 2 3 13 6" xfId="2434"/>
    <cellStyle name="Calculation 2 3 13 7" xfId="2435"/>
    <cellStyle name="Calculation 2 3 13 8" xfId="2436"/>
    <cellStyle name="Calculation 2 3 13 9" xfId="2437"/>
    <cellStyle name="Calculation 2 3 14" xfId="2438"/>
    <cellStyle name="Calculation 2 3 14 10" xfId="2439"/>
    <cellStyle name="Calculation 2 3 14 11" xfId="2440"/>
    <cellStyle name="Calculation 2 3 14 2" xfId="2441"/>
    <cellStyle name="Calculation 2 3 14 3" xfId="2442"/>
    <cellStyle name="Calculation 2 3 14 4" xfId="2443"/>
    <cellStyle name="Calculation 2 3 14 5" xfId="2444"/>
    <cellStyle name="Calculation 2 3 14 6" xfId="2445"/>
    <cellStyle name="Calculation 2 3 14 7" xfId="2446"/>
    <cellStyle name="Calculation 2 3 14 8" xfId="2447"/>
    <cellStyle name="Calculation 2 3 14 9" xfId="2448"/>
    <cellStyle name="Calculation 2 3 15" xfId="2449"/>
    <cellStyle name="Calculation 2 3 15 10" xfId="2450"/>
    <cellStyle name="Calculation 2 3 15 11" xfId="2451"/>
    <cellStyle name="Calculation 2 3 15 2" xfId="2452"/>
    <cellStyle name="Calculation 2 3 15 3" xfId="2453"/>
    <cellStyle name="Calculation 2 3 15 4" xfId="2454"/>
    <cellStyle name="Calculation 2 3 15 5" xfId="2455"/>
    <cellStyle name="Calculation 2 3 15 6" xfId="2456"/>
    <cellStyle name="Calculation 2 3 15 7" xfId="2457"/>
    <cellStyle name="Calculation 2 3 15 8" xfId="2458"/>
    <cellStyle name="Calculation 2 3 15 9" xfId="2459"/>
    <cellStyle name="Calculation 2 3 16" xfId="2460"/>
    <cellStyle name="Calculation 2 3 16 10" xfId="2461"/>
    <cellStyle name="Calculation 2 3 16 11" xfId="2462"/>
    <cellStyle name="Calculation 2 3 16 2" xfId="2463"/>
    <cellStyle name="Calculation 2 3 16 3" xfId="2464"/>
    <cellStyle name="Calculation 2 3 16 4" xfId="2465"/>
    <cellStyle name="Calculation 2 3 16 5" xfId="2466"/>
    <cellStyle name="Calculation 2 3 16 6" xfId="2467"/>
    <cellStyle name="Calculation 2 3 16 7" xfId="2468"/>
    <cellStyle name="Calculation 2 3 16 8" xfId="2469"/>
    <cellStyle name="Calculation 2 3 16 9" xfId="2470"/>
    <cellStyle name="Calculation 2 3 17" xfId="2471"/>
    <cellStyle name="Calculation 2 3 17 10" xfId="2472"/>
    <cellStyle name="Calculation 2 3 17 11" xfId="2473"/>
    <cellStyle name="Calculation 2 3 17 2" xfId="2474"/>
    <cellStyle name="Calculation 2 3 17 3" xfId="2475"/>
    <cellStyle name="Calculation 2 3 17 4" xfId="2476"/>
    <cellStyle name="Calculation 2 3 17 5" xfId="2477"/>
    <cellStyle name="Calculation 2 3 17 6" xfId="2478"/>
    <cellStyle name="Calculation 2 3 17 7" xfId="2479"/>
    <cellStyle name="Calculation 2 3 17 8" xfId="2480"/>
    <cellStyle name="Calculation 2 3 17 9" xfId="2481"/>
    <cellStyle name="Calculation 2 3 18" xfId="2482"/>
    <cellStyle name="Calculation 2 3 18 10" xfId="2483"/>
    <cellStyle name="Calculation 2 3 18 11" xfId="2484"/>
    <cellStyle name="Calculation 2 3 18 2" xfId="2485"/>
    <cellStyle name="Calculation 2 3 18 3" xfId="2486"/>
    <cellStyle name="Calculation 2 3 18 4" xfId="2487"/>
    <cellStyle name="Calculation 2 3 18 5" xfId="2488"/>
    <cellStyle name="Calculation 2 3 18 6" xfId="2489"/>
    <cellStyle name="Calculation 2 3 18 7" xfId="2490"/>
    <cellStyle name="Calculation 2 3 18 8" xfId="2491"/>
    <cellStyle name="Calculation 2 3 18 9" xfId="2492"/>
    <cellStyle name="Calculation 2 3 19" xfId="2493"/>
    <cellStyle name="Calculation 2 3 2" xfId="2494"/>
    <cellStyle name="Calculation 2 3 2 10" xfId="2495"/>
    <cellStyle name="Calculation 2 3 2 11" xfId="2496"/>
    <cellStyle name="Calculation 2 3 2 2" xfId="2497"/>
    <cellStyle name="Calculation 2 3 2 3" xfId="2498"/>
    <cellStyle name="Calculation 2 3 2 4" xfId="2499"/>
    <cellStyle name="Calculation 2 3 2 5" xfId="2500"/>
    <cellStyle name="Calculation 2 3 2 6" xfId="2501"/>
    <cellStyle name="Calculation 2 3 2 7" xfId="2502"/>
    <cellStyle name="Calculation 2 3 2 8" xfId="2503"/>
    <cellStyle name="Calculation 2 3 2 9" xfId="2504"/>
    <cellStyle name="Calculation 2 3 20" xfId="2505"/>
    <cellStyle name="Calculation 2 3 21" xfId="2506"/>
    <cellStyle name="Calculation 2 3 22" xfId="2507"/>
    <cellStyle name="Calculation 2 3 23" xfId="2508"/>
    <cellStyle name="Calculation 2 3 24" xfId="2509"/>
    <cellStyle name="Calculation 2 3 25" xfId="2510"/>
    <cellStyle name="Calculation 2 3 26" xfId="2511"/>
    <cellStyle name="Calculation 2 3 27" xfId="2512"/>
    <cellStyle name="Calculation 2 3 28" xfId="2513"/>
    <cellStyle name="Calculation 2 3 29" xfId="2514"/>
    <cellStyle name="Calculation 2 3 3" xfId="2515"/>
    <cellStyle name="Calculation 2 3 3 10" xfId="2516"/>
    <cellStyle name="Calculation 2 3 3 11" xfId="2517"/>
    <cellStyle name="Calculation 2 3 3 2" xfId="2518"/>
    <cellStyle name="Calculation 2 3 3 3" xfId="2519"/>
    <cellStyle name="Calculation 2 3 3 4" xfId="2520"/>
    <cellStyle name="Calculation 2 3 3 5" xfId="2521"/>
    <cellStyle name="Calculation 2 3 3 6" xfId="2522"/>
    <cellStyle name="Calculation 2 3 3 7" xfId="2523"/>
    <cellStyle name="Calculation 2 3 3 8" xfId="2524"/>
    <cellStyle name="Calculation 2 3 3 9" xfId="2525"/>
    <cellStyle name="Calculation 2 3 30" xfId="2526"/>
    <cellStyle name="Calculation 2 3 31" xfId="2527"/>
    <cellStyle name="Calculation 2 3 32" xfId="2528"/>
    <cellStyle name="Calculation 2 3 33" xfId="2529"/>
    <cellStyle name="Calculation 2 3 34" xfId="2530"/>
    <cellStyle name="Calculation 2 3 35" xfId="2531"/>
    <cellStyle name="Calculation 2 3 36" xfId="2532"/>
    <cellStyle name="Calculation 2 3 37" xfId="2533"/>
    <cellStyle name="Calculation 2 3 38" xfId="2534"/>
    <cellStyle name="Calculation 2 3 39" xfId="2535"/>
    <cellStyle name="Calculation 2 3 4" xfId="2536"/>
    <cellStyle name="Calculation 2 3 4 10" xfId="2537"/>
    <cellStyle name="Calculation 2 3 4 11" xfId="2538"/>
    <cellStyle name="Calculation 2 3 4 2" xfId="2539"/>
    <cellStyle name="Calculation 2 3 4 3" xfId="2540"/>
    <cellStyle name="Calculation 2 3 4 4" xfId="2541"/>
    <cellStyle name="Calculation 2 3 4 5" xfId="2542"/>
    <cellStyle name="Calculation 2 3 4 6" xfId="2543"/>
    <cellStyle name="Calculation 2 3 4 7" xfId="2544"/>
    <cellStyle name="Calculation 2 3 4 8" xfId="2545"/>
    <cellStyle name="Calculation 2 3 4 9" xfId="2546"/>
    <cellStyle name="Calculation 2 3 40" xfId="2547"/>
    <cellStyle name="Calculation 2 3 5" xfId="2548"/>
    <cellStyle name="Calculation 2 3 5 10" xfId="2549"/>
    <cellStyle name="Calculation 2 3 5 11" xfId="2550"/>
    <cellStyle name="Calculation 2 3 5 2" xfId="2551"/>
    <cellStyle name="Calculation 2 3 5 3" xfId="2552"/>
    <cellStyle name="Calculation 2 3 5 4" xfId="2553"/>
    <cellStyle name="Calculation 2 3 5 5" xfId="2554"/>
    <cellStyle name="Calculation 2 3 5 6" xfId="2555"/>
    <cellStyle name="Calculation 2 3 5 7" xfId="2556"/>
    <cellStyle name="Calculation 2 3 5 8" xfId="2557"/>
    <cellStyle name="Calculation 2 3 5 9" xfId="2558"/>
    <cellStyle name="Calculation 2 3 6" xfId="2559"/>
    <cellStyle name="Calculation 2 3 6 10" xfId="2560"/>
    <cellStyle name="Calculation 2 3 6 11" xfId="2561"/>
    <cellStyle name="Calculation 2 3 6 2" xfId="2562"/>
    <cellStyle name="Calculation 2 3 6 3" xfId="2563"/>
    <cellStyle name="Calculation 2 3 6 4" xfId="2564"/>
    <cellStyle name="Calculation 2 3 6 5" xfId="2565"/>
    <cellStyle name="Calculation 2 3 6 6" xfId="2566"/>
    <cellStyle name="Calculation 2 3 6 7" xfId="2567"/>
    <cellStyle name="Calculation 2 3 6 8" xfId="2568"/>
    <cellStyle name="Calculation 2 3 6 9" xfId="2569"/>
    <cellStyle name="Calculation 2 3 7" xfId="2570"/>
    <cellStyle name="Calculation 2 3 7 10" xfId="2571"/>
    <cellStyle name="Calculation 2 3 7 11" xfId="2572"/>
    <cellStyle name="Calculation 2 3 7 2" xfId="2573"/>
    <cellStyle name="Calculation 2 3 7 3" xfId="2574"/>
    <cellStyle name="Calculation 2 3 7 4" xfId="2575"/>
    <cellStyle name="Calculation 2 3 7 5" xfId="2576"/>
    <cellStyle name="Calculation 2 3 7 6" xfId="2577"/>
    <cellStyle name="Calculation 2 3 7 7" xfId="2578"/>
    <cellStyle name="Calculation 2 3 7 8" xfId="2579"/>
    <cellStyle name="Calculation 2 3 7 9" xfId="2580"/>
    <cellStyle name="Calculation 2 3 8" xfId="2581"/>
    <cellStyle name="Calculation 2 3 8 10" xfId="2582"/>
    <cellStyle name="Calculation 2 3 8 11" xfId="2583"/>
    <cellStyle name="Calculation 2 3 8 2" xfId="2584"/>
    <cellStyle name="Calculation 2 3 8 3" xfId="2585"/>
    <cellStyle name="Calculation 2 3 8 4" xfId="2586"/>
    <cellStyle name="Calculation 2 3 8 5" xfId="2587"/>
    <cellStyle name="Calculation 2 3 8 6" xfId="2588"/>
    <cellStyle name="Calculation 2 3 8 7" xfId="2589"/>
    <cellStyle name="Calculation 2 3 8 8" xfId="2590"/>
    <cellStyle name="Calculation 2 3 8 9" xfId="2591"/>
    <cellStyle name="Calculation 2 3 9" xfId="2592"/>
    <cellStyle name="Calculation 2 3 9 10" xfId="2593"/>
    <cellStyle name="Calculation 2 3 9 11" xfId="2594"/>
    <cellStyle name="Calculation 2 3 9 2" xfId="2595"/>
    <cellStyle name="Calculation 2 3 9 3" xfId="2596"/>
    <cellStyle name="Calculation 2 3 9 4" xfId="2597"/>
    <cellStyle name="Calculation 2 3 9 5" xfId="2598"/>
    <cellStyle name="Calculation 2 3 9 6" xfId="2599"/>
    <cellStyle name="Calculation 2 3 9 7" xfId="2600"/>
    <cellStyle name="Calculation 2 3 9 8" xfId="2601"/>
    <cellStyle name="Calculation 2 3 9 9" xfId="2602"/>
    <cellStyle name="Calculation 2 30" xfId="2603"/>
    <cellStyle name="Calculation 2 31" xfId="2604"/>
    <cellStyle name="Calculation 2 32" xfId="2605"/>
    <cellStyle name="Calculation 2 33" xfId="2606"/>
    <cellStyle name="Calculation 2 34" xfId="2607"/>
    <cellStyle name="Calculation 2 35" xfId="2608"/>
    <cellStyle name="Calculation 2 36" xfId="2609"/>
    <cellStyle name="Calculation 2 37" xfId="2610"/>
    <cellStyle name="Calculation 2 38" xfId="2611"/>
    <cellStyle name="Calculation 2 39" xfId="2612"/>
    <cellStyle name="Calculation 2 4" xfId="2613"/>
    <cellStyle name="Calculation 2 4 10" xfId="2614"/>
    <cellStyle name="Calculation 2 4 10 10" xfId="2615"/>
    <cellStyle name="Calculation 2 4 10 11" xfId="2616"/>
    <cellStyle name="Calculation 2 4 10 2" xfId="2617"/>
    <cellStyle name="Calculation 2 4 10 3" xfId="2618"/>
    <cellStyle name="Calculation 2 4 10 4" xfId="2619"/>
    <cellStyle name="Calculation 2 4 10 5" xfId="2620"/>
    <cellStyle name="Calculation 2 4 10 6" xfId="2621"/>
    <cellStyle name="Calculation 2 4 10 7" xfId="2622"/>
    <cellStyle name="Calculation 2 4 10 8" xfId="2623"/>
    <cellStyle name="Calculation 2 4 10 9" xfId="2624"/>
    <cellStyle name="Calculation 2 4 11" xfId="2625"/>
    <cellStyle name="Calculation 2 4 11 10" xfId="2626"/>
    <cellStyle name="Calculation 2 4 11 11" xfId="2627"/>
    <cellStyle name="Calculation 2 4 11 2" xfId="2628"/>
    <cellStyle name="Calculation 2 4 11 3" xfId="2629"/>
    <cellStyle name="Calculation 2 4 11 4" xfId="2630"/>
    <cellStyle name="Calculation 2 4 11 5" xfId="2631"/>
    <cellStyle name="Calculation 2 4 11 6" xfId="2632"/>
    <cellStyle name="Calculation 2 4 11 7" xfId="2633"/>
    <cellStyle name="Calculation 2 4 11 8" xfId="2634"/>
    <cellStyle name="Calculation 2 4 11 9" xfId="2635"/>
    <cellStyle name="Calculation 2 4 12" xfId="2636"/>
    <cellStyle name="Calculation 2 4 12 10" xfId="2637"/>
    <cellStyle name="Calculation 2 4 12 11" xfId="2638"/>
    <cellStyle name="Calculation 2 4 12 2" xfId="2639"/>
    <cellStyle name="Calculation 2 4 12 3" xfId="2640"/>
    <cellStyle name="Calculation 2 4 12 4" xfId="2641"/>
    <cellStyle name="Calculation 2 4 12 5" xfId="2642"/>
    <cellStyle name="Calculation 2 4 12 6" xfId="2643"/>
    <cellStyle name="Calculation 2 4 12 7" xfId="2644"/>
    <cellStyle name="Calculation 2 4 12 8" xfId="2645"/>
    <cellStyle name="Calculation 2 4 12 9" xfId="2646"/>
    <cellStyle name="Calculation 2 4 13" xfId="2647"/>
    <cellStyle name="Calculation 2 4 13 10" xfId="2648"/>
    <cellStyle name="Calculation 2 4 13 11" xfId="2649"/>
    <cellStyle name="Calculation 2 4 13 2" xfId="2650"/>
    <cellStyle name="Calculation 2 4 13 3" xfId="2651"/>
    <cellStyle name="Calculation 2 4 13 4" xfId="2652"/>
    <cellStyle name="Calculation 2 4 13 5" xfId="2653"/>
    <cellStyle name="Calculation 2 4 13 6" xfId="2654"/>
    <cellStyle name="Calculation 2 4 13 7" xfId="2655"/>
    <cellStyle name="Calculation 2 4 13 8" xfId="2656"/>
    <cellStyle name="Calculation 2 4 13 9" xfId="2657"/>
    <cellStyle name="Calculation 2 4 14" xfId="2658"/>
    <cellStyle name="Calculation 2 4 14 10" xfId="2659"/>
    <cellStyle name="Calculation 2 4 14 11" xfId="2660"/>
    <cellStyle name="Calculation 2 4 14 2" xfId="2661"/>
    <cellStyle name="Calculation 2 4 14 3" xfId="2662"/>
    <cellStyle name="Calculation 2 4 14 4" xfId="2663"/>
    <cellStyle name="Calculation 2 4 14 5" xfId="2664"/>
    <cellStyle name="Calculation 2 4 14 6" xfId="2665"/>
    <cellStyle name="Calculation 2 4 14 7" xfId="2666"/>
    <cellStyle name="Calculation 2 4 14 8" xfId="2667"/>
    <cellStyle name="Calculation 2 4 14 9" xfId="2668"/>
    <cellStyle name="Calculation 2 4 15" xfId="2669"/>
    <cellStyle name="Calculation 2 4 15 10" xfId="2670"/>
    <cellStyle name="Calculation 2 4 15 11" xfId="2671"/>
    <cellStyle name="Calculation 2 4 15 2" xfId="2672"/>
    <cellStyle name="Calculation 2 4 15 3" xfId="2673"/>
    <cellStyle name="Calculation 2 4 15 4" xfId="2674"/>
    <cellStyle name="Calculation 2 4 15 5" xfId="2675"/>
    <cellStyle name="Calculation 2 4 15 6" xfId="2676"/>
    <cellStyle name="Calculation 2 4 15 7" xfId="2677"/>
    <cellStyle name="Calculation 2 4 15 8" xfId="2678"/>
    <cellStyle name="Calculation 2 4 15 9" xfId="2679"/>
    <cellStyle name="Calculation 2 4 16" xfId="2680"/>
    <cellStyle name="Calculation 2 4 16 10" xfId="2681"/>
    <cellStyle name="Calculation 2 4 16 11" xfId="2682"/>
    <cellStyle name="Calculation 2 4 16 2" xfId="2683"/>
    <cellStyle name="Calculation 2 4 16 3" xfId="2684"/>
    <cellStyle name="Calculation 2 4 16 4" xfId="2685"/>
    <cellStyle name="Calculation 2 4 16 5" xfId="2686"/>
    <cellStyle name="Calculation 2 4 16 6" xfId="2687"/>
    <cellStyle name="Calculation 2 4 16 7" xfId="2688"/>
    <cellStyle name="Calculation 2 4 16 8" xfId="2689"/>
    <cellStyle name="Calculation 2 4 16 9" xfId="2690"/>
    <cellStyle name="Calculation 2 4 17" xfId="2691"/>
    <cellStyle name="Calculation 2 4 17 10" xfId="2692"/>
    <cellStyle name="Calculation 2 4 17 11" xfId="2693"/>
    <cellStyle name="Calculation 2 4 17 2" xfId="2694"/>
    <cellStyle name="Calculation 2 4 17 3" xfId="2695"/>
    <cellStyle name="Calculation 2 4 17 4" xfId="2696"/>
    <cellStyle name="Calculation 2 4 17 5" xfId="2697"/>
    <cellStyle name="Calculation 2 4 17 6" xfId="2698"/>
    <cellStyle name="Calculation 2 4 17 7" xfId="2699"/>
    <cellStyle name="Calculation 2 4 17 8" xfId="2700"/>
    <cellStyle name="Calculation 2 4 17 9" xfId="2701"/>
    <cellStyle name="Calculation 2 4 18" xfId="2702"/>
    <cellStyle name="Calculation 2 4 18 10" xfId="2703"/>
    <cellStyle name="Calculation 2 4 18 11" xfId="2704"/>
    <cellStyle name="Calculation 2 4 18 2" xfId="2705"/>
    <cellStyle name="Calculation 2 4 18 3" xfId="2706"/>
    <cellStyle name="Calculation 2 4 18 4" xfId="2707"/>
    <cellStyle name="Calculation 2 4 18 5" xfId="2708"/>
    <cellStyle name="Calculation 2 4 18 6" xfId="2709"/>
    <cellStyle name="Calculation 2 4 18 7" xfId="2710"/>
    <cellStyle name="Calculation 2 4 18 8" xfId="2711"/>
    <cellStyle name="Calculation 2 4 18 9" xfId="2712"/>
    <cellStyle name="Calculation 2 4 19" xfId="2713"/>
    <cellStyle name="Calculation 2 4 2" xfId="2714"/>
    <cellStyle name="Calculation 2 4 2 10" xfId="2715"/>
    <cellStyle name="Calculation 2 4 2 11" xfId="2716"/>
    <cellStyle name="Calculation 2 4 2 2" xfId="2717"/>
    <cellStyle name="Calculation 2 4 2 3" xfId="2718"/>
    <cellStyle name="Calculation 2 4 2 4" xfId="2719"/>
    <cellStyle name="Calculation 2 4 2 5" xfId="2720"/>
    <cellStyle name="Calculation 2 4 2 6" xfId="2721"/>
    <cellStyle name="Calculation 2 4 2 7" xfId="2722"/>
    <cellStyle name="Calculation 2 4 2 8" xfId="2723"/>
    <cellStyle name="Calculation 2 4 2 9" xfId="2724"/>
    <cellStyle name="Calculation 2 4 20" xfId="2725"/>
    <cellStyle name="Calculation 2 4 21" xfId="2726"/>
    <cellStyle name="Calculation 2 4 22" xfId="2727"/>
    <cellStyle name="Calculation 2 4 23" xfId="2728"/>
    <cellStyle name="Calculation 2 4 24" xfId="2729"/>
    <cellStyle name="Calculation 2 4 25" xfId="2730"/>
    <cellStyle name="Calculation 2 4 26" xfId="2731"/>
    <cellStyle name="Calculation 2 4 27" xfId="2732"/>
    <cellStyle name="Calculation 2 4 28" xfId="2733"/>
    <cellStyle name="Calculation 2 4 29" xfId="2734"/>
    <cellStyle name="Calculation 2 4 3" xfId="2735"/>
    <cellStyle name="Calculation 2 4 3 10" xfId="2736"/>
    <cellStyle name="Calculation 2 4 3 11" xfId="2737"/>
    <cellStyle name="Calculation 2 4 3 2" xfId="2738"/>
    <cellStyle name="Calculation 2 4 3 3" xfId="2739"/>
    <cellStyle name="Calculation 2 4 3 4" xfId="2740"/>
    <cellStyle name="Calculation 2 4 3 5" xfId="2741"/>
    <cellStyle name="Calculation 2 4 3 6" xfId="2742"/>
    <cellStyle name="Calculation 2 4 3 7" xfId="2743"/>
    <cellStyle name="Calculation 2 4 3 8" xfId="2744"/>
    <cellStyle name="Calculation 2 4 3 9" xfId="2745"/>
    <cellStyle name="Calculation 2 4 30" xfId="2746"/>
    <cellStyle name="Calculation 2 4 31" xfId="2747"/>
    <cellStyle name="Calculation 2 4 32" xfId="2748"/>
    <cellStyle name="Calculation 2 4 33" xfId="2749"/>
    <cellStyle name="Calculation 2 4 34" xfId="2750"/>
    <cellStyle name="Calculation 2 4 35" xfId="2751"/>
    <cellStyle name="Calculation 2 4 36" xfId="2752"/>
    <cellStyle name="Calculation 2 4 37" xfId="2753"/>
    <cellStyle name="Calculation 2 4 38" xfId="2754"/>
    <cellStyle name="Calculation 2 4 39" xfId="2755"/>
    <cellStyle name="Calculation 2 4 4" xfId="2756"/>
    <cellStyle name="Calculation 2 4 4 10" xfId="2757"/>
    <cellStyle name="Calculation 2 4 4 11" xfId="2758"/>
    <cellStyle name="Calculation 2 4 4 2" xfId="2759"/>
    <cellStyle name="Calculation 2 4 4 3" xfId="2760"/>
    <cellStyle name="Calculation 2 4 4 4" xfId="2761"/>
    <cellStyle name="Calculation 2 4 4 5" xfId="2762"/>
    <cellStyle name="Calculation 2 4 4 6" xfId="2763"/>
    <cellStyle name="Calculation 2 4 4 7" xfId="2764"/>
    <cellStyle name="Calculation 2 4 4 8" xfId="2765"/>
    <cellStyle name="Calculation 2 4 4 9" xfId="2766"/>
    <cellStyle name="Calculation 2 4 40" xfId="2767"/>
    <cellStyle name="Calculation 2 4 5" xfId="2768"/>
    <cellStyle name="Calculation 2 4 5 10" xfId="2769"/>
    <cellStyle name="Calculation 2 4 5 11" xfId="2770"/>
    <cellStyle name="Calculation 2 4 5 2" xfId="2771"/>
    <cellStyle name="Calculation 2 4 5 3" xfId="2772"/>
    <cellStyle name="Calculation 2 4 5 4" xfId="2773"/>
    <cellStyle name="Calculation 2 4 5 5" xfId="2774"/>
    <cellStyle name="Calculation 2 4 5 6" xfId="2775"/>
    <cellStyle name="Calculation 2 4 5 7" xfId="2776"/>
    <cellStyle name="Calculation 2 4 5 8" xfId="2777"/>
    <cellStyle name="Calculation 2 4 5 9" xfId="2778"/>
    <cellStyle name="Calculation 2 4 6" xfId="2779"/>
    <cellStyle name="Calculation 2 4 6 10" xfId="2780"/>
    <cellStyle name="Calculation 2 4 6 11" xfId="2781"/>
    <cellStyle name="Calculation 2 4 6 2" xfId="2782"/>
    <cellStyle name="Calculation 2 4 6 3" xfId="2783"/>
    <cellStyle name="Calculation 2 4 6 4" xfId="2784"/>
    <cellStyle name="Calculation 2 4 6 5" xfId="2785"/>
    <cellStyle name="Calculation 2 4 6 6" xfId="2786"/>
    <cellStyle name="Calculation 2 4 6 7" xfId="2787"/>
    <cellStyle name="Calculation 2 4 6 8" xfId="2788"/>
    <cellStyle name="Calculation 2 4 6 9" xfId="2789"/>
    <cellStyle name="Calculation 2 4 7" xfId="2790"/>
    <cellStyle name="Calculation 2 4 7 10" xfId="2791"/>
    <cellStyle name="Calculation 2 4 7 11" xfId="2792"/>
    <cellStyle name="Calculation 2 4 7 2" xfId="2793"/>
    <cellStyle name="Calculation 2 4 7 3" xfId="2794"/>
    <cellStyle name="Calculation 2 4 7 4" xfId="2795"/>
    <cellStyle name="Calculation 2 4 7 5" xfId="2796"/>
    <cellStyle name="Calculation 2 4 7 6" xfId="2797"/>
    <cellStyle name="Calculation 2 4 7 7" xfId="2798"/>
    <cellStyle name="Calculation 2 4 7 8" xfId="2799"/>
    <cellStyle name="Calculation 2 4 7 9" xfId="2800"/>
    <cellStyle name="Calculation 2 4 8" xfId="2801"/>
    <cellStyle name="Calculation 2 4 8 10" xfId="2802"/>
    <cellStyle name="Calculation 2 4 8 11" xfId="2803"/>
    <cellStyle name="Calculation 2 4 8 2" xfId="2804"/>
    <cellStyle name="Calculation 2 4 8 3" xfId="2805"/>
    <cellStyle name="Calculation 2 4 8 4" xfId="2806"/>
    <cellStyle name="Calculation 2 4 8 5" xfId="2807"/>
    <cellStyle name="Calculation 2 4 8 6" xfId="2808"/>
    <cellStyle name="Calculation 2 4 8 7" xfId="2809"/>
    <cellStyle name="Calculation 2 4 8 8" xfId="2810"/>
    <cellStyle name="Calculation 2 4 8 9" xfId="2811"/>
    <cellStyle name="Calculation 2 4 9" xfId="2812"/>
    <cellStyle name="Calculation 2 4 9 10" xfId="2813"/>
    <cellStyle name="Calculation 2 4 9 11" xfId="2814"/>
    <cellStyle name="Calculation 2 4 9 2" xfId="2815"/>
    <cellStyle name="Calculation 2 4 9 3" xfId="2816"/>
    <cellStyle name="Calculation 2 4 9 4" xfId="2817"/>
    <cellStyle name="Calculation 2 4 9 5" xfId="2818"/>
    <cellStyle name="Calculation 2 4 9 6" xfId="2819"/>
    <cellStyle name="Calculation 2 4 9 7" xfId="2820"/>
    <cellStyle name="Calculation 2 4 9 8" xfId="2821"/>
    <cellStyle name="Calculation 2 4 9 9" xfId="2822"/>
    <cellStyle name="Calculation 2 40" xfId="2823"/>
    <cellStyle name="Calculation 2 41" xfId="2824"/>
    <cellStyle name="Calculation 2 42" xfId="2825"/>
    <cellStyle name="Calculation 2 43" xfId="2826"/>
    <cellStyle name="Calculation 2 44" xfId="2827"/>
    <cellStyle name="Calculation 2 45" xfId="2828"/>
    <cellStyle name="Calculation 2 46" xfId="2829"/>
    <cellStyle name="Calculation 2 47" xfId="2830"/>
    <cellStyle name="Calculation 2 5" xfId="2831"/>
    <cellStyle name="Calculation 2 5 10" xfId="2832"/>
    <cellStyle name="Calculation 2 5 10 10" xfId="2833"/>
    <cellStyle name="Calculation 2 5 10 11" xfId="2834"/>
    <cellStyle name="Calculation 2 5 10 2" xfId="2835"/>
    <cellStyle name="Calculation 2 5 10 3" xfId="2836"/>
    <cellStyle name="Calculation 2 5 10 4" xfId="2837"/>
    <cellStyle name="Calculation 2 5 10 5" xfId="2838"/>
    <cellStyle name="Calculation 2 5 10 6" xfId="2839"/>
    <cellStyle name="Calculation 2 5 10 7" xfId="2840"/>
    <cellStyle name="Calculation 2 5 10 8" xfId="2841"/>
    <cellStyle name="Calculation 2 5 10 9" xfId="2842"/>
    <cellStyle name="Calculation 2 5 11" xfId="2843"/>
    <cellStyle name="Calculation 2 5 11 10" xfId="2844"/>
    <cellStyle name="Calculation 2 5 11 11" xfId="2845"/>
    <cellStyle name="Calculation 2 5 11 2" xfId="2846"/>
    <cellStyle name="Calculation 2 5 11 3" xfId="2847"/>
    <cellStyle name="Calculation 2 5 11 4" xfId="2848"/>
    <cellStyle name="Calculation 2 5 11 5" xfId="2849"/>
    <cellStyle name="Calculation 2 5 11 6" xfId="2850"/>
    <cellStyle name="Calculation 2 5 11 7" xfId="2851"/>
    <cellStyle name="Calculation 2 5 11 8" xfId="2852"/>
    <cellStyle name="Calculation 2 5 11 9" xfId="2853"/>
    <cellStyle name="Calculation 2 5 12" xfId="2854"/>
    <cellStyle name="Calculation 2 5 12 10" xfId="2855"/>
    <cellStyle name="Calculation 2 5 12 11" xfId="2856"/>
    <cellStyle name="Calculation 2 5 12 2" xfId="2857"/>
    <cellStyle name="Calculation 2 5 12 3" xfId="2858"/>
    <cellStyle name="Calculation 2 5 12 4" xfId="2859"/>
    <cellStyle name="Calculation 2 5 12 5" xfId="2860"/>
    <cellStyle name="Calculation 2 5 12 6" xfId="2861"/>
    <cellStyle name="Calculation 2 5 12 7" xfId="2862"/>
    <cellStyle name="Calculation 2 5 12 8" xfId="2863"/>
    <cellStyle name="Calculation 2 5 12 9" xfId="2864"/>
    <cellStyle name="Calculation 2 5 13" xfId="2865"/>
    <cellStyle name="Calculation 2 5 13 10" xfId="2866"/>
    <cellStyle name="Calculation 2 5 13 11" xfId="2867"/>
    <cellStyle name="Calculation 2 5 13 2" xfId="2868"/>
    <cellStyle name="Calculation 2 5 13 3" xfId="2869"/>
    <cellStyle name="Calculation 2 5 13 4" xfId="2870"/>
    <cellStyle name="Calculation 2 5 13 5" xfId="2871"/>
    <cellStyle name="Calculation 2 5 13 6" xfId="2872"/>
    <cellStyle name="Calculation 2 5 13 7" xfId="2873"/>
    <cellStyle name="Calculation 2 5 13 8" xfId="2874"/>
    <cellStyle name="Calculation 2 5 13 9" xfId="2875"/>
    <cellStyle name="Calculation 2 5 14" xfId="2876"/>
    <cellStyle name="Calculation 2 5 14 10" xfId="2877"/>
    <cellStyle name="Calculation 2 5 14 11" xfId="2878"/>
    <cellStyle name="Calculation 2 5 14 2" xfId="2879"/>
    <cellStyle name="Calculation 2 5 14 3" xfId="2880"/>
    <cellStyle name="Calculation 2 5 14 4" xfId="2881"/>
    <cellStyle name="Calculation 2 5 14 5" xfId="2882"/>
    <cellStyle name="Calculation 2 5 14 6" xfId="2883"/>
    <cellStyle name="Calculation 2 5 14 7" xfId="2884"/>
    <cellStyle name="Calculation 2 5 14 8" xfId="2885"/>
    <cellStyle name="Calculation 2 5 14 9" xfId="2886"/>
    <cellStyle name="Calculation 2 5 15" xfId="2887"/>
    <cellStyle name="Calculation 2 5 15 10" xfId="2888"/>
    <cellStyle name="Calculation 2 5 15 11" xfId="2889"/>
    <cellStyle name="Calculation 2 5 15 2" xfId="2890"/>
    <cellStyle name="Calculation 2 5 15 3" xfId="2891"/>
    <cellStyle name="Calculation 2 5 15 4" xfId="2892"/>
    <cellStyle name="Calculation 2 5 15 5" xfId="2893"/>
    <cellStyle name="Calculation 2 5 15 6" xfId="2894"/>
    <cellStyle name="Calculation 2 5 15 7" xfId="2895"/>
    <cellStyle name="Calculation 2 5 15 8" xfId="2896"/>
    <cellStyle name="Calculation 2 5 15 9" xfId="2897"/>
    <cellStyle name="Calculation 2 5 16" xfId="2898"/>
    <cellStyle name="Calculation 2 5 16 10" xfId="2899"/>
    <cellStyle name="Calculation 2 5 16 11" xfId="2900"/>
    <cellStyle name="Calculation 2 5 16 2" xfId="2901"/>
    <cellStyle name="Calculation 2 5 16 3" xfId="2902"/>
    <cellStyle name="Calculation 2 5 16 4" xfId="2903"/>
    <cellStyle name="Calculation 2 5 16 5" xfId="2904"/>
    <cellStyle name="Calculation 2 5 16 6" xfId="2905"/>
    <cellStyle name="Calculation 2 5 16 7" xfId="2906"/>
    <cellStyle name="Calculation 2 5 16 8" xfId="2907"/>
    <cellStyle name="Calculation 2 5 16 9" xfId="2908"/>
    <cellStyle name="Calculation 2 5 17" xfId="2909"/>
    <cellStyle name="Calculation 2 5 17 10" xfId="2910"/>
    <cellStyle name="Calculation 2 5 17 11" xfId="2911"/>
    <cellStyle name="Calculation 2 5 17 2" xfId="2912"/>
    <cellStyle name="Calculation 2 5 17 3" xfId="2913"/>
    <cellStyle name="Calculation 2 5 17 4" xfId="2914"/>
    <cellStyle name="Calculation 2 5 17 5" xfId="2915"/>
    <cellStyle name="Calculation 2 5 17 6" xfId="2916"/>
    <cellStyle name="Calculation 2 5 17 7" xfId="2917"/>
    <cellStyle name="Calculation 2 5 17 8" xfId="2918"/>
    <cellStyle name="Calculation 2 5 17 9" xfId="2919"/>
    <cellStyle name="Calculation 2 5 18" xfId="2920"/>
    <cellStyle name="Calculation 2 5 18 10" xfId="2921"/>
    <cellStyle name="Calculation 2 5 18 11" xfId="2922"/>
    <cellStyle name="Calculation 2 5 18 2" xfId="2923"/>
    <cellStyle name="Calculation 2 5 18 3" xfId="2924"/>
    <cellStyle name="Calculation 2 5 18 4" xfId="2925"/>
    <cellStyle name="Calculation 2 5 18 5" xfId="2926"/>
    <cellStyle name="Calculation 2 5 18 6" xfId="2927"/>
    <cellStyle name="Calculation 2 5 18 7" xfId="2928"/>
    <cellStyle name="Calculation 2 5 18 8" xfId="2929"/>
    <cellStyle name="Calculation 2 5 18 9" xfId="2930"/>
    <cellStyle name="Calculation 2 5 19" xfId="2931"/>
    <cellStyle name="Calculation 2 5 2" xfId="2932"/>
    <cellStyle name="Calculation 2 5 2 10" xfId="2933"/>
    <cellStyle name="Calculation 2 5 2 11" xfId="2934"/>
    <cellStyle name="Calculation 2 5 2 2" xfId="2935"/>
    <cellStyle name="Calculation 2 5 2 3" xfId="2936"/>
    <cellStyle name="Calculation 2 5 2 4" xfId="2937"/>
    <cellStyle name="Calculation 2 5 2 5" xfId="2938"/>
    <cellStyle name="Calculation 2 5 2 6" xfId="2939"/>
    <cellStyle name="Calculation 2 5 2 7" xfId="2940"/>
    <cellStyle name="Calculation 2 5 2 8" xfId="2941"/>
    <cellStyle name="Calculation 2 5 2 9" xfId="2942"/>
    <cellStyle name="Calculation 2 5 20" xfId="2943"/>
    <cellStyle name="Calculation 2 5 21" xfId="2944"/>
    <cellStyle name="Calculation 2 5 22" xfId="2945"/>
    <cellStyle name="Calculation 2 5 23" xfId="2946"/>
    <cellStyle name="Calculation 2 5 24" xfId="2947"/>
    <cellStyle name="Calculation 2 5 25" xfId="2948"/>
    <cellStyle name="Calculation 2 5 26" xfId="2949"/>
    <cellStyle name="Calculation 2 5 27" xfId="2950"/>
    <cellStyle name="Calculation 2 5 28" xfId="2951"/>
    <cellStyle name="Calculation 2 5 29" xfId="2952"/>
    <cellStyle name="Calculation 2 5 3" xfId="2953"/>
    <cellStyle name="Calculation 2 5 3 10" xfId="2954"/>
    <cellStyle name="Calculation 2 5 3 11" xfId="2955"/>
    <cellStyle name="Calculation 2 5 3 2" xfId="2956"/>
    <cellStyle name="Calculation 2 5 3 3" xfId="2957"/>
    <cellStyle name="Calculation 2 5 3 4" xfId="2958"/>
    <cellStyle name="Calculation 2 5 3 5" xfId="2959"/>
    <cellStyle name="Calculation 2 5 3 6" xfId="2960"/>
    <cellStyle name="Calculation 2 5 3 7" xfId="2961"/>
    <cellStyle name="Calculation 2 5 3 8" xfId="2962"/>
    <cellStyle name="Calculation 2 5 3 9" xfId="2963"/>
    <cellStyle name="Calculation 2 5 30" xfId="2964"/>
    <cellStyle name="Calculation 2 5 31" xfId="2965"/>
    <cellStyle name="Calculation 2 5 32" xfId="2966"/>
    <cellStyle name="Calculation 2 5 33" xfId="2967"/>
    <cellStyle name="Calculation 2 5 34" xfId="2968"/>
    <cellStyle name="Calculation 2 5 35" xfId="2969"/>
    <cellStyle name="Calculation 2 5 36" xfId="2970"/>
    <cellStyle name="Calculation 2 5 37" xfId="2971"/>
    <cellStyle name="Calculation 2 5 38" xfId="2972"/>
    <cellStyle name="Calculation 2 5 39" xfId="2973"/>
    <cellStyle name="Calculation 2 5 4" xfId="2974"/>
    <cellStyle name="Calculation 2 5 4 10" xfId="2975"/>
    <cellStyle name="Calculation 2 5 4 11" xfId="2976"/>
    <cellStyle name="Calculation 2 5 4 2" xfId="2977"/>
    <cellStyle name="Calculation 2 5 4 3" xfId="2978"/>
    <cellStyle name="Calculation 2 5 4 4" xfId="2979"/>
    <cellStyle name="Calculation 2 5 4 5" xfId="2980"/>
    <cellStyle name="Calculation 2 5 4 6" xfId="2981"/>
    <cellStyle name="Calculation 2 5 4 7" xfId="2982"/>
    <cellStyle name="Calculation 2 5 4 8" xfId="2983"/>
    <cellStyle name="Calculation 2 5 4 9" xfId="2984"/>
    <cellStyle name="Calculation 2 5 40" xfId="2985"/>
    <cellStyle name="Calculation 2 5 5" xfId="2986"/>
    <cellStyle name="Calculation 2 5 5 10" xfId="2987"/>
    <cellStyle name="Calculation 2 5 5 11" xfId="2988"/>
    <cellStyle name="Calculation 2 5 5 2" xfId="2989"/>
    <cellStyle name="Calculation 2 5 5 3" xfId="2990"/>
    <cellStyle name="Calculation 2 5 5 4" xfId="2991"/>
    <cellStyle name="Calculation 2 5 5 5" xfId="2992"/>
    <cellStyle name="Calculation 2 5 5 6" xfId="2993"/>
    <cellStyle name="Calculation 2 5 5 7" xfId="2994"/>
    <cellStyle name="Calculation 2 5 5 8" xfId="2995"/>
    <cellStyle name="Calculation 2 5 5 9" xfId="2996"/>
    <cellStyle name="Calculation 2 5 6" xfId="2997"/>
    <cellStyle name="Calculation 2 5 6 10" xfId="2998"/>
    <cellStyle name="Calculation 2 5 6 11" xfId="2999"/>
    <cellStyle name="Calculation 2 5 6 2" xfId="3000"/>
    <cellStyle name="Calculation 2 5 6 3" xfId="3001"/>
    <cellStyle name="Calculation 2 5 6 4" xfId="3002"/>
    <cellStyle name="Calculation 2 5 6 5" xfId="3003"/>
    <cellStyle name="Calculation 2 5 6 6" xfId="3004"/>
    <cellStyle name="Calculation 2 5 6 7" xfId="3005"/>
    <cellStyle name="Calculation 2 5 6 8" xfId="3006"/>
    <cellStyle name="Calculation 2 5 6 9" xfId="3007"/>
    <cellStyle name="Calculation 2 5 7" xfId="3008"/>
    <cellStyle name="Calculation 2 5 7 10" xfId="3009"/>
    <cellStyle name="Calculation 2 5 7 11" xfId="3010"/>
    <cellStyle name="Calculation 2 5 7 2" xfId="3011"/>
    <cellStyle name="Calculation 2 5 7 3" xfId="3012"/>
    <cellStyle name="Calculation 2 5 7 4" xfId="3013"/>
    <cellStyle name="Calculation 2 5 7 5" xfId="3014"/>
    <cellStyle name="Calculation 2 5 7 6" xfId="3015"/>
    <cellStyle name="Calculation 2 5 7 7" xfId="3016"/>
    <cellStyle name="Calculation 2 5 7 8" xfId="3017"/>
    <cellStyle name="Calculation 2 5 7 9" xfId="3018"/>
    <cellStyle name="Calculation 2 5 8" xfId="3019"/>
    <cellStyle name="Calculation 2 5 8 10" xfId="3020"/>
    <cellStyle name="Calculation 2 5 8 11" xfId="3021"/>
    <cellStyle name="Calculation 2 5 8 2" xfId="3022"/>
    <cellStyle name="Calculation 2 5 8 3" xfId="3023"/>
    <cellStyle name="Calculation 2 5 8 4" xfId="3024"/>
    <cellStyle name="Calculation 2 5 8 5" xfId="3025"/>
    <cellStyle name="Calculation 2 5 8 6" xfId="3026"/>
    <cellStyle name="Calculation 2 5 8 7" xfId="3027"/>
    <cellStyle name="Calculation 2 5 8 8" xfId="3028"/>
    <cellStyle name="Calculation 2 5 8 9" xfId="3029"/>
    <cellStyle name="Calculation 2 5 9" xfId="3030"/>
    <cellStyle name="Calculation 2 5 9 10" xfId="3031"/>
    <cellStyle name="Calculation 2 5 9 11" xfId="3032"/>
    <cellStyle name="Calculation 2 5 9 2" xfId="3033"/>
    <cellStyle name="Calculation 2 5 9 3" xfId="3034"/>
    <cellStyle name="Calculation 2 5 9 4" xfId="3035"/>
    <cellStyle name="Calculation 2 5 9 5" xfId="3036"/>
    <cellStyle name="Calculation 2 5 9 6" xfId="3037"/>
    <cellStyle name="Calculation 2 5 9 7" xfId="3038"/>
    <cellStyle name="Calculation 2 5 9 8" xfId="3039"/>
    <cellStyle name="Calculation 2 5 9 9" xfId="3040"/>
    <cellStyle name="Calculation 2 6" xfId="3041"/>
    <cellStyle name="Calculation 2 6 10" xfId="3042"/>
    <cellStyle name="Calculation 2 6 10 10" xfId="3043"/>
    <cellStyle name="Calculation 2 6 10 11" xfId="3044"/>
    <cellStyle name="Calculation 2 6 10 2" xfId="3045"/>
    <cellStyle name="Calculation 2 6 10 3" xfId="3046"/>
    <cellStyle name="Calculation 2 6 10 4" xfId="3047"/>
    <cellStyle name="Calculation 2 6 10 5" xfId="3048"/>
    <cellStyle name="Calculation 2 6 10 6" xfId="3049"/>
    <cellStyle name="Calculation 2 6 10 7" xfId="3050"/>
    <cellStyle name="Calculation 2 6 10 8" xfId="3051"/>
    <cellStyle name="Calculation 2 6 10 9" xfId="3052"/>
    <cellStyle name="Calculation 2 6 11" xfId="3053"/>
    <cellStyle name="Calculation 2 6 11 10" xfId="3054"/>
    <cellStyle name="Calculation 2 6 11 11" xfId="3055"/>
    <cellStyle name="Calculation 2 6 11 2" xfId="3056"/>
    <cellStyle name="Calculation 2 6 11 3" xfId="3057"/>
    <cellStyle name="Calculation 2 6 11 4" xfId="3058"/>
    <cellStyle name="Calculation 2 6 11 5" xfId="3059"/>
    <cellStyle name="Calculation 2 6 11 6" xfId="3060"/>
    <cellStyle name="Calculation 2 6 11 7" xfId="3061"/>
    <cellStyle name="Calculation 2 6 11 8" xfId="3062"/>
    <cellStyle name="Calculation 2 6 11 9" xfId="3063"/>
    <cellStyle name="Calculation 2 6 12" xfId="3064"/>
    <cellStyle name="Calculation 2 6 12 10" xfId="3065"/>
    <cellStyle name="Calculation 2 6 12 11" xfId="3066"/>
    <cellStyle name="Calculation 2 6 12 2" xfId="3067"/>
    <cellStyle name="Calculation 2 6 12 3" xfId="3068"/>
    <cellStyle name="Calculation 2 6 12 4" xfId="3069"/>
    <cellStyle name="Calculation 2 6 12 5" xfId="3070"/>
    <cellStyle name="Calculation 2 6 12 6" xfId="3071"/>
    <cellStyle name="Calculation 2 6 12 7" xfId="3072"/>
    <cellStyle name="Calculation 2 6 12 8" xfId="3073"/>
    <cellStyle name="Calculation 2 6 12 9" xfId="3074"/>
    <cellStyle name="Calculation 2 6 13" xfId="3075"/>
    <cellStyle name="Calculation 2 6 13 10" xfId="3076"/>
    <cellStyle name="Calculation 2 6 13 11" xfId="3077"/>
    <cellStyle name="Calculation 2 6 13 2" xfId="3078"/>
    <cellStyle name="Calculation 2 6 13 3" xfId="3079"/>
    <cellStyle name="Calculation 2 6 13 4" xfId="3080"/>
    <cellStyle name="Calculation 2 6 13 5" xfId="3081"/>
    <cellStyle name="Calculation 2 6 13 6" xfId="3082"/>
    <cellStyle name="Calculation 2 6 13 7" xfId="3083"/>
    <cellStyle name="Calculation 2 6 13 8" xfId="3084"/>
    <cellStyle name="Calculation 2 6 13 9" xfId="3085"/>
    <cellStyle name="Calculation 2 6 14" xfId="3086"/>
    <cellStyle name="Calculation 2 6 14 10" xfId="3087"/>
    <cellStyle name="Calculation 2 6 14 11" xfId="3088"/>
    <cellStyle name="Calculation 2 6 14 2" xfId="3089"/>
    <cellStyle name="Calculation 2 6 14 3" xfId="3090"/>
    <cellStyle name="Calculation 2 6 14 4" xfId="3091"/>
    <cellStyle name="Calculation 2 6 14 5" xfId="3092"/>
    <cellStyle name="Calculation 2 6 14 6" xfId="3093"/>
    <cellStyle name="Calculation 2 6 14 7" xfId="3094"/>
    <cellStyle name="Calculation 2 6 14 8" xfId="3095"/>
    <cellStyle name="Calculation 2 6 14 9" xfId="3096"/>
    <cellStyle name="Calculation 2 6 15" xfId="3097"/>
    <cellStyle name="Calculation 2 6 15 10" xfId="3098"/>
    <cellStyle name="Calculation 2 6 15 11" xfId="3099"/>
    <cellStyle name="Calculation 2 6 15 2" xfId="3100"/>
    <cellStyle name="Calculation 2 6 15 3" xfId="3101"/>
    <cellStyle name="Calculation 2 6 15 4" xfId="3102"/>
    <cellStyle name="Calculation 2 6 15 5" xfId="3103"/>
    <cellStyle name="Calculation 2 6 15 6" xfId="3104"/>
    <cellStyle name="Calculation 2 6 15 7" xfId="3105"/>
    <cellStyle name="Calculation 2 6 15 8" xfId="3106"/>
    <cellStyle name="Calculation 2 6 15 9" xfId="3107"/>
    <cellStyle name="Calculation 2 6 16" xfId="3108"/>
    <cellStyle name="Calculation 2 6 16 10" xfId="3109"/>
    <cellStyle name="Calculation 2 6 16 11" xfId="3110"/>
    <cellStyle name="Calculation 2 6 16 2" xfId="3111"/>
    <cellStyle name="Calculation 2 6 16 3" xfId="3112"/>
    <cellStyle name="Calculation 2 6 16 4" xfId="3113"/>
    <cellStyle name="Calculation 2 6 16 5" xfId="3114"/>
    <cellStyle name="Calculation 2 6 16 6" xfId="3115"/>
    <cellStyle name="Calculation 2 6 16 7" xfId="3116"/>
    <cellStyle name="Calculation 2 6 16 8" xfId="3117"/>
    <cellStyle name="Calculation 2 6 16 9" xfId="3118"/>
    <cellStyle name="Calculation 2 6 17" xfId="3119"/>
    <cellStyle name="Calculation 2 6 17 10" xfId="3120"/>
    <cellStyle name="Calculation 2 6 17 11" xfId="3121"/>
    <cellStyle name="Calculation 2 6 17 2" xfId="3122"/>
    <cellStyle name="Calculation 2 6 17 3" xfId="3123"/>
    <cellStyle name="Calculation 2 6 17 4" xfId="3124"/>
    <cellStyle name="Calculation 2 6 17 5" xfId="3125"/>
    <cellStyle name="Calculation 2 6 17 6" xfId="3126"/>
    <cellStyle name="Calculation 2 6 17 7" xfId="3127"/>
    <cellStyle name="Calculation 2 6 17 8" xfId="3128"/>
    <cellStyle name="Calculation 2 6 17 9" xfId="3129"/>
    <cellStyle name="Calculation 2 6 18" xfId="3130"/>
    <cellStyle name="Calculation 2 6 18 10" xfId="3131"/>
    <cellStyle name="Calculation 2 6 18 11" xfId="3132"/>
    <cellStyle name="Calculation 2 6 18 2" xfId="3133"/>
    <cellStyle name="Calculation 2 6 18 3" xfId="3134"/>
    <cellStyle name="Calculation 2 6 18 4" xfId="3135"/>
    <cellStyle name="Calculation 2 6 18 5" xfId="3136"/>
    <cellStyle name="Calculation 2 6 18 6" xfId="3137"/>
    <cellStyle name="Calculation 2 6 18 7" xfId="3138"/>
    <cellStyle name="Calculation 2 6 18 8" xfId="3139"/>
    <cellStyle name="Calculation 2 6 18 9" xfId="3140"/>
    <cellStyle name="Calculation 2 6 19" xfId="3141"/>
    <cellStyle name="Calculation 2 6 2" xfId="3142"/>
    <cellStyle name="Calculation 2 6 2 10" xfId="3143"/>
    <cellStyle name="Calculation 2 6 2 11" xfId="3144"/>
    <cellStyle name="Calculation 2 6 2 2" xfId="3145"/>
    <cellStyle name="Calculation 2 6 2 3" xfId="3146"/>
    <cellStyle name="Calculation 2 6 2 4" xfId="3147"/>
    <cellStyle name="Calculation 2 6 2 5" xfId="3148"/>
    <cellStyle name="Calculation 2 6 2 6" xfId="3149"/>
    <cellStyle name="Calculation 2 6 2 7" xfId="3150"/>
    <cellStyle name="Calculation 2 6 2 8" xfId="3151"/>
    <cellStyle name="Calculation 2 6 2 9" xfId="3152"/>
    <cellStyle name="Calculation 2 6 20" xfId="3153"/>
    <cellStyle name="Calculation 2 6 21" xfId="3154"/>
    <cellStyle name="Calculation 2 6 22" xfId="3155"/>
    <cellStyle name="Calculation 2 6 23" xfId="3156"/>
    <cellStyle name="Calculation 2 6 24" xfId="3157"/>
    <cellStyle name="Calculation 2 6 25" xfId="3158"/>
    <cellStyle name="Calculation 2 6 26" xfId="3159"/>
    <cellStyle name="Calculation 2 6 27" xfId="3160"/>
    <cellStyle name="Calculation 2 6 28" xfId="3161"/>
    <cellStyle name="Calculation 2 6 29" xfId="3162"/>
    <cellStyle name="Calculation 2 6 3" xfId="3163"/>
    <cellStyle name="Calculation 2 6 3 10" xfId="3164"/>
    <cellStyle name="Calculation 2 6 3 11" xfId="3165"/>
    <cellStyle name="Calculation 2 6 3 2" xfId="3166"/>
    <cellStyle name="Calculation 2 6 3 3" xfId="3167"/>
    <cellStyle name="Calculation 2 6 3 4" xfId="3168"/>
    <cellStyle name="Calculation 2 6 3 5" xfId="3169"/>
    <cellStyle name="Calculation 2 6 3 6" xfId="3170"/>
    <cellStyle name="Calculation 2 6 3 7" xfId="3171"/>
    <cellStyle name="Calculation 2 6 3 8" xfId="3172"/>
    <cellStyle name="Calculation 2 6 3 9" xfId="3173"/>
    <cellStyle name="Calculation 2 6 30" xfId="3174"/>
    <cellStyle name="Calculation 2 6 31" xfId="3175"/>
    <cellStyle name="Calculation 2 6 32" xfId="3176"/>
    <cellStyle name="Calculation 2 6 33" xfId="3177"/>
    <cellStyle name="Calculation 2 6 34" xfId="3178"/>
    <cellStyle name="Calculation 2 6 35" xfId="3179"/>
    <cellStyle name="Calculation 2 6 36" xfId="3180"/>
    <cellStyle name="Calculation 2 6 37" xfId="3181"/>
    <cellStyle name="Calculation 2 6 38" xfId="3182"/>
    <cellStyle name="Calculation 2 6 39" xfId="3183"/>
    <cellStyle name="Calculation 2 6 4" xfId="3184"/>
    <cellStyle name="Calculation 2 6 4 10" xfId="3185"/>
    <cellStyle name="Calculation 2 6 4 11" xfId="3186"/>
    <cellStyle name="Calculation 2 6 4 2" xfId="3187"/>
    <cellStyle name="Calculation 2 6 4 3" xfId="3188"/>
    <cellStyle name="Calculation 2 6 4 4" xfId="3189"/>
    <cellStyle name="Calculation 2 6 4 5" xfId="3190"/>
    <cellStyle name="Calculation 2 6 4 6" xfId="3191"/>
    <cellStyle name="Calculation 2 6 4 7" xfId="3192"/>
    <cellStyle name="Calculation 2 6 4 8" xfId="3193"/>
    <cellStyle name="Calculation 2 6 4 9" xfId="3194"/>
    <cellStyle name="Calculation 2 6 40" xfId="3195"/>
    <cellStyle name="Calculation 2 6 5" xfId="3196"/>
    <cellStyle name="Calculation 2 6 5 10" xfId="3197"/>
    <cellStyle name="Calculation 2 6 5 11" xfId="3198"/>
    <cellStyle name="Calculation 2 6 5 2" xfId="3199"/>
    <cellStyle name="Calculation 2 6 5 3" xfId="3200"/>
    <cellStyle name="Calculation 2 6 5 4" xfId="3201"/>
    <cellStyle name="Calculation 2 6 5 5" xfId="3202"/>
    <cellStyle name="Calculation 2 6 5 6" xfId="3203"/>
    <cellStyle name="Calculation 2 6 5 7" xfId="3204"/>
    <cellStyle name="Calculation 2 6 5 8" xfId="3205"/>
    <cellStyle name="Calculation 2 6 5 9" xfId="3206"/>
    <cellStyle name="Calculation 2 6 6" xfId="3207"/>
    <cellStyle name="Calculation 2 6 6 10" xfId="3208"/>
    <cellStyle name="Calculation 2 6 6 11" xfId="3209"/>
    <cellStyle name="Calculation 2 6 6 2" xfId="3210"/>
    <cellStyle name="Calculation 2 6 6 3" xfId="3211"/>
    <cellStyle name="Calculation 2 6 6 4" xfId="3212"/>
    <cellStyle name="Calculation 2 6 6 5" xfId="3213"/>
    <cellStyle name="Calculation 2 6 6 6" xfId="3214"/>
    <cellStyle name="Calculation 2 6 6 7" xfId="3215"/>
    <cellStyle name="Calculation 2 6 6 8" xfId="3216"/>
    <cellStyle name="Calculation 2 6 6 9" xfId="3217"/>
    <cellStyle name="Calculation 2 6 7" xfId="3218"/>
    <cellStyle name="Calculation 2 6 7 10" xfId="3219"/>
    <cellStyle name="Calculation 2 6 7 11" xfId="3220"/>
    <cellStyle name="Calculation 2 6 7 2" xfId="3221"/>
    <cellStyle name="Calculation 2 6 7 3" xfId="3222"/>
    <cellStyle name="Calculation 2 6 7 4" xfId="3223"/>
    <cellStyle name="Calculation 2 6 7 5" xfId="3224"/>
    <cellStyle name="Calculation 2 6 7 6" xfId="3225"/>
    <cellStyle name="Calculation 2 6 7 7" xfId="3226"/>
    <cellStyle name="Calculation 2 6 7 8" xfId="3227"/>
    <cellStyle name="Calculation 2 6 7 9" xfId="3228"/>
    <cellStyle name="Calculation 2 6 8" xfId="3229"/>
    <cellStyle name="Calculation 2 6 8 10" xfId="3230"/>
    <cellStyle name="Calculation 2 6 8 11" xfId="3231"/>
    <cellStyle name="Calculation 2 6 8 2" xfId="3232"/>
    <cellStyle name="Calculation 2 6 8 3" xfId="3233"/>
    <cellStyle name="Calculation 2 6 8 4" xfId="3234"/>
    <cellStyle name="Calculation 2 6 8 5" xfId="3235"/>
    <cellStyle name="Calculation 2 6 8 6" xfId="3236"/>
    <cellStyle name="Calculation 2 6 8 7" xfId="3237"/>
    <cellStyle name="Calculation 2 6 8 8" xfId="3238"/>
    <cellStyle name="Calculation 2 6 8 9" xfId="3239"/>
    <cellStyle name="Calculation 2 6 9" xfId="3240"/>
    <cellStyle name="Calculation 2 6 9 10" xfId="3241"/>
    <cellStyle name="Calculation 2 6 9 11" xfId="3242"/>
    <cellStyle name="Calculation 2 6 9 2" xfId="3243"/>
    <cellStyle name="Calculation 2 6 9 3" xfId="3244"/>
    <cellStyle name="Calculation 2 6 9 4" xfId="3245"/>
    <cellStyle name="Calculation 2 6 9 5" xfId="3246"/>
    <cellStyle name="Calculation 2 6 9 6" xfId="3247"/>
    <cellStyle name="Calculation 2 6 9 7" xfId="3248"/>
    <cellStyle name="Calculation 2 6 9 8" xfId="3249"/>
    <cellStyle name="Calculation 2 6 9 9" xfId="3250"/>
    <cellStyle name="Calculation 2 7" xfId="3251"/>
    <cellStyle name="Calculation 2 7 10" xfId="3252"/>
    <cellStyle name="Calculation 2 7 10 10" xfId="3253"/>
    <cellStyle name="Calculation 2 7 10 11" xfId="3254"/>
    <cellStyle name="Calculation 2 7 10 2" xfId="3255"/>
    <cellStyle name="Calculation 2 7 10 3" xfId="3256"/>
    <cellStyle name="Calculation 2 7 10 4" xfId="3257"/>
    <cellStyle name="Calculation 2 7 10 5" xfId="3258"/>
    <cellStyle name="Calculation 2 7 10 6" xfId="3259"/>
    <cellStyle name="Calculation 2 7 10 7" xfId="3260"/>
    <cellStyle name="Calculation 2 7 10 8" xfId="3261"/>
    <cellStyle name="Calculation 2 7 10 9" xfId="3262"/>
    <cellStyle name="Calculation 2 7 11" xfId="3263"/>
    <cellStyle name="Calculation 2 7 11 10" xfId="3264"/>
    <cellStyle name="Calculation 2 7 11 11" xfId="3265"/>
    <cellStyle name="Calculation 2 7 11 2" xfId="3266"/>
    <cellStyle name="Calculation 2 7 11 3" xfId="3267"/>
    <cellStyle name="Calculation 2 7 11 4" xfId="3268"/>
    <cellStyle name="Calculation 2 7 11 5" xfId="3269"/>
    <cellStyle name="Calculation 2 7 11 6" xfId="3270"/>
    <cellStyle name="Calculation 2 7 11 7" xfId="3271"/>
    <cellStyle name="Calculation 2 7 11 8" xfId="3272"/>
    <cellStyle name="Calculation 2 7 11 9" xfId="3273"/>
    <cellStyle name="Calculation 2 7 12" xfId="3274"/>
    <cellStyle name="Calculation 2 7 12 10" xfId="3275"/>
    <cellStyle name="Calculation 2 7 12 11" xfId="3276"/>
    <cellStyle name="Calculation 2 7 12 2" xfId="3277"/>
    <cellStyle name="Calculation 2 7 12 3" xfId="3278"/>
    <cellStyle name="Calculation 2 7 12 4" xfId="3279"/>
    <cellStyle name="Calculation 2 7 12 5" xfId="3280"/>
    <cellStyle name="Calculation 2 7 12 6" xfId="3281"/>
    <cellStyle name="Calculation 2 7 12 7" xfId="3282"/>
    <cellStyle name="Calculation 2 7 12 8" xfId="3283"/>
    <cellStyle name="Calculation 2 7 12 9" xfId="3284"/>
    <cellStyle name="Calculation 2 7 13" xfId="3285"/>
    <cellStyle name="Calculation 2 7 13 10" xfId="3286"/>
    <cellStyle name="Calculation 2 7 13 11" xfId="3287"/>
    <cellStyle name="Calculation 2 7 13 2" xfId="3288"/>
    <cellStyle name="Calculation 2 7 13 3" xfId="3289"/>
    <cellStyle name="Calculation 2 7 13 4" xfId="3290"/>
    <cellStyle name="Calculation 2 7 13 5" xfId="3291"/>
    <cellStyle name="Calculation 2 7 13 6" xfId="3292"/>
    <cellStyle name="Calculation 2 7 13 7" xfId="3293"/>
    <cellStyle name="Calculation 2 7 13 8" xfId="3294"/>
    <cellStyle name="Calculation 2 7 13 9" xfId="3295"/>
    <cellStyle name="Calculation 2 7 14" xfId="3296"/>
    <cellStyle name="Calculation 2 7 14 10" xfId="3297"/>
    <cellStyle name="Calculation 2 7 14 11" xfId="3298"/>
    <cellStyle name="Calculation 2 7 14 2" xfId="3299"/>
    <cellStyle name="Calculation 2 7 14 3" xfId="3300"/>
    <cellStyle name="Calculation 2 7 14 4" xfId="3301"/>
    <cellStyle name="Calculation 2 7 14 5" xfId="3302"/>
    <cellStyle name="Calculation 2 7 14 6" xfId="3303"/>
    <cellStyle name="Calculation 2 7 14 7" xfId="3304"/>
    <cellStyle name="Calculation 2 7 14 8" xfId="3305"/>
    <cellStyle name="Calculation 2 7 14 9" xfId="3306"/>
    <cellStyle name="Calculation 2 7 15" xfId="3307"/>
    <cellStyle name="Calculation 2 7 15 10" xfId="3308"/>
    <cellStyle name="Calculation 2 7 15 11" xfId="3309"/>
    <cellStyle name="Calculation 2 7 15 2" xfId="3310"/>
    <cellStyle name="Calculation 2 7 15 3" xfId="3311"/>
    <cellStyle name="Calculation 2 7 15 4" xfId="3312"/>
    <cellStyle name="Calculation 2 7 15 5" xfId="3313"/>
    <cellStyle name="Calculation 2 7 15 6" xfId="3314"/>
    <cellStyle name="Calculation 2 7 15 7" xfId="3315"/>
    <cellStyle name="Calculation 2 7 15 8" xfId="3316"/>
    <cellStyle name="Calculation 2 7 15 9" xfId="3317"/>
    <cellStyle name="Calculation 2 7 16" xfId="3318"/>
    <cellStyle name="Calculation 2 7 16 10" xfId="3319"/>
    <cellStyle name="Calculation 2 7 16 11" xfId="3320"/>
    <cellStyle name="Calculation 2 7 16 2" xfId="3321"/>
    <cellStyle name="Calculation 2 7 16 3" xfId="3322"/>
    <cellStyle name="Calculation 2 7 16 4" xfId="3323"/>
    <cellStyle name="Calculation 2 7 16 5" xfId="3324"/>
    <cellStyle name="Calculation 2 7 16 6" xfId="3325"/>
    <cellStyle name="Calculation 2 7 16 7" xfId="3326"/>
    <cellStyle name="Calculation 2 7 16 8" xfId="3327"/>
    <cellStyle name="Calculation 2 7 16 9" xfId="3328"/>
    <cellStyle name="Calculation 2 7 17" xfId="3329"/>
    <cellStyle name="Calculation 2 7 17 10" xfId="3330"/>
    <cellStyle name="Calculation 2 7 17 11" xfId="3331"/>
    <cellStyle name="Calculation 2 7 17 2" xfId="3332"/>
    <cellStyle name="Calculation 2 7 17 3" xfId="3333"/>
    <cellStyle name="Calculation 2 7 17 4" xfId="3334"/>
    <cellStyle name="Calculation 2 7 17 5" xfId="3335"/>
    <cellStyle name="Calculation 2 7 17 6" xfId="3336"/>
    <cellStyle name="Calculation 2 7 17 7" xfId="3337"/>
    <cellStyle name="Calculation 2 7 17 8" xfId="3338"/>
    <cellStyle name="Calculation 2 7 17 9" xfId="3339"/>
    <cellStyle name="Calculation 2 7 18" xfId="3340"/>
    <cellStyle name="Calculation 2 7 18 10" xfId="3341"/>
    <cellStyle name="Calculation 2 7 18 11" xfId="3342"/>
    <cellStyle name="Calculation 2 7 18 2" xfId="3343"/>
    <cellStyle name="Calculation 2 7 18 3" xfId="3344"/>
    <cellStyle name="Calculation 2 7 18 4" xfId="3345"/>
    <cellStyle name="Calculation 2 7 18 5" xfId="3346"/>
    <cellStyle name="Calculation 2 7 18 6" xfId="3347"/>
    <cellStyle name="Calculation 2 7 18 7" xfId="3348"/>
    <cellStyle name="Calculation 2 7 18 8" xfId="3349"/>
    <cellStyle name="Calculation 2 7 18 9" xfId="3350"/>
    <cellStyle name="Calculation 2 7 19" xfId="3351"/>
    <cellStyle name="Calculation 2 7 2" xfId="3352"/>
    <cellStyle name="Calculation 2 7 2 10" xfId="3353"/>
    <cellStyle name="Calculation 2 7 2 11" xfId="3354"/>
    <cellStyle name="Calculation 2 7 2 2" xfId="3355"/>
    <cellStyle name="Calculation 2 7 2 3" xfId="3356"/>
    <cellStyle name="Calculation 2 7 2 4" xfId="3357"/>
    <cellStyle name="Calculation 2 7 2 5" xfId="3358"/>
    <cellStyle name="Calculation 2 7 2 6" xfId="3359"/>
    <cellStyle name="Calculation 2 7 2 7" xfId="3360"/>
    <cellStyle name="Calculation 2 7 2 8" xfId="3361"/>
    <cellStyle name="Calculation 2 7 2 9" xfId="3362"/>
    <cellStyle name="Calculation 2 7 20" xfId="3363"/>
    <cellStyle name="Calculation 2 7 21" xfId="3364"/>
    <cellStyle name="Calculation 2 7 22" xfId="3365"/>
    <cellStyle name="Calculation 2 7 23" xfId="3366"/>
    <cellStyle name="Calculation 2 7 24" xfId="3367"/>
    <cellStyle name="Calculation 2 7 25" xfId="3368"/>
    <cellStyle name="Calculation 2 7 26" xfId="3369"/>
    <cellStyle name="Calculation 2 7 27" xfId="3370"/>
    <cellStyle name="Calculation 2 7 28" xfId="3371"/>
    <cellStyle name="Calculation 2 7 29" xfId="3372"/>
    <cellStyle name="Calculation 2 7 3" xfId="3373"/>
    <cellStyle name="Calculation 2 7 3 10" xfId="3374"/>
    <cellStyle name="Calculation 2 7 3 11" xfId="3375"/>
    <cellStyle name="Calculation 2 7 3 2" xfId="3376"/>
    <cellStyle name="Calculation 2 7 3 3" xfId="3377"/>
    <cellStyle name="Calculation 2 7 3 4" xfId="3378"/>
    <cellStyle name="Calculation 2 7 3 5" xfId="3379"/>
    <cellStyle name="Calculation 2 7 3 6" xfId="3380"/>
    <cellStyle name="Calculation 2 7 3 7" xfId="3381"/>
    <cellStyle name="Calculation 2 7 3 8" xfId="3382"/>
    <cellStyle name="Calculation 2 7 3 9" xfId="3383"/>
    <cellStyle name="Calculation 2 7 30" xfId="3384"/>
    <cellStyle name="Calculation 2 7 31" xfId="3385"/>
    <cellStyle name="Calculation 2 7 32" xfId="3386"/>
    <cellStyle name="Calculation 2 7 33" xfId="3387"/>
    <cellStyle name="Calculation 2 7 34" xfId="3388"/>
    <cellStyle name="Calculation 2 7 35" xfId="3389"/>
    <cellStyle name="Calculation 2 7 36" xfId="3390"/>
    <cellStyle name="Calculation 2 7 37" xfId="3391"/>
    <cellStyle name="Calculation 2 7 38" xfId="3392"/>
    <cellStyle name="Calculation 2 7 39" xfId="3393"/>
    <cellStyle name="Calculation 2 7 4" xfId="3394"/>
    <cellStyle name="Calculation 2 7 4 10" xfId="3395"/>
    <cellStyle name="Calculation 2 7 4 11" xfId="3396"/>
    <cellStyle name="Calculation 2 7 4 2" xfId="3397"/>
    <cellStyle name="Calculation 2 7 4 3" xfId="3398"/>
    <cellStyle name="Calculation 2 7 4 4" xfId="3399"/>
    <cellStyle name="Calculation 2 7 4 5" xfId="3400"/>
    <cellStyle name="Calculation 2 7 4 6" xfId="3401"/>
    <cellStyle name="Calculation 2 7 4 7" xfId="3402"/>
    <cellStyle name="Calculation 2 7 4 8" xfId="3403"/>
    <cellStyle name="Calculation 2 7 4 9" xfId="3404"/>
    <cellStyle name="Calculation 2 7 40" xfId="3405"/>
    <cellStyle name="Calculation 2 7 5" xfId="3406"/>
    <cellStyle name="Calculation 2 7 5 10" xfId="3407"/>
    <cellStyle name="Calculation 2 7 5 11" xfId="3408"/>
    <cellStyle name="Calculation 2 7 5 2" xfId="3409"/>
    <cellStyle name="Calculation 2 7 5 3" xfId="3410"/>
    <cellStyle name="Calculation 2 7 5 4" xfId="3411"/>
    <cellStyle name="Calculation 2 7 5 5" xfId="3412"/>
    <cellStyle name="Calculation 2 7 5 6" xfId="3413"/>
    <cellStyle name="Calculation 2 7 5 7" xfId="3414"/>
    <cellStyle name="Calculation 2 7 5 8" xfId="3415"/>
    <cellStyle name="Calculation 2 7 5 9" xfId="3416"/>
    <cellStyle name="Calculation 2 7 6" xfId="3417"/>
    <cellStyle name="Calculation 2 7 6 10" xfId="3418"/>
    <cellStyle name="Calculation 2 7 6 11" xfId="3419"/>
    <cellStyle name="Calculation 2 7 6 2" xfId="3420"/>
    <cellStyle name="Calculation 2 7 6 3" xfId="3421"/>
    <cellStyle name="Calculation 2 7 6 4" xfId="3422"/>
    <cellStyle name="Calculation 2 7 6 5" xfId="3423"/>
    <cellStyle name="Calculation 2 7 6 6" xfId="3424"/>
    <cellStyle name="Calculation 2 7 6 7" xfId="3425"/>
    <cellStyle name="Calculation 2 7 6 8" xfId="3426"/>
    <cellStyle name="Calculation 2 7 6 9" xfId="3427"/>
    <cellStyle name="Calculation 2 7 7" xfId="3428"/>
    <cellStyle name="Calculation 2 7 7 10" xfId="3429"/>
    <cellStyle name="Calculation 2 7 7 11" xfId="3430"/>
    <cellStyle name="Calculation 2 7 7 2" xfId="3431"/>
    <cellStyle name="Calculation 2 7 7 3" xfId="3432"/>
    <cellStyle name="Calculation 2 7 7 4" xfId="3433"/>
    <cellStyle name="Calculation 2 7 7 5" xfId="3434"/>
    <cellStyle name="Calculation 2 7 7 6" xfId="3435"/>
    <cellStyle name="Calculation 2 7 7 7" xfId="3436"/>
    <cellStyle name="Calculation 2 7 7 8" xfId="3437"/>
    <cellStyle name="Calculation 2 7 7 9" xfId="3438"/>
    <cellStyle name="Calculation 2 7 8" xfId="3439"/>
    <cellStyle name="Calculation 2 7 8 10" xfId="3440"/>
    <cellStyle name="Calculation 2 7 8 11" xfId="3441"/>
    <cellStyle name="Calculation 2 7 8 2" xfId="3442"/>
    <cellStyle name="Calculation 2 7 8 3" xfId="3443"/>
    <cellStyle name="Calculation 2 7 8 4" xfId="3444"/>
    <cellStyle name="Calculation 2 7 8 5" xfId="3445"/>
    <cellStyle name="Calculation 2 7 8 6" xfId="3446"/>
    <cellStyle name="Calculation 2 7 8 7" xfId="3447"/>
    <cellStyle name="Calculation 2 7 8 8" xfId="3448"/>
    <cellStyle name="Calculation 2 7 8 9" xfId="3449"/>
    <cellStyle name="Calculation 2 7 9" xfId="3450"/>
    <cellStyle name="Calculation 2 7 9 10" xfId="3451"/>
    <cellStyle name="Calculation 2 7 9 11" xfId="3452"/>
    <cellStyle name="Calculation 2 7 9 2" xfId="3453"/>
    <cellStyle name="Calculation 2 7 9 3" xfId="3454"/>
    <cellStyle name="Calculation 2 7 9 4" xfId="3455"/>
    <cellStyle name="Calculation 2 7 9 5" xfId="3456"/>
    <cellStyle name="Calculation 2 7 9 6" xfId="3457"/>
    <cellStyle name="Calculation 2 7 9 7" xfId="3458"/>
    <cellStyle name="Calculation 2 7 9 8" xfId="3459"/>
    <cellStyle name="Calculation 2 7 9 9" xfId="3460"/>
    <cellStyle name="Calculation 2 8" xfId="3461"/>
    <cellStyle name="Calculation 2 8 10" xfId="3462"/>
    <cellStyle name="Calculation 2 8 10 10" xfId="3463"/>
    <cellStyle name="Calculation 2 8 10 11" xfId="3464"/>
    <cellStyle name="Calculation 2 8 10 2" xfId="3465"/>
    <cellStyle name="Calculation 2 8 10 3" xfId="3466"/>
    <cellStyle name="Calculation 2 8 10 4" xfId="3467"/>
    <cellStyle name="Calculation 2 8 10 5" xfId="3468"/>
    <cellStyle name="Calculation 2 8 10 6" xfId="3469"/>
    <cellStyle name="Calculation 2 8 10 7" xfId="3470"/>
    <cellStyle name="Calculation 2 8 10 8" xfId="3471"/>
    <cellStyle name="Calculation 2 8 10 9" xfId="3472"/>
    <cellStyle name="Calculation 2 8 11" xfId="3473"/>
    <cellStyle name="Calculation 2 8 11 10" xfId="3474"/>
    <cellStyle name="Calculation 2 8 11 11" xfId="3475"/>
    <cellStyle name="Calculation 2 8 11 2" xfId="3476"/>
    <cellStyle name="Calculation 2 8 11 3" xfId="3477"/>
    <cellStyle name="Calculation 2 8 11 4" xfId="3478"/>
    <cellStyle name="Calculation 2 8 11 5" xfId="3479"/>
    <cellStyle name="Calculation 2 8 11 6" xfId="3480"/>
    <cellStyle name="Calculation 2 8 11 7" xfId="3481"/>
    <cellStyle name="Calculation 2 8 11 8" xfId="3482"/>
    <cellStyle name="Calculation 2 8 11 9" xfId="3483"/>
    <cellStyle name="Calculation 2 8 12" xfId="3484"/>
    <cellStyle name="Calculation 2 8 12 10" xfId="3485"/>
    <cellStyle name="Calculation 2 8 12 11" xfId="3486"/>
    <cellStyle name="Calculation 2 8 12 2" xfId="3487"/>
    <cellStyle name="Calculation 2 8 12 3" xfId="3488"/>
    <cellStyle name="Calculation 2 8 12 4" xfId="3489"/>
    <cellStyle name="Calculation 2 8 12 5" xfId="3490"/>
    <cellStyle name="Calculation 2 8 12 6" xfId="3491"/>
    <cellStyle name="Calculation 2 8 12 7" xfId="3492"/>
    <cellStyle name="Calculation 2 8 12 8" xfId="3493"/>
    <cellStyle name="Calculation 2 8 12 9" xfId="3494"/>
    <cellStyle name="Calculation 2 8 13" xfId="3495"/>
    <cellStyle name="Calculation 2 8 13 10" xfId="3496"/>
    <cellStyle name="Calculation 2 8 13 11" xfId="3497"/>
    <cellStyle name="Calculation 2 8 13 2" xfId="3498"/>
    <cellStyle name="Calculation 2 8 13 3" xfId="3499"/>
    <cellStyle name="Calculation 2 8 13 4" xfId="3500"/>
    <cellStyle name="Calculation 2 8 13 5" xfId="3501"/>
    <cellStyle name="Calculation 2 8 13 6" xfId="3502"/>
    <cellStyle name="Calculation 2 8 13 7" xfId="3503"/>
    <cellStyle name="Calculation 2 8 13 8" xfId="3504"/>
    <cellStyle name="Calculation 2 8 13 9" xfId="3505"/>
    <cellStyle name="Calculation 2 8 14" xfId="3506"/>
    <cellStyle name="Calculation 2 8 14 10" xfId="3507"/>
    <cellStyle name="Calculation 2 8 14 11" xfId="3508"/>
    <cellStyle name="Calculation 2 8 14 2" xfId="3509"/>
    <cellStyle name="Calculation 2 8 14 3" xfId="3510"/>
    <cellStyle name="Calculation 2 8 14 4" xfId="3511"/>
    <cellStyle name="Calculation 2 8 14 5" xfId="3512"/>
    <cellStyle name="Calculation 2 8 14 6" xfId="3513"/>
    <cellStyle name="Calculation 2 8 14 7" xfId="3514"/>
    <cellStyle name="Calculation 2 8 14 8" xfId="3515"/>
    <cellStyle name="Calculation 2 8 14 9" xfId="3516"/>
    <cellStyle name="Calculation 2 8 15" xfId="3517"/>
    <cellStyle name="Calculation 2 8 15 10" xfId="3518"/>
    <cellStyle name="Calculation 2 8 15 11" xfId="3519"/>
    <cellStyle name="Calculation 2 8 15 2" xfId="3520"/>
    <cellStyle name="Calculation 2 8 15 3" xfId="3521"/>
    <cellStyle name="Calculation 2 8 15 4" xfId="3522"/>
    <cellStyle name="Calculation 2 8 15 5" xfId="3523"/>
    <cellStyle name="Calculation 2 8 15 6" xfId="3524"/>
    <cellStyle name="Calculation 2 8 15 7" xfId="3525"/>
    <cellStyle name="Calculation 2 8 15 8" xfId="3526"/>
    <cellStyle name="Calculation 2 8 15 9" xfId="3527"/>
    <cellStyle name="Calculation 2 8 16" xfId="3528"/>
    <cellStyle name="Calculation 2 8 16 10" xfId="3529"/>
    <cellStyle name="Calculation 2 8 16 11" xfId="3530"/>
    <cellStyle name="Calculation 2 8 16 2" xfId="3531"/>
    <cellStyle name="Calculation 2 8 16 3" xfId="3532"/>
    <cellStyle name="Calculation 2 8 16 4" xfId="3533"/>
    <cellStyle name="Calculation 2 8 16 5" xfId="3534"/>
    <cellStyle name="Calculation 2 8 16 6" xfId="3535"/>
    <cellStyle name="Calculation 2 8 16 7" xfId="3536"/>
    <cellStyle name="Calculation 2 8 16 8" xfId="3537"/>
    <cellStyle name="Calculation 2 8 16 9" xfId="3538"/>
    <cellStyle name="Calculation 2 8 17" xfId="3539"/>
    <cellStyle name="Calculation 2 8 17 10" xfId="3540"/>
    <cellStyle name="Calculation 2 8 17 11" xfId="3541"/>
    <cellStyle name="Calculation 2 8 17 2" xfId="3542"/>
    <cellStyle name="Calculation 2 8 17 3" xfId="3543"/>
    <cellStyle name="Calculation 2 8 17 4" xfId="3544"/>
    <cellStyle name="Calculation 2 8 17 5" xfId="3545"/>
    <cellStyle name="Calculation 2 8 17 6" xfId="3546"/>
    <cellStyle name="Calculation 2 8 17 7" xfId="3547"/>
    <cellStyle name="Calculation 2 8 17 8" xfId="3548"/>
    <cellStyle name="Calculation 2 8 17 9" xfId="3549"/>
    <cellStyle name="Calculation 2 8 18" xfId="3550"/>
    <cellStyle name="Calculation 2 8 18 10" xfId="3551"/>
    <cellStyle name="Calculation 2 8 18 11" xfId="3552"/>
    <cellStyle name="Calculation 2 8 18 2" xfId="3553"/>
    <cellStyle name="Calculation 2 8 18 3" xfId="3554"/>
    <cellStyle name="Calculation 2 8 18 4" xfId="3555"/>
    <cellStyle name="Calculation 2 8 18 5" xfId="3556"/>
    <cellStyle name="Calculation 2 8 18 6" xfId="3557"/>
    <cellStyle name="Calculation 2 8 18 7" xfId="3558"/>
    <cellStyle name="Calculation 2 8 18 8" xfId="3559"/>
    <cellStyle name="Calculation 2 8 18 9" xfId="3560"/>
    <cellStyle name="Calculation 2 8 19" xfId="3561"/>
    <cellStyle name="Calculation 2 8 2" xfId="3562"/>
    <cellStyle name="Calculation 2 8 2 10" xfId="3563"/>
    <cellStyle name="Calculation 2 8 2 11" xfId="3564"/>
    <cellStyle name="Calculation 2 8 2 2" xfId="3565"/>
    <cellStyle name="Calculation 2 8 2 3" xfId="3566"/>
    <cellStyle name="Calculation 2 8 2 4" xfId="3567"/>
    <cellStyle name="Calculation 2 8 2 5" xfId="3568"/>
    <cellStyle name="Calculation 2 8 2 6" xfId="3569"/>
    <cellStyle name="Calculation 2 8 2 7" xfId="3570"/>
    <cellStyle name="Calculation 2 8 2 8" xfId="3571"/>
    <cellStyle name="Calculation 2 8 2 9" xfId="3572"/>
    <cellStyle name="Calculation 2 8 20" xfId="3573"/>
    <cellStyle name="Calculation 2 8 21" xfId="3574"/>
    <cellStyle name="Calculation 2 8 22" xfId="3575"/>
    <cellStyle name="Calculation 2 8 23" xfId="3576"/>
    <cellStyle name="Calculation 2 8 24" xfId="3577"/>
    <cellStyle name="Calculation 2 8 25" xfId="3578"/>
    <cellStyle name="Calculation 2 8 26" xfId="3579"/>
    <cellStyle name="Calculation 2 8 27" xfId="3580"/>
    <cellStyle name="Calculation 2 8 28" xfId="3581"/>
    <cellStyle name="Calculation 2 8 29" xfId="3582"/>
    <cellStyle name="Calculation 2 8 3" xfId="3583"/>
    <cellStyle name="Calculation 2 8 3 10" xfId="3584"/>
    <cellStyle name="Calculation 2 8 3 11" xfId="3585"/>
    <cellStyle name="Calculation 2 8 3 2" xfId="3586"/>
    <cellStyle name="Calculation 2 8 3 3" xfId="3587"/>
    <cellStyle name="Calculation 2 8 3 4" xfId="3588"/>
    <cellStyle name="Calculation 2 8 3 5" xfId="3589"/>
    <cellStyle name="Calculation 2 8 3 6" xfId="3590"/>
    <cellStyle name="Calculation 2 8 3 7" xfId="3591"/>
    <cellStyle name="Calculation 2 8 3 8" xfId="3592"/>
    <cellStyle name="Calculation 2 8 3 9" xfId="3593"/>
    <cellStyle name="Calculation 2 8 30" xfId="3594"/>
    <cellStyle name="Calculation 2 8 31" xfId="3595"/>
    <cellStyle name="Calculation 2 8 32" xfId="3596"/>
    <cellStyle name="Calculation 2 8 33" xfId="3597"/>
    <cellStyle name="Calculation 2 8 34" xfId="3598"/>
    <cellStyle name="Calculation 2 8 35" xfId="3599"/>
    <cellStyle name="Calculation 2 8 36" xfId="3600"/>
    <cellStyle name="Calculation 2 8 37" xfId="3601"/>
    <cellStyle name="Calculation 2 8 38" xfId="3602"/>
    <cellStyle name="Calculation 2 8 39" xfId="3603"/>
    <cellStyle name="Calculation 2 8 4" xfId="3604"/>
    <cellStyle name="Calculation 2 8 4 10" xfId="3605"/>
    <cellStyle name="Calculation 2 8 4 11" xfId="3606"/>
    <cellStyle name="Calculation 2 8 4 2" xfId="3607"/>
    <cellStyle name="Calculation 2 8 4 3" xfId="3608"/>
    <cellStyle name="Calculation 2 8 4 4" xfId="3609"/>
    <cellStyle name="Calculation 2 8 4 5" xfId="3610"/>
    <cellStyle name="Calculation 2 8 4 6" xfId="3611"/>
    <cellStyle name="Calculation 2 8 4 7" xfId="3612"/>
    <cellStyle name="Calculation 2 8 4 8" xfId="3613"/>
    <cellStyle name="Calculation 2 8 4 9" xfId="3614"/>
    <cellStyle name="Calculation 2 8 40" xfId="3615"/>
    <cellStyle name="Calculation 2 8 5" xfId="3616"/>
    <cellStyle name="Calculation 2 8 5 10" xfId="3617"/>
    <cellStyle name="Calculation 2 8 5 11" xfId="3618"/>
    <cellStyle name="Calculation 2 8 5 2" xfId="3619"/>
    <cellStyle name="Calculation 2 8 5 3" xfId="3620"/>
    <cellStyle name="Calculation 2 8 5 4" xfId="3621"/>
    <cellStyle name="Calculation 2 8 5 5" xfId="3622"/>
    <cellStyle name="Calculation 2 8 5 6" xfId="3623"/>
    <cellStyle name="Calculation 2 8 5 7" xfId="3624"/>
    <cellStyle name="Calculation 2 8 5 8" xfId="3625"/>
    <cellStyle name="Calculation 2 8 5 9" xfId="3626"/>
    <cellStyle name="Calculation 2 8 6" xfId="3627"/>
    <cellStyle name="Calculation 2 8 6 10" xfId="3628"/>
    <cellStyle name="Calculation 2 8 6 11" xfId="3629"/>
    <cellStyle name="Calculation 2 8 6 2" xfId="3630"/>
    <cellStyle name="Calculation 2 8 6 3" xfId="3631"/>
    <cellStyle name="Calculation 2 8 6 4" xfId="3632"/>
    <cellStyle name="Calculation 2 8 6 5" xfId="3633"/>
    <cellStyle name="Calculation 2 8 6 6" xfId="3634"/>
    <cellStyle name="Calculation 2 8 6 7" xfId="3635"/>
    <cellStyle name="Calculation 2 8 6 8" xfId="3636"/>
    <cellStyle name="Calculation 2 8 6 9" xfId="3637"/>
    <cellStyle name="Calculation 2 8 7" xfId="3638"/>
    <cellStyle name="Calculation 2 8 7 10" xfId="3639"/>
    <cellStyle name="Calculation 2 8 7 11" xfId="3640"/>
    <cellStyle name="Calculation 2 8 7 2" xfId="3641"/>
    <cellStyle name="Calculation 2 8 7 3" xfId="3642"/>
    <cellStyle name="Calculation 2 8 7 4" xfId="3643"/>
    <cellStyle name="Calculation 2 8 7 5" xfId="3644"/>
    <cellStyle name="Calculation 2 8 7 6" xfId="3645"/>
    <cellStyle name="Calculation 2 8 7 7" xfId="3646"/>
    <cellStyle name="Calculation 2 8 7 8" xfId="3647"/>
    <cellStyle name="Calculation 2 8 7 9" xfId="3648"/>
    <cellStyle name="Calculation 2 8 8" xfId="3649"/>
    <cellStyle name="Calculation 2 8 8 10" xfId="3650"/>
    <cellStyle name="Calculation 2 8 8 11" xfId="3651"/>
    <cellStyle name="Calculation 2 8 8 2" xfId="3652"/>
    <cellStyle name="Calculation 2 8 8 3" xfId="3653"/>
    <cellStyle name="Calculation 2 8 8 4" xfId="3654"/>
    <cellStyle name="Calculation 2 8 8 5" xfId="3655"/>
    <cellStyle name="Calculation 2 8 8 6" xfId="3656"/>
    <cellStyle name="Calculation 2 8 8 7" xfId="3657"/>
    <cellStyle name="Calculation 2 8 8 8" xfId="3658"/>
    <cellStyle name="Calculation 2 8 8 9" xfId="3659"/>
    <cellStyle name="Calculation 2 8 9" xfId="3660"/>
    <cellStyle name="Calculation 2 8 9 10" xfId="3661"/>
    <cellStyle name="Calculation 2 8 9 11" xfId="3662"/>
    <cellStyle name="Calculation 2 8 9 2" xfId="3663"/>
    <cellStyle name="Calculation 2 8 9 3" xfId="3664"/>
    <cellStyle name="Calculation 2 8 9 4" xfId="3665"/>
    <cellStyle name="Calculation 2 8 9 5" xfId="3666"/>
    <cellStyle name="Calculation 2 8 9 6" xfId="3667"/>
    <cellStyle name="Calculation 2 8 9 7" xfId="3668"/>
    <cellStyle name="Calculation 2 8 9 8" xfId="3669"/>
    <cellStyle name="Calculation 2 8 9 9" xfId="3670"/>
    <cellStyle name="Calculation 2 9" xfId="3671"/>
    <cellStyle name="Calculation 2 9 10" xfId="3672"/>
    <cellStyle name="Calculation 2 9 10 10" xfId="3673"/>
    <cellStyle name="Calculation 2 9 10 11" xfId="3674"/>
    <cellStyle name="Calculation 2 9 10 2" xfId="3675"/>
    <cellStyle name="Calculation 2 9 10 3" xfId="3676"/>
    <cellStyle name="Calculation 2 9 10 4" xfId="3677"/>
    <cellStyle name="Calculation 2 9 10 5" xfId="3678"/>
    <cellStyle name="Calculation 2 9 10 6" xfId="3679"/>
    <cellStyle name="Calculation 2 9 10 7" xfId="3680"/>
    <cellStyle name="Calculation 2 9 10 8" xfId="3681"/>
    <cellStyle name="Calculation 2 9 10 9" xfId="3682"/>
    <cellStyle name="Calculation 2 9 11" xfId="3683"/>
    <cellStyle name="Calculation 2 9 11 10" xfId="3684"/>
    <cellStyle name="Calculation 2 9 11 11" xfId="3685"/>
    <cellStyle name="Calculation 2 9 11 2" xfId="3686"/>
    <cellStyle name="Calculation 2 9 11 3" xfId="3687"/>
    <cellStyle name="Calculation 2 9 11 4" xfId="3688"/>
    <cellStyle name="Calculation 2 9 11 5" xfId="3689"/>
    <cellStyle name="Calculation 2 9 11 6" xfId="3690"/>
    <cellStyle name="Calculation 2 9 11 7" xfId="3691"/>
    <cellStyle name="Calculation 2 9 11 8" xfId="3692"/>
    <cellStyle name="Calculation 2 9 11 9" xfId="3693"/>
    <cellStyle name="Calculation 2 9 12" xfId="3694"/>
    <cellStyle name="Calculation 2 9 12 10" xfId="3695"/>
    <cellStyle name="Calculation 2 9 12 11" xfId="3696"/>
    <cellStyle name="Calculation 2 9 12 2" xfId="3697"/>
    <cellStyle name="Calculation 2 9 12 3" xfId="3698"/>
    <cellStyle name="Calculation 2 9 12 4" xfId="3699"/>
    <cellStyle name="Calculation 2 9 12 5" xfId="3700"/>
    <cellStyle name="Calculation 2 9 12 6" xfId="3701"/>
    <cellStyle name="Calculation 2 9 12 7" xfId="3702"/>
    <cellStyle name="Calculation 2 9 12 8" xfId="3703"/>
    <cellStyle name="Calculation 2 9 12 9" xfId="3704"/>
    <cellStyle name="Calculation 2 9 13" xfId="3705"/>
    <cellStyle name="Calculation 2 9 13 10" xfId="3706"/>
    <cellStyle name="Calculation 2 9 13 11" xfId="3707"/>
    <cellStyle name="Calculation 2 9 13 2" xfId="3708"/>
    <cellStyle name="Calculation 2 9 13 3" xfId="3709"/>
    <cellStyle name="Calculation 2 9 13 4" xfId="3710"/>
    <cellStyle name="Calculation 2 9 13 5" xfId="3711"/>
    <cellStyle name="Calculation 2 9 13 6" xfId="3712"/>
    <cellStyle name="Calculation 2 9 13 7" xfId="3713"/>
    <cellStyle name="Calculation 2 9 13 8" xfId="3714"/>
    <cellStyle name="Calculation 2 9 13 9" xfId="3715"/>
    <cellStyle name="Calculation 2 9 14" xfId="3716"/>
    <cellStyle name="Calculation 2 9 14 10" xfId="3717"/>
    <cellStyle name="Calculation 2 9 14 11" xfId="3718"/>
    <cellStyle name="Calculation 2 9 14 2" xfId="3719"/>
    <cellStyle name="Calculation 2 9 14 3" xfId="3720"/>
    <cellStyle name="Calculation 2 9 14 4" xfId="3721"/>
    <cellStyle name="Calculation 2 9 14 5" xfId="3722"/>
    <cellStyle name="Calculation 2 9 14 6" xfId="3723"/>
    <cellStyle name="Calculation 2 9 14 7" xfId="3724"/>
    <cellStyle name="Calculation 2 9 14 8" xfId="3725"/>
    <cellStyle name="Calculation 2 9 14 9" xfId="3726"/>
    <cellStyle name="Calculation 2 9 15" xfId="3727"/>
    <cellStyle name="Calculation 2 9 15 10" xfId="3728"/>
    <cellStyle name="Calculation 2 9 15 11" xfId="3729"/>
    <cellStyle name="Calculation 2 9 15 2" xfId="3730"/>
    <cellStyle name="Calculation 2 9 15 3" xfId="3731"/>
    <cellStyle name="Calculation 2 9 15 4" xfId="3732"/>
    <cellStyle name="Calculation 2 9 15 5" xfId="3733"/>
    <cellStyle name="Calculation 2 9 15 6" xfId="3734"/>
    <cellStyle name="Calculation 2 9 15 7" xfId="3735"/>
    <cellStyle name="Calculation 2 9 15 8" xfId="3736"/>
    <cellStyle name="Calculation 2 9 15 9" xfId="3737"/>
    <cellStyle name="Calculation 2 9 16" xfId="3738"/>
    <cellStyle name="Calculation 2 9 16 10" xfId="3739"/>
    <cellStyle name="Calculation 2 9 16 11" xfId="3740"/>
    <cellStyle name="Calculation 2 9 16 2" xfId="3741"/>
    <cellStyle name="Calculation 2 9 16 3" xfId="3742"/>
    <cellStyle name="Calculation 2 9 16 4" xfId="3743"/>
    <cellStyle name="Calculation 2 9 16 5" xfId="3744"/>
    <cellStyle name="Calculation 2 9 16 6" xfId="3745"/>
    <cellStyle name="Calculation 2 9 16 7" xfId="3746"/>
    <cellStyle name="Calculation 2 9 16 8" xfId="3747"/>
    <cellStyle name="Calculation 2 9 16 9" xfId="3748"/>
    <cellStyle name="Calculation 2 9 17" xfId="3749"/>
    <cellStyle name="Calculation 2 9 17 10" xfId="3750"/>
    <cellStyle name="Calculation 2 9 17 11" xfId="3751"/>
    <cellStyle name="Calculation 2 9 17 2" xfId="3752"/>
    <cellStyle name="Calculation 2 9 17 3" xfId="3753"/>
    <cellStyle name="Calculation 2 9 17 4" xfId="3754"/>
    <cellStyle name="Calculation 2 9 17 5" xfId="3755"/>
    <cellStyle name="Calculation 2 9 17 6" xfId="3756"/>
    <cellStyle name="Calculation 2 9 17 7" xfId="3757"/>
    <cellStyle name="Calculation 2 9 17 8" xfId="3758"/>
    <cellStyle name="Calculation 2 9 17 9" xfId="3759"/>
    <cellStyle name="Calculation 2 9 18" xfId="3760"/>
    <cellStyle name="Calculation 2 9 18 10" xfId="3761"/>
    <cellStyle name="Calculation 2 9 18 11" xfId="3762"/>
    <cellStyle name="Calculation 2 9 18 2" xfId="3763"/>
    <cellStyle name="Calculation 2 9 18 3" xfId="3764"/>
    <cellStyle name="Calculation 2 9 18 4" xfId="3765"/>
    <cellStyle name="Calculation 2 9 18 5" xfId="3766"/>
    <cellStyle name="Calculation 2 9 18 6" xfId="3767"/>
    <cellStyle name="Calculation 2 9 18 7" xfId="3768"/>
    <cellStyle name="Calculation 2 9 18 8" xfId="3769"/>
    <cellStyle name="Calculation 2 9 18 9" xfId="3770"/>
    <cellStyle name="Calculation 2 9 19" xfId="3771"/>
    <cellStyle name="Calculation 2 9 2" xfId="3772"/>
    <cellStyle name="Calculation 2 9 2 10" xfId="3773"/>
    <cellStyle name="Calculation 2 9 2 11" xfId="3774"/>
    <cellStyle name="Calculation 2 9 2 2" xfId="3775"/>
    <cellStyle name="Calculation 2 9 2 3" xfId="3776"/>
    <cellStyle name="Calculation 2 9 2 4" xfId="3777"/>
    <cellStyle name="Calculation 2 9 2 5" xfId="3778"/>
    <cellStyle name="Calculation 2 9 2 6" xfId="3779"/>
    <cellStyle name="Calculation 2 9 2 7" xfId="3780"/>
    <cellStyle name="Calculation 2 9 2 8" xfId="3781"/>
    <cellStyle name="Calculation 2 9 2 9" xfId="3782"/>
    <cellStyle name="Calculation 2 9 20" xfId="3783"/>
    <cellStyle name="Calculation 2 9 21" xfId="3784"/>
    <cellStyle name="Calculation 2 9 22" xfId="3785"/>
    <cellStyle name="Calculation 2 9 23" xfId="3786"/>
    <cellStyle name="Calculation 2 9 24" xfId="3787"/>
    <cellStyle name="Calculation 2 9 25" xfId="3788"/>
    <cellStyle name="Calculation 2 9 26" xfId="3789"/>
    <cellStyle name="Calculation 2 9 27" xfId="3790"/>
    <cellStyle name="Calculation 2 9 28" xfId="3791"/>
    <cellStyle name="Calculation 2 9 29" xfId="3792"/>
    <cellStyle name="Calculation 2 9 3" xfId="3793"/>
    <cellStyle name="Calculation 2 9 3 10" xfId="3794"/>
    <cellStyle name="Calculation 2 9 3 11" xfId="3795"/>
    <cellStyle name="Calculation 2 9 3 2" xfId="3796"/>
    <cellStyle name="Calculation 2 9 3 3" xfId="3797"/>
    <cellStyle name="Calculation 2 9 3 4" xfId="3798"/>
    <cellStyle name="Calculation 2 9 3 5" xfId="3799"/>
    <cellStyle name="Calculation 2 9 3 6" xfId="3800"/>
    <cellStyle name="Calculation 2 9 3 7" xfId="3801"/>
    <cellStyle name="Calculation 2 9 3 8" xfId="3802"/>
    <cellStyle name="Calculation 2 9 3 9" xfId="3803"/>
    <cellStyle name="Calculation 2 9 30" xfId="3804"/>
    <cellStyle name="Calculation 2 9 31" xfId="3805"/>
    <cellStyle name="Calculation 2 9 32" xfId="3806"/>
    <cellStyle name="Calculation 2 9 33" xfId="3807"/>
    <cellStyle name="Calculation 2 9 34" xfId="3808"/>
    <cellStyle name="Calculation 2 9 35" xfId="3809"/>
    <cellStyle name="Calculation 2 9 36" xfId="3810"/>
    <cellStyle name="Calculation 2 9 37" xfId="3811"/>
    <cellStyle name="Calculation 2 9 38" xfId="3812"/>
    <cellStyle name="Calculation 2 9 39" xfId="3813"/>
    <cellStyle name="Calculation 2 9 4" xfId="3814"/>
    <cellStyle name="Calculation 2 9 4 10" xfId="3815"/>
    <cellStyle name="Calculation 2 9 4 11" xfId="3816"/>
    <cellStyle name="Calculation 2 9 4 2" xfId="3817"/>
    <cellStyle name="Calculation 2 9 4 3" xfId="3818"/>
    <cellStyle name="Calculation 2 9 4 4" xfId="3819"/>
    <cellStyle name="Calculation 2 9 4 5" xfId="3820"/>
    <cellStyle name="Calculation 2 9 4 6" xfId="3821"/>
    <cellStyle name="Calculation 2 9 4 7" xfId="3822"/>
    <cellStyle name="Calculation 2 9 4 8" xfId="3823"/>
    <cellStyle name="Calculation 2 9 4 9" xfId="3824"/>
    <cellStyle name="Calculation 2 9 40" xfId="3825"/>
    <cellStyle name="Calculation 2 9 5" xfId="3826"/>
    <cellStyle name="Calculation 2 9 5 10" xfId="3827"/>
    <cellStyle name="Calculation 2 9 5 11" xfId="3828"/>
    <cellStyle name="Calculation 2 9 5 2" xfId="3829"/>
    <cellStyle name="Calculation 2 9 5 3" xfId="3830"/>
    <cellStyle name="Calculation 2 9 5 4" xfId="3831"/>
    <cellStyle name="Calculation 2 9 5 5" xfId="3832"/>
    <cellStyle name="Calculation 2 9 5 6" xfId="3833"/>
    <cellStyle name="Calculation 2 9 5 7" xfId="3834"/>
    <cellStyle name="Calculation 2 9 5 8" xfId="3835"/>
    <cellStyle name="Calculation 2 9 5 9" xfId="3836"/>
    <cellStyle name="Calculation 2 9 6" xfId="3837"/>
    <cellStyle name="Calculation 2 9 6 10" xfId="3838"/>
    <cellStyle name="Calculation 2 9 6 11" xfId="3839"/>
    <cellStyle name="Calculation 2 9 6 2" xfId="3840"/>
    <cellStyle name="Calculation 2 9 6 3" xfId="3841"/>
    <cellStyle name="Calculation 2 9 6 4" xfId="3842"/>
    <cellStyle name="Calculation 2 9 6 5" xfId="3843"/>
    <cellStyle name="Calculation 2 9 6 6" xfId="3844"/>
    <cellStyle name="Calculation 2 9 6 7" xfId="3845"/>
    <cellStyle name="Calculation 2 9 6 8" xfId="3846"/>
    <cellStyle name="Calculation 2 9 6 9" xfId="3847"/>
    <cellStyle name="Calculation 2 9 7" xfId="3848"/>
    <cellStyle name="Calculation 2 9 7 10" xfId="3849"/>
    <cellStyle name="Calculation 2 9 7 11" xfId="3850"/>
    <cellStyle name="Calculation 2 9 7 2" xfId="3851"/>
    <cellStyle name="Calculation 2 9 7 3" xfId="3852"/>
    <cellStyle name="Calculation 2 9 7 4" xfId="3853"/>
    <cellStyle name="Calculation 2 9 7 5" xfId="3854"/>
    <cellStyle name="Calculation 2 9 7 6" xfId="3855"/>
    <cellStyle name="Calculation 2 9 7 7" xfId="3856"/>
    <cellStyle name="Calculation 2 9 7 8" xfId="3857"/>
    <cellStyle name="Calculation 2 9 7 9" xfId="3858"/>
    <cellStyle name="Calculation 2 9 8" xfId="3859"/>
    <cellStyle name="Calculation 2 9 8 10" xfId="3860"/>
    <cellStyle name="Calculation 2 9 8 11" xfId="3861"/>
    <cellStyle name="Calculation 2 9 8 2" xfId="3862"/>
    <cellStyle name="Calculation 2 9 8 3" xfId="3863"/>
    <cellStyle name="Calculation 2 9 8 4" xfId="3864"/>
    <cellStyle name="Calculation 2 9 8 5" xfId="3865"/>
    <cellStyle name="Calculation 2 9 8 6" xfId="3866"/>
    <cellStyle name="Calculation 2 9 8 7" xfId="3867"/>
    <cellStyle name="Calculation 2 9 8 8" xfId="3868"/>
    <cellStyle name="Calculation 2 9 8 9" xfId="3869"/>
    <cellStyle name="Calculation 2 9 9" xfId="3870"/>
    <cellStyle name="Calculation 2 9 9 10" xfId="3871"/>
    <cellStyle name="Calculation 2 9 9 11" xfId="3872"/>
    <cellStyle name="Calculation 2 9 9 2" xfId="3873"/>
    <cellStyle name="Calculation 2 9 9 3" xfId="3874"/>
    <cellStyle name="Calculation 2 9 9 4" xfId="3875"/>
    <cellStyle name="Calculation 2 9 9 5" xfId="3876"/>
    <cellStyle name="Calculation 2 9 9 6" xfId="3877"/>
    <cellStyle name="Calculation 2 9 9 7" xfId="3878"/>
    <cellStyle name="Calculation 2 9 9 8" xfId="3879"/>
    <cellStyle name="Calculation 2 9 9 9" xfId="3880"/>
    <cellStyle name="Calculation 20" xfId="3881"/>
    <cellStyle name="Calculation 20 10" xfId="3882"/>
    <cellStyle name="Calculation 20 11" xfId="3883"/>
    <cellStyle name="Calculation 20 2" xfId="3884"/>
    <cellStyle name="Calculation 20 3" xfId="3885"/>
    <cellStyle name="Calculation 20 4" xfId="3886"/>
    <cellStyle name="Calculation 20 5" xfId="3887"/>
    <cellStyle name="Calculation 20 6" xfId="3888"/>
    <cellStyle name="Calculation 20 7" xfId="3889"/>
    <cellStyle name="Calculation 20 8" xfId="3890"/>
    <cellStyle name="Calculation 20 9" xfId="3891"/>
    <cellStyle name="Calculation 21" xfId="3892"/>
    <cellStyle name="Calculation 21 10" xfId="3893"/>
    <cellStyle name="Calculation 21 11" xfId="3894"/>
    <cellStyle name="Calculation 21 2" xfId="3895"/>
    <cellStyle name="Calculation 21 3" xfId="3896"/>
    <cellStyle name="Calculation 21 4" xfId="3897"/>
    <cellStyle name="Calculation 21 5" xfId="3898"/>
    <cellStyle name="Calculation 21 6" xfId="3899"/>
    <cellStyle name="Calculation 21 7" xfId="3900"/>
    <cellStyle name="Calculation 21 8" xfId="3901"/>
    <cellStyle name="Calculation 21 9" xfId="3902"/>
    <cellStyle name="Calculation 22" xfId="3903"/>
    <cellStyle name="Calculation 22 10" xfId="3904"/>
    <cellStyle name="Calculation 22 11" xfId="3905"/>
    <cellStyle name="Calculation 22 2" xfId="3906"/>
    <cellStyle name="Calculation 22 3" xfId="3907"/>
    <cellStyle name="Calculation 22 4" xfId="3908"/>
    <cellStyle name="Calculation 22 5" xfId="3909"/>
    <cellStyle name="Calculation 22 6" xfId="3910"/>
    <cellStyle name="Calculation 22 7" xfId="3911"/>
    <cellStyle name="Calculation 22 8" xfId="3912"/>
    <cellStyle name="Calculation 22 9" xfId="3913"/>
    <cellStyle name="Calculation 23" xfId="3914"/>
    <cellStyle name="Calculation 23 10" xfId="3915"/>
    <cellStyle name="Calculation 23 11" xfId="3916"/>
    <cellStyle name="Calculation 23 2" xfId="3917"/>
    <cellStyle name="Calculation 23 3" xfId="3918"/>
    <cellStyle name="Calculation 23 4" xfId="3919"/>
    <cellStyle name="Calculation 23 5" xfId="3920"/>
    <cellStyle name="Calculation 23 6" xfId="3921"/>
    <cellStyle name="Calculation 23 7" xfId="3922"/>
    <cellStyle name="Calculation 23 8" xfId="3923"/>
    <cellStyle name="Calculation 23 9" xfId="3924"/>
    <cellStyle name="Calculation 24" xfId="3925"/>
    <cellStyle name="Calculation 24 10" xfId="3926"/>
    <cellStyle name="Calculation 24 11" xfId="3927"/>
    <cellStyle name="Calculation 24 2" xfId="3928"/>
    <cellStyle name="Calculation 24 3" xfId="3929"/>
    <cellStyle name="Calculation 24 4" xfId="3930"/>
    <cellStyle name="Calculation 24 5" xfId="3931"/>
    <cellStyle name="Calculation 24 6" xfId="3932"/>
    <cellStyle name="Calculation 24 7" xfId="3933"/>
    <cellStyle name="Calculation 24 8" xfId="3934"/>
    <cellStyle name="Calculation 24 9" xfId="3935"/>
    <cellStyle name="Calculation 25" xfId="3936"/>
    <cellStyle name="Calculation 25 10" xfId="3937"/>
    <cellStyle name="Calculation 25 11" xfId="3938"/>
    <cellStyle name="Calculation 25 2" xfId="3939"/>
    <cellStyle name="Calculation 25 3" xfId="3940"/>
    <cellStyle name="Calculation 25 4" xfId="3941"/>
    <cellStyle name="Calculation 25 5" xfId="3942"/>
    <cellStyle name="Calculation 25 6" xfId="3943"/>
    <cellStyle name="Calculation 25 7" xfId="3944"/>
    <cellStyle name="Calculation 25 8" xfId="3945"/>
    <cellStyle name="Calculation 25 9" xfId="3946"/>
    <cellStyle name="Calculation 26" xfId="3947"/>
    <cellStyle name="Calculation 26 10" xfId="3948"/>
    <cellStyle name="Calculation 26 11" xfId="3949"/>
    <cellStyle name="Calculation 26 2" xfId="3950"/>
    <cellStyle name="Calculation 26 3" xfId="3951"/>
    <cellStyle name="Calculation 26 4" xfId="3952"/>
    <cellStyle name="Calculation 26 5" xfId="3953"/>
    <cellStyle name="Calculation 26 6" xfId="3954"/>
    <cellStyle name="Calculation 26 7" xfId="3955"/>
    <cellStyle name="Calculation 26 8" xfId="3956"/>
    <cellStyle name="Calculation 26 9" xfId="3957"/>
    <cellStyle name="Calculation 27" xfId="3958"/>
    <cellStyle name="Calculation 27 10" xfId="3959"/>
    <cellStyle name="Calculation 27 11" xfId="3960"/>
    <cellStyle name="Calculation 27 2" xfId="3961"/>
    <cellStyle name="Calculation 27 3" xfId="3962"/>
    <cellStyle name="Calculation 27 4" xfId="3963"/>
    <cellStyle name="Calculation 27 5" xfId="3964"/>
    <cellStyle name="Calculation 27 6" xfId="3965"/>
    <cellStyle name="Calculation 27 7" xfId="3966"/>
    <cellStyle name="Calculation 27 8" xfId="3967"/>
    <cellStyle name="Calculation 27 9" xfId="3968"/>
    <cellStyle name="Calculation 28" xfId="3969"/>
    <cellStyle name="Calculation 28 10" xfId="3970"/>
    <cellStyle name="Calculation 28 11" xfId="3971"/>
    <cellStyle name="Calculation 28 2" xfId="3972"/>
    <cellStyle name="Calculation 28 3" xfId="3973"/>
    <cellStyle name="Calculation 28 4" xfId="3974"/>
    <cellStyle name="Calculation 28 5" xfId="3975"/>
    <cellStyle name="Calculation 28 6" xfId="3976"/>
    <cellStyle name="Calculation 28 7" xfId="3977"/>
    <cellStyle name="Calculation 28 8" xfId="3978"/>
    <cellStyle name="Calculation 28 9" xfId="3979"/>
    <cellStyle name="Calculation 29" xfId="3980"/>
    <cellStyle name="Calculation 29 10" xfId="3981"/>
    <cellStyle name="Calculation 29 11" xfId="3982"/>
    <cellStyle name="Calculation 29 2" xfId="3983"/>
    <cellStyle name="Calculation 29 3" xfId="3984"/>
    <cellStyle name="Calculation 29 4" xfId="3985"/>
    <cellStyle name="Calculation 29 5" xfId="3986"/>
    <cellStyle name="Calculation 29 6" xfId="3987"/>
    <cellStyle name="Calculation 29 7" xfId="3988"/>
    <cellStyle name="Calculation 29 8" xfId="3989"/>
    <cellStyle name="Calculation 29 9" xfId="3990"/>
    <cellStyle name="Calculation 3" xfId="3991"/>
    <cellStyle name="Calculation 3 10" xfId="3992"/>
    <cellStyle name="Calculation 3 10 10" xfId="3993"/>
    <cellStyle name="Calculation 3 10 11" xfId="3994"/>
    <cellStyle name="Calculation 3 10 2" xfId="3995"/>
    <cellStyle name="Calculation 3 10 3" xfId="3996"/>
    <cellStyle name="Calculation 3 10 4" xfId="3997"/>
    <cellStyle name="Calculation 3 10 5" xfId="3998"/>
    <cellStyle name="Calculation 3 10 6" xfId="3999"/>
    <cellStyle name="Calculation 3 10 7" xfId="4000"/>
    <cellStyle name="Calculation 3 10 8" xfId="4001"/>
    <cellStyle name="Calculation 3 10 9" xfId="4002"/>
    <cellStyle name="Calculation 3 11" xfId="4003"/>
    <cellStyle name="Calculation 3 11 10" xfId="4004"/>
    <cellStyle name="Calculation 3 11 11" xfId="4005"/>
    <cellStyle name="Calculation 3 11 2" xfId="4006"/>
    <cellStyle name="Calculation 3 11 3" xfId="4007"/>
    <cellStyle name="Calculation 3 11 4" xfId="4008"/>
    <cellStyle name="Calculation 3 11 5" xfId="4009"/>
    <cellStyle name="Calculation 3 11 6" xfId="4010"/>
    <cellStyle name="Calculation 3 11 7" xfId="4011"/>
    <cellStyle name="Calculation 3 11 8" xfId="4012"/>
    <cellStyle name="Calculation 3 11 9" xfId="4013"/>
    <cellStyle name="Calculation 3 12" xfId="4014"/>
    <cellStyle name="Calculation 3 12 10" xfId="4015"/>
    <cellStyle name="Calculation 3 12 11" xfId="4016"/>
    <cellStyle name="Calculation 3 12 2" xfId="4017"/>
    <cellStyle name="Calculation 3 12 3" xfId="4018"/>
    <cellStyle name="Calculation 3 12 4" xfId="4019"/>
    <cellStyle name="Calculation 3 12 5" xfId="4020"/>
    <cellStyle name="Calculation 3 12 6" xfId="4021"/>
    <cellStyle name="Calculation 3 12 7" xfId="4022"/>
    <cellStyle name="Calculation 3 12 8" xfId="4023"/>
    <cellStyle name="Calculation 3 12 9" xfId="4024"/>
    <cellStyle name="Calculation 3 13" xfId="4025"/>
    <cellStyle name="Calculation 3 13 10" xfId="4026"/>
    <cellStyle name="Calculation 3 13 11" xfId="4027"/>
    <cellStyle name="Calculation 3 13 2" xfId="4028"/>
    <cellStyle name="Calculation 3 13 3" xfId="4029"/>
    <cellStyle name="Calculation 3 13 4" xfId="4030"/>
    <cellStyle name="Calculation 3 13 5" xfId="4031"/>
    <cellStyle name="Calculation 3 13 6" xfId="4032"/>
    <cellStyle name="Calculation 3 13 7" xfId="4033"/>
    <cellStyle name="Calculation 3 13 8" xfId="4034"/>
    <cellStyle name="Calculation 3 13 9" xfId="4035"/>
    <cellStyle name="Calculation 3 14" xfId="4036"/>
    <cellStyle name="Calculation 3 14 10" xfId="4037"/>
    <cellStyle name="Calculation 3 14 11" xfId="4038"/>
    <cellStyle name="Calculation 3 14 2" xfId="4039"/>
    <cellStyle name="Calculation 3 14 3" xfId="4040"/>
    <cellStyle name="Calculation 3 14 4" xfId="4041"/>
    <cellStyle name="Calculation 3 14 5" xfId="4042"/>
    <cellStyle name="Calculation 3 14 6" xfId="4043"/>
    <cellStyle name="Calculation 3 14 7" xfId="4044"/>
    <cellStyle name="Calculation 3 14 8" xfId="4045"/>
    <cellStyle name="Calculation 3 14 9" xfId="4046"/>
    <cellStyle name="Calculation 3 15" xfId="4047"/>
    <cellStyle name="Calculation 3 15 10" xfId="4048"/>
    <cellStyle name="Calculation 3 15 11" xfId="4049"/>
    <cellStyle name="Calculation 3 15 2" xfId="4050"/>
    <cellStyle name="Calculation 3 15 3" xfId="4051"/>
    <cellStyle name="Calculation 3 15 4" xfId="4052"/>
    <cellStyle name="Calculation 3 15 5" xfId="4053"/>
    <cellStyle name="Calculation 3 15 6" xfId="4054"/>
    <cellStyle name="Calculation 3 15 7" xfId="4055"/>
    <cellStyle name="Calculation 3 15 8" xfId="4056"/>
    <cellStyle name="Calculation 3 15 9" xfId="4057"/>
    <cellStyle name="Calculation 3 16" xfId="4058"/>
    <cellStyle name="Calculation 3 16 10" xfId="4059"/>
    <cellStyle name="Calculation 3 16 11" xfId="4060"/>
    <cellStyle name="Calculation 3 16 2" xfId="4061"/>
    <cellStyle name="Calculation 3 16 3" xfId="4062"/>
    <cellStyle name="Calculation 3 16 4" xfId="4063"/>
    <cellStyle name="Calculation 3 16 5" xfId="4064"/>
    <cellStyle name="Calculation 3 16 6" xfId="4065"/>
    <cellStyle name="Calculation 3 16 7" xfId="4066"/>
    <cellStyle name="Calculation 3 16 8" xfId="4067"/>
    <cellStyle name="Calculation 3 16 9" xfId="4068"/>
    <cellStyle name="Calculation 3 17" xfId="4069"/>
    <cellStyle name="Calculation 3 17 10" xfId="4070"/>
    <cellStyle name="Calculation 3 17 11" xfId="4071"/>
    <cellStyle name="Calculation 3 17 2" xfId="4072"/>
    <cellStyle name="Calculation 3 17 3" xfId="4073"/>
    <cellStyle name="Calculation 3 17 4" xfId="4074"/>
    <cellStyle name="Calculation 3 17 5" xfId="4075"/>
    <cellStyle name="Calculation 3 17 6" xfId="4076"/>
    <cellStyle name="Calculation 3 17 7" xfId="4077"/>
    <cellStyle name="Calculation 3 17 8" xfId="4078"/>
    <cellStyle name="Calculation 3 17 9" xfId="4079"/>
    <cellStyle name="Calculation 3 18" xfId="4080"/>
    <cellStyle name="Calculation 3 18 10" xfId="4081"/>
    <cellStyle name="Calculation 3 18 11" xfId="4082"/>
    <cellStyle name="Calculation 3 18 2" xfId="4083"/>
    <cellStyle name="Calculation 3 18 3" xfId="4084"/>
    <cellStyle name="Calculation 3 18 4" xfId="4085"/>
    <cellStyle name="Calculation 3 18 5" xfId="4086"/>
    <cellStyle name="Calculation 3 18 6" xfId="4087"/>
    <cellStyle name="Calculation 3 18 7" xfId="4088"/>
    <cellStyle name="Calculation 3 18 8" xfId="4089"/>
    <cellStyle name="Calculation 3 18 9" xfId="4090"/>
    <cellStyle name="Calculation 3 19" xfId="4091"/>
    <cellStyle name="Calculation 3 2" xfId="4092"/>
    <cellStyle name="Calculation 3 2 10" xfId="4093"/>
    <cellStyle name="Calculation 3 2 11" xfId="4094"/>
    <cellStyle name="Calculation 3 2 2" xfId="4095"/>
    <cellStyle name="Calculation 3 2 3" xfId="4096"/>
    <cellStyle name="Calculation 3 2 4" xfId="4097"/>
    <cellStyle name="Calculation 3 2 5" xfId="4098"/>
    <cellStyle name="Calculation 3 2 6" xfId="4099"/>
    <cellStyle name="Calculation 3 2 7" xfId="4100"/>
    <cellStyle name="Calculation 3 2 8" xfId="4101"/>
    <cellStyle name="Calculation 3 2 9" xfId="4102"/>
    <cellStyle name="Calculation 3 20" xfId="4103"/>
    <cellStyle name="Calculation 3 21" xfId="4104"/>
    <cellStyle name="Calculation 3 22" xfId="4105"/>
    <cellStyle name="Calculation 3 23" xfId="4106"/>
    <cellStyle name="Calculation 3 24" xfId="4107"/>
    <cellStyle name="Calculation 3 25" xfId="4108"/>
    <cellStyle name="Calculation 3 26" xfId="4109"/>
    <cellStyle name="Calculation 3 27" xfId="4110"/>
    <cellStyle name="Calculation 3 28" xfId="4111"/>
    <cellStyle name="Calculation 3 29" xfId="4112"/>
    <cellStyle name="Calculation 3 3" xfId="4113"/>
    <cellStyle name="Calculation 3 3 10" xfId="4114"/>
    <cellStyle name="Calculation 3 3 11" xfId="4115"/>
    <cellStyle name="Calculation 3 3 2" xfId="4116"/>
    <cellStyle name="Calculation 3 3 3" xfId="4117"/>
    <cellStyle name="Calculation 3 3 4" xfId="4118"/>
    <cellStyle name="Calculation 3 3 5" xfId="4119"/>
    <cellStyle name="Calculation 3 3 6" xfId="4120"/>
    <cellStyle name="Calculation 3 3 7" xfId="4121"/>
    <cellStyle name="Calculation 3 3 8" xfId="4122"/>
    <cellStyle name="Calculation 3 3 9" xfId="4123"/>
    <cellStyle name="Calculation 3 30" xfId="4124"/>
    <cellStyle name="Calculation 3 31" xfId="4125"/>
    <cellStyle name="Calculation 3 32" xfId="4126"/>
    <cellStyle name="Calculation 3 33" xfId="4127"/>
    <cellStyle name="Calculation 3 34" xfId="4128"/>
    <cellStyle name="Calculation 3 35" xfId="4129"/>
    <cellStyle name="Calculation 3 36" xfId="4130"/>
    <cellStyle name="Calculation 3 37" xfId="4131"/>
    <cellStyle name="Calculation 3 38" xfId="4132"/>
    <cellStyle name="Calculation 3 39" xfId="4133"/>
    <cellStyle name="Calculation 3 4" xfId="4134"/>
    <cellStyle name="Calculation 3 4 10" xfId="4135"/>
    <cellStyle name="Calculation 3 4 11" xfId="4136"/>
    <cellStyle name="Calculation 3 4 2" xfId="4137"/>
    <cellStyle name="Calculation 3 4 3" xfId="4138"/>
    <cellStyle name="Calculation 3 4 4" xfId="4139"/>
    <cellStyle name="Calculation 3 4 5" xfId="4140"/>
    <cellStyle name="Calculation 3 4 6" xfId="4141"/>
    <cellStyle name="Calculation 3 4 7" xfId="4142"/>
    <cellStyle name="Calculation 3 4 8" xfId="4143"/>
    <cellStyle name="Calculation 3 4 9" xfId="4144"/>
    <cellStyle name="Calculation 3 40" xfId="4145"/>
    <cellStyle name="Calculation 3 5" xfId="4146"/>
    <cellStyle name="Calculation 3 5 10" xfId="4147"/>
    <cellStyle name="Calculation 3 5 11" xfId="4148"/>
    <cellStyle name="Calculation 3 5 2" xfId="4149"/>
    <cellStyle name="Calculation 3 5 3" xfId="4150"/>
    <cellStyle name="Calculation 3 5 4" xfId="4151"/>
    <cellStyle name="Calculation 3 5 5" xfId="4152"/>
    <cellStyle name="Calculation 3 5 6" xfId="4153"/>
    <cellStyle name="Calculation 3 5 7" xfId="4154"/>
    <cellStyle name="Calculation 3 5 8" xfId="4155"/>
    <cellStyle name="Calculation 3 5 9" xfId="4156"/>
    <cellStyle name="Calculation 3 6" xfId="4157"/>
    <cellStyle name="Calculation 3 6 10" xfId="4158"/>
    <cellStyle name="Calculation 3 6 11" xfId="4159"/>
    <cellStyle name="Calculation 3 6 2" xfId="4160"/>
    <cellStyle name="Calculation 3 6 3" xfId="4161"/>
    <cellStyle name="Calculation 3 6 4" xfId="4162"/>
    <cellStyle name="Calculation 3 6 5" xfId="4163"/>
    <cellStyle name="Calculation 3 6 6" xfId="4164"/>
    <cellStyle name="Calculation 3 6 7" xfId="4165"/>
    <cellStyle name="Calculation 3 6 8" xfId="4166"/>
    <cellStyle name="Calculation 3 6 9" xfId="4167"/>
    <cellStyle name="Calculation 3 7" xfId="4168"/>
    <cellStyle name="Calculation 3 7 10" xfId="4169"/>
    <cellStyle name="Calculation 3 7 11" xfId="4170"/>
    <cellStyle name="Calculation 3 7 2" xfId="4171"/>
    <cellStyle name="Calculation 3 7 3" xfId="4172"/>
    <cellStyle name="Calculation 3 7 4" xfId="4173"/>
    <cellStyle name="Calculation 3 7 5" xfId="4174"/>
    <cellStyle name="Calculation 3 7 6" xfId="4175"/>
    <cellStyle name="Calculation 3 7 7" xfId="4176"/>
    <cellStyle name="Calculation 3 7 8" xfId="4177"/>
    <cellStyle name="Calculation 3 7 9" xfId="4178"/>
    <cellStyle name="Calculation 3 8" xfId="4179"/>
    <cellStyle name="Calculation 3 8 10" xfId="4180"/>
    <cellStyle name="Calculation 3 8 11" xfId="4181"/>
    <cellStyle name="Calculation 3 8 2" xfId="4182"/>
    <cellStyle name="Calculation 3 8 3" xfId="4183"/>
    <cellStyle name="Calculation 3 8 4" xfId="4184"/>
    <cellStyle name="Calculation 3 8 5" xfId="4185"/>
    <cellStyle name="Calculation 3 8 6" xfId="4186"/>
    <cellStyle name="Calculation 3 8 7" xfId="4187"/>
    <cellStyle name="Calculation 3 8 8" xfId="4188"/>
    <cellStyle name="Calculation 3 8 9" xfId="4189"/>
    <cellStyle name="Calculation 3 9" xfId="4190"/>
    <cellStyle name="Calculation 3 9 10" xfId="4191"/>
    <cellStyle name="Calculation 3 9 11" xfId="4192"/>
    <cellStyle name="Calculation 3 9 2" xfId="4193"/>
    <cellStyle name="Calculation 3 9 3" xfId="4194"/>
    <cellStyle name="Calculation 3 9 4" xfId="4195"/>
    <cellStyle name="Calculation 3 9 5" xfId="4196"/>
    <cellStyle name="Calculation 3 9 6" xfId="4197"/>
    <cellStyle name="Calculation 3 9 7" xfId="4198"/>
    <cellStyle name="Calculation 3 9 8" xfId="4199"/>
    <cellStyle name="Calculation 3 9 9" xfId="4200"/>
    <cellStyle name="Calculation 30" xfId="4201"/>
    <cellStyle name="Calculation 31" xfId="4202"/>
    <cellStyle name="Calculation 32" xfId="4203"/>
    <cellStyle name="Calculation 33" xfId="4204"/>
    <cellStyle name="Calculation 34" xfId="4205"/>
    <cellStyle name="Calculation 35" xfId="4206"/>
    <cellStyle name="Calculation 36" xfId="4207"/>
    <cellStyle name="Calculation 37" xfId="4208"/>
    <cellStyle name="Calculation 38" xfId="4209"/>
    <cellStyle name="Calculation 39" xfId="4210"/>
    <cellStyle name="Calculation 4" xfId="4211"/>
    <cellStyle name="Calculation 4 10" xfId="4212"/>
    <cellStyle name="Calculation 4 10 10" xfId="4213"/>
    <cellStyle name="Calculation 4 10 11" xfId="4214"/>
    <cellStyle name="Calculation 4 10 2" xfId="4215"/>
    <cellStyle name="Calculation 4 10 3" xfId="4216"/>
    <cellStyle name="Calculation 4 10 4" xfId="4217"/>
    <cellStyle name="Calculation 4 10 5" xfId="4218"/>
    <cellStyle name="Calculation 4 10 6" xfId="4219"/>
    <cellStyle name="Calculation 4 10 7" xfId="4220"/>
    <cellStyle name="Calculation 4 10 8" xfId="4221"/>
    <cellStyle name="Calculation 4 10 9" xfId="4222"/>
    <cellStyle name="Calculation 4 11" xfId="4223"/>
    <cellStyle name="Calculation 4 11 10" xfId="4224"/>
    <cellStyle name="Calculation 4 11 11" xfId="4225"/>
    <cellStyle name="Calculation 4 11 2" xfId="4226"/>
    <cellStyle name="Calculation 4 11 3" xfId="4227"/>
    <cellStyle name="Calculation 4 11 4" xfId="4228"/>
    <cellStyle name="Calculation 4 11 5" xfId="4229"/>
    <cellStyle name="Calculation 4 11 6" xfId="4230"/>
    <cellStyle name="Calculation 4 11 7" xfId="4231"/>
    <cellStyle name="Calculation 4 11 8" xfId="4232"/>
    <cellStyle name="Calculation 4 11 9" xfId="4233"/>
    <cellStyle name="Calculation 4 12" xfId="4234"/>
    <cellStyle name="Calculation 4 12 10" xfId="4235"/>
    <cellStyle name="Calculation 4 12 11" xfId="4236"/>
    <cellStyle name="Calculation 4 12 2" xfId="4237"/>
    <cellStyle name="Calculation 4 12 3" xfId="4238"/>
    <cellStyle name="Calculation 4 12 4" xfId="4239"/>
    <cellStyle name="Calculation 4 12 5" xfId="4240"/>
    <cellStyle name="Calculation 4 12 6" xfId="4241"/>
    <cellStyle name="Calculation 4 12 7" xfId="4242"/>
    <cellStyle name="Calculation 4 12 8" xfId="4243"/>
    <cellStyle name="Calculation 4 12 9" xfId="4244"/>
    <cellStyle name="Calculation 4 13" xfId="4245"/>
    <cellStyle name="Calculation 4 13 10" xfId="4246"/>
    <cellStyle name="Calculation 4 13 11" xfId="4247"/>
    <cellStyle name="Calculation 4 13 2" xfId="4248"/>
    <cellStyle name="Calculation 4 13 3" xfId="4249"/>
    <cellStyle name="Calculation 4 13 4" xfId="4250"/>
    <cellStyle name="Calculation 4 13 5" xfId="4251"/>
    <cellStyle name="Calculation 4 13 6" xfId="4252"/>
    <cellStyle name="Calculation 4 13 7" xfId="4253"/>
    <cellStyle name="Calculation 4 13 8" xfId="4254"/>
    <cellStyle name="Calculation 4 13 9" xfId="4255"/>
    <cellStyle name="Calculation 4 14" xfId="4256"/>
    <cellStyle name="Calculation 4 14 10" xfId="4257"/>
    <cellStyle name="Calculation 4 14 11" xfId="4258"/>
    <cellStyle name="Calculation 4 14 2" xfId="4259"/>
    <cellStyle name="Calculation 4 14 3" xfId="4260"/>
    <cellStyle name="Calculation 4 14 4" xfId="4261"/>
    <cellStyle name="Calculation 4 14 5" xfId="4262"/>
    <cellStyle name="Calculation 4 14 6" xfId="4263"/>
    <cellStyle name="Calculation 4 14 7" xfId="4264"/>
    <cellStyle name="Calculation 4 14 8" xfId="4265"/>
    <cellStyle name="Calculation 4 14 9" xfId="4266"/>
    <cellStyle name="Calculation 4 15" xfId="4267"/>
    <cellStyle name="Calculation 4 15 10" xfId="4268"/>
    <cellStyle name="Calculation 4 15 11" xfId="4269"/>
    <cellStyle name="Calculation 4 15 2" xfId="4270"/>
    <cellStyle name="Calculation 4 15 3" xfId="4271"/>
    <cellStyle name="Calculation 4 15 4" xfId="4272"/>
    <cellStyle name="Calculation 4 15 5" xfId="4273"/>
    <cellStyle name="Calculation 4 15 6" xfId="4274"/>
    <cellStyle name="Calculation 4 15 7" xfId="4275"/>
    <cellStyle name="Calculation 4 15 8" xfId="4276"/>
    <cellStyle name="Calculation 4 15 9" xfId="4277"/>
    <cellStyle name="Calculation 4 16" xfId="4278"/>
    <cellStyle name="Calculation 4 16 10" xfId="4279"/>
    <cellStyle name="Calculation 4 16 11" xfId="4280"/>
    <cellStyle name="Calculation 4 16 2" xfId="4281"/>
    <cellStyle name="Calculation 4 16 3" xfId="4282"/>
    <cellStyle name="Calculation 4 16 4" xfId="4283"/>
    <cellStyle name="Calculation 4 16 5" xfId="4284"/>
    <cellStyle name="Calculation 4 16 6" xfId="4285"/>
    <cellStyle name="Calculation 4 16 7" xfId="4286"/>
    <cellStyle name="Calculation 4 16 8" xfId="4287"/>
    <cellStyle name="Calculation 4 16 9" xfId="4288"/>
    <cellStyle name="Calculation 4 17" xfId="4289"/>
    <cellStyle name="Calculation 4 17 10" xfId="4290"/>
    <cellStyle name="Calculation 4 17 11" xfId="4291"/>
    <cellStyle name="Calculation 4 17 2" xfId="4292"/>
    <cellStyle name="Calculation 4 17 3" xfId="4293"/>
    <cellStyle name="Calculation 4 17 4" xfId="4294"/>
    <cellStyle name="Calculation 4 17 5" xfId="4295"/>
    <cellStyle name="Calculation 4 17 6" xfId="4296"/>
    <cellStyle name="Calculation 4 17 7" xfId="4297"/>
    <cellStyle name="Calculation 4 17 8" xfId="4298"/>
    <cellStyle name="Calculation 4 17 9" xfId="4299"/>
    <cellStyle name="Calculation 4 18" xfId="4300"/>
    <cellStyle name="Calculation 4 18 10" xfId="4301"/>
    <cellStyle name="Calculation 4 18 11" xfId="4302"/>
    <cellStyle name="Calculation 4 18 2" xfId="4303"/>
    <cellStyle name="Calculation 4 18 3" xfId="4304"/>
    <cellStyle name="Calculation 4 18 4" xfId="4305"/>
    <cellStyle name="Calculation 4 18 5" xfId="4306"/>
    <cellStyle name="Calculation 4 18 6" xfId="4307"/>
    <cellStyle name="Calculation 4 18 7" xfId="4308"/>
    <cellStyle name="Calculation 4 18 8" xfId="4309"/>
    <cellStyle name="Calculation 4 18 9" xfId="4310"/>
    <cellStyle name="Calculation 4 19" xfId="4311"/>
    <cellStyle name="Calculation 4 2" xfId="4312"/>
    <cellStyle name="Calculation 4 2 10" xfId="4313"/>
    <cellStyle name="Calculation 4 2 11" xfId="4314"/>
    <cellStyle name="Calculation 4 2 2" xfId="4315"/>
    <cellStyle name="Calculation 4 2 3" xfId="4316"/>
    <cellStyle name="Calculation 4 2 4" xfId="4317"/>
    <cellStyle name="Calculation 4 2 5" xfId="4318"/>
    <cellStyle name="Calculation 4 2 6" xfId="4319"/>
    <cellStyle name="Calculation 4 2 7" xfId="4320"/>
    <cellStyle name="Calculation 4 2 8" xfId="4321"/>
    <cellStyle name="Calculation 4 2 9" xfId="4322"/>
    <cellStyle name="Calculation 4 20" xfId="4323"/>
    <cellStyle name="Calculation 4 21" xfId="4324"/>
    <cellStyle name="Calculation 4 22" xfId="4325"/>
    <cellStyle name="Calculation 4 23" xfId="4326"/>
    <cellStyle name="Calculation 4 24" xfId="4327"/>
    <cellStyle name="Calculation 4 25" xfId="4328"/>
    <cellStyle name="Calculation 4 26" xfId="4329"/>
    <cellStyle name="Calculation 4 27" xfId="4330"/>
    <cellStyle name="Calculation 4 28" xfId="4331"/>
    <cellStyle name="Calculation 4 29" xfId="4332"/>
    <cellStyle name="Calculation 4 3" xfId="4333"/>
    <cellStyle name="Calculation 4 3 10" xfId="4334"/>
    <cellStyle name="Calculation 4 3 11" xfId="4335"/>
    <cellStyle name="Calculation 4 3 2" xfId="4336"/>
    <cellStyle name="Calculation 4 3 3" xfId="4337"/>
    <cellStyle name="Calculation 4 3 4" xfId="4338"/>
    <cellStyle name="Calculation 4 3 5" xfId="4339"/>
    <cellStyle name="Calculation 4 3 6" xfId="4340"/>
    <cellStyle name="Calculation 4 3 7" xfId="4341"/>
    <cellStyle name="Calculation 4 3 8" xfId="4342"/>
    <cellStyle name="Calculation 4 3 9" xfId="4343"/>
    <cellStyle name="Calculation 4 30" xfId="4344"/>
    <cellStyle name="Calculation 4 31" xfId="4345"/>
    <cellStyle name="Calculation 4 32" xfId="4346"/>
    <cellStyle name="Calculation 4 33" xfId="4347"/>
    <cellStyle name="Calculation 4 34" xfId="4348"/>
    <cellStyle name="Calculation 4 35" xfId="4349"/>
    <cellStyle name="Calculation 4 36" xfId="4350"/>
    <cellStyle name="Calculation 4 37" xfId="4351"/>
    <cellStyle name="Calculation 4 38" xfId="4352"/>
    <cellStyle name="Calculation 4 39" xfId="4353"/>
    <cellStyle name="Calculation 4 4" xfId="4354"/>
    <cellStyle name="Calculation 4 4 10" xfId="4355"/>
    <cellStyle name="Calculation 4 4 11" xfId="4356"/>
    <cellStyle name="Calculation 4 4 2" xfId="4357"/>
    <cellStyle name="Calculation 4 4 3" xfId="4358"/>
    <cellStyle name="Calculation 4 4 4" xfId="4359"/>
    <cellStyle name="Calculation 4 4 5" xfId="4360"/>
    <cellStyle name="Calculation 4 4 6" xfId="4361"/>
    <cellStyle name="Calculation 4 4 7" xfId="4362"/>
    <cellStyle name="Calculation 4 4 8" xfId="4363"/>
    <cellStyle name="Calculation 4 4 9" xfId="4364"/>
    <cellStyle name="Calculation 4 40" xfId="4365"/>
    <cellStyle name="Calculation 4 5" xfId="4366"/>
    <cellStyle name="Calculation 4 5 10" xfId="4367"/>
    <cellStyle name="Calculation 4 5 11" xfId="4368"/>
    <cellStyle name="Calculation 4 5 2" xfId="4369"/>
    <cellStyle name="Calculation 4 5 3" xfId="4370"/>
    <cellStyle name="Calculation 4 5 4" xfId="4371"/>
    <cellStyle name="Calculation 4 5 5" xfId="4372"/>
    <cellStyle name="Calculation 4 5 6" xfId="4373"/>
    <cellStyle name="Calculation 4 5 7" xfId="4374"/>
    <cellStyle name="Calculation 4 5 8" xfId="4375"/>
    <cellStyle name="Calculation 4 5 9" xfId="4376"/>
    <cellStyle name="Calculation 4 6" xfId="4377"/>
    <cellStyle name="Calculation 4 6 10" xfId="4378"/>
    <cellStyle name="Calculation 4 6 11" xfId="4379"/>
    <cellStyle name="Calculation 4 6 2" xfId="4380"/>
    <cellStyle name="Calculation 4 6 3" xfId="4381"/>
    <cellStyle name="Calculation 4 6 4" xfId="4382"/>
    <cellStyle name="Calculation 4 6 5" xfId="4383"/>
    <cellStyle name="Calculation 4 6 6" xfId="4384"/>
    <cellStyle name="Calculation 4 6 7" xfId="4385"/>
    <cellStyle name="Calculation 4 6 8" xfId="4386"/>
    <cellStyle name="Calculation 4 6 9" xfId="4387"/>
    <cellStyle name="Calculation 4 7" xfId="4388"/>
    <cellStyle name="Calculation 4 7 10" xfId="4389"/>
    <cellStyle name="Calculation 4 7 11" xfId="4390"/>
    <cellStyle name="Calculation 4 7 2" xfId="4391"/>
    <cellStyle name="Calculation 4 7 3" xfId="4392"/>
    <cellStyle name="Calculation 4 7 4" xfId="4393"/>
    <cellStyle name="Calculation 4 7 5" xfId="4394"/>
    <cellStyle name="Calculation 4 7 6" xfId="4395"/>
    <cellStyle name="Calculation 4 7 7" xfId="4396"/>
    <cellStyle name="Calculation 4 7 8" xfId="4397"/>
    <cellStyle name="Calculation 4 7 9" xfId="4398"/>
    <cellStyle name="Calculation 4 8" xfId="4399"/>
    <cellStyle name="Calculation 4 8 10" xfId="4400"/>
    <cellStyle name="Calculation 4 8 11" xfId="4401"/>
    <cellStyle name="Calculation 4 8 2" xfId="4402"/>
    <cellStyle name="Calculation 4 8 3" xfId="4403"/>
    <cellStyle name="Calculation 4 8 4" xfId="4404"/>
    <cellStyle name="Calculation 4 8 5" xfId="4405"/>
    <cellStyle name="Calculation 4 8 6" xfId="4406"/>
    <cellStyle name="Calculation 4 8 7" xfId="4407"/>
    <cellStyle name="Calculation 4 8 8" xfId="4408"/>
    <cellStyle name="Calculation 4 8 9" xfId="4409"/>
    <cellStyle name="Calculation 4 9" xfId="4410"/>
    <cellStyle name="Calculation 4 9 10" xfId="4411"/>
    <cellStyle name="Calculation 4 9 11" xfId="4412"/>
    <cellStyle name="Calculation 4 9 2" xfId="4413"/>
    <cellStyle name="Calculation 4 9 3" xfId="4414"/>
    <cellStyle name="Calculation 4 9 4" xfId="4415"/>
    <cellStyle name="Calculation 4 9 5" xfId="4416"/>
    <cellStyle name="Calculation 4 9 6" xfId="4417"/>
    <cellStyle name="Calculation 4 9 7" xfId="4418"/>
    <cellStyle name="Calculation 4 9 8" xfId="4419"/>
    <cellStyle name="Calculation 4 9 9" xfId="4420"/>
    <cellStyle name="Calculation 40" xfId="4421"/>
    <cellStyle name="Calculation 41" xfId="4422"/>
    <cellStyle name="Calculation 42" xfId="4423"/>
    <cellStyle name="Calculation 43" xfId="4424"/>
    <cellStyle name="Calculation 44" xfId="4425"/>
    <cellStyle name="Calculation 45" xfId="4426"/>
    <cellStyle name="Calculation 46" xfId="4427"/>
    <cellStyle name="Calculation 47" xfId="4428"/>
    <cellStyle name="Calculation 48" xfId="4429"/>
    <cellStyle name="Calculation 5" xfId="4430"/>
    <cellStyle name="Calculation 5 10" xfId="4431"/>
    <cellStyle name="Calculation 5 10 10" xfId="4432"/>
    <cellStyle name="Calculation 5 10 11" xfId="4433"/>
    <cellStyle name="Calculation 5 10 2" xfId="4434"/>
    <cellStyle name="Calculation 5 10 3" xfId="4435"/>
    <cellStyle name="Calculation 5 10 4" xfId="4436"/>
    <cellStyle name="Calculation 5 10 5" xfId="4437"/>
    <cellStyle name="Calculation 5 10 6" xfId="4438"/>
    <cellStyle name="Calculation 5 10 7" xfId="4439"/>
    <cellStyle name="Calculation 5 10 8" xfId="4440"/>
    <cellStyle name="Calculation 5 10 9" xfId="4441"/>
    <cellStyle name="Calculation 5 11" xfId="4442"/>
    <cellStyle name="Calculation 5 11 10" xfId="4443"/>
    <cellStyle name="Calculation 5 11 11" xfId="4444"/>
    <cellStyle name="Calculation 5 11 2" xfId="4445"/>
    <cellStyle name="Calculation 5 11 3" xfId="4446"/>
    <cellStyle name="Calculation 5 11 4" xfId="4447"/>
    <cellStyle name="Calculation 5 11 5" xfId="4448"/>
    <cellStyle name="Calculation 5 11 6" xfId="4449"/>
    <cellStyle name="Calculation 5 11 7" xfId="4450"/>
    <cellStyle name="Calculation 5 11 8" xfId="4451"/>
    <cellStyle name="Calculation 5 11 9" xfId="4452"/>
    <cellStyle name="Calculation 5 12" xfId="4453"/>
    <cellStyle name="Calculation 5 12 10" xfId="4454"/>
    <cellStyle name="Calculation 5 12 11" xfId="4455"/>
    <cellStyle name="Calculation 5 12 2" xfId="4456"/>
    <cellStyle name="Calculation 5 12 3" xfId="4457"/>
    <cellStyle name="Calculation 5 12 4" xfId="4458"/>
    <cellStyle name="Calculation 5 12 5" xfId="4459"/>
    <cellStyle name="Calculation 5 12 6" xfId="4460"/>
    <cellStyle name="Calculation 5 12 7" xfId="4461"/>
    <cellStyle name="Calculation 5 12 8" xfId="4462"/>
    <cellStyle name="Calculation 5 12 9" xfId="4463"/>
    <cellStyle name="Calculation 5 13" xfId="4464"/>
    <cellStyle name="Calculation 5 13 10" xfId="4465"/>
    <cellStyle name="Calculation 5 13 11" xfId="4466"/>
    <cellStyle name="Calculation 5 13 2" xfId="4467"/>
    <cellStyle name="Calculation 5 13 3" xfId="4468"/>
    <cellStyle name="Calculation 5 13 4" xfId="4469"/>
    <cellStyle name="Calculation 5 13 5" xfId="4470"/>
    <cellStyle name="Calculation 5 13 6" xfId="4471"/>
    <cellStyle name="Calculation 5 13 7" xfId="4472"/>
    <cellStyle name="Calculation 5 13 8" xfId="4473"/>
    <cellStyle name="Calculation 5 13 9" xfId="4474"/>
    <cellStyle name="Calculation 5 14" xfId="4475"/>
    <cellStyle name="Calculation 5 14 10" xfId="4476"/>
    <cellStyle name="Calculation 5 14 11" xfId="4477"/>
    <cellStyle name="Calculation 5 14 2" xfId="4478"/>
    <cellStyle name="Calculation 5 14 3" xfId="4479"/>
    <cellStyle name="Calculation 5 14 4" xfId="4480"/>
    <cellStyle name="Calculation 5 14 5" xfId="4481"/>
    <cellStyle name="Calculation 5 14 6" xfId="4482"/>
    <cellStyle name="Calculation 5 14 7" xfId="4483"/>
    <cellStyle name="Calculation 5 14 8" xfId="4484"/>
    <cellStyle name="Calculation 5 14 9" xfId="4485"/>
    <cellStyle name="Calculation 5 15" xfId="4486"/>
    <cellStyle name="Calculation 5 15 10" xfId="4487"/>
    <cellStyle name="Calculation 5 15 11" xfId="4488"/>
    <cellStyle name="Calculation 5 15 2" xfId="4489"/>
    <cellStyle name="Calculation 5 15 3" xfId="4490"/>
    <cellStyle name="Calculation 5 15 4" xfId="4491"/>
    <cellStyle name="Calculation 5 15 5" xfId="4492"/>
    <cellStyle name="Calculation 5 15 6" xfId="4493"/>
    <cellStyle name="Calculation 5 15 7" xfId="4494"/>
    <cellStyle name="Calculation 5 15 8" xfId="4495"/>
    <cellStyle name="Calculation 5 15 9" xfId="4496"/>
    <cellStyle name="Calculation 5 16" xfId="4497"/>
    <cellStyle name="Calculation 5 16 10" xfId="4498"/>
    <cellStyle name="Calculation 5 16 11" xfId="4499"/>
    <cellStyle name="Calculation 5 16 2" xfId="4500"/>
    <cellStyle name="Calculation 5 16 3" xfId="4501"/>
    <cellStyle name="Calculation 5 16 4" xfId="4502"/>
    <cellStyle name="Calculation 5 16 5" xfId="4503"/>
    <cellStyle name="Calculation 5 16 6" xfId="4504"/>
    <cellStyle name="Calculation 5 16 7" xfId="4505"/>
    <cellStyle name="Calculation 5 16 8" xfId="4506"/>
    <cellStyle name="Calculation 5 16 9" xfId="4507"/>
    <cellStyle name="Calculation 5 17" xfId="4508"/>
    <cellStyle name="Calculation 5 17 10" xfId="4509"/>
    <cellStyle name="Calculation 5 17 11" xfId="4510"/>
    <cellStyle name="Calculation 5 17 2" xfId="4511"/>
    <cellStyle name="Calculation 5 17 3" xfId="4512"/>
    <cellStyle name="Calculation 5 17 4" xfId="4513"/>
    <cellStyle name="Calculation 5 17 5" xfId="4514"/>
    <cellStyle name="Calculation 5 17 6" xfId="4515"/>
    <cellStyle name="Calculation 5 17 7" xfId="4516"/>
    <cellStyle name="Calculation 5 17 8" xfId="4517"/>
    <cellStyle name="Calculation 5 17 9" xfId="4518"/>
    <cellStyle name="Calculation 5 18" xfId="4519"/>
    <cellStyle name="Calculation 5 18 10" xfId="4520"/>
    <cellStyle name="Calculation 5 18 11" xfId="4521"/>
    <cellStyle name="Calculation 5 18 2" xfId="4522"/>
    <cellStyle name="Calculation 5 18 3" xfId="4523"/>
    <cellStyle name="Calculation 5 18 4" xfId="4524"/>
    <cellStyle name="Calculation 5 18 5" xfId="4525"/>
    <cellStyle name="Calculation 5 18 6" xfId="4526"/>
    <cellStyle name="Calculation 5 18 7" xfId="4527"/>
    <cellStyle name="Calculation 5 18 8" xfId="4528"/>
    <cellStyle name="Calculation 5 18 9" xfId="4529"/>
    <cellStyle name="Calculation 5 19" xfId="4530"/>
    <cellStyle name="Calculation 5 2" xfId="4531"/>
    <cellStyle name="Calculation 5 2 10" xfId="4532"/>
    <cellStyle name="Calculation 5 2 11" xfId="4533"/>
    <cellStyle name="Calculation 5 2 2" xfId="4534"/>
    <cellStyle name="Calculation 5 2 3" xfId="4535"/>
    <cellStyle name="Calculation 5 2 4" xfId="4536"/>
    <cellStyle name="Calculation 5 2 5" xfId="4537"/>
    <cellStyle name="Calculation 5 2 6" xfId="4538"/>
    <cellStyle name="Calculation 5 2 7" xfId="4539"/>
    <cellStyle name="Calculation 5 2 8" xfId="4540"/>
    <cellStyle name="Calculation 5 2 9" xfId="4541"/>
    <cellStyle name="Calculation 5 20" xfId="4542"/>
    <cellStyle name="Calculation 5 21" xfId="4543"/>
    <cellStyle name="Calculation 5 22" xfId="4544"/>
    <cellStyle name="Calculation 5 23" xfId="4545"/>
    <cellStyle name="Calculation 5 24" xfId="4546"/>
    <cellStyle name="Calculation 5 25" xfId="4547"/>
    <cellStyle name="Calculation 5 26" xfId="4548"/>
    <cellStyle name="Calculation 5 27" xfId="4549"/>
    <cellStyle name="Calculation 5 28" xfId="4550"/>
    <cellStyle name="Calculation 5 29" xfId="4551"/>
    <cellStyle name="Calculation 5 3" xfId="4552"/>
    <cellStyle name="Calculation 5 3 10" xfId="4553"/>
    <cellStyle name="Calculation 5 3 11" xfId="4554"/>
    <cellStyle name="Calculation 5 3 2" xfId="4555"/>
    <cellStyle name="Calculation 5 3 3" xfId="4556"/>
    <cellStyle name="Calculation 5 3 4" xfId="4557"/>
    <cellStyle name="Calculation 5 3 5" xfId="4558"/>
    <cellStyle name="Calculation 5 3 6" xfId="4559"/>
    <cellStyle name="Calculation 5 3 7" xfId="4560"/>
    <cellStyle name="Calculation 5 3 8" xfId="4561"/>
    <cellStyle name="Calculation 5 3 9" xfId="4562"/>
    <cellStyle name="Calculation 5 30" xfId="4563"/>
    <cellStyle name="Calculation 5 31" xfId="4564"/>
    <cellStyle name="Calculation 5 32" xfId="4565"/>
    <cellStyle name="Calculation 5 33" xfId="4566"/>
    <cellStyle name="Calculation 5 34" xfId="4567"/>
    <cellStyle name="Calculation 5 35" xfId="4568"/>
    <cellStyle name="Calculation 5 36" xfId="4569"/>
    <cellStyle name="Calculation 5 37" xfId="4570"/>
    <cellStyle name="Calculation 5 38" xfId="4571"/>
    <cellStyle name="Calculation 5 39" xfId="4572"/>
    <cellStyle name="Calculation 5 4" xfId="4573"/>
    <cellStyle name="Calculation 5 4 10" xfId="4574"/>
    <cellStyle name="Calculation 5 4 11" xfId="4575"/>
    <cellStyle name="Calculation 5 4 2" xfId="4576"/>
    <cellStyle name="Calculation 5 4 3" xfId="4577"/>
    <cellStyle name="Calculation 5 4 4" xfId="4578"/>
    <cellStyle name="Calculation 5 4 5" xfId="4579"/>
    <cellStyle name="Calculation 5 4 6" xfId="4580"/>
    <cellStyle name="Calculation 5 4 7" xfId="4581"/>
    <cellStyle name="Calculation 5 4 8" xfId="4582"/>
    <cellStyle name="Calculation 5 4 9" xfId="4583"/>
    <cellStyle name="Calculation 5 40" xfId="4584"/>
    <cellStyle name="Calculation 5 5" xfId="4585"/>
    <cellStyle name="Calculation 5 5 10" xfId="4586"/>
    <cellStyle name="Calculation 5 5 11" xfId="4587"/>
    <cellStyle name="Calculation 5 5 2" xfId="4588"/>
    <cellStyle name="Calculation 5 5 3" xfId="4589"/>
    <cellStyle name="Calculation 5 5 4" xfId="4590"/>
    <cellStyle name="Calculation 5 5 5" xfId="4591"/>
    <cellStyle name="Calculation 5 5 6" xfId="4592"/>
    <cellStyle name="Calculation 5 5 7" xfId="4593"/>
    <cellStyle name="Calculation 5 5 8" xfId="4594"/>
    <cellStyle name="Calculation 5 5 9" xfId="4595"/>
    <cellStyle name="Calculation 5 6" xfId="4596"/>
    <cellStyle name="Calculation 5 6 10" xfId="4597"/>
    <cellStyle name="Calculation 5 6 11" xfId="4598"/>
    <cellStyle name="Calculation 5 6 2" xfId="4599"/>
    <cellStyle name="Calculation 5 6 3" xfId="4600"/>
    <cellStyle name="Calculation 5 6 4" xfId="4601"/>
    <cellStyle name="Calculation 5 6 5" xfId="4602"/>
    <cellStyle name="Calculation 5 6 6" xfId="4603"/>
    <cellStyle name="Calculation 5 6 7" xfId="4604"/>
    <cellStyle name="Calculation 5 6 8" xfId="4605"/>
    <cellStyle name="Calculation 5 6 9" xfId="4606"/>
    <cellStyle name="Calculation 5 7" xfId="4607"/>
    <cellStyle name="Calculation 5 7 10" xfId="4608"/>
    <cellStyle name="Calculation 5 7 11" xfId="4609"/>
    <cellStyle name="Calculation 5 7 2" xfId="4610"/>
    <cellStyle name="Calculation 5 7 3" xfId="4611"/>
    <cellStyle name="Calculation 5 7 4" xfId="4612"/>
    <cellStyle name="Calculation 5 7 5" xfId="4613"/>
    <cellStyle name="Calculation 5 7 6" xfId="4614"/>
    <cellStyle name="Calculation 5 7 7" xfId="4615"/>
    <cellStyle name="Calculation 5 7 8" xfId="4616"/>
    <cellStyle name="Calculation 5 7 9" xfId="4617"/>
    <cellStyle name="Calculation 5 8" xfId="4618"/>
    <cellStyle name="Calculation 5 8 10" xfId="4619"/>
    <cellStyle name="Calculation 5 8 11" xfId="4620"/>
    <cellStyle name="Calculation 5 8 2" xfId="4621"/>
    <cellStyle name="Calculation 5 8 3" xfId="4622"/>
    <cellStyle name="Calculation 5 8 4" xfId="4623"/>
    <cellStyle name="Calculation 5 8 5" xfId="4624"/>
    <cellStyle name="Calculation 5 8 6" xfId="4625"/>
    <cellStyle name="Calculation 5 8 7" xfId="4626"/>
    <cellStyle name="Calculation 5 8 8" xfId="4627"/>
    <cellStyle name="Calculation 5 8 9" xfId="4628"/>
    <cellStyle name="Calculation 5 9" xfId="4629"/>
    <cellStyle name="Calculation 5 9 10" xfId="4630"/>
    <cellStyle name="Calculation 5 9 11" xfId="4631"/>
    <cellStyle name="Calculation 5 9 2" xfId="4632"/>
    <cellStyle name="Calculation 5 9 3" xfId="4633"/>
    <cellStyle name="Calculation 5 9 4" xfId="4634"/>
    <cellStyle name="Calculation 5 9 5" xfId="4635"/>
    <cellStyle name="Calculation 5 9 6" xfId="4636"/>
    <cellStyle name="Calculation 5 9 7" xfId="4637"/>
    <cellStyle name="Calculation 5 9 8" xfId="4638"/>
    <cellStyle name="Calculation 5 9 9" xfId="4639"/>
    <cellStyle name="Calculation 6" xfId="4640"/>
    <cellStyle name="Calculation 6 10" xfId="4641"/>
    <cellStyle name="Calculation 6 10 10" xfId="4642"/>
    <cellStyle name="Calculation 6 10 11" xfId="4643"/>
    <cellStyle name="Calculation 6 10 2" xfId="4644"/>
    <cellStyle name="Calculation 6 10 3" xfId="4645"/>
    <cellStyle name="Calculation 6 10 4" xfId="4646"/>
    <cellStyle name="Calculation 6 10 5" xfId="4647"/>
    <cellStyle name="Calculation 6 10 6" xfId="4648"/>
    <cellStyle name="Calculation 6 10 7" xfId="4649"/>
    <cellStyle name="Calculation 6 10 8" xfId="4650"/>
    <cellStyle name="Calculation 6 10 9" xfId="4651"/>
    <cellStyle name="Calculation 6 11" xfId="4652"/>
    <cellStyle name="Calculation 6 11 10" xfId="4653"/>
    <cellStyle name="Calculation 6 11 11" xfId="4654"/>
    <cellStyle name="Calculation 6 11 2" xfId="4655"/>
    <cellStyle name="Calculation 6 11 3" xfId="4656"/>
    <cellStyle name="Calculation 6 11 4" xfId="4657"/>
    <cellStyle name="Calculation 6 11 5" xfId="4658"/>
    <cellStyle name="Calculation 6 11 6" xfId="4659"/>
    <cellStyle name="Calculation 6 11 7" xfId="4660"/>
    <cellStyle name="Calculation 6 11 8" xfId="4661"/>
    <cellStyle name="Calculation 6 11 9" xfId="4662"/>
    <cellStyle name="Calculation 6 12" xfId="4663"/>
    <cellStyle name="Calculation 6 12 10" xfId="4664"/>
    <cellStyle name="Calculation 6 12 11" xfId="4665"/>
    <cellStyle name="Calculation 6 12 2" xfId="4666"/>
    <cellStyle name="Calculation 6 12 3" xfId="4667"/>
    <cellStyle name="Calculation 6 12 4" xfId="4668"/>
    <cellStyle name="Calculation 6 12 5" xfId="4669"/>
    <cellStyle name="Calculation 6 12 6" xfId="4670"/>
    <cellStyle name="Calculation 6 12 7" xfId="4671"/>
    <cellStyle name="Calculation 6 12 8" xfId="4672"/>
    <cellStyle name="Calculation 6 12 9" xfId="4673"/>
    <cellStyle name="Calculation 6 13" xfId="4674"/>
    <cellStyle name="Calculation 6 13 10" xfId="4675"/>
    <cellStyle name="Calculation 6 13 11" xfId="4676"/>
    <cellStyle name="Calculation 6 13 2" xfId="4677"/>
    <cellStyle name="Calculation 6 13 3" xfId="4678"/>
    <cellStyle name="Calculation 6 13 4" xfId="4679"/>
    <cellStyle name="Calculation 6 13 5" xfId="4680"/>
    <cellStyle name="Calculation 6 13 6" xfId="4681"/>
    <cellStyle name="Calculation 6 13 7" xfId="4682"/>
    <cellStyle name="Calculation 6 13 8" xfId="4683"/>
    <cellStyle name="Calculation 6 13 9" xfId="4684"/>
    <cellStyle name="Calculation 6 14" xfId="4685"/>
    <cellStyle name="Calculation 6 14 10" xfId="4686"/>
    <cellStyle name="Calculation 6 14 11" xfId="4687"/>
    <cellStyle name="Calculation 6 14 2" xfId="4688"/>
    <cellStyle name="Calculation 6 14 3" xfId="4689"/>
    <cellStyle name="Calculation 6 14 4" xfId="4690"/>
    <cellStyle name="Calculation 6 14 5" xfId="4691"/>
    <cellStyle name="Calculation 6 14 6" xfId="4692"/>
    <cellStyle name="Calculation 6 14 7" xfId="4693"/>
    <cellStyle name="Calculation 6 14 8" xfId="4694"/>
    <cellStyle name="Calculation 6 14 9" xfId="4695"/>
    <cellStyle name="Calculation 6 15" xfId="4696"/>
    <cellStyle name="Calculation 6 15 10" xfId="4697"/>
    <cellStyle name="Calculation 6 15 11" xfId="4698"/>
    <cellStyle name="Calculation 6 15 2" xfId="4699"/>
    <cellStyle name="Calculation 6 15 3" xfId="4700"/>
    <cellStyle name="Calculation 6 15 4" xfId="4701"/>
    <cellStyle name="Calculation 6 15 5" xfId="4702"/>
    <cellStyle name="Calculation 6 15 6" xfId="4703"/>
    <cellStyle name="Calculation 6 15 7" xfId="4704"/>
    <cellStyle name="Calculation 6 15 8" xfId="4705"/>
    <cellStyle name="Calculation 6 15 9" xfId="4706"/>
    <cellStyle name="Calculation 6 16" xfId="4707"/>
    <cellStyle name="Calculation 6 16 10" xfId="4708"/>
    <cellStyle name="Calculation 6 16 11" xfId="4709"/>
    <cellStyle name="Calculation 6 16 2" xfId="4710"/>
    <cellStyle name="Calculation 6 16 3" xfId="4711"/>
    <cellStyle name="Calculation 6 16 4" xfId="4712"/>
    <cellStyle name="Calculation 6 16 5" xfId="4713"/>
    <cellStyle name="Calculation 6 16 6" xfId="4714"/>
    <cellStyle name="Calculation 6 16 7" xfId="4715"/>
    <cellStyle name="Calculation 6 16 8" xfId="4716"/>
    <cellStyle name="Calculation 6 16 9" xfId="4717"/>
    <cellStyle name="Calculation 6 17" xfId="4718"/>
    <cellStyle name="Calculation 6 17 10" xfId="4719"/>
    <cellStyle name="Calculation 6 17 11" xfId="4720"/>
    <cellStyle name="Calculation 6 17 2" xfId="4721"/>
    <cellStyle name="Calculation 6 17 3" xfId="4722"/>
    <cellStyle name="Calculation 6 17 4" xfId="4723"/>
    <cellStyle name="Calculation 6 17 5" xfId="4724"/>
    <cellStyle name="Calculation 6 17 6" xfId="4725"/>
    <cellStyle name="Calculation 6 17 7" xfId="4726"/>
    <cellStyle name="Calculation 6 17 8" xfId="4727"/>
    <cellStyle name="Calculation 6 17 9" xfId="4728"/>
    <cellStyle name="Calculation 6 18" xfId="4729"/>
    <cellStyle name="Calculation 6 18 10" xfId="4730"/>
    <cellStyle name="Calculation 6 18 11" xfId="4731"/>
    <cellStyle name="Calculation 6 18 2" xfId="4732"/>
    <cellStyle name="Calculation 6 18 3" xfId="4733"/>
    <cellStyle name="Calculation 6 18 4" xfId="4734"/>
    <cellStyle name="Calculation 6 18 5" xfId="4735"/>
    <cellStyle name="Calculation 6 18 6" xfId="4736"/>
    <cellStyle name="Calculation 6 18 7" xfId="4737"/>
    <cellStyle name="Calculation 6 18 8" xfId="4738"/>
    <cellStyle name="Calculation 6 18 9" xfId="4739"/>
    <cellStyle name="Calculation 6 19" xfId="4740"/>
    <cellStyle name="Calculation 6 2" xfId="4741"/>
    <cellStyle name="Calculation 6 2 10" xfId="4742"/>
    <cellStyle name="Calculation 6 2 11" xfId="4743"/>
    <cellStyle name="Calculation 6 2 2" xfId="4744"/>
    <cellStyle name="Calculation 6 2 3" xfId="4745"/>
    <cellStyle name="Calculation 6 2 4" xfId="4746"/>
    <cellStyle name="Calculation 6 2 5" xfId="4747"/>
    <cellStyle name="Calculation 6 2 6" xfId="4748"/>
    <cellStyle name="Calculation 6 2 7" xfId="4749"/>
    <cellStyle name="Calculation 6 2 8" xfId="4750"/>
    <cellStyle name="Calculation 6 2 9" xfId="4751"/>
    <cellStyle name="Calculation 6 20" xfId="4752"/>
    <cellStyle name="Calculation 6 21" xfId="4753"/>
    <cellStyle name="Calculation 6 22" xfId="4754"/>
    <cellStyle name="Calculation 6 23" xfId="4755"/>
    <cellStyle name="Calculation 6 24" xfId="4756"/>
    <cellStyle name="Calculation 6 25" xfId="4757"/>
    <cellStyle name="Calculation 6 26" xfId="4758"/>
    <cellStyle name="Calculation 6 27" xfId="4759"/>
    <cellStyle name="Calculation 6 28" xfId="4760"/>
    <cellStyle name="Calculation 6 29" xfId="4761"/>
    <cellStyle name="Calculation 6 3" xfId="4762"/>
    <cellStyle name="Calculation 6 3 10" xfId="4763"/>
    <cellStyle name="Calculation 6 3 11" xfId="4764"/>
    <cellStyle name="Calculation 6 3 2" xfId="4765"/>
    <cellStyle name="Calculation 6 3 3" xfId="4766"/>
    <cellStyle name="Calculation 6 3 4" xfId="4767"/>
    <cellStyle name="Calculation 6 3 5" xfId="4768"/>
    <cellStyle name="Calculation 6 3 6" xfId="4769"/>
    <cellStyle name="Calculation 6 3 7" xfId="4770"/>
    <cellStyle name="Calculation 6 3 8" xfId="4771"/>
    <cellStyle name="Calculation 6 3 9" xfId="4772"/>
    <cellStyle name="Calculation 6 30" xfId="4773"/>
    <cellStyle name="Calculation 6 31" xfId="4774"/>
    <cellStyle name="Calculation 6 32" xfId="4775"/>
    <cellStyle name="Calculation 6 33" xfId="4776"/>
    <cellStyle name="Calculation 6 34" xfId="4777"/>
    <cellStyle name="Calculation 6 35" xfId="4778"/>
    <cellStyle name="Calculation 6 36" xfId="4779"/>
    <cellStyle name="Calculation 6 37" xfId="4780"/>
    <cellStyle name="Calculation 6 38" xfId="4781"/>
    <cellStyle name="Calculation 6 39" xfId="4782"/>
    <cellStyle name="Calculation 6 4" xfId="4783"/>
    <cellStyle name="Calculation 6 4 10" xfId="4784"/>
    <cellStyle name="Calculation 6 4 11" xfId="4785"/>
    <cellStyle name="Calculation 6 4 2" xfId="4786"/>
    <cellStyle name="Calculation 6 4 3" xfId="4787"/>
    <cellStyle name="Calculation 6 4 4" xfId="4788"/>
    <cellStyle name="Calculation 6 4 5" xfId="4789"/>
    <cellStyle name="Calculation 6 4 6" xfId="4790"/>
    <cellStyle name="Calculation 6 4 7" xfId="4791"/>
    <cellStyle name="Calculation 6 4 8" xfId="4792"/>
    <cellStyle name="Calculation 6 4 9" xfId="4793"/>
    <cellStyle name="Calculation 6 40" xfId="4794"/>
    <cellStyle name="Calculation 6 5" xfId="4795"/>
    <cellStyle name="Calculation 6 5 10" xfId="4796"/>
    <cellStyle name="Calculation 6 5 11" xfId="4797"/>
    <cellStyle name="Calculation 6 5 2" xfId="4798"/>
    <cellStyle name="Calculation 6 5 3" xfId="4799"/>
    <cellStyle name="Calculation 6 5 4" xfId="4800"/>
    <cellStyle name="Calculation 6 5 5" xfId="4801"/>
    <cellStyle name="Calculation 6 5 6" xfId="4802"/>
    <cellStyle name="Calculation 6 5 7" xfId="4803"/>
    <cellStyle name="Calculation 6 5 8" xfId="4804"/>
    <cellStyle name="Calculation 6 5 9" xfId="4805"/>
    <cellStyle name="Calculation 6 6" xfId="4806"/>
    <cellStyle name="Calculation 6 6 10" xfId="4807"/>
    <cellStyle name="Calculation 6 6 11" xfId="4808"/>
    <cellStyle name="Calculation 6 6 2" xfId="4809"/>
    <cellStyle name="Calculation 6 6 3" xfId="4810"/>
    <cellStyle name="Calculation 6 6 4" xfId="4811"/>
    <cellStyle name="Calculation 6 6 5" xfId="4812"/>
    <cellStyle name="Calculation 6 6 6" xfId="4813"/>
    <cellStyle name="Calculation 6 6 7" xfId="4814"/>
    <cellStyle name="Calculation 6 6 8" xfId="4815"/>
    <cellStyle name="Calculation 6 6 9" xfId="4816"/>
    <cellStyle name="Calculation 6 7" xfId="4817"/>
    <cellStyle name="Calculation 6 7 10" xfId="4818"/>
    <cellStyle name="Calculation 6 7 11" xfId="4819"/>
    <cellStyle name="Calculation 6 7 2" xfId="4820"/>
    <cellStyle name="Calculation 6 7 3" xfId="4821"/>
    <cellStyle name="Calculation 6 7 4" xfId="4822"/>
    <cellStyle name="Calculation 6 7 5" xfId="4823"/>
    <cellStyle name="Calculation 6 7 6" xfId="4824"/>
    <cellStyle name="Calculation 6 7 7" xfId="4825"/>
    <cellStyle name="Calculation 6 7 8" xfId="4826"/>
    <cellStyle name="Calculation 6 7 9" xfId="4827"/>
    <cellStyle name="Calculation 6 8" xfId="4828"/>
    <cellStyle name="Calculation 6 8 10" xfId="4829"/>
    <cellStyle name="Calculation 6 8 11" xfId="4830"/>
    <cellStyle name="Calculation 6 8 2" xfId="4831"/>
    <cellStyle name="Calculation 6 8 3" xfId="4832"/>
    <cellStyle name="Calculation 6 8 4" xfId="4833"/>
    <cellStyle name="Calculation 6 8 5" xfId="4834"/>
    <cellStyle name="Calculation 6 8 6" xfId="4835"/>
    <cellStyle name="Calculation 6 8 7" xfId="4836"/>
    <cellStyle name="Calculation 6 8 8" xfId="4837"/>
    <cellStyle name="Calculation 6 8 9" xfId="4838"/>
    <cellStyle name="Calculation 6 9" xfId="4839"/>
    <cellStyle name="Calculation 6 9 10" xfId="4840"/>
    <cellStyle name="Calculation 6 9 11" xfId="4841"/>
    <cellStyle name="Calculation 6 9 2" xfId="4842"/>
    <cellStyle name="Calculation 6 9 3" xfId="4843"/>
    <cellStyle name="Calculation 6 9 4" xfId="4844"/>
    <cellStyle name="Calculation 6 9 5" xfId="4845"/>
    <cellStyle name="Calculation 6 9 6" xfId="4846"/>
    <cellStyle name="Calculation 6 9 7" xfId="4847"/>
    <cellStyle name="Calculation 6 9 8" xfId="4848"/>
    <cellStyle name="Calculation 6 9 9" xfId="4849"/>
    <cellStyle name="Calculation 7" xfId="4850"/>
    <cellStyle name="Calculation 7 10" xfId="4851"/>
    <cellStyle name="Calculation 7 10 10" xfId="4852"/>
    <cellStyle name="Calculation 7 10 11" xfId="4853"/>
    <cellStyle name="Calculation 7 10 2" xfId="4854"/>
    <cellStyle name="Calculation 7 10 3" xfId="4855"/>
    <cellStyle name="Calculation 7 10 4" xfId="4856"/>
    <cellStyle name="Calculation 7 10 5" xfId="4857"/>
    <cellStyle name="Calculation 7 10 6" xfId="4858"/>
    <cellStyle name="Calculation 7 10 7" xfId="4859"/>
    <cellStyle name="Calculation 7 10 8" xfId="4860"/>
    <cellStyle name="Calculation 7 10 9" xfId="4861"/>
    <cellStyle name="Calculation 7 11" xfId="4862"/>
    <cellStyle name="Calculation 7 11 10" xfId="4863"/>
    <cellStyle name="Calculation 7 11 11" xfId="4864"/>
    <cellStyle name="Calculation 7 11 2" xfId="4865"/>
    <cellStyle name="Calculation 7 11 3" xfId="4866"/>
    <cellStyle name="Calculation 7 11 4" xfId="4867"/>
    <cellStyle name="Calculation 7 11 5" xfId="4868"/>
    <cellStyle name="Calculation 7 11 6" xfId="4869"/>
    <cellStyle name="Calculation 7 11 7" xfId="4870"/>
    <cellStyle name="Calculation 7 11 8" xfId="4871"/>
    <cellStyle name="Calculation 7 11 9" xfId="4872"/>
    <cellStyle name="Calculation 7 12" xfId="4873"/>
    <cellStyle name="Calculation 7 12 10" xfId="4874"/>
    <cellStyle name="Calculation 7 12 11" xfId="4875"/>
    <cellStyle name="Calculation 7 12 2" xfId="4876"/>
    <cellStyle name="Calculation 7 12 3" xfId="4877"/>
    <cellStyle name="Calculation 7 12 4" xfId="4878"/>
    <cellStyle name="Calculation 7 12 5" xfId="4879"/>
    <cellStyle name="Calculation 7 12 6" xfId="4880"/>
    <cellStyle name="Calculation 7 12 7" xfId="4881"/>
    <cellStyle name="Calculation 7 12 8" xfId="4882"/>
    <cellStyle name="Calculation 7 12 9" xfId="4883"/>
    <cellStyle name="Calculation 7 13" xfId="4884"/>
    <cellStyle name="Calculation 7 13 10" xfId="4885"/>
    <cellStyle name="Calculation 7 13 11" xfId="4886"/>
    <cellStyle name="Calculation 7 13 2" xfId="4887"/>
    <cellStyle name="Calculation 7 13 3" xfId="4888"/>
    <cellStyle name="Calculation 7 13 4" xfId="4889"/>
    <cellStyle name="Calculation 7 13 5" xfId="4890"/>
    <cellStyle name="Calculation 7 13 6" xfId="4891"/>
    <cellStyle name="Calculation 7 13 7" xfId="4892"/>
    <cellStyle name="Calculation 7 13 8" xfId="4893"/>
    <cellStyle name="Calculation 7 13 9" xfId="4894"/>
    <cellStyle name="Calculation 7 14" xfId="4895"/>
    <cellStyle name="Calculation 7 14 10" xfId="4896"/>
    <cellStyle name="Calculation 7 14 11" xfId="4897"/>
    <cellStyle name="Calculation 7 14 2" xfId="4898"/>
    <cellStyle name="Calculation 7 14 3" xfId="4899"/>
    <cellStyle name="Calculation 7 14 4" xfId="4900"/>
    <cellStyle name="Calculation 7 14 5" xfId="4901"/>
    <cellStyle name="Calculation 7 14 6" xfId="4902"/>
    <cellStyle name="Calculation 7 14 7" xfId="4903"/>
    <cellStyle name="Calculation 7 14 8" xfId="4904"/>
    <cellStyle name="Calculation 7 14 9" xfId="4905"/>
    <cellStyle name="Calculation 7 15" xfId="4906"/>
    <cellStyle name="Calculation 7 15 10" xfId="4907"/>
    <cellStyle name="Calculation 7 15 11" xfId="4908"/>
    <cellStyle name="Calculation 7 15 2" xfId="4909"/>
    <cellStyle name="Calculation 7 15 3" xfId="4910"/>
    <cellStyle name="Calculation 7 15 4" xfId="4911"/>
    <cellStyle name="Calculation 7 15 5" xfId="4912"/>
    <cellStyle name="Calculation 7 15 6" xfId="4913"/>
    <cellStyle name="Calculation 7 15 7" xfId="4914"/>
    <cellStyle name="Calculation 7 15 8" xfId="4915"/>
    <cellStyle name="Calculation 7 15 9" xfId="4916"/>
    <cellStyle name="Calculation 7 16" xfId="4917"/>
    <cellStyle name="Calculation 7 16 10" xfId="4918"/>
    <cellStyle name="Calculation 7 16 11" xfId="4919"/>
    <cellStyle name="Calculation 7 16 2" xfId="4920"/>
    <cellStyle name="Calculation 7 16 3" xfId="4921"/>
    <cellStyle name="Calculation 7 16 4" xfId="4922"/>
    <cellStyle name="Calculation 7 16 5" xfId="4923"/>
    <cellStyle name="Calculation 7 16 6" xfId="4924"/>
    <cellStyle name="Calculation 7 16 7" xfId="4925"/>
    <cellStyle name="Calculation 7 16 8" xfId="4926"/>
    <cellStyle name="Calculation 7 16 9" xfId="4927"/>
    <cellStyle name="Calculation 7 17" xfId="4928"/>
    <cellStyle name="Calculation 7 17 10" xfId="4929"/>
    <cellStyle name="Calculation 7 17 11" xfId="4930"/>
    <cellStyle name="Calculation 7 17 2" xfId="4931"/>
    <cellStyle name="Calculation 7 17 3" xfId="4932"/>
    <cellStyle name="Calculation 7 17 4" xfId="4933"/>
    <cellStyle name="Calculation 7 17 5" xfId="4934"/>
    <cellStyle name="Calculation 7 17 6" xfId="4935"/>
    <cellStyle name="Calculation 7 17 7" xfId="4936"/>
    <cellStyle name="Calculation 7 17 8" xfId="4937"/>
    <cellStyle name="Calculation 7 17 9" xfId="4938"/>
    <cellStyle name="Calculation 7 18" xfId="4939"/>
    <cellStyle name="Calculation 7 18 10" xfId="4940"/>
    <cellStyle name="Calculation 7 18 11" xfId="4941"/>
    <cellStyle name="Calculation 7 18 2" xfId="4942"/>
    <cellStyle name="Calculation 7 18 3" xfId="4943"/>
    <cellStyle name="Calculation 7 18 4" xfId="4944"/>
    <cellStyle name="Calculation 7 18 5" xfId="4945"/>
    <cellStyle name="Calculation 7 18 6" xfId="4946"/>
    <cellStyle name="Calculation 7 18 7" xfId="4947"/>
    <cellStyle name="Calculation 7 18 8" xfId="4948"/>
    <cellStyle name="Calculation 7 18 9" xfId="4949"/>
    <cellStyle name="Calculation 7 19" xfId="4950"/>
    <cellStyle name="Calculation 7 2" xfId="4951"/>
    <cellStyle name="Calculation 7 2 10" xfId="4952"/>
    <cellStyle name="Calculation 7 2 11" xfId="4953"/>
    <cellStyle name="Calculation 7 2 2" xfId="4954"/>
    <cellStyle name="Calculation 7 2 3" xfId="4955"/>
    <cellStyle name="Calculation 7 2 4" xfId="4956"/>
    <cellStyle name="Calculation 7 2 5" xfId="4957"/>
    <cellStyle name="Calculation 7 2 6" xfId="4958"/>
    <cellStyle name="Calculation 7 2 7" xfId="4959"/>
    <cellStyle name="Calculation 7 2 8" xfId="4960"/>
    <cellStyle name="Calculation 7 2 9" xfId="4961"/>
    <cellStyle name="Calculation 7 20" xfId="4962"/>
    <cellStyle name="Calculation 7 21" xfId="4963"/>
    <cellStyle name="Calculation 7 22" xfId="4964"/>
    <cellStyle name="Calculation 7 23" xfId="4965"/>
    <cellStyle name="Calculation 7 24" xfId="4966"/>
    <cellStyle name="Calculation 7 25" xfId="4967"/>
    <cellStyle name="Calculation 7 26" xfId="4968"/>
    <cellStyle name="Calculation 7 27" xfId="4969"/>
    <cellStyle name="Calculation 7 28" xfId="4970"/>
    <cellStyle name="Calculation 7 29" xfId="4971"/>
    <cellStyle name="Calculation 7 3" xfId="4972"/>
    <cellStyle name="Calculation 7 3 10" xfId="4973"/>
    <cellStyle name="Calculation 7 3 11" xfId="4974"/>
    <cellStyle name="Calculation 7 3 2" xfId="4975"/>
    <cellStyle name="Calculation 7 3 3" xfId="4976"/>
    <cellStyle name="Calculation 7 3 4" xfId="4977"/>
    <cellStyle name="Calculation 7 3 5" xfId="4978"/>
    <cellStyle name="Calculation 7 3 6" xfId="4979"/>
    <cellStyle name="Calculation 7 3 7" xfId="4980"/>
    <cellStyle name="Calculation 7 3 8" xfId="4981"/>
    <cellStyle name="Calculation 7 3 9" xfId="4982"/>
    <cellStyle name="Calculation 7 30" xfId="4983"/>
    <cellStyle name="Calculation 7 31" xfId="4984"/>
    <cellStyle name="Calculation 7 32" xfId="4985"/>
    <cellStyle name="Calculation 7 33" xfId="4986"/>
    <cellStyle name="Calculation 7 34" xfId="4987"/>
    <cellStyle name="Calculation 7 35" xfId="4988"/>
    <cellStyle name="Calculation 7 36" xfId="4989"/>
    <cellStyle name="Calculation 7 37" xfId="4990"/>
    <cellStyle name="Calculation 7 38" xfId="4991"/>
    <cellStyle name="Calculation 7 39" xfId="4992"/>
    <cellStyle name="Calculation 7 4" xfId="4993"/>
    <cellStyle name="Calculation 7 4 10" xfId="4994"/>
    <cellStyle name="Calculation 7 4 11" xfId="4995"/>
    <cellStyle name="Calculation 7 4 2" xfId="4996"/>
    <cellStyle name="Calculation 7 4 3" xfId="4997"/>
    <cellStyle name="Calculation 7 4 4" xfId="4998"/>
    <cellStyle name="Calculation 7 4 5" xfId="4999"/>
    <cellStyle name="Calculation 7 4 6" xfId="5000"/>
    <cellStyle name="Calculation 7 4 7" xfId="5001"/>
    <cellStyle name="Calculation 7 4 8" xfId="5002"/>
    <cellStyle name="Calculation 7 4 9" xfId="5003"/>
    <cellStyle name="Calculation 7 40" xfId="5004"/>
    <cellStyle name="Calculation 7 5" xfId="5005"/>
    <cellStyle name="Calculation 7 5 10" xfId="5006"/>
    <cellStyle name="Calculation 7 5 11" xfId="5007"/>
    <cellStyle name="Calculation 7 5 2" xfId="5008"/>
    <cellStyle name="Calculation 7 5 3" xfId="5009"/>
    <cellStyle name="Calculation 7 5 4" xfId="5010"/>
    <cellStyle name="Calculation 7 5 5" xfId="5011"/>
    <cellStyle name="Calculation 7 5 6" xfId="5012"/>
    <cellStyle name="Calculation 7 5 7" xfId="5013"/>
    <cellStyle name="Calculation 7 5 8" xfId="5014"/>
    <cellStyle name="Calculation 7 5 9" xfId="5015"/>
    <cellStyle name="Calculation 7 6" xfId="5016"/>
    <cellStyle name="Calculation 7 6 10" xfId="5017"/>
    <cellStyle name="Calculation 7 6 11" xfId="5018"/>
    <cellStyle name="Calculation 7 6 2" xfId="5019"/>
    <cellStyle name="Calculation 7 6 3" xfId="5020"/>
    <cellStyle name="Calculation 7 6 4" xfId="5021"/>
    <cellStyle name="Calculation 7 6 5" xfId="5022"/>
    <cellStyle name="Calculation 7 6 6" xfId="5023"/>
    <cellStyle name="Calculation 7 6 7" xfId="5024"/>
    <cellStyle name="Calculation 7 6 8" xfId="5025"/>
    <cellStyle name="Calculation 7 6 9" xfId="5026"/>
    <cellStyle name="Calculation 7 7" xfId="5027"/>
    <cellStyle name="Calculation 7 7 10" xfId="5028"/>
    <cellStyle name="Calculation 7 7 11" xfId="5029"/>
    <cellStyle name="Calculation 7 7 2" xfId="5030"/>
    <cellStyle name="Calculation 7 7 3" xfId="5031"/>
    <cellStyle name="Calculation 7 7 4" xfId="5032"/>
    <cellStyle name="Calculation 7 7 5" xfId="5033"/>
    <cellStyle name="Calculation 7 7 6" xfId="5034"/>
    <cellStyle name="Calculation 7 7 7" xfId="5035"/>
    <cellStyle name="Calculation 7 7 8" xfId="5036"/>
    <cellStyle name="Calculation 7 7 9" xfId="5037"/>
    <cellStyle name="Calculation 7 8" xfId="5038"/>
    <cellStyle name="Calculation 7 8 10" xfId="5039"/>
    <cellStyle name="Calculation 7 8 11" xfId="5040"/>
    <cellStyle name="Calculation 7 8 2" xfId="5041"/>
    <cellStyle name="Calculation 7 8 3" xfId="5042"/>
    <cellStyle name="Calculation 7 8 4" xfId="5043"/>
    <cellStyle name="Calculation 7 8 5" xfId="5044"/>
    <cellStyle name="Calculation 7 8 6" xfId="5045"/>
    <cellStyle name="Calculation 7 8 7" xfId="5046"/>
    <cellStyle name="Calculation 7 8 8" xfId="5047"/>
    <cellStyle name="Calculation 7 8 9" xfId="5048"/>
    <cellStyle name="Calculation 7 9" xfId="5049"/>
    <cellStyle name="Calculation 7 9 10" xfId="5050"/>
    <cellStyle name="Calculation 7 9 11" xfId="5051"/>
    <cellStyle name="Calculation 7 9 2" xfId="5052"/>
    <cellStyle name="Calculation 7 9 3" xfId="5053"/>
    <cellStyle name="Calculation 7 9 4" xfId="5054"/>
    <cellStyle name="Calculation 7 9 5" xfId="5055"/>
    <cellStyle name="Calculation 7 9 6" xfId="5056"/>
    <cellStyle name="Calculation 7 9 7" xfId="5057"/>
    <cellStyle name="Calculation 7 9 8" xfId="5058"/>
    <cellStyle name="Calculation 7 9 9" xfId="5059"/>
    <cellStyle name="Calculation 8" xfId="5060"/>
    <cellStyle name="Calculation 8 10" xfId="5061"/>
    <cellStyle name="Calculation 8 10 10" xfId="5062"/>
    <cellStyle name="Calculation 8 10 11" xfId="5063"/>
    <cellStyle name="Calculation 8 10 2" xfId="5064"/>
    <cellStyle name="Calculation 8 10 3" xfId="5065"/>
    <cellStyle name="Calculation 8 10 4" xfId="5066"/>
    <cellStyle name="Calculation 8 10 5" xfId="5067"/>
    <cellStyle name="Calculation 8 10 6" xfId="5068"/>
    <cellStyle name="Calculation 8 10 7" xfId="5069"/>
    <cellStyle name="Calculation 8 10 8" xfId="5070"/>
    <cellStyle name="Calculation 8 10 9" xfId="5071"/>
    <cellStyle name="Calculation 8 11" xfId="5072"/>
    <cellStyle name="Calculation 8 11 10" xfId="5073"/>
    <cellStyle name="Calculation 8 11 11" xfId="5074"/>
    <cellStyle name="Calculation 8 11 2" xfId="5075"/>
    <cellStyle name="Calculation 8 11 3" xfId="5076"/>
    <cellStyle name="Calculation 8 11 4" xfId="5077"/>
    <cellStyle name="Calculation 8 11 5" xfId="5078"/>
    <cellStyle name="Calculation 8 11 6" xfId="5079"/>
    <cellStyle name="Calculation 8 11 7" xfId="5080"/>
    <cellStyle name="Calculation 8 11 8" xfId="5081"/>
    <cellStyle name="Calculation 8 11 9" xfId="5082"/>
    <cellStyle name="Calculation 8 12" xfId="5083"/>
    <cellStyle name="Calculation 8 12 10" xfId="5084"/>
    <cellStyle name="Calculation 8 12 11" xfId="5085"/>
    <cellStyle name="Calculation 8 12 2" xfId="5086"/>
    <cellStyle name="Calculation 8 12 3" xfId="5087"/>
    <cellStyle name="Calculation 8 12 4" xfId="5088"/>
    <cellStyle name="Calculation 8 12 5" xfId="5089"/>
    <cellStyle name="Calculation 8 12 6" xfId="5090"/>
    <cellStyle name="Calculation 8 12 7" xfId="5091"/>
    <cellStyle name="Calculation 8 12 8" xfId="5092"/>
    <cellStyle name="Calculation 8 12 9" xfId="5093"/>
    <cellStyle name="Calculation 8 13" xfId="5094"/>
    <cellStyle name="Calculation 8 13 10" xfId="5095"/>
    <cellStyle name="Calculation 8 13 11" xfId="5096"/>
    <cellStyle name="Calculation 8 13 2" xfId="5097"/>
    <cellStyle name="Calculation 8 13 3" xfId="5098"/>
    <cellStyle name="Calculation 8 13 4" xfId="5099"/>
    <cellStyle name="Calculation 8 13 5" xfId="5100"/>
    <cellStyle name="Calculation 8 13 6" xfId="5101"/>
    <cellStyle name="Calculation 8 13 7" xfId="5102"/>
    <cellStyle name="Calculation 8 13 8" xfId="5103"/>
    <cellStyle name="Calculation 8 13 9" xfId="5104"/>
    <cellStyle name="Calculation 8 14" xfId="5105"/>
    <cellStyle name="Calculation 8 14 10" xfId="5106"/>
    <cellStyle name="Calculation 8 14 11" xfId="5107"/>
    <cellStyle name="Calculation 8 14 2" xfId="5108"/>
    <cellStyle name="Calculation 8 14 3" xfId="5109"/>
    <cellStyle name="Calculation 8 14 4" xfId="5110"/>
    <cellStyle name="Calculation 8 14 5" xfId="5111"/>
    <cellStyle name="Calculation 8 14 6" xfId="5112"/>
    <cellStyle name="Calculation 8 14 7" xfId="5113"/>
    <cellStyle name="Calculation 8 14 8" xfId="5114"/>
    <cellStyle name="Calculation 8 14 9" xfId="5115"/>
    <cellStyle name="Calculation 8 15" xfId="5116"/>
    <cellStyle name="Calculation 8 15 10" xfId="5117"/>
    <cellStyle name="Calculation 8 15 11" xfId="5118"/>
    <cellStyle name="Calculation 8 15 2" xfId="5119"/>
    <cellStyle name="Calculation 8 15 3" xfId="5120"/>
    <cellStyle name="Calculation 8 15 4" xfId="5121"/>
    <cellStyle name="Calculation 8 15 5" xfId="5122"/>
    <cellStyle name="Calculation 8 15 6" xfId="5123"/>
    <cellStyle name="Calculation 8 15 7" xfId="5124"/>
    <cellStyle name="Calculation 8 15 8" xfId="5125"/>
    <cellStyle name="Calculation 8 15 9" xfId="5126"/>
    <cellStyle name="Calculation 8 16" xfId="5127"/>
    <cellStyle name="Calculation 8 16 10" xfId="5128"/>
    <cellStyle name="Calculation 8 16 11" xfId="5129"/>
    <cellStyle name="Calculation 8 16 2" xfId="5130"/>
    <cellStyle name="Calculation 8 16 3" xfId="5131"/>
    <cellStyle name="Calculation 8 16 4" xfId="5132"/>
    <cellStyle name="Calculation 8 16 5" xfId="5133"/>
    <cellStyle name="Calculation 8 16 6" xfId="5134"/>
    <cellStyle name="Calculation 8 16 7" xfId="5135"/>
    <cellStyle name="Calculation 8 16 8" xfId="5136"/>
    <cellStyle name="Calculation 8 16 9" xfId="5137"/>
    <cellStyle name="Calculation 8 17" xfId="5138"/>
    <cellStyle name="Calculation 8 17 10" xfId="5139"/>
    <cellStyle name="Calculation 8 17 11" xfId="5140"/>
    <cellStyle name="Calculation 8 17 2" xfId="5141"/>
    <cellStyle name="Calculation 8 17 3" xfId="5142"/>
    <cellStyle name="Calculation 8 17 4" xfId="5143"/>
    <cellStyle name="Calculation 8 17 5" xfId="5144"/>
    <cellStyle name="Calculation 8 17 6" xfId="5145"/>
    <cellStyle name="Calculation 8 17 7" xfId="5146"/>
    <cellStyle name="Calculation 8 17 8" xfId="5147"/>
    <cellStyle name="Calculation 8 17 9" xfId="5148"/>
    <cellStyle name="Calculation 8 18" xfId="5149"/>
    <cellStyle name="Calculation 8 18 10" xfId="5150"/>
    <cellStyle name="Calculation 8 18 11" xfId="5151"/>
    <cellStyle name="Calculation 8 18 2" xfId="5152"/>
    <cellStyle name="Calculation 8 18 3" xfId="5153"/>
    <cellStyle name="Calculation 8 18 4" xfId="5154"/>
    <cellStyle name="Calculation 8 18 5" xfId="5155"/>
    <cellStyle name="Calculation 8 18 6" xfId="5156"/>
    <cellStyle name="Calculation 8 18 7" xfId="5157"/>
    <cellStyle name="Calculation 8 18 8" xfId="5158"/>
    <cellStyle name="Calculation 8 18 9" xfId="5159"/>
    <cellStyle name="Calculation 8 19" xfId="5160"/>
    <cellStyle name="Calculation 8 2" xfId="5161"/>
    <cellStyle name="Calculation 8 2 10" xfId="5162"/>
    <cellStyle name="Calculation 8 2 11" xfId="5163"/>
    <cellStyle name="Calculation 8 2 2" xfId="5164"/>
    <cellStyle name="Calculation 8 2 3" xfId="5165"/>
    <cellStyle name="Calculation 8 2 4" xfId="5166"/>
    <cellStyle name="Calculation 8 2 5" xfId="5167"/>
    <cellStyle name="Calculation 8 2 6" xfId="5168"/>
    <cellStyle name="Calculation 8 2 7" xfId="5169"/>
    <cellStyle name="Calculation 8 2 8" xfId="5170"/>
    <cellStyle name="Calculation 8 2 9" xfId="5171"/>
    <cellStyle name="Calculation 8 20" xfId="5172"/>
    <cellStyle name="Calculation 8 21" xfId="5173"/>
    <cellStyle name="Calculation 8 22" xfId="5174"/>
    <cellStyle name="Calculation 8 23" xfId="5175"/>
    <cellStyle name="Calculation 8 24" xfId="5176"/>
    <cellStyle name="Calculation 8 25" xfId="5177"/>
    <cellStyle name="Calculation 8 26" xfId="5178"/>
    <cellStyle name="Calculation 8 27" xfId="5179"/>
    <cellStyle name="Calculation 8 28" xfId="5180"/>
    <cellStyle name="Calculation 8 29" xfId="5181"/>
    <cellStyle name="Calculation 8 3" xfId="5182"/>
    <cellStyle name="Calculation 8 3 10" xfId="5183"/>
    <cellStyle name="Calculation 8 3 11" xfId="5184"/>
    <cellStyle name="Calculation 8 3 2" xfId="5185"/>
    <cellStyle name="Calculation 8 3 3" xfId="5186"/>
    <cellStyle name="Calculation 8 3 4" xfId="5187"/>
    <cellStyle name="Calculation 8 3 5" xfId="5188"/>
    <cellStyle name="Calculation 8 3 6" xfId="5189"/>
    <cellStyle name="Calculation 8 3 7" xfId="5190"/>
    <cellStyle name="Calculation 8 3 8" xfId="5191"/>
    <cellStyle name="Calculation 8 3 9" xfId="5192"/>
    <cellStyle name="Calculation 8 30" xfId="5193"/>
    <cellStyle name="Calculation 8 31" xfId="5194"/>
    <cellStyle name="Calculation 8 32" xfId="5195"/>
    <cellStyle name="Calculation 8 33" xfId="5196"/>
    <cellStyle name="Calculation 8 34" xfId="5197"/>
    <cellStyle name="Calculation 8 35" xfId="5198"/>
    <cellStyle name="Calculation 8 36" xfId="5199"/>
    <cellStyle name="Calculation 8 37" xfId="5200"/>
    <cellStyle name="Calculation 8 38" xfId="5201"/>
    <cellStyle name="Calculation 8 39" xfId="5202"/>
    <cellStyle name="Calculation 8 4" xfId="5203"/>
    <cellStyle name="Calculation 8 4 10" xfId="5204"/>
    <cellStyle name="Calculation 8 4 11" xfId="5205"/>
    <cellStyle name="Calculation 8 4 2" xfId="5206"/>
    <cellStyle name="Calculation 8 4 3" xfId="5207"/>
    <cellStyle name="Calculation 8 4 4" xfId="5208"/>
    <cellStyle name="Calculation 8 4 5" xfId="5209"/>
    <cellStyle name="Calculation 8 4 6" xfId="5210"/>
    <cellStyle name="Calculation 8 4 7" xfId="5211"/>
    <cellStyle name="Calculation 8 4 8" xfId="5212"/>
    <cellStyle name="Calculation 8 4 9" xfId="5213"/>
    <cellStyle name="Calculation 8 40" xfId="5214"/>
    <cellStyle name="Calculation 8 5" xfId="5215"/>
    <cellStyle name="Calculation 8 5 10" xfId="5216"/>
    <cellStyle name="Calculation 8 5 11" xfId="5217"/>
    <cellStyle name="Calculation 8 5 2" xfId="5218"/>
    <cellStyle name="Calculation 8 5 3" xfId="5219"/>
    <cellStyle name="Calculation 8 5 4" xfId="5220"/>
    <cellStyle name="Calculation 8 5 5" xfId="5221"/>
    <cellStyle name="Calculation 8 5 6" xfId="5222"/>
    <cellStyle name="Calculation 8 5 7" xfId="5223"/>
    <cellStyle name="Calculation 8 5 8" xfId="5224"/>
    <cellStyle name="Calculation 8 5 9" xfId="5225"/>
    <cellStyle name="Calculation 8 6" xfId="5226"/>
    <cellStyle name="Calculation 8 6 10" xfId="5227"/>
    <cellStyle name="Calculation 8 6 11" xfId="5228"/>
    <cellStyle name="Calculation 8 6 2" xfId="5229"/>
    <cellStyle name="Calculation 8 6 3" xfId="5230"/>
    <cellStyle name="Calculation 8 6 4" xfId="5231"/>
    <cellStyle name="Calculation 8 6 5" xfId="5232"/>
    <cellStyle name="Calculation 8 6 6" xfId="5233"/>
    <cellStyle name="Calculation 8 6 7" xfId="5234"/>
    <cellStyle name="Calculation 8 6 8" xfId="5235"/>
    <cellStyle name="Calculation 8 6 9" xfId="5236"/>
    <cellStyle name="Calculation 8 7" xfId="5237"/>
    <cellStyle name="Calculation 8 7 10" xfId="5238"/>
    <cellStyle name="Calculation 8 7 11" xfId="5239"/>
    <cellStyle name="Calculation 8 7 2" xfId="5240"/>
    <cellStyle name="Calculation 8 7 3" xfId="5241"/>
    <cellStyle name="Calculation 8 7 4" xfId="5242"/>
    <cellStyle name="Calculation 8 7 5" xfId="5243"/>
    <cellStyle name="Calculation 8 7 6" xfId="5244"/>
    <cellStyle name="Calculation 8 7 7" xfId="5245"/>
    <cellStyle name="Calculation 8 7 8" xfId="5246"/>
    <cellStyle name="Calculation 8 7 9" xfId="5247"/>
    <cellStyle name="Calculation 8 8" xfId="5248"/>
    <cellStyle name="Calculation 8 8 10" xfId="5249"/>
    <cellStyle name="Calculation 8 8 11" xfId="5250"/>
    <cellStyle name="Calculation 8 8 2" xfId="5251"/>
    <cellStyle name="Calculation 8 8 3" xfId="5252"/>
    <cellStyle name="Calculation 8 8 4" xfId="5253"/>
    <cellStyle name="Calculation 8 8 5" xfId="5254"/>
    <cellStyle name="Calculation 8 8 6" xfId="5255"/>
    <cellStyle name="Calculation 8 8 7" xfId="5256"/>
    <cellStyle name="Calculation 8 8 8" xfId="5257"/>
    <cellStyle name="Calculation 8 8 9" xfId="5258"/>
    <cellStyle name="Calculation 8 9" xfId="5259"/>
    <cellStyle name="Calculation 8 9 10" xfId="5260"/>
    <cellStyle name="Calculation 8 9 11" xfId="5261"/>
    <cellStyle name="Calculation 8 9 2" xfId="5262"/>
    <cellStyle name="Calculation 8 9 3" xfId="5263"/>
    <cellStyle name="Calculation 8 9 4" xfId="5264"/>
    <cellStyle name="Calculation 8 9 5" xfId="5265"/>
    <cellStyle name="Calculation 8 9 6" xfId="5266"/>
    <cellStyle name="Calculation 8 9 7" xfId="5267"/>
    <cellStyle name="Calculation 8 9 8" xfId="5268"/>
    <cellStyle name="Calculation 8 9 9" xfId="5269"/>
    <cellStyle name="Calculation 9" xfId="5270"/>
    <cellStyle name="Calculation 9 10" xfId="5271"/>
    <cellStyle name="Calculation 9 10 10" xfId="5272"/>
    <cellStyle name="Calculation 9 10 11" xfId="5273"/>
    <cellStyle name="Calculation 9 10 2" xfId="5274"/>
    <cellStyle name="Calculation 9 10 3" xfId="5275"/>
    <cellStyle name="Calculation 9 10 4" xfId="5276"/>
    <cellStyle name="Calculation 9 10 5" xfId="5277"/>
    <cellStyle name="Calculation 9 10 6" xfId="5278"/>
    <cellStyle name="Calculation 9 10 7" xfId="5279"/>
    <cellStyle name="Calculation 9 10 8" xfId="5280"/>
    <cellStyle name="Calculation 9 10 9" xfId="5281"/>
    <cellStyle name="Calculation 9 11" xfId="5282"/>
    <cellStyle name="Calculation 9 11 10" xfId="5283"/>
    <cellStyle name="Calculation 9 11 11" xfId="5284"/>
    <cellStyle name="Calculation 9 11 2" xfId="5285"/>
    <cellStyle name="Calculation 9 11 3" xfId="5286"/>
    <cellStyle name="Calculation 9 11 4" xfId="5287"/>
    <cellStyle name="Calculation 9 11 5" xfId="5288"/>
    <cellStyle name="Calculation 9 11 6" xfId="5289"/>
    <cellStyle name="Calculation 9 11 7" xfId="5290"/>
    <cellStyle name="Calculation 9 11 8" xfId="5291"/>
    <cellStyle name="Calculation 9 11 9" xfId="5292"/>
    <cellStyle name="Calculation 9 12" xfId="5293"/>
    <cellStyle name="Calculation 9 12 10" xfId="5294"/>
    <cellStyle name="Calculation 9 12 11" xfId="5295"/>
    <cellStyle name="Calculation 9 12 2" xfId="5296"/>
    <cellStyle name="Calculation 9 12 3" xfId="5297"/>
    <cellStyle name="Calculation 9 12 4" xfId="5298"/>
    <cellStyle name="Calculation 9 12 5" xfId="5299"/>
    <cellStyle name="Calculation 9 12 6" xfId="5300"/>
    <cellStyle name="Calculation 9 12 7" xfId="5301"/>
    <cellStyle name="Calculation 9 12 8" xfId="5302"/>
    <cellStyle name="Calculation 9 12 9" xfId="5303"/>
    <cellStyle name="Calculation 9 13" xfId="5304"/>
    <cellStyle name="Calculation 9 13 10" xfId="5305"/>
    <cellStyle name="Calculation 9 13 11" xfId="5306"/>
    <cellStyle name="Calculation 9 13 2" xfId="5307"/>
    <cellStyle name="Calculation 9 13 3" xfId="5308"/>
    <cellStyle name="Calculation 9 13 4" xfId="5309"/>
    <cellStyle name="Calculation 9 13 5" xfId="5310"/>
    <cellStyle name="Calculation 9 13 6" xfId="5311"/>
    <cellStyle name="Calculation 9 13 7" xfId="5312"/>
    <cellStyle name="Calculation 9 13 8" xfId="5313"/>
    <cellStyle name="Calculation 9 13 9" xfId="5314"/>
    <cellStyle name="Calculation 9 14" xfId="5315"/>
    <cellStyle name="Calculation 9 14 10" xfId="5316"/>
    <cellStyle name="Calculation 9 14 11" xfId="5317"/>
    <cellStyle name="Calculation 9 14 2" xfId="5318"/>
    <cellStyle name="Calculation 9 14 3" xfId="5319"/>
    <cellStyle name="Calculation 9 14 4" xfId="5320"/>
    <cellStyle name="Calculation 9 14 5" xfId="5321"/>
    <cellStyle name="Calculation 9 14 6" xfId="5322"/>
    <cellStyle name="Calculation 9 14 7" xfId="5323"/>
    <cellStyle name="Calculation 9 14 8" xfId="5324"/>
    <cellStyle name="Calculation 9 14 9" xfId="5325"/>
    <cellStyle name="Calculation 9 15" xfId="5326"/>
    <cellStyle name="Calculation 9 15 10" xfId="5327"/>
    <cellStyle name="Calculation 9 15 11" xfId="5328"/>
    <cellStyle name="Calculation 9 15 2" xfId="5329"/>
    <cellStyle name="Calculation 9 15 3" xfId="5330"/>
    <cellStyle name="Calculation 9 15 4" xfId="5331"/>
    <cellStyle name="Calculation 9 15 5" xfId="5332"/>
    <cellStyle name="Calculation 9 15 6" xfId="5333"/>
    <cellStyle name="Calculation 9 15 7" xfId="5334"/>
    <cellStyle name="Calculation 9 15 8" xfId="5335"/>
    <cellStyle name="Calculation 9 15 9" xfId="5336"/>
    <cellStyle name="Calculation 9 16" xfId="5337"/>
    <cellStyle name="Calculation 9 16 10" xfId="5338"/>
    <cellStyle name="Calculation 9 16 11" xfId="5339"/>
    <cellStyle name="Calculation 9 16 2" xfId="5340"/>
    <cellStyle name="Calculation 9 16 3" xfId="5341"/>
    <cellStyle name="Calculation 9 16 4" xfId="5342"/>
    <cellStyle name="Calculation 9 16 5" xfId="5343"/>
    <cellStyle name="Calculation 9 16 6" xfId="5344"/>
    <cellStyle name="Calculation 9 16 7" xfId="5345"/>
    <cellStyle name="Calculation 9 16 8" xfId="5346"/>
    <cellStyle name="Calculation 9 16 9" xfId="5347"/>
    <cellStyle name="Calculation 9 17" xfId="5348"/>
    <cellStyle name="Calculation 9 17 10" xfId="5349"/>
    <cellStyle name="Calculation 9 17 11" xfId="5350"/>
    <cellStyle name="Calculation 9 17 2" xfId="5351"/>
    <cellStyle name="Calculation 9 17 3" xfId="5352"/>
    <cellStyle name="Calculation 9 17 4" xfId="5353"/>
    <cellStyle name="Calculation 9 17 5" xfId="5354"/>
    <cellStyle name="Calculation 9 17 6" xfId="5355"/>
    <cellStyle name="Calculation 9 17 7" xfId="5356"/>
    <cellStyle name="Calculation 9 17 8" xfId="5357"/>
    <cellStyle name="Calculation 9 17 9" xfId="5358"/>
    <cellStyle name="Calculation 9 18" xfId="5359"/>
    <cellStyle name="Calculation 9 18 10" xfId="5360"/>
    <cellStyle name="Calculation 9 18 11" xfId="5361"/>
    <cellStyle name="Calculation 9 18 2" xfId="5362"/>
    <cellStyle name="Calculation 9 18 3" xfId="5363"/>
    <cellStyle name="Calculation 9 18 4" xfId="5364"/>
    <cellStyle name="Calculation 9 18 5" xfId="5365"/>
    <cellStyle name="Calculation 9 18 6" xfId="5366"/>
    <cellStyle name="Calculation 9 18 7" xfId="5367"/>
    <cellStyle name="Calculation 9 18 8" xfId="5368"/>
    <cellStyle name="Calculation 9 18 9" xfId="5369"/>
    <cellStyle name="Calculation 9 19" xfId="5370"/>
    <cellStyle name="Calculation 9 2" xfId="5371"/>
    <cellStyle name="Calculation 9 2 10" xfId="5372"/>
    <cellStyle name="Calculation 9 2 11" xfId="5373"/>
    <cellStyle name="Calculation 9 2 2" xfId="5374"/>
    <cellStyle name="Calculation 9 2 3" xfId="5375"/>
    <cellStyle name="Calculation 9 2 4" xfId="5376"/>
    <cellStyle name="Calculation 9 2 5" xfId="5377"/>
    <cellStyle name="Calculation 9 2 6" xfId="5378"/>
    <cellStyle name="Calculation 9 2 7" xfId="5379"/>
    <cellStyle name="Calculation 9 2 8" xfId="5380"/>
    <cellStyle name="Calculation 9 2 9" xfId="5381"/>
    <cellStyle name="Calculation 9 20" xfId="5382"/>
    <cellStyle name="Calculation 9 21" xfId="5383"/>
    <cellStyle name="Calculation 9 22" xfId="5384"/>
    <cellStyle name="Calculation 9 23" xfId="5385"/>
    <cellStyle name="Calculation 9 24" xfId="5386"/>
    <cellStyle name="Calculation 9 25" xfId="5387"/>
    <cellStyle name="Calculation 9 26" xfId="5388"/>
    <cellStyle name="Calculation 9 27" xfId="5389"/>
    <cellStyle name="Calculation 9 28" xfId="5390"/>
    <cellStyle name="Calculation 9 29" xfId="5391"/>
    <cellStyle name="Calculation 9 3" xfId="5392"/>
    <cellStyle name="Calculation 9 3 10" xfId="5393"/>
    <cellStyle name="Calculation 9 3 11" xfId="5394"/>
    <cellStyle name="Calculation 9 3 2" xfId="5395"/>
    <cellStyle name="Calculation 9 3 3" xfId="5396"/>
    <cellStyle name="Calculation 9 3 4" xfId="5397"/>
    <cellStyle name="Calculation 9 3 5" xfId="5398"/>
    <cellStyle name="Calculation 9 3 6" xfId="5399"/>
    <cellStyle name="Calculation 9 3 7" xfId="5400"/>
    <cellStyle name="Calculation 9 3 8" xfId="5401"/>
    <cellStyle name="Calculation 9 3 9" xfId="5402"/>
    <cellStyle name="Calculation 9 30" xfId="5403"/>
    <cellStyle name="Calculation 9 31" xfId="5404"/>
    <cellStyle name="Calculation 9 32" xfId="5405"/>
    <cellStyle name="Calculation 9 33" xfId="5406"/>
    <cellStyle name="Calculation 9 34" xfId="5407"/>
    <cellStyle name="Calculation 9 35" xfId="5408"/>
    <cellStyle name="Calculation 9 36" xfId="5409"/>
    <cellStyle name="Calculation 9 37" xfId="5410"/>
    <cellStyle name="Calculation 9 38" xfId="5411"/>
    <cellStyle name="Calculation 9 39" xfId="5412"/>
    <cellStyle name="Calculation 9 4" xfId="5413"/>
    <cellStyle name="Calculation 9 4 10" xfId="5414"/>
    <cellStyle name="Calculation 9 4 11" xfId="5415"/>
    <cellStyle name="Calculation 9 4 2" xfId="5416"/>
    <cellStyle name="Calculation 9 4 3" xfId="5417"/>
    <cellStyle name="Calculation 9 4 4" xfId="5418"/>
    <cellStyle name="Calculation 9 4 5" xfId="5419"/>
    <cellStyle name="Calculation 9 4 6" xfId="5420"/>
    <cellStyle name="Calculation 9 4 7" xfId="5421"/>
    <cellStyle name="Calculation 9 4 8" xfId="5422"/>
    <cellStyle name="Calculation 9 4 9" xfId="5423"/>
    <cellStyle name="Calculation 9 40" xfId="5424"/>
    <cellStyle name="Calculation 9 5" xfId="5425"/>
    <cellStyle name="Calculation 9 5 10" xfId="5426"/>
    <cellStyle name="Calculation 9 5 11" xfId="5427"/>
    <cellStyle name="Calculation 9 5 2" xfId="5428"/>
    <cellStyle name="Calculation 9 5 3" xfId="5429"/>
    <cellStyle name="Calculation 9 5 4" xfId="5430"/>
    <cellStyle name="Calculation 9 5 5" xfId="5431"/>
    <cellStyle name="Calculation 9 5 6" xfId="5432"/>
    <cellStyle name="Calculation 9 5 7" xfId="5433"/>
    <cellStyle name="Calculation 9 5 8" xfId="5434"/>
    <cellStyle name="Calculation 9 5 9" xfId="5435"/>
    <cellStyle name="Calculation 9 6" xfId="5436"/>
    <cellStyle name="Calculation 9 6 10" xfId="5437"/>
    <cellStyle name="Calculation 9 6 11" xfId="5438"/>
    <cellStyle name="Calculation 9 6 2" xfId="5439"/>
    <cellStyle name="Calculation 9 6 3" xfId="5440"/>
    <cellStyle name="Calculation 9 6 4" xfId="5441"/>
    <cellStyle name="Calculation 9 6 5" xfId="5442"/>
    <cellStyle name="Calculation 9 6 6" xfId="5443"/>
    <cellStyle name="Calculation 9 6 7" xfId="5444"/>
    <cellStyle name="Calculation 9 6 8" xfId="5445"/>
    <cellStyle name="Calculation 9 6 9" xfId="5446"/>
    <cellStyle name="Calculation 9 7" xfId="5447"/>
    <cellStyle name="Calculation 9 7 10" xfId="5448"/>
    <cellStyle name="Calculation 9 7 11" xfId="5449"/>
    <cellStyle name="Calculation 9 7 2" xfId="5450"/>
    <cellStyle name="Calculation 9 7 3" xfId="5451"/>
    <cellStyle name="Calculation 9 7 4" xfId="5452"/>
    <cellStyle name="Calculation 9 7 5" xfId="5453"/>
    <cellStyle name="Calculation 9 7 6" xfId="5454"/>
    <cellStyle name="Calculation 9 7 7" xfId="5455"/>
    <cellStyle name="Calculation 9 7 8" xfId="5456"/>
    <cellStyle name="Calculation 9 7 9" xfId="5457"/>
    <cellStyle name="Calculation 9 8" xfId="5458"/>
    <cellStyle name="Calculation 9 8 10" xfId="5459"/>
    <cellStyle name="Calculation 9 8 11" xfId="5460"/>
    <cellStyle name="Calculation 9 8 2" xfId="5461"/>
    <cellStyle name="Calculation 9 8 3" xfId="5462"/>
    <cellStyle name="Calculation 9 8 4" xfId="5463"/>
    <cellStyle name="Calculation 9 8 5" xfId="5464"/>
    <cellStyle name="Calculation 9 8 6" xfId="5465"/>
    <cellStyle name="Calculation 9 8 7" xfId="5466"/>
    <cellStyle name="Calculation 9 8 8" xfId="5467"/>
    <cellStyle name="Calculation 9 8 9" xfId="5468"/>
    <cellStyle name="Calculation 9 9" xfId="5469"/>
    <cellStyle name="Calculation 9 9 10" xfId="5470"/>
    <cellStyle name="Calculation 9 9 11" xfId="5471"/>
    <cellStyle name="Calculation 9 9 2" xfId="5472"/>
    <cellStyle name="Calculation 9 9 3" xfId="5473"/>
    <cellStyle name="Calculation 9 9 4" xfId="5474"/>
    <cellStyle name="Calculation 9 9 5" xfId="5475"/>
    <cellStyle name="Calculation 9 9 6" xfId="5476"/>
    <cellStyle name="Calculation 9 9 7" xfId="5477"/>
    <cellStyle name="Calculation 9 9 8" xfId="5478"/>
    <cellStyle name="Calculation 9 9 9" xfId="5479"/>
    <cellStyle name="Check Cell" xfId="5480"/>
    <cellStyle name="Explanatory Text" xfId="5481"/>
    <cellStyle name="Good" xfId="5482"/>
    <cellStyle name="Heading 1" xfId="5483"/>
    <cellStyle name="Heading 2" xfId="5484"/>
    <cellStyle name="Heading 3" xfId="5485"/>
    <cellStyle name="Heading 4" xfId="5486"/>
    <cellStyle name="Input" xfId="5487"/>
    <cellStyle name="Input 10" xfId="5488"/>
    <cellStyle name="Input 10 10" xfId="5489"/>
    <cellStyle name="Input 10 10 10" xfId="5490"/>
    <cellStyle name="Input 10 10 11" xfId="5491"/>
    <cellStyle name="Input 10 10 2" xfId="5492"/>
    <cellStyle name="Input 10 10 3" xfId="5493"/>
    <cellStyle name="Input 10 10 4" xfId="5494"/>
    <cellStyle name="Input 10 10 5" xfId="5495"/>
    <cellStyle name="Input 10 10 6" xfId="5496"/>
    <cellStyle name="Input 10 10 7" xfId="5497"/>
    <cellStyle name="Input 10 10 8" xfId="5498"/>
    <cellStyle name="Input 10 10 9" xfId="5499"/>
    <cellStyle name="Input 10 11" xfId="5500"/>
    <cellStyle name="Input 10 11 10" xfId="5501"/>
    <cellStyle name="Input 10 11 11" xfId="5502"/>
    <cellStyle name="Input 10 11 2" xfId="5503"/>
    <cellStyle name="Input 10 11 3" xfId="5504"/>
    <cellStyle name="Input 10 11 4" xfId="5505"/>
    <cellStyle name="Input 10 11 5" xfId="5506"/>
    <cellStyle name="Input 10 11 6" xfId="5507"/>
    <cellStyle name="Input 10 11 7" xfId="5508"/>
    <cellStyle name="Input 10 11 8" xfId="5509"/>
    <cellStyle name="Input 10 11 9" xfId="5510"/>
    <cellStyle name="Input 10 12" xfId="5511"/>
    <cellStyle name="Input 10 12 10" xfId="5512"/>
    <cellStyle name="Input 10 12 11" xfId="5513"/>
    <cellStyle name="Input 10 12 2" xfId="5514"/>
    <cellStyle name="Input 10 12 3" xfId="5515"/>
    <cellStyle name="Input 10 12 4" xfId="5516"/>
    <cellStyle name="Input 10 12 5" xfId="5517"/>
    <cellStyle name="Input 10 12 6" xfId="5518"/>
    <cellStyle name="Input 10 12 7" xfId="5519"/>
    <cellStyle name="Input 10 12 8" xfId="5520"/>
    <cellStyle name="Input 10 12 9" xfId="5521"/>
    <cellStyle name="Input 10 13" xfId="5522"/>
    <cellStyle name="Input 10 13 10" xfId="5523"/>
    <cellStyle name="Input 10 13 11" xfId="5524"/>
    <cellStyle name="Input 10 13 2" xfId="5525"/>
    <cellStyle name="Input 10 13 3" xfId="5526"/>
    <cellStyle name="Input 10 13 4" xfId="5527"/>
    <cellStyle name="Input 10 13 5" xfId="5528"/>
    <cellStyle name="Input 10 13 6" xfId="5529"/>
    <cellStyle name="Input 10 13 7" xfId="5530"/>
    <cellStyle name="Input 10 13 8" xfId="5531"/>
    <cellStyle name="Input 10 13 9" xfId="5532"/>
    <cellStyle name="Input 10 14" xfId="5533"/>
    <cellStyle name="Input 10 14 10" xfId="5534"/>
    <cellStyle name="Input 10 14 11" xfId="5535"/>
    <cellStyle name="Input 10 14 2" xfId="5536"/>
    <cellStyle name="Input 10 14 3" xfId="5537"/>
    <cellStyle name="Input 10 14 4" xfId="5538"/>
    <cellStyle name="Input 10 14 5" xfId="5539"/>
    <cellStyle name="Input 10 14 6" xfId="5540"/>
    <cellStyle name="Input 10 14 7" xfId="5541"/>
    <cellStyle name="Input 10 14 8" xfId="5542"/>
    <cellStyle name="Input 10 14 9" xfId="5543"/>
    <cellStyle name="Input 10 15" xfId="5544"/>
    <cellStyle name="Input 10 15 10" xfId="5545"/>
    <cellStyle name="Input 10 15 11" xfId="5546"/>
    <cellStyle name="Input 10 15 2" xfId="5547"/>
    <cellStyle name="Input 10 15 3" xfId="5548"/>
    <cellStyle name="Input 10 15 4" xfId="5549"/>
    <cellStyle name="Input 10 15 5" xfId="5550"/>
    <cellStyle name="Input 10 15 6" xfId="5551"/>
    <cellStyle name="Input 10 15 7" xfId="5552"/>
    <cellStyle name="Input 10 15 8" xfId="5553"/>
    <cellStyle name="Input 10 15 9" xfId="5554"/>
    <cellStyle name="Input 10 16" xfId="5555"/>
    <cellStyle name="Input 10 16 10" xfId="5556"/>
    <cellStyle name="Input 10 16 11" xfId="5557"/>
    <cellStyle name="Input 10 16 2" xfId="5558"/>
    <cellStyle name="Input 10 16 3" xfId="5559"/>
    <cellStyle name="Input 10 16 4" xfId="5560"/>
    <cellStyle name="Input 10 16 5" xfId="5561"/>
    <cellStyle name="Input 10 16 6" xfId="5562"/>
    <cellStyle name="Input 10 16 7" xfId="5563"/>
    <cellStyle name="Input 10 16 8" xfId="5564"/>
    <cellStyle name="Input 10 16 9" xfId="5565"/>
    <cellStyle name="Input 10 17" xfId="5566"/>
    <cellStyle name="Input 10 17 10" xfId="5567"/>
    <cellStyle name="Input 10 17 11" xfId="5568"/>
    <cellStyle name="Input 10 17 2" xfId="5569"/>
    <cellStyle name="Input 10 17 3" xfId="5570"/>
    <cellStyle name="Input 10 17 4" xfId="5571"/>
    <cellStyle name="Input 10 17 5" xfId="5572"/>
    <cellStyle name="Input 10 17 6" xfId="5573"/>
    <cellStyle name="Input 10 17 7" xfId="5574"/>
    <cellStyle name="Input 10 17 8" xfId="5575"/>
    <cellStyle name="Input 10 17 9" xfId="5576"/>
    <cellStyle name="Input 10 18" xfId="5577"/>
    <cellStyle name="Input 10 18 10" xfId="5578"/>
    <cellStyle name="Input 10 18 11" xfId="5579"/>
    <cellStyle name="Input 10 18 2" xfId="5580"/>
    <cellStyle name="Input 10 18 3" xfId="5581"/>
    <cellStyle name="Input 10 18 4" xfId="5582"/>
    <cellStyle name="Input 10 18 5" xfId="5583"/>
    <cellStyle name="Input 10 18 6" xfId="5584"/>
    <cellStyle name="Input 10 18 7" xfId="5585"/>
    <cellStyle name="Input 10 18 8" xfId="5586"/>
    <cellStyle name="Input 10 18 9" xfId="5587"/>
    <cellStyle name="Input 10 19" xfId="5588"/>
    <cellStyle name="Input 10 2" xfId="5589"/>
    <cellStyle name="Input 10 2 10" xfId="5590"/>
    <cellStyle name="Input 10 2 11" xfId="5591"/>
    <cellStyle name="Input 10 2 2" xfId="5592"/>
    <cellStyle name="Input 10 2 3" xfId="5593"/>
    <cellStyle name="Input 10 2 4" xfId="5594"/>
    <cellStyle name="Input 10 2 5" xfId="5595"/>
    <cellStyle name="Input 10 2 6" xfId="5596"/>
    <cellStyle name="Input 10 2 7" xfId="5597"/>
    <cellStyle name="Input 10 2 8" xfId="5598"/>
    <cellStyle name="Input 10 2 9" xfId="5599"/>
    <cellStyle name="Input 10 20" xfId="5600"/>
    <cellStyle name="Input 10 21" xfId="5601"/>
    <cellStyle name="Input 10 22" xfId="5602"/>
    <cellStyle name="Input 10 23" xfId="5603"/>
    <cellStyle name="Input 10 24" xfId="5604"/>
    <cellStyle name="Input 10 25" xfId="5605"/>
    <cellStyle name="Input 10 26" xfId="5606"/>
    <cellStyle name="Input 10 27" xfId="5607"/>
    <cellStyle name="Input 10 28" xfId="5608"/>
    <cellStyle name="Input 10 29" xfId="5609"/>
    <cellStyle name="Input 10 3" xfId="5610"/>
    <cellStyle name="Input 10 3 10" xfId="5611"/>
    <cellStyle name="Input 10 3 11" xfId="5612"/>
    <cellStyle name="Input 10 3 2" xfId="5613"/>
    <cellStyle name="Input 10 3 3" xfId="5614"/>
    <cellStyle name="Input 10 3 4" xfId="5615"/>
    <cellStyle name="Input 10 3 5" xfId="5616"/>
    <cellStyle name="Input 10 3 6" xfId="5617"/>
    <cellStyle name="Input 10 3 7" xfId="5618"/>
    <cellStyle name="Input 10 3 8" xfId="5619"/>
    <cellStyle name="Input 10 3 9" xfId="5620"/>
    <cellStyle name="Input 10 30" xfId="5621"/>
    <cellStyle name="Input 10 31" xfId="5622"/>
    <cellStyle name="Input 10 32" xfId="5623"/>
    <cellStyle name="Input 10 33" xfId="5624"/>
    <cellStyle name="Input 10 34" xfId="5625"/>
    <cellStyle name="Input 10 35" xfId="5626"/>
    <cellStyle name="Input 10 36" xfId="5627"/>
    <cellStyle name="Input 10 37" xfId="5628"/>
    <cellStyle name="Input 10 38" xfId="5629"/>
    <cellStyle name="Input 10 39" xfId="5630"/>
    <cellStyle name="Input 10 4" xfId="5631"/>
    <cellStyle name="Input 10 4 10" xfId="5632"/>
    <cellStyle name="Input 10 4 11" xfId="5633"/>
    <cellStyle name="Input 10 4 2" xfId="5634"/>
    <cellStyle name="Input 10 4 3" xfId="5635"/>
    <cellStyle name="Input 10 4 4" xfId="5636"/>
    <cellStyle name="Input 10 4 5" xfId="5637"/>
    <cellStyle name="Input 10 4 6" xfId="5638"/>
    <cellStyle name="Input 10 4 7" xfId="5639"/>
    <cellStyle name="Input 10 4 8" xfId="5640"/>
    <cellStyle name="Input 10 4 9" xfId="5641"/>
    <cellStyle name="Input 10 40" xfId="5642"/>
    <cellStyle name="Input 10 5" xfId="5643"/>
    <cellStyle name="Input 10 5 10" xfId="5644"/>
    <cellStyle name="Input 10 5 11" xfId="5645"/>
    <cellStyle name="Input 10 5 2" xfId="5646"/>
    <cellStyle name="Input 10 5 3" xfId="5647"/>
    <cellStyle name="Input 10 5 4" xfId="5648"/>
    <cellStyle name="Input 10 5 5" xfId="5649"/>
    <cellStyle name="Input 10 5 6" xfId="5650"/>
    <cellStyle name="Input 10 5 7" xfId="5651"/>
    <cellStyle name="Input 10 5 8" xfId="5652"/>
    <cellStyle name="Input 10 5 9" xfId="5653"/>
    <cellStyle name="Input 10 6" xfId="5654"/>
    <cellStyle name="Input 10 6 10" xfId="5655"/>
    <cellStyle name="Input 10 6 11" xfId="5656"/>
    <cellStyle name="Input 10 6 2" xfId="5657"/>
    <cellStyle name="Input 10 6 3" xfId="5658"/>
    <cellStyle name="Input 10 6 4" xfId="5659"/>
    <cellStyle name="Input 10 6 5" xfId="5660"/>
    <cellStyle name="Input 10 6 6" xfId="5661"/>
    <cellStyle name="Input 10 6 7" xfId="5662"/>
    <cellStyle name="Input 10 6 8" xfId="5663"/>
    <cellStyle name="Input 10 6 9" xfId="5664"/>
    <cellStyle name="Input 10 7" xfId="5665"/>
    <cellStyle name="Input 10 7 10" xfId="5666"/>
    <cellStyle name="Input 10 7 11" xfId="5667"/>
    <cellStyle name="Input 10 7 2" xfId="5668"/>
    <cellStyle name="Input 10 7 3" xfId="5669"/>
    <cellStyle name="Input 10 7 4" xfId="5670"/>
    <cellStyle name="Input 10 7 5" xfId="5671"/>
    <cellStyle name="Input 10 7 6" xfId="5672"/>
    <cellStyle name="Input 10 7 7" xfId="5673"/>
    <cellStyle name="Input 10 7 8" xfId="5674"/>
    <cellStyle name="Input 10 7 9" xfId="5675"/>
    <cellStyle name="Input 10 8" xfId="5676"/>
    <cellStyle name="Input 10 8 10" xfId="5677"/>
    <cellStyle name="Input 10 8 11" xfId="5678"/>
    <cellStyle name="Input 10 8 2" xfId="5679"/>
    <cellStyle name="Input 10 8 3" xfId="5680"/>
    <cellStyle name="Input 10 8 4" xfId="5681"/>
    <cellStyle name="Input 10 8 5" xfId="5682"/>
    <cellStyle name="Input 10 8 6" xfId="5683"/>
    <cellStyle name="Input 10 8 7" xfId="5684"/>
    <cellStyle name="Input 10 8 8" xfId="5685"/>
    <cellStyle name="Input 10 8 9" xfId="5686"/>
    <cellStyle name="Input 10 9" xfId="5687"/>
    <cellStyle name="Input 10 9 10" xfId="5688"/>
    <cellStyle name="Input 10 9 11" xfId="5689"/>
    <cellStyle name="Input 10 9 2" xfId="5690"/>
    <cellStyle name="Input 10 9 3" xfId="5691"/>
    <cellStyle name="Input 10 9 4" xfId="5692"/>
    <cellStyle name="Input 10 9 5" xfId="5693"/>
    <cellStyle name="Input 10 9 6" xfId="5694"/>
    <cellStyle name="Input 10 9 7" xfId="5695"/>
    <cellStyle name="Input 10 9 8" xfId="5696"/>
    <cellStyle name="Input 10 9 9" xfId="5697"/>
    <cellStyle name="Input 11" xfId="5698"/>
    <cellStyle name="Input 11 10" xfId="5699"/>
    <cellStyle name="Input 11 10 10" xfId="5700"/>
    <cellStyle name="Input 11 10 11" xfId="5701"/>
    <cellStyle name="Input 11 10 2" xfId="5702"/>
    <cellStyle name="Input 11 10 3" xfId="5703"/>
    <cellStyle name="Input 11 10 4" xfId="5704"/>
    <cellStyle name="Input 11 10 5" xfId="5705"/>
    <cellStyle name="Input 11 10 6" xfId="5706"/>
    <cellStyle name="Input 11 10 7" xfId="5707"/>
    <cellStyle name="Input 11 10 8" xfId="5708"/>
    <cellStyle name="Input 11 10 9" xfId="5709"/>
    <cellStyle name="Input 11 11" xfId="5710"/>
    <cellStyle name="Input 11 11 10" xfId="5711"/>
    <cellStyle name="Input 11 11 11" xfId="5712"/>
    <cellStyle name="Input 11 11 2" xfId="5713"/>
    <cellStyle name="Input 11 11 3" xfId="5714"/>
    <cellStyle name="Input 11 11 4" xfId="5715"/>
    <cellStyle name="Input 11 11 5" xfId="5716"/>
    <cellStyle name="Input 11 11 6" xfId="5717"/>
    <cellStyle name="Input 11 11 7" xfId="5718"/>
    <cellStyle name="Input 11 11 8" xfId="5719"/>
    <cellStyle name="Input 11 11 9" xfId="5720"/>
    <cellStyle name="Input 11 12" xfId="5721"/>
    <cellStyle name="Input 11 12 10" xfId="5722"/>
    <cellStyle name="Input 11 12 11" xfId="5723"/>
    <cellStyle name="Input 11 12 2" xfId="5724"/>
    <cellStyle name="Input 11 12 3" xfId="5725"/>
    <cellStyle name="Input 11 12 4" xfId="5726"/>
    <cellStyle name="Input 11 12 5" xfId="5727"/>
    <cellStyle name="Input 11 12 6" xfId="5728"/>
    <cellStyle name="Input 11 12 7" xfId="5729"/>
    <cellStyle name="Input 11 12 8" xfId="5730"/>
    <cellStyle name="Input 11 12 9" xfId="5731"/>
    <cellStyle name="Input 11 13" xfId="5732"/>
    <cellStyle name="Input 11 13 10" xfId="5733"/>
    <cellStyle name="Input 11 13 11" xfId="5734"/>
    <cellStyle name="Input 11 13 2" xfId="5735"/>
    <cellStyle name="Input 11 13 3" xfId="5736"/>
    <cellStyle name="Input 11 13 4" xfId="5737"/>
    <cellStyle name="Input 11 13 5" xfId="5738"/>
    <cellStyle name="Input 11 13 6" xfId="5739"/>
    <cellStyle name="Input 11 13 7" xfId="5740"/>
    <cellStyle name="Input 11 13 8" xfId="5741"/>
    <cellStyle name="Input 11 13 9" xfId="5742"/>
    <cellStyle name="Input 11 14" xfId="5743"/>
    <cellStyle name="Input 11 14 10" xfId="5744"/>
    <cellStyle name="Input 11 14 11" xfId="5745"/>
    <cellStyle name="Input 11 14 2" xfId="5746"/>
    <cellStyle name="Input 11 14 3" xfId="5747"/>
    <cellStyle name="Input 11 14 4" xfId="5748"/>
    <cellStyle name="Input 11 14 5" xfId="5749"/>
    <cellStyle name="Input 11 14 6" xfId="5750"/>
    <cellStyle name="Input 11 14 7" xfId="5751"/>
    <cellStyle name="Input 11 14 8" xfId="5752"/>
    <cellStyle name="Input 11 14 9" xfId="5753"/>
    <cellStyle name="Input 11 15" xfId="5754"/>
    <cellStyle name="Input 11 15 10" xfId="5755"/>
    <cellStyle name="Input 11 15 11" xfId="5756"/>
    <cellStyle name="Input 11 15 2" xfId="5757"/>
    <cellStyle name="Input 11 15 3" xfId="5758"/>
    <cellStyle name="Input 11 15 4" xfId="5759"/>
    <cellStyle name="Input 11 15 5" xfId="5760"/>
    <cellStyle name="Input 11 15 6" xfId="5761"/>
    <cellStyle name="Input 11 15 7" xfId="5762"/>
    <cellStyle name="Input 11 15 8" xfId="5763"/>
    <cellStyle name="Input 11 15 9" xfId="5764"/>
    <cellStyle name="Input 11 16" xfId="5765"/>
    <cellStyle name="Input 11 16 10" xfId="5766"/>
    <cellStyle name="Input 11 16 11" xfId="5767"/>
    <cellStyle name="Input 11 16 2" xfId="5768"/>
    <cellStyle name="Input 11 16 3" xfId="5769"/>
    <cellStyle name="Input 11 16 4" xfId="5770"/>
    <cellStyle name="Input 11 16 5" xfId="5771"/>
    <cellStyle name="Input 11 16 6" xfId="5772"/>
    <cellStyle name="Input 11 16 7" xfId="5773"/>
    <cellStyle name="Input 11 16 8" xfId="5774"/>
    <cellStyle name="Input 11 16 9" xfId="5775"/>
    <cellStyle name="Input 11 17" xfId="5776"/>
    <cellStyle name="Input 11 17 10" xfId="5777"/>
    <cellStyle name="Input 11 17 11" xfId="5778"/>
    <cellStyle name="Input 11 17 2" xfId="5779"/>
    <cellStyle name="Input 11 17 3" xfId="5780"/>
    <cellStyle name="Input 11 17 4" xfId="5781"/>
    <cellStyle name="Input 11 17 5" xfId="5782"/>
    <cellStyle name="Input 11 17 6" xfId="5783"/>
    <cellStyle name="Input 11 17 7" xfId="5784"/>
    <cellStyle name="Input 11 17 8" xfId="5785"/>
    <cellStyle name="Input 11 17 9" xfId="5786"/>
    <cellStyle name="Input 11 18" xfId="5787"/>
    <cellStyle name="Input 11 18 10" xfId="5788"/>
    <cellStyle name="Input 11 18 11" xfId="5789"/>
    <cellStyle name="Input 11 18 2" xfId="5790"/>
    <cellStyle name="Input 11 18 3" xfId="5791"/>
    <cellStyle name="Input 11 18 4" xfId="5792"/>
    <cellStyle name="Input 11 18 5" xfId="5793"/>
    <cellStyle name="Input 11 18 6" xfId="5794"/>
    <cellStyle name="Input 11 18 7" xfId="5795"/>
    <cellStyle name="Input 11 18 8" xfId="5796"/>
    <cellStyle name="Input 11 18 9" xfId="5797"/>
    <cellStyle name="Input 11 19" xfId="5798"/>
    <cellStyle name="Input 11 2" xfId="5799"/>
    <cellStyle name="Input 11 2 10" xfId="5800"/>
    <cellStyle name="Input 11 2 11" xfId="5801"/>
    <cellStyle name="Input 11 2 2" xfId="5802"/>
    <cellStyle name="Input 11 2 3" xfId="5803"/>
    <cellStyle name="Input 11 2 4" xfId="5804"/>
    <cellStyle name="Input 11 2 5" xfId="5805"/>
    <cellStyle name="Input 11 2 6" xfId="5806"/>
    <cellStyle name="Input 11 2 7" xfId="5807"/>
    <cellStyle name="Input 11 2 8" xfId="5808"/>
    <cellStyle name="Input 11 2 9" xfId="5809"/>
    <cellStyle name="Input 11 20" xfId="5810"/>
    <cellStyle name="Input 11 21" xfId="5811"/>
    <cellStyle name="Input 11 22" xfId="5812"/>
    <cellStyle name="Input 11 23" xfId="5813"/>
    <cellStyle name="Input 11 24" xfId="5814"/>
    <cellStyle name="Input 11 25" xfId="5815"/>
    <cellStyle name="Input 11 26" xfId="5816"/>
    <cellStyle name="Input 11 27" xfId="5817"/>
    <cellStyle name="Input 11 28" xfId="5818"/>
    <cellStyle name="Input 11 29" xfId="5819"/>
    <cellStyle name="Input 11 3" xfId="5820"/>
    <cellStyle name="Input 11 3 10" xfId="5821"/>
    <cellStyle name="Input 11 3 11" xfId="5822"/>
    <cellStyle name="Input 11 3 2" xfId="5823"/>
    <cellStyle name="Input 11 3 3" xfId="5824"/>
    <cellStyle name="Input 11 3 4" xfId="5825"/>
    <cellStyle name="Input 11 3 5" xfId="5826"/>
    <cellStyle name="Input 11 3 6" xfId="5827"/>
    <cellStyle name="Input 11 3 7" xfId="5828"/>
    <cellStyle name="Input 11 3 8" xfId="5829"/>
    <cellStyle name="Input 11 3 9" xfId="5830"/>
    <cellStyle name="Input 11 30" xfId="5831"/>
    <cellStyle name="Input 11 31" xfId="5832"/>
    <cellStyle name="Input 11 32" xfId="5833"/>
    <cellStyle name="Input 11 33" xfId="5834"/>
    <cellStyle name="Input 11 34" xfId="5835"/>
    <cellStyle name="Input 11 35" xfId="5836"/>
    <cellStyle name="Input 11 36" xfId="5837"/>
    <cellStyle name="Input 11 37" xfId="5838"/>
    <cellStyle name="Input 11 38" xfId="5839"/>
    <cellStyle name="Input 11 39" xfId="5840"/>
    <cellStyle name="Input 11 4" xfId="5841"/>
    <cellStyle name="Input 11 4 10" xfId="5842"/>
    <cellStyle name="Input 11 4 11" xfId="5843"/>
    <cellStyle name="Input 11 4 2" xfId="5844"/>
    <cellStyle name="Input 11 4 3" xfId="5845"/>
    <cellStyle name="Input 11 4 4" xfId="5846"/>
    <cellStyle name="Input 11 4 5" xfId="5847"/>
    <cellStyle name="Input 11 4 6" xfId="5848"/>
    <cellStyle name="Input 11 4 7" xfId="5849"/>
    <cellStyle name="Input 11 4 8" xfId="5850"/>
    <cellStyle name="Input 11 4 9" xfId="5851"/>
    <cellStyle name="Input 11 40" xfId="5852"/>
    <cellStyle name="Input 11 5" xfId="5853"/>
    <cellStyle name="Input 11 5 10" xfId="5854"/>
    <cellStyle name="Input 11 5 11" xfId="5855"/>
    <cellStyle name="Input 11 5 2" xfId="5856"/>
    <cellStyle name="Input 11 5 3" xfId="5857"/>
    <cellStyle name="Input 11 5 4" xfId="5858"/>
    <cellStyle name="Input 11 5 5" xfId="5859"/>
    <cellStyle name="Input 11 5 6" xfId="5860"/>
    <cellStyle name="Input 11 5 7" xfId="5861"/>
    <cellStyle name="Input 11 5 8" xfId="5862"/>
    <cellStyle name="Input 11 5 9" xfId="5863"/>
    <cellStyle name="Input 11 6" xfId="5864"/>
    <cellStyle name="Input 11 6 10" xfId="5865"/>
    <cellStyle name="Input 11 6 11" xfId="5866"/>
    <cellStyle name="Input 11 6 2" xfId="5867"/>
    <cellStyle name="Input 11 6 3" xfId="5868"/>
    <cellStyle name="Input 11 6 4" xfId="5869"/>
    <cellStyle name="Input 11 6 5" xfId="5870"/>
    <cellStyle name="Input 11 6 6" xfId="5871"/>
    <cellStyle name="Input 11 6 7" xfId="5872"/>
    <cellStyle name="Input 11 6 8" xfId="5873"/>
    <cellStyle name="Input 11 6 9" xfId="5874"/>
    <cellStyle name="Input 11 7" xfId="5875"/>
    <cellStyle name="Input 11 7 10" xfId="5876"/>
    <cellStyle name="Input 11 7 11" xfId="5877"/>
    <cellStyle name="Input 11 7 2" xfId="5878"/>
    <cellStyle name="Input 11 7 3" xfId="5879"/>
    <cellStyle name="Input 11 7 4" xfId="5880"/>
    <cellStyle name="Input 11 7 5" xfId="5881"/>
    <cellStyle name="Input 11 7 6" xfId="5882"/>
    <cellStyle name="Input 11 7 7" xfId="5883"/>
    <cellStyle name="Input 11 7 8" xfId="5884"/>
    <cellStyle name="Input 11 7 9" xfId="5885"/>
    <cellStyle name="Input 11 8" xfId="5886"/>
    <cellStyle name="Input 11 8 10" xfId="5887"/>
    <cellStyle name="Input 11 8 11" xfId="5888"/>
    <cellStyle name="Input 11 8 2" xfId="5889"/>
    <cellStyle name="Input 11 8 3" xfId="5890"/>
    <cellStyle name="Input 11 8 4" xfId="5891"/>
    <cellStyle name="Input 11 8 5" xfId="5892"/>
    <cellStyle name="Input 11 8 6" xfId="5893"/>
    <cellStyle name="Input 11 8 7" xfId="5894"/>
    <cellStyle name="Input 11 8 8" xfId="5895"/>
    <cellStyle name="Input 11 8 9" xfId="5896"/>
    <cellStyle name="Input 11 9" xfId="5897"/>
    <cellStyle name="Input 11 9 10" xfId="5898"/>
    <cellStyle name="Input 11 9 11" xfId="5899"/>
    <cellStyle name="Input 11 9 2" xfId="5900"/>
    <cellStyle name="Input 11 9 3" xfId="5901"/>
    <cellStyle name="Input 11 9 4" xfId="5902"/>
    <cellStyle name="Input 11 9 5" xfId="5903"/>
    <cellStyle name="Input 11 9 6" xfId="5904"/>
    <cellStyle name="Input 11 9 7" xfId="5905"/>
    <cellStyle name="Input 11 9 8" xfId="5906"/>
    <cellStyle name="Input 11 9 9" xfId="5907"/>
    <cellStyle name="Input 12" xfId="5908"/>
    <cellStyle name="Input 12 10" xfId="5909"/>
    <cellStyle name="Input 12 10 10" xfId="5910"/>
    <cellStyle name="Input 12 10 11" xfId="5911"/>
    <cellStyle name="Input 12 10 2" xfId="5912"/>
    <cellStyle name="Input 12 10 3" xfId="5913"/>
    <cellStyle name="Input 12 10 4" xfId="5914"/>
    <cellStyle name="Input 12 10 5" xfId="5915"/>
    <cellStyle name="Input 12 10 6" xfId="5916"/>
    <cellStyle name="Input 12 10 7" xfId="5917"/>
    <cellStyle name="Input 12 10 8" xfId="5918"/>
    <cellStyle name="Input 12 10 9" xfId="5919"/>
    <cellStyle name="Input 12 11" xfId="5920"/>
    <cellStyle name="Input 12 11 10" xfId="5921"/>
    <cellStyle name="Input 12 11 11" xfId="5922"/>
    <cellStyle name="Input 12 11 2" xfId="5923"/>
    <cellStyle name="Input 12 11 3" xfId="5924"/>
    <cellStyle name="Input 12 11 4" xfId="5925"/>
    <cellStyle name="Input 12 11 5" xfId="5926"/>
    <cellStyle name="Input 12 11 6" xfId="5927"/>
    <cellStyle name="Input 12 11 7" xfId="5928"/>
    <cellStyle name="Input 12 11 8" xfId="5929"/>
    <cellStyle name="Input 12 11 9" xfId="5930"/>
    <cellStyle name="Input 12 12" xfId="5931"/>
    <cellStyle name="Input 12 12 10" xfId="5932"/>
    <cellStyle name="Input 12 12 11" xfId="5933"/>
    <cellStyle name="Input 12 12 2" xfId="5934"/>
    <cellStyle name="Input 12 12 3" xfId="5935"/>
    <cellStyle name="Input 12 12 4" xfId="5936"/>
    <cellStyle name="Input 12 12 5" xfId="5937"/>
    <cellStyle name="Input 12 12 6" xfId="5938"/>
    <cellStyle name="Input 12 12 7" xfId="5939"/>
    <cellStyle name="Input 12 12 8" xfId="5940"/>
    <cellStyle name="Input 12 12 9" xfId="5941"/>
    <cellStyle name="Input 12 13" xfId="5942"/>
    <cellStyle name="Input 12 13 10" xfId="5943"/>
    <cellStyle name="Input 12 13 11" xfId="5944"/>
    <cellStyle name="Input 12 13 2" xfId="5945"/>
    <cellStyle name="Input 12 13 3" xfId="5946"/>
    <cellStyle name="Input 12 13 4" xfId="5947"/>
    <cellStyle name="Input 12 13 5" xfId="5948"/>
    <cellStyle name="Input 12 13 6" xfId="5949"/>
    <cellStyle name="Input 12 13 7" xfId="5950"/>
    <cellStyle name="Input 12 13 8" xfId="5951"/>
    <cellStyle name="Input 12 13 9" xfId="5952"/>
    <cellStyle name="Input 12 14" xfId="5953"/>
    <cellStyle name="Input 12 14 10" xfId="5954"/>
    <cellStyle name="Input 12 14 11" xfId="5955"/>
    <cellStyle name="Input 12 14 2" xfId="5956"/>
    <cellStyle name="Input 12 14 3" xfId="5957"/>
    <cellStyle name="Input 12 14 4" xfId="5958"/>
    <cellStyle name="Input 12 14 5" xfId="5959"/>
    <cellStyle name="Input 12 14 6" xfId="5960"/>
    <cellStyle name="Input 12 14 7" xfId="5961"/>
    <cellStyle name="Input 12 14 8" xfId="5962"/>
    <cellStyle name="Input 12 14 9" xfId="5963"/>
    <cellStyle name="Input 12 15" xfId="5964"/>
    <cellStyle name="Input 12 15 10" xfId="5965"/>
    <cellStyle name="Input 12 15 11" xfId="5966"/>
    <cellStyle name="Input 12 15 2" xfId="5967"/>
    <cellStyle name="Input 12 15 3" xfId="5968"/>
    <cellStyle name="Input 12 15 4" xfId="5969"/>
    <cellStyle name="Input 12 15 5" xfId="5970"/>
    <cellStyle name="Input 12 15 6" xfId="5971"/>
    <cellStyle name="Input 12 15 7" xfId="5972"/>
    <cellStyle name="Input 12 15 8" xfId="5973"/>
    <cellStyle name="Input 12 15 9" xfId="5974"/>
    <cellStyle name="Input 12 16" xfId="5975"/>
    <cellStyle name="Input 12 16 10" xfId="5976"/>
    <cellStyle name="Input 12 16 11" xfId="5977"/>
    <cellStyle name="Input 12 16 2" xfId="5978"/>
    <cellStyle name="Input 12 16 3" xfId="5979"/>
    <cellStyle name="Input 12 16 4" xfId="5980"/>
    <cellStyle name="Input 12 16 5" xfId="5981"/>
    <cellStyle name="Input 12 16 6" xfId="5982"/>
    <cellStyle name="Input 12 16 7" xfId="5983"/>
    <cellStyle name="Input 12 16 8" xfId="5984"/>
    <cellStyle name="Input 12 16 9" xfId="5985"/>
    <cellStyle name="Input 12 17" xfId="5986"/>
    <cellStyle name="Input 12 17 10" xfId="5987"/>
    <cellStyle name="Input 12 17 11" xfId="5988"/>
    <cellStyle name="Input 12 17 2" xfId="5989"/>
    <cellStyle name="Input 12 17 3" xfId="5990"/>
    <cellStyle name="Input 12 17 4" xfId="5991"/>
    <cellStyle name="Input 12 17 5" xfId="5992"/>
    <cellStyle name="Input 12 17 6" xfId="5993"/>
    <cellStyle name="Input 12 17 7" xfId="5994"/>
    <cellStyle name="Input 12 17 8" xfId="5995"/>
    <cellStyle name="Input 12 17 9" xfId="5996"/>
    <cellStyle name="Input 12 18" xfId="5997"/>
    <cellStyle name="Input 12 18 10" xfId="5998"/>
    <cellStyle name="Input 12 18 11" xfId="5999"/>
    <cellStyle name="Input 12 18 2" xfId="6000"/>
    <cellStyle name="Input 12 18 3" xfId="6001"/>
    <cellStyle name="Input 12 18 4" xfId="6002"/>
    <cellStyle name="Input 12 18 5" xfId="6003"/>
    <cellStyle name="Input 12 18 6" xfId="6004"/>
    <cellStyle name="Input 12 18 7" xfId="6005"/>
    <cellStyle name="Input 12 18 8" xfId="6006"/>
    <cellStyle name="Input 12 18 9" xfId="6007"/>
    <cellStyle name="Input 12 19" xfId="6008"/>
    <cellStyle name="Input 12 2" xfId="6009"/>
    <cellStyle name="Input 12 2 10" xfId="6010"/>
    <cellStyle name="Input 12 2 11" xfId="6011"/>
    <cellStyle name="Input 12 2 2" xfId="6012"/>
    <cellStyle name="Input 12 2 3" xfId="6013"/>
    <cellStyle name="Input 12 2 4" xfId="6014"/>
    <cellStyle name="Input 12 2 5" xfId="6015"/>
    <cellStyle name="Input 12 2 6" xfId="6016"/>
    <cellStyle name="Input 12 2 7" xfId="6017"/>
    <cellStyle name="Input 12 2 8" xfId="6018"/>
    <cellStyle name="Input 12 2 9" xfId="6019"/>
    <cellStyle name="Input 12 20" xfId="6020"/>
    <cellStyle name="Input 12 21" xfId="6021"/>
    <cellStyle name="Input 12 22" xfId="6022"/>
    <cellStyle name="Input 12 23" xfId="6023"/>
    <cellStyle name="Input 12 24" xfId="6024"/>
    <cellStyle name="Input 12 25" xfId="6025"/>
    <cellStyle name="Input 12 26" xfId="6026"/>
    <cellStyle name="Input 12 27" xfId="6027"/>
    <cellStyle name="Input 12 28" xfId="6028"/>
    <cellStyle name="Input 12 29" xfId="6029"/>
    <cellStyle name="Input 12 3" xfId="6030"/>
    <cellStyle name="Input 12 3 10" xfId="6031"/>
    <cellStyle name="Input 12 3 11" xfId="6032"/>
    <cellStyle name="Input 12 3 2" xfId="6033"/>
    <cellStyle name="Input 12 3 3" xfId="6034"/>
    <cellStyle name="Input 12 3 4" xfId="6035"/>
    <cellStyle name="Input 12 3 5" xfId="6036"/>
    <cellStyle name="Input 12 3 6" xfId="6037"/>
    <cellStyle name="Input 12 3 7" xfId="6038"/>
    <cellStyle name="Input 12 3 8" xfId="6039"/>
    <cellStyle name="Input 12 3 9" xfId="6040"/>
    <cellStyle name="Input 12 30" xfId="6041"/>
    <cellStyle name="Input 12 31" xfId="6042"/>
    <cellStyle name="Input 12 32" xfId="6043"/>
    <cellStyle name="Input 12 33" xfId="6044"/>
    <cellStyle name="Input 12 34" xfId="6045"/>
    <cellStyle name="Input 12 35" xfId="6046"/>
    <cellStyle name="Input 12 36" xfId="6047"/>
    <cellStyle name="Input 12 37" xfId="6048"/>
    <cellStyle name="Input 12 38" xfId="6049"/>
    <cellStyle name="Input 12 39" xfId="6050"/>
    <cellStyle name="Input 12 4" xfId="6051"/>
    <cellStyle name="Input 12 4 10" xfId="6052"/>
    <cellStyle name="Input 12 4 11" xfId="6053"/>
    <cellStyle name="Input 12 4 2" xfId="6054"/>
    <cellStyle name="Input 12 4 3" xfId="6055"/>
    <cellStyle name="Input 12 4 4" xfId="6056"/>
    <cellStyle name="Input 12 4 5" xfId="6057"/>
    <cellStyle name="Input 12 4 6" xfId="6058"/>
    <cellStyle name="Input 12 4 7" xfId="6059"/>
    <cellStyle name="Input 12 4 8" xfId="6060"/>
    <cellStyle name="Input 12 4 9" xfId="6061"/>
    <cellStyle name="Input 12 40" xfId="6062"/>
    <cellStyle name="Input 12 5" xfId="6063"/>
    <cellStyle name="Input 12 5 10" xfId="6064"/>
    <cellStyle name="Input 12 5 11" xfId="6065"/>
    <cellStyle name="Input 12 5 2" xfId="6066"/>
    <cellStyle name="Input 12 5 3" xfId="6067"/>
    <cellStyle name="Input 12 5 4" xfId="6068"/>
    <cellStyle name="Input 12 5 5" xfId="6069"/>
    <cellStyle name="Input 12 5 6" xfId="6070"/>
    <cellStyle name="Input 12 5 7" xfId="6071"/>
    <cellStyle name="Input 12 5 8" xfId="6072"/>
    <cellStyle name="Input 12 5 9" xfId="6073"/>
    <cellStyle name="Input 12 6" xfId="6074"/>
    <cellStyle name="Input 12 6 10" xfId="6075"/>
    <cellStyle name="Input 12 6 11" xfId="6076"/>
    <cellStyle name="Input 12 6 2" xfId="6077"/>
    <cellStyle name="Input 12 6 3" xfId="6078"/>
    <cellStyle name="Input 12 6 4" xfId="6079"/>
    <cellStyle name="Input 12 6 5" xfId="6080"/>
    <cellStyle name="Input 12 6 6" xfId="6081"/>
    <cellStyle name="Input 12 6 7" xfId="6082"/>
    <cellStyle name="Input 12 6 8" xfId="6083"/>
    <cellStyle name="Input 12 6 9" xfId="6084"/>
    <cellStyle name="Input 12 7" xfId="6085"/>
    <cellStyle name="Input 12 7 10" xfId="6086"/>
    <cellStyle name="Input 12 7 11" xfId="6087"/>
    <cellStyle name="Input 12 7 2" xfId="6088"/>
    <cellStyle name="Input 12 7 3" xfId="6089"/>
    <cellStyle name="Input 12 7 4" xfId="6090"/>
    <cellStyle name="Input 12 7 5" xfId="6091"/>
    <cellStyle name="Input 12 7 6" xfId="6092"/>
    <cellStyle name="Input 12 7 7" xfId="6093"/>
    <cellStyle name="Input 12 7 8" xfId="6094"/>
    <cellStyle name="Input 12 7 9" xfId="6095"/>
    <cellStyle name="Input 12 8" xfId="6096"/>
    <cellStyle name="Input 12 8 10" xfId="6097"/>
    <cellStyle name="Input 12 8 11" xfId="6098"/>
    <cellStyle name="Input 12 8 2" xfId="6099"/>
    <cellStyle name="Input 12 8 3" xfId="6100"/>
    <cellStyle name="Input 12 8 4" xfId="6101"/>
    <cellStyle name="Input 12 8 5" xfId="6102"/>
    <cellStyle name="Input 12 8 6" xfId="6103"/>
    <cellStyle name="Input 12 8 7" xfId="6104"/>
    <cellStyle name="Input 12 8 8" xfId="6105"/>
    <cellStyle name="Input 12 8 9" xfId="6106"/>
    <cellStyle name="Input 12 9" xfId="6107"/>
    <cellStyle name="Input 12 9 10" xfId="6108"/>
    <cellStyle name="Input 12 9 11" xfId="6109"/>
    <cellStyle name="Input 12 9 2" xfId="6110"/>
    <cellStyle name="Input 12 9 3" xfId="6111"/>
    <cellStyle name="Input 12 9 4" xfId="6112"/>
    <cellStyle name="Input 12 9 5" xfId="6113"/>
    <cellStyle name="Input 12 9 6" xfId="6114"/>
    <cellStyle name="Input 12 9 7" xfId="6115"/>
    <cellStyle name="Input 12 9 8" xfId="6116"/>
    <cellStyle name="Input 12 9 9" xfId="6117"/>
    <cellStyle name="Input 13" xfId="6118"/>
    <cellStyle name="Input 13 10" xfId="6119"/>
    <cellStyle name="Input 13 10 10" xfId="6120"/>
    <cellStyle name="Input 13 10 11" xfId="6121"/>
    <cellStyle name="Input 13 10 2" xfId="6122"/>
    <cellStyle name="Input 13 10 3" xfId="6123"/>
    <cellStyle name="Input 13 10 4" xfId="6124"/>
    <cellStyle name="Input 13 10 5" xfId="6125"/>
    <cellStyle name="Input 13 10 6" xfId="6126"/>
    <cellStyle name="Input 13 10 7" xfId="6127"/>
    <cellStyle name="Input 13 10 8" xfId="6128"/>
    <cellStyle name="Input 13 10 9" xfId="6129"/>
    <cellStyle name="Input 13 11" xfId="6130"/>
    <cellStyle name="Input 13 11 10" xfId="6131"/>
    <cellStyle name="Input 13 11 11" xfId="6132"/>
    <cellStyle name="Input 13 11 2" xfId="6133"/>
    <cellStyle name="Input 13 11 3" xfId="6134"/>
    <cellStyle name="Input 13 11 4" xfId="6135"/>
    <cellStyle name="Input 13 11 5" xfId="6136"/>
    <cellStyle name="Input 13 11 6" xfId="6137"/>
    <cellStyle name="Input 13 11 7" xfId="6138"/>
    <cellStyle name="Input 13 11 8" xfId="6139"/>
    <cellStyle name="Input 13 11 9" xfId="6140"/>
    <cellStyle name="Input 13 12" xfId="6141"/>
    <cellStyle name="Input 13 12 10" xfId="6142"/>
    <cellStyle name="Input 13 12 11" xfId="6143"/>
    <cellStyle name="Input 13 12 2" xfId="6144"/>
    <cellStyle name="Input 13 12 3" xfId="6145"/>
    <cellStyle name="Input 13 12 4" xfId="6146"/>
    <cellStyle name="Input 13 12 5" xfId="6147"/>
    <cellStyle name="Input 13 12 6" xfId="6148"/>
    <cellStyle name="Input 13 12 7" xfId="6149"/>
    <cellStyle name="Input 13 12 8" xfId="6150"/>
    <cellStyle name="Input 13 12 9" xfId="6151"/>
    <cellStyle name="Input 13 13" xfId="6152"/>
    <cellStyle name="Input 13 13 10" xfId="6153"/>
    <cellStyle name="Input 13 13 11" xfId="6154"/>
    <cellStyle name="Input 13 13 2" xfId="6155"/>
    <cellStyle name="Input 13 13 3" xfId="6156"/>
    <cellStyle name="Input 13 13 4" xfId="6157"/>
    <cellStyle name="Input 13 13 5" xfId="6158"/>
    <cellStyle name="Input 13 13 6" xfId="6159"/>
    <cellStyle name="Input 13 13 7" xfId="6160"/>
    <cellStyle name="Input 13 13 8" xfId="6161"/>
    <cellStyle name="Input 13 13 9" xfId="6162"/>
    <cellStyle name="Input 13 14" xfId="6163"/>
    <cellStyle name="Input 13 15" xfId="6164"/>
    <cellStyle name="Input 13 16" xfId="6165"/>
    <cellStyle name="Input 13 17" xfId="6166"/>
    <cellStyle name="Input 13 18" xfId="6167"/>
    <cellStyle name="Input 13 19" xfId="6168"/>
    <cellStyle name="Input 13 2" xfId="6169"/>
    <cellStyle name="Input 13 2 10" xfId="6170"/>
    <cellStyle name="Input 13 2 11" xfId="6171"/>
    <cellStyle name="Input 13 2 2" xfId="6172"/>
    <cellStyle name="Input 13 2 3" xfId="6173"/>
    <cellStyle name="Input 13 2 4" xfId="6174"/>
    <cellStyle name="Input 13 2 5" xfId="6175"/>
    <cellStyle name="Input 13 2 6" xfId="6176"/>
    <cellStyle name="Input 13 2 7" xfId="6177"/>
    <cellStyle name="Input 13 2 8" xfId="6178"/>
    <cellStyle name="Input 13 2 9" xfId="6179"/>
    <cellStyle name="Input 13 20" xfId="6180"/>
    <cellStyle name="Input 13 21" xfId="6181"/>
    <cellStyle name="Input 13 22" xfId="6182"/>
    <cellStyle name="Input 13 23" xfId="6183"/>
    <cellStyle name="Input 13 3" xfId="6184"/>
    <cellStyle name="Input 13 3 10" xfId="6185"/>
    <cellStyle name="Input 13 3 11" xfId="6186"/>
    <cellStyle name="Input 13 3 2" xfId="6187"/>
    <cellStyle name="Input 13 3 3" xfId="6188"/>
    <cellStyle name="Input 13 3 4" xfId="6189"/>
    <cellStyle name="Input 13 3 5" xfId="6190"/>
    <cellStyle name="Input 13 3 6" xfId="6191"/>
    <cellStyle name="Input 13 3 7" xfId="6192"/>
    <cellStyle name="Input 13 3 8" xfId="6193"/>
    <cellStyle name="Input 13 3 9" xfId="6194"/>
    <cellStyle name="Input 13 4" xfId="6195"/>
    <cellStyle name="Input 13 4 10" xfId="6196"/>
    <cellStyle name="Input 13 4 11" xfId="6197"/>
    <cellStyle name="Input 13 4 2" xfId="6198"/>
    <cellStyle name="Input 13 4 3" xfId="6199"/>
    <cellStyle name="Input 13 4 4" xfId="6200"/>
    <cellStyle name="Input 13 4 5" xfId="6201"/>
    <cellStyle name="Input 13 4 6" xfId="6202"/>
    <cellStyle name="Input 13 4 7" xfId="6203"/>
    <cellStyle name="Input 13 4 8" xfId="6204"/>
    <cellStyle name="Input 13 4 9" xfId="6205"/>
    <cellStyle name="Input 13 5" xfId="6206"/>
    <cellStyle name="Input 13 5 10" xfId="6207"/>
    <cellStyle name="Input 13 5 11" xfId="6208"/>
    <cellStyle name="Input 13 5 2" xfId="6209"/>
    <cellStyle name="Input 13 5 3" xfId="6210"/>
    <cellStyle name="Input 13 5 4" xfId="6211"/>
    <cellStyle name="Input 13 5 5" xfId="6212"/>
    <cellStyle name="Input 13 5 6" xfId="6213"/>
    <cellStyle name="Input 13 5 7" xfId="6214"/>
    <cellStyle name="Input 13 5 8" xfId="6215"/>
    <cellStyle name="Input 13 5 9" xfId="6216"/>
    <cellStyle name="Input 13 6" xfId="6217"/>
    <cellStyle name="Input 13 6 10" xfId="6218"/>
    <cellStyle name="Input 13 6 11" xfId="6219"/>
    <cellStyle name="Input 13 6 2" xfId="6220"/>
    <cellStyle name="Input 13 6 3" xfId="6221"/>
    <cellStyle name="Input 13 6 4" xfId="6222"/>
    <cellStyle name="Input 13 6 5" xfId="6223"/>
    <cellStyle name="Input 13 6 6" xfId="6224"/>
    <cellStyle name="Input 13 6 7" xfId="6225"/>
    <cellStyle name="Input 13 6 8" xfId="6226"/>
    <cellStyle name="Input 13 6 9" xfId="6227"/>
    <cellStyle name="Input 13 7" xfId="6228"/>
    <cellStyle name="Input 13 7 10" xfId="6229"/>
    <cellStyle name="Input 13 7 11" xfId="6230"/>
    <cellStyle name="Input 13 7 2" xfId="6231"/>
    <cellStyle name="Input 13 7 3" xfId="6232"/>
    <cellStyle name="Input 13 7 4" xfId="6233"/>
    <cellStyle name="Input 13 7 5" xfId="6234"/>
    <cellStyle name="Input 13 7 6" xfId="6235"/>
    <cellStyle name="Input 13 7 7" xfId="6236"/>
    <cellStyle name="Input 13 7 8" xfId="6237"/>
    <cellStyle name="Input 13 7 9" xfId="6238"/>
    <cellStyle name="Input 13 8" xfId="6239"/>
    <cellStyle name="Input 13 8 10" xfId="6240"/>
    <cellStyle name="Input 13 8 11" xfId="6241"/>
    <cellStyle name="Input 13 8 2" xfId="6242"/>
    <cellStyle name="Input 13 8 3" xfId="6243"/>
    <cellStyle name="Input 13 8 4" xfId="6244"/>
    <cellStyle name="Input 13 8 5" xfId="6245"/>
    <cellStyle name="Input 13 8 6" xfId="6246"/>
    <cellStyle name="Input 13 8 7" xfId="6247"/>
    <cellStyle name="Input 13 8 8" xfId="6248"/>
    <cellStyle name="Input 13 8 9" xfId="6249"/>
    <cellStyle name="Input 13 9" xfId="6250"/>
    <cellStyle name="Input 13 9 10" xfId="6251"/>
    <cellStyle name="Input 13 9 11" xfId="6252"/>
    <cellStyle name="Input 13 9 2" xfId="6253"/>
    <cellStyle name="Input 13 9 3" xfId="6254"/>
    <cellStyle name="Input 13 9 4" xfId="6255"/>
    <cellStyle name="Input 13 9 5" xfId="6256"/>
    <cellStyle name="Input 13 9 6" xfId="6257"/>
    <cellStyle name="Input 13 9 7" xfId="6258"/>
    <cellStyle name="Input 13 9 8" xfId="6259"/>
    <cellStyle name="Input 13 9 9" xfId="6260"/>
    <cellStyle name="Input 14" xfId="6261"/>
    <cellStyle name="Input 14 10" xfId="6262"/>
    <cellStyle name="Input 14 10 10" xfId="6263"/>
    <cellStyle name="Input 14 10 11" xfId="6264"/>
    <cellStyle name="Input 14 10 2" xfId="6265"/>
    <cellStyle name="Input 14 10 3" xfId="6266"/>
    <cellStyle name="Input 14 10 4" xfId="6267"/>
    <cellStyle name="Input 14 10 5" xfId="6268"/>
    <cellStyle name="Input 14 10 6" xfId="6269"/>
    <cellStyle name="Input 14 10 7" xfId="6270"/>
    <cellStyle name="Input 14 10 8" xfId="6271"/>
    <cellStyle name="Input 14 10 9" xfId="6272"/>
    <cellStyle name="Input 14 11" xfId="6273"/>
    <cellStyle name="Input 14 11 10" xfId="6274"/>
    <cellStyle name="Input 14 11 11" xfId="6275"/>
    <cellStyle name="Input 14 11 2" xfId="6276"/>
    <cellStyle name="Input 14 11 3" xfId="6277"/>
    <cellStyle name="Input 14 11 4" xfId="6278"/>
    <cellStyle name="Input 14 11 5" xfId="6279"/>
    <cellStyle name="Input 14 11 6" xfId="6280"/>
    <cellStyle name="Input 14 11 7" xfId="6281"/>
    <cellStyle name="Input 14 11 8" xfId="6282"/>
    <cellStyle name="Input 14 11 9" xfId="6283"/>
    <cellStyle name="Input 14 12" xfId="6284"/>
    <cellStyle name="Input 14 12 10" xfId="6285"/>
    <cellStyle name="Input 14 12 11" xfId="6286"/>
    <cellStyle name="Input 14 12 2" xfId="6287"/>
    <cellStyle name="Input 14 12 3" xfId="6288"/>
    <cellStyle name="Input 14 12 4" xfId="6289"/>
    <cellStyle name="Input 14 12 5" xfId="6290"/>
    <cellStyle name="Input 14 12 6" xfId="6291"/>
    <cellStyle name="Input 14 12 7" xfId="6292"/>
    <cellStyle name="Input 14 12 8" xfId="6293"/>
    <cellStyle name="Input 14 12 9" xfId="6294"/>
    <cellStyle name="Input 14 13" xfId="6295"/>
    <cellStyle name="Input 14 13 10" xfId="6296"/>
    <cellStyle name="Input 14 13 11" xfId="6297"/>
    <cellStyle name="Input 14 13 2" xfId="6298"/>
    <cellStyle name="Input 14 13 3" xfId="6299"/>
    <cellStyle name="Input 14 13 4" xfId="6300"/>
    <cellStyle name="Input 14 13 5" xfId="6301"/>
    <cellStyle name="Input 14 13 6" xfId="6302"/>
    <cellStyle name="Input 14 13 7" xfId="6303"/>
    <cellStyle name="Input 14 13 8" xfId="6304"/>
    <cellStyle name="Input 14 13 9" xfId="6305"/>
    <cellStyle name="Input 14 14" xfId="6306"/>
    <cellStyle name="Input 14 15" xfId="6307"/>
    <cellStyle name="Input 14 16" xfId="6308"/>
    <cellStyle name="Input 14 17" xfId="6309"/>
    <cellStyle name="Input 14 18" xfId="6310"/>
    <cellStyle name="Input 14 19" xfId="6311"/>
    <cellStyle name="Input 14 2" xfId="6312"/>
    <cellStyle name="Input 14 2 10" xfId="6313"/>
    <cellStyle name="Input 14 2 11" xfId="6314"/>
    <cellStyle name="Input 14 2 2" xfId="6315"/>
    <cellStyle name="Input 14 2 3" xfId="6316"/>
    <cellStyle name="Input 14 2 4" xfId="6317"/>
    <cellStyle name="Input 14 2 5" xfId="6318"/>
    <cellStyle name="Input 14 2 6" xfId="6319"/>
    <cellStyle name="Input 14 2 7" xfId="6320"/>
    <cellStyle name="Input 14 2 8" xfId="6321"/>
    <cellStyle name="Input 14 2 9" xfId="6322"/>
    <cellStyle name="Input 14 20" xfId="6323"/>
    <cellStyle name="Input 14 21" xfId="6324"/>
    <cellStyle name="Input 14 22" xfId="6325"/>
    <cellStyle name="Input 14 23" xfId="6326"/>
    <cellStyle name="Input 14 3" xfId="6327"/>
    <cellStyle name="Input 14 3 10" xfId="6328"/>
    <cellStyle name="Input 14 3 11" xfId="6329"/>
    <cellStyle name="Input 14 3 2" xfId="6330"/>
    <cellStyle name="Input 14 3 3" xfId="6331"/>
    <cellStyle name="Input 14 3 4" xfId="6332"/>
    <cellStyle name="Input 14 3 5" xfId="6333"/>
    <cellStyle name="Input 14 3 6" xfId="6334"/>
    <cellStyle name="Input 14 3 7" xfId="6335"/>
    <cellStyle name="Input 14 3 8" xfId="6336"/>
    <cellStyle name="Input 14 3 9" xfId="6337"/>
    <cellStyle name="Input 14 4" xfId="6338"/>
    <cellStyle name="Input 14 4 10" xfId="6339"/>
    <cellStyle name="Input 14 4 11" xfId="6340"/>
    <cellStyle name="Input 14 4 2" xfId="6341"/>
    <cellStyle name="Input 14 4 3" xfId="6342"/>
    <cellStyle name="Input 14 4 4" xfId="6343"/>
    <cellStyle name="Input 14 4 5" xfId="6344"/>
    <cellStyle name="Input 14 4 6" xfId="6345"/>
    <cellStyle name="Input 14 4 7" xfId="6346"/>
    <cellStyle name="Input 14 4 8" xfId="6347"/>
    <cellStyle name="Input 14 4 9" xfId="6348"/>
    <cellStyle name="Input 14 5" xfId="6349"/>
    <cellStyle name="Input 14 5 10" xfId="6350"/>
    <cellStyle name="Input 14 5 11" xfId="6351"/>
    <cellStyle name="Input 14 5 2" xfId="6352"/>
    <cellStyle name="Input 14 5 3" xfId="6353"/>
    <cellStyle name="Input 14 5 4" xfId="6354"/>
    <cellStyle name="Input 14 5 5" xfId="6355"/>
    <cellStyle name="Input 14 5 6" xfId="6356"/>
    <cellStyle name="Input 14 5 7" xfId="6357"/>
    <cellStyle name="Input 14 5 8" xfId="6358"/>
    <cellStyle name="Input 14 5 9" xfId="6359"/>
    <cellStyle name="Input 14 6" xfId="6360"/>
    <cellStyle name="Input 14 6 10" xfId="6361"/>
    <cellStyle name="Input 14 6 11" xfId="6362"/>
    <cellStyle name="Input 14 6 2" xfId="6363"/>
    <cellStyle name="Input 14 6 3" xfId="6364"/>
    <cellStyle name="Input 14 6 4" xfId="6365"/>
    <cellStyle name="Input 14 6 5" xfId="6366"/>
    <cellStyle name="Input 14 6 6" xfId="6367"/>
    <cellStyle name="Input 14 6 7" xfId="6368"/>
    <cellStyle name="Input 14 6 8" xfId="6369"/>
    <cellStyle name="Input 14 6 9" xfId="6370"/>
    <cellStyle name="Input 14 7" xfId="6371"/>
    <cellStyle name="Input 14 7 10" xfId="6372"/>
    <cellStyle name="Input 14 7 11" xfId="6373"/>
    <cellStyle name="Input 14 7 2" xfId="6374"/>
    <cellStyle name="Input 14 7 3" xfId="6375"/>
    <cellStyle name="Input 14 7 4" xfId="6376"/>
    <cellStyle name="Input 14 7 5" xfId="6377"/>
    <cellStyle name="Input 14 7 6" xfId="6378"/>
    <cellStyle name="Input 14 7 7" xfId="6379"/>
    <cellStyle name="Input 14 7 8" xfId="6380"/>
    <cellStyle name="Input 14 7 9" xfId="6381"/>
    <cellStyle name="Input 14 8" xfId="6382"/>
    <cellStyle name="Input 14 8 10" xfId="6383"/>
    <cellStyle name="Input 14 8 11" xfId="6384"/>
    <cellStyle name="Input 14 8 2" xfId="6385"/>
    <cellStyle name="Input 14 8 3" xfId="6386"/>
    <cellStyle name="Input 14 8 4" xfId="6387"/>
    <cellStyle name="Input 14 8 5" xfId="6388"/>
    <cellStyle name="Input 14 8 6" xfId="6389"/>
    <cellStyle name="Input 14 8 7" xfId="6390"/>
    <cellStyle name="Input 14 8 8" xfId="6391"/>
    <cellStyle name="Input 14 8 9" xfId="6392"/>
    <cellStyle name="Input 14 9" xfId="6393"/>
    <cellStyle name="Input 14 9 10" xfId="6394"/>
    <cellStyle name="Input 14 9 11" xfId="6395"/>
    <cellStyle name="Input 14 9 2" xfId="6396"/>
    <cellStyle name="Input 14 9 3" xfId="6397"/>
    <cellStyle name="Input 14 9 4" xfId="6398"/>
    <cellStyle name="Input 14 9 5" xfId="6399"/>
    <cellStyle name="Input 14 9 6" xfId="6400"/>
    <cellStyle name="Input 14 9 7" xfId="6401"/>
    <cellStyle name="Input 14 9 8" xfId="6402"/>
    <cellStyle name="Input 14 9 9" xfId="6403"/>
    <cellStyle name="Input 15" xfId="6404"/>
    <cellStyle name="Input 15 10" xfId="6405"/>
    <cellStyle name="Input 15 10 10" xfId="6406"/>
    <cellStyle name="Input 15 10 11" xfId="6407"/>
    <cellStyle name="Input 15 10 2" xfId="6408"/>
    <cellStyle name="Input 15 10 3" xfId="6409"/>
    <cellStyle name="Input 15 10 4" xfId="6410"/>
    <cellStyle name="Input 15 10 5" xfId="6411"/>
    <cellStyle name="Input 15 10 6" xfId="6412"/>
    <cellStyle name="Input 15 10 7" xfId="6413"/>
    <cellStyle name="Input 15 10 8" xfId="6414"/>
    <cellStyle name="Input 15 10 9" xfId="6415"/>
    <cellStyle name="Input 15 11" xfId="6416"/>
    <cellStyle name="Input 15 11 10" xfId="6417"/>
    <cellStyle name="Input 15 11 11" xfId="6418"/>
    <cellStyle name="Input 15 11 2" xfId="6419"/>
    <cellStyle name="Input 15 11 3" xfId="6420"/>
    <cellStyle name="Input 15 11 4" xfId="6421"/>
    <cellStyle name="Input 15 11 5" xfId="6422"/>
    <cellStyle name="Input 15 11 6" xfId="6423"/>
    <cellStyle name="Input 15 11 7" xfId="6424"/>
    <cellStyle name="Input 15 11 8" xfId="6425"/>
    <cellStyle name="Input 15 11 9" xfId="6426"/>
    <cellStyle name="Input 15 12" xfId="6427"/>
    <cellStyle name="Input 15 12 10" xfId="6428"/>
    <cellStyle name="Input 15 12 11" xfId="6429"/>
    <cellStyle name="Input 15 12 2" xfId="6430"/>
    <cellStyle name="Input 15 12 3" xfId="6431"/>
    <cellStyle name="Input 15 12 4" xfId="6432"/>
    <cellStyle name="Input 15 12 5" xfId="6433"/>
    <cellStyle name="Input 15 12 6" xfId="6434"/>
    <cellStyle name="Input 15 12 7" xfId="6435"/>
    <cellStyle name="Input 15 12 8" xfId="6436"/>
    <cellStyle name="Input 15 12 9" xfId="6437"/>
    <cellStyle name="Input 15 13" xfId="6438"/>
    <cellStyle name="Input 15 13 10" xfId="6439"/>
    <cellStyle name="Input 15 13 11" xfId="6440"/>
    <cellStyle name="Input 15 13 2" xfId="6441"/>
    <cellStyle name="Input 15 13 3" xfId="6442"/>
    <cellStyle name="Input 15 13 4" xfId="6443"/>
    <cellStyle name="Input 15 13 5" xfId="6444"/>
    <cellStyle name="Input 15 13 6" xfId="6445"/>
    <cellStyle name="Input 15 13 7" xfId="6446"/>
    <cellStyle name="Input 15 13 8" xfId="6447"/>
    <cellStyle name="Input 15 13 9" xfId="6448"/>
    <cellStyle name="Input 15 14" xfId="6449"/>
    <cellStyle name="Input 15 15" xfId="6450"/>
    <cellStyle name="Input 15 16" xfId="6451"/>
    <cellStyle name="Input 15 17" xfId="6452"/>
    <cellStyle name="Input 15 18" xfId="6453"/>
    <cellStyle name="Input 15 19" xfId="6454"/>
    <cellStyle name="Input 15 2" xfId="6455"/>
    <cellStyle name="Input 15 2 10" xfId="6456"/>
    <cellStyle name="Input 15 2 11" xfId="6457"/>
    <cellStyle name="Input 15 2 2" xfId="6458"/>
    <cellStyle name="Input 15 2 3" xfId="6459"/>
    <cellStyle name="Input 15 2 4" xfId="6460"/>
    <cellStyle name="Input 15 2 5" xfId="6461"/>
    <cellStyle name="Input 15 2 6" xfId="6462"/>
    <cellStyle name="Input 15 2 7" xfId="6463"/>
    <cellStyle name="Input 15 2 8" xfId="6464"/>
    <cellStyle name="Input 15 2 9" xfId="6465"/>
    <cellStyle name="Input 15 20" xfId="6466"/>
    <cellStyle name="Input 15 21" xfId="6467"/>
    <cellStyle name="Input 15 22" xfId="6468"/>
    <cellStyle name="Input 15 23" xfId="6469"/>
    <cellStyle name="Input 15 3" xfId="6470"/>
    <cellStyle name="Input 15 3 10" xfId="6471"/>
    <cellStyle name="Input 15 3 11" xfId="6472"/>
    <cellStyle name="Input 15 3 2" xfId="6473"/>
    <cellStyle name="Input 15 3 3" xfId="6474"/>
    <cellStyle name="Input 15 3 4" xfId="6475"/>
    <cellStyle name="Input 15 3 5" xfId="6476"/>
    <cellStyle name="Input 15 3 6" xfId="6477"/>
    <cellStyle name="Input 15 3 7" xfId="6478"/>
    <cellStyle name="Input 15 3 8" xfId="6479"/>
    <cellStyle name="Input 15 3 9" xfId="6480"/>
    <cellStyle name="Input 15 4" xfId="6481"/>
    <cellStyle name="Input 15 4 10" xfId="6482"/>
    <cellStyle name="Input 15 4 11" xfId="6483"/>
    <cellStyle name="Input 15 4 2" xfId="6484"/>
    <cellStyle name="Input 15 4 3" xfId="6485"/>
    <cellStyle name="Input 15 4 4" xfId="6486"/>
    <cellStyle name="Input 15 4 5" xfId="6487"/>
    <cellStyle name="Input 15 4 6" xfId="6488"/>
    <cellStyle name="Input 15 4 7" xfId="6489"/>
    <cellStyle name="Input 15 4 8" xfId="6490"/>
    <cellStyle name="Input 15 4 9" xfId="6491"/>
    <cellStyle name="Input 15 5" xfId="6492"/>
    <cellStyle name="Input 15 5 10" xfId="6493"/>
    <cellStyle name="Input 15 5 11" xfId="6494"/>
    <cellStyle name="Input 15 5 2" xfId="6495"/>
    <cellStyle name="Input 15 5 3" xfId="6496"/>
    <cellStyle name="Input 15 5 4" xfId="6497"/>
    <cellStyle name="Input 15 5 5" xfId="6498"/>
    <cellStyle name="Input 15 5 6" xfId="6499"/>
    <cellStyle name="Input 15 5 7" xfId="6500"/>
    <cellStyle name="Input 15 5 8" xfId="6501"/>
    <cellStyle name="Input 15 5 9" xfId="6502"/>
    <cellStyle name="Input 15 6" xfId="6503"/>
    <cellStyle name="Input 15 6 10" xfId="6504"/>
    <cellStyle name="Input 15 6 11" xfId="6505"/>
    <cellStyle name="Input 15 6 2" xfId="6506"/>
    <cellStyle name="Input 15 6 3" xfId="6507"/>
    <cellStyle name="Input 15 6 4" xfId="6508"/>
    <cellStyle name="Input 15 6 5" xfId="6509"/>
    <cellStyle name="Input 15 6 6" xfId="6510"/>
    <cellStyle name="Input 15 6 7" xfId="6511"/>
    <cellStyle name="Input 15 6 8" xfId="6512"/>
    <cellStyle name="Input 15 6 9" xfId="6513"/>
    <cellStyle name="Input 15 7" xfId="6514"/>
    <cellStyle name="Input 15 7 10" xfId="6515"/>
    <cellStyle name="Input 15 7 11" xfId="6516"/>
    <cellStyle name="Input 15 7 2" xfId="6517"/>
    <cellStyle name="Input 15 7 3" xfId="6518"/>
    <cellStyle name="Input 15 7 4" xfId="6519"/>
    <cellStyle name="Input 15 7 5" xfId="6520"/>
    <cellStyle name="Input 15 7 6" xfId="6521"/>
    <cellStyle name="Input 15 7 7" xfId="6522"/>
    <cellStyle name="Input 15 7 8" xfId="6523"/>
    <cellStyle name="Input 15 7 9" xfId="6524"/>
    <cellStyle name="Input 15 8" xfId="6525"/>
    <cellStyle name="Input 15 8 10" xfId="6526"/>
    <cellStyle name="Input 15 8 11" xfId="6527"/>
    <cellStyle name="Input 15 8 2" xfId="6528"/>
    <cellStyle name="Input 15 8 3" xfId="6529"/>
    <cellStyle name="Input 15 8 4" xfId="6530"/>
    <cellStyle name="Input 15 8 5" xfId="6531"/>
    <cellStyle name="Input 15 8 6" xfId="6532"/>
    <cellStyle name="Input 15 8 7" xfId="6533"/>
    <cellStyle name="Input 15 8 8" xfId="6534"/>
    <cellStyle name="Input 15 8 9" xfId="6535"/>
    <cellStyle name="Input 15 9" xfId="6536"/>
    <cellStyle name="Input 15 9 10" xfId="6537"/>
    <cellStyle name="Input 15 9 11" xfId="6538"/>
    <cellStyle name="Input 15 9 2" xfId="6539"/>
    <cellStyle name="Input 15 9 3" xfId="6540"/>
    <cellStyle name="Input 15 9 4" xfId="6541"/>
    <cellStyle name="Input 15 9 5" xfId="6542"/>
    <cellStyle name="Input 15 9 6" xfId="6543"/>
    <cellStyle name="Input 15 9 7" xfId="6544"/>
    <cellStyle name="Input 15 9 8" xfId="6545"/>
    <cellStyle name="Input 15 9 9" xfId="6546"/>
    <cellStyle name="Input 16" xfId="6547"/>
    <cellStyle name="Input 16 10" xfId="6548"/>
    <cellStyle name="Input 16 11" xfId="6549"/>
    <cellStyle name="Input 16 2" xfId="6550"/>
    <cellStyle name="Input 16 3" xfId="6551"/>
    <cellStyle name="Input 16 4" xfId="6552"/>
    <cellStyle name="Input 16 5" xfId="6553"/>
    <cellStyle name="Input 16 6" xfId="6554"/>
    <cellStyle name="Input 16 7" xfId="6555"/>
    <cellStyle name="Input 16 8" xfId="6556"/>
    <cellStyle name="Input 16 9" xfId="6557"/>
    <cellStyle name="Input 17" xfId="6558"/>
    <cellStyle name="Input 17 10" xfId="6559"/>
    <cellStyle name="Input 17 11" xfId="6560"/>
    <cellStyle name="Input 17 2" xfId="6561"/>
    <cellStyle name="Input 17 3" xfId="6562"/>
    <cellStyle name="Input 17 4" xfId="6563"/>
    <cellStyle name="Input 17 5" xfId="6564"/>
    <cellStyle name="Input 17 6" xfId="6565"/>
    <cellStyle name="Input 17 7" xfId="6566"/>
    <cellStyle name="Input 17 8" xfId="6567"/>
    <cellStyle name="Input 17 9" xfId="6568"/>
    <cellStyle name="Input 18" xfId="6569"/>
    <cellStyle name="Input 18 10" xfId="6570"/>
    <cellStyle name="Input 18 11" xfId="6571"/>
    <cellStyle name="Input 18 2" xfId="6572"/>
    <cellStyle name="Input 18 3" xfId="6573"/>
    <cellStyle name="Input 18 4" xfId="6574"/>
    <cellStyle name="Input 18 5" xfId="6575"/>
    <cellStyle name="Input 18 6" xfId="6576"/>
    <cellStyle name="Input 18 7" xfId="6577"/>
    <cellStyle name="Input 18 8" xfId="6578"/>
    <cellStyle name="Input 18 9" xfId="6579"/>
    <cellStyle name="Input 19" xfId="6580"/>
    <cellStyle name="Input 19 10" xfId="6581"/>
    <cellStyle name="Input 19 11" xfId="6582"/>
    <cellStyle name="Input 19 2" xfId="6583"/>
    <cellStyle name="Input 19 3" xfId="6584"/>
    <cellStyle name="Input 19 4" xfId="6585"/>
    <cellStyle name="Input 19 5" xfId="6586"/>
    <cellStyle name="Input 19 6" xfId="6587"/>
    <cellStyle name="Input 19 7" xfId="6588"/>
    <cellStyle name="Input 19 8" xfId="6589"/>
    <cellStyle name="Input 19 9" xfId="6590"/>
    <cellStyle name="Input 2" xfId="6591"/>
    <cellStyle name="Input 2 10" xfId="6592"/>
    <cellStyle name="Input 2 10 10" xfId="6593"/>
    <cellStyle name="Input 2 10 10 10" xfId="6594"/>
    <cellStyle name="Input 2 10 10 11" xfId="6595"/>
    <cellStyle name="Input 2 10 10 2" xfId="6596"/>
    <cellStyle name="Input 2 10 10 3" xfId="6597"/>
    <cellStyle name="Input 2 10 10 4" xfId="6598"/>
    <cellStyle name="Input 2 10 10 5" xfId="6599"/>
    <cellStyle name="Input 2 10 10 6" xfId="6600"/>
    <cellStyle name="Input 2 10 10 7" xfId="6601"/>
    <cellStyle name="Input 2 10 10 8" xfId="6602"/>
    <cellStyle name="Input 2 10 10 9" xfId="6603"/>
    <cellStyle name="Input 2 10 11" xfId="6604"/>
    <cellStyle name="Input 2 10 11 10" xfId="6605"/>
    <cellStyle name="Input 2 10 11 11" xfId="6606"/>
    <cellStyle name="Input 2 10 11 2" xfId="6607"/>
    <cellStyle name="Input 2 10 11 3" xfId="6608"/>
    <cellStyle name="Input 2 10 11 4" xfId="6609"/>
    <cellStyle name="Input 2 10 11 5" xfId="6610"/>
    <cellStyle name="Input 2 10 11 6" xfId="6611"/>
    <cellStyle name="Input 2 10 11 7" xfId="6612"/>
    <cellStyle name="Input 2 10 11 8" xfId="6613"/>
    <cellStyle name="Input 2 10 11 9" xfId="6614"/>
    <cellStyle name="Input 2 10 12" xfId="6615"/>
    <cellStyle name="Input 2 10 12 10" xfId="6616"/>
    <cellStyle name="Input 2 10 12 11" xfId="6617"/>
    <cellStyle name="Input 2 10 12 2" xfId="6618"/>
    <cellStyle name="Input 2 10 12 3" xfId="6619"/>
    <cellStyle name="Input 2 10 12 4" xfId="6620"/>
    <cellStyle name="Input 2 10 12 5" xfId="6621"/>
    <cellStyle name="Input 2 10 12 6" xfId="6622"/>
    <cellStyle name="Input 2 10 12 7" xfId="6623"/>
    <cellStyle name="Input 2 10 12 8" xfId="6624"/>
    <cellStyle name="Input 2 10 12 9" xfId="6625"/>
    <cellStyle name="Input 2 10 13" xfId="6626"/>
    <cellStyle name="Input 2 10 13 10" xfId="6627"/>
    <cellStyle name="Input 2 10 13 11" xfId="6628"/>
    <cellStyle name="Input 2 10 13 2" xfId="6629"/>
    <cellStyle name="Input 2 10 13 3" xfId="6630"/>
    <cellStyle name="Input 2 10 13 4" xfId="6631"/>
    <cellStyle name="Input 2 10 13 5" xfId="6632"/>
    <cellStyle name="Input 2 10 13 6" xfId="6633"/>
    <cellStyle name="Input 2 10 13 7" xfId="6634"/>
    <cellStyle name="Input 2 10 13 8" xfId="6635"/>
    <cellStyle name="Input 2 10 13 9" xfId="6636"/>
    <cellStyle name="Input 2 10 14" xfId="6637"/>
    <cellStyle name="Input 2 10 14 10" xfId="6638"/>
    <cellStyle name="Input 2 10 14 11" xfId="6639"/>
    <cellStyle name="Input 2 10 14 2" xfId="6640"/>
    <cellStyle name="Input 2 10 14 3" xfId="6641"/>
    <cellStyle name="Input 2 10 14 4" xfId="6642"/>
    <cellStyle name="Input 2 10 14 5" xfId="6643"/>
    <cellStyle name="Input 2 10 14 6" xfId="6644"/>
    <cellStyle name="Input 2 10 14 7" xfId="6645"/>
    <cellStyle name="Input 2 10 14 8" xfId="6646"/>
    <cellStyle name="Input 2 10 14 9" xfId="6647"/>
    <cellStyle name="Input 2 10 15" xfId="6648"/>
    <cellStyle name="Input 2 10 15 10" xfId="6649"/>
    <cellStyle name="Input 2 10 15 11" xfId="6650"/>
    <cellStyle name="Input 2 10 15 2" xfId="6651"/>
    <cellStyle name="Input 2 10 15 3" xfId="6652"/>
    <cellStyle name="Input 2 10 15 4" xfId="6653"/>
    <cellStyle name="Input 2 10 15 5" xfId="6654"/>
    <cellStyle name="Input 2 10 15 6" xfId="6655"/>
    <cellStyle name="Input 2 10 15 7" xfId="6656"/>
    <cellStyle name="Input 2 10 15 8" xfId="6657"/>
    <cellStyle name="Input 2 10 15 9" xfId="6658"/>
    <cellStyle name="Input 2 10 16" xfId="6659"/>
    <cellStyle name="Input 2 10 16 10" xfId="6660"/>
    <cellStyle name="Input 2 10 16 11" xfId="6661"/>
    <cellStyle name="Input 2 10 16 2" xfId="6662"/>
    <cellStyle name="Input 2 10 16 3" xfId="6663"/>
    <cellStyle name="Input 2 10 16 4" xfId="6664"/>
    <cellStyle name="Input 2 10 16 5" xfId="6665"/>
    <cellStyle name="Input 2 10 16 6" xfId="6666"/>
    <cellStyle name="Input 2 10 16 7" xfId="6667"/>
    <cellStyle name="Input 2 10 16 8" xfId="6668"/>
    <cellStyle name="Input 2 10 16 9" xfId="6669"/>
    <cellStyle name="Input 2 10 17" xfId="6670"/>
    <cellStyle name="Input 2 10 17 10" xfId="6671"/>
    <cellStyle name="Input 2 10 17 11" xfId="6672"/>
    <cellStyle name="Input 2 10 17 2" xfId="6673"/>
    <cellStyle name="Input 2 10 17 3" xfId="6674"/>
    <cellStyle name="Input 2 10 17 4" xfId="6675"/>
    <cellStyle name="Input 2 10 17 5" xfId="6676"/>
    <cellStyle name="Input 2 10 17 6" xfId="6677"/>
    <cellStyle name="Input 2 10 17 7" xfId="6678"/>
    <cellStyle name="Input 2 10 17 8" xfId="6679"/>
    <cellStyle name="Input 2 10 17 9" xfId="6680"/>
    <cellStyle name="Input 2 10 18" xfId="6681"/>
    <cellStyle name="Input 2 10 18 10" xfId="6682"/>
    <cellStyle name="Input 2 10 18 11" xfId="6683"/>
    <cellStyle name="Input 2 10 18 2" xfId="6684"/>
    <cellStyle name="Input 2 10 18 3" xfId="6685"/>
    <cellStyle name="Input 2 10 18 4" xfId="6686"/>
    <cellStyle name="Input 2 10 18 5" xfId="6687"/>
    <cellStyle name="Input 2 10 18 6" xfId="6688"/>
    <cellStyle name="Input 2 10 18 7" xfId="6689"/>
    <cellStyle name="Input 2 10 18 8" xfId="6690"/>
    <cellStyle name="Input 2 10 18 9" xfId="6691"/>
    <cellStyle name="Input 2 10 19" xfId="6692"/>
    <cellStyle name="Input 2 10 2" xfId="6693"/>
    <cellStyle name="Input 2 10 2 10" xfId="6694"/>
    <cellStyle name="Input 2 10 2 11" xfId="6695"/>
    <cellStyle name="Input 2 10 2 2" xfId="6696"/>
    <cellStyle name="Input 2 10 2 3" xfId="6697"/>
    <cellStyle name="Input 2 10 2 4" xfId="6698"/>
    <cellStyle name="Input 2 10 2 5" xfId="6699"/>
    <cellStyle name="Input 2 10 2 6" xfId="6700"/>
    <cellStyle name="Input 2 10 2 7" xfId="6701"/>
    <cellStyle name="Input 2 10 2 8" xfId="6702"/>
    <cellStyle name="Input 2 10 2 9" xfId="6703"/>
    <cellStyle name="Input 2 10 20" xfId="6704"/>
    <cellStyle name="Input 2 10 21" xfId="6705"/>
    <cellStyle name="Input 2 10 22" xfId="6706"/>
    <cellStyle name="Input 2 10 23" xfId="6707"/>
    <cellStyle name="Input 2 10 24" xfId="6708"/>
    <cellStyle name="Input 2 10 25" xfId="6709"/>
    <cellStyle name="Input 2 10 26" xfId="6710"/>
    <cellStyle name="Input 2 10 27" xfId="6711"/>
    <cellStyle name="Input 2 10 28" xfId="6712"/>
    <cellStyle name="Input 2 10 29" xfId="6713"/>
    <cellStyle name="Input 2 10 3" xfId="6714"/>
    <cellStyle name="Input 2 10 3 10" xfId="6715"/>
    <cellStyle name="Input 2 10 3 11" xfId="6716"/>
    <cellStyle name="Input 2 10 3 2" xfId="6717"/>
    <cellStyle name="Input 2 10 3 3" xfId="6718"/>
    <cellStyle name="Input 2 10 3 4" xfId="6719"/>
    <cellStyle name="Input 2 10 3 5" xfId="6720"/>
    <cellStyle name="Input 2 10 3 6" xfId="6721"/>
    <cellStyle name="Input 2 10 3 7" xfId="6722"/>
    <cellStyle name="Input 2 10 3 8" xfId="6723"/>
    <cellStyle name="Input 2 10 3 9" xfId="6724"/>
    <cellStyle name="Input 2 10 30" xfId="6725"/>
    <cellStyle name="Input 2 10 31" xfId="6726"/>
    <cellStyle name="Input 2 10 32" xfId="6727"/>
    <cellStyle name="Input 2 10 33" xfId="6728"/>
    <cellStyle name="Input 2 10 34" xfId="6729"/>
    <cellStyle name="Input 2 10 35" xfId="6730"/>
    <cellStyle name="Input 2 10 36" xfId="6731"/>
    <cellStyle name="Input 2 10 37" xfId="6732"/>
    <cellStyle name="Input 2 10 38" xfId="6733"/>
    <cellStyle name="Input 2 10 39" xfId="6734"/>
    <cellStyle name="Input 2 10 4" xfId="6735"/>
    <cellStyle name="Input 2 10 4 10" xfId="6736"/>
    <cellStyle name="Input 2 10 4 11" xfId="6737"/>
    <cellStyle name="Input 2 10 4 2" xfId="6738"/>
    <cellStyle name="Input 2 10 4 3" xfId="6739"/>
    <cellStyle name="Input 2 10 4 4" xfId="6740"/>
    <cellStyle name="Input 2 10 4 5" xfId="6741"/>
    <cellStyle name="Input 2 10 4 6" xfId="6742"/>
    <cellStyle name="Input 2 10 4 7" xfId="6743"/>
    <cellStyle name="Input 2 10 4 8" xfId="6744"/>
    <cellStyle name="Input 2 10 4 9" xfId="6745"/>
    <cellStyle name="Input 2 10 40" xfId="6746"/>
    <cellStyle name="Input 2 10 5" xfId="6747"/>
    <cellStyle name="Input 2 10 5 10" xfId="6748"/>
    <cellStyle name="Input 2 10 5 11" xfId="6749"/>
    <cellStyle name="Input 2 10 5 2" xfId="6750"/>
    <cellStyle name="Input 2 10 5 3" xfId="6751"/>
    <cellStyle name="Input 2 10 5 4" xfId="6752"/>
    <cellStyle name="Input 2 10 5 5" xfId="6753"/>
    <cellStyle name="Input 2 10 5 6" xfId="6754"/>
    <cellStyle name="Input 2 10 5 7" xfId="6755"/>
    <cellStyle name="Input 2 10 5 8" xfId="6756"/>
    <cellStyle name="Input 2 10 5 9" xfId="6757"/>
    <cellStyle name="Input 2 10 6" xfId="6758"/>
    <cellStyle name="Input 2 10 6 10" xfId="6759"/>
    <cellStyle name="Input 2 10 6 11" xfId="6760"/>
    <cellStyle name="Input 2 10 6 2" xfId="6761"/>
    <cellStyle name="Input 2 10 6 3" xfId="6762"/>
    <cellStyle name="Input 2 10 6 4" xfId="6763"/>
    <cellStyle name="Input 2 10 6 5" xfId="6764"/>
    <cellStyle name="Input 2 10 6 6" xfId="6765"/>
    <cellStyle name="Input 2 10 6 7" xfId="6766"/>
    <cellStyle name="Input 2 10 6 8" xfId="6767"/>
    <cellStyle name="Input 2 10 6 9" xfId="6768"/>
    <cellStyle name="Input 2 10 7" xfId="6769"/>
    <cellStyle name="Input 2 10 7 10" xfId="6770"/>
    <cellStyle name="Input 2 10 7 11" xfId="6771"/>
    <cellStyle name="Input 2 10 7 2" xfId="6772"/>
    <cellStyle name="Input 2 10 7 3" xfId="6773"/>
    <cellStyle name="Input 2 10 7 4" xfId="6774"/>
    <cellStyle name="Input 2 10 7 5" xfId="6775"/>
    <cellStyle name="Input 2 10 7 6" xfId="6776"/>
    <cellStyle name="Input 2 10 7 7" xfId="6777"/>
    <cellStyle name="Input 2 10 7 8" xfId="6778"/>
    <cellStyle name="Input 2 10 7 9" xfId="6779"/>
    <cellStyle name="Input 2 10 8" xfId="6780"/>
    <cellStyle name="Input 2 10 8 10" xfId="6781"/>
    <cellStyle name="Input 2 10 8 11" xfId="6782"/>
    <cellStyle name="Input 2 10 8 2" xfId="6783"/>
    <cellStyle name="Input 2 10 8 3" xfId="6784"/>
    <cellStyle name="Input 2 10 8 4" xfId="6785"/>
    <cellStyle name="Input 2 10 8 5" xfId="6786"/>
    <cellStyle name="Input 2 10 8 6" xfId="6787"/>
    <cellStyle name="Input 2 10 8 7" xfId="6788"/>
    <cellStyle name="Input 2 10 8 8" xfId="6789"/>
    <cellStyle name="Input 2 10 8 9" xfId="6790"/>
    <cellStyle name="Input 2 10 9" xfId="6791"/>
    <cellStyle name="Input 2 10 9 10" xfId="6792"/>
    <cellStyle name="Input 2 10 9 11" xfId="6793"/>
    <cellStyle name="Input 2 10 9 2" xfId="6794"/>
    <cellStyle name="Input 2 10 9 3" xfId="6795"/>
    <cellStyle name="Input 2 10 9 4" xfId="6796"/>
    <cellStyle name="Input 2 10 9 5" xfId="6797"/>
    <cellStyle name="Input 2 10 9 6" xfId="6798"/>
    <cellStyle name="Input 2 10 9 7" xfId="6799"/>
    <cellStyle name="Input 2 10 9 8" xfId="6800"/>
    <cellStyle name="Input 2 10 9 9" xfId="6801"/>
    <cellStyle name="Input 2 11" xfId="6802"/>
    <cellStyle name="Input 2 11 10" xfId="6803"/>
    <cellStyle name="Input 2 11 10 10" xfId="6804"/>
    <cellStyle name="Input 2 11 10 11" xfId="6805"/>
    <cellStyle name="Input 2 11 10 2" xfId="6806"/>
    <cellStyle name="Input 2 11 10 3" xfId="6807"/>
    <cellStyle name="Input 2 11 10 4" xfId="6808"/>
    <cellStyle name="Input 2 11 10 5" xfId="6809"/>
    <cellStyle name="Input 2 11 10 6" xfId="6810"/>
    <cellStyle name="Input 2 11 10 7" xfId="6811"/>
    <cellStyle name="Input 2 11 10 8" xfId="6812"/>
    <cellStyle name="Input 2 11 10 9" xfId="6813"/>
    <cellStyle name="Input 2 11 11" xfId="6814"/>
    <cellStyle name="Input 2 11 11 10" xfId="6815"/>
    <cellStyle name="Input 2 11 11 11" xfId="6816"/>
    <cellStyle name="Input 2 11 11 2" xfId="6817"/>
    <cellStyle name="Input 2 11 11 3" xfId="6818"/>
    <cellStyle name="Input 2 11 11 4" xfId="6819"/>
    <cellStyle name="Input 2 11 11 5" xfId="6820"/>
    <cellStyle name="Input 2 11 11 6" xfId="6821"/>
    <cellStyle name="Input 2 11 11 7" xfId="6822"/>
    <cellStyle name="Input 2 11 11 8" xfId="6823"/>
    <cellStyle name="Input 2 11 11 9" xfId="6824"/>
    <cellStyle name="Input 2 11 12" xfId="6825"/>
    <cellStyle name="Input 2 11 12 10" xfId="6826"/>
    <cellStyle name="Input 2 11 12 11" xfId="6827"/>
    <cellStyle name="Input 2 11 12 2" xfId="6828"/>
    <cellStyle name="Input 2 11 12 3" xfId="6829"/>
    <cellStyle name="Input 2 11 12 4" xfId="6830"/>
    <cellStyle name="Input 2 11 12 5" xfId="6831"/>
    <cellStyle name="Input 2 11 12 6" xfId="6832"/>
    <cellStyle name="Input 2 11 12 7" xfId="6833"/>
    <cellStyle name="Input 2 11 12 8" xfId="6834"/>
    <cellStyle name="Input 2 11 12 9" xfId="6835"/>
    <cellStyle name="Input 2 11 13" xfId="6836"/>
    <cellStyle name="Input 2 11 13 10" xfId="6837"/>
    <cellStyle name="Input 2 11 13 11" xfId="6838"/>
    <cellStyle name="Input 2 11 13 2" xfId="6839"/>
    <cellStyle name="Input 2 11 13 3" xfId="6840"/>
    <cellStyle name="Input 2 11 13 4" xfId="6841"/>
    <cellStyle name="Input 2 11 13 5" xfId="6842"/>
    <cellStyle name="Input 2 11 13 6" xfId="6843"/>
    <cellStyle name="Input 2 11 13 7" xfId="6844"/>
    <cellStyle name="Input 2 11 13 8" xfId="6845"/>
    <cellStyle name="Input 2 11 13 9" xfId="6846"/>
    <cellStyle name="Input 2 11 14" xfId="6847"/>
    <cellStyle name="Input 2 11 14 10" xfId="6848"/>
    <cellStyle name="Input 2 11 14 11" xfId="6849"/>
    <cellStyle name="Input 2 11 14 2" xfId="6850"/>
    <cellStyle name="Input 2 11 14 3" xfId="6851"/>
    <cellStyle name="Input 2 11 14 4" xfId="6852"/>
    <cellStyle name="Input 2 11 14 5" xfId="6853"/>
    <cellStyle name="Input 2 11 14 6" xfId="6854"/>
    <cellStyle name="Input 2 11 14 7" xfId="6855"/>
    <cellStyle name="Input 2 11 14 8" xfId="6856"/>
    <cellStyle name="Input 2 11 14 9" xfId="6857"/>
    <cellStyle name="Input 2 11 15" xfId="6858"/>
    <cellStyle name="Input 2 11 15 10" xfId="6859"/>
    <cellStyle name="Input 2 11 15 11" xfId="6860"/>
    <cellStyle name="Input 2 11 15 2" xfId="6861"/>
    <cellStyle name="Input 2 11 15 3" xfId="6862"/>
    <cellStyle name="Input 2 11 15 4" xfId="6863"/>
    <cellStyle name="Input 2 11 15 5" xfId="6864"/>
    <cellStyle name="Input 2 11 15 6" xfId="6865"/>
    <cellStyle name="Input 2 11 15 7" xfId="6866"/>
    <cellStyle name="Input 2 11 15 8" xfId="6867"/>
    <cellStyle name="Input 2 11 15 9" xfId="6868"/>
    <cellStyle name="Input 2 11 16" xfId="6869"/>
    <cellStyle name="Input 2 11 16 10" xfId="6870"/>
    <cellStyle name="Input 2 11 16 11" xfId="6871"/>
    <cellStyle name="Input 2 11 16 2" xfId="6872"/>
    <cellStyle name="Input 2 11 16 3" xfId="6873"/>
    <cellStyle name="Input 2 11 16 4" xfId="6874"/>
    <cellStyle name="Input 2 11 16 5" xfId="6875"/>
    <cellStyle name="Input 2 11 16 6" xfId="6876"/>
    <cellStyle name="Input 2 11 16 7" xfId="6877"/>
    <cellStyle name="Input 2 11 16 8" xfId="6878"/>
    <cellStyle name="Input 2 11 16 9" xfId="6879"/>
    <cellStyle name="Input 2 11 17" xfId="6880"/>
    <cellStyle name="Input 2 11 17 10" xfId="6881"/>
    <cellStyle name="Input 2 11 17 11" xfId="6882"/>
    <cellStyle name="Input 2 11 17 2" xfId="6883"/>
    <cellStyle name="Input 2 11 17 3" xfId="6884"/>
    <cellStyle name="Input 2 11 17 4" xfId="6885"/>
    <cellStyle name="Input 2 11 17 5" xfId="6886"/>
    <cellStyle name="Input 2 11 17 6" xfId="6887"/>
    <cellStyle name="Input 2 11 17 7" xfId="6888"/>
    <cellStyle name="Input 2 11 17 8" xfId="6889"/>
    <cellStyle name="Input 2 11 17 9" xfId="6890"/>
    <cellStyle name="Input 2 11 18" xfId="6891"/>
    <cellStyle name="Input 2 11 18 10" xfId="6892"/>
    <cellStyle name="Input 2 11 18 11" xfId="6893"/>
    <cellStyle name="Input 2 11 18 2" xfId="6894"/>
    <cellStyle name="Input 2 11 18 3" xfId="6895"/>
    <cellStyle name="Input 2 11 18 4" xfId="6896"/>
    <cellStyle name="Input 2 11 18 5" xfId="6897"/>
    <cellStyle name="Input 2 11 18 6" xfId="6898"/>
    <cellStyle name="Input 2 11 18 7" xfId="6899"/>
    <cellStyle name="Input 2 11 18 8" xfId="6900"/>
    <cellStyle name="Input 2 11 18 9" xfId="6901"/>
    <cellStyle name="Input 2 11 19" xfId="6902"/>
    <cellStyle name="Input 2 11 2" xfId="6903"/>
    <cellStyle name="Input 2 11 2 10" xfId="6904"/>
    <cellStyle name="Input 2 11 2 11" xfId="6905"/>
    <cellStyle name="Input 2 11 2 2" xfId="6906"/>
    <cellStyle name="Input 2 11 2 3" xfId="6907"/>
    <cellStyle name="Input 2 11 2 4" xfId="6908"/>
    <cellStyle name="Input 2 11 2 5" xfId="6909"/>
    <cellStyle name="Input 2 11 2 6" xfId="6910"/>
    <cellStyle name="Input 2 11 2 7" xfId="6911"/>
    <cellStyle name="Input 2 11 2 8" xfId="6912"/>
    <cellStyle name="Input 2 11 2 9" xfId="6913"/>
    <cellStyle name="Input 2 11 20" xfId="6914"/>
    <cellStyle name="Input 2 11 21" xfId="6915"/>
    <cellStyle name="Input 2 11 22" xfId="6916"/>
    <cellStyle name="Input 2 11 23" xfId="6917"/>
    <cellStyle name="Input 2 11 24" xfId="6918"/>
    <cellStyle name="Input 2 11 25" xfId="6919"/>
    <cellStyle name="Input 2 11 26" xfId="6920"/>
    <cellStyle name="Input 2 11 27" xfId="6921"/>
    <cellStyle name="Input 2 11 28" xfId="6922"/>
    <cellStyle name="Input 2 11 29" xfId="6923"/>
    <cellStyle name="Input 2 11 3" xfId="6924"/>
    <cellStyle name="Input 2 11 3 10" xfId="6925"/>
    <cellStyle name="Input 2 11 3 11" xfId="6926"/>
    <cellStyle name="Input 2 11 3 2" xfId="6927"/>
    <cellStyle name="Input 2 11 3 3" xfId="6928"/>
    <cellStyle name="Input 2 11 3 4" xfId="6929"/>
    <cellStyle name="Input 2 11 3 5" xfId="6930"/>
    <cellStyle name="Input 2 11 3 6" xfId="6931"/>
    <cellStyle name="Input 2 11 3 7" xfId="6932"/>
    <cellStyle name="Input 2 11 3 8" xfId="6933"/>
    <cellStyle name="Input 2 11 3 9" xfId="6934"/>
    <cellStyle name="Input 2 11 30" xfId="6935"/>
    <cellStyle name="Input 2 11 31" xfId="6936"/>
    <cellStyle name="Input 2 11 32" xfId="6937"/>
    <cellStyle name="Input 2 11 33" xfId="6938"/>
    <cellStyle name="Input 2 11 34" xfId="6939"/>
    <cellStyle name="Input 2 11 35" xfId="6940"/>
    <cellStyle name="Input 2 11 36" xfId="6941"/>
    <cellStyle name="Input 2 11 37" xfId="6942"/>
    <cellStyle name="Input 2 11 38" xfId="6943"/>
    <cellStyle name="Input 2 11 39" xfId="6944"/>
    <cellStyle name="Input 2 11 4" xfId="6945"/>
    <cellStyle name="Input 2 11 4 10" xfId="6946"/>
    <cellStyle name="Input 2 11 4 11" xfId="6947"/>
    <cellStyle name="Input 2 11 4 2" xfId="6948"/>
    <cellStyle name="Input 2 11 4 3" xfId="6949"/>
    <cellStyle name="Input 2 11 4 4" xfId="6950"/>
    <cellStyle name="Input 2 11 4 5" xfId="6951"/>
    <cellStyle name="Input 2 11 4 6" xfId="6952"/>
    <cellStyle name="Input 2 11 4 7" xfId="6953"/>
    <cellStyle name="Input 2 11 4 8" xfId="6954"/>
    <cellStyle name="Input 2 11 4 9" xfId="6955"/>
    <cellStyle name="Input 2 11 40" xfId="6956"/>
    <cellStyle name="Input 2 11 5" xfId="6957"/>
    <cellStyle name="Input 2 11 5 10" xfId="6958"/>
    <cellStyle name="Input 2 11 5 11" xfId="6959"/>
    <cellStyle name="Input 2 11 5 2" xfId="6960"/>
    <cellStyle name="Input 2 11 5 3" xfId="6961"/>
    <cellStyle name="Input 2 11 5 4" xfId="6962"/>
    <cellStyle name="Input 2 11 5 5" xfId="6963"/>
    <cellStyle name="Input 2 11 5 6" xfId="6964"/>
    <cellStyle name="Input 2 11 5 7" xfId="6965"/>
    <cellStyle name="Input 2 11 5 8" xfId="6966"/>
    <cellStyle name="Input 2 11 5 9" xfId="6967"/>
    <cellStyle name="Input 2 11 6" xfId="6968"/>
    <cellStyle name="Input 2 11 6 10" xfId="6969"/>
    <cellStyle name="Input 2 11 6 11" xfId="6970"/>
    <cellStyle name="Input 2 11 6 2" xfId="6971"/>
    <cellStyle name="Input 2 11 6 3" xfId="6972"/>
    <cellStyle name="Input 2 11 6 4" xfId="6973"/>
    <cellStyle name="Input 2 11 6 5" xfId="6974"/>
    <cellStyle name="Input 2 11 6 6" xfId="6975"/>
    <cellStyle name="Input 2 11 6 7" xfId="6976"/>
    <cellStyle name="Input 2 11 6 8" xfId="6977"/>
    <cellStyle name="Input 2 11 6 9" xfId="6978"/>
    <cellStyle name="Input 2 11 7" xfId="6979"/>
    <cellStyle name="Input 2 11 7 10" xfId="6980"/>
    <cellStyle name="Input 2 11 7 11" xfId="6981"/>
    <cellStyle name="Input 2 11 7 2" xfId="6982"/>
    <cellStyle name="Input 2 11 7 3" xfId="6983"/>
    <cellStyle name="Input 2 11 7 4" xfId="6984"/>
    <cellStyle name="Input 2 11 7 5" xfId="6985"/>
    <cellStyle name="Input 2 11 7 6" xfId="6986"/>
    <cellStyle name="Input 2 11 7 7" xfId="6987"/>
    <cellStyle name="Input 2 11 7 8" xfId="6988"/>
    <cellStyle name="Input 2 11 7 9" xfId="6989"/>
    <cellStyle name="Input 2 11 8" xfId="6990"/>
    <cellStyle name="Input 2 11 8 10" xfId="6991"/>
    <cellStyle name="Input 2 11 8 11" xfId="6992"/>
    <cellStyle name="Input 2 11 8 2" xfId="6993"/>
    <cellStyle name="Input 2 11 8 3" xfId="6994"/>
    <cellStyle name="Input 2 11 8 4" xfId="6995"/>
    <cellStyle name="Input 2 11 8 5" xfId="6996"/>
    <cellStyle name="Input 2 11 8 6" xfId="6997"/>
    <cellStyle name="Input 2 11 8 7" xfId="6998"/>
    <cellStyle name="Input 2 11 8 8" xfId="6999"/>
    <cellStyle name="Input 2 11 8 9" xfId="7000"/>
    <cellStyle name="Input 2 11 9" xfId="7001"/>
    <cellStyle name="Input 2 11 9 10" xfId="7002"/>
    <cellStyle name="Input 2 11 9 11" xfId="7003"/>
    <cellStyle name="Input 2 11 9 2" xfId="7004"/>
    <cellStyle name="Input 2 11 9 3" xfId="7005"/>
    <cellStyle name="Input 2 11 9 4" xfId="7006"/>
    <cellStyle name="Input 2 11 9 5" xfId="7007"/>
    <cellStyle name="Input 2 11 9 6" xfId="7008"/>
    <cellStyle name="Input 2 11 9 7" xfId="7009"/>
    <cellStyle name="Input 2 11 9 8" xfId="7010"/>
    <cellStyle name="Input 2 11 9 9" xfId="7011"/>
    <cellStyle name="Input 2 12" xfId="7012"/>
    <cellStyle name="Input 2 12 10" xfId="7013"/>
    <cellStyle name="Input 2 12 10 10" xfId="7014"/>
    <cellStyle name="Input 2 12 10 11" xfId="7015"/>
    <cellStyle name="Input 2 12 10 2" xfId="7016"/>
    <cellStyle name="Input 2 12 10 3" xfId="7017"/>
    <cellStyle name="Input 2 12 10 4" xfId="7018"/>
    <cellStyle name="Input 2 12 10 5" xfId="7019"/>
    <cellStyle name="Input 2 12 10 6" xfId="7020"/>
    <cellStyle name="Input 2 12 10 7" xfId="7021"/>
    <cellStyle name="Input 2 12 10 8" xfId="7022"/>
    <cellStyle name="Input 2 12 10 9" xfId="7023"/>
    <cellStyle name="Input 2 12 11" xfId="7024"/>
    <cellStyle name="Input 2 12 11 10" xfId="7025"/>
    <cellStyle name="Input 2 12 11 11" xfId="7026"/>
    <cellStyle name="Input 2 12 11 2" xfId="7027"/>
    <cellStyle name="Input 2 12 11 3" xfId="7028"/>
    <cellStyle name="Input 2 12 11 4" xfId="7029"/>
    <cellStyle name="Input 2 12 11 5" xfId="7030"/>
    <cellStyle name="Input 2 12 11 6" xfId="7031"/>
    <cellStyle name="Input 2 12 11 7" xfId="7032"/>
    <cellStyle name="Input 2 12 11 8" xfId="7033"/>
    <cellStyle name="Input 2 12 11 9" xfId="7034"/>
    <cellStyle name="Input 2 12 12" xfId="7035"/>
    <cellStyle name="Input 2 12 12 10" xfId="7036"/>
    <cellStyle name="Input 2 12 12 11" xfId="7037"/>
    <cellStyle name="Input 2 12 12 2" xfId="7038"/>
    <cellStyle name="Input 2 12 12 3" xfId="7039"/>
    <cellStyle name="Input 2 12 12 4" xfId="7040"/>
    <cellStyle name="Input 2 12 12 5" xfId="7041"/>
    <cellStyle name="Input 2 12 12 6" xfId="7042"/>
    <cellStyle name="Input 2 12 12 7" xfId="7043"/>
    <cellStyle name="Input 2 12 12 8" xfId="7044"/>
    <cellStyle name="Input 2 12 12 9" xfId="7045"/>
    <cellStyle name="Input 2 12 13" xfId="7046"/>
    <cellStyle name="Input 2 12 13 10" xfId="7047"/>
    <cellStyle name="Input 2 12 13 11" xfId="7048"/>
    <cellStyle name="Input 2 12 13 2" xfId="7049"/>
    <cellStyle name="Input 2 12 13 3" xfId="7050"/>
    <cellStyle name="Input 2 12 13 4" xfId="7051"/>
    <cellStyle name="Input 2 12 13 5" xfId="7052"/>
    <cellStyle name="Input 2 12 13 6" xfId="7053"/>
    <cellStyle name="Input 2 12 13 7" xfId="7054"/>
    <cellStyle name="Input 2 12 13 8" xfId="7055"/>
    <cellStyle name="Input 2 12 13 9" xfId="7056"/>
    <cellStyle name="Input 2 12 14" xfId="7057"/>
    <cellStyle name="Input 2 12 15" xfId="7058"/>
    <cellStyle name="Input 2 12 16" xfId="7059"/>
    <cellStyle name="Input 2 12 17" xfId="7060"/>
    <cellStyle name="Input 2 12 18" xfId="7061"/>
    <cellStyle name="Input 2 12 19" xfId="7062"/>
    <cellStyle name="Input 2 12 2" xfId="7063"/>
    <cellStyle name="Input 2 12 2 10" xfId="7064"/>
    <cellStyle name="Input 2 12 2 11" xfId="7065"/>
    <cellStyle name="Input 2 12 2 2" xfId="7066"/>
    <cellStyle name="Input 2 12 2 3" xfId="7067"/>
    <cellStyle name="Input 2 12 2 4" xfId="7068"/>
    <cellStyle name="Input 2 12 2 5" xfId="7069"/>
    <cellStyle name="Input 2 12 2 6" xfId="7070"/>
    <cellStyle name="Input 2 12 2 7" xfId="7071"/>
    <cellStyle name="Input 2 12 2 8" xfId="7072"/>
    <cellStyle name="Input 2 12 2 9" xfId="7073"/>
    <cellStyle name="Input 2 12 20" xfId="7074"/>
    <cellStyle name="Input 2 12 21" xfId="7075"/>
    <cellStyle name="Input 2 12 22" xfId="7076"/>
    <cellStyle name="Input 2 12 23" xfId="7077"/>
    <cellStyle name="Input 2 12 3" xfId="7078"/>
    <cellStyle name="Input 2 12 3 10" xfId="7079"/>
    <cellStyle name="Input 2 12 3 11" xfId="7080"/>
    <cellStyle name="Input 2 12 3 2" xfId="7081"/>
    <cellStyle name="Input 2 12 3 3" xfId="7082"/>
    <cellStyle name="Input 2 12 3 4" xfId="7083"/>
    <cellStyle name="Input 2 12 3 5" xfId="7084"/>
    <cellStyle name="Input 2 12 3 6" xfId="7085"/>
    <cellStyle name="Input 2 12 3 7" xfId="7086"/>
    <cellStyle name="Input 2 12 3 8" xfId="7087"/>
    <cellStyle name="Input 2 12 3 9" xfId="7088"/>
    <cellStyle name="Input 2 12 4" xfId="7089"/>
    <cellStyle name="Input 2 12 4 10" xfId="7090"/>
    <cellStyle name="Input 2 12 4 11" xfId="7091"/>
    <cellStyle name="Input 2 12 4 2" xfId="7092"/>
    <cellStyle name="Input 2 12 4 3" xfId="7093"/>
    <cellStyle name="Input 2 12 4 4" xfId="7094"/>
    <cellStyle name="Input 2 12 4 5" xfId="7095"/>
    <cellStyle name="Input 2 12 4 6" xfId="7096"/>
    <cellStyle name="Input 2 12 4 7" xfId="7097"/>
    <cellStyle name="Input 2 12 4 8" xfId="7098"/>
    <cellStyle name="Input 2 12 4 9" xfId="7099"/>
    <cellStyle name="Input 2 12 5" xfId="7100"/>
    <cellStyle name="Input 2 12 5 10" xfId="7101"/>
    <cellStyle name="Input 2 12 5 11" xfId="7102"/>
    <cellStyle name="Input 2 12 5 2" xfId="7103"/>
    <cellStyle name="Input 2 12 5 3" xfId="7104"/>
    <cellStyle name="Input 2 12 5 4" xfId="7105"/>
    <cellStyle name="Input 2 12 5 5" xfId="7106"/>
    <cellStyle name="Input 2 12 5 6" xfId="7107"/>
    <cellStyle name="Input 2 12 5 7" xfId="7108"/>
    <cellStyle name="Input 2 12 5 8" xfId="7109"/>
    <cellStyle name="Input 2 12 5 9" xfId="7110"/>
    <cellStyle name="Input 2 12 6" xfId="7111"/>
    <cellStyle name="Input 2 12 6 10" xfId="7112"/>
    <cellStyle name="Input 2 12 6 11" xfId="7113"/>
    <cellStyle name="Input 2 12 6 2" xfId="7114"/>
    <cellStyle name="Input 2 12 6 3" xfId="7115"/>
    <cellStyle name="Input 2 12 6 4" xfId="7116"/>
    <cellStyle name="Input 2 12 6 5" xfId="7117"/>
    <cellStyle name="Input 2 12 6 6" xfId="7118"/>
    <cellStyle name="Input 2 12 6 7" xfId="7119"/>
    <cellStyle name="Input 2 12 6 8" xfId="7120"/>
    <cellStyle name="Input 2 12 6 9" xfId="7121"/>
    <cellStyle name="Input 2 12 7" xfId="7122"/>
    <cellStyle name="Input 2 12 7 10" xfId="7123"/>
    <cellStyle name="Input 2 12 7 11" xfId="7124"/>
    <cellStyle name="Input 2 12 7 2" xfId="7125"/>
    <cellStyle name="Input 2 12 7 3" xfId="7126"/>
    <cellStyle name="Input 2 12 7 4" xfId="7127"/>
    <cellStyle name="Input 2 12 7 5" xfId="7128"/>
    <cellStyle name="Input 2 12 7 6" xfId="7129"/>
    <cellStyle name="Input 2 12 7 7" xfId="7130"/>
    <cellStyle name="Input 2 12 7 8" xfId="7131"/>
    <cellStyle name="Input 2 12 7 9" xfId="7132"/>
    <cellStyle name="Input 2 12 8" xfId="7133"/>
    <cellStyle name="Input 2 12 8 10" xfId="7134"/>
    <cellStyle name="Input 2 12 8 11" xfId="7135"/>
    <cellStyle name="Input 2 12 8 2" xfId="7136"/>
    <cellStyle name="Input 2 12 8 3" xfId="7137"/>
    <cellStyle name="Input 2 12 8 4" xfId="7138"/>
    <cellStyle name="Input 2 12 8 5" xfId="7139"/>
    <cellStyle name="Input 2 12 8 6" xfId="7140"/>
    <cellStyle name="Input 2 12 8 7" xfId="7141"/>
    <cellStyle name="Input 2 12 8 8" xfId="7142"/>
    <cellStyle name="Input 2 12 8 9" xfId="7143"/>
    <cellStyle name="Input 2 12 9" xfId="7144"/>
    <cellStyle name="Input 2 12 9 10" xfId="7145"/>
    <cellStyle name="Input 2 12 9 11" xfId="7146"/>
    <cellStyle name="Input 2 12 9 2" xfId="7147"/>
    <cellStyle name="Input 2 12 9 3" xfId="7148"/>
    <cellStyle name="Input 2 12 9 4" xfId="7149"/>
    <cellStyle name="Input 2 12 9 5" xfId="7150"/>
    <cellStyle name="Input 2 12 9 6" xfId="7151"/>
    <cellStyle name="Input 2 12 9 7" xfId="7152"/>
    <cellStyle name="Input 2 12 9 8" xfId="7153"/>
    <cellStyle name="Input 2 12 9 9" xfId="7154"/>
    <cellStyle name="Input 2 13" xfId="7155"/>
    <cellStyle name="Input 2 13 10" xfId="7156"/>
    <cellStyle name="Input 2 13 10 10" xfId="7157"/>
    <cellStyle name="Input 2 13 10 11" xfId="7158"/>
    <cellStyle name="Input 2 13 10 2" xfId="7159"/>
    <cellStyle name="Input 2 13 10 3" xfId="7160"/>
    <cellStyle name="Input 2 13 10 4" xfId="7161"/>
    <cellStyle name="Input 2 13 10 5" xfId="7162"/>
    <cellStyle name="Input 2 13 10 6" xfId="7163"/>
    <cellStyle name="Input 2 13 10 7" xfId="7164"/>
    <cellStyle name="Input 2 13 10 8" xfId="7165"/>
    <cellStyle name="Input 2 13 10 9" xfId="7166"/>
    <cellStyle name="Input 2 13 11" xfId="7167"/>
    <cellStyle name="Input 2 13 11 10" xfId="7168"/>
    <cellStyle name="Input 2 13 11 11" xfId="7169"/>
    <cellStyle name="Input 2 13 11 2" xfId="7170"/>
    <cellStyle name="Input 2 13 11 3" xfId="7171"/>
    <cellStyle name="Input 2 13 11 4" xfId="7172"/>
    <cellStyle name="Input 2 13 11 5" xfId="7173"/>
    <cellStyle name="Input 2 13 11 6" xfId="7174"/>
    <cellStyle name="Input 2 13 11 7" xfId="7175"/>
    <cellStyle name="Input 2 13 11 8" xfId="7176"/>
    <cellStyle name="Input 2 13 11 9" xfId="7177"/>
    <cellStyle name="Input 2 13 12" xfId="7178"/>
    <cellStyle name="Input 2 13 12 10" xfId="7179"/>
    <cellStyle name="Input 2 13 12 11" xfId="7180"/>
    <cellStyle name="Input 2 13 12 2" xfId="7181"/>
    <cellStyle name="Input 2 13 12 3" xfId="7182"/>
    <cellStyle name="Input 2 13 12 4" xfId="7183"/>
    <cellStyle name="Input 2 13 12 5" xfId="7184"/>
    <cellStyle name="Input 2 13 12 6" xfId="7185"/>
    <cellStyle name="Input 2 13 12 7" xfId="7186"/>
    <cellStyle name="Input 2 13 12 8" xfId="7187"/>
    <cellStyle name="Input 2 13 12 9" xfId="7188"/>
    <cellStyle name="Input 2 13 13" xfId="7189"/>
    <cellStyle name="Input 2 13 13 10" xfId="7190"/>
    <cellStyle name="Input 2 13 13 11" xfId="7191"/>
    <cellStyle name="Input 2 13 13 2" xfId="7192"/>
    <cellStyle name="Input 2 13 13 3" xfId="7193"/>
    <cellStyle name="Input 2 13 13 4" xfId="7194"/>
    <cellStyle name="Input 2 13 13 5" xfId="7195"/>
    <cellStyle name="Input 2 13 13 6" xfId="7196"/>
    <cellStyle name="Input 2 13 13 7" xfId="7197"/>
    <cellStyle name="Input 2 13 13 8" xfId="7198"/>
    <cellStyle name="Input 2 13 13 9" xfId="7199"/>
    <cellStyle name="Input 2 13 14" xfId="7200"/>
    <cellStyle name="Input 2 13 15" xfId="7201"/>
    <cellStyle name="Input 2 13 16" xfId="7202"/>
    <cellStyle name="Input 2 13 17" xfId="7203"/>
    <cellStyle name="Input 2 13 18" xfId="7204"/>
    <cellStyle name="Input 2 13 19" xfId="7205"/>
    <cellStyle name="Input 2 13 2" xfId="7206"/>
    <cellStyle name="Input 2 13 2 10" xfId="7207"/>
    <cellStyle name="Input 2 13 2 11" xfId="7208"/>
    <cellStyle name="Input 2 13 2 2" xfId="7209"/>
    <cellStyle name="Input 2 13 2 3" xfId="7210"/>
    <cellStyle name="Input 2 13 2 4" xfId="7211"/>
    <cellStyle name="Input 2 13 2 5" xfId="7212"/>
    <cellStyle name="Input 2 13 2 6" xfId="7213"/>
    <cellStyle name="Input 2 13 2 7" xfId="7214"/>
    <cellStyle name="Input 2 13 2 8" xfId="7215"/>
    <cellStyle name="Input 2 13 2 9" xfId="7216"/>
    <cellStyle name="Input 2 13 20" xfId="7217"/>
    <cellStyle name="Input 2 13 21" xfId="7218"/>
    <cellStyle name="Input 2 13 22" xfId="7219"/>
    <cellStyle name="Input 2 13 23" xfId="7220"/>
    <cellStyle name="Input 2 13 3" xfId="7221"/>
    <cellStyle name="Input 2 13 3 10" xfId="7222"/>
    <cellStyle name="Input 2 13 3 11" xfId="7223"/>
    <cellStyle name="Input 2 13 3 2" xfId="7224"/>
    <cellStyle name="Input 2 13 3 3" xfId="7225"/>
    <cellStyle name="Input 2 13 3 4" xfId="7226"/>
    <cellStyle name="Input 2 13 3 5" xfId="7227"/>
    <cellStyle name="Input 2 13 3 6" xfId="7228"/>
    <cellStyle name="Input 2 13 3 7" xfId="7229"/>
    <cellStyle name="Input 2 13 3 8" xfId="7230"/>
    <cellStyle name="Input 2 13 3 9" xfId="7231"/>
    <cellStyle name="Input 2 13 4" xfId="7232"/>
    <cellStyle name="Input 2 13 4 10" xfId="7233"/>
    <cellStyle name="Input 2 13 4 11" xfId="7234"/>
    <cellStyle name="Input 2 13 4 2" xfId="7235"/>
    <cellStyle name="Input 2 13 4 3" xfId="7236"/>
    <cellStyle name="Input 2 13 4 4" xfId="7237"/>
    <cellStyle name="Input 2 13 4 5" xfId="7238"/>
    <cellStyle name="Input 2 13 4 6" xfId="7239"/>
    <cellStyle name="Input 2 13 4 7" xfId="7240"/>
    <cellStyle name="Input 2 13 4 8" xfId="7241"/>
    <cellStyle name="Input 2 13 4 9" xfId="7242"/>
    <cellStyle name="Input 2 13 5" xfId="7243"/>
    <cellStyle name="Input 2 13 5 10" xfId="7244"/>
    <cellStyle name="Input 2 13 5 11" xfId="7245"/>
    <cellStyle name="Input 2 13 5 2" xfId="7246"/>
    <cellStyle name="Input 2 13 5 3" xfId="7247"/>
    <cellStyle name="Input 2 13 5 4" xfId="7248"/>
    <cellStyle name="Input 2 13 5 5" xfId="7249"/>
    <cellStyle name="Input 2 13 5 6" xfId="7250"/>
    <cellStyle name="Input 2 13 5 7" xfId="7251"/>
    <cellStyle name="Input 2 13 5 8" xfId="7252"/>
    <cellStyle name="Input 2 13 5 9" xfId="7253"/>
    <cellStyle name="Input 2 13 6" xfId="7254"/>
    <cellStyle name="Input 2 13 6 10" xfId="7255"/>
    <cellStyle name="Input 2 13 6 11" xfId="7256"/>
    <cellStyle name="Input 2 13 6 2" xfId="7257"/>
    <cellStyle name="Input 2 13 6 3" xfId="7258"/>
    <cellStyle name="Input 2 13 6 4" xfId="7259"/>
    <cellStyle name="Input 2 13 6 5" xfId="7260"/>
    <cellStyle name="Input 2 13 6 6" xfId="7261"/>
    <cellStyle name="Input 2 13 6 7" xfId="7262"/>
    <cellStyle name="Input 2 13 6 8" xfId="7263"/>
    <cellStyle name="Input 2 13 6 9" xfId="7264"/>
    <cellStyle name="Input 2 13 7" xfId="7265"/>
    <cellStyle name="Input 2 13 7 10" xfId="7266"/>
    <cellStyle name="Input 2 13 7 11" xfId="7267"/>
    <cellStyle name="Input 2 13 7 2" xfId="7268"/>
    <cellStyle name="Input 2 13 7 3" xfId="7269"/>
    <cellStyle name="Input 2 13 7 4" xfId="7270"/>
    <cellStyle name="Input 2 13 7 5" xfId="7271"/>
    <cellStyle name="Input 2 13 7 6" xfId="7272"/>
    <cellStyle name="Input 2 13 7 7" xfId="7273"/>
    <cellStyle name="Input 2 13 7 8" xfId="7274"/>
    <cellStyle name="Input 2 13 7 9" xfId="7275"/>
    <cellStyle name="Input 2 13 8" xfId="7276"/>
    <cellStyle name="Input 2 13 8 10" xfId="7277"/>
    <cellStyle name="Input 2 13 8 11" xfId="7278"/>
    <cellStyle name="Input 2 13 8 2" xfId="7279"/>
    <cellStyle name="Input 2 13 8 3" xfId="7280"/>
    <cellStyle name="Input 2 13 8 4" xfId="7281"/>
    <cellStyle name="Input 2 13 8 5" xfId="7282"/>
    <cellStyle name="Input 2 13 8 6" xfId="7283"/>
    <cellStyle name="Input 2 13 8 7" xfId="7284"/>
    <cellStyle name="Input 2 13 8 8" xfId="7285"/>
    <cellStyle name="Input 2 13 8 9" xfId="7286"/>
    <cellStyle name="Input 2 13 9" xfId="7287"/>
    <cellStyle name="Input 2 13 9 10" xfId="7288"/>
    <cellStyle name="Input 2 13 9 11" xfId="7289"/>
    <cellStyle name="Input 2 13 9 2" xfId="7290"/>
    <cellStyle name="Input 2 13 9 3" xfId="7291"/>
    <cellStyle name="Input 2 13 9 4" xfId="7292"/>
    <cellStyle name="Input 2 13 9 5" xfId="7293"/>
    <cellStyle name="Input 2 13 9 6" xfId="7294"/>
    <cellStyle name="Input 2 13 9 7" xfId="7295"/>
    <cellStyle name="Input 2 13 9 8" xfId="7296"/>
    <cellStyle name="Input 2 13 9 9" xfId="7297"/>
    <cellStyle name="Input 2 14" xfId="7298"/>
    <cellStyle name="Input 2 14 10" xfId="7299"/>
    <cellStyle name="Input 2 14 10 10" xfId="7300"/>
    <cellStyle name="Input 2 14 10 11" xfId="7301"/>
    <cellStyle name="Input 2 14 10 2" xfId="7302"/>
    <cellStyle name="Input 2 14 10 3" xfId="7303"/>
    <cellStyle name="Input 2 14 10 4" xfId="7304"/>
    <cellStyle name="Input 2 14 10 5" xfId="7305"/>
    <cellStyle name="Input 2 14 10 6" xfId="7306"/>
    <cellStyle name="Input 2 14 10 7" xfId="7307"/>
    <cellStyle name="Input 2 14 10 8" xfId="7308"/>
    <cellStyle name="Input 2 14 10 9" xfId="7309"/>
    <cellStyle name="Input 2 14 11" xfId="7310"/>
    <cellStyle name="Input 2 14 11 10" xfId="7311"/>
    <cellStyle name="Input 2 14 11 11" xfId="7312"/>
    <cellStyle name="Input 2 14 11 2" xfId="7313"/>
    <cellStyle name="Input 2 14 11 3" xfId="7314"/>
    <cellStyle name="Input 2 14 11 4" xfId="7315"/>
    <cellStyle name="Input 2 14 11 5" xfId="7316"/>
    <cellStyle name="Input 2 14 11 6" xfId="7317"/>
    <cellStyle name="Input 2 14 11 7" xfId="7318"/>
    <cellStyle name="Input 2 14 11 8" xfId="7319"/>
    <cellStyle name="Input 2 14 11 9" xfId="7320"/>
    <cellStyle name="Input 2 14 12" xfId="7321"/>
    <cellStyle name="Input 2 14 12 10" xfId="7322"/>
    <cellStyle name="Input 2 14 12 11" xfId="7323"/>
    <cellStyle name="Input 2 14 12 2" xfId="7324"/>
    <cellStyle name="Input 2 14 12 3" xfId="7325"/>
    <cellStyle name="Input 2 14 12 4" xfId="7326"/>
    <cellStyle name="Input 2 14 12 5" xfId="7327"/>
    <cellStyle name="Input 2 14 12 6" xfId="7328"/>
    <cellStyle name="Input 2 14 12 7" xfId="7329"/>
    <cellStyle name="Input 2 14 12 8" xfId="7330"/>
    <cellStyle name="Input 2 14 12 9" xfId="7331"/>
    <cellStyle name="Input 2 14 13" xfId="7332"/>
    <cellStyle name="Input 2 14 13 10" xfId="7333"/>
    <cellStyle name="Input 2 14 13 11" xfId="7334"/>
    <cellStyle name="Input 2 14 13 2" xfId="7335"/>
    <cellStyle name="Input 2 14 13 3" xfId="7336"/>
    <cellStyle name="Input 2 14 13 4" xfId="7337"/>
    <cellStyle name="Input 2 14 13 5" xfId="7338"/>
    <cellStyle name="Input 2 14 13 6" xfId="7339"/>
    <cellStyle name="Input 2 14 13 7" xfId="7340"/>
    <cellStyle name="Input 2 14 13 8" xfId="7341"/>
    <cellStyle name="Input 2 14 13 9" xfId="7342"/>
    <cellStyle name="Input 2 14 14" xfId="7343"/>
    <cellStyle name="Input 2 14 15" xfId="7344"/>
    <cellStyle name="Input 2 14 16" xfId="7345"/>
    <cellStyle name="Input 2 14 17" xfId="7346"/>
    <cellStyle name="Input 2 14 18" xfId="7347"/>
    <cellStyle name="Input 2 14 19" xfId="7348"/>
    <cellStyle name="Input 2 14 2" xfId="7349"/>
    <cellStyle name="Input 2 14 2 10" xfId="7350"/>
    <cellStyle name="Input 2 14 2 11" xfId="7351"/>
    <cellStyle name="Input 2 14 2 2" xfId="7352"/>
    <cellStyle name="Input 2 14 2 3" xfId="7353"/>
    <cellStyle name="Input 2 14 2 4" xfId="7354"/>
    <cellStyle name="Input 2 14 2 5" xfId="7355"/>
    <cellStyle name="Input 2 14 2 6" xfId="7356"/>
    <cellStyle name="Input 2 14 2 7" xfId="7357"/>
    <cellStyle name="Input 2 14 2 8" xfId="7358"/>
    <cellStyle name="Input 2 14 2 9" xfId="7359"/>
    <cellStyle name="Input 2 14 20" xfId="7360"/>
    <cellStyle name="Input 2 14 21" xfId="7361"/>
    <cellStyle name="Input 2 14 22" xfId="7362"/>
    <cellStyle name="Input 2 14 23" xfId="7363"/>
    <cellStyle name="Input 2 14 3" xfId="7364"/>
    <cellStyle name="Input 2 14 3 10" xfId="7365"/>
    <cellStyle name="Input 2 14 3 11" xfId="7366"/>
    <cellStyle name="Input 2 14 3 2" xfId="7367"/>
    <cellStyle name="Input 2 14 3 3" xfId="7368"/>
    <cellStyle name="Input 2 14 3 4" xfId="7369"/>
    <cellStyle name="Input 2 14 3 5" xfId="7370"/>
    <cellStyle name="Input 2 14 3 6" xfId="7371"/>
    <cellStyle name="Input 2 14 3 7" xfId="7372"/>
    <cellStyle name="Input 2 14 3 8" xfId="7373"/>
    <cellStyle name="Input 2 14 3 9" xfId="7374"/>
    <cellStyle name="Input 2 14 4" xfId="7375"/>
    <cellStyle name="Input 2 14 4 10" xfId="7376"/>
    <cellStyle name="Input 2 14 4 11" xfId="7377"/>
    <cellStyle name="Input 2 14 4 2" xfId="7378"/>
    <cellStyle name="Input 2 14 4 3" xfId="7379"/>
    <cellStyle name="Input 2 14 4 4" xfId="7380"/>
    <cellStyle name="Input 2 14 4 5" xfId="7381"/>
    <cellStyle name="Input 2 14 4 6" xfId="7382"/>
    <cellStyle name="Input 2 14 4 7" xfId="7383"/>
    <cellStyle name="Input 2 14 4 8" xfId="7384"/>
    <cellStyle name="Input 2 14 4 9" xfId="7385"/>
    <cellStyle name="Input 2 14 5" xfId="7386"/>
    <cellStyle name="Input 2 14 5 10" xfId="7387"/>
    <cellStyle name="Input 2 14 5 11" xfId="7388"/>
    <cellStyle name="Input 2 14 5 2" xfId="7389"/>
    <cellStyle name="Input 2 14 5 3" xfId="7390"/>
    <cellStyle name="Input 2 14 5 4" xfId="7391"/>
    <cellStyle name="Input 2 14 5 5" xfId="7392"/>
    <cellStyle name="Input 2 14 5 6" xfId="7393"/>
    <cellStyle name="Input 2 14 5 7" xfId="7394"/>
    <cellStyle name="Input 2 14 5 8" xfId="7395"/>
    <cellStyle name="Input 2 14 5 9" xfId="7396"/>
    <cellStyle name="Input 2 14 6" xfId="7397"/>
    <cellStyle name="Input 2 14 6 10" xfId="7398"/>
    <cellStyle name="Input 2 14 6 11" xfId="7399"/>
    <cellStyle name="Input 2 14 6 2" xfId="7400"/>
    <cellStyle name="Input 2 14 6 3" xfId="7401"/>
    <cellStyle name="Input 2 14 6 4" xfId="7402"/>
    <cellStyle name="Input 2 14 6 5" xfId="7403"/>
    <cellStyle name="Input 2 14 6 6" xfId="7404"/>
    <cellStyle name="Input 2 14 6 7" xfId="7405"/>
    <cellStyle name="Input 2 14 6 8" xfId="7406"/>
    <cellStyle name="Input 2 14 6 9" xfId="7407"/>
    <cellStyle name="Input 2 14 7" xfId="7408"/>
    <cellStyle name="Input 2 14 7 10" xfId="7409"/>
    <cellStyle name="Input 2 14 7 11" xfId="7410"/>
    <cellStyle name="Input 2 14 7 2" xfId="7411"/>
    <cellStyle name="Input 2 14 7 3" xfId="7412"/>
    <cellStyle name="Input 2 14 7 4" xfId="7413"/>
    <cellStyle name="Input 2 14 7 5" xfId="7414"/>
    <cellStyle name="Input 2 14 7 6" xfId="7415"/>
    <cellStyle name="Input 2 14 7 7" xfId="7416"/>
    <cellStyle name="Input 2 14 7 8" xfId="7417"/>
    <cellStyle name="Input 2 14 7 9" xfId="7418"/>
    <cellStyle name="Input 2 14 8" xfId="7419"/>
    <cellStyle name="Input 2 14 8 10" xfId="7420"/>
    <cellStyle name="Input 2 14 8 11" xfId="7421"/>
    <cellStyle name="Input 2 14 8 2" xfId="7422"/>
    <cellStyle name="Input 2 14 8 3" xfId="7423"/>
    <cellStyle name="Input 2 14 8 4" xfId="7424"/>
    <cellStyle name="Input 2 14 8 5" xfId="7425"/>
    <cellStyle name="Input 2 14 8 6" xfId="7426"/>
    <cellStyle name="Input 2 14 8 7" xfId="7427"/>
    <cellStyle name="Input 2 14 8 8" xfId="7428"/>
    <cellStyle name="Input 2 14 8 9" xfId="7429"/>
    <cellStyle name="Input 2 14 9" xfId="7430"/>
    <cellStyle name="Input 2 14 9 10" xfId="7431"/>
    <cellStyle name="Input 2 14 9 11" xfId="7432"/>
    <cellStyle name="Input 2 14 9 2" xfId="7433"/>
    <cellStyle name="Input 2 14 9 3" xfId="7434"/>
    <cellStyle name="Input 2 14 9 4" xfId="7435"/>
    <cellStyle name="Input 2 14 9 5" xfId="7436"/>
    <cellStyle name="Input 2 14 9 6" xfId="7437"/>
    <cellStyle name="Input 2 14 9 7" xfId="7438"/>
    <cellStyle name="Input 2 14 9 8" xfId="7439"/>
    <cellStyle name="Input 2 14 9 9" xfId="7440"/>
    <cellStyle name="Input 2 15" xfId="7441"/>
    <cellStyle name="Input 2 15 10" xfId="7442"/>
    <cellStyle name="Input 2 15 11" xfId="7443"/>
    <cellStyle name="Input 2 15 2" xfId="7444"/>
    <cellStyle name="Input 2 15 3" xfId="7445"/>
    <cellStyle name="Input 2 15 4" xfId="7446"/>
    <cellStyle name="Input 2 15 5" xfId="7447"/>
    <cellStyle name="Input 2 15 6" xfId="7448"/>
    <cellStyle name="Input 2 15 7" xfId="7449"/>
    <cellStyle name="Input 2 15 8" xfId="7450"/>
    <cellStyle name="Input 2 15 9" xfId="7451"/>
    <cellStyle name="Input 2 16" xfId="7452"/>
    <cellStyle name="Input 2 16 10" xfId="7453"/>
    <cellStyle name="Input 2 16 11" xfId="7454"/>
    <cellStyle name="Input 2 16 2" xfId="7455"/>
    <cellStyle name="Input 2 16 3" xfId="7456"/>
    <cellStyle name="Input 2 16 4" xfId="7457"/>
    <cellStyle name="Input 2 16 5" xfId="7458"/>
    <cellStyle name="Input 2 16 6" xfId="7459"/>
    <cellStyle name="Input 2 16 7" xfId="7460"/>
    <cellStyle name="Input 2 16 8" xfId="7461"/>
    <cellStyle name="Input 2 16 9" xfId="7462"/>
    <cellStyle name="Input 2 17" xfId="7463"/>
    <cellStyle name="Input 2 17 10" xfId="7464"/>
    <cellStyle name="Input 2 17 11" xfId="7465"/>
    <cellStyle name="Input 2 17 2" xfId="7466"/>
    <cellStyle name="Input 2 17 3" xfId="7467"/>
    <cellStyle name="Input 2 17 4" xfId="7468"/>
    <cellStyle name="Input 2 17 5" xfId="7469"/>
    <cellStyle name="Input 2 17 6" xfId="7470"/>
    <cellStyle name="Input 2 17 7" xfId="7471"/>
    <cellStyle name="Input 2 17 8" xfId="7472"/>
    <cellStyle name="Input 2 17 9" xfId="7473"/>
    <cellStyle name="Input 2 18" xfId="7474"/>
    <cellStyle name="Input 2 18 10" xfId="7475"/>
    <cellStyle name="Input 2 18 11" xfId="7476"/>
    <cellStyle name="Input 2 18 2" xfId="7477"/>
    <cellStyle name="Input 2 18 3" xfId="7478"/>
    <cellStyle name="Input 2 18 4" xfId="7479"/>
    <cellStyle name="Input 2 18 5" xfId="7480"/>
    <cellStyle name="Input 2 18 6" xfId="7481"/>
    <cellStyle name="Input 2 18 7" xfId="7482"/>
    <cellStyle name="Input 2 18 8" xfId="7483"/>
    <cellStyle name="Input 2 18 9" xfId="7484"/>
    <cellStyle name="Input 2 19" xfId="7485"/>
    <cellStyle name="Input 2 19 10" xfId="7486"/>
    <cellStyle name="Input 2 19 11" xfId="7487"/>
    <cellStyle name="Input 2 19 2" xfId="7488"/>
    <cellStyle name="Input 2 19 3" xfId="7489"/>
    <cellStyle name="Input 2 19 4" xfId="7490"/>
    <cellStyle name="Input 2 19 5" xfId="7491"/>
    <cellStyle name="Input 2 19 6" xfId="7492"/>
    <cellStyle name="Input 2 19 7" xfId="7493"/>
    <cellStyle name="Input 2 19 8" xfId="7494"/>
    <cellStyle name="Input 2 19 9" xfId="7495"/>
    <cellStyle name="Input 2 2" xfId="7496"/>
    <cellStyle name="Input 2 2 10" xfId="7497"/>
    <cellStyle name="Input 2 2 10 10" xfId="7498"/>
    <cellStyle name="Input 2 2 10 11" xfId="7499"/>
    <cellStyle name="Input 2 2 10 2" xfId="7500"/>
    <cellStyle name="Input 2 2 10 3" xfId="7501"/>
    <cellStyle name="Input 2 2 10 4" xfId="7502"/>
    <cellStyle name="Input 2 2 10 5" xfId="7503"/>
    <cellStyle name="Input 2 2 10 6" xfId="7504"/>
    <cellStyle name="Input 2 2 10 7" xfId="7505"/>
    <cellStyle name="Input 2 2 10 8" xfId="7506"/>
    <cellStyle name="Input 2 2 10 9" xfId="7507"/>
    <cellStyle name="Input 2 2 11" xfId="7508"/>
    <cellStyle name="Input 2 2 11 10" xfId="7509"/>
    <cellStyle name="Input 2 2 11 11" xfId="7510"/>
    <cellStyle name="Input 2 2 11 2" xfId="7511"/>
    <cellStyle name="Input 2 2 11 3" xfId="7512"/>
    <cellStyle name="Input 2 2 11 4" xfId="7513"/>
    <cellStyle name="Input 2 2 11 5" xfId="7514"/>
    <cellStyle name="Input 2 2 11 6" xfId="7515"/>
    <cellStyle name="Input 2 2 11 7" xfId="7516"/>
    <cellStyle name="Input 2 2 11 8" xfId="7517"/>
    <cellStyle name="Input 2 2 11 9" xfId="7518"/>
    <cellStyle name="Input 2 2 12" xfId="7519"/>
    <cellStyle name="Input 2 2 12 10" xfId="7520"/>
    <cellStyle name="Input 2 2 12 11" xfId="7521"/>
    <cellStyle name="Input 2 2 12 2" xfId="7522"/>
    <cellStyle name="Input 2 2 12 3" xfId="7523"/>
    <cellStyle name="Input 2 2 12 4" xfId="7524"/>
    <cellStyle name="Input 2 2 12 5" xfId="7525"/>
    <cellStyle name="Input 2 2 12 6" xfId="7526"/>
    <cellStyle name="Input 2 2 12 7" xfId="7527"/>
    <cellStyle name="Input 2 2 12 8" xfId="7528"/>
    <cellStyle name="Input 2 2 12 9" xfId="7529"/>
    <cellStyle name="Input 2 2 13" xfId="7530"/>
    <cellStyle name="Input 2 2 13 10" xfId="7531"/>
    <cellStyle name="Input 2 2 13 11" xfId="7532"/>
    <cellStyle name="Input 2 2 13 2" xfId="7533"/>
    <cellStyle name="Input 2 2 13 3" xfId="7534"/>
    <cellStyle name="Input 2 2 13 4" xfId="7535"/>
    <cellStyle name="Input 2 2 13 5" xfId="7536"/>
    <cellStyle name="Input 2 2 13 6" xfId="7537"/>
    <cellStyle name="Input 2 2 13 7" xfId="7538"/>
    <cellStyle name="Input 2 2 13 8" xfId="7539"/>
    <cellStyle name="Input 2 2 13 9" xfId="7540"/>
    <cellStyle name="Input 2 2 14" xfId="7541"/>
    <cellStyle name="Input 2 2 14 10" xfId="7542"/>
    <cellStyle name="Input 2 2 14 11" xfId="7543"/>
    <cellStyle name="Input 2 2 14 2" xfId="7544"/>
    <cellStyle name="Input 2 2 14 3" xfId="7545"/>
    <cellStyle name="Input 2 2 14 4" xfId="7546"/>
    <cellStyle name="Input 2 2 14 5" xfId="7547"/>
    <cellStyle name="Input 2 2 14 6" xfId="7548"/>
    <cellStyle name="Input 2 2 14 7" xfId="7549"/>
    <cellStyle name="Input 2 2 14 8" xfId="7550"/>
    <cellStyle name="Input 2 2 14 9" xfId="7551"/>
    <cellStyle name="Input 2 2 15" xfId="7552"/>
    <cellStyle name="Input 2 2 15 10" xfId="7553"/>
    <cellStyle name="Input 2 2 15 11" xfId="7554"/>
    <cellStyle name="Input 2 2 15 2" xfId="7555"/>
    <cellStyle name="Input 2 2 15 3" xfId="7556"/>
    <cellStyle name="Input 2 2 15 4" xfId="7557"/>
    <cellStyle name="Input 2 2 15 5" xfId="7558"/>
    <cellStyle name="Input 2 2 15 6" xfId="7559"/>
    <cellStyle name="Input 2 2 15 7" xfId="7560"/>
    <cellStyle name="Input 2 2 15 8" xfId="7561"/>
    <cellStyle name="Input 2 2 15 9" xfId="7562"/>
    <cellStyle name="Input 2 2 16" xfId="7563"/>
    <cellStyle name="Input 2 2 16 10" xfId="7564"/>
    <cellStyle name="Input 2 2 16 11" xfId="7565"/>
    <cellStyle name="Input 2 2 16 2" xfId="7566"/>
    <cellStyle name="Input 2 2 16 3" xfId="7567"/>
    <cellStyle name="Input 2 2 16 4" xfId="7568"/>
    <cellStyle name="Input 2 2 16 5" xfId="7569"/>
    <cellStyle name="Input 2 2 16 6" xfId="7570"/>
    <cellStyle name="Input 2 2 16 7" xfId="7571"/>
    <cellStyle name="Input 2 2 16 8" xfId="7572"/>
    <cellStyle name="Input 2 2 16 9" xfId="7573"/>
    <cellStyle name="Input 2 2 17" xfId="7574"/>
    <cellStyle name="Input 2 2 17 10" xfId="7575"/>
    <cellStyle name="Input 2 2 17 11" xfId="7576"/>
    <cellStyle name="Input 2 2 17 2" xfId="7577"/>
    <cellStyle name="Input 2 2 17 3" xfId="7578"/>
    <cellStyle name="Input 2 2 17 4" xfId="7579"/>
    <cellStyle name="Input 2 2 17 5" xfId="7580"/>
    <cellStyle name="Input 2 2 17 6" xfId="7581"/>
    <cellStyle name="Input 2 2 17 7" xfId="7582"/>
    <cellStyle name="Input 2 2 17 8" xfId="7583"/>
    <cellStyle name="Input 2 2 17 9" xfId="7584"/>
    <cellStyle name="Input 2 2 18" xfId="7585"/>
    <cellStyle name="Input 2 2 18 10" xfId="7586"/>
    <cellStyle name="Input 2 2 18 11" xfId="7587"/>
    <cellStyle name="Input 2 2 18 2" xfId="7588"/>
    <cellStyle name="Input 2 2 18 3" xfId="7589"/>
    <cellStyle name="Input 2 2 18 4" xfId="7590"/>
    <cellStyle name="Input 2 2 18 5" xfId="7591"/>
    <cellStyle name="Input 2 2 18 6" xfId="7592"/>
    <cellStyle name="Input 2 2 18 7" xfId="7593"/>
    <cellStyle name="Input 2 2 18 8" xfId="7594"/>
    <cellStyle name="Input 2 2 18 9" xfId="7595"/>
    <cellStyle name="Input 2 2 19" xfId="7596"/>
    <cellStyle name="Input 2 2 2" xfId="7597"/>
    <cellStyle name="Input 2 2 2 10" xfId="7598"/>
    <cellStyle name="Input 2 2 2 11" xfId="7599"/>
    <cellStyle name="Input 2 2 2 2" xfId="7600"/>
    <cellStyle name="Input 2 2 2 3" xfId="7601"/>
    <cellStyle name="Input 2 2 2 4" xfId="7602"/>
    <cellStyle name="Input 2 2 2 5" xfId="7603"/>
    <cellStyle name="Input 2 2 2 6" xfId="7604"/>
    <cellStyle name="Input 2 2 2 7" xfId="7605"/>
    <cellStyle name="Input 2 2 2 8" xfId="7606"/>
    <cellStyle name="Input 2 2 2 9" xfId="7607"/>
    <cellStyle name="Input 2 2 20" xfId="7608"/>
    <cellStyle name="Input 2 2 21" xfId="7609"/>
    <cellStyle name="Input 2 2 22" xfId="7610"/>
    <cellStyle name="Input 2 2 23" xfId="7611"/>
    <cellStyle name="Input 2 2 24" xfId="7612"/>
    <cellStyle name="Input 2 2 25" xfId="7613"/>
    <cellStyle name="Input 2 2 26" xfId="7614"/>
    <cellStyle name="Input 2 2 27" xfId="7615"/>
    <cellStyle name="Input 2 2 28" xfId="7616"/>
    <cellStyle name="Input 2 2 29" xfId="7617"/>
    <cellStyle name="Input 2 2 3" xfId="7618"/>
    <cellStyle name="Input 2 2 3 10" xfId="7619"/>
    <cellStyle name="Input 2 2 3 11" xfId="7620"/>
    <cellStyle name="Input 2 2 3 2" xfId="7621"/>
    <cellStyle name="Input 2 2 3 3" xfId="7622"/>
    <cellStyle name="Input 2 2 3 4" xfId="7623"/>
    <cellStyle name="Input 2 2 3 5" xfId="7624"/>
    <cellStyle name="Input 2 2 3 6" xfId="7625"/>
    <cellStyle name="Input 2 2 3 7" xfId="7626"/>
    <cellStyle name="Input 2 2 3 8" xfId="7627"/>
    <cellStyle name="Input 2 2 3 9" xfId="7628"/>
    <cellStyle name="Input 2 2 30" xfId="7629"/>
    <cellStyle name="Input 2 2 31" xfId="7630"/>
    <cellStyle name="Input 2 2 32" xfId="7631"/>
    <cellStyle name="Input 2 2 33" xfId="7632"/>
    <cellStyle name="Input 2 2 34" xfId="7633"/>
    <cellStyle name="Input 2 2 35" xfId="7634"/>
    <cellStyle name="Input 2 2 36" xfId="7635"/>
    <cellStyle name="Input 2 2 37" xfId="7636"/>
    <cellStyle name="Input 2 2 38" xfId="7637"/>
    <cellStyle name="Input 2 2 39" xfId="7638"/>
    <cellStyle name="Input 2 2 4" xfId="7639"/>
    <cellStyle name="Input 2 2 4 10" xfId="7640"/>
    <cellStyle name="Input 2 2 4 11" xfId="7641"/>
    <cellStyle name="Input 2 2 4 2" xfId="7642"/>
    <cellStyle name="Input 2 2 4 3" xfId="7643"/>
    <cellStyle name="Input 2 2 4 4" xfId="7644"/>
    <cellStyle name="Input 2 2 4 5" xfId="7645"/>
    <cellStyle name="Input 2 2 4 6" xfId="7646"/>
    <cellStyle name="Input 2 2 4 7" xfId="7647"/>
    <cellStyle name="Input 2 2 4 8" xfId="7648"/>
    <cellStyle name="Input 2 2 4 9" xfId="7649"/>
    <cellStyle name="Input 2 2 40" xfId="7650"/>
    <cellStyle name="Input 2 2 5" xfId="7651"/>
    <cellStyle name="Input 2 2 5 10" xfId="7652"/>
    <cellStyle name="Input 2 2 5 11" xfId="7653"/>
    <cellStyle name="Input 2 2 5 2" xfId="7654"/>
    <cellStyle name="Input 2 2 5 3" xfId="7655"/>
    <cellStyle name="Input 2 2 5 4" xfId="7656"/>
    <cellStyle name="Input 2 2 5 5" xfId="7657"/>
    <cellStyle name="Input 2 2 5 6" xfId="7658"/>
    <cellStyle name="Input 2 2 5 7" xfId="7659"/>
    <cellStyle name="Input 2 2 5 8" xfId="7660"/>
    <cellStyle name="Input 2 2 5 9" xfId="7661"/>
    <cellStyle name="Input 2 2 6" xfId="7662"/>
    <cellStyle name="Input 2 2 6 10" xfId="7663"/>
    <cellStyle name="Input 2 2 6 11" xfId="7664"/>
    <cellStyle name="Input 2 2 6 2" xfId="7665"/>
    <cellStyle name="Input 2 2 6 3" xfId="7666"/>
    <cellStyle name="Input 2 2 6 4" xfId="7667"/>
    <cellStyle name="Input 2 2 6 5" xfId="7668"/>
    <cellStyle name="Input 2 2 6 6" xfId="7669"/>
    <cellStyle name="Input 2 2 6 7" xfId="7670"/>
    <cellStyle name="Input 2 2 6 8" xfId="7671"/>
    <cellStyle name="Input 2 2 6 9" xfId="7672"/>
    <cellStyle name="Input 2 2 7" xfId="7673"/>
    <cellStyle name="Input 2 2 7 10" xfId="7674"/>
    <cellStyle name="Input 2 2 7 11" xfId="7675"/>
    <cellStyle name="Input 2 2 7 2" xfId="7676"/>
    <cellStyle name="Input 2 2 7 3" xfId="7677"/>
    <cellStyle name="Input 2 2 7 4" xfId="7678"/>
    <cellStyle name="Input 2 2 7 5" xfId="7679"/>
    <cellStyle name="Input 2 2 7 6" xfId="7680"/>
    <cellStyle name="Input 2 2 7 7" xfId="7681"/>
    <cellStyle name="Input 2 2 7 8" xfId="7682"/>
    <cellStyle name="Input 2 2 7 9" xfId="7683"/>
    <cellStyle name="Input 2 2 8" xfId="7684"/>
    <cellStyle name="Input 2 2 8 10" xfId="7685"/>
    <cellStyle name="Input 2 2 8 11" xfId="7686"/>
    <cellStyle name="Input 2 2 8 2" xfId="7687"/>
    <cellStyle name="Input 2 2 8 3" xfId="7688"/>
    <cellStyle name="Input 2 2 8 4" xfId="7689"/>
    <cellStyle name="Input 2 2 8 5" xfId="7690"/>
    <cellStyle name="Input 2 2 8 6" xfId="7691"/>
    <cellStyle name="Input 2 2 8 7" xfId="7692"/>
    <cellStyle name="Input 2 2 8 8" xfId="7693"/>
    <cellStyle name="Input 2 2 8 9" xfId="7694"/>
    <cellStyle name="Input 2 2 9" xfId="7695"/>
    <cellStyle name="Input 2 2 9 10" xfId="7696"/>
    <cellStyle name="Input 2 2 9 11" xfId="7697"/>
    <cellStyle name="Input 2 2 9 2" xfId="7698"/>
    <cellStyle name="Input 2 2 9 3" xfId="7699"/>
    <cellStyle name="Input 2 2 9 4" xfId="7700"/>
    <cellStyle name="Input 2 2 9 5" xfId="7701"/>
    <cellStyle name="Input 2 2 9 6" xfId="7702"/>
    <cellStyle name="Input 2 2 9 7" xfId="7703"/>
    <cellStyle name="Input 2 2 9 8" xfId="7704"/>
    <cellStyle name="Input 2 2 9 9" xfId="7705"/>
    <cellStyle name="Input 2 20" xfId="7706"/>
    <cellStyle name="Input 2 20 10" xfId="7707"/>
    <cellStyle name="Input 2 20 11" xfId="7708"/>
    <cellStyle name="Input 2 20 2" xfId="7709"/>
    <cellStyle name="Input 2 20 3" xfId="7710"/>
    <cellStyle name="Input 2 20 4" xfId="7711"/>
    <cellStyle name="Input 2 20 5" xfId="7712"/>
    <cellStyle name="Input 2 20 6" xfId="7713"/>
    <cellStyle name="Input 2 20 7" xfId="7714"/>
    <cellStyle name="Input 2 20 8" xfId="7715"/>
    <cellStyle name="Input 2 20 9" xfId="7716"/>
    <cellStyle name="Input 2 21" xfId="7717"/>
    <cellStyle name="Input 2 21 10" xfId="7718"/>
    <cellStyle name="Input 2 21 11" xfId="7719"/>
    <cellStyle name="Input 2 21 2" xfId="7720"/>
    <cellStyle name="Input 2 21 3" xfId="7721"/>
    <cellStyle name="Input 2 21 4" xfId="7722"/>
    <cellStyle name="Input 2 21 5" xfId="7723"/>
    <cellStyle name="Input 2 21 6" xfId="7724"/>
    <cellStyle name="Input 2 21 7" xfId="7725"/>
    <cellStyle name="Input 2 21 8" xfId="7726"/>
    <cellStyle name="Input 2 21 9" xfId="7727"/>
    <cellStyle name="Input 2 22" xfId="7728"/>
    <cellStyle name="Input 2 22 10" xfId="7729"/>
    <cellStyle name="Input 2 22 11" xfId="7730"/>
    <cellStyle name="Input 2 22 2" xfId="7731"/>
    <cellStyle name="Input 2 22 3" xfId="7732"/>
    <cellStyle name="Input 2 22 4" xfId="7733"/>
    <cellStyle name="Input 2 22 5" xfId="7734"/>
    <cellStyle name="Input 2 22 6" xfId="7735"/>
    <cellStyle name="Input 2 22 7" xfId="7736"/>
    <cellStyle name="Input 2 22 8" xfId="7737"/>
    <cellStyle name="Input 2 22 9" xfId="7738"/>
    <cellStyle name="Input 2 23" xfId="7739"/>
    <cellStyle name="Input 2 23 10" xfId="7740"/>
    <cellStyle name="Input 2 23 11" xfId="7741"/>
    <cellStyle name="Input 2 23 2" xfId="7742"/>
    <cellStyle name="Input 2 23 3" xfId="7743"/>
    <cellStyle name="Input 2 23 4" xfId="7744"/>
    <cellStyle name="Input 2 23 5" xfId="7745"/>
    <cellStyle name="Input 2 23 6" xfId="7746"/>
    <cellStyle name="Input 2 23 7" xfId="7747"/>
    <cellStyle name="Input 2 23 8" xfId="7748"/>
    <cellStyle name="Input 2 23 9" xfId="7749"/>
    <cellStyle name="Input 2 24" xfId="7750"/>
    <cellStyle name="Input 2 24 10" xfId="7751"/>
    <cellStyle name="Input 2 24 11" xfId="7752"/>
    <cellStyle name="Input 2 24 2" xfId="7753"/>
    <cellStyle name="Input 2 24 3" xfId="7754"/>
    <cellStyle name="Input 2 24 4" xfId="7755"/>
    <cellStyle name="Input 2 24 5" xfId="7756"/>
    <cellStyle name="Input 2 24 6" xfId="7757"/>
    <cellStyle name="Input 2 24 7" xfId="7758"/>
    <cellStyle name="Input 2 24 8" xfId="7759"/>
    <cellStyle name="Input 2 24 9" xfId="7760"/>
    <cellStyle name="Input 2 25" xfId="7761"/>
    <cellStyle name="Input 2 25 10" xfId="7762"/>
    <cellStyle name="Input 2 25 11" xfId="7763"/>
    <cellStyle name="Input 2 25 2" xfId="7764"/>
    <cellStyle name="Input 2 25 3" xfId="7765"/>
    <cellStyle name="Input 2 25 4" xfId="7766"/>
    <cellStyle name="Input 2 25 5" xfId="7767"/>
    <cellStyle name="Input 2 25 6" xfId="7768"/>
    <cellStyle name="Input 2 25 7" xfId="7769"/>
    <cellStyle name="Input 2 25 8" xfId="7770"/>
    <cellStyle name="Input 2 25 9" xfId="7771"/>
    <cellStyle name="Input 2 26" xfId="7772"/>
    <cellStyle name="Input 2 26 10" xfId="7773"/>
    <cellStyle name="Input 2 26 11" xfId="7774"/>
    <cellStyle name="Input 2 26 2" xfId="7775"/>
    <cellStyle name="Input 2 26 3" xfId="7776"/>
    <cellStyle name="Input 2 26 4" xfId="7777"/>
    <cellStyle name="Input 2 26 5" xfId="7778"/>
    <cellStyle name="Input 2 26 6" xfId="7779"/>
    <cellStyle name="Input 2 26 7" xfId="7780"/>
    <cellStyle name="Input 2 26 8" xfId="7781"/>
    <cellStyle name="Input 2 26 9" xfId="7782"/>
    <cellStyle name="Input 2 27" xfId="7783"/>
    <cellStyle name="Input 2 27 10" xfId="7784"/>
    <cellStyle name="Input 2 27 11" xfId="7785"/>
    <cellStyle name="Input 2 27 2" xfId="7786"/>
    <cellStyle name="Input 2 27 3" xfId="7787"/>
    <cellStyle name="Input 2 27 4" xfId="7788"/>
    <cellStyle name="Input 2 27 5" xfId="7789"/>
    <cellStyle name="Input 2 27 6" xfId="7790"/>
    <cellStyle name="Input 2 27 7" xfId="7791"/>
    <cellStyle name="Input 2 27 8" xfId="7792"/>
    <cellStyle name="Input 2 27 9" xfId="7793"/>
    <cellStyle name="Input 2 28" xfId="7794"/>
    <cellStyle name="Input 2 28 10" xfId="7795"/>
    <cellStyle name="Input 2 28 11" xfId="7796"/>
    <cellStyle name="Input 2 28 2" xfId="7797"/>
    <cellStyle name="Input 2 28 3" xfId="7798"/>
    <cellStyle name="Input 2 28 4" xfId="7799"/>
    <cellStyle name="Input 2 28 5" xfId="7800"/>
    <cellStyle name="Input 2 28 6" xfId="7801"/>
    <cellStyle name="Input 2 28 7" xfId="7802"/>
    <cellStyle name="Input 2 28 8" xfId="7803"/>
    <cellStyle name="Input 2 28 9" xfId="7804"/>
    <cellStyle name="Input 2 29" xfId="7805"/>
    <cellStyle name="Input 2 3" xfId="7806"/>
    <cellStyle name="Input 2 3 10" xfId="7807"/>
    <cellStyle name="Input 2 3 10 10" xfId="7808"/>
    <cellStyle name="Input 2 3 10 11" xfId="7809"/>
    <cellStyle name="Input 2 3 10 2" xfId="7810"/>
    <cellStyle name="Input 2 3 10 3" xfId="7811"/>
    <cellStyle name="Input 2 3 10 4" xfId="7812"/>
    <cellStyle name="Input 2 3 10 5" xfId="7813"/>
    <cellStyle name="Input 2 3 10 6" xfId="7814"/>
    <cellStyle name="Input 2 3 10 7" xfId="7815"/>
    <cellStyle name="Input 2 3 10 8" xfId="7816"/>
    <cellStyle name="Input 2 3 10 9" xfId="7817"/>
    <cellStyle name="Input 2 3 11" xfId="7818"/>
    <cellStyle name="Input 2 3 11 10" xfId="7819"/>
    <cellStyle name="Input 2 3 11 11" xfId="7820"/>
    <cellStyle name="Input 2 3 11 2" xfId="7821"/>
    <cellStyle name="Input 2 3 11 3" xfId="7822"/>
    <cellStyle name="Input 2 3 11 4" xfId="7823"/>
    <cellStyle name="Input 2 3 11 5" xfId="7824"/>
    <cellStyle name="Input 2 3 11 6" xfId="7825"/>
    <cellStyle name="Input 2 3 11 7" xfId="7826"/>
    <cellStyle name="Input 2 3 11 8" xfId="7827"/>
    <cellStyle name="Input 2 3 11 9" xfId="7828"/>
    <cellStyle name="Input 2 3 12" xfId="7829"/>
    <cellStyle name="Input 2 3 12 10" xfId="7830"/>
    <cellStyle name="Input 2 3 12 11" xfId="7831"/>
    <cellStyle name="Input 2 3 12 2" xfId="7832"/>
    <cellStyle name="Input 2 3 12 3" xfId="7833"/>
    <cellStyle name="Input 2 3 12 4" xfId="7834"/>
    <cellStyle name="Input 2 3 12 5" xfId="7835"/>
    <cellStyle name="Input 2 3 12 6" xfId="7836"/>
    <cellStyle name="Input 2 3 12 7" xfId="7837"/>
    <cellStyle name="Input 2 3 12 8" xfId="7838"/>
    <cellStyle name="Input 2 3 12 9" xfId="7839"/>
    <cellStyle name="Input 2 3 13" xfId="7840"/>
    <cellStyle name="Input 2 3 13 10" xfId="7841"/>
    <cellStyle name="Input 2 3 13 11" xfId="7842"/>
    <cellStyle name="Input 2 3 13 2" xfId="7843"/>
    <cellStyle name="Input 2 3 13 3" xfId="7844"/>
    <cellStyle name="Input 2 3 13 4" xfId="7845"/>
    <cellStyle name="Input 2 3 13 5" xfId="7846"/>
    <cellStyle name="Input 2 3 13 6" xfId="7847"/>
    <cellStyle name="Input 2 3 13 7" xfId="7848"/>
    <cellStyle name="Input 2 3 13 8" xfId="7849"/>
    <cellStyle name="Input 2 3 13 9" xfId="7850"/>
    <cellStyle name="Input 2 3 14" xfId="7851"/>
    <cellStyle name="Input 2 3 14 10" xfId="7852"/>
    <cellStyle name="Input 2 3 14 11" xfId="7853"/>
    <cellStyle name="Input 2 3 14 2" xfId="7854"/>
    <cellStyle name="Input 2 3 14 3" xfId="7855"/>
    <cellStyle name="Input 2 3 14 4" xfId="7856"/>
    <cellStyle name="Input 2 3 14 5" xfId="7857"/>
    <cellStyle name="Input 2 3 14 6" xfId="7858"/>
    <cellStyle name="Input 2 3 14 7" xfId="7859"/>
    <cellStyle name="Input 2 3 14 8" xfId="7860"/>
    <cellStyle name="Input 2 3 14 9" xfId="7861"/>
    <cellStyle name="Input 2 3 15" xfId="7862"/>
    <cellStyle name="Input 2 3 15 10" xfId="7863"/>
    <cellStyle name="Input 2 3 15 11" xfId="7864"/>
    <cellStyle name="Input 2 3 15 2" xfId="7865"/>
    <cellStyle name="Input 2 3 15 3" xfId="7866"/>
    <cellStyle name="Input 2 3 15 4" xfId="7867"/>
    <cellStyle name="Input 2 3 15 5" xfId="7868"/>
    <cellStyle name="Input 2 3 15 6" xfId="7869"/>
    <cellStyle name="Input 2 3 15 7" xfId="7870"/>
    <cellStyle name="Input 2 3 15 8" xfId="7871"/>
    <cellStyle name="Input 2 3 15 9" xfId="7872"/>
    <cellStyle name="Input 2 3 16" xfId="7873"/>
    <cellStyle name="Input 2 3 16 10" xfId="7874"/>
    <cellStyle name="Input 2 3 16 11" xfId="7875"/>
    <cellStyle name="Input 2 3 16 2" xfId="7876"/>
    <cellStyle name="Input 2 3 16 3" xfId="7877"/>
    <cellStyle name="Input 2 3 16 4" xfId="7878"/>
    <cellStyle name="Input 2 3 16 5" xfId="7879"/>
    <cellStyle name="Input 2 3 16 6" xfId="7880"/>
    <cellStyle name="Input 2 3 16 7" xfId="7881"/>
    <cellStyle name="Input 2 3 16 8" xfId="7882"/>
    <cellStyle name="Input 2 3 16 9" xfId="7883"/>
    <cellStyle name="Input 2 3 17" xfId="7884"/>
    <cellStyle name="Input 2 3 17 10" xfId="7885"/>
    <cellStyle name="Input 2 3 17 11" xfId="7886"/>
    <cellStyle name="Input 2 3 17 2" xfId="7887"/>
    <cellStyle name="Input 2 3 17 3" xfId="7888"/>
    <cellStyle name="Input 2 3 17 4" xfId="7889"/>
    <cellStyle name="Input 2 3 17 5" xfId="7890"/>
    <cellStyle name="Input 2 3 17 6" xfId="7891"/>
    <cellStyle name="Input 2 3 17 7" xfId="7892"/>
    <cellStyle name="Input 2 3 17 8" xfId="7893"/>
    <cellStyle name="Input 2 3 17 9" xfId="7894"/>
    <cellStyle name="Input 2 3 18" xfId="7895"/>
    <cellStyle name="Input 2 3 18 10" xfId="7896"/>
    <cellStyle name="Input 2 3 18 11" xfId="7897"/>
    <cellStyle name="Input 2 3 18 2" xfId="7898"/>
    <cellStyle name="Input 2 3 18 3" xfId="7899"/>
    <cellStyle name="Input 2 3 18 4" xfId="7900"/>
    <cellStyle name="Input 2 3 18 5" xfId="7901"/>
    <cellStyle name="Input 2 3 18 6" xfId="7902"/>
    <cellStyle name="Input 2 3 18 7" xfId="7903"/>
    <cellStyle name="Input 2 3 18 8" xfId="7904"/>
    <cellStyle name="Input 2 3 18 9" xfId="7905"/>
    <cellStyle name="Input 2 3 19" xfId="7906"/>
    <cellStyle name="Input 2 3 2" xfId="7907"/>
    <cellStyle name="Input 2 3 2 10" xfId="7908"/>
    <cellStyle name="Input 2 3 2 11" xfId="7909"/>
    <cellStyle name="Input 2 3 2 2" xfId="7910"/>
    <cellStyle name="Input 2 3 2 3" xfId="7911"/>
    <cellStyle name="Input 2 3 2 4" xfId="7912"/>
    <cellStyle name="Input 2 3 2 5" xfId="7913"/>
    <cellStyle name="Input 2 3 2 6" xfId="7914"/>
    <cellStyle name="Input 2 3 2 7" xfId="7915"/>
    <cellStyle name="Input 2 3 2 8" xfId="7916"/>
    <cellStyle name="Input 2 3 2 9" xfId="7917"/>
    <cellStyle name="Input 2 3 20" xfId="7918"/>
    <cellStyle name="Input 2 3 21" xfId="7919"/>
    <cellStyle name="Input 2 3 22" xfId="7920"/>
    <cellStyle name="Input 2 3 23" xfId="7921"/>
    <cellStyle name="Input 2 3 24" xfId="7922"/>
    <cellStyle name="Input 2 3 25" xfId="7923"/>
    <cellStyle name="Input 2 3 26" xfId="7924"/>
    <cellStyle name="Input 2 3 27" xfId="7925"/>
    <cellStyle name="Input 2 3 28" xfId="7926"/>
    <cellStyle name="Input 2 3 29" xfId="7927"/>
    <cellStyle name="Input 2 3 3" xfId="7928"/>
    <cellStyle name="Input 2 3 3 10" xfId="7929"/>
    <cellStyle name="Input 2 3 3 11" xfId="7930"/>
    <cellStyle name="Input 2 3 3 2" xfId="7931"/>
    <cellStyle name="Input 2 3 3 3" xfId="7932"/>
    <cellStyle name="Input 2 3 3 4" xfId="7933"/>
    <cellStyle name="Input 2 3 3 5" xfId="7934"/>
    <cellStyle name="Input 2 3 3 6" xfId="7935"/>
    <cellStyle name="Input 2 3 3 7" xfId="7936"/>
    <cellStyle name="Input 2 3 3 8" xfId="7937"/>
    <cellStyle name="Input 2 3 3 9" xfId="7938"/>
    <cellStyle name="Input 2 3 30" xfId="7939"/>
    <cellStyle name="Input 2 3 31" xfId="7940"/>
    <cellStyle name="Input 2 3 32" xfId="7941"/>
    <cellStyle name="Input 2 3 33" xfId="7942"/>
    <cellStyle name="Input 2 3 34" xfId="7943"/>
    <cellStyle name="Input 2 3 35" xfId="7944"/>
    <cellStyle name="Input 2 3 36" xfId="7945"/>
    <cellStyle name="Input 2 3 37" xfId="7946"/>
    <cellStyle name="Input 2 3 38" xfId="7947"/>
    <cellStyle name="Input 2 3 39" xfId="7948"/>
    <cellStyle name="Input 2 3 4" xfId="7949"/>
    <cellStyle name="Input 2 3 4 10" xfId="7950"/>
    <cellStyle name="Input 2 3 4 11" xfId="7951"/>
    <cellStyle name="Input 2 3 4 2" xfId="7952"/>
    <cellStyle name="Input 2 3 4 3" xfId="7953"/>
    <cellStyle name="Input 2 3 4 4" xfId="7954"/>
    <cellStyle name="Input 2 3 4 5" xfId="7955"/>
    <cellStyle name="Input 2 3 4 6" xfId="7956"/>
    <cellStyle name="Input 2 3 4 7" xfId="7957"/>
    <cellStyle name="Input 2 3 4 8" xfId="7958"/>
    <cellStyle name="Input 2 3 4 9" xfId="7959"/>
    <cellStyle name="Input 2 3 40" xfId="7960"/>
    <cellStyle name="Input 2 3 5" xfId="7961"/>
    <cellStyle name="Input 2 3 5 10" xfId="7962"/>
    <cellStyle name="Input 2 3 5 11" xfId="7963"/>
    <cellStyle name="Input 2 3 5 2" xfId="7964"/>
    <cellStyle name="Input 2 3 5 3" xfId="7965"/>
    <cellStyle name="Input 2 3 5 4" xfId="7966"/>
    <cellStyle name="Input 2 3 5 5" xfId="7967"/>
    <cellStyle name="Input 2 3 5 6" xfId="7968"/>
    <cellStyle name="Input 2 3 5 7" xfId="7969"/>
    <cellStyle name="Input 2 3 5 8" xfId="7970"/>
    <cellStyle name="Input 2 3 5 9" xfId="7971"/>
    <cellStyle name="Input 2 3 6" xfId="7972"/>
    <cellStyle name="Input 2 3 6 10" xfId="7973"/>
    <cellStyle name="Input 2 3 6 11" xfId="7974"/>
    <cellStyle name="Input 2 3 6 2" xfId="7975"/>
    <cellStyle name="Input 2 3 6 3" xfId="7976"/>
    <cellStyle name="Input 2 3 6 4" xfId="7977"/>
    <cellStyle name="Input 2 3 6 5" xfId="7978"/>
    <cellStyle name="Input 2 3 6 6" xfId="7979"/>
    <cellStyle name="Input 2 3 6 7" xfId="7980"/>
    <cellStyle name="Input 2 3 6 8" xfId="7981"/>
    <cellStyle name="Input 2 3 6 9" xfId="7982"/>
    <cellStyle name="Input 2 3 7" xfId="7983"/>
    <cellStyle name="Input 2 3 7 10" xfId="7984"/>
    <cellStyle name="Input 2 3 7 11" xfId="7985"/>
    <cellStyle name="Input 2 3 7 2" xfId="7986"/>
    <cellStyle name="Input 2 3 7 3" xfId="7987"/>
    <cellStyle name="Input 2 3 7 4" xfId="7988"/>
    <cellStyle name="Input 2 3 7 5" xfId="7989"/>
    <cellStyle name="Input 2 3 7 6" xfId="7990"/>
    <cellStyle name="Input 2 3 7 7" xfId="7991"/>
    <cellStyle name="Input 2 3 7 8" xfId="7992"/>
    <cellStyle name="Input 2 3 7 9" xfId="7993"/>
    <cellStyle name="Input 2 3 8" xfId="7994"/>
    <cellStyle name="Input 2 3 8 10" xfId="7995"/>
    <cellStyle name="Input 2 3 8 11" xfId="7996"/>
    <cellStyle name="Input 2 3 8 2" xfId="7997"/>
    <cellStyle name="Input 2 3 8 3" xfId="7998"/>
    <cellStyle name="Input 2 3 8 4" xfId="7999"/>
    <cellStyle name="Input 2 3 8 5" xfId="8000"/>
    <cellStyle name="Input 2 3 8 6" xfId="8001"/>
    <cellStyle name="Input 2 3 8 7" xfId="8002"/>
    <cellStyle name="Input 2 3 8 8" xfId="8003"/>
    <cellStyle name="Input 2 3 8 9" xfId="8004"/>
    <cellStyle name="Input 2 3 9" xfId="8005"/>
    <cellStyle name="Input 2 3 9 10" xfId="8006"/>
    <cellStyle name="Input 2 3 9 11" xfId="8007"/>
    <cellStyle name="Input 2 3 9 2" xfId="8008"/>
    <cellStyle name="Input 2 3 9 3" xfId="8009"/>
    <cellStyle name="Input 2 3 9 4" xfId="8010"/>
    <cellStyle name="Input 2 3 9 5" xfId="8011"/>
    <cellStyle name="Input 2 3 9 6" xfId="8012"/>
    <cellStyle name="Input 2 3 9 7" xfId="8013"/>
    <cellStyle name="Input 2 3 9 8" xfId="8014"/>
    <cellStyle name="Input 2 3 9 9" xfId="8015"/>
    <cellStyle name="Input 2 30" xfId="8016"/>
    <cellStyle name="Input 2 31" xfId="8017"/>
    <cellStyle name="Input 2 32" xfId="8018"/>
    <cellStyle name="Input 2 33" xfId="8019"/>
    <cellStyle name="Input 2 34" xfId="8020"/>
    <cellStyle name="Input 2 35" xfId="8021"/>
    <cellStyle name="Input 2 36" xfId="8022"/>
    <cellStyle name="Input 2 37" xfId="8023"/>
    <cellStyle name="Input 2 38" xfId="8024"/>
    <cellStyle name="Input 2 39" xfId="8025"/>
    <cellStyle name="Input 2 4" xfId="8026"/>
    <cellStyle name="Input 2 4 10" xfId="8027"/>
    <cellStyle name="Input 2 4 10 10" xfId="8028"/>
    <cellStyle name="Input 2 4 10 11" xfId="8029"/>
    <cellStyle name="Input 2 4 10 2" xfId="8030"/>
    <cellStyle name="Input 2 4 10 3" xfId="8031"/>
    <cellStyle name="Input 2 4 10 4" xfId="8032"/>
    <cellStyle name="Input 2 4 10 5" xfId="8033"/>
    <cellStyle name="Input 2 4 10 6" xfId="8034"/>
    <cellStyle name="Input 2 4 10 7" xfId="8035"/>
    <cellStyle name="Input 2 4 10 8" xfId="8036"/>
    <cellStyle name="Input 2 4 10 9" xfId="8037"/>
    <cellStyle name="Input 2 4 11" xfId="8038"/>
    <cellStyle name="Input 2 4 11 10" xfId="8039"/>
    <cellStyle name="Input 2 4 11 11" xfId="8040"/>
    <cellStyle name="Input 2 4 11 2" xfId="8041"/>
    <cellStyle name="Input 2 4 11 3" xfId="8042"/>
    <cellStyle name="Input 2 4 11 4" xfId="8043"/>
    <cellStyle name="Input 2 4 11 5" xfId="8044"/>
    <cellStyle name="Input 2 4 11 6" xfId="8045"/>
    <cellStyle name="Input 2 4 11 7" xfId="8046"/>
    <cellStyle name="Input 2 4 11 8" xfId="8047"/>
    <cellStyle name="Input 2 4 11 9" xfId="8048"/>
    <cellStyle name="Input 2 4 12" xfId="8049"/>
    <cellStyle name="Input 2 4 12 10" xfId="8050"/>
    <cellStyle name="Input 2 4 12 11" xfId="8051"/>
    <cellStyle name="Input 2 4 12 2" xfId="8052"/>
    <cellStyle name="Input 2 4 12 3" xfId="8053"/>
    <cellStyle name="Input 2 4 12 4" xfId="8054"/>
    <cellStyle name="Input 2 4 12 5" xfId="8055"/>
    <cellStyle name="Input 2 4 12 6" xfId="8056"/>
    <cellStyle name="Input 2 4 12 7" xfId="8057"/>
    <cellStyle name="Input 2 4 12 8" xfId="8058"/>
    <cellStyle name="Input 2 4 12 9" xfId="8059"/>
    <cellStyle name="Input 2 4 13" xfId="8060"/>
    <cellStyle name="Input 2 4 13 10" xfId="8061"/>
    <cellStyle name="Input 2 4 13 11" xfId="8062"/>
    <cellStyle name="Input 2 4 13 2" xfId="8063"/>
    <cellStyle name="Input 2 4 13 3" xfId="8064"/>
    <cellStyle name="Input 2 4 13 4" xfId="8065"/>
    <cellStyle name="Input 2 4 13 5" xfId="8066"/>
    <cellStyle name="Input 2 4 13 6" xfId="8067"/>
    <cellStyle name="Input 2 4 13 7" xfId="8068"/>
    <cellStyle name="Input 2 4 13 8" xfId="8069"/>
    <cellStyle name="Input 2 4 13 9" xfId="8070"/>
    <cellStyle name="Input 2 4 14" xfId="8071"/>
    <cellStyle name="Input 2 4 14 10" xfId="8072"/>
    <cellStyle name="Input 2 4 14 11" xfId="8073"/>
    <cellStyle name="Input 2 4 14 2" xfId="8074"/>
    <cellStyle name="Input 2 4 14 3" xfId="8075"/>
    <cellStyle name="Input 2 4 14 4" xfId="8076"/>
    <cellStyle name="Input 2 4 14 5" xfId="8077"/>
    <cellStyle name="Input 2 4 14 6" xfId="8078"/>
    <cellStyle name="Input 2 4 14 7" xfId="8079"/>
    <cellStyle name="Input 2 4 14 8" xfId="8080"/>
    <cellStyle name="Input 2 4 14 9" xfId="8081"/>
    <cellStyle name="Input 2 4 15" xfId="8082"/>
    <cellStyle name="Input 2 4 15 10" xfId="8083"/>
    <cellStyle name="Input 2 4 15 11" xfId="8084"/>
    <cellStyle name="Input 2 4 15 2" xfId="8085"/>
    <cellStyle name="Input 2 4 15 3" xfId="8086"/>
    <cellStyle name="Input 2 4 15 4" xfId="8087"/>
    <cellStyle name="Input 2 4 15 5" xfId="8088"/>
    <cellStyle name="Input 2 4 15 6" xfId="8089"/>
    <cellStyle name="Input 2 4 15 7" xfId="8090"/>
    <cellStyle name="Input 2 4 15 8" xfId="8091"/>
    <cellStyle name="Input 2 4 15 9" xfId="8092"/>
    <cellStyle name="Input 2 4 16" xfId="8093"/>
    <cellStyle name="Input 2 4 16 10" xfId="8094"/>
    <cellStyle name="Input 2 4 16 11" xfId="8095"/>
    <cellStyle name="Input 2 4 16 2" xfId="8096"/>
    <cellStyle name="Input 2 4 16 3" xfId="8097"/>
    <cellStyle name="Input 2 4 16 4" xfId="8098"/>
    <cellStyle name="Input 2 4 16 5" xfId="8099"/>
    <cellStyle name="Input 2 4 16 6" xfId="8100"/>
    <cellStyle name="Input 2 4 16 7" xfId="8101"/>
    <cellStyle name="Input 2 4 16 8" xfId="8102"/>
    <cellStyle name="Input 2 4 16 9" xfId="8103"/>
    <cellStyle name="Input 2 4 17" xfId="8104"/>
    <cellStyle name="Input 2 4 17 10" xfId="8105"/>
    <cellStyle name="Input 2 4 17 11" xfId="8106"/>
    <cellStyle name="Input 2 4 17 2" xfId="8107"/>
    <cellStyle name="Input 2 4 17 3" xfId="8108"/>
    <cellStyle name="Input 2 4 17 4" xfId="8109"/>
    <cellStyle name="Input 2 4 17 5" xfId="8110"/>
    <cellStyle name="Input 2 4 17 6" xfId="8111"/>
    <cellStyle name="Input 2 4 17 7" xfId="8112"/>
    <cellStyle name="Input 2 4 17 8" xfId="8113"/>
    <cellStyle name="Input 2 4 17 9" xfId="8114"/>
    <cellStyle name="Input 2 4 18" xfId="8115"/>
    <cellStyle name="Input 2 4 18 10" xfId="8116"/>
    <cellStyle name="Input 2 4 18 11" xfId="8117"/>
    <cellStyle name="Input 2 4 18 2" xfId="8118"/>
    <cellStyle name="Input 2 4 18 3" xfId="8119"/>
    <cellStyle name="Input 2 4 18 4" xfId="8120"/>
    <cellStyle name="Input 2 4 18 5" xfId="8121"/>
    <cellStyle name="Input 2 4 18 6" xfId="8122"/>
    <cellStyle name="Input 2 4 18 7" xfId="8123"/>
    <cellStyle name="Input 2 4 18 8" xfId="8124"/>
    <cellStyle name="Input 2 4 18 9" xfId="8125"/>
    <cellStyle name="Input 2 4 19" xfId="8126"/>
    <cellStyle name="Input 2 4 2" xfId="8127"/>
    <cellStyle name="Input 2 4 2 10" xfId="8128"/>
    <cellStyle name="Input 2 4 2 11" xfId="8129"/>
    <cellStyle name="Input 2 4 2 2" xfId="8130"/>
    <cellStyle name="Input 2 4 2 3" xfId="8131"/>
    <cellStyle name="Input 2 4 2 4" xfId="8132"/>
    <cellStyle name="Input 2 4 2 5" xfId="8133"/>
    <cellStyle name="Input 2 4 2 6" xfId="8134"/>
    <cellStyle name="Input 2 4 2 7" xfId="8135"/>
    <cellStyle name="Input 2 4 2 8" xfId="8136"/>
    <cellStyle name="Input 2 4 2 9" xfId="8137"/>
    <cellStyle name="Input 2 4 20" xfId="8138"/>
    <cellStyle name="Input 2 4 21" xfId="8139"/>
    <cellStyle name="Input 2 4 22" xfId="8140"/>
    <cellStyle name="Input 2 4 23" xfId="8141"/>
    <cellStyle name="Input 2 4 24" xfId="8142"/>
    <cellStyle name="Input 2 4 25" xfId="8143"/>
    <cellStyle name="Input 2 4 26" xfId="8144"/>
    <cellStyle name="Input 2 4 27" xfId="8145"/>
    <cellStyle name="Input 2 4 28" xfId="8146"/>
    <cellStyle name="Input 2 4 29" xfId="8147"/>
    <cellStyle name="Input 2 4 3" xfId="8148"/>
    <cellStyle name="Input 2 4 3 10" xfId="8149"/>
    <cellStyle name="Input 2 4 3 11" xfId="8150"/>
    <cellStyle name="Input 2 4 3 2" xfId="8151"/>
    <cellStyle name="Input 2 4 3 3" xfId="8152"/>
    <cellStyle name="Input 2 4 3 4" xfId="8153"/>
    <cellStyle name="Input 2 4 3 5" xfId="8154"/>
    <cellStyle name="Input 2 4 3 6" xfId="8155"/>
    <cellStyle name="Input 2 4 3 7" xfId="8156"/>
    <cellStyle name="Input 2 4 3 8" xfId="8157"/>
    <cellStyle name="Input 2 4 3 9" xfId="8158"/>
    <cellStyle name="Input 2 4 30" xfId="8159"/>
    <cellStyle name="Input 2 4 31" xfId="8160"/>
    <cellStyle name="Input 2 4 32" xfId="8161"/>
    <cellStyle name="Input 2 4 33" xfId="8162"/>
    <cellStyle name="Input 2 4 34" xfId="8163"/>
    <cellStyle name="Input 2 4 35" xfId="8164"/>
    <cellStyle name="Input 2 4 36" xfId="8165"/>
    <cellStyle name="Input 2 4 37" xfId="8166"/>
    <cellStyle name="Input 2 4 38" xfId="8167"/>
    <cellStyle name="Input 2 4 39" xfId="8168"/>
    <cellStyle name="Input 2 4 4" xfId="8169"/>
    <cellStyle name="Input 2 4 4 10" xfId="8170"/>
    <cellStyle name="Input 2 4 4 11" xfId="8171"/>
    <cellStyle name="Input 2 4 4 2" xfId="8172"/>
    <cellStyle name="Input 2 4 4 3" xfId="8173"/>
    <cellStyle name="Input 2 4 4 4" xfId="8174"/>
    <cellStyle name="Input 2 4 4 5" xfId="8175"/>
    <cellStyle name="Input 2 4 4 6" xfId="8176"/>
    <cellStyle name="Input 2 4 4 7" xfId="8177"/>
    <cellStyle name="Input 2 4 4 8" xfId="8178"/>
    <cellStyle name="Input 2 4 4 9" xfId="8179"/>
    <cellStyle name="Input 2 4 40" xfId="8180"/>
    <cellStyle name="Input 2 4 5" xfId="8181"/>
    <cellStyle name="Input 2 4 5 10" xfId="8182"/>
    <cellStyle name="Input 2 4 5 11" xfId="8183"/>
    <cellStyle name="Input 2 4 5 2" xfId="8184"/>
    <cellStyle name="Input 2 4 5 3" xfId="8185"/>
    <cellStyle name="Input 2 4 5 4" xfId="8186"/>
    <cellStyle name="Input 2 4 5 5" xfId="8187"/>
    <cellStyle name="Input 2 4 5 6" xfId="8188"/>
    <cellStyle name="Input 2 4 5 7" xfId="8189"/>
    <cellStyle name="Input 2 4 5 8" xfId="8190"/>
    <cellStyle name="Input 2 4 5 9" xfId="8191"/>
    <cellStyle name="Input 2 4 6" xfId="8192"/>
    <cellStyle name="Input 2 4 6 10" xfId="8193"/>
    <cellStyle name="Input 2 4 6 11" xfId="8194"/>
    <cellStyle name="Input 2 4 6 2" xfId="8195"/>
    <cellStyle name="Input 2 4 6 3" xfId="8196"/>
    <cellStyle name="Input 2 4 6 4" xfId="8197"/>
    <cellStyle name="Input 2 4 6 5" xfId="8198"/>
    <cellStyle name="Input 2 4 6 6" xfId="8199"/>
    <cellStyle name="Input 2 4 6 7" xfId="8200"/>
    <cellStyle name="Input 2 4 6 8" xfId="8201"/>
    <cellStyle name="Input 2 4 6 9" xfId="8202"/>
    <cellStyle name="Input 2 4 7" xfId="8203"/>
    <cellStyle name="Input 2 4 7 10" xfId="8204"/>
    <cellStyle name="Input 2 4 7 11" xfId="8205"/>
    <cellStyle name="Input 2 4 7 2" xfId="8206"/>
    <cellStyle name="Input 2 4 7 3" xfId="8207"/>
    <cellStyle name="Input 2 4 7 4" xfId="8208"/>
    <cellStyle name="Input 2 4 7 5" xfId="8209"/>
    <cellStyle name="Input 2 4 7 6" xfId="8210"/>
    <cellStyle name="Input 2 4 7 7" xfId="8211"/>
    <cellStyle name="Input 2 4 7 8" xfId="8212"/>
    <cellStyle name="Input 2 4 7 9" xfId="8213"/>
    <cellStyle name="Input 2 4 8" xfId="8214"/>
    <cellStyle name="Input 2 4 8 10" xfId="8215"/>
    <cellStyle name="Input 2 4 8 11" xfId="8216"/>
    <cellStyle name="Input 2 4 8 2" xfId="8217"/>
    <cellStyle name="Input 2 4 8 3" xfId="8218"/>
    <cellStyle name="Input 2 4 8 4" xfId="8219"/>
    <cellStyle name="Input 2 4 8 5" xfId="8220"/>
    <cellStyle name="Input 2 4 8 6" xfId="8221"/>
    <cellStyle name="Input 2 4 8 7" xfId="8222"/>
    <cellStyle name="Input 2 4 8 8" xfId="8223"/>
    <cellStyle name="Input 2 4 8 9" xfId="8224"/>
    <cellStyle name="Input 2 4 9" xfId="8225"/>
    <cellStyle name="Input 2 4 9 10" xfId="8226"/>
    <cellStyle name="Input 2 4 9 11" xfId="8227"/>
    <cellStyle name="Input 2 4 9 2" xfId="8228"/>
    <cellStyle name="Input 2 4 9 3" xfId="8229"/>
    <cellStyle name="Input 2 4 9 4" xfId="8230"/>
    <cellStyle name="Input 2 4 9 5" xfId="8231"/>
    <cellStyle name="Input 2 4 9 6" xfId="8232"/>
    <cellStyle name="Input 2 4 9 7" xfId="8233"/>
    <cellStyle name="Input 2 4 9 8" xfId="8234"/>
    <cellStyle name="Input 2 4 9 9" xfId="8235"/>
    <cellStyle name="Input 2 40" xfId="8236"/>
    <cellStyle name="Input 2 41" xfId="8237"/>
    <cellStyle name="Input 2 42" xfId="8238"/>
    <cellStyle name="Input 2 43" xfId="8239"/>
    <cellStyle name="Input 2 44" xfId="8240"/>
    <cellStyle name="Input 2 45" xfId="8241"/>
    <cellStyle name="Input 2 46" xfId="8242"/>
    <cellStyle name="Input 2 47" xfId="8243"/>
    <cellStyle name="Input 2 5" xfId="8244"/>
    <cellStyle name="Input 2 5 10" xfId="8245"/>
    <cellStyle name="Input 2 5 10 10" xfId="8246"/>
    <cellStyle name="Input 2 5 10 11" xfId="8247"/>
    <cellStyle name="Input 2 5 10 2" xfId="8248"/>
    <cellStyle name="Input 2 5 10 3" xfId="8249"/>
    <cellStyle name="Input 2 5 10 4" xfId="8250"/>
    <cellStyle name="Input 2 5 10 5" xfId="8251"/>
    <cellStyle name="Input 2 5 10 6" xfId="8252"/>
    <cellStyle name="Input 2 5 10 7" xfId="8253"/>
    <cellStyle name="Input 2 5 10 8" xfId="8254"/>
    <cellStyle name="Input 2 5 10 9" xfId="8255"/>
    <cellStyle name="Input 2 5 11" xfId="8256"/>
    <cellStyle name="Input 2 5 11 10" xfId="8257"/>
    <cellStyle name="Input 2 5 11 11" xfId="8258"/>
    <cellStyle name="Input 2 5 11 2" xfId="8259"/>
    <cellStyle name="Input 2 5 11 3" xfId="8260"/>
    <cellStyle name="Input 2 5 11 4" xfId="8261"/>
    <cellStyle name="Input 2 5 11 5" xfId="8262"/>
    <cellStyle name="Input 2 5 11 6" xfId="8263"/>
    <cellStyle name="Input 2 5 11 7" xfId="8264"/>
    <cellStyle name="Input 2 5 11 8" xfId="8265"/>
    <cellStyle name="Input 2 5 11 9" xfId="8266"/>
    <cellStyle name="Input 2 5 12" xfId="8267"/>
    <cellStyle name="Input 2 5 12 10" xfId="8268"/>
    <cellStyle name="Input 2 5 12 11" xfId="8269"/>
    <cellStyle name="Input 2 5 12 2" xfId="8270"/>
    <cellStyle name="Input 2 5 12 3" xfId="8271"/>
    <cellStyle name="Input 2 5 12 4" xfId="8272"/>
    <cellStyle name="Input 2 5 12 5" xfId="8273"/>
    <cellStyle name="Input 2 5 12 6" xfId="8274"/>
    <cellStyle name="Input 2 5 12 7" xfId="8275"/>
    <cellStyle name="Input 2 5 12 8" xfId="8276"/>
    <cellStyle name="Input 2 5 12 9" xfId="8277"/>
    <cellStyle name="Input 2 5 13" xfId="8278"/>
    <cellStyle name="Input 2 5 13 10" xfId="8279"/>
    <cellStyle name="Input 2 5 13 11" xfId="8280"/>
    <cellStyle name="Input 2 5 13 2" xfId="8281"/>
    <cellStyle name="Input 2 5 13 3" xfId="8282"/>
    <cellStyle name="Input 2 5 13 4" xfId="8283"/>
    <cellStyle name="Input 2 5 13 5" xfId="8284"/>
    <cellStyle name="Input 2 5 13 6" xfId="8285"/>
    <cellStyle name="Input 2 5 13 7" xfId="8286"/>
    <cellStyle name="Input 2 5 13 8" xfId="8287"/>
    <cellStyle name="Input 2 5 13 9" xfId="8288"/>
    <cellStyle name="Input 2 5 14" xfId="8289"/>
    <cellStyle name="Input 2 5 14 10" xfId="8290"/>
    <cellStyle name="Input 2 5 14 11" xfId="8291"/>
    <cellStyle name="Input 2 5 14 2" xfId="8292"/>
    <cellStyle name="Input 2 5 14 3" xfId="8293"/>
    <cellStyle name="Input 2 5 14 4" xfId="8294"/>
    <cellStyle name="Input 2 5 14 5" xfId="8295"/>
    <cellStyle name="Input 2 5 14 6" xfId="8296"/>
    <cellStyle name="Input 2 5 14 7" xfId="8297"/>
    <cellStyle name="Input 2 5 14 8" xfId="8298"/>
    <cellStyle name="Input 2 5 14 9" xfId="8299"/>
    <cellStyle name="Input 2 5 15" xfId="8300"/>
    <cellStyle name="Input 2 5 15 10" xfId="8301"/>
    <cellStyle name="Input 2 5 15 11" xfId="8302"/>
    <cellStyle name="Input 2 5 15 2" xfId="8303"/>
    <cellStyle name="Input 2 5 15 3" xfId="8304"/>
    <cellStyle name="Input 2 5 15 4" xfId="8305"/>
    <cellStyle name="Input 2 5 15 5" xfId="8306"/>
    <cellStyle name="Input 2 5 15 6" xfId="8307"/>
    <cellStyle name="Input 2 5 15 7" xfId="8308"/>
    <cellStyle name="Input 2 5 15 8" xfId="8309"/>
    <cellStyle name="Input 2 5 15 9" xfId="8310"/>
    <cellStyle name="Input 2 5 16" xfId="8311"/>
    <cellStyle name="Input 2 5 16 10" xfId="8312"/>
    <cellStyle name="Input 2 5 16 11" xfId="8313"/>
    <cellStyle name="Input 2 5 16 2" xfId="8314"/>
    <cellStyle name="Input 2 5 16 3" xfId="8315"/>
    <cellStyle name="Input 2 5 16 4" xfId="8316"/>
    <cellStyle name="Input 2 5 16 5" xfId="8317"/>
    <cellStyle name="Input 2 5 16 6" xfId="8318"/>
    <cellStyle name="Input 2 5 16 7" xfId="8319"/>
    <cellStyle name="Input 2 5 16 8" xfId="8320"/>
    <cellStyle name="Input 2 5 16 9" xfId="8321"/>
    <cellStyle name="Input 2 5 17" xfId="8322"/>
    <cellStyle name="Input 2 5 17 10" xfId="8323"/>
    <cellStyle name="Input 2 5 17 11" xfId="8324"/>
    <cellStyle name="Input 2 5 17 2" xfId="8325"/>
    <cellStyle name="Input 2 5 17 3" xfId="8326"/>
    <cellStyle name="Input 2 5 17 4" xfId="8327"/>
    <cellStyle name="Input 2 5 17 5" xfId="8328"/>
    <cellStyle name="Input 2 5 17 6" xfId="8329"/>
    <cellStyle name="Input 2 5 17 7" xfId="8330"/>
    <cellStyle name="Input 2 5 17 8" xfId="8331"/>
    <cellStyle name="Input 2 5 17 9" xfId="8332"/>
    <cellStyle name="Input 2 5 18" xfId="8333"/>
    <cellStyle name="Input 2 5 18 10" xfId="8334"/>
    <cellStyle name="Input 2 5 18 11" xfId="8335"/>
    <cellStyle name="Input 2 5 18 2" xfId="8336"/>
    <cellStyle name="Input 2 5 18 3" xfId="8337"/>
    <cellStyle name="Input 2 5 18 4" xfId="8338"/>
    <cellStyle name="Input 2 5 18 5" xfId="8339"/>
    <cellStyle name="Input 2 5 18 6" xfId="8340"/>
    <cellStyle name="Input 2 5 18 7" xfId="8341"/>
    <cellStyle name="Input 2 5 18 8" xfId="8342"/>
    <cellStyle name="Input 2 5 18 9" xfId="8343"/>
    <cellStyle name="Input 2 5 19" xfId="8344"/>
    <cellStyle name="Input 2 5 2" xfId="8345"/>
    <cellStyle name="Input 2 5 2 10" xfId="8346"/>
    <cellStyle name="Input 2 5 2 11" xfId="8347"/>
    <cellStyle name="Input 2 5 2 2" xfId="8348"/>
    <cellStyle name="Input 2 5 2 3" xfId="8349"/>
    <cellStyle name="Input 2 5 2 4" xfId="8350"/>
    <cellStyle name="Input 2 5 2 5" xfId="8351"/>
    <cellStyle name="Input 2 5 2 6" xfId="8352"/>
    <cellStyle name="Input 2 5 2 7" xfId="8353"/>
    <cellStyle name="Input 2 5 2 8" xfId="8354"/>
    <cellStyle name="Input 2 5 2 9" xfId="8355"/>
    <cellStyle name="Input 2 5 20" xfId="8356"/>
    <cellStyle name="Input 2 5 21" xfId="8357"/>
    <cellStyle name="Input 2 5 22" xfId="8358"/>
    <cellStyle name="Input 2 5 23" xfId="8359"/>
    <cellStyle name="Input 2 5 24" xfId="8360"/>
    <cellStyle name="Input 2 5 25" xfId="8361"/>
    <cellStyle name="Input 2 5 26" xfId="8362"/>
    <cellStyle name="Input 2 5 27" xfId="8363"/>
    <cellStyle name="Input 2 5 28" xfId="8364"/>
    <cellStyle name="Input 2 5 29" xfId="8365"/>
    <cellStyle name="Input 2 5 3" xfId="8366"/>
    <cellStyle name="Input 2 5 3 10" xfId="8367"/>
    <cellStyle name="Input 2 5 3 11" xfId="8368"/>
    <cellStyle name="Input 2 5 3 2" xfId="8369"/>
    <cellStyle name="Input 2 5 3 3" xfId="8370"/>
    <cellStyle name="Input 2 5 3 4" xfId="8371"/>
    <cellStyle name="Input 2 5 3 5" xfId="8372"/>
    <cellStyle name="Input 2 5 3 6" xfId="8373"/>
    <cellStyle name="Input 2 5 3 7" xfId="8374"/>
    <cellStyle name="Input 2 5 3 8" xfId="8375"/>
    <cellStyle name="Input 2 5 3 9" xfId="8376"/>
    <cellStyle name="Input 2 5 30" xfId="8377"/>
    <cellStyle name="Input 2 5 31" xfId="8378"/>
    <cellStyle name="Input 2 5 32" xfId="8379"/>
    <cellStyle name="Input 2 5 33" xfId="8380"/>
    <cellStyle name="Input 2 5 34" xfId="8381"/>
    <cellStyle name="Input 2 5 35" xfId="8382"/>
    <cellStyle name="Input 2 5 36" xfId="8383"/>
    <cellStyle name="Input 2 5 37" xfId="8384"/>
    <cellStyle name="Input 2 5 38" xfId="8385"/>
    <cellStyle name="Input 2 5 39" xfId="8386"/>
    <cellStyle name="Input 2 5 4" xfId="8387"/>
    <cellStyle name="Input 2 5 4 10" xfId="8388"/>
    <cellStyle name="Input 2 5 4 11" xfId="8389"/>
    <cellStyle name="Input 2 5 4 2" xfId="8390"/>
    <cellStyle name="Input 2 5 4 3" xfId="8391"/>
    <cellStyle name="Input 2 5 4 4" xfId="8392"/>
    <cellStyle name="Input 2 5 4 5" xfId="8393"/>
    <cellStyle name="Input 2 5 4 6" xfId="8394"/>
    <cellStyle name="Input 2 5 4 7" xfId="8395"/>
    <cellStyle name="Input 2 5 4 8" xfId="8396"/>
    <cellStyle name="Input 2 5 4 9" xfId="8397"/>
    <cellStyle name="Input 2 5 40" xfId="8398"/>
    <cellStyle name="Input 2 5 5" xfId="8399"/>
    <cellStyle name="Input 2 5 5 10" xfId="8400"/>
    <cellStyle name="Input 2 5 5 11" xfId="8401"/>
    <cellStyle name="Input 2 5 5 2" xfId="8402"/>
    <cellStyle name="Input 2 5 5 3" xfId="8403"/>
    <cellStyle name="Input 2 5 5 4" xfId="8404"/>
    <cellStyle name="Input 2 5 5 5" xfId="8405"/>
    <cellStyle name="Input 2 5 5 6" xfId="8406"/>
    <cellStyle name="Input 2 5 5 7" xfId="8407"/>
    <cellStyle name="Input 2 5 5 8" xfId="8408"/>
    <cellStyle name="Input 2 5 5 9" xfId="8409"/>
    <cellStyle name="Input 2 5 6" xfId="8410"/>
    <cellStyle name="Input 2 5 6 10" xfId="8411"/>
    <cellStyle name="Input 2 5 6 11" xfId="8412"/>
    <cellStyle name="Input 2 5 6 2" xfId="8413"/>
    <cellStyle name="Input 2 5 6 3" xfId="8414"/>
    <cellStyle name="Input 2 5 6 4" xfId="8415"/>
    <cellStyle name="Input 2 5 6 5" xfId="8416"/>
    <cellStyle name="Input 2 5 6 6" xfId="8417"/>
    <cellStyle name="Input 2 5 6 7" xfId="8418"/>
    <cellStyle name="Input 2 5 6 8" xfId="8419"/>
    <cellStyle name="Input 2 5 6 9" xfId="8420"/>
    <cellStyle name="Input 2 5 7" xfId="8421"/>
    <cellStyle name="Input 2 5 7 10" xfId="8422"/>
    <cellStyle name="Input 2 5 7 11" xfId="8423"/>
    <cellStyle name="Input 2 5 7 2" xfId="8424"/>
    <cellStyle name="Input 2 5 7 3" xfId="8425"/>
    <cellStyle name="Input 2 5 7 4" xfId="8426"/>
    <cellStyle name="Input 2 5 7 5" xfId="8427"/>
    <cellStyle name="Input 2 5 7 6" xfId="8428"/>
    <cellStyle name="Input 2 5 7 7" xfId="8429"/>
    <cellStyle name="Input 2 5 7 8" xfId="8430"/>
    <cellStyle name="Input 2 5 7 9" xfId="8431"/>
    <cellStyle name="Input 2 5 8" xfId="8432"/>
    <cellStyle name="Input 2 5 8 10" xfId="8433"/>
    <cellStyle name="Input 2 5 8 11" xfId="8434"/>
    <cellStyle name="Input 2 5 8 2" xfId="8435"/>
    <cellStyle name="Input 2 5 8 3" xfId="8436"/>
    <cellStyle name="Input 2 5 8 4" xfId="8437"/>
    <cellStyle name="Input 2 5 8 5" xfId="8438"/>
    <cellStyle name="Input 2 5 8 6" xfId="8439"/>
    <cellStyle name="Input 2 5 8 7" xfId="8440"/>
    <cellStyle name="Input 2 5 8 8" xfId="8441"/>
    <cellStyle name="Input 2 5 8 9" xfId="8442"/>
    <cellStyle name="Input 2 5 9" xfId="8443"/>
    <cellStyle name="Input 2 5 9 10" xfId="8444"/>
    <cellStyle name="Input 2 5 9 11" xfId="8445"/>
    <cellStyle name="Input 2 5 9 2" xfId="8446"/>
    <cellStyle name="Input 2 5 9 3" xfId="8447"/>
    <cellStyle name="Input 2 5 9 4" xfId="8448"/>
    <cellStyle name="Input 2 5 9 5" xfId="8449"/>
    <cellStyle name="Input 2 5 9 6" xfId="8450"/>
    <cellStyle name="Input 2 5 9 7" xfId="8451"/>
    <cellStyle name="Input 2 5 9 8" xfId="8452"/>
    <cellStyle name="Input 2 5 9 9" xfId="8453"/>
    <cellStyle name="Input 2 6" xfId="8454"/>
    <cellStyle name="Input 2 6 10" xfId="8455"/>
    <cellStyle name="Input 2 6 10 10" xfId="8456"/>
    <cellStyle name="Input 2 6 10 11" xfId="8457"/>
    <cellStyle name="Input 2 6 10 2" xfId="8458"/>
    <cellStyle name="Input 2 6 10 3" xfId="8459"/>
    <cellStyle name="Input 2 6 10 4" xfId="8460"/>
    <cellStyle name="Input 2 6 10 5" xfId="8461"/>
    <cellStyle name="Input 2 6 10 6" xfId="8462"/>
    <cellStyle name="Input 2 6 10 7" xfId="8463"/>
    <cellStyle name="Input 2 6 10 8" xfId="8464"/>
    <cellStyle name="Input 2 6 10 9" xfId="8465"/>
    <cellStyle name="Input 2 6 11" xfId="8466"/>
    <cellStyle name="Input 2 6 11 10" xfId="8467"/>
    <cellStyle name="Input 2 6 11 11" xfId="8468"/>
    <cellStyle name="Input 2 6 11 2" xfId="8469"/>
    <cellStyle name="Input 2 6 11 3" xfId="8470"/>
    <cellStyle name="Input 2 6 11 4" xfId="8471"/>
    <cellStyle name="Input 2 6 11 5" xfId="8472"/>
    <cellStyle name="Input 2 6 11 6" xfId="8473"/>
    <cellStyle name="Input 2 6 11 7" xfId="8474"/>
    <cellStyle name="Input 2 6 11 8" xfId="8475"/>
    <cellStyle name="Input 2 6 11 9" xfId="8476"/>
    <cellStyle name="Input 2 6 12" xfId="8477"/>
    <cellStyle name="Input 2 6 12 10" xfId="8478"/>
    <cellStyle name="Input 2 6 12 11" xfId="8479"/>
    <cellStyle name="Input 2 6 12 2" xfId="8480"/>
    <cellStyle name="Input 2 6 12 3" xfId="8481"/>
    <cellStyle name="Input 2 6 12 4" xfId="8482"/>
    <cellStyle name="Input 2 6 12 5" xfId="8483"/>
    <cellStyle name="Input 2 6 12 6" xfId="8484"/>
    <cellStyle name="Input 2 6 12 7" xfId="8485"/>
    <cellStyle name="Input 2 6 12 8" xfId="8486"/>
    <cellStyle name="Input 2 6 12 9" xfId="8487"/>
    <cellStyle name="Input 2 6 13" xfId="8488"/>
    <cellStyle name="Input 2 6 13 10" xfId="8489"/>
    <cellStyle name="Input 2 6 13 11" xfId="8490"/>
    <cellStyle name="Input 2 6 13 2" xfId="8491"/>
    <cellStyle name="Input 2 6 13 3" xfId="8492"/>
    <cellStyle name="Input 2 6 13 4" xfId="8493"/>
    <cellStyle name="Input 2 6 13 5" xfId="8494"/>
    <cellStyle name="Input 2 6 13 6" xfId="8495"/>
    <cellStyle name="Input 2 6 13 7" xfId="8496"/>
    <cellStyle name="Input 2 6 13 8" xfId="8497"/>
    <cellStyle name="Input 2 6 13 9" xfId="8498"/>
    <cellStyle name="Input 2 6 14" xfId="8499"/>
    <cellStyle name="Input 2 6 14 10" xfId="8500"/>
    <cellStyle name="Input 2 6 14 11" xfId="8501"/>
    <cellStyle name="Input 2 6 14 2" xfId="8502"/>
    <cellStyle name="Input 2 6 14 3" xfId="8503"/>
    <cellStyle name="Input 2 6 14 4" xfId="8504"/>
    <cellStyle name="Input 2 6 14 5" xfId="8505"/>
    <cellStyle name="Input 2 6 14 6" xfId="8506"/>
    <cellStyle name="Input 2 6 14 7" xfId="8507"/>
    <cellStyle name="Input 2 6 14 8" xfId="8508"/>
    <cellStyle name="Input 2 6 14 9" xfId="8509"/>
    <cellStyle name="Input 2 6 15" xfId="8510"/>
    <cellStyle name="Input 2 6 15 10" xfId="8511"/>
    <cellStyle name="Input 2 6 15 11" xfId="8512"/>
    <cellStyle name="Input 2 6 15 2" xfId="8513"/>
    <cellStyle name="Input 2 6 15 3" xfId="8514"/>
    <cellStyle name="Input 2 6 15 4" xfId="8515"/>
    <cellStyle name="Input 2 6 15 5" xfId="8516"/>
    <cellStyle name="Input 2 6 15 6" xfId="8517"/>
    <cellStyle name="Input 2 6 15 7" xfId="8518"/>
    <cellStyle name="Input 2 6 15 8" xfId="8519"/>
    <cellStyle name="Input 2 6 15 9" xfId="8520"/>
    <cellStyle name="Input 2 6 16" xfId="8521"/>
    <cellStyle name="Input 2 6 16 10" xfId="8522"/>
    <cellStyle name="Input 2 6 16 11" xfId="8523"/>
    <cellStyle name="Input 2 6 16 2" xfId="8524"/>
    <cellStyle name="Input 2 6 16 3" xfId="8525"/>
    <cellStyle name="Input 2 6 16 4" xfId="8526"/>
    <cellStyle name="Input 2 6 16 5" xfId="8527"/>
    <cellStyle name="Input 2 6 16 6" xfId="8528"/>
    <cellStyle name="Input 2 6 16 7" xfId="8529"/>
    <cellStyle name="Input 2 6 16 8" xfId="8530"/>
    <cellStyle name="Input 2 6 16 9" xfId="8531"/>
    <cellStyle name="Input 2 6 17" xfId="8532"/>
    <cellStyle name="Input 2 6 17 10" xfId="8533"/>
    <cellStyle name="Input 2 6 17 11" xfId="8534"/>
    <cellStyle name="Input 2 6 17 2" xfId="8535"/>
    <cellStyle name="Input 2 6 17 3" xfId="8536"/>
    <cellStyle name="Input 2 6 17 4" xfId="8537"/>
    <cellStyle name="Input 2 6 17 5" xfId="8538"/>
    <cellStyle name="Input 2 6 17 6" xfId="8539"/>
    <cellStyle name="Input 2 6 17 7" xfId="8540"/>
    <cellStyle name="Input 2 6 17 8" xfId="8541"/>
    <cellStyle name="Input 2 6 17 9" xfId="8542"/>
    <cellStyle name="Input 2 6 18" xfId="8543"/>
    <cellStyle name="Input 2 6 18 10" xfId="8544"/>
    <cellStyle name="Input 2 6 18 11" xfId="8545"/>
    <cellStyle name="Input 2 6 18 2" xfId="8546"/>
    <cellStyle name="Input 2 6 18 3" xfId="8547"/>
    <cellStyle name="Input 2 6 18 4" xfId="8548"/>
    <cellStyle name="Input 2 6 18 5" xfId="8549"/>
    <cellStyle name="Input 2 6 18 6" xfId="8550"/>
    <cellStyle name="Input 2 6 18 7" xfId="8551"/>
    <cellStyle name="Input 2 6 18 8" xfId="8552"/>
    <cellStyle name="Input 2 6 18 9" xfId="8553"/>
    <cellStyle name="Input 2 6 19" xfId="8554"/>
    <cellStyle name="Input 2 6 2" xfId="8555"/>
    <cellStyle name="Input 2 6 2 10" xfId="8556"/>
    <cellStyle name="Input 2 6 2 11" xfId="8557"/>
    <cellStyle name="Input 2 6 2 2" xfId="8558"/>
    <cellStyle name="Input 2 6 2 3" xfId="8559"/>
    <cellStyle name="Input 2 6 2 4" xfId="8560"/>
    <cellStyle name="Input 2 6 2 5" xfId="8561"/>
    <cellStyle name="Input 2 6 2 6" xfId="8562"/>
    <cellStyle name="Input 2 6 2 7" xfId="8563"/>
    <cellStyle name="Input 2 6 2 8" xfId="8564"/>
    <cellStyle name="Input 2 6 2 9" xfId="8565"/>
    <cellStyle name="Input 2 6 20" xfId="8566"/>
    <cellStyle name="Input 2 6 21" xfId="8567"/>
    <cellStyle name="Input 2 6 22" xfId="8568"/>
    <cellStyle name="Input 2 6 23" xfId="8569"/>
    <cellStyle name="Input 2 6 24" xfId="8570"/>
    <cellStyle name="Input 2 6 25" xfId="8571"/>
    <cellStyle name="Input 2 6 26" xfId="8572"/>
    <cellStyle name="Input 2 6 27" xfId="8573"/>
    <cellStyle name="Input 2 6 28" xfId="8574"/>
    <cellStyle name="Input 2 6 29" xfId="8575"/>
    <cellStyle name="Input 2 6 3" xfId="8576"/>
    <cellStyle name="Input 2 6 3 10" xfId="8577"/>
    <cellStyle name="Input 2 6 3 11" xfId="8578"/>
    <cellStyle name="Input 2 6 3 2" xfId="8579"/>
    <cellStyle name="Input 2 6 3 3" xfId="8580"/>
    <cellStyle name="Input 2 6 3 4" xfId="8581"/>
    <cellStyle name="Input 2 6 3 5" xfId="8582"/>
    <cellStyle name="Input 2 6 3 6" xfId="8583"/>
    <cellStyle name="Input 2 6 3 7" xfId="8584"/>
    <cellStyle name="Input 2 6 3 8" xfId="8585"/>
    <cellStyle name="Input 2 6 3 9" xfId="8586"/>
    <cellStyle name="Input 2 6 30" xfId="8587"/>
    <cellStyle name="Input 2 6 31" xfId="8588"/>
    <cellStyle name="Input 2 6 32" xfId="8589"/>
    <cellStyle name="Input 2 6 33" xfId="8590"/>
    <cellStyle name="Input 2 6 34" xfId="8591"/>
    <cellStyle name="Input 2 6 35" xfId="8592"/>
    <cellStyle name="Input 2 6 36" xfId="8593"/>
    <cellStyle name="Input 2 6 37" xfId="8594"/>
    <cellStyle name="Input 2 6 38" xfId="8595"/>
    <cellStyle name="Input 2 6 39" xfId="8596"/>
    <cellStyle name="Input 2 6 4" xfId="8597"/>
    <cellStyle name="Input 2 6 4 10" xfId="8598"/>
    <cellStyle name="Input 2 6 4 11" xfId="8599"/>
    <cellStyle name="Input 2 6 4 2" xfId="8600"/>
    <cellStyle name="Input 2 6 4 3" xfId="8601"/>
    <cellStyle name="Input 2 6 4 4" xfId="8602"/>
    <cellStyle name="Input 2 6 4 5" xfId="8603"/>
    <cellStyle name="Input 2 6 4 6" xfId="8604"/>
    <cellStyle name="Input 2 6 4 7" xfId="8605"/>
    <cellStyle name="Input 2 6 4 8" xfId="8606"/>
    <cellStyle name="Input 2 6 4 9" xfId="8607"/>
    <cellStyle name="Input 2 6 40" xfId="8608"/>
    <cellStyle name="Input 2 6 5" xfId="8609"/>
    <cellStyle name="Input 2 6 5 10" xfId="8610"/>
    <cellStyle name="Input 2 6 5 11" xfId="8611"/>
    <cellStyle name="Input 2 6 5 2" xfId="8612"/>
    <cellStyle name="Input 2 6 5 3" xfId="8613"/>
    <cellStyle name="Input 2 6 5 4" xfId="8614"/>
    <cellStyle name="Input 2 6 5 5" xfId="8615"/>
    <cellStyle name="Input 2 6 5 6" xfId="8616"/>
    <cellStyle name="Input 2 6 5 7" xfId="8617"/>
    <cellStyle name="Input 2 6 5 8" xfId="8618"/>
    <cellStyle name="Input 2 6 5 9" xfId="8619"/>
    <cellStyle name="Input 2 6 6" xfId="8620"/>
    <cellStyle name="Input 2 6 6 10" xfId="8621"/>
    <cellStyle name="Input 2 6 6 11" xfId="8622"/>
    <cellStyle name="Input 2 6 6 2" xfId="8623"/>
    <cellStyle name="Input 2 6 6 3" xfId="8624"/>
    <cellStyle name="Input 2 6 6 4" xfId="8625"/>
    <cellStyle name="Input 2 6 6 5" xfId="8626"/>
    <cellStyle name="Input 2 6 6 6" xfId="8627"/>
    <cellStyle name="Input 2 6 6 7" xfId="8628"/>
    <cellStyle name="Input 2 6 6 8" xfId="8629"/>
    <cellStyle name="Input 2 6 6 9" xfId="8630"/>
    <cellStyle name="Input 2 6 7" xfId="8631"/>
    <cellStyle name="Input 2 6 7 10" xfId="8632"/>
    <cellStyle name="Input 2 6 7 11" xfId="8633"/>
    <cellStyle name="Input 2 6 7 2" xfId="8634"/>
    <cellStyle name="Input 2 6 7 3" xfId="8635"/>
    <cellStyle name="Input 2 6 7 4" xfId="8636"/>
    <cellStyle name="Input 2 6 7 5" xfId="8637"/>
    <cellStyle name="Input 2 6 7 6" xfId="8638"/>
    <cellStyle name="Input 2 6 7 7" xfId="8639"/>
    <cellStyle name="Input 2 6 7 8" xfId="8640"/>
    <cellStyle name="Input 2 6 7 9" xfId="8641"/>
    <cellStyle name="Input 2 6 8" xfId="8642"/>
    <cellStyle name="Input 2 6 8 10" xfId="8643"/>
    <cellStyle name="Input 2 6 8 11" xfId="8644"/>
    <cellStyle name="Input 2 6 8 2" xfId="8645"/>
    <cellStyle name="Input 2 6 8 3" xfId="8646"/>
    <cellStyle name="Input 2 6 8 4" xfId="8647"/>
    <cellStyle name="Input 2 6 8 5" xfId="8648"/>
    <cellStyle name="Input 2 6 8 6" xfId="8649"/>
    <cellStyle name="Input 2 6 8 7" xfId="8650"/>
    <cellStyle name="Input 2 6 8 8" xfId="8651"/>
    <cellStyle name="Input 2 6 8 9" xfId="8652"/>
    <cellStyle name="Input 2 6 9" xfId="8653"/>
    <cellStyle name="Input 2 6 9 10" xfId="8654"/>
    <cellStyle name="Input 2 6 9 11" xfId="8655"/>
    <cellStyle name="Input 2 6 9 2" xfId="8656"/>
    <cellStyle name="Input 2 6 9 3" xfId="8657"/>
    <cellStyle name="Input 2 6 9 4" xfId="8658"/>
    <cellStyle name="Input 2 6 9 5" xfId="8659"/>
    <cellStyle name="Input 2 6 9 6" xfId="8660"/>
    <cellStyle name="Input 2 6 9 7" xfId="8661"/>
    <cellStyle name="Input 2 6 9 8" xfId="8662"/>
    <cellStyle name="Input 2 6 9 9" xfId="8663"/>
    <cellStyle name="Input 2 7" xfId="8664"/>
    <cellStyle name="Input 2 7 10" xfId="8665"/>
    <cellStyle name="Input 2 7 10 10" xfId="8666"/>
    <cellStyle name="Input 2 7 10 11" xfId="8667"/>
    <cellStyle name="Input 2 7 10 2" xfId="8668"/>
    <cellStyle name="Input 2 7 10 3" xfId="8669"/>
    <cellStyle name="Input 2 7 10 4" xfId="8670"/>
    <cellStyle name="Input 2 7 10 5" xfId="8671"/>
    <cellStyle name="Input 2 7 10 6" xfId="8672"/>
    <cellStyle name="Input 2 7 10 7" xfId="8673"/>
    <cellStyle name="Input 2 7 10 8" xfId="8674"/>
    <cellStyle name="Input 2 7 10 9" xfId="8675"/>
    <cellStyle name="Input 2 7 11" xfId="8676"/>
    <cellStyle name="Input 2 7 11 10" xfId="8677"/>
    <cellStyle name="Input 2 7 11 11" xfId="8678"/>
    <cellStyle name="Input 2 7 11 2" xfId="8679"/>
    <cellStyle name="Input 2 7 11 3" xfId="8680"/>
    <cellStyle name="Input 2 7 11 4" xfId="8681"/>
    <cellStyle name="Input 2 7 11 5" xfId="8682"/>
    <cellStyle name="Input 2 7 11 6" xfId="8683"/>
    <cellStyle name="Input 2 7 11 7" xfId="8684"/>
    <cellStyle name="Input 2 7 11 8" xfId="8685"/>
    <cellStyle name="Input 2 7 11 9" xfId="8686"/>
    <cellStyle name="Input 2 7 12" xfId="8687"/>
    <cellStyle name="Input 2 7 12 10" xfId="8688"/>
    <cellStyle name="Input 2 7 12 11" xfId="8689"/>
    <cellStyle name="Input 2 7 12 2" xfId="8690"/>
    <cellStyle name="Input 2 7 12 3" xfId="8691"/>
    <cellStyle name="Input 2 7 12 4" xfId="8692"/>
    <cellStyle name="Input 2 7 12 5" xfId="8693"/>
    <cellStyle name="Input 2 7 12 6" xfId="8694"/>
    <cellStyle name="Input 2 7 12 7" xfId="8695"/>
    <cellStyle name="Input 2 7 12 8" xfId="8696"/>
    <cellStyle name="Input 2 7 12 9" xfId="8697"/>
    <cellStyle name="Input 2 7 13" xfId="8698"/>
    <cellStyle name="Input 2 7 13 10" xfId="8699"/>
    <cellStyle name="Input 2 7 13 11" xfId="8700"/>
    <cellStyle name="Input 2 7 13 2" xfId="8701"/>
    <cellStyle name="Input 2 7 13 3" xfId="8702"/>
    <cellStyle name="Input 2 7 13 4" xfId="8703"/>
    <cellStyle name="Input 2 7 13 5" xfId="8704"/>
    <cellStyle name="Input 2 7 13 6" xfId="8705"/>
    <cellStyle name="Input 2 7 13 7" xfId="8706"/>
    <cellStyle name="Input 2 7 13 8" xfId="8707"/>
    <cellStyle name="Input 2 7 13 9" xfId="8708"/>
    <cellStyle name="Input 2 7 14" xfId="8709"/>
    <cellStyle name="Input 2 7 14 10" xfId="8710"/>
    <cellStyle name="Input 2 7 14 11" xfId="8711"/>
    <cellStyle name="Input 2 7 14 2" xfId="8712"/>
    <cellStyle name="Input 2 7 14 3" xfId="8713"/>
    <cellStyle name="Input 2 7 14 4" xfId="8714"/>
    <cellStyle name="Input 2 7 14 5" xfId="8715"/>
    <cellStyle name="Input 2 7 14 6" xfId="8716"/>
    <cellStyle name="Input 2 7 14 7" xfId="8717"/>
    <cellStyle name="Input 2 7 14 8" xfId="8718"/>
    <cellStyle name="Input 2 7 14 9" xfId="8719"/>
    <cellStyle name="Input 2 7 15" xfId="8720"/>
    <cellStyle name="Input 2 7 15 10" xfId="8721"/>
    <cellStyle name="Input 2 7 15 11" xfId="8722"/>
    <cellStyle name="Input 2 7 15 2" xfId="8723"/>
    <cellStyle name="Input 2 7 15 3" xfId="8724"/>
    <cellStyle name="Input 2 7 15 4" xfId="8725"/>
    <cellStyle name="Input 2 7 15 5" xfId="8726"/>
    <cellStyle name="Input 2 7 15 6" xfId="8727"/>
    <cellStyle name="Input 2 7 15 7" xfId="8728"/>
    <cellStyle name="Input 2 7 15 8" xfId="8729"/>
    <cellStyle name="Input 2 7 15 9" xfId="8730"/>
    <cellStyle name="Input 2 7 16" xfId="8731"/>
    <cellStyle name="Input 2 7 16 10" xfId="8732"/>
    <cellStyle name="Input 2 7 16 11" xfId="8733"/>
    <cellStyle name="Input 2 7 16 2" xfId="8734"/>
    <cellStyle name="Input 2 7 16 3" xfId="8735"/>
    <cellStyle name="Input 2 7 16 4" xfId="8736"/>
    <cellStyle name="Input 2 7 16 5" xfId="8737"/>
    <cellStyle name="Input 2 7 16 6" xfId="8738"/>
    <cellStyle name="Input 2 7 16 7" xfId="8739"/>
    <cellStyle name="Input 2 7 16 8" xfId="8740"/>
    <cellStyle name="Input 2 7 16 9" xfId="8741"/>
    <cellStyle name="Input 2 7 17" xfId="8742"/>
    <cellStyle name="Input 2 7 17 10" xfId="8743"/>
    <cellStyle name="Input 2 7 17 11" xfId="8744"/>
    <cellStyle name="Input 2 7 17 2" xfId="8745"/>
    <cellStyle name="Input 2 7 17 3" xfId="8746"/>
    <cellStyle name="Input 2 7 17 4" xfId="8747"/>
    <cellStyle name="Input 2 7 17 5" xfId="8748"/>
    <cellStyle name="Input 2 7 17 6" xfId="8749"/>
    <cellStyle name="Input 2 7 17 7" xfId="8750"/>
    <cellStyle name="Input 2 7 17 8" xfId="8751"/>
    <cellStyle name="Input 2 7 17 9" xfId="8752"/>
    <cellStyle name="Input 2 7 18" xfId="8753"/>
    <cellStyle name="Input 2 7 18 10" xfId="8754"/>
    <cellStyle name="Input 2 7 18 11" xfId="8755"/>
    <cellStyle name="Input 2 7 18 2" xfId="8756"/>
    <cellStyle name="Input 2 7 18 3" xfId="8757"/>
    <cellStyle name="Input 2 7 18 4" xfId="8758"/>
    <cellStyle name="Input 2 7 18 5" xfId="8759"/>
    <cellStyle name="Input 2 7 18 6" xfId="8760"/>
    <cellStyle name="Input 2 7 18 7" xfId="8761"/>
    <cellStyle name="Input 2 7 18 8" xfId="8762"/>
    <cellStyle name="Input 2 7 18 9" xfId="8763"/>
    <cellStyle name="Input 2 7 19" xfId="8764"/>
    <cellStyle name="Input 2 7 2" xfId="8765"/>
    <cellStyle name="Input 2 7 2 10" xfId="8766"/>
    <cellStyle name="Input 2 7 2 11" xfId="8767"/>
    <cellStyle name="Input 2 7 2 2" xfId="8768"/>
    <cellStyle name="Input 2 7 2 3" xfId="8769"/>
    <cellStyle name="Input 2 7 2 4" xfId="8770"/>
    <cellStyle name="Input 2 7 2 5" xfId="8771"/>
    <cellStyle name="Input 2 7 2 6" xfId="8772"/>
    <cellStyle name="Input 2 7 2 7" xfId="8773"/>
    <cellStyle name="Input 2 7 2 8" xfId="8774"/>
    <cellStyle name="Input 2 7 2 9" xfId="8775"/>
    <cellStyle name="Input 2 7 20" xfId="8776"/>
    <cellStyle name="Input 2 7 21" xfId="8777"/>
    <cellStyle name="Input 2 7 22" xfId="8778"/>
    <cellStyle name="Input 2 7 23" xfId="8779"/>
    <cellStyle name="Input 2 7 24" xfId="8780"/>
    <cellStyle name="Input 2 7 25" xfId="8781"/>
    <cellStyle name="Input 2 7 26" xfId="8782"/>
    <cellStyle name="Input 2 7 27" xfId="8783"/>
    <cellStyle name="Input 2 7 28" xfId="8784"/>
    <cellStyle name="Input 2 7 29" xfId="8785"/>
    <cellStyle name="Input 2 7 3" xfId="8786"/>
    <cellStyle name="Input 2 7 3 10" xfId="8787"/>
    <cellStyle name="Input 2 7 3 11" xfId="8788"/>
    <cellStyle name="Input 2 7 3 2" xfId="8789"/>
    <cellStyle name="Input 2 7 3 3" xfId="8790"/>
    <cellStyle name="Input 2 7 3 4" xfId="8791"/>
    <cellStyle name="Input 2 7 3 5" xfId="8792"/>
    <cellStyle name="Input 2 7 3 6" xfId="8793"/>
    <cellStyle name="Input 2 7 3 7" xfId="8794"/>
    <cellStyle name="Input 2 7 3 8" xfId="8795"/>
    <cellStyle name="Input 2 7 3 9" xfId="8796"/>
    <cellStyle name="Input 2 7 30" xfId="8797"/>
    <cellStyle name="Input 2 7 31" xfId="8798"/>
    <cellStyle name="Input 2 7 32" xfId="8799"/>
    <cellStyle name="Input 2 7 33" xfId="8800"/>
    <cellStyle name="Input 2 7 34" xfId="8801"/>
    <cellStyle name="Input 2 7 35" xfId="8802"/>
    <cellStyle name="Input 2 7 36" xfId="8803"/>
    <cellStyle name="Input 2 7 37" xfId="8804"/>
    <cellStyle name="Input 2 7 38" xfId="8805"/>
    <cellStyle name="Input 2 7 39" xfId="8806"/>
    <cellStyle name="Input 2 7 4" xfId="8807"/>
    <cellStyle name="Input 2 7 4 10" xfId="8808"/>
    <cellStyle name="Input 2 7 4 11" xfId="8809"/>
    <cellStyle name="Input 2 7 4 2" xfId="8810"/>
    <cellStyle name="Input 2 7 4 3" xfId="8811"/>
    <cellStyle name="Input 2 7 4 4" xfId="8812"/>
    <cellStyle name="Input 2 7 4 5" xfId="8813"/>
    <cellStyle name="Input 2 7 4 6" xfId="8814"/>
    <cellStyle name="Input 2 7 4 7" xfId="8815"/>
    <cellStyle name="Input 2 7 4 8" xfId="8816"/>
    <cellStyle name="Input 2 7 4 9" xfId="8817"/>
    <cellStyle name="Input 2 7 40" xfId="8818"/>
    <cellStyle name="Input 2 7 5" xfId="8819"/>
    <cellStyle name="Input 2 7 5 10" xfId="8820"/>
    <cellStyle name="Input 2 7 5 11" xfId="8821"/>
    <cellStyle name="Input 2 7 5 2" xfId="8822"/>
    <cellStyle name="Input 2 7 5 3" xfId="8823"/>
    <cellStyle name="Input 2 7 5 4" xfId="8824"/>
    <cellStyle name="Input 2 7 5 5" xfId="8825"/>
    <cellStyle name="Input 2 7 5 6" xfId="8826"/>
    <cellStyle name="Input 2 7 5 7" xfId="8827"/>
    <cellStyle name="Input 2 7 5 8" xfId="8828"/>
    <cellStyle name="Input 2 7 5 9" xfId="8829"/>
    <cellStyle name="Input 2 7 6" xfId="8830"/>
    <cellStyle name="Input 2 7 6 10" xfId="8831"/>
    <cellStyle name="Input 2 7 6 11" xfId="8832"/>
    <cellStyle name="Input 2 7 6 2" xfId="8833"/>
    <cellStyle name="Input 2 7 6 3" xfId="8834"/>
    <cellStyle name="Input 2 7 6 4" xfId="8835"/>
    <cellStyle name="Input 2 7 6 5" xfId="8836"/>
    <cellStyle name="Input 2 7 6 6" xfId="8837"/>
    <cellStyle name="Input 2 7 6 7" xfId="8838"/>
    <cellStyle name="Input 2 7 6 8" xfId="8839"/>
    <cellStyle name="Input 2 7 6 9" xfId="8840"/>
    <cellStyle name="Input 2 7 7" xfId="8841"/>
    <cellStyle name="Input 2 7 7 10" xfId="8842"/>
    <cellStyle name="Input 2 7 7 11" xfId="8843"/>
    <cellStyle name="Input 2 7 7 2" xfId="8844"/>
    <cellStyle name="Input 2 7 7 3" xfId="8845"/>
    <cellStyle name="Input 2 7 7 4" xfId="8846"/>
    <cellStyle name="Input 2 7 7 5" xfId="8847"/>
    <cellStyle name="Input 2 7 7 6" xfId="8848"/>
    <cellStyle name="Input 2 7 7 7" xfId="8849"/>
    <cellStyle name="Input 2 7 7 8" xfId="8850"/>
    <cellStyle name="Input 2 7 7 9" xfId="8851"/>
    <cellStyle name="Input 2 7 8" xfId="8852"/>
    <cellStyle name="Input 2 7 8 10" xfId="8853"/>
    <cellStyle name="Input 2 7 8 11" xfId="8854"/>
    <cellStyle name="Input 2 7 8 2" xfId="8855"/>
    <cellStyle name="Input 2 7 8 3" xfId="8856"/>
    <cellStyle name="Input 2 7 8 4" xfId="8857"/>
    <cellStyle name="Input 2 7 8 5" xfId="8858"/>
    <cellStyle name="Input 2 7 8 6" xfId="8859"/>
    <cellStyle name="Input 2 7 8 7" xfId="8860"/>
    <cellStyle name="Input 2 7 8 8" xfId="8861"/>
    <cellStyle name="Input 2 7 8 9" xfId="8862"/>
    <cellStyle name="Input 2 7 9" xfId="8863"/>
    <cellStyle name="Input 2 7 9 10" xfId="8864"/>
    <cellStyle name="Input 2 7 9 11" xfId="8865"/>
    <cellStyle name="Input 2 7 9 2" xfId="8866"/>
    <cellStyle name="Input 2 7 9 3" xfId="8867"/>
    <cellStyle name="Input 2 7 9 4" xfId="8868"/>
    <cellStyle name="Input 2 7 9 5" xfId="8869"/>
    <cellStyle name="Input 2 7 9 6" xfId="8870"/>
    <cellStyle name="Input 2 7 9 7" xfId="8871"/>
    <cellStyle name="Input 2 7 9 8" xfId="8872"/>
    <cellStyle name="Input 2 7 9 9" xfId="8873"/>
    <cellStyle name="Input 2 8" xfId="8874"/>
    <cellStyle name="Input 2 8 10" xfId="8875"/>
    <cellStyle name="Input 2 8 10 10" xfId="8876"/>
    <cellStyle name="Input 2 8 10 11" xfId="8877"/>
    <cellStyle name="Input 2 8 10 2" xfId="8878"/>
    <cellStyle name="Input 2 8 10 3" xfId="8879"/>
    <cellStyle name="Input 2 8 10 4" xfId="8880"/>
    <cellStyle name="Input 2 8 10 5" xfId="8881"/>
    <cellStyle name="Input 2 8 10 6" xfId="8882"/>
    <cellStyle name="Input 2 8 10 7" xfId="8883"/>
    <cellStyle name="Input 2 8 10 8" xfId="8884"/>
    <cellStyle name="Input 2 8 10 9" xfId="8885"/>
    <cellStyle name="Input 2 8 11" xfId="8886"/>
    <cellStyle name="Input 2 8 11 10" xfId="8887"/>
    <cellStyle name="Input 2 8 11 11" xfId="8888"/>
    <cellStyle name="Input 2 8 11 2" xfId="8889"/>
    <cellStyle name="Input 2 8 11 3" xfId="8890"/>
    <cellStyle name="Input 2 8 11 4" xfId="8891"/>
    <cellStyle name="Input 2 8 11 5" xfId="8892"/>
    <cellStyle name="Input 2 8 11 6" xfId="8893"/>
    <cellStyle name="Input 2 8 11 7" xfId="8894"/>
    <cellStyle name="Input 2 8 11 8" xfId="8895"/>
    <cellStyle name="Input 2 8 11 9" xfId="8896"/>
    <cellStyle name="Input 2 8 12" xfId="8897"/>
    <cellStyle name="Input 2 8 12 10" xfId="8898"/>
    <cellStyle name="Input 2 8 12 11" xfId="8899"/>
    <cellStyle name="Input 2 8 12 2" xfId="8900"/>
    <cellStyle name="Input 2 8 12 3" xfId="8901"/>
    <cellStyle name="Input 2 8 12 4" xfId="8902"/>
    <cellStyle name="Input 2 8 12 5" xfId="8903"/>
    <cellStyle name="Input 2 8 12 6" xfId="8904"/>
    <cellStyle name="Input 2 8 12 7" xfId="8905"/>
    <cellStyle name="Input 2 8 12 8" xfId="8906"/>
    <cellStyle name="Input 2 8 12 9" xfId="8907"/>
    <cellStyle name="Input 2 8 13" xfId="8908"/>
    <cellStyle name="Input 2 8 13 10" xfId="8909"/>
    <cellStyle name="Input 2 8 13 11" xfId="8910"/>
    <cellStyle name="Input 2 8 13 2" xfId="8911"/>
    <cellStyle name="Input 2 8 13 3" xfId="8912"/>
    <cellStyle name="Input 2 8 13 4" xfId="8913"/>
    <cellStyle name="Input 2 8 13 5" xfId="8914"/>
    <cellStyle name="Input 2 8 13 6" xfId="8915"/>
    <cellStyle name="Input 2 8 13 7" xfId="8916"/>
    <cellStyle name="Input 2 8 13 8" xfId="8917"/>
    <cellStyle name="Input 2 8 13 9" xfId="8918"/>
    <cellStyle name="Input 2 8 14" xfId="8919"/>
    <cellStyle name="Input 2 8 14 10" xfId="8920"/>
    <cellStyle name="Input 2 8 14 11" xfId="8921"/>
    <cellStyle name="Input 2 8 14 2" xfId="8922"/>
    <cellStyle name="Input 2 8 14 3" xfId="8923"/>
    <cellStyle name="Input 2 8 14 4" xfId="8924"/>
    <cellStyle name="Input 2 8 14 5" xfId="8925"/>
    <cellStyle name="Input 2 8 14 6" xfId="8926"/>
    <cellStyle name="Input 2 8 14 7" xfId="8927"/>
    <cellStyle name="Input 2 8 14 8" xfId="8928"/>
    <cellStyle name="Input 2 8 14 9" xfId="8929"/>
    <cellStyle name="Input 2 8 15" xfId="8930"/>
    <cellStyle name="Input 2 8 15 10" xfId="8931"/>
    <cellStyle name="Input 2 8 15 11" xfId="8932"/>
    <cellStyle name="Input 2 8 15 2" xfId="8933"/>
    <cellStyle name="Input 2 8 15 3" xfId="8934"/>
    <cellStyle name="Input 2 8 15 4" xfId="8935"/>
    <cellStyle name="Input 2 8 15 5" xfId="8936"/>
    <cellStyle name="Input 2 8 15 6" xfId="8937"/>
    <cellStyle name="Input 2 8 15 7" xfId="8938"/>
    <cellStyle name="Input 2 8 15 8" xfId="8939"/>
    <cellStyle name="Input 2 8 15 9" xfId="8940"/>
    <cellStyle name="Input 2 8 16" xfId="8941"/>
    <cellStyle name="Input 2 8 16 10" xfId="8942"/>
    <cellStyle name="Input 2 8 16 11" xfId="8943"/>
    <cellStyle name="Input 2 8 16 2" xfId="8944"/>
    <cellStyle name="Input 2 8 16 3" xfId="8945"/>
    <cellStyle name="Input 2 8 16 4" xfId="8946"/>
    <cellStyle name="Input 2 8 16 5" xfId="8947"/>
    <cellStyle name="Input 2 8 16 6" xfId="8948"/>
    <cellStyle name="Input 2 8 16 7" xfId="8949"/>
    <cellStyle name="Input 2 8 16 8" xfId="8950"/>
    <cellStyle name="Input 2 8 16 9" xfId="8951"/>
    <cellStyle name="Input 2 8 17" xfId="8952"/>
    <cellStyle name="Input 2 8 17 10" xfId="8953"/>
    <cellStyle name="Input 2 8 17 11" xfId="8954"/>
    <cellStyle name="Input 2 8 17 2" xfId="8955"/>
    <cellStyle name="Input 2 8 17 3" xfId="8956"/>
    <cellStyle name="Input 2 8 17 4" xfId="8957"/>
    <cellStyle name="Input 2 8 17 5" xfId="8958"/>
    <cellStyle name="Input 2 8 17 6" xfId="8959"/>
    <cellStyle name="Input 2 8 17 7" xfId="8960"/>
    <cellStyle name="Input 2 8 17 8" xfId="8961"/>
    <cellStyle name="Input 2 8 17 9" xfId="8962"/>
    <cellStyle name="Input 2 8 18" xfId="8963"/>
    <cellStyle name="Input 2 8 18 10" xfId="8964"/>
    <cellStyle name="Input 2 8 18 11" xfId="8965"/>
    <cellStyle name="Input 2 8 18 2" xfId="8966"/>
    <cellStyle name="Input 2 8 18 3" xfId="8967"/>
    <cellStyle name="Input 2 8 18 4" xfId="8968"/>
    <cellStyle name="Input 2 8 18 5" xfId="8969"/>
    <cellStyle name="Input 2 8 18 6" xfId="8970"/>
    <cellStyle name="Input 2 8 18 7" xfId="8971"/>
    <cellStyle name="Input 2 8 18 8" xfId="8972"/>
    <cellStyle name="Input 2 8 18 9" xfId="8973"/>
    <cellStyle name="Input 2 8 19" xfId="8974"/>
    <cellStyle name="Input 2 8 2" xfId="8975"/>
    <cellStyle name="Input 2 8 2 10" xfId="8976"/>
    <cellStyle name="Input 2 8 2 11" xfId="8977"/>
    <cellStyle name="Input 2 8 2 2" xfId="8978"/>
    <cellStyle name="Input 2 8 2 3" xfId="8979"/>
    <cellStyle name="Input 2 8 2 4" xfId="8980"/>
    <cellStyle name="Input 2 8 2 5" xfId="8981"/>
    <cellStyle name="Input 2 8 2 6" xfId="8982"/>
    <cellStyle name="Input 2 8 2 7" xfId="8983"/>
    <cellStyle name="Input 2 8 2 8" xfId="8984"/>
    <cellStyle name="Input 2 8 2 9" xfId="8985"/>
    <cellStyle name="Input 2 8 20" xfId="8986"/>
    <cellStyle name="Input 2 8 21" xfId="8987"/>
    <cellStyle name="Input 2 8 22" xfId="8988"/>
    <cellStyle name="Input 2 8 23" xfId="8989"/>
    <cellStyle name="Input 2 8 24" xfId="8990"/>
    <cellStyle name="Input 2 8 25" xfId="8991"/>
    <cellStyle name="Input 2 8 26" xfId="8992"/>
    <cellStyle name="Input 2 8 27" xfId="8993"/>
    <cellStyle name="Input 2 8 28" xfId="8994"/>
    <cellStyle name="Input 2 8 29" xfId="8995"/>
    <cellStyle name="Input 2 8 3" xfId="8996"/>
    <cellStyle name="Input 2 8 3 10" xfId="8997"/>
    <cellStyle name="Input 2 8 3 11" xfId="8998"/>
    <cellStyle name="Input 2 8 3 2" xfId="8999"/>
    <cellStyle name="Input 2 8 3 3" xfId="9000"/>
    <cellStyle name="Input 2 8 3 4" xfId="9001"/>
    <cellStyle name="Input 2 8 3 5" xfId="9002"/>
    <cellStyle name="Input 2 8 3 6" xfId="9003"/>
    <cellStyle name="Input 2 8 3 7" xfId="9004"/>
    <cellStyle name="Input 2 8 3 8" xfId="9005"/>
    <cellStyle name="Input 2 8 3 9" xfId="9006"/>
    <cellStyle name="Input 2 8 30" xfId="9007"/>
    <cellStyle name="Input 2 8 31" xfId="9008"/>
    <cellStyle name="Input 2 8 32" xfId="9009"/>
    <cellStyle name="Input 2 8 33" xfId="9010"/>
    <cellStyle name="Input 2 8 34" xfId="9011"/>
    <cellStyle name="Input 2 8 35" xfId="9012"/>
    <cellStyle name="Input 2 8 36" xfId="9013"/>
    <cellStyle name="Input 2 8 37" xfId="9014"/>
    <cellStyle name="Input 2 8 38" xfId="9015"/>
    <cellStyle name="Input 2 8 39" xfId="9016"/>
    <cellStyle name="Input 2 8 4" xfId="9017"/>
    <cellStyle name="Input 2 8 4 10" xfId="9018"/>
    <cellStyle name="Input 2 8 4 11" xfId="9019"/>
    <cellStyle name="Input 2 8 4 2" xfId="9020"/>
    <cellStyle name="Input 2 8 4 3" xfId="9021"/>
    <cellStyle name="Input 2 8 4 4" xfId="9022"/>
    <cellStyle name="Input 2 8 4 5" xfId="9023"/>
    <cellStyle name="Input 2 8 4 6" xfId="9024"/>
    <cellStyle name="Input 2 8 4 7" xfId="9025"/>
    <cellStyle name="Input 2 8 4 8" xfId="9026"/>
    <cellStyle name="Input 2 8 4 9" xfId="9027"/>
    <cellStyle name="Input 2 8 40" xfId="9028"/>
    <cellStyle name="Input 2 8 5" xfId="9029"/>
    <cellStyle name="Input 2 8 5 10" xfId="9030"/>
    <cellStyle name="Input 2 8 5 11" xfId="9031"/>
    <cellStyle name="Input 2 8 5 2" xfId="9032"/>
    <cellStyle name="Input 2 8 5 3" xfId="9033"/>
    <cellStyle name="Input 2 8 5 4" xfId="9034"/>
    <cellStyle name="Input 2 8 5 5" xfId="9035"/>
    <cellStyle name="Input 2 8 5 6" xfId="9036"/>
    <cellStyle name="Input 2 8 5 7" xfId="9037"/>
    <cellStyle name="Input 2 8 5 8" xfId="9038"/>
    <cellStyle name="Input 2 8 5 9" xfId="9039"/>
    <cellStyle name="Input 2 8 6" xfId="9040"/>
    <cellStyle name="Input 2 8 6 10" xfId="9041"/>
    <cellStyle name="Input 2 8 6 11" xfId="9042"/>
    <cellStyle name="Input 2 8 6 2" xfId="9043"/>
    <cellStyle name="Input 2 8 6 3" xfId="9044"/>
    <cellStyle name="Input 2 8 6 4" xfId="9045"/>
    <cellStyle name="Input 2 8 6 5" xfId="9046"/>
    <cellStyle name="Input 2 8 6 6" xfId="9047"/>
    <cellStyle name="Input 2 8 6 7" xfId="9048"/>
    <cellStyle name="Input 2 8 6 8" xfId="9049"/>
    <cellStyle name="Input 2 8 6 9" xfId="9050"/>
    <cellStyle name="Input 2 8 7" xfId="9051"/>
    <cellStyle name="Input 2 8 7 10" xfId="9052"/>
    <cellStyle name="Input 2 8 7 11" xfId="9053"/>
    <cellStyle name="Input 2 8 7 2" xfId="9054"/>
    <cellStyle name="Input 2 8 7 3" xfId="9055"/>
    <cellStyle name="Input 2 8 7 4" xfId="9056"/>
    <cellStyle name="Input 2 8 7 5" xfId="9057"/>
    <cellStyle name="Input 2 8 7 6" xfId="9058"/>
    <cellStyle name="Input 2 8 7 7" xfId="9059"/>
    <cellStyle name="Input 2 8 7 8" xfId="9060"/>
    <cellStyle name="Input 2 8 7 9" xfId="9061"/>
    <cellStyle name="Input 2 8 8" xfId="9062"/>
    <cellStyle name="Input 2 8 8 10" xfId="9063"/>
    <cellStyle name="Input 2 8 8 11" xfId="9064"/>
    <cellStyle name="Input 2 8 8 2" xfId="9065"/>
    <cellStyle name="Input 2 8 8 3" xfId="9066"/>
    <cellStyle name="Input 2 8 8 4" xfId="9067"/>
    <cellStyle name="Input 2 8 8 5" xfId="9068"/>
    <cellStyle name="Input 2 8 8 6" xfId="9069"/>
    <cellStyle name="Input 2 8 8 7" xfId="9070"/>
    <cellStyle name="Input 2 8 8 8" xfId="9071"/>
    <cellStyle name="Input 2 8 8 9" xfId="9072"/>
    <cellStyle name="Input 2 8 9" xfId="9073"/>
    <cellStyle name="Input 2 8 9 10" xfId="9074"/>
    <cellStyle name="Input 2 8 9 11" xfId="9075"/>
    <cellStyle name="Input 2 8 9 2" xfId="9076"/>
    <cellStyle name="Input 2 8 9 3" xfId="9077"/>
    <cellStyle name="Input 2 8 9 4" xfId="9078"/>
    <cellStyle name="Input 2 8 9 5" xfId="9079"/>
    <cellStyle name="Input 2 8 9 6" xfId="9080"/>
    <cellStyle name="Input 2 8 9 7" xfId="9081"/>
    <cellStyle name="Input 2 8 9 8" xfId="9082"/>
    <cellStyle name="Input 2 8 9 9" xfId="9083"/>
    <cellStyle name="Input 2 9" xfId="9084"/>
    <cellStyle name="Input 2 9 10" xfId="9085"/>
    <cellStyle name="Input 2 9 10 10" xfId="9086"/>
    <cellStyle name="Input 2 9 10 11" xfId="9087"/>
    <cellStyle name="Input 2 9 10 2" xfId="9088"/>
    <cellStyle name="Input 2 9 10 3" xfId="9089"/>
    <cellStyle name="Input 2 9 10 4" xfId="9090"/>
    <cellStyle name="Input 2 9 10 5" xfId="9091"/>
    <cellStyle name="Input 2 9 10 6" xfId="9092"/>
    <cellStyle name="Input 2 9 10 7" xfId="9093"/>
    <cellStyle name="Input 2 9 10 8" xfId="9094"/>
    <cellStyle name="Input 2 9 10 9" xfId="9095"/>
    <cellStyle name="Input 2 9 11" xfId="9096"/>
    <cellStyle name="Input 2 9 11 10" xfId="9097"/>
    <cellStyle name="Input 2 9 11 11" xfId="9098"/>
    <cellStyle name="Input 2 9 11 2" xfId="9099"/>
    <cellStyle name="Input 2 9 11 3" xfId="9100"/>
    <cellStyle name="Input 2 9 11 4" xfId="9101"/>
    <cellStyle name="Input 2 9 11 5" xfId="9102"/>
    <cellStyle name="Input 2 9 11 6" xfId="9103"/>
    <cellStyle name="Input 2 9 11 7" xfId="9104"/>
    <cellStyle name="Input 2 9 11 8" xfId="9105"/>
    <cellStyle name="Input 2 9 11 9" xfId="9106"/>
    <cellStyle name="Input 2 9 12" xfId="9107"/>
    <cellStyle name="Input 2 9 12 10" xfId="9108"/>
    <cellStyle name="Input 2 9 12 11" xfId="9109"/>
    <cellStyle name="Input 2 9 12 2" xfId="9110"/>
    <cellStyle name="Input 2 9 12 3" xfId="9111"/>
    <cellStyle name="Input 2 9 12 4" xfId="9112"/>
    <cellStyle name="Input 2 9 12 5" xfId="9113"/>
    <cellStyle name="Input 2 9 12 6" xfId="9114"/>
    <cellStyle name="Input 2 9 12 7" xfId="9115"/>
    <cellStyle name="Input 2 9 12 8" xfId="9116"/>
    <cellStyle name="Input 2 9 12 9" xfId="9117"/>
    <cellStyle name="Input 2 9 13" xfId="9118"/>
    <cellStyle name="Input 2 9 13 10" xfId="9119"/>
    <cellStyle name="Input 2 9 13 11" xfId="9120"/>
    <cellStyle name="Input 2 9 13 2" xfId="9121"/>
    <cellStyle name="Input 2 9 13 3" xfId="9122"/>
    <cellStyle name="Input 2 9 13 4" xfId="9123"/>
    <cellStyle name="Input 2 9 13 5" xfId="9124"/>
    <cellStyle name="Input 2 9 13 6" xfId="9125"/>
    <cellStyle name="Input 2 9 13 7" xfId="9126"/>
    <cellStyle name="Input 2 9 13 8" xfId="9127"/>
    <cellStyle name="Input 2 9 13 9" xfId="9128"/>
    <cellStyle name="Input 2 9 14" xfId="9129"/>
    <cellStyle name="Input 2 9 14 10" xfId="9130"/>
    <cellStyle name="Input 2 9 14 11" xfId="9131"/>
    <cellStyle name="Input 2 9 14 2" xfId="9132"/>
    <cellStyle name="Input 2 9 14 3" xfId="9133"/>
    <cellStyle name="Input 2 9 14 4" xfId="9134"/>
    <cellStyle name="Input 2 9 14 5" xfId="9135"/>
    <cellStyle name="Input 2 9 14 6" xfId="9136"/>
    <cellStyle name="Input 2 9 14 7" xfId="9137"/>
    <cellStyle name="Input 2 9 14 8" xfId="9138"/>
    <cellStyle name="Input 2 9 14 9" xfId="9139"/>
    <cellStyle name="Input 2 9 15" xfId="9140"/>
    <cellStyle name="Input 2 9 15 10" xfId="9141"/>
    <cellStyle name="Input 2 9 15 11" xfId="9142"/>
    <cellStyle name="Input 2 9 15 2" xfId="9143"/>
    <cellStyle name="Input 2 9 15 3" xfId="9144"/>
    <cellStyle name="Input 2 9 15 4" xfId="9145"/>
    <cellStyle name="Input 2 9 15 5" xfId="9146"/>
    <cellStyle name="Input 2 9 15 6" xfId="9147"/>
    <cellStyle name="Input 2 9 15 7" xfId="9148"/>
    <cellStyle name="Input 2 9 15 8" xfId="9149"/>
    <cellStyle name="Input 2 9 15 9" xfId="9150"/>
    <cellStyle name="Input 2 9 16" xfId="9151"/>
    <cellStyle name="Input 2 9 16 10" xfId="9152"/>
    <cellStyle name="Input 2 9 16 11" xfId="9153"/>
    <cellStyle name="Input 2 9 16 2" xfId="9154"/>
    <cellStyle name="Input 2 9 16 3" xfId="9155"/>
    <cellStyle name="Input 2 9 16 4" xfId="9156"/>
    <cellStyle name="Input 2 9 16 5" xfId="9157"/>
    <cellStyle name="Input 2 9 16 6" xfId="9158"/>
    <cellStyle name="Input 2 9 16 7" xfId="9159"/>
    <cellStyle name="Input 2 9 16 8" xfId="9160"/>
    <cellStyle name="Input 2 9 16 9" xfId="9161"/>
    <cellStyle name="Input 2 9 17" xfId="9162"/>
    <cellStyle name="Input 2 9 17 10" xfId="9163"/>
    <cellStyle name="Input 2 9 17 11" xfId="9164"/>
    <cellStyle name="Input 2 9 17 2" xfId="9165"/>
    <cellStyle name="Input 2 9 17 3" xfId="9166"/>
    <cellStyle name="Input 2 9 17 4" xfId="9167"/>
    <cellStyle name="Input 2 9 17 5" xfId="9168"/>
    <cellStyle name="Input 2 9 17 6" xfId="9169"/>
    <cellStyle name="Input 2 9 17 7" xfId="9170"/>
    <cellStyle name="Input 2 9 17 8" xfId="9171"/>
    <cellStyle name="Input 2 9 17 9" xfId="9172"/>
    <cellStyle name="Input 2 9 18" xfId="9173"/>
    <cellStyle name="Input 2 9 18 10" xfId="9174"/>
    <cellStyle name="Input 2 9 18 11" xfId="9175"/>
    <cellStyle name="Input 2 9 18 2" xfId="9176"/>
    <cellStyle name="Input 2 9 18 3" xfId="9177"/>
    <cellStyle name="Input 2 9 18 4" xfId="9178"/>
    <cellStyle name="Input 2 9 18 5" xfId="9179"/>
    <cellStyle name="Input 2 9 18 6" xfId="9180"/>
    <cellStyle name="Input 2 9 18 7" xfId="9181"/>
    <cellStyle name="Input 2 9 18 8" xfId="9182"/>
    <cellStyle name="Input 2 9 18 9" xfId="9183"/>
    <cellStyle name="Input 2 9 19" xfId="9184"/>
    <cellStyle name="Input 2 9 2" xfId="9185"/>
    <cellStyle name="Input 2 9 2 10" xfId="9186"/>
    <cellStyle name="Input 2 9 2 11" xfId="9187"/>
    <cellStyle name="Input 2 9 2 2" xfId="9188"/>
    <cellStyle name="Input 2 9 2 3" xfId="9189"/>
    <cellStyle name="Input 2 9 2 4" xfId="9190"/>
    <cellStyle name="Input 2 9 2 5" xfId="9191"/>
    <cellStyle name="Input 2 9 2 6" xfId="9192"/>
    <cellStyle name="Input 2 9 2 7" xfId="9193"/>
    <cellStyle name="Input 2 9 2 8" xfId="9194"/>
    <cellStyle name="Input 2 9 2 9" xfId="9195"/>
    <cellStyle name="Input 2 9 20" xfId="9196"/>
    <cellStyle name="Input 2 9 21" xfId="9197"/>
    <cellStyle name="Input 2 9 22" xfId="9198"/>
    <cellStyle name="Input 2 9 23" xfId="9199"/>
    <cellStyle name="Input 2 9 24" xfId="9200"/>
    <cellStyle name="Input 2 9 25" xfId="9201"/>
    <cellStyle name="Input 2 9 26" xfId="9202"/>
    <cellStyle name="Input 2 9 27" xfId="9203"/>
    <cellStyle name="Input 2 9 28" xfId="9204"/>
    <cellStyle name="Input 2 9 29" xfId="9205"/>
    <cellStyle name="Input 2 9 3" xfId="9206"/>
    <cellStyle name="Input 2 9 3 10" xfId="9207"/>
    <cellStyle name="Input 2 9 3 11" xfId="9208"/>
    <cellStyle name="Input 2 9 3 2" xfId="9209"/>
    <cellStyle name="Input 2 9 3 3" xfId="9210"/>
    <cellStyle name="Input 2 9 3 4" xfId="9211"/>
    <cellStyle name="Input 2 9 3 5" xfId="9212"/>
    <cellStyle name="Input 2 9 3 6" xfId="9213"/>
    <cellStyle name="Input 2 9 3 7" xfId="9214"/>
    <cellStyle name="Input 2 9 3 8" xfId="9215"/>
    <cellStyle name="Input 2 9 3 9" xfId="9216"/>
    <cellStyle name="Input 2 9 30" xfId="9217"/>
    <cellStyle name="Input 2 9 31" xfId="9218"/>
    <cellStyle name="Input 2 9 32" xfId="9219"/>
    <cellStyle name="Input 2 9 33" xfId="9220"/>
    <cellStyle name="Input 2 9 34" xfId="9221"/>
    <cellStyle name="Input 2 9 35" xfId="9222"/>
    <cellStyle name="Input 2 9 36" xfId="9223"/>
    <cellStyle name="Input 2 9 37" xfId="9224"/>
    <cellStyle name="Input 2 9 38" xfId="9225"/>
    <cellStyle name="Input 2 9 39" xfId="9226"/>
    <cellStyle name="Input 2 9 4" xfId="9227"/>
    <cellStyle name="Input 2 9 4 10" xfId="9228"/>
    <cellStyle name="Input 2 9 4 11" xfId="9229"/>
    <cellStyle name="Input 2 9 4 2" xfId="9230"/>
    <cellStyle name="Input 2 9 4 3" xfId="9231"/>
    <cellStyle name="Input 2 9 4 4" xfId="9232"/>
    <cellStyle name="Input 2 9 4 5" xfId="9233"/>
    <cellStyle name="Input 2 9 4 6" xfId="9234"/>
    <cellStyle name="Input 2 9 4 7" xfId="9235"/>
    <cellStyle name="Input 2 9 4 8" xfId="9236"/>
    <cellStyle name="Input 2 9 4 9" xfId="9237"/>
    <cellStyle name="Input 2 9 40" xfId="9238"/>
    <cellStyle name="Input 2 9 5" xfId="9239"/>
    <cellStyle name="Input 2 9 5 10" xfId="9240"/>
    <cellStyle name="Input 2 9 5 11" xfId="9241"/>
    <cellStyle name="Input 2 9 5 2" xfId="9242"/>
    <cellStyle name="Input 2 9 5 3" xfId="9243"/>
    <cellStyle name="Input 2 9 5 4" xfId="9244"/>
    <cellStyle name="Input 2 9 5 5" xfId="9245"/>
    <cellStyle name="Input 2 9 5 6" xfId="9246"/>
    <cellStyle name="Input 2 9 5 7" xfId="9247"/>
    <cellStyle name="Input 2 9 5 8" xfId="9248"/>
    <cellStyle name="Input 2 9 5 9" xfId="9249"/>
    <cellStyle name="Input 2 9 6" xfId="9250"/>
    <cellStyle name="Input 2 9 6 10" xfId="9251"/>
    <cellStyle name="Input 2 9 6 11" xfId="9252"/>
    <cellStyle name="Input 2 9 6 2" xfId="9253"/>
    <cellStyle name="Input 2 9 6 3" xfId="9254"/>
    <cellStyle name="Input 2 9 6 4" xfId="9255"/>
    <cellStyle name="Input 2 9 6 5" xfId="9256"/>
    <cellStyle name="Input 2 9 6 6" xfId="9257"/>
    <cellStyle name="Input 2 9 6 7" xfId="9258"/>
    <cellStyle name="Input 2 9 6 8" xfId="9259"/>
    <cellStyle name="Input 2 9 6 9" xfId="9260"/>
    <cellStyle name="Input 2 9 7" xfId="9261"/>
    <cellStyle name="Input 2 9 7 10" xfId="9262"/>
    <cellStyle name="Input 2 9 7 11" xfId="9263"/>
    <cellStyle name="Input 2 9 7 2" xfId="9264"/>
    <cellStyle name="Input 2 9 7 3" xfId="9265"/>
    <cellStyle name="Input 2 9 7 4" xfId="9266"/>
    <cellStyle name="Input 2 9 7 5" xfId="9267"/>
    <cellStyle name="Input 2 9 7 6" xfId="9268"/>
    <cellStyle name="Input 2 9 7 7" xfId="9269"/>
    <cellStyle name="Input 2 9 7 8" xfId="9270"/>
    <cellStyle name="Input 2 9 7 9" xfId="9271"/>
    <cellStyle name="Input 2 9 8" xfId="9272"/>
    <cellStyle name="Input 2 9 8 10" xfId="9273"/>
    <cellStyle name="Input 2 9 8 11" xfId="9274"/>
    <cellStyle name="Input 2 9 8 2" xfId="9275"/>
    <cellStyle name="Input 2 9 8 3" xfId="9276"/>
    <cellStyle name="Input 2 9 8 4" xfId="9277"/>
    <cellStyle name="Input 2 9 8 5" xfId="9278"/>
    <cellStyle name="Input 2 9 8 6" xfId="9279"/>
    <cellStyle name="Input 2 9 8 7" xfId="9280"/>
    <cellStyle name="Input 2 9 8 8" xfId="9281"/>
    <cellStyle name="Input 2 9 8 9" xfId="9282"/>
    <cellStyle name="Input 2 9 9" xfId="9283"/>
    <cellStyle name="Input 2 9 9 10" xfId="9284"/>
    <cellStyle name="Input 2 9 9 11" xfId="9285"/>
    <cellStyle name="Input 2 9 9 2" xfId="9286"/>
    <cellStyle name="Input 2 9 9 3" xfId="9287"/>
    <cellStyle name="Input 2 9 9 4" xfId="9288"/>
    <cellStyle name="Input 2 9 9 5" xfId="9289"/>
    <cellStyle name="Input 2 9 9 6" xfId="9290"/>
    <cellStyle name="Input 2 9 9 7" xfId="9291"/>
    <cellStyle name="Input 2 9 9 8" xfId="9292"/>
    <cellStyle name="Input 2 9 9 9" xfId="9293"/>
    <cellStyle name="Input 20" xfId="9294"/>
    <cellStyle name="Input 20 10" xfId="9295"/>
    <cellStyle name="Input 20 11" xfId="9296"/>
    <cellStyle name="Input 20 2" xfId="9297"/>
    <cellStyle name="Input 20 3" xfId="9298"/>
    <cellStyle name="Input 20 4" xfId="9299"/>
    <cellStyle name="Input 20 5" xfId="9300"/>
    <cellStyle name="Input 20 6" xfId="9301"/>
    <cellStyle name="Input 20 7" xfId="9302"/>
    <cellStyle name="Input 20 8" xfId="9303"/>
    <cellStyle name="Input 20 9" xfId="9304"/>
    <cellStyle name="Input 21" xfId="9305"/>
    <cellStyle name="Input 21 10" xfId="9306"/>
    <cellStyle name="Input 21 11" xfId="9307"/>
    <cellStyle name="Input 21 2" xfId="9308"/>
    <cellStyle name="Input 21 3" xfId="9309"/>
    <cellStyle name="Input 21 4" xfId="9310"/>
    <cellStyle name="Input 21 5" xfId="9311"/>
    <cellStyle name="Input 21 6" xfId="9312"/>
    <cellStyle name="Input 21 7" xfId="9313"/>
    <cellStyle name="Input 21 8" xfId="9314"/>
    <cellStyle name="Input 21 9" xfId="9315"/>
    <cellStyle name="Input 22" xfId="9316"/>
    <cellStyle name="Input 22 10" xfId="9317"/>
    <cellStyle name="Input 22 11" xfId="9318"/>
    <cellStyle name="Input 22 2" xfId="9319"/>
    <cellStyle name="Input 22 3" xfId="9320"/>
    <cellStyle name="Input 22 4" xfId="9321"/>
    <cellStyle name="Input 22 5" xfId="9322"/>
    <cellStyle name="Input 22 6" xfId="9323"/>
    <cellStyle name="Input 22 7" xfId="9324"/>
    <cellStyle name="Input 22 8" xfId="9325"/>
    <cellStyle name="Input 22 9" xfId="9326"/>
    <cellStyle name="Input 23" xfId="9327"/>
    <cellStyle name="Input 23 10" xfId="9328"/>
    <cellStyle name="Input 23 11" xfId="9329"/>
    <cellStyle name="Input 23 2" xfId="9330"/>
    <cellStyle name="Input 23 3" xfId="9331"/>
    <cellStyle name="Input 23 4" xfId="9332"/>
    <cellStyle name="Input 23 5" xfId="9333"/>
    <cellStyle name="Input 23 6" xfId="9334"/>
    <cellStyle name="Input 23 7" xfId="9335"/>
    <cellStyle name="Input 23 8" xfId="9336"/>
    <cellStyle name="Input 23 9" xfId="9337"/>
    <cellStyle name="Input 24" xfId="9338"/>
    <cellStyle name="Input 24 10" xfId="9339"/>
    <cellStyle name="Input 24 11" xfId="9340"/>
    <cellStyle name="Input 24 2" xfId="9341"/>
    <cellStyle name="Input 24 3" xfId="9342"/>
    <cellStyle name="Input 24 4" xfId="9343"/>
    <cellStyle name="Input 24 5" xfId="9344"/>
    <cellStyle name="Input 24 6" xfId="9345"/>
    <cellStyle name="Input 24 7" xfId="9346"/>
    <cellStyle name="Input 24 8" xfId="9347"/>
    <cellStyle name="Input 24 9" xfId="9348"/>
    <cellStyle name="Input 25" xfId="9349"/>
    <cellStyle name="Input 25 10" xfId="9350"/>
    <cellStyle name="Input 25 11" xfId="9351"/>
    <cellStyle name="Input 25 2" xfId="9352"/>
    <cellStyle name="Input 25 3" xfId="9353"/>
    <cellStyle name="Input 25 4" xfId="9354"/>
    <cellStyle name="Input 25 5" xfId="9355"/>
    <cellStyle name="Input 25 6" xfId="9356"/>
    <cellStyle name="Input 25 7" xfId="9357"/>
    <cellStyle name="Input 25 8" xfId="9358"/>
    <cellStyle name="Input 25 9" xfId="9359"/>
    <cellStyle name="Input 26" xfId="9360"/>
    <cellStyle name="Input 26 10" xfId="9361"/>
    <cellStyle name="Input 26 11" xfId="9362"/>
    <cellStyle name="Input 26 2" xfId="9363"/>
    <cellStyle name="Input 26 3" xfId="9364"/>
    <cellStyle name="Input 26 4" xfId="9365"/>
    <cellStyle name="Input 26 5" xfId="9366"/>
    <cellStyle name="Input 26 6" xfId="9367"/>
    <cellStyle name="Input 26 7" xfId="9368"/>
    <cellStyle name="Input 26 8" xfId="9369"/>
    <cellStyle name="Input 26 9" xfId="9370"/>
    <cellStyle name="Input 27" xfId="9371"/>
    <cellStyle name="Input 27 10" xfId="9372"/>
    <cellStyle name="Input 27 11" xfId="9373"/>
    <cellStyle name="Input 27 2" xfId="9374"/>
    <cellStyle name="Input 27 3" xfId="9375"/>
    <cellStyle name="Input 27 4" xfId="9376"/>
    <cellStyle name="Input 27 5" xfId="9377"/>
    <cellStyle name="Input 27 6" xfId="9378"/>
    <cellStyle name="Input 27 7" xfId="9379"/>
    <cellStyle name="Input 27 8" xfId="9380"/>
    <cellStyle name="Input 27 9" xfId="9381"/>
    <cellStyle name="Input 28" xfId="9382"/>
    <cellStyle name="Input 28 10" xfId="9383"/>
    <cellStyle name="Input 28 11" xfId="9384"/>
    <cellStyle name="Input 28 2" xfId="9385"/>
    <cellStyle name="Input 28 3" xfId="9386"/>
    <cellStyle name="Input 28 4" xfId="9387"/>
    <cellStyle name="Input 28 5" xfId="9388"/>
    <cellStyle name="Input 28 6" xfId="9389"/>
    <cellStyle name="Input 28 7" xfId="9390"/>
    <cellStyle name="Input 28 8" xfId="9391"/>
    <cellStyle name="Input 28 9" xfId="9392"/>
    <cellStyle name="Input 29" xfId="9393"/>
    <cellStyle name="Input 29 10" xfId="9394"/>
    <cellStyle name="Input 29 11" xfId="9395"/>
    <cellStyle name="Input 29 2" xfId="9396"/>
    <cellStyle name="Input 29 3" xfId="9397"/>
    <cellStyle name="Input 29 4" xfId="9398"/>
    <cellStyle name="Input 29 5" xfId="9399"/>
    <cellStyle name="Input 29 6" xfId="9400"/>
    <cellStyle name="Input 29 7" xfId="9401"/>
    <cellStyle name="Input 29 8" xfId="9402"/>
    <cellStyle name="Input 29 9" xfId="9403"/>
    <cellStyle name="Input 3" xfId="9404"/>
    <cellStyle name="Input 3 10" xfId="9405"/>
    <cellStyle name="Input 3 10 10" xfId="9406"/>
    <cellStyle name="Input 3 10 11" xfId="9407"/>
    <cellStyle name="Input 3 10 2" xfId="9408"/>
    <cellStyle name="Input 3 10 3" xfId="9409"/>
    <cellStyle name="Input 3 10 4" xfId="9410"/>
    <cellStyle name="Input 3 10 5" xfId="9411"/>
    <cellStyle name="Input 3 10 6" xfId="9412"/>
    <cellStyle name="Input 3 10 7" xfId="9413"/>
    <cellStyle name="Input 3 10 8" xfId="9414"/>
    <cellStyle name="Input 3 10 9" xfId="9415"/>
    <cellStyle name="Input 3 11" xfId="9416"/>
    <cellStyle name="Input 3 11 10" xfId="9417"/>
    <cellStyle name="Input 3 11 11" xfId="9418"/>
    <cellStyle name="Input 3 11 2" xfId="9419"/>
    <cellStyle name="Input 3 11 3" xfId="9420"/>
    <cellStyle name="Input 3 11 4" xfId="9421"/>
    <cellStyle name="Input 3 11 5" xfId="9422"/>
    <cellStyle name="Input 3 11 6" xfId="9423"/>
    <cellStyle name="Input 3 11 7" xfId="9424"/>
    <cellStyle name="Input 3 11 8" xfId="9425"/>
    <cellStyle name="Input 3 11 9" xfId="9426"/>
    <cellStyle name="Input 3 12" xfId="9427"/>
    <cellStyle name="Input 3 12 10" xfId="9428"/>
    <cellStyle name="Input 3 12 11" xfId="9429"/>
    <cellStyle name="Input 3 12 2" xfId="9430"/>
    <cellStyle name="Input 3 12 3" xfId="9431"/>
    <cellStyle name="Input 3 12 4" xfId="9432"/>
    <cellStyle name="Input 3 12 5" xfId="9433"/>
    <cellStyle name="Input 3 12 6" xfId="9434"/>
    <cellStyle name="Input 3 12 7" xfId="9435"/>
    <cellStyle name="Input 3 12 8" xfId="9436"/>
    <cellStyle name="Input 3 12 9" xfId="9437"/>
    <cellStyle name="Input 3 13" xfId="9438"/>
    <cellStyle name="Input 3 13 10" xfId="9439"/>
    <cellStyle name="Input 3 13 11" xfId="9440"/>
    <cellStyle name="Input 3 13 2" xfId="9441"/>
    <cellStyle name="Input 3 13 3" xfId="9442"/>
    <cellStyle name="Input 3 13 4" xfId="9443"/>
    <cellStyle name="Input 3 13 5" xfId="9444"/>
    <cellStyle name="Input 3 13 6" xfId="9445"/>
    <cellStyle name="Input 3 13 7" xfId="9446"/>
    <cellStyle name="Input 3 13 8" xfId="9447"/>
    <cellStyle name="Input 3 13 9" xfId="9448"/>
    <cellStyle name="Input 3 14" xfId="9449"/>
    <cellStyle name="Input 3 14 10" xfId="9450"/>
    <cellStyle name="Input 3 14 11" xfId="9451"/>
    <cellStyle name="Input 3 14 2" xfId="9452"/>
    <cellStyle name="Input 3 14 3" xfId="9453"/>
    <cellStyle name="Input 3 14 4" xfId="9454"/>
    <cellStyle name="Input 3 14 5" xfId="9455"/>
    <cellStyle name="Input 3 14 6" xfId="9456"/>
    <cellStyle name="Input 3 14 7" xfId="9457"/>
    <cellStyle name="Input 3 14 8" xfId="9458"/>
    <cellStyle name="Input 3 14 9" xfId="9459"/>
    <cellStyle name="Input 3 15" xfId="9460"/>
    <cellStyle name="Input 3 15 10" xfId="9461"/>
    <cellStyle name="Input 3 15 11" xfId="9462"/>
    <cellStyle name="Input 3 15 2" xfId="9463"/>
    <cellStyle name="Input 3 15 3" xfId="9464"/>
    <cellStyle name="Input 3 15 4" xfId="9465"/>
    <cellStyle name="Input 3 15 5" xfId="9466"/>
    <cellStyle name="Input 3 15 6" xfId="9467"/>
    <cellStyle name="Input 3 15 7" xfId="9468"/>
    <cellStyle name="Input 3 15 8" xfId="9469"/>
    <cellStyle name="Input 3 15 9" xfId="9470"/>
    <cellStyle name="Input 3 16" xfId="9471"/>
    <cellStyle name="Input 3 16 10" xfId="9472"/>
    <cellStyle name="Input 3 16 11" xfId="9473"/>
    <cellStyle name="Input 3 16 2" xfId="9474"/>
    <cellStyle name="Input 3 16 3" xfId="9475"/>
    <cellStyle name="Input 3 16 4" xfId="9476"/>
    <cellStyle name="Input 3 16 5" xfId="9477"/>
    <cellStyle name="Input 3 16 6" xfId="9478"/>
    <cellStyle name="Input 3 16 7" xfId="9479"/>
    <cellStyle name="Input 3 16 8" xfId="9480"/>
    <cellStyle name="Input 3 16 9" xfId="9481"/>
    <cellStyle name="Input 3 17" xfId="9482"/>
    <cellStyle name="Input 3 17 10" xfId="9483"/>
    <cellStyle name="Input 3 17 11" xfId="9484"/>
    <cellStyle name="Input 3 17 2" xfId="9485"/>
    <cellStyle name="Input 3 17 3" xfId="9486"/>
    <cellStyle name="Input 3 17 4" xfId="9487"/>
    <cellStyle name="Input 3 17 5" xfId="9488"/>
    <cellStyle name="Input 3 17 6" xfId="9489"/>
    <cellStyle name="Input 3 17 7" xfId="9490"/>
    <cellStyle name="Input 3 17 8" xfId="9491"/>
    <cellStyle name="Input 3 17 9" xfId="9492"/>
    <cellStyle name="Input 3 18" xfId="9493"/>
    <cellStyle name="Input 3 18 10" xfId="9494"/>
    <cellStyle name="Input 3 18 11" xfId="9495"/>
    <cellStyle name="Input 3 18 2" xfId="9496"/>
    <cellStyle name="Input 3 18 3" xfId="9497"/>
    <cellStyle name="Input 3 18 4" xfId="9498"/>
    <cellStyle name="Input 3 18 5" xfId="9499"/>
    <cellStyle name="Input 3 18 6" xfId="9500"/>
    <cellStyle name="Input 3 18 7" xfId="9501"/>
    <cellStyle name="Input 3 18 8" xfId="9502"/>
    <cellStyle name="Input 3 18 9" xfId="9503"/>
    <cellStyle name="Input 3 19" xfId="9504"/>
    <cellStyle name="Input 3 2" xfId="9505"/>
    <cellStyle name="Input 3 2 10" xfId="9506"/>
    <cellStyle name="Input 3 2 11" xfId="9507"/>
    <cellStyle name="Input 3 2 2" xfId="9508"/>
    <cellStyle name="Input 3 2 3" xfId="9509"/>
    <cellStyle name="Input 3 2 4" xfId="9510"/>
    <cellStyle name="Input 3 2 5" xfId="9511"/>
    <cellStyle name="Input 3 2 6" xfId="9512"/>
    <cellStyle name="Input 3 2 7" xfId="9513"/>
    <cellStyle name="Input 3 2 8" xfId="9514"/>
    <cellStyle name="Input 3 2 9" xfId="9515"/>
    <cellStyle name="Input 3 20" xfId="9516"/>
    <cellStyle name="Input 3 21" xfId="9517"/>
    <cellStyle name="Input 3 22" xfId="9518"/>
    <cellStyle name="Input 3 23" xfId="9519"/>
    <cellStyle name="Input 3 24" xfId="9520"/>
    <cellStyle name="Input 3 25" xfId="9521"/>
    <cellStyle name="Input 3 26" xfId="9522"/>
    <cellStyle name="Input 3 27" xfId="9523"/>
    <cellStyle name="Input 3 28" xfId="9524"/>
    <cellStyle name="Input 3 29" xfId="9525"/>
    <cellStyle name="Input 3 3" xfId="9526"/>
    <cellStyle name="Input 3 3 10" xfId="9527"/>
    <cellStyle name="Input 3 3 11" xfId="9528"/>
    <cellStyle name="Input 3 3 2" xfId="9529"/>
    <cellStyle name="Input 3 3 3" xfId="9530"/>
    <cellStyle name="Input 3 3 4" xfId="9531"/>
    <cellStyle name="Input 3 3 5" xfId="9532"/>
    <cellStyle name="Input 3 3 6" xfId="9533"/>
    <cellStyle name="Input 3 3 7" xfId="9534"/>
    <cellStyle name="Input 3 3 8" xfId="9535"/>
    <cellStyle name="Input 3 3 9" xfId="9536"/>
    <cellStyle name="Input 3 30" xfId="9537"/>
    <cellStyle name="Input 3 31" xfId="9538"/>
    <cellStyle name="Input 3 32" xfId="9539"/>
    <cellStyle name="Input 3 33" xfId="9540"/>
    <cellStyle name="Input 3 34" xfId="9541"/>
    <cellStyle name="Input 3 35" xfId="9542"/>
    <cellStyle name="Input 3 36" xfId="9543"/>
    <cellStyle name="Input 3 37" xfId="9544"/>
    <cellStyle name="Input 3 38" xfId="9545"/>
    <cellStyle name="Input 3 39" xfId="9546"/>
    <cellStyle name="Input 3 4" xfId="9547"/>
    <cellStyle name="Input 3 4 10" xfId="9548"/>
    <cellStyle name="Input 3 4 11" xfId="9549"/>
    <cellStyle name="Input 3 4 2" xfId="9550"/>
    <cellStyle name="Input 3 4 3" xfId="9551"/>
    <cellStyle name="Input 3 4 4" xfId="9552"/>
    <cellStyle name="Input 3 4 5" xfId="9553"/>
    <cellStyle name="Input 3 4 6" xfId="9554"/>
    <cellStyle name="Input 3 4 7" xfId="9555"/>
    <cellStyle name="Input 3 4 8" xfId="9556"/>
    <cellStyle name="Input 3 4 9" xfId="9557"/>
    <cellStyle name="Input 3 40" xfId="9558"/>
    <cellStyle name="Input 3 5" xfId="9559"/>
    <cellStyle name="Input 3 5 10" xfId="9560"/>
    <cellStyle name="Input 3 5 11" xfId="9561"/>
    <cellStyle name="Input 3 5 2" xfId="9562"/>
    <cellStyle name="Input 3 5 3" xfId="9563"/>
    <cellStyle name="Input 3 5 4" xfId="9564"/>
    <cellStyle name="Input 3 5 5" xfId="9565"/>
    <cellStyle name="Input 3 5 6" xfId="9566"/>
    <cellStyle name="Input 3 5 7" xfId="9567"/>
    <cellStyle name="Input 3 5 8" xfId="9568"/>
    <cellStyle name="Input 3 5 9" xfId="9569"/>
    <cellStyle name="Input 3 6" xfId="9570"/>
    <cellStyle name="Input 3 6 10" xfId="9571"/>
    <cellStyle name="Input 3 6 11" xfId="9572"/>
    <cellStyle name="Input 3 6 2" xfId="9573"/>
    <cellStyle name="Input 3 6 3" xfId="9574"/>
    <cellStyle name="Input 3 6 4" xfId="9575"/>
    <cellStyle name="Input 3 6 5" xfId="9576"/>
    <cellStyle name="Input 3 6 6" xfId="9577"/>
    <cellStyle name="Input 3 6 7" xfId="9578"/>
    <cellStyle name="Input 3 6 8" xfId="9579"/>
    <cellStyle name="Input 3 6 9" xfId="9580"/>
    <cellStyle name="Input 3 7" xfId="9581"/>
    <cellStyle name="Input 3 7 10" xfId="9582"/>
    <cellStyle name="Input 3 7 11" xfId="9583"/>
    <cellStyle name="Input 3 7 2" xfId="9584"/>
    <cellStyle name="Input 3 7 3" xfId="9585"/>
    <cellStyle name="Input 3 7 4" xfId="9586"/>
    <cellStyle name="Input 3 7 5" xfId="9587"/>
    <cellStyle name="Input 3 7 6" xfId="9588"/>
    <cellStyle name="Input 3 7 7" xfId="9589"/>
    <cellStyle name="Input 3 7 8" xfId="9590"/>
    <cellStyle name="Input 3 7 9" xfId="9591"/>
    <cellStyle name="Input 3 8" xfId="9592"/>
    <cellStyle name="Input 3 8 10" xfId="9593"/>
    <cellStyle name="Input 3 8 11" xfId="9594"/>
    <cellStyle name="Input 3 8 2" xfId="9595"/>
    <cellStyle name="Input 3 8 3" xfId="9596"/>
    <cellStyle name="Input 3 8 4" xfId="9597"/>
    <cellStyle name="Input 3 8 5" xfId="9598"/>
    <cellStyle name="Input 3 8 6" xfId="9599"/>
    <cellStyle name="Input 3 8 7" xfId="9600"/>
    <cellStyle name="Input 3 8 8" xfId="9601"/>
    <cellStyle name="Input 3 8 9" xfId="9602"/>
    <cellStyle name="Input 3 9" xfId="9603"/>
    <cellStyle name="Input 3 9 10" xfId="9604"/>
    <cellStyle name="Input 3 9 11" xfId="9605"/>
    <cellStyle name="Input 3 9 2" xfId="9606"/>
    <cellStyle name="Input 3 9 3" xfId="9607"/>
    <cellStyle name="Input 3 9 4" xfId="9608"/>
    <cellStyle name="Input 3 9 5" xfId="9609"/>
    <cellStyle name="Input 3 9 6" xfId="9610"/>
    <cellStyle name="Input 3 9 7" xfId="9611"/>
    <cellStyle name="Input 3 9 8" xfId="9612"/>
    <cellStyle name="Input 3 9 9" xfId="9613"/>
    <cellStyle name="Input 30" xfId="9614"/>
    <cellStyle name="Input 31" xfId="9615"/>
    <cellStyle name="Input 32" xfId="9616"/>
    <cellStyle name="Input 33" xfId="9617"/>
    <cellStyle name="Input 34" xfId="9618"/>
    <cellStyle name="Input 35" xfId="9619"/>
    <cellStyle name="Input 36" xfId="9620"/>
    <cellStyle name="Input 37" xfId="9621"/>
    <cellStyle name="Input 38" xfId="9622"/>
    <cellStyle name="Input 39" xfId="9623"/>
    <cellStyle name="Input 4" xfId="9624"/>
    <cellStyle name="Input 4 10" xfId="9625"/>
    <cellStyle name="Input 4 10 10" xfId="9626"/>
    <cellStyle name="Input 4 10 11" xfId="9627"/>
    <cellStyle name="Input 4 10 2" xfId="9628"/>
    <cellStyle name="Input 4 10 3" xfId="9629"/>
    <cellStyle name="Input 4 10 4" xfId="9630"/>
    <cellStyle name="Input 4 10 5" xfId="9631"/>
    <cellStyle name="Input 4 10 6" xfId="9632"/>
    <cellStyle name="Input 4 10 7" xfId="9633"/>
    <cellStyle name="Input 4 10 8" xfId="9634"/>
    <cellStyle name="Input 4 10 9" xfId="9635"/>
    <cellStyle name="Input 4 11" xfId="9636"/>
    <cellStyle name="Input 4 11 10" xfId="9637"/>
    <cellStyle name="Input 4 11 11" xfId="9638"/>
    <cellStyle name="Input 4 11 2" xfId="9639"/>
    <cellStyle name="Input 4 11 3" xfId="9640"/>
    <cellStyle name="Input 4 11 4" xfId="9641"/>
    <cellStyle name="Input 4 11 5" xfId="9642"/>
    <cellStyle name="Input 4 11 6" xfId="9643"/>
    <cellStyle name="Input 4 11 7" xfId="9644"/>
    <cellStyle name="Input 4 11 8" xfId="9645"/>
    <cellStyle name="Input 4 11 9" xfId="9646"/>
    <cellStyle name="Input 4 12" xfId="9647"/>
    <cellStyle name="Input 4 12 10" xfId="9648"/>
    <cellStyle name="Input 4 12 11" xfId="9649"/>
    <cellStyle name="Input 4 12 2" xfId="9650"/>
    <cellStyle name="Input 4 12 3" xfId="9651"/>
    <cellStyle name="Input 4 12 4" xfId="9652"/>
    <cellStyle name="Input 4 12 5" xfId="9653"/>
    <cellStyle name="Input 4 12 6" xfId="9654"/>
    <cellStyle name="Input 4 12 7" xfId="9655"/>
    <cellStyle name="Input 4 12 8" xfId="9656"/>
    <cellStyle name="Input 4 12 9" xfId="9657"/>
    <cellStyle name="Input 4 13" xfId="9658"/>
    <cellStyle name="Input 4 13 10" xfId="9659"/>
    <cellStyle name="Input 4 13 11" xfId="9660"/>
    <cellStyle name="Input 4 13 2" xfId="9661"/>
    <cellStyle name="Input 4 13 3" xfId="9662"/>
    <cellStyle name="Input 4 13 4" xfId="9663"/>
    <cellStyle name="Input 4 13 5" xfId="9664"/>
    <cellStyle name="Input 4 13 6" xfId="9665"/>
    <cellStyle name="Input 4 13 7" xfId="9666"/>
    <cellStyle name="Input 4 13 8" xfId="9667"/>
    <cellStyle name="Input 4 13 9" xfId="9668"/>
    <cellStyle name="Input 4 14" xfId="9669"/>
    <cellStyle name="Input 4 14 10" xfId="9670"/>
    <cellStyle name="Input 4 14 11" xfId="9671"/>
    <cellStyle name="Input 4 14 2" xfId="9672"/>
    <cellStyle name="Input 4 14 3" xfId="9673"/>
    <cellStyle name="Input 4 14 4" xfId="9674"/>
    <cellStyle name="Input 4 14 5" xfId="9675"/>
    <cellStyle name="Input 4 14 6" xfId="9676"/>
    <cellStyle name="Input 4 14 7" xfId="9677"/>
    <cellStyle name="Input 4 14 8" xfId="9678"/>
    <cellStyle name="Input 4 14 9" xfId="9679"/>
    <cellStyle name="Input 4 15" xfId="9680"/>
    <cellStyle name="Input 4 15 10" xfId="9681"/>
    <cellStyle name="Input 4 15 11" xfId="9682"/>
    <cellStyle name="Input 4 15 2" xfId="9683"/>
    <cellStyle name="Input 4 15 3" xfId="9684"/>
    <cellStyle name="Input 4 15 4" xfId="9685"/>
    <cellStyle name="Input 4 15 5" xfId="9686"/>
    <cellStyle name="Input 4 15 6" xfId="9687"/>
    <cellStyle name="Input 4 15 7" xfId="9688"/>
    <cellStyle name="Input 4 15 8" xfId="9689"/>
    <cellStyle name="Input 4 15 9" xfId="9690"/>
    <cellStyle name="Input 4 16" xfId="9691"/>
    <cellStyle name="Input 4 16 10" xfId="9692"/>
    <cellStyle name="Input 4 16 11" xfId="9693"/>
    <cellStyle name="Input 4 16 2" xfId="9694"/>
    <cellStyle name="Input 4 16 3" xfId="9695"/>
    <cellStyle name="Input 4 16 4" xfId="9696"/>
    <cellStyle name="Input 4 16 5" xfId="9697"/>
    <cellStyle name="Input 4 16 6" xfId="9698"/>
    <cellStyle name="Input 4 16 7" xfId="9699"/>
    <cellStyle name="Input 4 16 8" xfId="9700"/>
    <cellStyle name="Input 4 16 9" xfId="9701"/>
    <cellStyle name="Input 4 17" xfId="9702"/>
    <cellStyle name="Input 4 17 10" xfId="9703"/>
    <cellStyle name="Input 4 17 11" xfId="9704"/>
    <cellStyle name="Input 4 17 2" xfId="9705"/>
    <cellStyle name="Input 4 17 3" xfId="9706"/>
    <cellStyle name="Input 4 17 4" xfId="9707"/>
    <cellStyle name="Input 4 17 5" xfId="9708"/>
    <cellStyle name="Input 4 17 6" xfId="9709"/>
    <cellStyle name="Input 4 17 7" xfId="9710"/>
    <cellStyle name="Input 4 17 8" xfId="9711"/>
    <cellStyle name="Input 4 17 9" xfId="9712"/>
    <cellStyle name="Input 4 18" xfId="9713"/>
    <cellStyle name="Input 4 18 10" xfId="9714"/>
    <cellStyle name="Input 4 18 11" xfId="9715"/>
    <cellStyle name="Input 4 18 2" xfId="9716"/>
    <cellStyle name="Input 4 18 3" xfId="9717"/>
    <cellStyle name="Input 4 18 4" xfId="9718"/>
    <cellStyle name="Input 4 18 5" xfId="9719"/>
    <cellStyle name="Input 4 18 6" xfId="9720"/>
    <cellStyle name="Input 4 18 7" xfId="9721"/>
    <cellStyle name="Input 4 18 8" xfId="9722"/>
    <cellStyle name="Input 4 18 9" xfId="9723"/>
    <cellStyle name="Input 4 19" xfId="9724"/>
    <cellStyle name="Input 4 2" xfId="9725"/>
    <cellStyle name="Input 4 2 10" xfId="9726"/>
    <cellStyle name="Input 4 2 11" xfId="9727"/>
    <cellStyle name="Input 4 2 2" xfId="9728"/>
    <cellStyle name="Input 4 2 3" xfId="9729"/>
    <cellStyle name="Input 4 2 4" xfId="9730"/>
    <cellStyle name="Input 4 2 5" xfId="9731"/>
    <cellStyle name="Input 4 2 6" xfId="9732"/>
    <cellStyle name="Input 4 2 7" xfId="9733"/>
    <cellStyle name="Input 4 2 8" xfId="9734"/>
    <cellStyle name="Input 4 2 9" xfId="9735"/>
    <cellStyle name="Input 4 20" xfId="9736"/>
    <cellStyle name="Input 4 21" xfId="9737"/>
    <cellStyle name="Input 4 22" xfId="9738"/>
    <cellStyle name="Input 4 23" xfId="9739"/>
    <cellStyle name="Input 4 24" xfId="9740"/>
    <cellStyle name="Input 4 25" xfId="9741"/>
    <cellStyle name="Input 4 26" xfId="9742"/>
    <cellStyle name="Input 4 27" xfId="9743"/>
    <cellStyle name="Input 4 28" xfId="9744"/>
    <cellStyle name="Input 4 29" xfId="9745"/>
    <cellStyle name="Input 4 3" xfId="9746"/>
    <cellStyle name="Input 4 3 10" xfId="9747"/>
    <cellStyle name="Input 4 3 11" xfId="9748"/>
    <cellStyle name="Input 4 3 2" xfId="9749"/>
    <cellStyle name="Input 4 3 3" xfId="9750"/>
    <cellStyle name="Input 4 3 4" xfId="9751"/>
    <cellStyle name="Input 4 3 5" xfId="9752"/>
    <cellStyle name="Input 4 3 6" xfId="9753"/>
    <cellStyle name="Input 4 3 7" xfId="9754"/>
    <cellStyle name="Input 4 3 8" xfId="9755"/>
    <cellStyle name="Input 4 3 9" xfId="9756"/>
    <cellStyle name="Input 4 30" xfId="9757"/>
    <cellStyle name="Input 4 31" xfId="9758"/>
    <cellStyle name="Input 4 32" xfId="9759"/>
    <cellStyle name="Input 4 33" xfId="9760"/>
    <cellStyle name="Input 4 34" xfId="9761"/>
    <cellStyle name="Input 4 35" xfId="9762"/>
    <cellStyle name="Input 4 36" xfId="9763"/>
    <cellStyle name="Input 4 37" xfId="9764"/>
    <cellStyle name="Input 4 38" xfId="9765"/>
    <cellStyle name="Input 4 39" xfId="9766"/>
    <cellStyle name="Input 4 4" xfId="9767"/>
    <cellStyle name="Input 4 4 10" xfId="9768"/>
    <cellStyle name="Input 4 4 11" xfId="9769"/>
    <cellStyle name="Input 4 4 2" xfId="9770"/>
    <cellStyle name="Input 4 4 3" xfId="9771"/>
    <cellStyle name="Input 4 4 4" xfId="9772"/>
    <cellStyle name="Input 4 4 5" xfId="9773"/>
    <cellStyle name="Input 4 4 6" xfId="9774"/>
    <cellStyle name="Input 4 4 7" xfId="9775"/>
    <cellStyle name="Input 4 4 8" xfId="9776"/>
    <cellStyle name="Input 4 4 9" xfId="9777"/>
    <cellStyle name="Input 4 40" xfId="9778"/>
    <cellStyle name="Input 4 5" xfId="9779"/>
    <cellStyle name="Input 4 5 10" xfId="9780"/>
    <cellStyle name="Input 4 5 11" xfId="9781"/>
    <cellStyle name="Input 4 5 2" xfId="9782"/>
    <cellStyle name="Input 4 5 3" xfId="9783"/>
    <cellStyle name="Input 4 5 4" xfId="9784"/>
    <cellStyle name="Input 4 5 5" xfId="9785"/>
    <cellStyle name="Input 4 5 6" xfId="9786"/>
    <cellStyle name="Input 4 5 7" xfId="9787"/>
    <cellStyle name="Input 4 5 8" xfId="9788"/>
    <cellStyle name="Input 4 5 9" xfId="9789"/>
    <cellStyle name="Input 4 6" xfId="9790"/>
    <cellStyle name="Input 4 6 10" xfId="9791"/>
    <cellStyle name="Input 4 6 11" xfId="9792"/>
    <cellStyle name="Input 4 6 2" xfId="9793"/>
    <cellStyle name="Input 4 6 3" xfId="9794"/>
    <cellStyle name="Input 4 6 4" xfId="9795"/>
    <cellStyle name="Input 4 6 5" xfId="9796"/>
    <cellStyle name="Input 4 6 6" xfId="9797"/>
    <cellStyle name="Input 4 6 7" xfId="9798"/>
    <cellStyle name="Input 4 6 8" xfId="9799"/>
    <cellStyle name="Input 4 6 9" xfId="9800"/>
    <cellStyle name="Input 4 7" xfId="9801"/>
    <cellStyle name="Input 4 7 10" xfId="9802"/>
    <cellStyle name="Input 4 7 11" xfId="9803"/>
    <cellStyle name="Input 4 7 2" xfId="9804"/>
    <cellStyle name="Input 4 7 3" xfId="9805"/>
    <cellStyle name="Input 4 7 4" xfId="9806"/>
    <cellStyle name="Input 4 7 5" xfId="9807"/>
    <cellStyle name="Input 4 7 6" xfId="9808"/>
    <cellStyle name="Input 4 7 7" xfId="9809"/>
    <cellStyle name="Input 4 7 8" xfId="9810"/>
    <cellStyle name="Input 4 7 9" xfId="9811"/>
    <cellStyle name="Input 4 8" xfId="9812"/>
    <cellStyle name="Input 4 8 10" xfId="9813"/>
    <cellStyle name="Input 4 8 11" xfId="9814"/>
    <cellStyle name="Input 4 8 2" xfId="9815"/>
    <cellStyle name="Input 4 8 3" xfId="9816"/>
    <cellStyle name="Input 4 8 4" xfId="9817"/>
    <cellStyle name="Input 4 8 5" xfId="9818"/>
    <cellStyle name="Input 4 8 6" xfId="9819"/>
    <cellStyle name="Input 4 8 7" xfId="9820"/>
    <cellStyle name="Input 4 8 8" xfId="9821"/>
    <cellStyle name="Input 4 8 9" xfId="9822"/>
    <cellStyle name="Input 4 9" xfId="9823"/>
    <cellStyle name="Input 4 9 10" xfId="9824"/>
    <cellStyle name="Input 4 9 11" xfId="9825"/>
    <cellStyle name="Input 4 9 2" xfId="9826"/>
    <cellStyle name="Input 4 9 3" xfId="9827"/>
    <cellStyle name="Input 4 9 4" xfId="9828"/>
    <cellStyle name="Input 4 9 5" xfId="9829"/>
    <cellStyle name="Input 4 9 6" xfId="9830"/>
    <cellStyle name="Input 4 9 7" xfId="9831"/>
    <cellStyle name="Input 4 9 8" xfId="9832"/>
    <cellStyle name="Input 4 9 9" xfId="9833"/>
    <cellStyle name="Input 40" xfId="9834"/>
    <cellStyle name="Input 41" xfId="9835"/>
    <cellStyle name="Input 42" xfId="9836"/>
    <cellStyle name="Input 43" xfId="9837"/>
    <cellStyle name="Input 44" xfId="9838"/>
    <cellStyle name="Input 45" xfId="9839"/>
    <cellStyle name="Input 46" xfId="9840"/>
    <cellStyle name="Input 47" xfId="9841"/>
    <cellStyle name="Input 48" xfId="9842"/>
    <cellStyle name="Input 5" xfId="9843"/>
    <cellStyle name="Input 5 10" xfId="9844"/>
    <cellStyle name="Input 5 10 10" xfId="9845"/>
    <cellStyle name="Input 5 10 11" xfId="9846"/>
    <cellStyle name="Input 5 10 2" xfId="9847"/>
    <cellStyle name="Input 5 10 3" xfId="9848"/>
    <cellStyle name="Input 5 10 4" xfId="9849"/>
    <cellStyle name="Input 5 10 5" xfId="9850"/>
    <cellStyle name="Input 5 10 6" xfId="9851"/>
    <cellStyle name="Input 5 10 7" xfId="9852"/>
    <cellStyle name="Input 5 10 8" xfId="9853"/>
    <cellStyle name="Input 5 10 9" xfId="9854"/>
    <cellStyle name="Input 5 11" xfId="9855"/>
    <cellStyle name="Input 5 11 10" xfId="9856"/>
    <cellStyle name="Input 5 11 11" xfId="9857"/>
    <cellStyle name="Input 5 11 2" xfId="9858"/>
    <cellStyle name="Input 5 11 3" xfId="9859"/>
    <cellStyle name="Input 5 11 4" xfId="9860"/>
    <cellStyle name="Input 5 11 5" xfId="9861"/>
    <cellStyle name="Input 5 11 6" xfId="9862"/>
    <cellStyle name="Input 5 11 7" xfId="9863"/>
    <cellStyle name="Input 5 11 8" xfId="9864"/>
    <cellStyle name="Input 5 11 9" xfId="9865"/>
    <cellStyle name="Input 5 12" xfId="9866"/>
    <cellStyle name="Input 5 12 10" xfId="9867"/>
    <cellStyle name="Input 5 12 11" xfId="9868"/>
    <cellStyle name="Input 5 12 2" xfId="9869"/>
    <cellStyle name="Input 5 12 3" xfId="9870"/>
    <cellStyle name="Input 5 12 4" xfId="9871"/>
    <cellStyle name="Input 5 12 5" xfId="9872"/>
    <cellStyle name="Input 5 12 6" xfId="9873"/>
    <cellStyle name="Input 5 12 7" xfId="9874"/>
    <cellStyle name="Input 5 12 8" xfId="9875"/>
    <cellStyle name="Input 5 12 9" xfId="9876"/>
    <cellStyle name="Input 5 13" xfId="9877"/>
    <cellStyle name="Input 5 13 10" xfId="9878"/>
    <cellStyle name="Input 5 13 11" xfId="9879"/>
    <cellStyle name="Input 5 13 2" xfId="9880"/>
    <cellStyle name="Input 5 13 3" xfId="9881"/>
    <cellStyle name="Input 5 13 4" xfId="9882"/>
    <cellStyle name="Input 5 13 5" xfId="9883"/>
    <cellStyle name="Input 5 13 6" xfId="9884"/>
    <cellStyle name="Input 5 13 7" xfId="9885"/>
    <cellStyle name="Input 5 13 8" xfId="9886"/>
    <cellStyle name="Input 5 13 9" xfId="9887"/>
    <cellStyle name="Input 5 14" xfId="9888"/>
    <cellStyle name="Input 5 14 10" xfId="9889"/>
    <cellStyle name="Input 5 14 11" xfId="9890"/>
    <cellStyle name="Input 5 14 2" xfId="9891"/>
    <cellStyle name="Input 5 14 3" xfId="9892"/>
    <cellStyle name="Input 5 14 4" xfId="9893"/>
    <cellStyle name="Input 5 14 5" xfId="9894"/>
    <cellStyle name="Input 5 14 6" xfId="9895"/>
    <cellStyle name="Input 5 14 7" xfId="9896"/>
    <cellStyle name="Input 5 14 8" xfId="9897"/>
    <cellStyle name="Input 5 14 9" xfId="9898"/>
    <cellStyle name="Input 5 15" xfId="9899"/>
    <cellStyle name="Input 5 15 10" xfId="9900"/>
    <cellStyle name="Input 5 15 11" xfId="9901"/>
    <cellStyle name="Input 5 15 2" xfId="9902"/>
    <cellStyle name="Input 5 15 3" xfId="9903"/>
    <cellStyle name="Input 5 15 4" xfId="9904"/>
    <cellStyle name="Input 5 15 5" xfId="9905"/>
    <cellStyle name="Input 5 15 6" xfId="9906"/>
    <cellStyle name="Input 5 15 7" xfId="9907"/>
    <cellStyle name="Input 5 15 8" xfId="9908"/>
    <cellStyle name="Input 5 15 9" xfId="9909"/>
    <cellStyle name="Input 5 16" xfId="9910"/>
    <cellStyle name="Input 5 16 10" xfId="9911"/>
    <cellStyle name="Input 5 16 11" xfId="9912"/>
    <cellStyle name="Input 5 16 2" xfId="9913"/>
    <cellStyle name="Input 5 16 3" xfId="9914"/>
    <cellStyle name="Input 5 16 4" xfId="9915"/>
    <cellStyle name="Input 5 16 5" xfId="9916"/>
    <cellStyle name="Input 5 16 6" xfId="9917"/>
    <cellStyle name="Input 5 16 7" xfId="9918"/>
    <cellStyle name="Input 5 16 8" xfId="9919"/>
    <cellStyle name="Input 5 16 9" xfId="9920"/>
    <cellStyle name="Input 5 17" xfId="9921"/>
    <cellStyle name="Input 5 17 10" xfId="9922"/>
    <cellStyle name="Input 5 17 11" xfId="9923"/>
    <cellStyle name="Input 5 17 2" xfId="9924"/>
    <cellStyle name="Input 5 17 3" xfId="9925"/>
    <cellStyle name="Input 5 17 4" xfId="9926"/>
    <cellStyle name="Input 5 17 5" xfId="9927"/>
    <cellStyle name="Input 5 17 6" xfId="9928"/>
    <cellStyle name="Input 5 17 7" xfId="9929"/>
    <cellStyle name="Input 5 17 8" xfId="9930"/>
    <cellStyle name="Input 5 17 9" xfId="9931"/>
    <cellStyle name="Input 5 18" xfId="9932"/>
    <cellStyle name="Input 5 18 10" xfId="9933"/>
    <cellStyle name="Input 5 18 11" xfId="9934"/>
    <cellStyle name="Input 5 18 2" xfId="9935"/>
    <cellStyle name="Input 5 18 3" xfId="9936"/>
    <cellStyle name="Input 5 18 4" xfId="9937"/>
    <cellStyle name="Input 5 18 5" xfId="9938"/>
    <cellStyle name="Input 5 18 6" xfId="9939"/>
    <cellStyle name="Input 5 18 7" xfId="9940"/>
    <cellStyle name="Input 5 18 8" xfId="9941"/>
    <cellStyle name="Input 5 18 9" xfId="9942"/>
    <cellStyle name="Input 5 19" xfId="9943"/>
    <cellStyle name="Input 5 2" xfId="9944"/>
    <cellStyle name="Input 5 2 10" xfId="9945"/>
    <cellStyle name="Input 5 2 11" xfId="9946"/>
    <cellStyle name="Input 5 2 2" xfId="9947"/>
    <cellStyle name="Input 5 2 3" xfId="9948"/>
    <cellStyle name="Input 5 2 4" xfId="9949"/>
    <cellStyle name="Input 5 2 5" xfId="9950"/>
    <cellStyle name="Input 5 2 6" xfId="9951"/>
    <cellStyle name="Input 5 2 7" xfId="9952"/>
    <cellStyle name="Input 5 2 8" xfId="9953"/>
    <cellStyle name="Input 5 2 9" xfId="9954"/>
    <cellStyle name="Input 5 20" xfId="9955"/>
    <cellStyle name="Input 5 21" xfId="9956"/>
    <cellStyle name="Input 5 22" xfId="9957"/>
    <cellStyle name="Input 5 23" xfId="9958"/>
    <cellStyle name="Input 5 24" xfId="9959"/>
    <cellStyle name="Input 5 25" xfId="9960"/>
    <cellStyle name="Input 5 26" xfId="9961"/>
    <cellStyle name="Input 5 27" xfId="9962"/>
    <cellStyle name="Input 5 28" xfId="9963"/>
    <cellStyle name="Input 5 29" xfId="9964"/>
    <cellStyle name="Input 5 3" xfId="9965"/>
    <cellStyle name="Input 5 3 10" xfId="9966"/>
    <cellStyle name="Input 5 3 11" xfId="9967"/>
    <cellStyle name="Input 5 3 2" xfId="9968"/>
    <cellStyle name="Input 5 3 3" xfId="9969"/>
    <cellStyle name="Input 5 3 4" xfId="9970"/>
    <cellStyle name="Input 5 3 5" xfId="9971"/>
    <cellStyle name="Input 5 3 6" xfId="9972"/>
    <cellStyle name="Input 5 3 7" xfId="9973"/>
    <cellStyle name="Input 5 3 8" xfId="9974"/>
    <cellStyle name="Input 5 3 9" xfId="9975"/>
    <cellStyle name="Input 5 30" xfId="9976"/>
    <cellStyle name="Input 5 31" xfId="9977"/>
    <cellStyle name="Input 5 32" xfId="9978"/>
    <cellStyle name="Input 5 33" xfId="9979"/>
    <cellStyle name="Input 5 34" xfId="9980"/>
    <cellStyle name="Input 5 35" xfId="9981"/>
    <cellStyle name="Input 5 36" xfId="9982"/>
    <cellStyle name="Input 5 37" xfId="9983"/>
    <cellStyle name="Input 5 38" xfId="9984"/>
    <cellStyle name="Input 5 39" xfId="9985"/>
    <cellStyle name="Input 5 4" xfId="9986"/>
    <cellStyle name="Input 5 4 10" xfId="9987"/>
    <cellStyle name="Input 5 4 11" xfId="9988"/>
    <cellStyle name="Input 5 4 2" xfId="9989"/>
    <cellStyle name="Input 5 4 3" xfId="9990"/>
    <cellStyle name="Input 5 4 4" xfId="9991"/>
    <cellStyle name="Input 5 4 5" xfId="9992"/>
    <cellStyle name="Input 5 4 6" xfId="9993"/>
    <cellStyle name="Input 5 4 7" xfId="9994"/>
    <cellStyle name="Input 5 4 8" xfId="9995"/>
    <cellStyle name="Input 5 4 9" xfId="9996"/>
    <cellStyle name="Input 5 40" xfId="9997"/>
    <cellStyle name="Input 5 5" xfId="9998"/>
    <cellStyle name="Input 5 5 10" xfId="9999"/>
    <cellStyle name="Input 5 5 11" xfId="10000"/>
    <cellStyle name="Input 5 5 2" xfId="10001"/>
    <cellStyle name="Input 5 5 3" xfId="10002"/>
    <cellStyle name="Input 5 5 4" xfId="10003"/>
    <cellStyle name="Input 5 5 5" xfId="10004"/>
    <cellStyle name="Input 5 5 6" xfId="10005"/>
    <cellStyle name="Input 5 5 7" xfId="10006"/>
    <cellStyle name="Input 5 5 8" xfId="10007"/>
    <cellStyle name="Input 5 5 9" xfId="10008"/>
    <cellStyle name="Input 5 6" xfId="10009"/>
    <cellStyle name="Input 5 6 10" xfId="10010"/>
    <cellStyle name="Input 5 6 11" xfId="10011"/>
    <cellStyle name="Input 5 6 2" xfId="10012"/>
    <cellStyle name="Input 5 6 3" xfId="10013"/>
    <cellStyle name="Input 5 6 4" xfId="10014"/>
    <cellStyle name="Input 5 6 5" xfId="10015"/>
    <cellStyle name="Input 5 6 6" xfId="10016"/>
    <cellStyle name="Input 5 6 7" xfId="10017"/>
    <cellStyle name="Input 5 6 8" xfId="10018"/>
    <cellStyle name="Input 5 6 9" xfId="10019"/>
    <cellStyle name="Input 5 7" xfId="10020"/>
    <cellStyle name="Input 5 7 10" xfId="10021"/>
    <cellStyle name="Input 5 7 11" xfId="10022"/>
    <cellStyle name="Input 5 7 2" xfId="10023"/>
    <cellStyle name="Input 5 7 3" xfId="10024"/>
    <cellStyle name="Input 5 7 4" xfId="10025"/>
    <cellStyle name="Input 5 7 5" xfId="10026"/>
    <cellStyle name="Input 5 7 6" xfId="10027"/>
    <cellStyle name="Input 5 7 7" xfId="10028"/>
    <cellStyle name="Input 5 7 8" xfId="10029"/>
    <cellStyle name="Input 5 7 9" xfId="10030"/>
    <cellStyle name="Input 5 8" xfId="10031"/>
    <cellStyle name="Input 5 8 10" xfId="10032"/>
    <cellStyle name="Input 5 8 11" xfId="10033"/>
    <cellStyle name="Input 5 8 2" xfId="10034"/>
    <cellStyle name="Input 5 8 3" xfId="10035"/>
    <cellStyle name="Input 5 8 4" xfId="10036"/>
    <cellStyle name="Input 5 8 5" xfId="10037"/>
    <cellStyle name="Input 5 8 6" xfId="10038"/>
    <cellStyle name="Input 5 8 7" xfId="10039"/>
    <cellStyle name="Input 5 8 8" xfId="10040"/>
    <cellStyle name="Input 5 8 9" xfId="10041"/>
    <cellStyle name="Input 5 9" xfId="10042"/>
    <cellStyle name="Input 5 9 10" xfId="10043"/>
    <cellStyle name="Input 5 9 11" xfId="10044"/>
    <cellStyle name="Input 5 9 2" xfId="10045"/>
    <cellStyle name="Input 5 9 3" xfId="10046"/>
    <cellStyle name="Input 5 9 4" xfId="10047"/>
    <cellStyle name="Input 5 9 5" xfId="10048"/>
    <cellStyle name="Input 5 9 6" xfId="10049"/>
    <cellStyle name="Input 5 9 7" xfId="10050"/>
    <cellStyle name="Input 5 9 8" xfId="10051"/>
    <cellStyle name="Input 5 9 9" xfId="10052"/>
    <cellStyle name="Input 6" xfId="10053"/>
    <cellStyle name="Input 6 10" xfId="10054"/>
    <cellStyle name="Input 6 10 10" xfId="10055"/>
    <cellStyle name="Input 6 10 11" xfId="10056"/>
    <cellStyle name="Input 6 10 2" xfId="10057"/>
    <cellStyle name="Input 6 10 3" xfId="10058"/>
    <cellStyle name="Input 6 10 4" xfId="10059"/>
    <cellStyle name="Input 6 10 5" xfId="10060"/>
    <cellStyle name="Input 6 10 6" xfId="10061"/>
    <cellStyle name="Input 6 10 7" xfId="10062"/>
    <cellStyle name="Input 6 10 8" xfId="10063"/>
    <cellStyle name="Input 6 10 9" xfId="10064"/>
    <cellStyle name="Input 6 11" xfId="10065"/>
    <cellStyle name="Input 6 11 10" xfId="10066"/>
    <cellStyle name="Input 6 11 11" xfId="10067"/>
    <cellStyle name="Input 6 11 2" xfId="10068"/>
    <cellStyle name="Input 6 11 3" xfId="10069"/>
    <cellStyle name="Input 6 11 4" xfId="10070"/>
    <cellStyle name="Input 6 11 5" xfId="10071"/>
    <cellStyle name="Input 6 11 6" xfId="10072"/>
    <cellStyle name="Input 6 11 7" xfId="10073"/>
    <cellStyle name="Input 6 11 8" xfId="10074"/>
    <cellStyle name="Input 6 11 9" xfId="10075"/>
    <cellStyle name="Input 6 12" xfId="10076"/>
    <cellStyle name="Input 6 12 10" xfId="10077"/>
    <cellStyle name="Input 6 12 11" xfId="10078"/>
    <cellStyle name="Input 6 12 2" xfId="10079"/>
    <cellStyle name="Input 6 12 3" xfId="10080"/>
    <cellStyle name="Input 6 12 4" xfId="10081"/>
    <cellStyle name="Input 6 12 5" xfId="10082"/>
    <cellStyle name="Input 6 12 6" xfId="10083"/>
    <cellStyle name="Input 6 12 7" xfId="10084"/>
    <cellStyle name="Input 6 12 8" xfId="10085"/>
    <cellStyle name="Input 6 12 9" xfId="10086"/>
    <cellStyle name="Input 6 13" xfId="10087"/>
    <cellStyle name="Input 6 13 10" xfId="10088"/>
    <cellStyle name="Input 6 13 11" xfId="10089"/>
    <cellStyle name="Input 6 13 2" xfId="10090"/>
    <cellStyle name="Input 6 13 3" xfId="10091"/>
    <cellStyle name="Input 6 13 4" xfId="10092"/>
    <cellStyle name="Input 6 13 5" xfId="10093"/>
    <cellStyle name="Input 6 13 6" xfId="10094"/>
    <cellStyle name="Input 6 13 7" xfId="10095"/>
    <cellStyle name="Input 6 13 8" xfId="10096"/>
    <cellStyle name="Input 6 13 9" xfId="10097"/>
    <cellStyle name="Input 6 14" xfId="10098"/>
    <cellStyle name="Input 6 14 10" xfId="10099"/>
    <cellStyle name="Input 6 14 11" xfId="10100"/>
    <cellStyle name="Input 6 14 2" xfId="10101"/>
    <cellStyle name="Input 6 14 3" xfId="10102"/>
    <cellStyle name="Input 6 14 4" xfId="10103"/>
    <cellStyle name="Input 6 14 5" xfId="10104"/>
    <cellStyle name="Input 6 14 6" xfId="10105"/>
    <cellStyle name="Input 6 14 7" xfId="10106"/>
    <cellStyle name="Input 6 14 8" xfId="10107"/>
    <cellStyle name="Input 6 14 9" xfId="10108"/>
    <cellStyle name="Input 6 15" xfId="10109"/>
    <cellStyle name="Input 6 15 10" xfId="10110"/>
    <cellStyle name="Input 6 15 11" xfId="10111"/>
    <cellStyle name="Input 6 15 2" xfId="10112"/>
    <cellStyle name="Input 6 15 3" xfId="10113"/>
    <cellStyle name="Input 6 15 4" xfId="10114"/>
    <cellStyle name="Input 6 15 5" xfId="10115"/>
    <cellStyle name="Input 6 15 6" xfId="10116"/>
    <cellStyle name="Input 6 15 7" xfId="10117"/>
    <cellStyle name="Input 6 15 8" xfId="10118"/>
    <cellStyle name="Input 6 15 9" xfId="10119"/>
    <cellStyle name="Input 6 16" xfId="10120"/>
    <cellStyle name="Input 6 16 10" xfId="10121"/>
    <cellStyle name="Input 6 16 11" xfId="10122"/>
    <cellStyle name="Input 6 16 2" xfId="10123"/>
    <cellStyle name="Input 6 16 3" xfId="10124"/>
    <cellStyle name="Input 6 16 4" xfId="10125"/>
    <cellStyle name="Input 6 16 5" xfId="10126"/>
    <cellStyle name="Input 6 16 6" xfId="10127"/>
    <cellStyle name="Input 6 16 7" xfId="10128"/>
    <cellStyle name="Input 6 16 8" xfId="10129"/>
    <cellStyle name="Input 6 16 9" xfId="10130"/>
    <cellStyle name="Input 6 17" xfId="10131"/>
    <cellStyle name="Input 6 17 10" xfId="10132"/>
    <cellStyle name="Input 6 17 11" xfId="10133"/>
    <cellStyle name="Input 6 17 2" xfId="10134"/>
    <cellStyle name="Input 6 17 3" xfId="10135"/>
    <cellStyle name="Input 6 17 4" xfId="10136"/>
    <cellStyle name="Input 6 17 5" xfId="10137"/>
    <cellStyle name="Input 6 17 6" xfId="10138"/>
    <cellStyle name="Input 6 17 7" xfId="10139"/>
    <cellStyle name="Input 6 17 8" xfId="10140"/>
    <cellStyle name="Input 6 17 9" xfId="10141"/>
    <cellStyle name="Input 6 18" xfId="10142"/>
    <cellStyle name="Input 6 18 10" xfId="10143"/>
    <cellStyle name="Input 6 18 11" xfId="10144"/>
    <cellStyle name="Input 6 18 2" xfId="10145"/>
    <cellStyle name="Input 6 18 3" xfId="10146"/>
    <cellStyle name="Input 6 18 4" xfId="10147"/>
    <cellStyle name="Input 6 18 5" xfId="10148"/>
    <cellStyle name="Input 6 18 6" xfId="10149"/>
    <cellStyle name="Input 6 18 7" xfId="10150"/>
    <cellStyle name="Input 6 18 8" xfId="10151"/>
    <cellStyle name="Input 6 18 9" xfId="10152"/>
    <cellStyle name="Input 6 19" xfId="10153"/>
    <cellStyle name="Input 6 2" xfId="10154"/>
    <cellStyle name="Input 6 2 10" xfId="10155"/>
    <cellStyle name="Input 6 2 11" xfId="10156"/>
    <cellStyle name="Input 6 2 2" xfId="10157"/>
    <cellStyle name="Input 6 2 3" xfId="10158"/>
    <cellStyle name="Input 6 2 4" xfId="10159"/>
    <cellStyle name="Input 6 2 5" xfId="10160"/>
    <cellStyle name="Input 6 2 6" xfId="10161"/>
    <cellStyle name="Input 6 2 7" xfId="10162"/>
    <cellStyle name="Input 6 2 8" xfId="10163"/>
    <cellStyle name="Input 6 2 9" xfId="10164"/>
    <cellStyle name="Input 6 20" xfId="10165"/>
    <cellStyle name="Input 6 21" xfId="10166"/>
    <cellStyle name="Input 6 22" xfId="10167"/>
    <cellStyle name="Input 6 23" xfId="10168"/>
    <cellStyle name="Input 6 24" xfId="10169"/>
    <cellStyle name="Input 6 25" xfId="10170"/>
    <cellStyle name="Input 6 26" xfId="10171"/>
    <cellStyle name="Input 6 27" xfId="10172"/>
    <cellStyle name="Input 6 28" xfId="10173"/>
    <cellStyle name="Input 6 29" xfId="10174"/>
    <cellStyle name="Input 6 3" xfId="10175"/>
    <cellStyle name="Input 6 3 10" xfId="10176"/>
    <cellStyle name="Input 6 3 11" xfId="10177"/>
    <cellStyle name="Input 6 3 2" xfId="10178"/>
    <cellStyle name="Input 6 3 3" xfId="10179"/>
    <cellStyle name="Input 6 3 4" xfId="10180"/>
    <cellStyle name="Input 6 3 5" xfId="10181"/>
    <cellStyle name="Input 6 3 6" xfId="10182"/>
    <cellStyle name="Input 6 3 7" xfId="10183"/>
    <cellStyle name="Input 6 3 8" xfId="10184"/>
    <cellStyle name="Input 6 3 9" xfId="10185"/>
    <cellStyle name="Input 6 30" xfId="10186"/>
    <cellStyle name="Input 6 31" xfId="10187"/>
    <cellStyle name="Input 6 32" xfId="10188"/>
    <cellStyle name="Input 6 33" xfId="10189"/>
    <cellStyle name="Input 6 34" xfId="10190"/>
    <cellStyle name="Input 6 35" xfId="10191"/>
    <cellStyle name="Input 6 36" xfId="10192"/>
    <cellStyle name="Input 6 37" xfId="10193"/>
    <cellStyle name="Input 6 38" xfId="10194"/>
    <cellStyle name="Input 6 39" xfId="10195"/>
    <cellStyle name="Input 6 4" xfId="10196"/>
    <cellStyle name="Input 6 4 10" xfId="10197"/>
    <cellStyle name="Input 6 4 11" xfId="10198"/>
    <cellStyle name="Input 6 4 2" xfId="10199"/>
    <cellStyle name="Input 6 4 3" xfId="10200"/>
    <cellStyle name="Input 6 4 4" xfId="10201"/>
    <cellStyle name="Input 6 4 5" xfId="10202"/>
    <cellStyle name="Input 6 4 6" xfId="10203"/>
    <cellStyle name="Input 6 4 7" xfId="10204"/>
    <cellStyle name="Input 6 4 8" xfId="10205"/>
    <cellStyle name="Input 6 4 9" xfId="10206"/>
    <cellStyle name="Input 6 40" xfId="10207"/>
    <cellStyle name="Input 6 5" xfId="10208"/>
    <cellStyle name="Input 6 5 10" xfId="10209"/>
    <cellStyle name="Input 6 5 11" xfId="10210"/>
    <cellStyle name="Input 6 5 2" xfId="10211"/>
    <cellStyle name="Input 6 5 3" xfId="10212"/>
    <cellStyle name="Input 6 5 4" xfId="10213"/>
    <cellStyle name="Input 6 5 5" xfId="10214"/>
    <cellStyle name="Input 6 5 6" xfId="10215"/>
    <cellStyle name="Input 6 5 7" xfId="10216"/>
    <cellStyle name="Input 6 5 8" xfId="10217"/>
    <cellStyle name="Input 6 5 9" xfId="10218"/>
    <cellStyle name="Input 6 6" xfId="10219"/>
    <cellStyle name="Input 6 6 10" xfId="10220"/>
    <cellStyle name="Input 6 6 11" xfId="10221"/>
    <cellStyle name="Input 6 6 2" xfId="10222"/>
    <cellStyle name="Input 6 6 3" xfId="10223"/>
    <cellStyle name="Input 6 6 4" xfId="10224"/>
    <cellStyle name="Input 6 6 5" xfId="10225"/>
    <cellStyle name="Input 6 6 6" xfId="10226"/>
    <cellStyle name="Input 6 6 7" xfId="10227"/>
    <cellStyle name="Input 6 6 8" xfId="10228"/>
    <cellStyle name="Input 6 6 9" xfId="10229"/>
    <cellStyle name="Input 6 7" xfId="10230"/>
    <cellStyle name="Input 6 7 10" xfId="10231"/>
    <cellStyle name="Input 6 7 11" xfId="10232"/>
    <cellStyle name="Input 6 7 2" xfId="10233"/>
    <cellStyle name="Input 6 7 3" xfId="10234"/>
    <cellStyle name="Input 6 7 4" xfId="10235"/>
    <cellStyle name="Input 6 7 5" xfId="10236"/>
    <cellStyle name="Input 6 7 6" xfId="10237"/>
    <cellStyle name="Input 6 7 7" xfId="10238"/>
    <cellStyle name="Input 6 7 8" xfId="10239"/>
    <cellStyle name="Input 6 7 9" xfId="10240"/>
    <cellStyle name="Input 6 8" xfId="10241"/>
    <cellStyle name="Input 6 8 10" xfId="10242"/>
    <cellStyle name="Input 6 8 11" xfId="10243"/>
    <cellStyle name="Input 6 8 2" xfId="10244"/>
    <cellStyle name="Input 6 8 3" xfId="10245"/>
    <cellStyle name="Input 6 8 4" xfId="10246"/>
    <cellStyle name="Input 6 8 5" xfId="10247"/>
    <cellStyle name="Input 6 8 6" xfId="10248"/>
    <cellStyle name="Input 6 8 7" xfId="10249"/>
    <cellStyle name="Input 6 8 8" xfId="10250"/>
    <cellStyle name="Input 6 8 9" xfId="10251"/>
    <cellStyle name="Input 6 9" xfId="10252"/>
    <cellStyle name="Input 6 9 10" xfId="10253"/>
    <cellStyle name="Input 6 9 11" xfId="10254"/>
    <cellStyle name="Input 6 9 2" xfId="10255"/>
    <cellStyle name="Input 6 9 3" xfId="10256"/>
    <cellStyle name="Input 6 9 4" xfId="10257"/>
    <cellStyle name="Input 6 9 5" xfId="10258"/>
    <cellStyle name="Input 6 9 6" xfId="10259"/>
    <cellStyle name="Input 6 9 7" xfId="10260"/>
    <cellStyle name="Input 6 9 8" xfId="10261"/>
    <cellStyle name="Input 6 9 9" xfId="10262"/>
    <cellStyle name="Input 7" xfId="10263"/>
    <cellStyle name="Input 7 10" xfId="10264"/>
    <cellStyle name="Input 7 10 10" xfId="10265"/>
    <cellStyle name="Input 7 10 11" xfId="10266"/>
    <cellStyle name="Input 7 10 2" xfId="10267"/>
    <cellStyle name="Input 7 10 3" xfId="10268"/>
    <cellStyle name="Input 7 10 4" xfId="10269"/>
    <cellStyle name="Input 7 10 5" xfId="10270"/>
    <cellStyle name="Input 7 10 6" xfId="10271"/>
    <cellStyle name="Input 7 10 7" xfId="10272"/>
    <cellStyle name="Input 7 10 8" xfId="10273"/>
    <cellStyle name="Input 7 10 9" xfId="10274"/>
    <cellStyle name="Input 7 11" xfId="10275"/>
    <cellStyle name="Input 7 11 10" xfId="10276"/>
    <cellStyle name="Input 7 11 11" xfId="10277"/>
    <cellStyle name="Input 7 11 2" xfId="10278"/>
    <cellStyle name="Input 7 11 3" xfId="10279"/>
    <cellStyle name="Input 7 11 4" xfId="10280"/>
    <cellStyle name="Input 7 11 5" xfId="10281"/>
    <cellStyle name="Input 7 11 6" xfId="10282"/>
    <cellStyle name="Input 7 11 7" xfId="10283"/>
    <cellStyle name="Input 7 11 8" xfId="10284"/>
    <cellStyle name="Input 7 11 9" xfId="10285"/>
    <cellStyle name="Input 7 12" xfId="10286"/>
    <cellStyle name="Input 7 12 10" xfId="10287"/>
    <cellStyle name="Input 7 12 11" xfId="10288"/>
    <cellStyle name="Input 7 12 2" xfId="10289"/>
    <cellStyle name="Input 7 12 3" xfId="10290"/>
    <cellStyle name="Input 7 12 4" xfId="10291"/>
    <cellStyle name="Input 7 12 5" xfId="10292"/>
    <cellStyle name="Input 7 12 6" xfId="10293"/>
    <cellStyle name="Input 7 12 7" xfId="10294"/>
    <cellStyle name="Input 7 12 8" xfId="10295"/>
    <cellStyle name="Input 7 12 9" xfId="10296"/>
    <cellStyle name="Input 7 13" xfId="10297"/>
    <cellStyle name="Input 7 13 10" xfId="10298"/>
    <cellStyle name="Input 7 13 11" xfId="10299"/>
    <cellStyle name="Input 7 13 2" xfId="10300"/>
    <cellStyle name="Input 7 13 3" xfId="10301"/>
    <cellStyle name="Input 7 13 4" xfId="10302"/>
    <cellStyle name="Input 7 13 5" xfId="10303"/>
    <cellStyle name="Input 7 13 6" xfId="10304"/>
    <cellStyle name="Input 7 13 7" xfId="10305"/>
    <cellStyle name="Input 7 13 8" xfId="10306"/>
    <cellStyle name="Input 7 13 9" xfId="10307"/>
    <cellStyle name="Input 7 14" xfId="10308"/>
    <cellStyle name="Input 7 14 10" xfId="10309"/>
    <cellStyle name="Input 7 14 11" xfId="10310"/>
    <cellStyle name="Input 7 14 2" xfId="10311"/>
    <cellStyle name="Input 7 14 3" xfId="10312"/>
    <cellStyle name="Input 7 14 4" xfId="10313"/>
    <cellStyle name="Input 7 14 5" xfId="10314"/>
    <cellStyle name="Input 7 14 6" xfId="10315"/>
    <cellStyle name="Input 7 14 7" xfId="10316"/>
    <cellStyle name="Input 7 14 8" xfId="10317"/>
    <cellStyle name="Input 7 14 9" xfId="10318"/>
    <cellStyle name="Input 7 15" xfId="10319"/>
    <cellStyle name="Input 7 15 10" xfId="10320"/>
    <cellStyle name="Input 7 15 11" xfId="10321"/>
    <cellStyle name="Input 7 15 2" xfId="10322"/>
    <cellStyle name="Input 7 15 3" xfId="10323"/>
    <cellStyle name="Input 7 15 4" xfId="10324"/>
    <cellStyle name="Input 7 15 5" xfId="10325"/>
    <cellStyle name="Input 7 15 6" xfId="10326"/>
    <cellStyle name="Input 7 15 7" xfId="10327"/>
    <cellStyle name="Input 7 15 8" xfId="10328"/>
    <cellStyle name="Input 7 15 9" xfId="10329"/>
    <cellStyle name="Input 7 16" xfId="10330"/>
    <cellStyle name="Input 7 16 10" xfId="10331"/>
    <cellStyle name="Input 7 16 11" xfId="10332"/>
    <cellStyle name="Input 7 16 2" xfId="10333"/>
    <cellStyle name="Input 7 16 3" xfId="10334"/>
    <cellStyle name="Input 7 16 4" xfId="10335"/>
    <cellStyle name="Input 7 16 5" xfId="10336"/>
    <cellStyle name="Input 7 16 6" xfId="10337"/>
    <cellStyle name="Input 7 16 7" xfId="10338"/>
    <cellStyle name="Input 7 16 8" xfId="10339"/>
    <cellStyle name="Input 7 16 9" xfId="10340"/>
    <cellStyle name="Input 7 17" xfId="10341"/>
    <cellStyle name="Input 7 17 10" xfId="10342"/>
    <cellStyle name="Input 7 17 11" xfId="10343"/>
    <cellStyle name="Input 7 17 2" xfId="10344"/>
    <cellStyle name="Input 7 17 3" xfId="10345"/>
    <cellStyle name="Input 7 17 4" xfId="10346"/>
    <cellStyle name="Input 7 17 5" xfId="10347"/>
    <cellStyle name="Input 7 17 6" xfId="10348"/>
    <cellStyle name="Input 7 17 7" xfId="10349"/>
    <cellStyle name="Input 7 17 8" xfId="10350"/>
    <cellStyle name="Input 7 17 9" xfId="10351"/>
    <cellStyle name="Input 7 18" xfId="10352"/>
    <cellStyle name="Input 7 18 10" xfId="10353"/>
    <cellStyle name="Input 7 18 11" xfId="10354"/>
    <cellStyle name="Input 7 18 2" xfId="10355"/>
    <cellStyle name="Input 7 18 3" xfId="10356"/>
    <cellStyle name="Input 7 18 4" xfId="10357"/>
    <cellStyle name="Input 7 18 5" xfId="10358"/>
    <cellStyle name="Input 7 18 6" xfId="10359"/>
    <cellStyle name="Input 7 18 7" xfId="10360"/>
    <cellStyle name="Input 7 18 8" xfId="10361"/>
    <cellStyle name="Input 7 18 9" xfId="10362"/>
    <cellStyle name="Input 7 19" xfId="10363"/>
    <cellStyle name="Input 7 2" xfId="10364"/>
    <cellStyle name="Input 7 2 10" xfId="10365"/>
    <cellStyle name="Input 7 2 11" xfId="10366"/>
    <cellStyle name="Input 7 2 2" xfId="10367"/>
    <cellStyle name="Input 7 2 3" xfId="10368"/>
    <cellStyle name="Input 7 2 4" xfId="10369"/>
    <cellStyle name="Input 7 2 5" xfId="10370"/>
    <cellStyle name="Input 7 2 6" xfId="10371"/>
    <cellStyle name="Input 7 2 7" xfId="10372"/>
    <cellStyle name="Input 7 2 8" xfId="10373"/>
    <cellStyle name="Input 7 2 9" xfId="10374"/>
    <cellStyle name="Input 7 20" xfId="10375"/>
    <cellStyle name="Input 7 21" xfId="10376"/>
    <cellStyle name="Input 7 22" xfId="10377"/>
    <cellStyle name="Input 7 23" xfId="10378"/>
    <cellStyle name="Input 7 24" xfId="10379"/>
    <cellStyle name="Input 7 25" xfId="10380"/>
    <cellStyle name="Input 7 26" xfId="10381"/>
    <cellStyle name="Input 7 27" xfId="10382"/>
    <cellStyle name="Input 7 28" xfId="10383"/>
    <cellStyle name="Input 7 29" xfId="10384"/>
    <cellStyle name="Input 7 3" xfId="10385"/>
    <cellStyle name="Input 7 3 10" xfId="10386"/>
    <cellStyle name="Input 7 3 11" xfId="10387"/>
    <cellStyle name="Input 7 3 2" xfId="10388"/>
    <cellStyle name="Input 7 3 3" xfId="10389"/>
    <cellStyle name="Input 7 3 4" xfId="10390"/>
    <cellStyle name="Input 7 3 5" xfId="10391"/>
    <cellStyle name="Input 7 3 6" xfId="10392"/>
    <cellStyle name="Input 7 3 7" xfId="10393"/>
    <cellStyle name="Input 7 3 8" xfId="10394"/>
    <cellStyle name="Input 7 3 9" xfId="10395"/>
    <cellStyle name="Input 7 30" xfId="10396"/>
    <cellStyle name="Input 7 31" xfId="10397"/>
    <cellStyle name="Input 7 32" xfId="10398"/>
    <cellStyle name="Input 7 33" xfId="10399"/>
    <cellStyle name="Input 7 34" xfId="10400"/>
    <cellStyle name="Input 7 35" xfId="10401"/>
    <cellStyle name="Input 7 36" xfId="10402"/>
    <cellStyle name="Input 7 37" xfId="10403"/>
    <cellStyle name="Input 7 38" xfId="10404"/>
    <cellStyle name="Input 7 39" xfId="10405"/>
    <cellStyle name="Input 7 4" xfId="10406"/>
    <cellStyle name="Input 7 4 10" xfId="10407"/>
    <cellStyle name="Input 7 4 11" xfId="10408"/>
    <cellStyle name="Input 7 4 2" xfId="10409"/>
    <cellStyle name="Input 7 4 3" xfId="10410"/>
    <cellStyle name="Input 7 4 4" xfId="10411"/>
    <cellStyle name="Input 7 4 5" xfId="10412"/>
    <cellStyle name="Input 7 4 6" xfId="10413"/>
    <cellStyle name="Input 7 4 7" xfId="10414"/>
    <cellStyle name="Input 7 4 8" xfId="10415"/>
    <cellStyle name="Input 7 4 9" xfId="10416"/>
    <cellStyle name="Input 7 40" xfId="10417"/>
    <cellStyle name="Input 7 5" xfId="10418"/>
    <cellStyle name="Input 7 5 10" xfId="10419"/>
    <cellStyle name="Input 7 5 11" xfId="10420"/>
    <cellStyle name="Input 7 5 2" xfId="10421"/>
    <cellStyle name="Input 7 5 3" xfId="10422"/>
    <cellStyle name="Input 7 5 4" xfId="10423"/>
    <cellStyle name="Input 7 5 5" xfId="10424"/>
    <cellStyle name="Input 7 5 6" xfId="10425"/>
    <cellStyle name="Input 7 5 7" xfId="10426"/>
    <cellStyle name="Input 7 5 8" xfId="10427"/>
    <cellStyle name="Input 7 5 9" xfId="10428"/>
    <cellStyle name="Input 7 6" xfId="10429"/>
    <cellStyle name="Input 7 6 10" xfId="10430"/>
    <cellStyle name="Input 7 6 11" xfId="10431"/>
    <cellStyle name="Input 7 6 2" xfId="10432"/>
    <cellStyle name="Input 7 6 3" xfId="10433"/>
    <cellStyle name="Input 7 6 4" xfId="10434"/>
    <cellStyle name="Input 7 6 5" xfId="10435"/>
    <cellStyle name="Input 7 6 6" xfId="10436"/>
    <cellStyle name="Input 7 6 7" xfId="10437"/>
    <cellStyle name="Input 7 6 8" xfId="10438"/>
    <cellStyle name="Input 7 6 9" xfId="10439"/>
    <cellStyle name="Input 7 7" xfId="10440"/>
    <cellStyle name="Input 7 7 10" xfId="10441"/>
    <cellStyle name="Input 7 7 11" xfId="10442"/>
    <cellStyle name="Input 7 7 2" xfId="10443"/>
    <cellStyle name="Input 7 7 3" xfId="10444"/>
    <cellStyle name="Input 7 7 4" xfId="10445"/>
    <cellStyle name="Input 7 7 5" xfId="10446"/>
    <cellStyle name="Input 7 7 6" xfId="10447"/>
    <cellStyle name="Input 7 7 7" xfId="10448"/>
    <cellStyle name="Input 7 7 8" xfId="10449"/>
    <cellStyle name="Input 7 7 9" xfId="10450"/>
    <cellStyle name="Input 7 8" xfId="10451"/>
    <cellStyle name="Input 7 8 10" xfId="10452"/>
    <cellStyle name="Input 7 8 11" xfId="10453"/>
    <cellStyle name="Input 7 8 2" xfId="10454"/>
    <cellStyle name="Input 7 8 3" xfId="10455"/>
    <cellStyle name="Input 7 8 4" xfId="10456"/>
    <cellStyle name="Input 7 8 5" xfId="10457"/>
    <cellStyle name="Input 7 8 6" xfId="10458"/>
    <cellStyle name="Input 7 8 7" xfId="10459"/>
    <cellStyle name="Input 7 8 8" xfId="10460"/>
    <cellStyle name="Input 7 8 9" xfId="10461"/>
    <cellStyle name="Input 7 9" xfId="10462"/>
    <cellStyle name="Input 7 9 10" xfId="10463"/>
    <cellStyle name="Input 7 9 11" xfId="10464"/>
    <cellStyle name="Input 7 9 2" xfId="10465"/>
    <cellStyle name="Input 7 9 3" xfId="10466"/>
    <cellStyle name="Input 7 9 4" xfId="10467"/>
    <cellStyle name="Input 7 9 5" xfId="10468"/>
    <cellStyle name="Input 7 9 6" xfId="10469"/>
    <cellStyle name="Input 7 9 7" xfId="10470"/>
    <cellStyle name="Input 7 9 8" xfId="10471"/>
    <cellStyle name="Input 7 9 9" xfId="10472"/>
    <cellStyle name="Input 8" xfId="10473"/>
    <cellStyle name="Input 8 10" xfId="10474"/>
    <cellStyle name="Input 8 10 10" xfId="10475"/>
    <cellStyle name="Input 8 10 11" xfId="10476"/>
    <cellStyle name="Input 8 10 2" xfId="10477"/>
    <cellStyle name="Input 8 10 3" xfId="10478"/>
    <cellStyle name="Input 8 10 4" xfId="10479"/>
    <cellStyle name="Input 8 10 5" xfId="10480"/>
    <cellStyle name="Input 8 10 6" xfId="10481"/>
    <cellStyle name="Input 8 10 7" xfId="10482"/>
    <cellStyle name="Input 8 10 8" xfId="10483"/>
    <cellStyle name="Input 8 10 9" xfId="10484"/>
    <cellStyle name="Input 8 11" xfId="10485"/>
    <cellStyle name="Input 8 11 10" xfId="10486"/>
    <cellStyle name="Input 8 11 11" xfId="10487"/>
    <cellStyle name="Input 8 11 2" xfId="10488"/>
    <cellStyle name="Input 8 11 3" xfId="10489"/>
    <cellStyle name="Input 8 11 4" xfId="10490"/>
    <cellStyle name="Input 8 11 5" xfId="10491"/>
    <cellStyle name="Input 8 11 6" xfId="10492"/>
    <cellStyle name="Input 8 11 7" xfId="10493"/>
    <cellStyle name="Input 8 11 8" xfId="10494"/>
    <cellStyle name="Input 8 11 9" xfId="10495"/>
    <cellStyle name="Input 8 12" xfId="10496"/>
    <cellStyle name="Input 8 12 10" xfId="10497"/>
    <cellStyle name="Input 8 12 11" xfId="10498"/>
    <cellStyle name="Input 8 12 2" xfId="10499"/>
    <cellStyle name="Input 8 12 3" xfId="10500"/>
    <cellStyle name="Input 8 12 4" xfId="10501"/>
    <cellStyle name="Input 8 12 5" xfId="10502"/>
    <cellStyle name="Input 8 12 6" xfId="10503"/>
    <cellStyle name="Input 8 12 7" xfId="10504"/>
    <cellStyle name="Input 8 12 8" xfId="10505"/>
    <cellStyle name="Input 8 12 9" xfId="10506"/>
    <cellStyle name="Input 8 13" xfId="10507"/>
    <cellStyle name="Input 8 13 10" xfId="10508"/>
    <cellStyle name="Input 8 13 11" xfId="10509"/>
    <cellStyle name="Input 8 13 2" xfId="10510"/>
    <cellStyle name="Input 8 13 3" xfId="10511"/>
    <cellStyle name="Input 8 13 4" xfId="10512"/>
    <cellStyle name="Input 8 13 5" xfId="10513"/>
    <cellStyle name="Input 8 13 6" xfId="10514"/>
    <cellStyle name="Input 8 13 7" xfId="10515"/>
    <cellStyle name="Input 8 13 8" xfId="10516"/>
    <cellStyle name="Input 8 13 9" xfId="10517"/>
    <cellStyle name="Input 8 14" xfId="10518"/>
    <cellStyle name="Input 8 14 10" xfId="10519"/>
    <cellStyle name="Input 8 14 11" xfId="10520"/>
    <cellStyle name="Input 8 14 2" xfId="10521"/>
    <cellStyle name="Input 8 14 3" xfId="10522"/>
    <cellStyle name="Input 8 14 4" xfId="10523"/>
    <cellStyle name="Input 8 14 5" xfId="10524"/>
    <cellStyle name="Input 8 14 6" xfId="10525"/>
    <cellStyle name="Input 8 14 7" xfId="10526"/>
    <cellStyle name="Input 8 14 8" xfId="10527"/>
    <cellStyle name="Input 8 14 9" xfId="10528"/>
    <cellStyle name="Input 8 15" xfId="10529"/>
    <cellStyle name="Input 8 15 10" xfId="10530"/>
    <cellStyle name="Input 8 15 11" xfId="10531"/>
    <cellStyle name="Input 8 15 2" xfId="10532"/>
    <cellStyle name="Input 8 15 3" xfId="10533"/>
    <cellStyle name="Input 8 15 4" xfId="10534"/>
    <cellStyle name="Input 8 15 5" xfId="10535"/>
    <cellStyle name="Input 8 15 6" xfId="10536"/>
    <cellStyle name="Input 8 15 7" xfId="10537"/>
    <cellStyle name="Input 8 15 8" xfId="10538"/>
    <cellStyle name="Input 8 15 9" xfId="10539"/>
    <cellStyle name="Input 8 16" xfId="10540"/>
    <cellStyle name="Input 8 16 10" xfId="10541"/>
    <cellStyle name="Input 8 16 11" xfId="10542"/>
    <cellStyle name="Input 8 16 2" xfId="10543"/>
    <cellStyle name="Input 8 16 3" xfId="10544"/>
    <cellStyle name="Input 8 16 4" xfId="10545"/>
    <cellStyle name="Input 8 16 5" xfId="10546"/>
    <cellStyle name="Input 8 16 6" xfId="10547"/>
    <cellStyle name="Input 8 16 7" xfId="10548"/>
    <cellStyle name="Input 8 16 8" xfId="10549"/>
    <cellStyle name="Input 8 16 9" xfId="10550"/>
    <cellStyle name="Input 8 17" xfId="10551"/>
    <cellStyle name="Input 8 17 10" xfId="10552"/>
    <cellStyle name="Input 8 17 11" xfId="10553"/>
    <cellStyle name="Input 8 17 2" xfId="10554"/>
    <cellStyle name="Input 8 17 3" xfId="10555"/>
    <cellStyle name="Input 8 17 4" xfId="10556"/>
    <cellStyle name="Input 8 17 5" xfId="10557"/>
    <cellStyle name="Input 8 17 6" xfId="10558"/>
    <cellStyle name="Input 8 17 7" xfId="10559"/>
    <cellStyle name="Input 8 17 8" xfId="10560"/>
    <cellStyle name="Input 8 17 9" xfId="10561"/>
    <cellStyle name="Input 8 18" xfId="10562"/>
    <cellStyle name="Input 8 18 10" xfId="10563"/>
    <cellStyle name="Input 8 18 11" xfId="10564"/>
    <cellStyle name="Input 8 18 2" xfId="10565"/>
    <cellStyle name="Input 8 18 3" xfId="10566"/>
    <cellStyle name="Input 8 18 4" xfId="10567"/>
    <cellStyle name="Input 8 18 5" xfId="10568"/>
    <cellStyle name="Input 8 18 6" xfId="10569"/>
    <cellStyle name="Input 8 18 7" xfId="10570"/>
    <cellStyle name="Input 8 18 8" xfId="10571"/>
    <cellStyle name="Input 8 18 9" xfId="10572"/>
    <cellStyle name="Input 8 19" xfId="10573"/>
    <cellStyle name="Input 8 2" xfId="10574"/>
    <cellStyle name="Input 8 2 10" xfId="10575"/>
    <cellStyle name="Input 8 2 11" xfId="10576"/>
    <cellStyle name="Input 8 2 2" xfId="10577"/>
    <cellStyle name="Input 8 2 3" xfId="10578"/>
    <cellStyle name="Input 8 2 4" xfId="10579"/>
    <cellStyle name="Input 8 2 5" xfId="10580"/>
    <cellStyle name="Input 8 2 6" xfId="10581"/>
    <cellStyle name="Input 8 2 7" xfId="10582"/>
    <cellStyle name="Input 8 2 8" xfId="10583"/>
    <cellStyle name="Input 8 2 9" xfId="10584"/>
    <cellStyle name="Input 8 20" xfId="10585"/>
    <cellStyle name="Input 8 21" xfId="10586"/>
    <cellStyle name="Input 8 22" xfId="10587"/>
    <cellStyle name="Input 8 23" xfId="10588"/>
    <cellStyle name="Input 8 24" xfId="10589"/>
    <cellStyle name="Input 8 25" xfId="10590"/>
    <cellStyle name="Input 8 26" xfId="10591"/>
    <cellStyle name="Input 8 27" xfId="10592"/>
    <cellStyle name="Input 8 28" xfId="10593"/>
    <cellStyle name="Input 8 29" xfId="10594"/>
    <cellStyle name="Input 8 3" xfId="10595"/>
    <cellStyle name="Input 8 3 10" xfId="10596"/>
    <cellStyle name="Input 8 3 11" xfId="10597"/>
    <cellStyle name="Input 8 3 2" xfId="10598"/>
    <cellStyle name="Input 8 3 3" xfId="10599"/>
    <cellStyle name="Input 8 3 4" xfId="10600"/>
    <cellStyle name="Input 8 3 5" xfId="10601"/>
    <cellStyle name="Input 8 3 6" xfId="10602"/>
    <cellStyle name="Input 8 3 7" xfId="10603"/>
    <cellStyle name="Input 8 3 8" xfId="10604"/>
    <cellStyle name="Input 8 3 9" xfId="10605"/>
    <cellStyle name="Input 8 30" xfId="10606"/>
    <cellStyle name="Input 8 31" xfId="10607"/>
    <cellStyle name="Input 8 32" xfId="10608"/>
    <cellStyle name="Input 8 33" xfId="10609"/>
    <cellStyle name="Input 8 34" xfId="10610"/>
    <cellStyle name="Input 8 35" xfId="10611"/>
    <cellStyle name="Input 8 36" xfId="10612"/>
    <cellStyle name="Input 8 37" xfId="10613"/>
    <cellStyle name="Input 8 38" xfId="10614"/>
    <cellStyle name="Input 8 39" xfId="10615"/>
    <cellStyle name="Input 8 4" xfId="10616"/>
    <cellStyle name="Input 8 4 10" xfId="10617"/>
    <cellStyle name="Input 8 4 11" xfId="10618"/>
    <cellStyle name="Input 8 4 2" xfId="10619"/>
    <cellStyle name="Input 8 4 3" xfId="10620"/>
    <cellStyle name="Input 8 4 4" xfId="10621"/>
    <cellStyle name="Input 8 4 5" xfId="10622"/>
    <cellStyle name="Input 8 4 6" xfId="10623"/>
    <cellStyle name="Input 8 4 7" xfId="10624"/>
    <cellStyle name="Input 8 4 8" xfId="10625"/>
    <cellStyle name="Input 8 4 9" xfId="10626"/>
    <cellStyle name="Input 8 40" xfId="10627"/>
    <cellStyle name="Input 8 5" xfId="10628"/>
    <cellStyle name="Input 8 5 10" xfId="10629"/>
    <cellStyle name="Input 8 5 11" xfId="10630"/>
    <cellStyle name="Input 8 5 2" xfId="10631"/>
    <cellStyle name="Input 8 5 3" xfId="10632"/>
    <cellStyle name="Input 8 5 4" xfId="10633"/>
    <cellStyle name="Input 8 5 5" xfId="10634"/>
    <cellStyle name="Input 8 5 6" xfId="10635"/>
    <cellStyle name="Input 8 5 7" xfId="10636"/>
    <cellStyle name="Input 8 5 8" xfId="10637"/>
    <cellStyle name="Input 8 5 9" xfId="10638"/>
    <cellStyle name="Input 8 6" xfId="10639"/>
    <cellStyle name="Input 8 6 10" xfId="10640"/>
    <cellStyle name="Input 8 6 11" xfId="10641"/>
    <cellStyle name="Input 8 6 2" xfId="10642"/>
    <cellStyle name="Input 8 6 3" xfId="10643"/>
    <cellStyle name="Input 8 6 4" xfId="10644"/>
    <cellStyle name="Input 8 6 5" xfId="10645"/>
    <cellStyle name="Input 8 6 6" xfId="10646"/>
    <cellStyle name="Input 8 6 7" xfId="10647"/>
    <cellStyle name="Input 8 6 8" xfId="10648"/>
    <cellStyle name="Input 8 6 9" xfId="10649"/>
    <cellStyle name="Input 8 7" xfId="10650"/>
    <cellStyle name="Input 8 7 10" xfId="10651"/>
    <cellStyle name="Input 8 7 11" xfId="10652"/>
    <cellStyle name="Input 8 7 2" xfId="10653"/>
    <cellStyle name="Input 8 7 3" xfId="10654"/>
    <cellStyle name="Input 8 7 4" xfId="10655"/>
    <cellStyle name="Input 8 7 5" xfId="10656"/>
    <cellStyle name="Input 8 7 6" xfId="10657"/>
    <cellStyle name="Input 8 7 7" xfId="10658"/>
    <cellStyle name="Input 8 7 8" xfId="10659"/>
    <cellStyle name="Input 8 7 9" xfId="10660"/>
    <cellStyle name="Input 8 8" xfId="10661"/>
    <cellStyle name="Input 8 8 10" xfId="10662"/>
    <cellStyle name="Input 8 8 11" xfId="10663"/>
    <cellStyle name="Input 8 8 2" xfId="10664"/>
    <cellStyle name="Input 8 8 3" xfId="10665"/>
    <cellStyle name="Input 8 8 4" xfId="10666"/>
    <cellStyle name="Input 8 8 5" xfId="10667"/>
    <cellStyle name="Input 8 8 6" xfId="10668"/>
    <cellStyle name="Input 8 8 7" xfId="10669"/>
    <cellStyle name="Input 8 8 8" xfId="10670"/>
    <cellStyle name="Input 8 8 9" xfId="10671"/>
    <cellStyle name="Input 8 9" xfId="10672"/>
    <cellStyle name="Input 8 9 10" xfId="10673"/>
    <cellStyle name="Input 8 9 11" xfId="10674"/>
    <cellStyle name="Input 8 9 2" xfId="10675"/>
    <cellStyle name="Input 8 9 3" xfId="10676"/>
    <cellStyle name="Input 8 9 4" xfId="10677"/>
    <cellStyle name="Input 8 9 5" xfId="10678"/>
    <cellStyle name="Input 8 9 6" xfId="10679"/>
    <cellStyle name="Input 8 9 7" xfId="10680"/>
    <cellStyle name="Input 8 9 8" xfId="10681"/>
    <cellStyle name="Input 8 9 9" xfId="10682"/>
    <cellStyle name="Input 9" xfId="10683"/>
    <cellStyle name="Input 9 10" xfId="10684"/>
    <cellStyle name="Input 9 10 10" xfId="10685"/>
    <cellStyle name="Input 9 10 11" xfId="10686"/>
    <cellStyle name="Input 9 10 2" xfId="10687"/>
    <cellStyle name="Input 9 10 3" xfId="10688"/>
    <cellStyle name="Input 9 10 4" xfId="10689"/>
    <cellStyle name="Input 9 10 5" xfId="10690"/>
    <cellStyle name="Input 9 10 6" xfId="10691"/>
    <cellStyle name="Input 9 10 7" xfId="10692"/>
    <cellStyle name="Input 9 10 8" xfId="10693"/>
    <cellStyle name="Input 9 10 9" xfId="10694"/>
    <cellStyle name="Input 9 11" xfId="10695"/>
    <cellStyle name="Input 9 11 10" xfId="10696"/>
    <cellStyle name="Input 9 11 11" xfId="10697"/>
    <cellStyle name="Input 9 11 2" xfId="10698"/>
    <cellStyle name="Input 9 11 3" xfId="10699"/>
    <cellStyle name="Input 9 11 4" xfId="10700"/>
    <cellStyle name="Input 9 11 5" xfId="10701"/>
    <cellStyle name="Input 9 11 6" xfId="10702"/>
    <cellStyle name="Input 9 11 7" xfId="10703"/>
    <cellStyle name="Input 9 11 8" xfId="10704"/>
    <cellStyle name="Input 9 11 9" xfId="10705"/>
    <cellStyle name="Input 9 12" xfId="10706"/>
    <cellStyle name="Input 9 12 10" xfId="10707"/>
    <cellStyle name="Input 9 12 11" xfId="10708"/>
    <cellStyle name="Input 9 12 2" xfId="10709"/>
    <cellStyle name="Input 9 12 3" xfId="10710"/>
    <cellStyle name="Input 9 12 4" xfId="10711"/>
    <cellStyle name="Input 9 12 5" xfId="10712"/>
    <cellStyle name="Input 9 12 6" xfId="10713"/>
    <cellStyle name="Input 9 12 7" xfId="10714"/>
    <cellStyle name="Input 9 12 8" xfId="10715"/>
    <cellStyle name="Input 9 12 9" xfId="10716"/>
    <cellStyle name="Input 9 13" xfId="10717"/>
    <cellStyle name="Input 9 13 10" xfId="10718"/>
    <cellStyle name="Input 9 13 11" xfId="10719"/>
    <cellStyle name="Input 9 13 2" xfId="10720"/>
    <cellStyle name="Input 9 13 3" xfId="10721"/>
    <cellStyle name="Input 9 13 4" xfId="10722"/>
    <cellStyle name="Input 9 13 5" xfId="10723"/>
    <cellStyle name="Input 9 13 6" xfId="10724"/>
    <cellStyle name="Input 9 13 7" xfId="10725"/>
    <cellStyle name="Input 9 13 8" xfId="10726"/>
    <cellStyle name="Input 9 13 9" xfId="10727"/>
    <cellStyle name="Input 9 14" xfId="10728"/>
    <cellStyle name="Input 9 14 10" xfId="10729"/>
    <cellStyle name="Input 9 14 11" xfId="10730"/>
    <cellStyle name="Input 9 14 2" xfId="10731"/>
    <cellStyle name="Input 9 14 3" xfId="10732"/>
    <cellStyle name="Input 9 14 4" xfId="10733"/>
    <cellStyle name="Input 9 14 5" xfId="10734"/>
    <cellStyle name="Input 9 14 6" xfId="10735"/>
    <cellStyle name="Input 9 14 7" xfId="10736"/>
    <cellStyle name="Input 9 14 8" xfId="10737"/>
    <cellStyle name="Input 9 14 9" xfId="10738"/>
    <cellStyle name="Input 9 15" xfId="10739"/>
    <cellStyle name="Input 9 15 10" xfId="10740"/>
    <cellStyle name="Input 9 15 11" xfId="10741"/>
    <cellStyle name="Input 9 15 2" xfId="10742"/>
    <cellStyle name="Input 9 15 3" xfId="10743"/>
    <cellStyle name="Input 9 15 4" xfId="10744"/>
    <cellStyle name="Input 9 15 5" xfId="10745"/>
    <cellStyle name="Input 9 15 6" xfId="10746"/>
    <cellStyle name="Input 9 15 7" xfId="10747"/>
    <cellStyle name="Input 9 15 8" xfId="10748"/>
    <cellStyle name="Input 9 15 9" xfId="10749"/>
    <cellStyle name="Input 9 16" xfId="10750"/>
    <cellStyle name="Input 9 16 10" xfId="10751"/>
    <cellStyle name="Input 9 16 11" xfId="10752"/>
    <cellStyle name="Input 9 16 2" xfId="10753"/>
    <cellStyle name="Input 9 16 3" xfId="10754"/>
    <cellStyle name="Input 9 16 4" xfId="10755"/>
    <cellStyle name="Input 9 16 5" xfId="10756"/>
    <cellStyle name="Input 9 16 6" xfId="10757"/>
    <cellStyle name="Input 9 16 7" xfId="10758"/>
    <cellStyle name="Input 9 16 8" xfId="10759"/>
    <cellStyle name="Input 9 16 9" xfId="10760"/>
    <cellStyle name="Input 9 17" xfId="10761"/>
    <cellStyle name="Input 9 17 10" xfId="10762"/>
    <cellStyle name="Input 9 17 11" xfId="10763"/>
    <cellStyle name="Input 9 17 2" xfId="10764"/>
    <cellStyle name="Input 9 17 3" xfId="10765"/>
    <cellStyle name="Input 9 17 4" xfId="10766"/>
    <cellStyle name="Input 9 17 5" xfId="10767"/>
    <cellStyle name="Input 9 17 6" xfId="10768"/>
    <cellStyle name="Input 9 17 7" xfId="10769"/>
    <cellStyle name="Input 9 17 8" xfId="10770"/>
    <cellStyle name="Input 9 17 9" xfId="10771"/>
    <cellStyle name="Input 9 18" xfId="10772"/>
    <cellStyle name="Input 9 18 10" xfId="10773"/>
    <cellStyle name="Input 9 18 11" xfId="10774"/>
    <cellStyle name="Input 9 18 2" xfId="10775"/>
    <cellStyle name="Input 9 18 3" xfId="10776"/>
    <cellStyle name="Input 9 18 4" xfId="10777"/>
    <cellStyle name="Input 9 18 5" xfId="10778"/>
    <cellStyle name="Input 9 18 6" xfId="10779"/>
    <cellStyle name="Input 9 18 7" xfId="10780"/>
    <cellStyle name="Input 9 18 8" xfId="10781"/>
    <cellStyle name="Input 9 18 9" xfId="10782"/>
    <cellStyle name="Input 9 19" xfId="10783"/>
    <cellStyle name="Input 9 2" xfId="10784"/>
    <cellStyle name="Input 9 2 10" xfId="10785"/>
    <cellStyle name="Input 9 2 11" xfId="10786"/>
    <cellStyle name="Input 9 2 2" xfId="10787"/>
    <cellStyle name="Input 9 2 3" xfId="10788"/>
    <cellStyle name="Input 9 2 4" xfId="10789"/>
    <cellStyle name="Input 9 2 5" xfId="10790"/>
    <cellStyle name="Input 9 2 6" xfId="10791"/>
    <cellStyle name="Input 9 2 7" xfId="10792"/>
    <cellStyle name="Input 9 2 8" xfId="10793"/>
    <cellStyle name="Input 9 2 9" xfId="10794"/>
    <cellStyle name="Input 9 20" xfId="10795"/>
    <cellStyle name="Input 9 21" xfId="10796"/>
    <cellStyle name="Input 9 22" xfId="10797"/>
    <cellStyle name="Input 9 23" xfId="10798"/>
    <cellStyle name="Input 9 24" xfId="10799"/>
    <cellStyle name="Input 9 25" xfId="10800"/>
    <cellStyle name="Input 9 26" xfId="10801"/>
    <cellStyle name="Input 9 27" xfId="10802"/>
    <cellStyle name="Input 9 28" xfId="10803"/>
    <cellStyle name="Input 9 29" xfId="10804"/>
    <cellStyle name="Input 9 3" xfId="10805"/>
    <cellStyle name="Input 9 3 10" xfId="10806"/>
    <cellStyle name="Input 9 3 11" xfId="10807"/>
    <cellStyle name="Input 9 3 2" xfId="10808"/>
    <cellStyle name="Input 9 3 3" xfId="10809"/>
    <cellStyle name="Input 9 3 4" xfId="10810"/>
    <cellStyle name="Input 9 3 5" xfId="10811"/>
    <cellStyle name="Input 9 3 6" xfId="10812"/>
    <cellStyle name="Input 9 3 7" xfId="10813"/>
    <cellStyle name="Input 9 3 8" xfId="10814"/>
    <cellStyle name="Input 9 3 9" xfId="10815"/>
    <cellStyle name="Input 9 30" xfId="10816"/>
    <cellStyle name="Input 9 31" xfId="10817"/>
    <cellStyle name="Input 9 32" xfId="10818"/>
    <cellStyle name="Input 9 33" xfId="10819"/>
    <cellStyle name="Input 9 34" xfId="10820"/>
    <cellStyle name="Input 9 35" xfId="10821"/>
    <cellStyle name="Input 9 36" xfId="10822"/>
    <cellStyle name="Input 9 37" xfId="10823"/>
    <cellStyle name="Input 9 38" xfId="10824"/>
    <cellStyle name="Input 9 39" xfId="10825"/>
    <cellStyle name="Input 9 4" xfId="10826"/>
    <cellStyle name="Input 9 4 10" xfId="10827"/>
    <cellStyle name="Input 9 4 11" xfId="10828"/>
    <cellStyle name="Input 9 4 2" xfId="10829"/>
    <cellStyle name="Input 9 4 3" xfId="10830"/>
    <cellStyle name="Input 9 4 4" xfId="10831"/>
    <cellStyle name="Input 9 4 5" xfId="10832"/>
    <cellStyle name="Input 9 4 6" xfId="10833"/>
    <cellStyle name="Input 9 4 7" xfId="10834"/>
    <cellStyle name="Input 9 4 8" xfId="10835"/>
    <cellStyle name="Input 9 4 9" xfId="10836"/>
    <cellStyle name="Input 9 40" xfId="10837"/>
    <cellStyle name="Input 9 5" xfId="10838"/>
    <cellStyle name="Input 9 5 10" xfId="10839"/>
    <cellStyle name="Input 9 5 11" xfId="10840"/>
    <cellStyle name="Input 9 5 2" xfId="10841"/>
    <cellStyle name="Input 9 5 3" xfId="10842"/>
    <cellStyle name="Input 9 5 4" xfId="10843"/>
    <cellStyle name="Input 9 5 5" xfId="10844"/>
    <cellStyle name="Input 9 5 6" xfId="10845"/>
    <cellStyle name="Input 9 5 7" xfId="10846"/>
    <cellStyle name="Input 9 5 8" xfId="10847"/>
    <cellStyle name="Input 9 5 9" xfId="10848"/>
    <cellStyle name="Input 9 6" xfId="10849"/>
    <cellStyle name="Input 9 6 10" xfId="10850"/>
    <cellStyle name="Input 9 6 11" xfId="10851"/>
    <cellStyle name="Input 9 6 2" xfId="10852"/>
    <cellStyle name="Input 9 6 3" xfId="10853"/>
    <cellStyle name="Input 9 6 4" xfId="10854"/>
    <cellStyle name="Input 9 6 5" xfId="10855"/>
    <cellStyle name="Input 9 6 6" xfId="10856"/>
    <cellStyle name="Input 9 6 7" xfId="10857"/>
    <cellStyle name="Input 9 6 8" xfId="10858"/>
    <cellStyle name="Input 9 6 9" xfId="10859"/>
    <cellStyle name="Input 9 7" xfId="10860"/>
    <cellStyle name="Input 9 7 10" xfId="10861"/>
    <cellStyle name="Input 9 7 11" xfId="10862"/>
    <cellStyle name="Input 9 7 2" xfId="10863"/>
    <cellStyle name="Input 9 7 3" xfId="10864"/>
    <cellStyle name="Input 9 7 4" xfId="10865"/>
    <cellStyle name="Input 9 7 5" xfId="10866"/>
    <cellStyle name="Input 9 7 6" xfId="10867"/>
    <cellStyle name="Input 9 7 7" xfId="10868"/>
    <cellStyle name="Input 9 7 8" xfId="10869"/>
    <cellStyle name="Input 9 7 9" xfId="10870"/>
    <cellStyle name="Input 9 8" xfId="10871"/>
    <cellStyle name="Input 9 8 10" xfId="10872"/>
    <cellStyle name="Input 9 8 11" xfId="10873"/>
    <cellStyle name="Input 9 8 2" xfId="10874"/>
    <cellStyle name="Input 9 8 3" xfId="10875"/>
    <cellStyle name="Input 9 8 4" xfId="10876"/>
    <cellStyle name="Input 9 8 5" xfId="10877"/>
    <cellStyle name="Input 9 8 6" xfId="10878"/>
    <cellStyle name="Input 9 8 7" xfId="10879"/>
    <cellStyle name="Input 9 8 8" xfId="10880"/>
    <cellStyle name="Input 9 8 9" xfId="10881"/>
    <cellStyle name="Input 9 9" xfId="10882"/>
    <cellStyle name="Input 9 9 10" xfId="10883"/>
    <cellStyle name="Input 9 9 11" xfId="10884"/>
    <cellStyle name="Input 9 9 2" xfId="10885"/>
    <cellStyle name="Input 9 9 3" xfId="10886"/>
    <cellStyle name="Input 9 9 4" xfId="10887"/>
    <cellStyle name="Input 9 9 5" xfId="10888"/>
    <cellStyle name="Input 9 9 6" xfId="10889"/>
    <cellStyle name="Input 9 9 7" xfId="10890"/>
    <cellStyle name="Input 9 9 8" xfId="10891"/>
    <cellStyle name="Input 9 9 9" xfId="10892"/>
    <cellStyle name="Linked Cell" xfId="10893"/>
    <cellStyle name="Neutral" xfId="10894"/>
    <cellStyle name="Note" xfId="10895"/>
    <cellStyle name="Note 10" xfId="10896"/>
    <cellStyle name="Note 10 10" xfId="10897"/>
    <cellStyle name="Note 10 10 10" xfId="10898"/>
    <cellStyle name="Note 10 10 11" xfId="10899"/>
    <cellStyle name="Note 10 10 2" xfId="10900"/>
    <cellStyle name="Note 10 10 3" xfId="10901"/>
    <cellStyle name="Note 10 10 4" xfId="10902"/>
    <cellStyle name="Note 10 10 5" xfId="10903"/>
    <cellStyle name="Note 10 10 6" xfId="10904"/>
    <cellStyle name="Note 10 10 7" xfId="10905"/>
    <cellStyle name="Note 10 10 8" xfId="10906"/>
    <cellStyle name="Note 10 10 9" xfId="10907"/>
    <cellStyle name="Note 10 11" xfId="10908"/>
    <cellStyle name="Note 10 11 10" xfId="10909"/>
    <cellStyle name="Note 10 11 11" xfId="10910"/>
    <cellStyle name="Note 10 11 2" xfId="10911"/>
    <cellStyle name="Note 10 11 3" xfId="10912"/>
    <cellStyle name="Note 10 11 4" xfId="10913"/>
    <cellStyle name="Note 10 11 5" xfId="10914"/>
    <cellStyle name="Note 10 11 6" xfId="10915"/>
    <cellStyle name="Note 10 11 7" xfId="10916"/>
    <cellStyle name="Note 10 11 8" xfId="10917"/>
    <cellStyle name="Note 10 11 9" xfId="10918"/>
    <cellStyle name="Note 10 12" xfId="10919"/>
    <cellStyle name="Note 10 12 10" xfId="10920"/>
    <cellStyle name="Note 10 12 11" xfId="10921"/>
    <cellStyle name="Note 10 12 2" xfId="10922"/>
    <cellStyle name="Note 10 12 3" xfId="10923"/>
    <cellStyle name="Note 10 12 4" xfId="10924"/>
    <cellStyle name="Note 10 12 5" xfId="10925"/>
    <cellStyle name="Note 10 12 6" xfId="10926"/>
    <cellStyle name="Note 10 12 7" xfId="10927"/>
    <cellStyle name="Note 10 12 8" xfId="10928"/>
    <cellStyle name="Note 10 12 9" xfId="10929"/>
    <cellStyle name="Note 10 13" xfId="10930"/>
    <cellStyle name="Note 10 13 10" xfId="10931"/>
    <cellStyle name="Note 10 13 11" xfId="10932"/>
    <cellStyle name="Note 10 13 2" xfId="10933"/>
    <cellStyle name="Note 10 13 3" xfId="10934"/>
    <cellStyle name="Note 10 13 4" xfId="10935"/>
    <cellStyle name="Note 10 13 5" xfId="10936"/>
    <cellStyle name="Note 10 13 6" xfId="10937"/>
    <cellStyle name="Note 10 13 7" xfId="10938"/>
    <cellStyle name="Note 10 13 8" xfId="10939"/>
    <cellStyle name="Note 10 13 9" xfId="10940"/>
    <cellStyle name="Note 10 14" xfId="10941"/>
    <cellStyle name="Note 10 14 10" xfId="10942"/>
    <cellStyle name="Note 10 14 11" xfId="10943"/>
    <cellStyle name="Note 10 14 2" xfId="10944"/>
    <cellStyle name="Note 10 14 3" xfId="10945"/>
    <cellStyle name="Note 10 14 4" xfId="10946"/>
    <cellStyle name="Note 10 14 5" xfId="10947"/>
    <cellStyle name="Note 10 14 6" xfId="10948"/>
    <cellStyle name="Note 10 14 7" xfId="10949"/>
    <cellStyle name="Note 10 14 8" xfId="10950"/>
    <cellStyle name="Note 10 14 9" xfId="10951"/>
    <cellStyle name="Note 10 15" xfId="10952"/>
    <cellStyle name="Note 10 15 10" xfId="10953"/>
    <cellStyle name="Note 10 15 11" xfId="10954"/>
    <cellStyle name="Note 10 15 2" xfId="10955"/>
    <cellStyle name="Note 10 15 3" xfId="10956"/>
    <cellStyle name="Note 10 15 4" xfId="10957"/>
    <cellStyle name="Note 10 15 5" xfId="10958"/>
    <cellStyle name="Note 10 15 6" xfId="10959"/>
    <cellStyle name="Note 10 15 7" xfId="10960"/>
    <cellStyle name="Note 10 15 8" xfId="10961"/>
    <cellStyle name="Note 10 15 9" xfId="10962"/>
    <cellStyle name="Note 10 16" xfId="10963"/>
    <cellStyle name="Note 10 16 10" xfId="10964"/>
    <cellStyle name="Note 10 16 11" xfId="10965"/>
    <cellStyle name="Note 10 16 2" xfId="10966"/>
    <cellStyle name="Note 10 16 3" xfId="10967"/>
    <cellStyle name="Note 10 16 4" xfId="10968"/>
    <cellStyle name="Note 10 16 5" xfId="10969"/>
    <cellStyle name="Note 10 16 6" xfId="10970"/>
    <cellStyle name="Note 10 16 7" xfId="10971"/>
    <cellStyle name="Note 10 16 8" xfId="10972"/>
    <cellStyle name="Note 10 16 9" xfId="10973"/>
    <cellStyle name="Note 10 17" xfId="10974"/>
    <cellStyle name="Note 10 17 10" xfId="10975"/>
    <cellStyle name="Note 10 17 11" xfId="10976"/>
    <cellStyle name="Note 10 17 2" xfId="10977"/>
    <cellStyle name="Note 10 17 3" xfId="10978"/>
    <cellStyle name="Note 10 17 4" xfId="10979"/>
    <cellStyle name="Note 10 17 5" xfId="10980"/>
    <cellStyle name="Note 10 17 6" xfId="10981"/>
    <cellStyle name="Note 10 17 7" xfId="10982"/>
    <cellStyle name="Note 10 17 8" xfId="10983"/>
    <cellStyle name="Note 10 17 9" xfId="10984"/>
    <cellStyle name="Note 10 18" xfId="10985"/>
    <cellStyle name="Note 10 18 10" xfId="10986"/>
    <cellStyle name="Note 10 18 11" xfId="10987"/>
    <cellStyle name="Note 10 18 2" xfId="10988"/>
    <cellStyle name="Note 10 18 3" xfId="10989"/>
    <cellStyle name="Note 10 18 4" xfId="10990"/>
    <cellStyle name="Note 10 18 5" xfId="10991"/>
    <cellStyle name="Note 10 18 6" xfId="10992"/>
    <cellStyle name="Note 10 18 7" xfId="10993"/>
    <cellStyle name="Note 10 18 8" xfId="10994"/>
    <cellStyle name="Note 10 18 9" xfId="10995"/>
    <cellStyle name="Note 10 19" xfId="10996"/>
    <cellStyle name="Note 10 2" xfId="10997"/>
    <cellStyle name="Note 10 2 10" xfId="10998"/>
    <cellStyle name="Note 10 2 11" xfId="10999"/>
    <cellStyle name="Note 10 2 2" xfId="11000"/>
    <cellStyle name="Note 10 2 3" xfId="11001"/>
    <cellStyle name="Note 10 2 4" xfId="11002"/>
    <cellStyle name="Note 10 2 5" xfId="11003"/>
    <cellStyle name="Note 10 2 6" xfId="11004"/>
    <cellStyle name="Note 10 2 7" xfId="11005"/>
    <cellStyle name="Note 10 2 8" xfId="11006"/>
    <cellStyle name="Note 10 2 9" xfId="11007"/>
    <cellStyle name="Note 10 20" xfId="11008"/>
    <cellStyle name="Note 10 21" xfId="11009"/>
    <cellStyle name="Note 10 22" xfId="11010"/>
    <cellStyle name="Note 10 23" xfId="11011"/>
    <cellStyle name="Note 10 24" xfId="11012"/>
    <cellStyle name="Note 10 25" xfId="11013"/>
    <cellStyle name="Note 10 26" xfId="11014"/>
    <cellStyle name="Note 10 27" xfId="11015"/>
    <cellStyle name="Note 10 28" xfId="11016"/>
    <cellStyle name="Note 10 29" xfId="11017"/>
    <cellStyle name="Note 10 3" xfId="11018"/>
    <cellStyle name="Note 10 3 10" xfId="11019"/>
    <cellStyle name="Note 10 3 11" xfId="11020"/>
    <cellStyle name="Note 10 3 2" xfId="11021"/>
    <cellStyle name="Note 10 3 3" xfId="11022"/>
    <cellStyle name="Note 10 3 4" xfId="11023"/>
    <cellStyle name="Note 10 3 5" xfId="11024"/>
    <cellStyle name="Note 10 3 6" xfId="11025"/>
    <cellStyle name="Note 10 3 7" xfId="11026"/>
    <cellStyle name="Note 10 3 8" xfId="11027"/>
    <cellStyle name="Note 10 3 9" xfId="11028"/>
    <cellStyle name="Note 10 30" xfId="11029"/>
    <cellStyle name="Note 10 31" xfId="11030"/>
    <cellStyle name="Note 10 32" xfId="11031"/>
    <cellStyle name="Note 10 33" xfId="11032"/>
    <cellStyle name="Note 10 34" xfId="11033"/>
    <cellStyle name="Note 10 35" xfId="11034"/>
    <cellStyle name="Note 10 36" xfId="11035"/>
    <cellStyle name="Note 10 37" xfId="11036"/>
    <cellStyle name="Note 10 38" xfId="11037"/>
    <cellStyle name="Note 10 39" xfId="11038"/>
    <cellStyle name="Note 10 4" xfId="11039"/>
    <cellStyle name="Note 10 4 10" xfId="11040"/>
    <cellStyle name="Note 10 4 11" xfId="11041"/>
    <cellStyle name="Note 10 4 2" xfId="11042"/>
    <cellStyle name="Note 10 4 3" xfId="11043"/>
    <cellStyle name="Note 10 4 4" xfId="11044"/>
    <cellStyle name="Note 10 4 5" xfId="11045"/>
    <cellStyle name="Note 10 4 6" xfId="11046"/>
    <cellStyle name="Note 10 4 7" xfId="11047"/>
    <cellStyle name="Note 10 4 8" xfId="11048"/>
    <cellStyle name="Note 10 4 9" xfId="11049"/>
    <cellStyle name="Note 10 40" xfId="11050"/>
    <cellStyle name="Note 10 5" xfId="11051"/>
    <cellStyle name="Note 10 5 10" xfId="11052"/>
    <cellStyle name="Note 10 5 11" xfId="11053"/>
    <cellStyle name="Note 10 5 2" xfId="11054"/>
    <cellStyle name="Note 10 5 3" xfId="11055"/>
    <cellStyle name="Note 10 5 4" xfId="11056"/>
    <cellStyle name="Note 10 5 5" xfId="11057"/>
    <cellStyle name="Note 10 5 6" xfId="11058"/>
    <cellStyle name="Note 10 5 7" xfId="11059"/>
    <cellStyle name="Note 10 5 8" xfId="11060"/>
    <cellStyle name="Note 10 5 9" xfId="11061"/>
    <cellStyle name="Note 10 6" xfId="11062"/>
    <cellStyle name="Note 10 6 10" xfId="11063"/>
    <cellStyle name="Note 10 6 11" xfId="11064"/>
    <cellStyle name="Note 10 6 2" xfId="11065"/>
    <cellStyle name="Note 10 6 3" xfId="11066"/>
    <cellStyle name="Note 10 6 4" xfId="11067"/>
    <cellStyle name="Note 10 6 5" xfId="11068"/>
    <cellStyle name="Note 10 6 6" xfId="11069"/>
    <cellStyle name="Note 10 6 7" xfId="11070"/>
    <cellStyle name="Note 10 6 8" xfId="11071"/>
    <cellStyle name="Note 10 6 9" xfId="11072"/>
    <cellStyle name="Note 10 7" xfId="11073"/>
    <cellStyle name="Note 10 7 10" xfId="11074"/>
    <cellStyle name="Note 10 7 11" xfId="11075"/>
    <cellStyle name="Note 10 7 2" xfId="11076"/>
    <cellStyle name="Note 10 7 3" xfId="11077"/>
    <cellStyle name="Note 10 7 4" xfId="11078"/>
    <cellStyle name="Note 10 7 5" xfId="11079"/>
    <cellStyle name="Note 10 7 6" xfId="11080"/>
    <cellStyle name="Note 10 7 7" xfId="11081"/>
    <cellStyle name="Note 10 7 8" xfId="11082"/>
    <cellStyle name="Note 10 7 9" xfId="11083"/>
    <cellStyle name="Note 10 8" xfId="11084"/>
    <cellStyle name="Note 10 8 10" xfId="11085"/>
    <cellStyle name="Note 10 8 11" xfId="11086"/>
    <cellStyle name="Note 10 8 2" xfId="11087"/>
    <cellStyle name="Note 10 8 3" xfId="11088"/>
    <cellStyle name="Note 10 8 4" xfId="11089"/>
    <cellStyle name="Note 10 8 5" xfId="11090"/>
    <cellStyle name="Note 10 8 6" xfId="11091"/>
    <cellStyle name="Note 10 8 7" xfId="11092"/>
    <cellStyle name="Note 10 8 8" xfId="11093"/>
    <cellStyle name="Note 10 8 9" xfId="11094"/>
    <cellStyle name="Note 10 9" xfId="11095"/>
    <cellStyle name="Note 10 9 10" xfId="11096"/>
    <cellStyle name="Note 10 9 11" xfId="11097"/>
    <cellStyle name="Note 10 9 2" xfId="11098"/>
    <cellStyle name="Note 10 9 3" xfId="11099"/>
    <cellStyle name="Note 10 9 4" xfId="11100"/>
    <cellStyle name="Note 10 9 5" xfId="11101"/>
    <cellStyle name="Note 10 9 6" xfId="11102"/>
    <cellStyle name="Note 10 9 7" xfId="11103"/>
    <cellStyle name="Note 10 9 8" xfId="11104"/>
    <cellStyle name="Note 10 9 9" xfId="11105"/>
    <cellStyle name="Note 11" xfId="11106"/>
    <cellStyle name="Note 11 10" xfId="11107"/>
    <cellStyle name="Note 11 10 10" xfId="11108"/>
    <cellStyle name="Note 11 10 11" xfId="11109"/>
    <cellStyle name="Note 11 10 2" xfId="11110"/>
    <cellStyle name="Note 11 10 3" xfId="11111"/>
    <cellStyle name="Note 11 10 4" xfId="11112"/>
    <cellStyle name="Note 11 10 5" xfId="11113"/>
    <cellStyle name="Note 11 10 6" xfId="11114"/>
    <cellStyle name="Note 11 10 7" xfId="11115"/>
    <cellStyle name="Note 11 10 8" xfId="11116"/>
    <cellStyle name="Note 11 10 9" xfId="11117"/>
    <cellStyle name="Note 11 11" xfId="11118"/>
    <cellStyle name="Note 11 11 10" xfId="11119"/>
    <cellStyle name="Note 11 11 11" xfId="11120"/>
    <cellStyle name="Note 11 11 2" xfId="11121"/>
    <cellStyle name="Note 11 11 3" xfId="11122"/>
    <cellStyle name="Note 11 11 4" xfId="11123"/>
    <cellStyle name="Note 11 11 5" xfId="11124"/>
    <cellStyle name="Note 11 11 6" xfId="11125"/>
    <cellStyle name="Note 11 11 7" xfId="11126"/>
    <cellStyle name="Note 11 11 8" xfId="11127"/>
    <cellStyle name="Note 11 11 9" xfId="11128"/>
    <cellStyle name="Note 11 12" xfId="11129"/>
    <cellStyle name="Note 11 12 10" xfId="11130"/>
    <cellStyle name="Note 11 12 11" xfId="11131"/>
    <cellStyle name="Note 11 12 2" xfId="11132"/>
    <cellStyle name="Note 11 12 3" xfId="11133"/>
    <cellStyle name="Note 11 12 4" xfId="11134"/>
    <cellStyle name="Note 11 12 5" xfId="11135"/>
    <cellStyle name="Note 11 12 6" xfId="11136"/>
    <cellStyle name="Note 11 12 7" xfId="11137"/>
    <cellStyle name="Note 11 12 8" xfId="11138"/>
    <cellStyle name="Note 11 12 9" xfId="11139"/>
    <cellStyle name="Note 11 13" xfId="11140"/>
    <cellStyle name="Note 11 13 10" xfId="11141"/>
    <cellStyle name="Note 11 13 11" xfId="11142"/>
    <cellStyle name="Note 11 13 2" xfId="11143"/>
    <cellStyle name="Note 11 13 3" xfId="11144"/>
    <cellStyle name="Note 11 13 4" xfId="11145"/>
    <cellStyle name="Note 11 13 5" xfId="11146"/>
    <cellStyle name="Note 11 13 6" xfId="11147"/>
    <cellStyle name="Note 11 13 7" xfId="11148"/>
    <cellStyle name="Note 11 13 8" xfId="11149"/>
    <cellStyle name="Note 11 13 9" xfId="11150"/>
    <cellStyle name="Note 11 14" xfId="11151"/>
    <cellStyle name="Note 11 14 10" xfId="11152"/>
    <cellStyle name="Note 11 14 11" xfId="11153"/>
    <cellStyle name="Note 11 14 2" xfId="11154"/>
    <cellStyle name="Note 11 14 3" xfId="11155"/>
    <cellStyle name="Note 11 14 4" xfId="11156"/>
    <cellStyle name="Note 11 14 5" xfId="11157"/>
    <cellStyle name="Note 11 14 6" xfId="11158"/>
    <cellStyle name="Note 11 14 7" xfId="11159"/>
    <cellStyle name="Note 11 14 8" xfId="11160"/>
    <cellStyle name="Note 11 14 9" xfId="11161"/>
    <cellStyle name="Note 11 15" xfId="11162"/>
    <cellStyle name="Note 11 15 10" xfId="11163"/>
    <cellStyle name="Note 11 15 11" xfId="11164"/>
    <cellStyle name="Note 11 15 2" xfId="11165"/>
    <cellStyle name="Note 11 15 3" xfId="11166"/>
    <cellStyle name="Note 11 15 4" xfId="11167"/>
    <cellStyle name="Note 11 15 5" xfId="11168"/>
    <cellStyle name="Note 11 15 6" xfId="11169"/>
    <cellStyle name="Note 11 15 7" xfId="11170"/>
    <cellStyle name="Note 11 15 8" xfId="11171"/>
    <cellStyle name="Note 11 15 9" xfId="11172"/>
    <cellStyle name="Note 11 16" xfId="11173"/>
    <cellStyle name="Note 11 16 10" xfId="11174"/>
    <cellStyle name="Note 11 16 11" xfId="11175"/>
    <cellStyle name="Note 11 16 2" xfId="11176"/>
    <cellStyle name="Note 11 16 3" xfId="11177"/>
    <cellStyle name="Note 11 16 4" xfId="11178"/>
    <cellStyle name="Note 11 16 5" xfId="11179"/>
    <cellStyle name="Note 11 16 6" xfId="11180"/>
    <cellStyle name="Note 11 16 7" xfId="11181"/>
    <cellStyle name="Note 11 16 8" xfId="11182"/>
    <cellStyle name="Note 11 16 9" xfId="11183"/>
    <cellStyle name="Note 11 17" xfId="11184"/>
    <cellStyle name="Note 11 17 10" xfId="11185"/>
    <cellStyle name="Note 11 17 11" xfId="11186"/>
    <cellStyle name="Note 11 17 2" xfId="11187"/>
    <cellStyle name="Note 11 17 3" xfId="11188"/>
    <cellStyle name="Note 11 17 4" xfId="11189"/>
    <cellStyle name="Note 11 17 5" xfId="11190"/>
    <cellStyle name="Note 11 17 6" xfId="11191"/>
    <cellStyle name="Note 11 17 7" xfId="11192"/>
    <cellStyle name="Note 11 17 8" xfId="11193"/>
    <cellStyle name="Note 11 17 9" xfId="11194"/>
    <cellStyle name="Note 11 18" xfId="11195"/>
    <cellStyle name="Note 11 18 10" xfId="11196"/>
    <cellStyle name="Note 11 18 11" xfId="11197"/>
    <cellStyle name="Note 11 18 2" xfId="11198"/>
    <cellStyle name="Note 11 18 3" xfId="11199"/>
    <cellStyle name="Note 11 18 4" xfId="11200"/>
    <cellStyle name="Note 11 18 5" xfId="11201"/>
    <cellStyle name="Note 11 18 6" xfId="11202"/>
    <cellStyle name="Note 11 18 7" xfId="11203"/>
    <cellStyle name="Note 11 18 8" xfId="11204"/>
    <cellStyle name="Note 11 18 9" xfId="11205"/>
    <cellStyle name="Note 11 19" xfId="11206"/>
    <cellStyle name="Note 11 2" xfId="11207"/>
    <cellStyle name="Note 11 2 10" xfId="11208"/>
    <cellStyle name="Note 11 2 11" xfId="11209"/>
    <cellStyle name="Note 11 2 2" xfId="11210"/>
    <cellStyle name="Note 11 2 3" xfId="11211"/>
    <cellStyle name="Note 11 2 4" xfId="11212"/>
    <cellStyle name="Note 11 2 5" xfId="11213"/>
    <cellStyle name="Note 11 2 6" xfId="11214"/>
    <cellStyle name="Note 11 2 7" xfId="11215"/>
    <cellStyle name="Note 11 2 8" xfId="11216"/>
    <cellStyle name="Note 11 2 9" xfId="11217"/>
    <cellStyle name="Note 11 20" xfId="11218"/>
    <cellStyle name="Note 11 21" xfId="11219"/>
    <cellStyle name="Note 11 22" xfId="11220"/>
    <cellStyle name="Note 11 23" xfId="11221"/>
    <cellStyle name="Note 11 24" xfId="11222"/>
    <cellStyle name="Note 11 25" xfId="11223"/>
    <cellStyle name="Note 11 26" xfId="11224"/>
    <cellStyle name="Note 11 27" xfId="11225"/>
    <cellStyle name="Note 11 28" xfId="11226"/>
    <cellStyle name="Note 11 29" xfId="11227"/>
    <cellStyle name="Note 11 3" xfId="11228"/>
    <cellStyle name="Note 11 3 10" xfId="11229"/>
    <cellStyle name="Note 11 3 11" xfId="11230"/>
    <cellStyle name="Note 11 3 2" xfId="11231"/>
    <cellStyle name="Note 11 3 3" xfId="11232"/>
    <cellStyle name="Note 11 3 4" xfId="11233"/>
    <cellStyle name="Note 11 3 5" xfId="11234"/>
    <cellStyle name="Note 11 3 6" xfId="11235"/>
    <cellStyle name="Note 11 3 7" xfId="11236"/>
    <cellStyle name="Note 11 3 8" xfId="11237"/>
    <cellStyle name="Note 11 3 9" xfId="11238"/>
    <cellStyle name="Note 11 30" xfId="11239"/>
    <cellStyle name="Note 11 31" xfId="11240"/>
    <cellStyle name="Note 11 32" xfId="11241"/>
    <cellStyle name="Note 11 33" xfId="11242"/>
    <cellStyle name="Note 11 34" xfId="11243"/>
    <cellStyle name="Note 11 35" xfId="11244"/>
    <cellStyle name="Note 11 36" xfId="11245"/>
    <cellStyle name="Note 11 37" xfId="11246"/>
    <cellStyle name="Note 11 38" xfId="11247"/>
    <cellStyle name="Note 11 39" xfId="11248"/>
    <cellStyle name="Note 11 4" xfId="11249"/>
    <cellStyle name="Note 11 4 10" xfId="11250"/>
    <cellStyle name="Note 11 4 11" xfId="11251"/>
    <cellStyle name="Note 11 4 2" xfId="11252"/>
    <cellStyle name="Note 11 4 3" xfId="11253"/>
    <cellStyle name="Note 11 4 4" xfId="11254"/>
    <cellStyle name="Note 11 4 5" xfId="11255"/>
    <cellStyle name="Note 11 4 6" xfId="11256"/>
    <cellStyle name="Note 11 4 7" xfId="11257"/>
    <cellStyle name="Note 11 4 8" xfId="11258"/>
    <cellStyle name="Note 11 4 9" xfId="11259"/>
    <cellStyle name="Note 11 40" xfId="11260"/>
    <cellStyle name="Note 11 5" xfId="11261"/>
    <cellStyle name="Note 11 5 10" xfId="11262"/>
    <cellStyle name="Note 11 5 11" xfId="11263"/>
    <cellStyle name="Note 11 5 2" xfId="11264"/>
    <cellStyle name="Note 11 5 3" xfId="11265"/>
    <cellStyle name="Note 11 5 4" xfId="11266"/>
    <cellStyle name="Note 11 5 5" xfId="11267"/>
    <cellStyle name="Note 11 5 6" xfId="11268"/>
    <cellStyle name="Note 11 5 7" xfId="11269"/>
    <cellStyle name="Note 11 5 8" xfId="11270"/>
    <cellStyle name="Note 11 5 9" xfId="11271"/>
    <cellStyle name="Note 11 6" xfId="11272"/>
    <cellStyle name="Note 11 6 10" xfId="11273"/>
    <cellStyle name="Note 11 6 11" xfId="11274"/>
    <cellStyle name="Note 11 6 2" xfId="11275"/>
    <cellStyle name="Note 11 6 3" xfId="11276"/>
    <cellStyle name="Note 11 6 4" xfId="11277"/>
    <cellStyle name="Note 11 6 5" xfId="11278"/>
    <cellStyle name="Note 11 6 6" xfId="11279"/>
    <cellStyle name="Note 11 6 7" xfId="11280"/>
    <cellStyle name="Note 11 6 8" xfId="11281"/>
    <cellStyle name="Note 11 6 9" xfId="11282"/>
    <cellStyle name="Note 11 7" xfId="11283"/>
    <cellStyle name="Note 11 7 10" xfId="11284"/>
    <cellStyle name="Note 11 7 11" xfId="11285"/>
    <cellStyle name="Note 11 7 2" xfId="11286"/>
    <cellStyle name="Note 11 7 3" xfId="11287"/>
    <cellStyle name="Note 11 7 4" xfId="11288"/>
    <cellStyle name="Note 11 7 5" xfId="11289"/>
    <cellStyle name="Note 11 7 6" xfId="11290"/>
    <cellStyle name="Note 11 7 7" xfId="11291"/>
    <cellStyle name="Note 11 7 8" xfId="11292"/>
    <cellStyle name="Note 11 7 9" xfId="11293"/>
    <cellStyle name="Note 11 8" xfId="11294"/>
    <cellStyle name="Note 11 8 10" xfId="11295"/>
    <cellStyle name="Note 11 8 11" xfId="11296"/>
    <cellStyle name="Note 11 8 2" xfId="11297"/>
    <cellStyle name="Note 11 8 3" xfId="11298"/>
    <cellStyle name="Note 11 8 4" xfId="11299"/>
    <cellStyle name="Note 11 8 5" xfId="11300"/>
    <cellStyle name="Note 11 8 6" xfId="11301"/>
    <cellStyle name="Note 11 8 7" xfId="11302"/>
    <cellStyle name="Note 11 8 8" xfId="11303"/>
    <cellStyle name="Note 11 8 9" xfId="11304"/>
    <cellStyle name="Note 11 9" xfId="11305"/>
    <cellStyle name="Note 11 9 10" xfId="11306"/>
    <cellStyle name="Note 11 9 11" xfId="11307"/>
    <cellStyle name="Note 11 9 2" xfId="11308"/>
    <cellStyle name="Note 11 9 3" xfId="11309"/>
    <cellStyle name="Note 11 9 4" xfId="11310"/>
    <cellStyle name="Note 11 9 5" xfId="11311"/>
    <cellStyle name="Note 11 9 6" xfId="11312"/>
    <cellStyle name="Note 11 9 7" xfId="11313"/>
    <cellStyle name="Note 11 9 8" xfId="11314"/>
    <cellStyle name="Note 11 9 9" xfId="11315"/>
    <cellStyle name="Note 12" xfId="11316"/>
    <cellStyle name="Note 12 10" xfId="11317"/>
    <cellStyle name="Note 12 10 10" xfId="11318"/>
    <cellStyle name="Note 12 10 11" xfId="11319"/>
    <cellStyle name="Note 12 10 2" xfId="11320"/>
    <cellStyle name="Note 12 10 3" xfId="11321"/>
    <cellStyle name="Note 12 10 4" xfId="11322"/>
    <cellStyle name="Note 12 10 5" xfId="11323"/>
    <cellStyle name="Note 12 10 6" xfId="11324"/>
    <cellStyle name="Note 12 10 7" xfId="11325"/>
    <cellStyle name="Note 12 10 8" xfId="11326"/>
    <cellStyle name="Note 12 10 9" xfId="11327"/>
    <cellStyle name="Note 12 11" xfId="11328"/>
    <cellStyle name="Note 12 11 10" xfId="11329"/>
    <cellStyle name="Note 12 11 11" xfId="11330"/>
    <cellStyle name="Note 12 11 2" xfId="11331"/>
    <cellStyle name="Note 12 11 3" xfId="11332"/>
    <cellStyle name="Note 12 11 4" xfId="11333"/>
    <cellStyle name="Note 12 11 5" xfId="11334"/>
    <cellStyle name="Note 12 11 6" xfId="11335"/>
    <cellStyle name="Note 12 11 7" xfId="11336"/>
    <cellStyle name="Note 12 11 8" xfId="11337"/>
    <cellStyle name="Note 12 11 9" xfId="11338"/>
    <cellStyle name="Note 12 12" xfId="11339"/>
    <cellStyle name="Note 12 12 10" xfId="11340"/>
    <cellStyle name="Note 12 12 11" xfId="11341"/>
    <cellStyle name="Note 12 12 2" xfId="11342"/>
    <cellStyle name="Note 12 12 3" xfId="11343"/>
    <cellStyle name="Note 12 12 4" xfId="11344"/>
    <cellStyle name="Note 12 12 5" xfId="11345"/>
    <cellStyle name="Note 12 12 6" xfId="11346"/>
    <cellStyle name="Note 12 12 7" xfId="11347"/>
    <cellStyle name="Note 12 12 8" xfId="11348"/>
    <cellStyle name="Note 12 12 9" xfId="11349"/>
    <cellStyle name="Note 12 13" xfId="11350"/>
    <cellStyle name="Note 12 13 10" xfId="11351"/>
    <cellStyle name="Note 12 13 11" xfId="11352"/>
    <cellStyle name="Note 12 13 2" xfId="11353"/>
    <cellStyle name="Note 12 13 3" xfId="11354"/>
    <cellStyle name="Note 12 13 4" xfId="11355"/>
    <cellStyle name="Note 12 13 5" xfId="11356"/>
    <cellStyle name="Note 12 13 6" xfId="11357"/>
    <cellStyle name="Note 12 13 7" xfId="11358"/>
    <cellStyle name="Note 12 13 8" xfId="11359"/>
    <cellStyle name="Note 12 13 9" xfId="11360"/>
    <cellStyle name="Note 12 14" xfId="11361"/>
    <cellStyle name="Note 12 14 10" xfId="11362"/>
    <cellStyle name="Note 12 14 11" xfId="11363"/>
    <cellStyle name="Note 12 14 2" xfId="11364"/>
    <cellStyle name="Note 12 14 3" xfId="11365"/>
    <cellStyle name="Note 12 14 4" xfId="11366"/>
    <cellStyle name="Note 12 14 5" xfId="11367"/>
    <cellStyle name="Note 12 14 6" xfId="11368"/>
    <cellStyle name="Note 12 14 7" xfId="11369"/>
    <cellStyle name="Note 12 14 8" xfId="11370"/>
    <cellStyle name="Note 12 14 9" xfId="11371"/>
    <cellStyle name="Note 12 15" xfId="11372"/>
    <cellStyle name="Note 12 15 10" xfId="11373"/>
    <cellStyle name="Note 12 15 11" xfId="11374"/>
    <cellStyle name="Note 12 15 2" xfId="11375"/>
    <cellStyle name="Note 12 15 3" xfId="11376"/>
    <cellStyle name="Note 12 15 4" xfId="11377"/>
    <cellStyle name="Note 12 15 5" xfId="11378"/>
    <cellStyle name="Note 12 15 6" xfId="11379"/>
    <cellStyle name="Note 12 15 7" xfId="11380"/>
    <cellStyle name="Note 12 15 8" xfId="11381"/>
    <cellStyle name="Note 12 15 9" xfId="11382"/>
    <cellStyle name="Note 12 16" xfId="11383"/>
    <cellStyle name="Note 12 16 10" xfId="11384"/>
    <cellStyle name="Note 12 16 11" xfId="11385"/>
    <cellStyle name="Note 12 16 2" xfId="11386"/>
    <cellStyle name="Note 12 16 3" xfId="11387"/>
    <cellStyle name="Note 12 16 4" xfId="11388"/>
    <cellStyle name="Note 12 16 5" xfId="11389"/>
    <cellStyle name="Note 12 16 6" xfId="11390"/>
    <cellStyle name="Note 12 16 7" xfId="11391"/>
    <cellStyle name="Note 12 16 8" xfId="11392"/>
    <cellStyle name="Note 12 16 9" xfId="11393"/>
    <cellStyle name="Note 12 17" xfId="11394"/>
    <cellStyle name="Note 12 17 10" xfId="11395"/>
    <cellStyle name="Note 12 17 11" xfId="11396"/>
    <cellStyle name="Note 12 17 2" xfId="11397"/>
    <cellStyle name="Note 12 17 3" xfId="11398"/>
    <cellStyle name="Note 12 17 4" xfId="11399"/>
    <cellStyle name="Note 12 17 5" xfId="11400"/>
    <cellStyle name="Note 12 17 6" xfId="11401"/>
    <cellStyle name="Note 12 17 7" xfId="11402"/>
    <cellStyle name="Note 12 17 8" xfId="11403"/>
    <cellStyle name="Note 12 17 9" xfId="11404"/>
    <cellStyle name="Note 12 18" xfId="11405"/>
    <cellStyle name="Note 12 18 10" xfId="11406"/>
    <cellStyle name="Note 12 18 11" xfId="11407"/>
    <cellStyle name="Note 12 18 2" xfId="11408"/>
    <cellStyle name="Note 12 18 3" xfId="11409"/>
    <cellStyle name="Note 12 18 4" xfId="11410"/>
    <cellStyle name="Note 12 18 5" xfId="11411"/>
    <cellStyle name="Note 12 18 6" xfId="11412"/>
    <cellStyle name="Note 12 18 7" xfId="11413"/>
    <cellStyle name="Note 12 18 8" xfId="11414"/>
    <cellStyle name="Note 12 18 9" xfId="11415"/>
    <cellStyle name="Note 12 19" xfId="11416"/>
    <cellStyle name="Note 12 2" xfId="11417"/>
    <cellStyle name="Note 12 2 10" xfId="11418"/>
    <cellStyle name="Note 12 2 11" xfId="11419"/>
    <cellStyle name="Note 12 2 2" xfId="11420"/>
    <cellStyle name="Note 12 2 3" xfId="11421"/>
    <cellStyle name="Note 12 2 4" xfId="11422"/>
    <cellStyle name="Note 12 2 5" xfId="11423"/>
    <cellStyle name="Note 12 2 6" xfId="11424"/>
    <cellStyle name="Note 12 2 7" xfId="11425"/>
    <cellStyle name="Note 12 2 8" xfId="11426"/>
    <cellStyle name="Note 12 2 9" xfId="11427"/>
    <cellStyle name="Note 12 20" xfId="11428"/>
    <cellStyle name="Note 12 21" xfId="11429"/>
    <cellStyle name="Note 12 22" xfId="11430"/>
    <cellStyle name="Note 12 23" xfId="11431"/>
    <cellStyle name="Note 12 24" xfId="11432"/>
    <cellStyle name="Note 12 25" xfId="11433"/>
    <cellStyle name="Note 12 26" xfId="11434"/>
    <cellStyle name="Note 12 27" xfId="11435"/>
    <cellStyle name="Note 12 28" xfId="11436"/>
    <cellStyle name="Note 12 29" xfId="11437"/>
    <cellStyle name="Note 12 3" xfId="11438"/>
    <cellStyle name="Note 12 3 10" xfId="11439"/>
    <cellStyle name="Note 12 3 11" xfId="11440"/>
    <cellStyle name="Note 12 3 2" xfId="11441"/>
    <cellStyle name="Note 12 3 3" xfId="11442"/>
    <cellStyle name="Note 12 3 4" xfId="11443"/>
    <cellStyle name="Note 12 3 5" xfId="11444"/>
    <cellStyle name="Note 12 3 6" xfId="11445"/>
    <cellStyle name="Note 12 3 7" xfId="11446"/>
    <cellStyle name="Note 12 3 8" xfId="11447"/>
    <cellStyle name="Note 12 3 9" xfId="11448"/>
    <cellStyle name="Note 12 30" xfId="11449"/>
    <cellStyle name="Note 12 31" xfId="11450"/>
    <cellStyle name="Note 12 32" xfId="11451"/>
    <cellStyle name="Note 12 33" xfId="11452"/>
    <cellStyle name="Note 12 34" xfId="11453"/>
    <cellStyle name="Note 12 35" xfId="11454"/>
    <cellStyle name="Note 12 36" xfId="11455"/>
    <cellStyle name="Note 12 37" xfId="11456"/>
    <cellStyle name="Note 12 38" xfId="11457"/>
    <cellStyle name="Note 12 39" xfId="11458"/>
    <cellStyle name="Note 12 4" xfId="11459"/>
    <cellStyle name="Note 12 4 10" xfId="11460"/>
    <cellStyle name="Note 12 4 11" xfId="11461"/>
    <cellStyle name="Note 12 4 2" xfId="11462"/>
    <cellStyle name="Note 12 4 3" xfId="11463"/>
    <cellStyle name="Note 12 4 4" xfId="11464"/>
    <cellStyle name="Note 12 4 5" xfId="11465"/>
    <cellStyle name="Note 12 4 6" xfId="11466"/>
    <cellStyle name="Note 12 4 7" xfId="11467"/>
    <cellStyle name="Note 12 4 8" xfId="11468"/>
    <cellStyle name="Note 12 4 9" xfId="11469"/>
    <cellStyle name="Note 12 40" xfId="11470"/>
    <cellStyle name="Note 12 5" xfId="11471"/>
    <cellStyle name="Note 12 5 10" xfId="11472"/>
    <cellStyle name="Note 12 5 11" xfId="11473"/>
    <cellStyle name="Note 12 5 2" xfId="11474"/>
    <cellStyle name="Note 12 5 3" xfId="11475"/>
    <cellStyle name="Note 12 5 4" xfId="11476"/>
    <cellStyle name="Note 12 5 5" xfId="11477"/>
    <cellStyle name="Note 12 5 6" xfId="11478"/>
    <cellStyle name="Note 12 5 7" xfId="11479"/>
    <cellStyle name="Note 12 5 8" xfId="11480"/>
    <cellStyle name="Note 12 5 9" xfId="11481"/>
    <cellStyle name="Note 12 6" xfId="11482"/>
    <cellStyle name="Note 12 6 10" xfId="11483"/>
    <cellStyle name="Note 12 6 11" xfId="11484"/>
    <cellStyle name="Note 12 6 2" xfId="11485"/>
    <cellStyle name="Note 12 6 3" xfId="11486"/>
    <cellStyle name="Note 12 6 4" xfId="11487"/>
    <cellStyle name="Note 12 6 5" xfId="11488"/>
    <cellStyle name="Note 12 6 6" xfId="11489"/>
    <cellStyle name="Note 12 6 7" xfId="11490"/>
    <cellStyle name="Note 12 6 8" xfId="11491"/>
    <cellStyle name="Note 12 6 9" xfId="11492"/>
    <cellStyle name="Note 12 7" xfId="11493"/>
    <cellStyle name="Note 12 7 10" xfId="11494"/>
    <cellStyle name="Note 12 7 11" xfId="11495"/>
    <cellStyle name="Note 12 7 2" xfId="11496"/>
    <cellStyle name="Note 12 7 3" xfId="11497"/>
    <cellStyle name="Note 12 7 4" xfId="11498"/>
    <cellStyle name="Note 12 7 5" xfId="11499"/>
    <cellStyle name="Note 12 7 6" xfId="11500"/>
    <cellStyle name="Note 12 7 7" xfId="11501"/>
    <cellStyle name="Note 12 7 8" xfId="11502"/>
    <cellStyle name="Note 12 7 9" xfId="11503"/>
    <cellStyle name="Note 12 8" xfId="11504"/>
    <cellStyle name="Note 12 8 10" xfId="11505"/>
    <cellStyle name="Note 12 8 11" xfId="11506"/>
    <cellStyle name="Note 12 8 2" xfId="11507"/>
    <cellStyle name="Note 12 8 3" xfId="11508"/>
    <cellStyle name="Note 12 8 4" xfId="11509"/>
    <cellStyle name="Note 12 8 5" xfId="11510"/>
    <cellStyle name="Note 12 8 6" xfId="11511"/>
    <cellStyle name="Note 12 8 7" xfId="11512"/>
    <cellStyle name="Note 12 8 8" xfId="11513"/>
    <cellStyle name="Note 12 8 9" xfId="11514"/>
    <cellStyle name="Note 12 9" xfId="11515"/>
    <cellStyle name="Note 12 9 10" xfId="11516"/>
    <cellStyle name="Note 12 9 11" xfId="11517"/>
    <cellStyle name="Note 12 9 2" xfId="11518"/>
    <cellStyle name="Note 12 9 3" xfId="11519"/>
    <cellStyle name="Note 12 9 4" xfId="11520"/>
    <cellStyle name="Note 12 9 5" xfId="11521"/>
    <cellStyle name="Note 12 9 6" xfId="11522"/>
    <cellStyle name="Note 12 9 7" xfId="11523"/>
    <cellStyle name="Note 12 9 8" xfId="11524"/>
    <cellStyle name="Note 12 9 9" xfId="11525"/>
    <cellStyle name="Note 13" xfId="11526"/>
    <cellStyle name="Note 13 10" xfId="11527"/>
    <cellStyle name="Note 13 10 10" xfId="11528"/>
    <cellStyle name="Note 13 10 11" xfId="11529"/>
    <cellStyle name="Note 13 10 2" xfId="11530"/>
    <cellStyle name="Note 13 10 3" xfId="11531"/>
    <cellStyle name="Note 13 10 4" xfId="11532"/>
    <cellStyle name="Note 13 10 5" xfId="11533"/>
    <cellStyle name="Note 13 10 6" xfId="11534"/>
    <cellStyle name="Note 13 10 7" xfId="11535"/>
    <cellStyle name="Note 13 10 8" xfId="11536"/>
    <cellStyle name="Note 13 10 9" xfId="11537"/>
    <cellStyle name="Note 13 11" xfId="11538"/>
    <cellStyle name="Note 13 11 10" xfId="11539"/>
    <cellStyle name="Note 13 11 11" xfId="11540"/>
    <cellStyle name="Note 13 11 2" xfId="11541"/>
    <cellStyle name="Note 13 11 3" xfId="11542"/>
    <cellStyle name="Note 13 11 4" xfId="11543"/>
    <cellStyle name="Note 13 11 5" xfId="11544"/>
    <cellStyle name="Note 13 11 6" xfId="11545"/>
    <cellStyle name="Note 13 11 7" xfId="11546"/>
    <cellStyle name="Note 13 11 8" xfId="11547"/>
    <cellStyle name="Note 13 11 9" xfId="11548"/>
    <cellStyle name="Note 13 12" xfId="11549"/>
    <cellStyle name="Note 13 12 10" xfId="11550"/>
    <cellStyle name="Note 13 12 11" xfId="11551"/>
    <cellStyle name="Note 13 12 2" xfId="11552"/>
    <cellStyle name="Note 13 12 3" xfId="11553"/>
    <cellStyle name="Note 13 12 4" xfId="11554"/>
    <cellStyle name="Note 13 12 5" xfId="11555"/>
    <cellStyle name="Note 13 12 6" xfId="11556"/>
    <cellStyle name="Note 13 12 7" xfId="11557"/>
    <cellStyle name="Note 13 12 8" xfId="11558"/>
    <cellStyle name="Note 13 12 9" xfId="11559"/>
    <cellStyle name="Note 13 13" xfId="11560"/>
    <cellStyle name="Note 13 13 10" xfId="11561"/>
    <cellStyle name="Note 13 13 11" xfId="11562"/>
    <cellStyle name="Note 13 13 2" xfId="11563"/>
    <cellStyle name="Note 13 13 3" xfId="11564"/>
    <cellStyle name="Note 13 13 4" xfId="11565"/>
    <cellStyle name="Note 13 13 5" xfId="11566"/>
    <cellStyle name="Note 13 13 6" xfId="11567"/>
    <cellStyle name="Note 13 13 7" xfId="11568"/>
    <cellStyle name="Note 13 13 8" xfId="11569"/>
    <cellStyle name="Note 13 13 9" xfId="11570"/>
    <cellStyle name="Note 13 14" xfId="11571"/>
    <cellStyle name="Note 13 15" xfId="11572"/>
    <cellStyle name="Note 13 16" xfId="11573"/>
    <cellStyle name="Note 13 17" xfId="11574"/>
    <cellStyle name="Note 13 18" xfId="11575"/>
    <cellStyle name="Note 13 19" xfId="11576"/>
    <cellStyle name="Note 13 2" xfId="11577"/>
    <cellStyle name="Note 13 2 10" xfId="11578"/>
    <cellStyle name="Note 13 2 11" xfId="11579"/>
    <cellStyle name="Note 13 2 2" xfId="11580"/>
    <cellStyle name="Note 13 2 3" xfId="11581"/>
    <cellStyle name="Note 13 2 4" xfId="11582"/>
    <cellStyle name="Note 13 2 5" xfId="11583"/>
    <cellStyle name="Note 13 2 6" xfId="11584"/>
    <cellStyle name="Note 13 2 7" xfId="11585"/>
    <cellStyle name="Note 13 2 8" xfId="11586"/>
    <cellStyle name="Note 13 2 9" xfId="11587"/>
    <cellStyle name="Note 13 20" xfId="11588"/>
    <cellStyle name="Note 13 21" xfId="11589"/>
    <cellStyle name="Note 13 22" xfId="11590"/>
    <cellStyle name="Note 13 23" xfId="11591"/>
    <cellStyle name="Note 13 3" xfId="11592"/>
    <cellStyle name="Note 13 3 10" xfId="11593"/>
    <cellStyle name="Note 13 3 11" xfId="11594"/>
    <cellStyle name="Note 13 3 2" xfId="11595"/>
    <cellStyle name="Note 13 3 3" xfId="11596"/>
    <cellStyle name="Note 13 3 4" xfId="11597"/>
    <cellStyle name="Note 13 3 5" xfId="11598"/>
    <cellStyle name="Note 13 3 6" xfId="11599"/>
    <cellStyle name="Note 13 3 7" xfId="11600"/>
    <cellStyle name="Note 13 3 8" xfId="11601"/>
    <cellStyle name="Note 13 3 9" xfId="11602"/>
    <cellStyle name="Note 13 4" xfId="11603"/>
    <cellStyle name="Note 13 4 10" xfId="11604"/>
    <cellStyle name="Note 13 4 11" xfId="11605"/>
    <cellStyle name="Note 13 4 2" xfId="11606"/>
    <cellStyle name="Note 13 4 3" xfId="11607"/>
    <cellStyle name="Note 13 4 4" xfId="11608"/>
    <cellStyle name="Note 13 4 5" xfId="11609"/>
    <cellStyle name="Note 13 4 6" xfId="11610"/>
    <cellStyle name="Note 13 4 7" xfId="11611"/>
    <cellStyle name="Note 13 4 8" xfId="11612"/>
    <cellStyle name="Note 13 4 9" xfId="11613"/>
    <cellStyle name="Note 13 5" xfId="11614"/>
    <cellStyle name="Note 13 5 10" xfId="11615"/>
    <cellStyle name="Note 13 5 11" xfId="11616"/>
    <cellStyle name="Note 13 5 2" xfId="11617"/>
    <cellStyle name="Note 13 5 3" xfId="11618"/>
    <cellStyle name="Note 13 5 4" xfId="11619"/>
    <cellStyle name="Note 13 5 5" xfId="11620"/>
    <cellStyle name="Note 13 5 6" xfId="11621"/>
    <cellStyle name="Note 13 5 7" xfId="11622"/>
    <cellStyle name="Note 13 5 8" xfId="11623"/>
    <cellStyle name="Note 13 5 9" xfId="11624"/>
    <cellStyle name="Note 13 6" xfId="11625"/>
    <cellStyle name="Note 13 6 10" xfId="11626"/>
    <cellStyle name="Note 13 6 11" xfId="11627"/>
    <cellStyle name="Note 13 6 2" xfId="11628"/>
    <cellStyle name="Note 13 6 3" xfId="11629"/>
    <cellStyle name="Note 13 6 4" xfId="11630"/>
    <cellStyle name="Note 13 6 5" xfId="11631"/>
    <cellStyle name="Note 13 6 6" xfId="11632"/>
    <cellStyle name="Note 13 6 7" xfId="11633"/>
    <cellStyle name="Note 13 6 8" xfId="11634"/>
    <cellStyle name="Note 13 6 9" xfId="11635"/>
    <cellStyle name="Note 13 7" xfId="11636"/>
    <cellStyle name="Note 13 7 10" xfId="11637"/>
    <cellStyle name="Note 13 7 11" xfId="11638"/>
    <cellStyle name="Note 13 7 2" xfId="11639"/>
    <cellStyle name="Note 13 7 3" xfId="11640"/>
    <cellStyle name="Note 13 7 4" xfId="11641"/>
    <cellStyle name="Note 13 7 5" xfId="11642"/>
    <cellStyle name="Note 13 7 6" xfId="11643"/>
    <cellStyle name="Note 13 7 7" xfId="11644"/>
    <cellStyle name="Note 13 7 8" xfId="11645"/>
    <cellStyle name="Note 13 7 9" xfId="11646"/>
    <cellStyle name="Note 13 8" xfId="11647"/>
    <cellStyle name="Note 13 8 10" xfId="11648"/>
    <cellStyle name="Note 13 8 11" xfId="11649"/>
    <cellStyle name="Note 13 8 2" xfId="11650"/>
    <cellStyle name="Note 13 8 3" xfId="11651"/>
    <cellStyle name="Note 13 8 4" xfId="11652"/>
    <cellStyle name="Note 13 8 5" xfId="11653"/>
    <cellStyle name="Note 13 8 6" xfId="11654"/>
    <cellStyle name="Note 13 8 7" xfId="11655"/>
    <cellStyle name="Note 13 8 8" xfId="11656"/>
    <cellStyle name="Note 13 8 9" xfId="11657"/>
    <cellStyle name="Note 13 9" xfId="11658"/>
    <cellStyle name="Note 13 9 10" xfId="11659"/>
    <cellStyle name="Note 13 9 11" xfId="11660"/>
    <cellStyle name="Note 13 9 2" xfId="11661"/>
    <cellStyle name="Note 13 9 3" xfId="11662"/>
    <cellStyle name="Note 13 9 4" xfId="11663"/>
    <cellStyle name="Note 13 9 5" xfId="11664"/>
    <cellStyle name="Note 13 9 6" xfId="11665"/>
    <cellStyle name="Note 13 9 7" xfId="11666"/>
    <cellStyle name="Note 13 9 8" xfId="11667"/>
    <cellStyle name="Note 13 9 9" xfId="11668"/>
    <cellStyle name="Note 14" xfId="11669"/>
    <cellStyle name="Note 14 10" xfId="11670"/>
    <cellStyle name="Note 14 10 10" xfId="11671"/>
    <cellStyle name="Note 14 10 11" xfId="11672"/>
    <cellStyle name="Note 14 10 2" xfId="11673"/>
    <cellStyle name="Note 14 10 3" xfId="11674"/>
    <cellStyle name="Note 14 10 4" xfId="11675"/>
    <cellStyle name="Note 14 10 5" xfId="11676"/>
    <cellStyle name="Note 14 10 6" xfId="11677"/>
    <cellStyle name="Note 14 10 7" xfId="11678"/>
    <cellStyle name="Note 14 10 8" xfId="11679"/>
    <cellStyle name="Note 14 10 9" xfId="11680"/>
    <cellStyle name="Note 14 11" xfId="11681"/>
    <cellStyle name="Note 14 11 10" xfId="11682"/>
    <cellStyle name="Note 14 11 11" xfId="11683"/>
    <cellStyle name="Note 14 11 2" xfId="11684"/>
    <cellStyle name="Note 14 11 3" xfId="11685"/>
    <cellStyle name="Note 14 11 4" xfId="11686"/>
    <cellStyle name="Note 14 11 5" xfId="11687"/>
    <cellStyle name="Note 14 11 6" xfId="11688"/>
    <cellStyle name="Note 14 11 7" xfId="11689"/>
    <cellStyle name="Note 14 11 8" xfId="11690"/>
    <cellStyle name="Note 14 11 9" xfId="11691"/>
    <cellStyle name="Note 14 12" xfId="11692"/>
    <cellStyle name="Note 14 12 10" xfId="11693"/>
    <cellStyle name="Note 14 12 11" xfId="11694"/>
    <cellStyle name="Note 14 12 2" xfId="11695"/>
    <cellStyle name="Note 14 12 3" xfId="11696"/>
    <cellStyle name="Note 14 12 4" xfId="11697"/>
    <cellStyle name="Note 14 12 5" xfId="11698"/>
    <cellStyle name="Note 14 12 6" xfId="11699"/>
    <cellStyle name="Note 14 12 7" xfId="11700"/>
    <cellStyle name="Note 14 12 8" xfId="11701"/>
    <cellStyle name="Note 14 12 9" xfId="11702"/>
    <cellStyle name="Note 14 13" xfId="11703"/>
    <cellStyle name="Note 14 13 10" xfId="11704"/>
    <cellStyle name="Note 14 13 11" xfId="11705"/>
    <cellStyle name="Note 14 13 2" xfId="11706"/>
    <cellStyle name="Note 14 13 3" xfId="11707"/>
    <cellStyle name="Note 14 13 4" xfId="11708"/>
    <cellStyle name="Note 14 13 5" xfId="11709"/>
    <cellStyle name="Note 14 13 6" xfId="11710"/>
    <cellStyle name="Note 14 13 7" xfId="11711"/>
    <cellStyle name="Note 14 13 8" xfId="11712"/>
    <cellStyle name="Note 14 13 9" xfId="11713"/>
    <cellStyle name="Note 14 14" xfId="11714"/>
    <cellStyle name="Note 14 15" xfId="11715"/>
    <cellStyle name="Note 14 16" xfId="11716"/>
    <cellStyle name="Note 14 17" xfId="11717"/>
    <cellStyle name="Note 14 18" xfId="11718"/>
    <cellStyle name="Note 14 19" xfId="11719"/>
    <cellStyle name="Note 14 2" xfId="11720"/>
    <cellStyle name="Note 14 2 10" xfId="11721"/>
    <cellStyle name="Note 14 2 11" xfId="11722"/>
    <cellStyle name="Note 14 2 2" xfId="11723"/>
    <cellStyle name="Note 14 2 3" xfId="11724"/>
    <cellStyle name="Note 14 2 4" xfId="11725"/>
    <cellStyle name="Note 14 2 5" xfId="11726"/>
    <cellStyle name="Note 14 2 6" xfId="11727"/>
    <cellStyle name="Note 14 2 7" xfId="11728"/>
    <cellStyle name="Note 14 2 8" xfId="11729"/>
    <cellStyle name="Note 14 2 9" xfId="11730"/>
    <cellStyle name="Note 14 20" xfId="11731"/>
    <cellStyle name="Note 14 21" xfId="11732"/>
    <cellStyle name="Note 14 22" xfId="11733"/>
    <cellStyle name="Note 14 23" xfId="11734"/>
    <cellStyle name="Note 14 3" xfId="11735"/>
    <cellStyle name="Note 14 3 10" xfId="11736"/>
    <cellStyle name="Note 14 3 11" xfId="11737"/>
    <cellStyle name="Note 14 3 2" xfId="11738"/>
    <cellStyle name="Note 14 3 3" xfId="11739"/>
    <cellStyle name="Note 14 3 4" xfId="11740"/>
    <cellStyle name="Note 14 3 5" xfId="11741"/>
    <cellStyle name="Note 14 3 6" xfId="11742"/>
    <cellStyle name="Note 14 3 7" xfId="11743"/>
    <cellStyle name="Note 14 3 8" xfId="11744"/>
    <cellStyle name="Note 14 3 9" xfId="11745"/>
    <cellStyle name="Note 14 4" xfId="11746"/>
    <cellStyle name="Note 14 4 10" xfId="11747"/>
    <cellStyle name="Note 14 4 11" xfId="11748"/>
    <cellStyle name="Note 14 4 2" xfId="11749"/>
    <cellStyle name="Note 14 4 3" xfId="11750"/>
    <cellStyle name="Note 14 4 4" xfId="11751"/>
    <cellStyle name="Note 14 4 5" xfId="11752"/>
    <cellStyle name="Note 14 4 6" xfId="11753"/>
    <cellStyle name="Note 14 4 7" xfId="11754"/>
    <cellStyle name="Note 14 4 8" xfId="11755"/>
    <cellStyle name="Note 14 4 9" xfId="11756"/>
    <cellStyle name="Note 14 5" xfId="11757"/>
    <cellStyle name="Note 14 5 10" xfId="11758"/>
    <cellStyle name="Note 14 5 11" xfId="11759"/>
    <cellStyle name="Note 14 5 2" xfId="11760"/>
    <cellStyle name="Note 14 5 3" xfId="11761"/>
    <cellStyle name="Note 14 5 4" xfId="11762"/>
    <cellStyle name="Note 14 5 5" xfId="11763"/>
    <cellStyle name="Note 14 5 6" xfId="11764"/>
    <cellStyle name="Note 14 5 7" xfId="11765"/>
    <cellStyle name="Note 14 5 8" xfId="11766"/>
    <cellStyle name="Note 14 5 9" xfId="11767"/>
    <cellStyle name="Note 14 6" xfId="11768"/>
    <cellStyle name="Note 14 6 10" xfId="11769"/>
    <cellStyle name="Note 14 6 11" xfId="11770"/>
    <cellStyle name="Note 14 6 2" xfId="11771"/>
    <cellStyle name="Note 14 6 3" xfId="11772"/>
    <cellStyle name="Note 14 6 4" xfId="11773"/>
    <cellStyle name="Note 14 6 5" xfId="11774"/>
    <cellStyle name="Note 14 6 6" xfId="11775"/>
    <cellStyle name="Note 14 6 7" xfId="11776"/>
    <cellStyle name="Note 14 6 8" xfId="11777"/>
    <cellStyle name="Note 14 6 9" xfId="11778"/>
    <cellStyle name="Note 14 7" xfId="11779"/>
    <cellStyle name="Note 14 7 10" xfId="11780"/>
    <cellStyle name="Note 14 7 11" xfId="11781"/>
    <cellStyle name="Note 14 7 2" xfId="11782"/>
    <cellStyle name="Note 14 7 3" xfId="11783"/>
    <cellStyle name="Note 14 7 4" xfId="11784"/>
    <cellStyle name="Note 14 7 5" xfId="11785"/>
    <cellStyle name="Note 14 7 6" xfId="11786"/>
    <cellStyle name="Note 14 7 7" xfId="11787"/>
    <cellStyle name="Note 14 7 8" xfId="11788"/>
    <cellStyle name="Note 14 7 9" xfId="11789"/>
    <cellStyle name="Note 14 8" xfId="11790"/>
    <cellStyle name="Note 14 8 10" xfId="11791"/>
    <cellStyle name="Note 14 8 11" xfId="11792"/>
    <cellStyle name="Note 14 8 2" xfId="11793"/>
    <cellStyle name="Note 14 8 3" xfId="11794"/>
    <cellStyle name="Note 14 8 4" xfId="11795"/>
    <cellStyle name="Note 14 8 5" xfId="11796"/>
    <cellStyle name="Note 14 8 6" xfId="11797"/>
    <cellStyle name="Note 14 8 7" xfId="11798"/>
    <cellStyle name="Note 14 8 8" xfId="11799"/>
    <cellStyle name="Note 14 8 9" xfId="11800"/>
    <cellStyle name="Note 14 9" xfId="11801"/>
    <cellStyle name="Note 14 9 10" xfId="11802"/>
    <cellStyle name="Note 14 9 11" xfId="11803"/>
    <cellStyle name="Note 14 9 2" xfId="11804"/>
    <cellStyle name="Note 14 9 3" xfId="11805"/>
    <cellStyle name="Note 14 9 4" xfId="11806"/>
    <cellStyle name="Note 14 9 5" xfId="11807"/>
    <cellStyle name="Note 14 9 6" xfId="11808"/>
    <cellStyle name="Note 14 9 7" xfId="11809"/>
    <cellStyle name="Note 14 9 8" xfId="11810"/>
    <cellStyle name="Note 14 9 9" xfId="11811"/>
    <cellStyle name="Note 15" xfId="11812"/>
    <cellStyle name="Note 15 10" xfId="11813"/>
    <cellStyle name="Note 15 10 10" xfId="11814"/>
    <cellStyle name="Note 15 10 11" xfId="11815"/>
    <cellStyle name="Note 15 10 2" xfId="11816"/>
    <cellStyle name="Note 15 10 3" xfId="11817"/>
    <cellStyle name="Note 15 10 4" xfId="11818"/>
    <cellStyle name="Note 15 10 5" xfId="11819"/>
    <cellStyle name="Note 15 10 6" xfId="11820"/>
    <cellStyle name="Note 15 10 7" xfId="11821"/>
    <cellStyle name="Note 15 10 8" xfId="11822"/>
    <cellStyle name="Note 15 10 9" xfId="11823"/>
    <cellStyle name="Note 15 11" xfId="11824"/>
    <cellStyle name="Note 15 11 10" xfId="11825"/>
    <cellStyle name="Note 15 11 11" xfId="11826"/>
    <cellStyle name="Note 15 11 2" xfId="11827"/>
    <cellStyle name="Note 15 11 3" xfId="11828"/>
    <cellStyle name="Note 15 11 4" xfId="11829"/>
    <cellStyle name="Note 15 11 5" xfId="11830"/>
    <cellStyle name="Note 15 11 6" xfId="11831"/>
    <cellStyle name="Note 15 11 7" xfId="11832"/>
    <cellStyle name="Note 15 11 8" xfId="11833"/>
    <cellStyle name="Note 15 11 9" xfId="11834"/>
    <cellStyle name="Note 15 12" xfId="11835"/>
    <cellStyle name="Note 15 12 10" xfId="11836"/>
    <cellStyle name="Note 15 12 11" xfId="11837"/>
    <cellStyle name="Note 15 12 2" xfId="11838"/>
    <cellStyle name="Note 15 12 3" xfId="11839"/>
    <cellStyle name="Note 15 12 4" xfId="11840"/>
    <cellStyle name="Note 15 12 5" xfId="11841"/>
    <cellStyle name="Note 15 12 6" xfId="11842"/>
    <cellStyle name="Note 15 12 7" xfId="11843"/>
    <cellStyle name="Note 15 12 8" xfId="11844"/>
    <cellStyle name="Note 15 12 9" xfId="11845"/>
    <cellStyle name="Note 15 13" xfId="11846"/>
    <cellStyle name="Note 15 13 10" xfId="11847"/>
    <cellStyle name="Note 15 13 11" xfId="11848"/>
    <cellStyle name="Note 15 13 2" xfId="11849"/>
    <cellStyle name="Note 15 13 3" xfId="11850"/>
    <cellStyle name="Note 15 13 4" xfId="11851"/>
    <cellStyle name="Note 15 13 5" xfId="11852"/>
    <cellStyle name="Note 15 13 6" xfId="11853"/>
    <cellStyle name="Note 15 13 7" xfId="11854"/>
    <cellStyle name="Note 15 13 8" xfId="11855"/>
    <cellStyle name="Note 15 13 9" xfId="11856"/>
    <cellStyle name="Note 15 14" xfId="11857"/>
    <cellStyle name="Note 15 15" xfId="11858"/>
    <cellStyle name="Note 15 16" xfId="11859"/>
    <cellStyle name="Note 15 17" xfId="11860"/>
    <cellStyle name="Note 15 18" xfId="11861"/>
    <cellStyle name="Note 15 19" xfId="11862"/>
    <cellStyle name="Note 15 2" xfId="11863"/>
    <cellStyle name="Note 15 2 10" xfId="11864"/>
    <cellStyle name="Note 15 2 11" xfId="11865"/>
    <cellStyle name="Note 15 2 2" xfId="11866"/>
    <cellStyle name="Note 15 2 3" xfId="11867"/>
    <cellStyle name="Note 15 2 4" xfId="11868"/>
    <cellStyle name="Note 15 2 5" xfId="11869"/>
    <cellStyle name="Note 15 2 6" xfId="11870"/>
    <cellStyle name="Note 15 2 7" xfId="11871"/>
    <cellStyle name="Note 15 2 8" xfId="11872"/>
    <cellStyle name="Note 15 2 9" xfId="11873"/>
    <cellStyle name="Note 15 20" xfId="11874"/>
    <cellStyle name="Note 15 21" xfId="11875"/>
    <cellStyle name="Note 15 22" xfId="11876"/>
    <cellStyle name="Note 15 23" xfId="11877"/>
    <cellStyle name="Note 15 3" xfId="11878"/>
    <cellStyle name="Note 15 3 10" xfId="11879"/>
    <cellStyle name="Note 15 3 11" xfId="11880"/>
    <cellStyle name="Note 15 3 2" xfId="11881"/>
    <cellStyle name="Note 15 3 3" xfId="11882"/>
    <cellStyle name="Note 15 3 4" xfId="11883"/>
    <cellStyle name="Note 15 3 5" xfId="11884"/>
    <cellStyle name="Note 15 3 6" xfId="11885"/>
    <cellStyle name="Note 15 3 7" xfId="11886"/>
    <cellStyle name="Note 15 3 8" xfId="11887"/>
    <cellStyle name="Note 15 3 9" xfId="11888"/>
    <cellStyle name="Note 15 4" xfId="11889"/>
    <cellStyle name="Note 15 4 10" xfId="11890"/>
    <cellStyle name="Note 15 4 11" xfId="11891"/>
    <cellStyle name="Note 15 4 2" xfId="11892"/>
    <cellStyle name="Note 15 4 3" xfId="11893"/>
    <cellStyle name="Note 15 4 4" xfId="11894"/>
    <cellStyle name="Note 15 4 5" xfId="11895"/>
    <cellStyle name="Note 15 4 6" xfId="11896"/>
    <cellStyle name="Note 15 4 7" xfId="11897"/>
    <cellStyle name="Note 15 4 8" xfId="11898"/>
    <cellStyle name="Note 15 4 9" xfId="11899"/>
    <cellStyle name="Note 15 5" xfId="11900"/>
    <cellStyle name="Note 15 5 10" xfId="11901"/>
    <cellStyle name="Note 15 5 11" xfId="11902"/>
    <cellStyle name="Note 15 5 2" xfId="11903"/>
    <cellStyle name="Note 15 5 3" xfId="11904"/>
    <cellStyle name="Note 15 5 4" xfId="11905"/>
    <cellStyle name="Note 15 5 5" xfId="11906"/>
    <cellStyle name="Note 15 5 6" xfId="11907"/>
    <cellStyle name="Note 15 5 7" xfId="11908"/>
    <cellStyle name="Note 15 5 8" xfId="11909"/>
    <cellStyle name="Note 15 5 9" xfId="11910"/>
    <cellStyle name="Note 15 6" xfId="11911"/>
    <cellStyle name="Note 15 6 10" xfId="11912"/>
    <cellStyle name="Note 15 6 11" xfId="11913"/>
    <cellStyle name="Note 15 6 2" xfId="11914"/>
    <cellStyle name="Note 15 6 3" xfId="11915"/>
    <cellStyle name="Note 15 6 4" xfId="11916"/>
    <cellStyle name="Note 15 6 5" xfId="11917"/>
    <cellStyle name="Note 15 6 6" xfId="11918"/>
    <cellStyle name="Note 15 6 7" xfId="11919"/>
    <cellStyle name="Note 15 6 8" xfId="11920"/>
    <cellStyle name="Note 15 6 9" xfId="11921"/>
    <cellStyle name="Note 15 7" xfId="11922"/>
    <cellStyle name="Note 15 7 10" xfId="11923"/>
    <cellStyle name="Note 15 7 11" xfId="11924"/>
    <cellStyle name="Note 15 7 2" xfId="11925"/>
    <cellStyle name="Note 15 7 3" xfId="11926"/>
    <cellStyle name="Note 15 7 4" xfId="11927"/>
    <cellStyle name="Note 15 7 5" xfId="11928"/>
    <cellStyle name="Note 15 7 6" xfId="11929"/>
    <cellStyle name="Note 15 7 7" xfId="11930"/>
    <cellStyle name="Note 15 7 8" xfId="11931"/>
    <cellStyle name="Note 15 7 9" xfId="11932"/>
    <cellStyle name="Note 15 8" xfId="11933"/>
    <cellStyle name="Note 15 8 10" xfId="11934"/>
    <cellStyle name="Note 15 8 11" xfId="11935"/>
    <cellStyle name="Note 15 8 2" xfId="11936"/>
    <cellStyle name="Note 15 8 3" xfId="11937"/>
    <cellStyle name="Note 15 8 4" xfId="11938"/>
    <cellStyle name="Note 15 8 5" xfId="11939"/>
    <cellStyle name="Note 15 8 6" xfId="11940"/>
    <cellStyle name="Note 15 8 7" xfId="11941"/>
    <cellStyle name="Note 15 8 8" xfId="11942"/>
    <cellStyle name="Note 15 8 9" xfId="11943"/>
    <cellStyle name="Note 15 9" xfId="11944"/>
    <cellStyle name="Note 15 9 10" xfId="11945"/>
    <cellStyle name="Note 15 9 11" xfId="11946"/>
    <cellStyle name="Note 15 9 2" xfId="11947"/>
    <cellStyle name="Note 15 9 3" xfId="11948"/>
    <cellStyle name="Note 15 9 4" xfId="11949"/>
    <cellStyle name="Note 15 9 5" xfId="11950"/>
    <cellStyle name="Note 15 9 6" xfId="11951"/>
    <cellStyle name="Note 15 9 7" xfId="11952"/>
    <cellStyle name="Note 15 9 8" xfId="11953"/>
    <cellStyle name="Note 15 9 9" xfId="11954"/>
    <cellStyle name="Note 16" xfId="11955"/>
    <cellStyle name="Note 16 10" xfId="11956"/>
    <cellStyle name="Note 16 11" xfId="11957"/>
    <cellStyle name="Note 16 2" xfId="11958"/>
    <cellStyle name="Note 16 3" xfId="11959"/>
    <cellStyle name="Note 16 4" xfId="11960"/>
    <cellStyle name="Note 16 5" xfId="11961"/>
    <cellStyle name="Note 16 6" xfId="11962"/>
    <cellStyle name="Note 16 7" xfId="11963"/>
    <cellStyle name="Note 16 8" xfId="11964"/>
    <cellStyle name="Note 16 9" xfId="11965"/>
    <cellStyle name="Note 17" xfId="11966"/>
    <cellStyle name="Note 17 10" xfId="11967"/>
    <cellStyle name="Note 17 11" xfId="11968"/>
    <cellStyle name="Note 17 2" xfId="11969"/>
    <cellStyle name="Note 17 3" xfId="11970"/>
    <cellStyle name="Note 17 4" xfId="11971"/>
    <cellStyle name="Note 17 5" xfId="11972"/>
    <cellStyle name="Note 17 6" xfId="11973"/>
    <cellStyle name="Note 17 7" xfId="11974"/>
    <cellStyle name="Note 17 8" xfId="11975"/>
    <cellStyle name="Note 17 9" xfId="11976"/>
    <cellStyle name="Note 18" xfId="11977"/>
    <cellStyle name="Note 18 10" xfId="11978"/>
    <cellStyle name="Note 18 11" xfId="11979"/>
    <cellStyle name="Note 18 2" xfId="11980"/>
    <cellStyle name="Note 18 3" xfId="11981"/>
    <cellStyle name="Note 18 4" xfId="11982"/>
    <cellStyle name="Note 18 5" xfId="11983"/>
    <cellStyle name="Note 18 6" xfId="11984"/>
    <cellStyle name="Note 18 7" xfId="11985"/>
    <cellStyle name="Note 18 8" xfId="11986"/>
    <cellStyle name="Note 18 9" xfId="11987"/>
    <cellStyle name="Note 19" xfId="11988"/>
    <cellStyle name="Note 19 10" xfId="11989"/>
    <cellStyle name="Note 19 11" xfId="11990"/>
    <cellStyle name="Note 19 2" xfId="11991"/>
    <cellStyle name="Note 19 3" xfId="11992"/>
    <cellStyle name="Note 19 4" xfId="11993"/>
    <cellStyle name="Note 19 5" xfId="11994"/>
    <cellStyle name="Note 19 6" xfId="11995"/>
    <cellStyle name="Note 19 7" xfId="11996"/>
    <cellStyle name="Note 19 8" xfId="11997"/>
    <cellStyle name="Note 19 9" xfId="11998"/>
    <cellStyle name="Note 2" xfId="11999"/>
    <cellStyle name="Note 2 10" xfId="12000"/>
    <cellStyle name="Note 2 10 10" xfId="12001"/>
    <cellStyle name="Note 2 10 10 10" xfId="12002"/>
    <cellStyle name="Note 2 10 10 11" xfId="12003"/>
    <cellStyle name="Note 2 10 10 2" xfId="12004"/>
    <cellStyle name="Note 2 10 10 3" xfId="12005"/>
    <cellStyle name="Note 2 10 10 4" xfId="12006"/>
    <cellStyle name="Note 2 10 10 5" xfId="12007"/>
    <cellStyle name="Note 2 10 10 6" xfId="12008"/>
    <cellStyle name="Note 2 10 10 7" xfId="12009"/>
    <cellStyle name="Note 2 10 10 8" xfId="12010"/>
    <cellStyle name="Note 2 10 10 9" xfId="12011"/>
    <cellStyle name="Note 2 10 11" xfId="12012"/>
    <cellStyle name="Note 2 10 11 10" xfId="12013"/>
    <cellStyle name="Note 2 10 11 11" xfId="12014"/>
    <cellStyle name="Note 2 10 11 2" xfId="12015"/>
    <cellStyle name="Note 2 10 11 3" xfId="12016"/>
    <cellStyle name="Note 2 10 11 4" xfId="12017"/>
    <cellStyle name="Note 2 10 11 5" xfId="12018"/>
    <cellStyle name="Note 2 10 11 6" xfId="12019"/>
    <cellStyle name="Note 2 10 11 7" xfId="12020"/>
    <cellStyle name="Note 2 10 11 8" xfId="12021"/>
    <cellStyle name="Note 2 10 11 9" xfId="12022"/>
    <cellStyle name="Note 2 10 12" xfId="12023"/>
    <cellStyle name="Note 2 10 12 10" xfId="12024"/>
    <cellStyle name="Note 2 10 12 11" xfId="12025"/>
    <cellStyle name="Note 2 10 12 2" xfId="12026"/>
    <cellStyle name="Note 2 10 12 3" xfId="12027"/>
    <cellStyle name="Note 2 10 12 4" xfId="12028"/>
    <cellStyle name="Note 2 10 12 5" xfId="12029"/>
    <cellStyle name="Note 2 10 12 6" xfId="12030"/>
    <cellStyle name="Note 2 10 12 7" xfId="12031"/>
    <cellStyle name="Note 2 10 12 8" xfId="12032"/>
    <cellStyle name="Note 2 10 12 9" xfId="12033"/>
    <cellStyle name="Note 2 10 13" xfId="12034"/>
    <cellStyle name="Note 2 10 13 10" xfId="12035"/>
    <cellStyle name="Note 2 10 13 11" xfId="12036"/>
    <cellStyle name="Note 2 10 13 2" xfId="12037"/>
    <cellStyle name="Note 2 10 13 3" xfId="12038"/>
    <cellStyle name="Note 2 10 13 4" xfId="12039"/>
    <cellStyle name="Note 2 10 13 5" xfId="12040"/>
    <cellStyle name="Note 2 10 13 6" xfId="12041"/>
    <cellStyle name="Note 2 10 13 7" xfId="12042"/>
    <cellStyle name="Note 2 10 13 8" xfId="12043"/>
    <cellStyle name="Note 2 10 13 9" xfId="12044"/>
    <cellStyle name="Note 2 10 14" xfId="12045"/>
    <cellStyle name="Note 2 10 14 10" xfId="12046"/>
    <cellStyle name="Note 2 10 14 11" xfId="12047"/>
    <cellStyle name="Note 2 10 14 2" xfId="12048"/>
    <cellStyle name="Note 2 10 14 3" xfId="12049"/>
    <cellStyle name="Note 2 10 14 4" xfId="12050"/>
    <cellStyle name="Note 2 10 14 5" xfId="12051"/>
    <cellStyle name="Note 2 10 14 6" xfId="12052"/>
    <cellStyle name="Note 2 10 14 7" xfId="12053"/>
    <cellStyle name="Note 2 10 14 8" xfId="12054"/>
    <cellStyle name="Note 2 10 14 9" xfId="12055"/>
    <cellStyle name="Note 2 10 15" xfId="12056"/>
    <cellStyle name="Note 2 10 15 10" xfId="12057"/>
    <cellStyle name="Note 2 10 15 11" xfId="12058"/>
    <cellStyle name="Note 2 10 15 2" xfId="12059"/>
    <cellStyle name="Note 2 10 15 3" xfId="12060"/>
    <cellStyle name="Note 2 10 15 4" xfId="12061"/>
    <cellStyle name="Note 2 10 15 5" xfId="12062"/>
    <cellStyle name="Note 2 10 15 6" xfId="12063"/>
    <cellStyle name="Note 2 10 15 7" xfId="12064"/>
    <cellStyle name="Note 2 10 15 8" xfId="12065"/>
    <cellStyle name="Note 2 10 15 9" xfId="12066"/>
    <cellStyle name="Note 2 10 16" xfId="12067"/>
    <cellStyle name="Note 2 10 16 10" xfId="12068"/>
    <cellStyle name="Note 2 10 16 11" xfId="12069"/>
    <cellStyle name="Note 2 10 16 2" xfId="12070"/>
    <cellStyle name="Note 2 10 16 3" xfId="12071"/>
    <cellStyle name="Note 2 10 16 4" xfId="12072"/>
    <cellStyle name="Note 2 10 16 5" xfId="12073"/>
    <cellStyle name="Note 2 10 16 6" xfId="12074"/>
    <cellStyle name="Note 2 10 16 7" xfId="12075"/>
    <cellStyle name="Note 2 10 16 8" xfId="12076"/>
    <cellStyle name="Note 2 10 16 9" xfId="12077"/>
    <cellStyle name="Note 2 10 17" xfId="12078"/>
    <cellStyle name="Note 2 10 17 10" xfId="12079"/>
    <cellStyle name="Note 2 10 17 11" xfId="12080"/>
    <cellStyle name="Note 2 10 17 2" xfId="12081"/>
    <cellStyle name="Note 2 10 17 3" xfId="12082"/>
    <cellStyle name="Note 2 10 17 4" xfId="12083"/>
    <cellStyle name="Note 2 10 17 5" xfId="12084"/>
    <cellStyle name="Note 2 10 17 6" xfId="12085"/>
    <cellStyle name="Note 2 10 17 7" xfId="12086"/>
    <cellStyle name="Note 2 10 17 8" xfId="12087"/>
    <cellStyle name="Note 2 10 17 9" xfId="12088"/>
    <cellStyle name="Note 2 10 18" xfId="12089"/>
    <cellStyle name="Note 2 10 18 10" xfId="12090"/>
    <cellStyle name="Note 2 10 18 11" xfId="12091"/>
    <cellStyle name="Note 2 10 18 2" xfId="12092"/>
    <cellStyle name="Note 2 10 18 3" xfId="12093"/>
    <cellStyle name="Note 2 10 18 4" xfId="12094"/>
    <cellStyle name="Note 2 10 18 5" xfId="12095"/>
    <cellStyle name="Note 2 10 18 6" xfId="12096"/>
    <cellStyle name="Note 2 10 18 7" xfId="12097"/>
    <cellStyle name="Note 2 10 18 8" xfId="12098"/>
    <cellStyle name="Note 2 10 18 9" xfId="12099"/>
    <cellStyle name="Note 2 10 19" xfId="12100"/>
    <cellStyle name="Note 2 10 2" xfId="12101"/>
    <cellStyle name="Note 2 10 2 10" xfId="12102"/>
    <cellStyle name="Note 2 10 2 11" xfId="12103"/>
    <cellStyle name="Note 2 10 2 2" xfId="12104"/>
    <cellStyle name="Note 2 10 2 3" xfId="12105"/>
    <cellStyle name="Note 2 10 2 4" xfId="12106"/>
    <cellStyle name="Note 2 10 2 5" xfId="12107"/>
    <cellStyle name="Note 2 10 2 6" xfId="12108"/>
    <cellStyle name="Note 2 10 2 7" xfId="12109"/>
    <cellStyle name="Note 2 10 2 8" xfId="12110"/>
    <cellStyle name="Note 2 10 2 9" xfId="12111"/>
    <cellStyle name="Note 2 10 20" xfId="12112"/>
    <cellStyle name="Note 2 10 21" xfId="12113"/>
    <cellStyle name="Note 2 10 22" xfId="12114"/>
    <cellStyle name="Note 2 10 23" xfId="12115"/>
    <cellStyle name="Note 2 10 24" xfId="12116"/>
    <cellStyle name="Note 2 10 25" xfId="12117"/>
    <cellStyle name="Note 2 10 26" xfId="12118"/>
    <cellStyle name="Note 2 10 27" xfId="12119"/>
    <cellStyle name="Note 2 10 28" xfId="12120"/>
    <cellStyle name="Note 2 10 29" xfId="12121"/>
    <cellStyle name="Note 2 10 3" xfId="12122"/>
    <cellStyle name="Note 2 10 3 10" xfId="12123"/>
    <cellStyle name="Note 2 10 3 11" xfId="12124"/>
    <cellStyle name="Note 2 10 3 2" xfId="12125"/>
    <cellStyle name="Note 2 10 3 3" xfId="12126"/>
    <cellStyle name="Note 2 10 3 4" xfId="12127"/>
    <cellStyle name="Note 2 10 3 5" xfId="12128"/>
    <cellStyle name="Note 2 10 3 6" xfId="12129"/>
    <cellStyle name="Note 2 10 3 7" xfId="12130"/>
    <cellStyle name="Note 2 10 3 8" xfId="12131"/>
    <cellStyle name="Note 2 10 3 9" xfId="12132"/>
    <cellStyle name="Note 2 10 30" xfId="12133"/>
    <cellStyle name="Note 2 10 31" xfId="12134"/>
    <cellStyle name="Note 2 10 32" xfId="12135"/>
    <cellStyle name="Note 2 10 33" xfId="12136"/>
    <cellStyle name="Note 2 10 34" xfId="12137"/>
    <cellStyle name="Note 2 10 35" xfId="12138"/>
    <cellStyle name="Note 2 10 36" xfId="12139"/>
    <cellStyle name="Note 2 10 37" xfId="12140"/>
    <cellStyle name="Note 2 10 38" xfId="12141"/>
    <cellStyle name="Note 2 10 39" xfId="12142"/>
    <cellStyle name="Note 2 10 4" xfId="12143"/>
    <cellStyle name="Note 2 10 4 10" xfId="12144"/>
    <cellStyle name="Note 2 10 4 11" xfId="12145"/>
    <cellStyle name="Note 2 10 4 2" xfId="12146"/>
    <cellStyle name="Note 2 10 4 3" xfId="12147"/>
    <cellStyle name="Note 2 10 4 4" xfId="12148"/>
    <cellStyle name="Note 2 10 4 5" xfId="12149"/>
    <cellStyle name="Note 2 10 4 6" xfId="12150"/>
    <cellStyle name="Note 2 10 4 7" xfId="12151"/>
    <cellStyle name="Note 2 10 4 8" xfId="12152"/>
    <cellStyle name="Note 2 10 4 9" xfId="12153"/>
    <cellStyle name="Note 2 10 40" xfId="12154"/>
    <cellStyle name="Note 2 10 5" xfId="12155"/>
    <cellStyle name="Note 2 10 5 10" xfId="12156"/>
    <cellStyle name="Note 2 10 5 11" xfId="12157"/>
    <cellStyle name="Note 2 10 5 2" xfId="12158"/>
    <cellStyle name="Note 2 10 5 3" xfId="12159"/>
    <cellStyle name="Note 2 10 5 4" xfId="12160"/>
    <cellStyle name="Note 2 10 5 5" xfId="12161"/>
    <cellStyle name="Note 2 10 5 6" xfId="12162"/>
    <cellStyle name="Note 2 10 5 7" xfId="12163"/>
    <cellStyle name="Note 2 10 5 8" xfId="12164"/>
    <cellStyle name="Note 2 10 5 9" xfId="12165"/>
    <cellStyle name="Note 2 10 6" xfId="12166"/>
    <cellStyle name="Note 2 10 6 10" xfId="12167"/>
    <cellStyle name="Note 2 10 6 11" xfId="12168"/>
    <cellStyle name="Note 2 10 6 2" xfId="12169"/>
    <cellStyle name="Note 2 10 6 3" xfId="12170"/>
    <cellStyle name="Note 2 10 6 4" xfId="12171"/>
    <cellStyle name="Note 2 10 6 5" xfId="12172"/>
    <cellStyle name="Note 2 10 6 6" xfId="12173"/>
    <cellStyle name="Note 2 10 6 7" xfId="12174"/>
    <cellStyle name="Note 2 10 6 8" xfId="12175"/>
    <cellStyle name="Note 2 10 6 9" xfId="12176"/>
    <cellStyle name="Note 2 10 7" xfId="12177"/>
    <cellStyle name="Note 2 10 7 10" xfId="12178"/>
    <cellStyle name="Note 2 10 7 11" xfId="12179"/>
    <cellStyle name="Note 2 10 7 2" xfId="12180"/>
    <cellStyle name="Note 2 10 7 3" xfId="12181"/>
    <cellStyle name="Note 2 10 7 4" xfId="12182"/>
    <cellStyle name="Note 2 10 7 5" xfId="12183"/>
    <cellStyle name="Note 2 10 7 6" xfId="12184"/>
    <cellStyle name="Note 2 10 7 7" xfId="12185"/>
    <cellStyle name="Note 2 10 7 8" xfId="12186"/>
    <cellStyle name="Note 2 10 7 9" xfId="12187"/>
    <cellStyle name="Note 2 10 8" xfId="12188"/>
    <cellStyle name="Note 2 10 8 10" xfId="12189"/>
    <cellStyle name="Note 2 10 8 11" xfId="12190"/>
    <cellStyle name="Note 2 10 8 2" xfId="12191"/>
    <cellStyle name="Note 2 10 8 3" xfId="12192"/>
    <cellStyle name="Note 2 10 8 4" xfId="12193"/>
    <cellStyle name="Note 2 10 8 5" xfId="12194"/>
    <cellStyle name="Note 2 10 8 6" xfId="12195"/>
    <cellStyle name="Note 2 10 8 7" xfId="12196"/>
    <cellStyle name="Note 2 10 8 8" xfId="12197"/>
    <cellStyle name="Note 2 10 8 9" xfId="12198"/>
    <cellStyle name="Note 2 10 9" xfId="12199"/>
    <cellStyle name="Note 2 10 9 10" xfId="12200"/>
    <cellStyle name="Note 2 10 9 11" xfId="12201"/>
    <cellStyle name="Note 2 10 9 2" xfId="12202"/>
    <cellStyle name="Note 2 10 9 3" xfId="12203"/>
    <cellStyle name="Note 2 10 9 4" xfId="12204"/>
    <cellStyle name="Note 2 10 9 5" xfId="12205"/>
    <cellStyle name="Note 2 10 9 6" xfId="12206"/>
    <cellStyle name="Note 2 10 9 7" xfId="12207"/>
    <cellStyle name="Note 2 10 9 8" xfId="12208"/>
    <cellStyle name="Note 2 10 9 9" xfId="12209"/>
    <cellStyle name="Note 2 11" xfId="12210"/>
    <cellStyle name="Note 2 11 10" xfId="12211"/>
    <cellStyle name="Note 2 11 10 10" xfId="12212"/>
    <cellStyle name="Note 2 11 10 11" xfId="12213"/>
    <cellStyle name="Note 2 11 10 2" xfId="12214"/>
    <cellStyle name="Note 2 11 10 3" xfId="12215"/>
    <cellStyle name="Note 2 11 10 4" xfId="12216"/>
    <cellStyle name="Note 2 11 10 5" xfId="12217"/>
    <cellStyle name="Note 2 11 10 6" xfId="12218"/>
    <cellStyle name="Note 2 11 10 7" xfId="12219"/>
    <cellStyle name="Note 2 11 10 8" xfId="12220"/>
    <cellStyle name="Note 2 11 10 9" xfId="12221"/>
    <cellStyle name="Note 2 11 11" xfId="12222"/>
    <cellStyle name="Note 2 11 11 10" xfId="12223"/>
    <cellStyle name="Note 2 11 11 11" xfId="12224"/>
    <cellStyle name="Note 2 11 11 2" xfId="12225"/>
    <cellStyle name="Note 2 11 11 3" xfId="12226"/>
    <cellStyle name="Note 2 11 11 4" xfId="12227"/>
    <cellStyle name="Note 2 11 11 5" xfId="12228"/>
    <cellStyle name="Note 2 11 11 6" xfId="12229"/>
    <cellStyle name="Note 2 11 11 7" xfId="12230"/>
    <cellStyle name="Note 2 11 11 8" xfId="12231"/>
    <cellStyle name="Note 2 11 11 9" xfId="12232"/>
    <cellStyle name="Note 2 11 12" xfId="12233"/>
    <cellStyle name="Note 2 11 12 10" xfId="12234"/>
    <cellStyle name="Note 2 11 12 11" xfId="12235"/>
    <cellStyle name="Note 2 11 12 2" xfId="12236"/>
    <cellStyle name="Note 2 11 12 3" xfId="12237"/>
    <cellStyle name="Note 2 11 12 4" xfId="12238"/>
    <cellStyle name="Note 2 11 12 5" xfId="12239"/>
    <cellStyle name="Note 2 11 12 6" xfId="12240"/>
    <cellStyle name="Note 2 11 12 7" xfId="12241"/>
    <cellStyle name="Note 2 11 12 8" xfId="12242"/>
    <cellStyle name="Note 2 11 12 9" xfId="12243"/>
    <cellStyle name="Note 2 11 13" xfId="12244"/>
    <cellStyle name="Note 2 11 13 10" xfId="12245"/>
    <cellStyle name="Note 2 11 13 11" xfId="12246"/>
    <cellStyle name="Note 2 11 13 2" xfId="12247"/>
    <cellStyle name="Note 2 11 13 3" xfId="12248"/>
    <cellStyle name="Note 2 11 13 4" xfId="12249"/>
    <cellStyle name="Note 2 11 13 5" xfId="12250"/>
    <cellStyle name="Note 2 11 13 6" xfId="12251"/>
    <cellStyle name="Note 2 11 13 7" xfId="12252"/>
    <cellStyle name="Note 2 11 13 8" xfId="12253"/>
    <cellStyle name="Note 2 11 13 9" xfId="12254"/>
    <cellStyle name="Note 2 11 14" xfId="12255"/>
    <cellStyle name="Note 2 11 14 10" xfId="12256"/>
    <cellStyle name="Note 2 11 14 11" xfId="12257"/>
    <cellStyle name="Note 2 11 14 2" xfId="12258"/>
    <cellStyle name="Note 2 11 14 3" xfId="12259"/>
    <cellStyle name="Note 2 11 14 4" xfId="12260"/>
    <cellStyle name="Note 2 11 14 5" xfId="12261"/>
    <cellStyle name="Note 2 11 14 6" xfId="12262"/>
    <cellStyle name="Note 2 11 14 7" xfId="12263"/>
    <cellStyle name="Note 2 11 14 8" xfId="12264"/>
    <cellStyle name="Note 2 11 14 9" xfId="12265"/>
    <cellStyle name="Note 2 11 15" xfId="12266"/>
    <cellStyle name="Note 2 11 15 10" xfId="12267"/>
    <cellStyle name="Note 2 11 15 11" xfId="12268"/>
    <cellStyle name="Note 2 11 15 2" xfId="12269"/>
    <cellStyle name="Note 2 11 15 3" xfId="12270"/>
    <cellStyle name="Note 2 11 15 4" xfId="12271"/>
    <cellStyle name="Note 2 11 15 5" xfId="12272"/>
    <cellStyle name="Note 2 11 15 6" xfId="12273"/>
    <cellStyle name="Note 2 11 15 7" xfId="12274"/>
    <cellStyle name="Note 2 11 15 8" xfId="12275"/>
    <cellStyle name="Note 2 11 15 9" xfId="12276"/>
    <cellStyle name="Note 2 11 16" xfId="12277"/>
    <cellStyle name="Note 2 11 16 10" xfId="12278"/>
    <cellStyle name="Note 2 11 16 11" xfId="12279"/>
    <cellStyle name="Note 2 11 16 2" xfId="12280"/>
    <cellStyle name="Note 2 11 16 3" xfId="12281"/>
    <cellStyle name="Note 2 11 16 4" xfId="12282"/>
    <cellStyle name="Note 2 11 16 5" xfId="12283"/>
    <cellStyle name="Note 2 11 16 6" xfId="12284"/>
    <cellStyle name="Note 2 11 16 7" xfId="12285"/>
    <cellStyle name="Note 2 11 16 8" xfId="12286"/>
    <cellStyle name="Note 2 11 16 9" xfId="12287"/>
    <cellStyle name="Note 2 11 17" xfId="12288"/>
    <cellStyle name="Note 2 11 17 10" xfId="12289"/>
    <cellStyle name="Note 2 11 17 11" xfId="12290"/>
    <cellStyle name="Note 2 11 17 2" xfId="12291"/>
    <cellStyle name="Note 2 11 17 3" xfId="12292"/>
    <cellStyle name="Note 2 11 17 4" xfId="12293"/>
    <cellStyle name="Note 2 11 17 5" xfId="12294"/>
    <cellStyle name="Note 2 11 17 6" xfId="12295"/>
    <cellStyle name="Note 2 11 17 7" xfId="12296"/>
    <cellStyle name="Note 2 11 17 8" xfId="12297"/>
    <cellStyle name="Note 2 11 17 9" xfId="12298"/>
    <cellStyle name="Note 2 11 18" xfId="12299"/>
    <cellStyle name="Note 2 11 18 10" xfId="12300"/>
    <cellStyle name="Note 2 11 18 11" xfId="12301"/>
    <cellStyle name="Note 2 11 18 2" xfId="12302"/>
    <cellStyle name="Note 2 11 18 3" xfId="12303"/>
    <cellStyle name="Note 2 11 18 4" xfId="12304"/>
    <cellStyle name="Note 2 11 18 5" xfId="12305"/>
    <cellStyle name="Note 2 11 18 6" xfId="12306"/>
    <cellStyle name="Note 2 11 18 7" xfId="12307"/>
    <cellStyle name="Note 2 11 18 8" xfId="12308"/>
    <cellStyle name="Note 2 11 18 9" xfId="12309"/>
    <cellStyle name="Note 2 11 19" xfId="12310"/>
    <cellStyle name="Note 2 11 2" xfId="12311"/>
    <cellStyle name="Note 2 11 2 10" xfId="12312"/>
    <cellStyle name="Note 2 11 2 11" xfId="12313"/>
    <cellStyle name="Note 2 11 2 2" xfId="12314"/>
    <cellStyle name="Note 2 11 2 3" xfId="12315"/>
    <cellStyle name="Note 2 11 2 4" xfId="12316"/>
    <cellStyle name="Note 2 11 2 5" xfId="12317"/>
    <cellStyle name="Note 2 11 2 6" xfId="12318"/>
    <cellStyle name="Note 2 11 2 7" xfId="12319"/>
    <cellStyle name="Note 2 11 2 8" xfId="12320"/>
    <cellStyle name="Note 2 11 2 9" xfId="12321"/>
    <cellStyle name="Note 2 11 20" xfId="12322"/>
    <cellStyle name="Note 2 11 21" xfId="12323"/>
    <cellStyle name="Note 2 11 22" xfId="12324"/>
    <cellStyle name="Note 2 11 23" xfId="12325"/>
    <cellStyle name="Note 2 11 24" xfId="12326"/>
    <cellStyle name="Note 2 11 25" xfId="12327"/>
    <cellStyle name="Note 2 11 26" xfId="12328"/>
    <cellStyle name="Note 2 11 27" xfId="12329"/>
    <cellStyle name="Note 2 11 28" xfId="12330"/>
    <cellStyle name="Note 2 11 29" xfId="12331"/>
    <cellStyle name="Note 2 11 3" xfId="12332"/>
    <cellStyle name="Note 2 11 3 10" xfId="12333"/>
    <cellStyle name="Note 2 11 3 11" xfId="12334"/>
    <cellStyle name="Note 2 11 3 2" xfId="12335"/>
    <cellStyle name="Note 2 11 3 3" xfId="12336"/>
    <cellStyle name="Note 2 11 3 4" xfId="12337"/>
    <cellStyle name="Note 2 11 3 5" xfId="12338"/>
    <cellStyle name="Note 2 11 3 6" xfId="12339"/>
    <cellStyle name="Note 2 11 3 7" xfId="12340"/>
    <cellStyle name="Note 2 11 3 8" xfId="12341"/>
    <cellStyle name="Note 2 11 3 9" xfId="12342"/>
    <cellStyle name="Note 2 11 30" xfId="12343"/>
    <cellStyle name="Note 2 11 31" xfId="12344"/>
    <cellStyle name="Note 2 11 32" xfId="12345"/>
    <cellStyle name="Note 2 11 33" xfId="12346"/>
    <cellStyle name="Note 2 11 34" xfId="12347"/>
    <cellStyle name="Note 2 11 35" xfId="12348"/>
    <cellStyle name="Note 2 11 36" xfId="12349"/>
    <cellStyle name="Note 2 11 37" xfId="12350"/>
    <cellStyle name="Note 2 11 38" xfId="12351"/>
    <cellStyle name="Note 2 11 39" xfId="12352"/>
    <cellStyle name="Note 2 11 4" xfId="12353"/>
    <cellStyle name="Note 2 11 4 10" xfId="12354"/>
    <cellStyle name="Note 2 11 4 11" xfId="12355"/>
    <cellStyle name="Note 2 11 4 2" xfId="12356"/>
    <cellStyle name="Note 2 11 4 3" xfId="12357"/>
    <cellStyle name="Note 2 11 4 4" xfId="12358"/>
    <cellStyle name="Note 2 11 4 5" xfId="12359"/>
    <cellStyle name="Note 2 11 4 6" xfId="12360"/>
    <cellStyle name="Note 2 11 4 7" xfId="12361"/>
    <cellStyle name="Note 2 11 4 8" xfId="12362"/>
    <cellStyle name="Note 2 11 4 9" xfId="12363"/>
    <cellStyle name="Note 2 11 40" xfId="12364"/>
    <cellStyle name="Note 2 11 5" xfId="12365"/>
    <cellStyle name="Note 2 11 5 10" xfId="12366"/>
    <cellStyle name="Note 2 11 5 11" xfId="12367"/>
    <cellStyle name="Note 2 11 5 2" xfId="12368"/>
    <cellStyle name="Note 2 11 5 3" xfId="12369"/>
    <cellStyle name="Note 2 11 5 4" xfId="12370"/>
    <cellStyle name="Note 2 11 5 5" xfId="12371"/>
    <cellStyle name="Note 2 11 5 6" xfId="12372"/>
    <cellStyle name="Note 2 11 5 7" xfId="12373"/>
    <cellStyle name="Note 2 11 5 8" xfId="12374"/>
    <cellStyle name="Note 2 11 5 9" xfId="12375"/>
    <cellStyle name="Note 2 11 6" xfId="12376"/>
    <cellStyle name="Note 2 11 6 10" xfId="12377"/>
    <cellStyle name="Note 2 11 6 11" xfId="12378"/>
    <cellStyle name="Note 2 11 6 2" xfId="12379"/>
    <cellStyle name="Note 2 11 6 3" xfId="12380"/>
    <cellStyle name="Note 2 11 6 4" xfId="12381"/>
    <cellStyle name="Note 2 11 6 5" xfId="12382"/>
    <cellStyle name="Note 2 11 6 6" xfId="12383"/>
    <cellStyle name="Note 2 11 6 7" xfId="12384"/>
    <cellStyle name="Note 2 11 6 8" xfId="12385"/>
    <cellStyle name="Note 2 11 6 9" xfId="12386"/>
    <cellStyle name="Note 2 11 7" xfId="12387"/>
    <cellStyle name="Note 2 11 7 10" xfId="12388"/>
    <cellStyle name="Note 2 11 7 11" xfId="12389"/>
    <cellStyle name="Note 2 11 7 2" xfId="12390"/>
    <cellStyle name="Note 2 11 7 3" xfId="12391"/>
    <cellStyle name="Note 2 11 7 4" xfId="12392"/>
    <cellStyle name="Note 2 11 7 5" xfId="12393"/>
    <cellStyle name="Note 2 11 7 6" xfId="12394"/>
    <cellStyle name="Note 2 11 7 7" xfId="12395"/>
    <cellStyle name="Note 2 11 7 8" xfId="12396"/>
    <cellStyle name="Note 2 11 7 9" xfId="12397"/>
    <cellStyle name="Note 2 11 8" xfId="12398"/>
    <cellStyle name="Note 2 11 8 10" xfId="12399"/>
    <cellStyle name="Note 2 11 8 11" xfId="12400"/>
    <cellStyle name="Note 2 11 8 2" xfId="12401"/>
    <cellStyle name="Note 2 11 8 3" xfId="12402"/>
    <cellStyle name="Note 2 11 8 4" xfId="12403"/>
    <cellStyle name="Note 2 11 8 5" xfId="12404"/>
    <cellStyle name="Note 2 11 8 6" xfId="12405"/>
    <cellStyle name="Note 2 11 8 7" xfId="12406"/>
    <cellStyle name="Note 2 11 8 8" xfId="12407"/>
    <cellStyle name="Note 2 11 8 9" xfId="12408"/>
    <cellStyle name="Note 2 11 9" xfId="12409"/>
    <cellStyle name="Note 2 11 9 10" xfId="12410"/>
    <cellStyle name="Note 2 11 9 11" xfId="12411"/>
    <cellStyle name="Note 2 11 9 2" xfId="12412"/>
    <cellStyle name="Note 2 11 9 3" xfId="12413"/>
    <cellStyle name="Note 2 11 9 4" xfId="12414"/>
    <cellStyle name="Note 2 11 9 5" xfId="12415"/>
    <cellStyle name="Note 2 11 9 6" xfId="12416"/>
    <cellStyle name="Note 2 11 9 7" xfId="12417"/>
    <cellStyle name="Note 2 11 9 8" xfId="12418"/>
    <cellStyle name="Note 2 11 9 9" xfId="12419"/>
    <cellStyle name="Note 2 12" xfId="12420"/>
    <cellStyle name="Note 2 12 10" xfId="12421"/>
    <cellStyle name="Note 2 12 10 10" xfId="12422"/>
    <cellStyle name="Note 2 12 10 11" xfId="12423"/>
    <cellStyle name="Note 2 12 10 2" xfId="12424"/>
    <cellStyle name="Note 2 12 10 3" xfId="12425"/>
    <cellStyle name="Note 2 12 10 4" xfId="12426"/>
    <cellStyle name="Note 2 12 10 5" xfId="12427"/>
    <cellStyle name="Note 2 12 10 6" xfId="12428"/>
    <cellStyle name="Note 2 12 10 7" xfId="12429"/>
    <cellStyle name="Note 2 12 10 8" xfId="12430"/>
    <cellStyle name="Note 2 12 10 9" xfId="12431"/>
    <cellStyle name="Note 2 12 11" xfId="12432"/>
    <cellStyle name="Note 2 12 11 10" xfId="12433"/>
    <cellStyle name="Note 2 12 11 11" xfId="12434"/>
    <cellStyle name="Note 2 12 11 2" xfId="12435"/>
    <cellStyle name="Note 2 12 11 3" xfId="12436"/>
    <cellStyle name="Note 2 12 11 4" xfId="12437"/>
    <cellStyle name="Note 2 12 11 5" xfId="12438"/>
    <cellStyle name="Note 2 12 11 6" xfId="12439"/>
    <cellStyle name="Note 2 12 11 7" xfId="12440"/>
    <cellStyle name="Note 2 12 11 8" xfId="12441"/>
    <cellStyle name="Note 2 12 11 9" xfId="12442"/>
    <cellStyle name="Note 2 12 12" xfId="12443"/>
    <cellStyle name="Note 2 12 12 10" xfId="12444"/>
    <cellStyle name="Note 2 12 12 11" xfId="12445"/>
    <cellStyle name="Note 2 12 12 2" xfId="12446"/>
    <cellStyle name="Note 2 12 12 3" xfId="12447"/>
    <cellStyle name="Note 2 12 12 4" xfId="12448"/>
    <cellStyle name="Note 2 12 12 5" xfId="12449"/>
    <cellStyle name="Note 2 12 12 6" xfId="12450"/>
    <cellStyle name="Note 2 12 12 7" xfId="12451"/>
    <cellStyle name="Note 2 12 12 8" xfId="12452"/>
    <cellStyle name="Note 2 12 12 9" xfId="12453"/>
    <cellStyle name="Note 2 12 13" xfId="12454"/>
    <cellStyle name="Note 2 12 13 10" xfId="12455"/>
    <cellStyle name="Note 2 12 13 11" xfId="12456"/>
    <cellStyle name="Note 2 12 13 2" xfId="12457"/>
    <cellStyle name="Note 2 12 13 3" xfId="12458"/>
    <cellStyle name="Note 2 12 13 4" xfId="12459"/>
    <cellStyle name="Note 2 12 13 5" xfId="12460"/>
    <cellStyle name="Note 2 12 13 6" xfId="12461"/>
    <cellStyle name="Note 2 12 13 7" xfId="12462"/>
    <cellStyle name="Note 2 12 13 8" xfId="12463"/>
    <cellStyle name="Note 2 12 13 9" xfId="12464"/>
    <cellStyle name="Note 2 12 14" xfId="12465"/>
    <cellStyle name="Note 2 12 15" xfId="12466"/>
    <cellStyle name="Note 2 12 16" xfId="12467"/>
    <cellStyle name="Note 2 12 17" xfId="12468"/>
    <cellStyle name="Note 2 12 18" xfId="12469"/>
    <cellStyle name="Note 2 12 19" xfId="12470"/>
    <cellStyle name="Note 2 12 2" xfId="12471"/>
    <cellStyle name="Note 2 12 2 10" xfId="12472"/>
    <cellStyle name="Note 2 12 2 11" xfId="12473"/>
    <cellStyle name="Note 2 12 2 2" xfId="12474"/>
    <cellStyle name="Note 2 12 2 3" xfId="12475"/>
    <cellStyle name="Note 2 12 2 4" xfId="12476"/>
    <cellStyle name="Note 2 12 2 5" xfId="12477"/>
    <cellStyle name="Note 2 12 2 6" xfId="12478"/>
    <cellStyle name="Note 2 12 2 7" xfId="12479"/>
    <cellStyle name="Note 2 12 2 8" xfId="12480"/>
    <cellStyle name="Note 2 12 2 9" xfId="12481"/>
    <cellStyle name="Note 2 12 20" xfId="12482"/>
    <cellStyle name="Note 2 12 21" xfId="12483"/>
    <cellStyle name="Note 2 12 22" xfId="12484"/>
    <cellStyle name="Note 2 12 23" xfId="12485"/>
    <cellStyle name="Note 2 12 3" xfId="12486"/>
    <cellStyle name="Note 2 12 3 10" xfId="12487"/>
    <cellStyle name="Note 2 12 3 11" xfId="12488"/>
    <cellStyle name="Note 2 12 3 2" xfId="12489"/>
    <cellStyle name="Note 2 12 3 3" xfId="12490"/>
    <cellStyle name="Note 2 12 3 4" xfId="12491"/>
    <cellStyle name="Note 2 12 3 5" xfId="12492"/>
    <cellStyle name="Note 2 12 3 6" xfId="12493"/>
    <cellStyle name="Note 2 12 3 7" xfId="12494"/>
    <cellStyle name="Note 2 12 3 8" xfId="12495"/>
    <cellStyle name="Note 2 12 3 9" xfId="12496"/>
    <cellStyle name="Note 2 12 4" xfId="12497"/>
    <cellStyle name="Note 2 12 4 10" xfId="12498"/>
    <cellStyle name="Note 2 12 4 11" xfId="12499"/>
    <cellStyle name="Note 2 12 4 2" xfId="12500"/>
    <cellStyle name="Note 2 12 4 3" xfId="12501"/>
    <cellStyle name="Note 2 12 4 4" xfId="12502"/>
    <cellStyle name="Note 2 12 4 5" xfId="12503"/>
    <cellStyle name="Note 2 12 4 6" xfId="12504"/>
    <cellStyle name="Note 2 12 4 7" xfId="12505"/>
    <cellStyle name="Note 2 12 4 8" xfId="12506"/>
    <cellStyle name="Note 2 12 4 9" xfId="12507"/>
    <cellStyle name="Note 2 12 5" xfId="12508"/>
    <cellStyle name="Note 2 12 5 10" xfId="12509"/>
    <cellStyle name="Note 2 12 5 11" xfId="12510"/>
    <cellStyle name="Note 2 12 5 2" xfId="12511"/>
    <cellStyle name="Note 2 12 5 3" xfId="12512"/>
    <cellStyle name="Note 2 12 5 4" xfId="12513"/>
    <cellStyle name="Note 2 12 5 5" xfId="12514"/>
    <cellStyle name="Note 2 12 5 6" xfId="12515"/>
    <cellStyle name="Note 2 12 5 7" xfId="12516"/>
    <cellStyle name="Note 2 12 5 8" xfId="12517"/>
    <cellStyle name="Note 2 12 5 9" xfId="12518"/>
    <cellStyle name="Note 2 12 6" xfId="12519"/>
    <cellStyle name="Note 2 12 6 10" xfId="12520"/>
    <cellStyle name="Note 2 12 6 11" xfId="12521"/>
    <cellStyle name="Note 2 12 6 2" xfId="12522"/>
    <cellStyle name="Note 2 12 6 3" xfId="12523"/>
    <cellStyle name="Note 2 12 6 4" xfId="12524"/>
    <cellStyle name="Note 2 12 6 5" xfId="12525"/>
    <cellStyle name="Note 2 12 6 6" xfId="12526"/>
    <cellStyle name="Note 2 12 6 7" xfId="12527"/>
    <cellStyle name="Note 2 12 6 8" xfId="12528"/>
    <cellStyle name="Note 2 12 6 9" xfId="12529"/>
    <cellStyle name="Note 2 12 7" xfId="12530"/>
    <cellStyle name="Note 2 12 7 10" xfId="12531"/>
    <cellStyle name="Note 2 12 7 11" xfId="12532"/>
    <cellStyle name="Note 2 12 7 2" xfId="12533"/>
    <cellStyle name="Note 2 12 7 3" xfId="12534"/>
    <cellStyle name="Note 2 12 7 4" xfId="12535"/>
    <cellStyle name="Note 2 12 7 5" xfId="12536"/>
    <cellStyle name="Note 2 12 7 6" xfId="12537"/>
    <cellStyle name="Note 2 12 7 7" xfId="12538"/>
    <cellStyle name="Note 2 12 7 8" xfId="12539"/>
    <cellStyle name="Note 2 12 7 9" xfId="12540"/>
    <cellStyle name="Note 2 12 8" xfId="12541"/>
    <cellStyle name="Note 2 12 8 10" xfId="12542"/>
    <cellStyle name="Note 2 12 8 11" xfId="12543"/>
    <cellStyle name="Note 2 12 8 2" xfId="12544"/>
    <cellStyle name="Note 2 12 8 3" xfId="12545"/>
    <cellStyle name="Note 2 12 8 4" xfId="12546"/>
    <cellStyle name="Note 2 12 8 5" xfId="12547"/>
    <cellStyle name="Note 2 12 8 6" xfId="12548"/>
    <cellStyle name="Note 2 12 8 7" xfId="12549"/>
    <cellStyle name="Note 2 12 8 8" xfId="12550"/>
    <cellStyle name="Note 2 12 8 9" xfId="12551"/>
    <cellStyle name="Note 2 12 9" xfId="12552"/>
    <cellStyle name="Note 2 12 9 10" xfId="12553"/>
    <cellStyle name="Note 2 12 9 11" xfId="12554"/>
    <cellStyle name="Note 2 12 9 2" xfId="12555"/>
    <cellStyle name="Note 2 12 9 3" xfId="12556"/>
    <cellStyle name="Note 2 12 9 4" xfId="12557"/>
    <cellStyle name="Note 2 12 9 5" xfId="12558"/>
    <cellStyle name="Note 2 12 9 6" xfId="12559"/>
    <cellStyle name="Note 2 12 9 7" xfId="12560"/>
    <cellStyle name="Note 2 12 9 8" xfId="12561"/>
    <cellStyle name="Note 2 12 9 9" xfId="12562"/>
    <cellStyle name="Note 2 13" xfId="12563"/>
    <cellStyle name="Note 2 13 10" xfId="12564"/>
    <cellStyle name="Note 2 13 10 10" xfId="12565"/>
    <cellStyle name="Note 2 13 10 11" xfId="12566"/>
    <cellStyle name="Note 2 13 10 2" xfId="12567"/>
    <cellStyle name="Note 2 13 10 3" xfId="12568"/>
    <cellStyle name="Note 2 13 10 4" xfId="12569"/>
    <cellStyle name="Note 2 13 10 5" xfId="12570"/>
    <cellStyle name="Note 2 13 10 6" xfId="12571"/>
    <cellStyle name="Note 2 13 10 7" xfId="12572"/>
    <cellStyle name="Note 2 13 10 8" xfId="12573"/>
    <cellStyle name="Note 2 13 10 9" xfId="12574"/>
    <cellStyle name="Note 2 13 11" xfId="12575"/>
    <cellStyle name="Note 2 13 11 10" xfId="12576"/>
    <cellStyle name="Note 2 13 11 11" xfId="12577"/>
    <cellStyle name="Note 2 13 11 2" xfId="12578"/>
    <cellStyle name="Note 2 13 11 3" xfId="12579"/>
    <cellStyle name="Note 2 13 11 4" xfId="12580"/>
    <cellStyle name="Note 2 13 11 5" xfId="12581"/>
    <cellStyle name="Note 2 13 11 6" xfId="12582"/>
    <cellStyle name="Note 2 13 11 7" xfId="12583"/>
    <cellStyle name="Note 2 13 11 8" xfId="12584"/>
    <cellStyle name="Note 2 13 11 9" xfId="12585"/>
    <cellStyle name="Note 2 13 12" xfId="12586"/>
    <cellStyle name="Note 2 13 12 10" xfId="12587"/>
    <cellStyle name="Note 2 13 12 11" xfId="12588"/>
    <cellStyle name="Note 2 13 12 2" xfId="12589"/>
    <cellStyle name="Note 2 13 12 3" xfId="12590"/>
    <cellStyle name="Note 2 13 12 4" xfId="12591"/>
    <cellStyle name="Note 2 13 12 5" xfId="12592"/>
    <cellStyle name="Note 2 13 12 6" xfId="12593"/>
    <cellStyle name="Note 2 13 12 7" xfId="12594"/>
    <cellStyle name="Note 2 13 12 8" xfId="12595"/>
    <cellStyle name="Note 2 13 12 9" xfId="12596"/>
    <cellStyle name="Note 2 13 13" xfId="12597"/>
    <cellStyle name="Note 2 13 13 10" xfId="12598"/>
    <cellStyle name="Note 2 13 13 11" xfId="12599"/>
    <cellStyle name="Note 2 13 13 2" xfId="12600"/>
    <cellStyle name="Note 2 13 13 3" xfId="12601"/>
    <cellStyle name="Note 2 13 13 4" xfId="12602"/>
    <cellStyle name="Note 2 13 13 5" xfId="12603"/>
    <cellStyle name="Note 2 13 13 6" xfId="12604"/>
    <cellStyle name="Note 2 13 13 7" xfId="12605"/>
    <cellStyle name="Note 2 13 13 8" xfId="12606"/>
    <cellStyle name="Note 2 13 13 9" xfId="12607"/>
    <cellStyle name="Note 2 13 14" xfId="12608"/>
    <cellStyle name="Note 2 13 15" xfId="12609"/>
    <cellStyle name="Note 2 13 16" xfId="12610"/>
    <cellStyle name="Note 2 13 17" xfId="12611"/>
    <cellStyle name="Note 2 13 18" xfId="12612"/>
    <cellStyle name="Note 2 13 19" xfId="12613"/>
    <cellStyle name="Note 2 13 2" xfId="12614"/>
    <cellStyle name="Note 2 13 2 10" xfId="12615"/>
    <cellStyle name="Note 2 13 2 11" xfId="12616"/>
    <cellStyle name="Note 2 13 2 2" xfId="12617"/>
    <cellStyle name="Note 2 13 2 3" xfId="12618"/>
    <cellStyle name="Note 2 13 2 4" xfId="12619"/>
    <cellStyle name="Note 2 13 2 5" xfId="12620"/>
    <cellStyle name="Note 2 13 2 6" xfId="12621"/>
    <cellStyle name="Note 2 13 2 7" xfId="12622"/>
    <cellStyle name="Note 2 13 2 8" xfId="12623"/>
    <cellStyle name="Note 2 13 2 9" xfId="12624"/>
    <cellStyle name="Note 2 13 20" xfId="12625"/>
    <cellStyle name="Note 2 13 21" xfId="12626"/>
    <cellStyle name="Note 2 13 22" xfId="12627"/>
    <cellStyle name="Note 2 13 23" xfId="12628"/>
    <cellStyle name="Note 2 13 3" xfId="12629"/>
    <cellStyle name="Note 2 13 3 10" xfId="12630"/>
    <cellStyle name="Note 2 13 3 11" xfId="12631"/>
    <cellStyle name="Note 2 13 3 2" xfId="12632"/>
    <cellStyle name="Note 2 13 3 3" xfId="12633"/>
    <cellStyle name="Note 2 13 3 4" xfId="12634"/>
    <cellStyle name="Note 2 13 3 5" xfId="12635"/>
    <cellStyle name="Note 2 13 3 6" xfId="12636"/>
    <cellStyle name="Note 2 13 3 7" xfId="12637"/>
    <cellStyle name="Note 2 13 3 8" xfId="12638"/>
    <cellStyle name="Note 2 13 3 9" xfId="12639"/>
    <cellStyle name="Note 2 13 4" xfId="12640"/>
    <cellStyle name="Note 2 13 4 10" xfId="12641"/>
    <cellStyle name="Note 2 13 4 11" xfId="12642"/>
    <cellStyle name="Note 2 13 4 2" xfId="12643"/>
    <cellStyle name="Note 2 13 4 3" xfId="12644"/>
    <cellStyle name="Note 2 13 4 4" xfId="12645"/>
    <cellStyle name="Note 2 13 4 5" xfId="12646"/>
    <cellStyle name="Note 2 13 4 6" xfId="12647"/>
    <cellStyle name="Note 2 13 4 7" xfId="12648"/>
    <cellStyle name="Note 2 13 4 8" xfId="12649"/>
    <cellStyle name="Note 2 13 4 9" xfId="12650"/>
    <cellStyle name="Note 2 13 5" xfId="12651"/>
    <cellStyle name="Note 2 13 5 10" xfId="12652"/>
    <cellStyle name="Note 2 13 5 11" xfId="12653"/>
    <cellStyle name="Note 2 13 5 2" xfId="12654"/>
    <cellStyle name="Note 2 13 5 3" xfId="12655"/>
    <cellStyle name="Note 2 13 5 4" xfId="12656"/>
    <cellStyle name="Note 2 13 5 5" xfId="12657"/>
    <cellStyle name="Note 2 13 5 6" xfId="12658"/>
    <cellStyle name="Note 2 13 5 7" xfId="12659"/>
    <cellStyle name="Note 2 13 5 8" xfId="12660"/>
    <cellStyle name="Note 2 13 5 9" xfId="12661"/>
    <cellStyle name="Note 2 13 6" xfId="12662"/>
    <cellStyle name="Note 2 13 6 10" xfId="12663"/>
    <cellStyle name="Note 2 13 6 11" xfId="12664"/>
    <cellStyle name="Note 2 13 6 2" xfId="12665"/>
    <cellStyle name="Note 2 13 6 3" xfId="12666"/>
    <cellStyle name="Note 2 13 6 4" xfId="12667"/>
    <cellStyle name="Note 2 13 6 5" xfId="12668"/>
    <cellStyle name="Note 2 13 6 6" xfId="12669"/>
    <cellStyle name="Note 2 13 6 7" xfId="12670"/>
    <cellStyle name="Note 2 13 6 8" xfId="12671"/>
    <cellStyle name="Note 2 13 6 9" xfId="12672"/>
    <cellStyle name="Note 2 13 7" xfId="12673"/>
    <cellStyle name="Note 2 13 7 10" xfId="12674"/>
    <cellStyle name="Note 2 13 7 11" xfId="12675"/>
    <cellStyle name="Note 2 13 7 2" xfId="12676"/>
    <cellStyle name="Note 2 13 7 3" xfId="12677"/>
    <cellStyle name="Note 2 13 7 4" xfId="12678"/>
    <cellStyle name="Note 2 13 7 5" xfId="12679"/>
    <cellStyle name="Note 2 13 7 6" xfId="12680"/>
    <cellStyle name="Note 2 13 7 7" xfId="12681"/>
    <cellStyle name="Note 2 13 7 8" xfId="12682"/>
    <cellStyle name="Note 2 13 7 9" xfId="12683"/>
    <cellStyle name="Note 2 13 8" xfId="12684"/>
    <cellStyle name="Note 2 13 8 10" xfId="12685"/>
    <cellStyle name="Note 2 13 8 11" xfId="12686"/>
    <cellStyle name="Note 2 13 8 2" xfId="12687"/>
    <cellStyle name="Note 2 13 8 3" xfId="12688"/>
    <cellStyle name="Note 2 13 8 4" xfId="12689"/>
    <cellStyle name="Note 2 13 8 5" xfId="12690"/>
    <cellStyle name="Note 2 13 8 6" xfId="12691"/>
    <cellStyle name="Note 2 13 8 7" xfId="12692"/>
    <cellStyle name="Note 2 13 8 8" xfId="12693"/>
    <cellStyle name="Note 2 13 8 9" xfId="12694"/>
    <cellStyle name="Note 2 13 9" xfId="12695"/>
    <cellStyle name="Note 2 13 9 10" xfId="12696"/>
    <cellStyle name="Note 2 13 9 11" xfId="12697"/>
    <cellStyle name="Note 2 13 9 2" xfId="12698"/>
    <cellStyle name="Note 2 13 9 3" xfId="12699"/>
    <cellStyle name="Note 2 13 9 4" xfId="12700"/>
    <cellStyle name="Note 2 13 9 5" xfId="12701"/>
    <cellStyle name="Note 2 13 9 6" xfId="12702"/>
    <cellStyle name="Note 2 13 9 7" xfId="12703"/>
    <cellStyle name="Note 2 13 9 8" xfId="12704"/>
    <cellStyle name="Note 2 13 9 9" xfId="12705"/>
    <cellStyle name="Note 2 14" xfId="12706"/>
    <cellStyle name="Note 2 14 10" xfId="12707"/>
    <cellStyle name="Note 2 14 10 10" xfId="12708"/>
    <cellStyle name="Note 2 14 10 11" xfId="12709"/>
    <cellStyle name="Note 2 14 10 2" xfId="12710"/>
    <cellStyle name="Note 2 14 10 3" xfId="12711"/>
    <cellStyle name="Note 2 14 10 4" xfId="12712"/>
    <cellStyle name="Note 2 14 10 5" xfId="12713"/>
    <cellStyle name="Note 2 14 10 6" xfId="12714"/>
    <cellStyle name="Note 2 14 10 7" xfId="12715"/>
    <cellStyle name="Note 2 14 10 8" xfId="12716"/>
    <cellStyle name="Note 2 14 10 9" xfId="12717"/>
    <cellStyle name="Note 2 14 11" xfId="12718"/>
    <cellStyle name="Note 2 14 11 10" xfId="12719"/>
    <cellStyle name="Note 2 14 11 11" xfId="12720"/>
    <cellStyle name="Note 2 14 11 2" xfId="12721"/>
    <cellStyle name="Note 2 14 11 3" xfId="12722"/>
    <cellStyle name="Note 2 14 11 4" xfId="12723"/>
    <cellStyle name="Note 2 14 11 5" xfId="12724"/>
    <cellStyle name="Note 2 14 11 6" xfId="12725"/>
    <cellStyle name="Note 2 14 11 7" xfId="12726"/>
    <cellStyle name="Note 2 14 11 8" xfId="12727"/>
    <cellStyle name="Note 2 14 11 9" xfId="12728"/>
    <cellStyle name="Note 2 14 12" xfId="12729"/>
    <cellStyle name="Note 2 14 12 10" xfId="12730"/>
    <cellStyle name="Note 2 14 12 11" xfId="12731"/>
    <cellStyle name="Note 2 14 12 2" xfId="12732"/>
    <cellStyle name="Note 2 14 12 3" xfId="12733"/>
    <cellStyle name="Note 2 14 12 4" xfId="12734"/>
    <cellStyle name="Note 2 14 12 5" xfId="12735"/>
    <cellStyle name="Note 2 14 12 6" xfId="12736"/>
    <cellStyle name="Note 2 14 12 7" xfId="12737"/>
    <cellStyle name="Note 2 14 12 8" xfId="12738"/>
    <cellStyle name="Note 2 14 12 9" xfId="12739"/>
    <cellStyle name="Note 2 14 13" xfId="12740"/>
    <cellStyle name="Note 2 14 13 10" xfId="12741"/>
    <cellStyle name="Note 2 14 13 11" xfId="12742"/>
    <cellStyle name="Note 2 14 13 2" xfId="12743"/>
    <cellStyle name="Note 2 14 13 3" xfId="12744"/>
    <cellStyle name="Note 2 14 13 4" xfId="12745"/>
    <cellStyle name="Note 2 14 13 5" xfId="12746"/>
    <cellStyle name="Note 2 14 13 6" xfId="12747"/>
    <cellStyle name="Note 2 14 13 7" xfId="12748"/>
    <cellStyle name="Note 2 14 13 8" xfId="12749"/>
    <cellStyle name="Note 2 14 13 9" xfId="12750"/>
    <cellStyle name="Note 2 14 14" xfId="12751"/>
    <cellStyle name="Note 2 14 15" xfId="12752"/>
    <cellStyle name="Note 2 14 16" xfId="12753"/>
    <cellStyle name="Note 2 14 17" xfId="12754"/>
    <cellStyle name="Note 2 14 18" xfId="12755"/>
    <cellStyle name="Note 2 14 19" xfId="12756"/>
    <cellStyle name="Note 2 14 2" xfId="12757"/>
    <cellStyle name="Note 2 14 2 10" xfId="12758"/>
    <cellStyle name="Note 2 14 2 11" xfId="12759"/>
    <cellStyle name="Note 2 14 2 2" xfId="12760"/>
    <cellStyle name="Note 2 14 2 3" xfId="12761"/>
    <cellStyle name="Note 2 14 2 4" xfId="12762"/>
    <cellStyle name="Note 2 14 2 5" xfId="12763"/>
    <cellStyle name="Note 2 14 2 6" xfId="12764"/>
    <cellStyle name="Note 2 14 2 7" xfId="12765"/>
    <cellStyle name="Note 2 14 2 8" xfId="12766"/>
    <cellStyle name="Note 2 14 2 9" xfId="12767"/>
    <cellStyle name="Note 2 14 20" xfId="12768"/>
    <cellStyle name="Note 2 14 21" xfId="12769"/>
    <cellStyle name="Note 2 14 22" xfId="12770"/>
    <cellStyle name="Note 2 14 23" xfId="12771"/>
    <cellStyle name="Note 2 14 3" xfId="12772"/>
    <cellStyle name="Note 2 14 3 10" xfId="12773"/>
    <cellStyle name="Note 2 14 3 11" xfId="12774"/>
    <cellStyle name="Note 2 14 3 2" xfId="12775"/>
    <cellStyle name="Note 2 14 3 3" xfId="12776"/>
    <cellStyle name="Note 2 14 3 4" xfId="12777"/>
    <cellStyle name="Note 2 14 3 5" xfId="12778"/>
    <cellStyle name="Note 2 14 3 6" xfId="12779"/>
    <cellStyle name="Note 2 14 3 7" xfId="12780"/>
    <cellStyle name="Note 2 14 3 8" xfId="12781"/>
    <cellStyle name="Note 2 14 3 9" xfId="12782"/>
    <cellStyle name="Note 2 14 4" xfId="12783"/>
    <cellStyle name="Note 2 14 4 10" xfId="12784"/>
    <cellStyle name="Note 2 14 4 11" xfId="12785"/>
    <cellStyle name="Note 2 14 4 2" xfId="12786"/>
    <cellStyle name="Note 2 14 4 3" xfId="12787"/>
    <cellStyle name="Note 2 14 4 4" xfId="12788"/>
    <cellStyle name="Note 2 14 4 5" xfId="12789"/>
    <cellStyle name="Note 2 14 4 6" xfId="12790"/>
    <cellStyle name="Note 2 14 4 7" xfId="12791"/>
    <cellStyle name="Note 2 14 4 8" xfId="12792"/>
    <cellStyle name="Note 2 14 4 9" xfId="12793"/>
    <cellStyle name="Note 2 14 5" xfId="12794"/>
    <cellStyle name="Note 2 14 5 10" xfId="12795"/>
    <cellStyle name="Note 2 14 5 11" xfId="12796"/>
    <cellStyle name="Note 2 14 5 2" xfId="12797"/>
    <cellStyle name="Note 2 14 5 3" xfId="12798"/>
    <cellStyle name="Note 2 14 5 4" xfId="12799"/>
    <cellStyle name="Note 2 14 5 5" xfId="12800"/>
    <cellStyle name="Note 2 14 5 6" xfId="12801"/>
    <cellStyle name="Note 2 14 5 7" xfId="12802"/>
    <cellStyle name="Note 2 14 5 8" xfId="12803"/>
    <cellStyle name="Note 2 14 5 9" xfId="12804"/>
    <cellStyle name="Note 2 14 6" xfId="12805"/>
    <cellStyle name="Note 2 14 6 10" xfId="12806"/>
    <cellStyle name="Note 2 14 6 11" xfId="12807"/>
    <cellStyle name="Note 2 14 6 2" xfId="12808"/>
    <cellStyle name="Note 2 14 6 3" xfId="12809"/>
    <cellStyle name="Note 2 14 6 4" xfId="12810"/>
    <cellStyle name="Note 2 14 6 5" xfId="12811"/>
    <cellStyle name="Note 2 14 6 6" xfId="12812"/>
    <cellStyle name="Note 2 14 6 7" xfId="12813"/>
    <cellStyle name="Note 2 14 6 8" xfId="12814"/>
    <cellStyle name="Note 2 14 6 9" xfId="12815"/>
    <cellStyle name="Note 2 14 7" xfId="12816"/>
    <cellStyle name="Note 2 14 7 10" xfId="12817"/>
    <cellStyle name="Note 2 14 7 11" xfId="12818"/>
    <cellStyle name="Note 2 14 7 2" xfId="12819"/>
    <cellStyle name="Note 2 14 7 3" xfId="12820"/>
    <cellStyle name="Note 2 14 7 4" xfId="12821"/>
    <cellStyle name="Note 2 14 7 5" xfId="12822"/>
    <cellStyle name="Note 2 14 7 6" xfId="12823"/>
    <cellStyle name="Note 2 14 7 7" xfId="12824"/>
    <cellStyle name="Note 2 14 7 8" xfId="12825"/>
    <cellStyle name="Note 2 14 7 9" xfId="12826"/>
    <cellStyle name="Note 2 14 8" xfId="12827"/>
    <cellStyle name="Note 2 14 8 10" xfId="12828"/>
    <cellStyle name="Note 2 14 8 11" xfId="12829"/>
    <cellStyle name="Note 2 14 8 2" xfId="12830"/>
    <cellStyle name="Note 2 14 8 3" xfId="12831"/>
    <cellStyle name="Note 2 14 8 4" xfId="12832"/>
    <cellStyle name="Note 2 14 8 5" xfId="12833"/>
    <cellStyle name="Note 2 14 8 6" xfId="12834"/>
    <cellStyle name="Note 2 14 8 7" xfId="12835"/>
    <cellStyle name="Note 2 14 8 8" xfId="12836"/>
    <cellStyle name="Note 2 14 8 9" xfId="12837"/>
    <cellStyle name="Note 2 14 9" xfId="12838"/>
    <cellStyle name="Note 2 14 9 10" xfId="12839"/>
    <cellStyle name="Note 2 14 9 11" xfId="12840"/>
    <cellStyle name="Note 2 14 9 2" xfId="12841"/>
    <cellStyle name="Note 2 14 9 3" xfId="12842"/>
    <cellStyle name="Note 2 14 9 4" xfId="12843"/>
    <cellStyle name="Note 2 14 9 5" xfId="12844"/>
    <cellStyle name="Note 2 14 9 6" xfId="12845"/>
    <cellStyle name="Note 2 14 9 7" xfId="12846"/>
    <cellStyle name="Note 2 14 9 8" xfId="12847"/>
    <cellStyle name="Note 2 14 9 9" xfId="12848"/>
    <cellStyle name="Note 2 15" xfId="12849"/>
    <cellStyle name="Note 2 15 10" xfId="12850"/>
    <cellStyle name="Note 2 15 11" xfId="12851"/>
    <cellStyle name="Note 2 15 2" xfId="12852"/>
    <cellStyle name="Note 2 15 3" xfId="12853"/>
    <cellStyle name="Note 2 15 4" xfId="12854"/>
    <cellStyle name="Note 2 15 5" xfId="12855"/>
    <cellStyle name="Note 2 15 6" xfId="12856"/>
    <cellStyle name="Note 2 15 7" xfId="12857"/>
    <cellStyle name="Note 2 15 8" xfId="12858"/>
    <cellStyle name="Note 2 15 9" xfId="12859"/>
    <cellStyle name="Note 2 16" xfId="12860"/>
    <cellStyle name="Note 2 16 10" xfId="12861"/>
    <cellStyle name="Note 2 16 11" xfId="12862"/>
    <cellStyle name="Note 2 16 2" xfId="12863"/>
    <cellStyle name="Note 2 16 3" xfId="12864"/>
    <cellStyle name="Note 2 16 4" xfId="12865"/>
    <cellStyle name="Note 2 16 5" xfId="12866"/>
    <cellStyle name="Note 2 16 6" xfId="12867"/>
    <cellStyle name="Note 2 16 7" xfId="12868"/>
    <cellStyle name="Note 2 16 8" xfId="12869"/>
    <cellStyle name="Note 2 16 9" xfId="12870"/>
    <cellStyle name="Note 2 17" xfId="12871"/>
    <cellStyle name="Note 2 17 10" xfId="12872"/>
    <cellStyle name="Note 2 17 11" xfId="12873"/>
    <cellStyle name="Note 2 17 2" xfId="12874"/>
    <cellStyle name="Note 2 17 3" xfId="12875"/>
    <cellStyle name="Note 2 17 4" xfId="12876"/>
    <cellStyle name="Note 2 17 5" xfId="12877"/>
    <cellStyle name="Note 2 17 6" xfId="12878"/>
    <cellStyle name="Note 2 17 7" xfId="12879"/>
    <cellStyle name="Note 2 17 8" xfId="12880"/>
    <cellStyle name="Note 2 17 9" xfId="12881"/>
    <cellStyle name="Note 2 18" xfId="12882"/>
    <cellStyle name="Note 2 18 10" xfId="12883"/>
    <cellStyle name="Note 2 18 11" xfId="12884"/>
    <cellStyle name="Note 2 18 2" xfId="12885"/>
    <cellStyle name="Note 2 18 3" xfId="12886"/>
    <cellStyle name="Note 2 18 4" xfId="12887"/>
    <cellStyle name="Note 2 18 5" xfId="12888"/>
    <cellStyle name="Note 2 18 6" xfId="12889"/>
    <cellStyle name="Note 2 18 7" xfId="12890"/>
    <cellStyle name="Note 2 18 8" xfId="12891"/>
    <cellStyle name="Note 2 18 9" xfId="12892"/>
    <cellStyle name="Note 2 19" xfId="12893"/>
    <cellStyle name="Note 2 19 10" xfId="12894"/>
    <cellStyle name="Note 2 19 11" xfId="12895"/>
    <cellStyle name="Note 2 19 2" xfId="12896"/>
    <cellStyle name="Note 2 19 3" xfId="12897"/>
    <cellStyle name="Note 2 19 4" xfId="12898"/>
    <cellStyle name="Note 2 19 5" xfId="12899"/>
    <cellStyle name="Note 2 19 6" xfId="12900"/>
    <cellStyle name="Note 2 19 7" xfId="12901"/>
    <cellStyle name="Note 2 19 8" xfId="12902"/>
    <cellStyle name="Note 2 19 9" xfId="12903"/>
    <cellStyle name="Note 2 2" xfId="12904"/>
    <cellStyle name="Note 2 2 10" xfId="12905"/>
    <cellStyle name="Note 2 2 10 10" xfId="12906"/>
    <cellStyle name="Note 2 2 10 11" xfId="12907"/>
    <cellStyle name="Note 2 2 10 2" xfId="12908"/>
    <cellStyle name="Note 2 2 10 3" xfId="12909"/>
    <cellStyle name="Note 2 2 10 4" xfId="12910"/>
    <cellStyle name="Note 2 2 10 5" xfId="12911"/>
    <cellStyle name="Note 2 2 10 6" xfId="12912"/>
    <cellStyle name="Note 2 2 10 7" xfId="12913"/>
    <cellStyle name="Note 2 2 10 8" xfId="12914"/>
    <cellStyle name="Note 2 2 10 9" xfId="12915"/>
    <cellStyle name="Note 2 2 11" xfId="12916"/>
    <cellStyle name="Note 2 2 11 10" xfId="12917"/>
    <cellStyle name="Note 2 2 11 11" xfId="12918"/>
    <cellStyle name="Note 2 2 11 2" xfId="12919"/>
    <cellStyle name="Note 2 2 11 3" xfId="12920"/>
    <cellStyle name="Note 2 2 11 4" xfId="12921"/>
    <cellStyle name="Note 2 2 11 5" xfId="12922"/>
    <cellStyle name="Note 2 2 11 6" xfId="12923"/>
    <cellStyle name="Note 2 2 11 7" xfId="12924"/>
    <cellStyle name="Note 2 2 11 8" xfId="12925"/>
    <cellStyle name="Note 2 2 11 9" xfId="12926"/>
    <cellStyle name="Note 2 2 12" xfId="12927"/>
    <cellStyle name="Note 2 2 12 10" xfId="12928"/>
    <cellStyle name="Note 2 2 12 11" xfId="12929"/>
    <cellStyle name="Note 2 2 12 2" xfId="12930"/>
    <cellStyle name="Note 2 2 12 3" xfId="12931"/>
    <cellStyle name="Note 2 2 12 4" xfId="12932"/>
    <cellStyle name="Note 2 2 12 5" xfId="12933"/>
    <cellStyle name="Note 2 2 12 6" xfId="12934"/>
    <cellStyle name="Note 2 2 12 7" xfId="12935"/>
    <cellStyle name="Note 2 2 12 8" xfId="12936"/>
    <cellStyle name="Note 2 2 12 9" xfId="12937"/>
    <cellStyle name="Note 2 2 13" xfId="12938"/>
    <cellStyle name="Note 2 2 13 10" xfId="12939"/>
    <cellStyle name="Note 2 2 13 11" xfId="12940"/>
    <cellStyle name="Note 2 2 13 2" xfId="12941"/>
    <cellStyle name="Note 2 2 13 3" xfId="12942"/>
    <cellStyle name="Note 2 2 13 4" xfId="12943"/>
    <cellStyle name="Note 2 2 13 5" xfId="12944"/>
    <cellStyle name="Note 2 2 13 6" xfId="12945"/>
    <cellStyle name="Note 2 2 13 7" xfId="12946"/>
    <cellStyle name="Note 2 2 13 8" xfId="12947"/>
    <cellStyle name="Note 2 2 13 9" xfId="12948"/>
    <cellStyle name="Note 2 2 14" xfId="12949"/>
    <cellStyle name="Note 2 2 14 10" xfId="12950"/>
    <cellStyle name="Note 2 2 14 11" xfId="12951"/>
    <cellStyle name="Note 2 2 14 2" xfId="12952"/>
    <cellStyle name="Note 2 2 14 3" xfId="12953"/>
    <cellStyle name="Note 2 2 14 4" xfId="12954"/>
    <cellStyle name="Note 2 2 14 5" xfId="12955"/>
    <cellStyle name="Note 2 2 14 6" xfId="12956"/>
    <cellStyle name="Note 2 2 14 7" xfId="12957"/>
    <cellStyle name="Note 2 2 14 8" xfId="12958"/>
    <cellStyle name="Note 2 2 14 9" xfId="12959"/>
    <cellStyle name="Note 2 2 15" xfId="12960"/>
    <cellStyle name="Note 2 2 15 10" xfId="12961"/>
    <cellStyle name="Note 2 2 15 11" xfId="12962"/>
    <cellStyle name="Note 2 2 15 2" xfId="12963"/>
    <cellStyle name="Note 2 2 15 3" xfId="12964"/>
    <cellStyle name="Note 2 2 15 4" xfId="12965"/>
    <cellStyle name="Note 2 2 15 5" xfId="12966"/>
    <cellStyle name="Note 2 2 15 6" xfId="12967"/>
    <cellStyle name="Note 2 2 15 7" xfId="12968"/>
    <cellStyle name="Note 2 2 15 8" xfId="12969"/>
    <cellStyle name="Note 2 2 15 9" xfId="12970"/>
    <cellStyle name="Note 2 2 16" xfId="12971"/>
    <cellStyle name="Note 2 2 16 10" xfId="12972"/>
    <cellStyle name="Note 2 2 16 11" xfId="12973"/>
    <cellStyle name="Note 2 2 16 2" xfId="12974"/>
    <cellStyle name="Note 2 2 16 3" xfId="12975"/>
    <cellStyle name="Note 2 2 16 4" xfId="12976"/>
    <cellStyle name="Note 2 2 16 5" xfId="12977"/>
    <cellStyle name="Note 2 2 16 6" xfId="12978"/>
    <cellStyle name="Note 2 2 16 7" xfId="12979"/>
    <cellStyle name="Note 2 2 16 8" xfId="12980"/>
    <cellStyle name="Note 2 2 16 9" xfId="12981"/>
    <cellStyle name="Note 2 2 17" xfId="12982"/>
    <cellStyle name="Note 2 2 17 10" xfId="12983"/>
    <cellStyle name="Note 2 2 17 11" xfId="12984"/>
    <cellStyle name="Note 2 2 17 2" xfId="12985"/>
    <cellStyle name="Note 2 2 17 3" xfId="12986"/>
    <cellStyle name="Note 2 2 17 4" xfId="12987"/>
    <cellStyle name="Note 2 2 17 5" xfId="12988"/>
    <cellStyle name="Note 2 2 17 6" xfId="12989"/>
    <cellStyle name="Note 2 2 17 7" xfId="12990"/>
    <cellStyle name="Note 2 2 17 8" xfId="12991"/>
    <cellStyle name="Note 2 2 17 9" xfId="12992"/>
    <cellStyle name="Note 2 2 18" xfId="12993"/>
    <cellStyle name="Note 2 2 18 10" xfId="12994"/>
    <cellStyle name="Note 2 2 18 11" xfId="12995"/>
    <cellStyle name="Note 2 2 18 2" xfId="12996"/>
    <cellStyle name="Note 2 2 18 3" xfId="12997"/>
    <cellStyle name="Note 2 2 18 4" xfId="12998"/>
    <cellStyle name="Note 2 2 18 5" xfId="12999"/>
    <cellStyle name="Note 2 2 18 6" xfId="13000"/>
    <cellStyle name="Note 2 2 18 7" xfId="13001"/>
    <cellStyle name="Note 2 2 18 8" xfId="13002"/>
    <cellStyle name="Note 2 2 18 9" xfId="13003"/>
    <cellStyle name="Note 2 2 19" xfId="13004"/>
    <cellStyle name="Note 2 2 2" xfId="13005"/>
    <cellStyle name="Note 2 2 2 10" xfId="13006"/>
    <cellStyle name="Note 2 2 2 11" xfId="13007"/>
    <cellStyle name="Note 2 2 2 2" xfId="13008"/>
    <cellStyle name="Note 2 2 2 3" xfId="13009"/>
    <cellStyle name="Note 2 2 2 4" xfId="13010"/>
    <cellStyle name="Note 2 2 2 5" xfId="13011"/>
    <cellStyle name="Note 2 2 2 6" xfId="13012"/>
    <cellStyle name="Note 2 2 2 7" xfId="13013"/>
    <cellStyle name="Note 2 2 2 8" xfId="13014"/>
    <cellStyle name="Note 2 2 2 9" xfId="13015"/>
    <cellStyle name="Note 2 2 20" xfId="13016"/>
    <cellStyle name="Note 2 2 21" xfId="13017"/>
    <cellStyle name="Note 2 2 22" xfId="13018"/>
    <cellStyle name="Note 2 2 23" xfId="13019"/>
    <cellStyle name="Note 2 2 24" xfId="13020"/>
    <cellStyle name="Note 2 2 25" xfId="13021"/>
    <cellStyle name="Note 2 2 26" xfId="13022"/>
    <cellStyle name="Note 2 2 27" xfId="13023"/>
    <cellStyle name="Note 2 2 28" xfId="13024"/>
    <cellStyle name="Note 2 2 29" xfId="13025"/>
    <cellStyle name="Note 2 2 3" xfId="13026"/>
    <cellStyle name="Note 2 2 3 10" xfId="13027"/>
    <cellStyle name="Note 2 2 3 11" xfId="13028"/>
    <cellStyle name="Note 2 2 3 2" xfId="13029"/>
    <cellStyle name="Note 2 2 3 3" xfId="13030"/>
    <cellStyle name="Note 2 2 3 4" xfId="13031"/>
    <cellStyle name="Note 2 2 3 5" xfId="13032"/>
    <cellStyle name="Note 2 2 3 6" xfId="13033"/>
    <cellStyle name="Note 2 2 3 7" xfId="13034"/>
    <cellStyle name="Note 2 2 3 8" xfId="13035"/>
    <cellStyle name="Note 2 2 3 9" xfId="13036"/>
    <cellStyle name="Note 2 2 30" xfId="13037"/>
    <cellStyle name="Note 2 2 31" xfId="13038"/>
    <cellStyle name="Note 2 2 32" xfId="13039"/>
    <cellStyle name="Note 2 2 33" xfId="13040"/>
    <cellStyle name="Note 2 2 34" xfId="13041"/>
    <cellStyle name="Note 2 2 35" xfId="13042"/>
    <cellStyle name="Note 2 2 36" xfId="13043"/>
    <cellStyle name="Note 2 2 37" xfId="13044"/>
    <cellStyle name="Note 2 2 38" xfId="13045"/>
    <cellStyle name="Note 2 2 39" xfId="13046"/>
    <cellStyle name="Note 2 2 4" xfId="13047"/>
    <cellStyle name="Note 2 2 4 10" xfId="13048"/>
    <cellStyle name="Note 2 2 4 11" xfId="13049"/>
    <cellStyle name="Note 2 2 4 2" xfId="13050"/>
    <cellStyle name="Note 2 2 4 3" xfId="13051"/>
    <cellStyle name="Note 2 2 4 4" xfId="13052"/>
    <cellStyle name="Note 2 2 4 5" xfId="13053"/>
    <cellStyle name="Note 2 2 4 6" xfId="13054"/>
    <cellStyle name="Note 2 2 4 7" xfId="13055"/>
    <cellStyle name="Note 2 2 4 8" xfId="13056"/>
    <cellStyle name="Note 2 2 4 9" xfId="13057"/>
    <cellStyle name="Note 2 2 40" xfId="13058"/>
    <cellStyle name="Note 2 2 5" xfId="13059"/>
    <cellStyle name="Note 2 2 5 10" xfId="13060"/>
    <cellStyle name="Note 2 2 5 11" xfId="13061"/>
    <cellStyle name="Note 2 2 5 2" xfId="13062"/>
    <cellStyle name="Note 2 2 5 3" xfId="13063"/>
    <cellStyle name="Note 2 2 5 4" xfId="13064"/>
    <cellStyle name="Note 2 2 5 5" xfId="13065"/>
    <cellStyle name="Note 2 2 5 6" xfId="13066"/>
    <cellStyle name="Note 2 2 5 7" xfId="13067"/>
    <cellStyle name="Note 2 2 5 8" xfId="13068"/>
    <cellStyle name="Note 2 2 5 9" xfId="13069"/>
    <cellStyle name="Note 2 2 6" xfId="13070"/>
    <cellStyle name="Note 2 2 6 10" xfId="13071"/>
    <cellStyle name="Note 2 2 6 11" xfId="13072"/>
    <cellStyle name="Note 2 2 6 2" xfId="13073"/>
    <cellStyle name="Note 2 2 6 3" xfId="13074"/>
    <cellStyle name="Note 2 2 6 4" xfId="13075"/>
    <cellStyle name="Note 2 2 6 5" xfId="13076"/>
    <cellStyle name="Note 2 2 6 6" xfId="13077"/>
    <cellStyle name="Note 2 2 6 7" xfId="13078"/>
    <cellStyle name="Note 2 2 6 8" xfId="13079"/>
    <cellStyle name="Note 2 2 6 9" xfId="13080"/>
    <cellStyle name="Note 2 2 7" xfId="13081"/>
    <cellStyle name="Note 2 2 7 10" xfId="13082"/>
    <cellStyle name="Note 2 2 7 11" xfId="13083"/>
    <cellStyle name="Note 2 2 7 2" xfId="13084"/>
    <cellStyle name="Note 2 2 7 3" xfId="13085"/>
    <cellStyle name="Note 2 2 7 4" xfId="13086"/>
    <cellStyle name="Note 2 2 7 5" xfId="13087"/>
    <cellStyle name="Note 2 2 7 6" xfId="13088"/>
    <cellStyle name="Note 2 2 7 7" xfId="13089"/>
    <cellStyle name="Note 2 2 7 8" xfId="13090"/>
    <cellStyle name="Note 2 2 7 9" xfId="13091"/>
    <cellStyle name="Note 2 2 8" xfId="13092"/>
    <cellStyle name="Note 2 2 8 10" xfId="13093"/>
    <cellStyle name="Note 2 2 8 11" xfId="13094"/>
    <cellStyle name="Note 2 2 8 2" xfId="13095"/>
    <cellStyle name="Note 2 2 8 3" xfId="13096"/>
    <cellStyle name="Note 2 2 8 4" xfId="13097"/>
    <cellStyle name="Note 2 2 8 5" xfId="13098"/>
    <cellStyle name="Note 2 2 8 6" xfId="13099"/>
    <cellStyle name="Note 2 2 8 7" xfId="13100"/>
    <cellStyle name="Note 2 2 8 8" xfId="13101"/>
    <cellStyle name="Note 2 2 8 9" xfId="13102"/>
    <cellStyle name="Note 2 2 9" xfId="13103"/>
    <cellStyle name="Note 2 2 9 10" xfId="13104"/>
    <cellStyle name="Note 2 2 9 11" xfId="13105"/>
    <cellStyle name="Note 2 2 9 2" xfId="13106"/>
    <cellStyle name="Note 2 2 9 3" xfId="13107"/>
    <cellStyle name="Note 2 2 9 4" xfId="13108"/>
    <cellStyle name="Note 2 2 9 5" xfId="13109"/>
    <cellStyle name="Note 2 2 9 6" xfId="13110"/>
    <cellStyle name="Note 2 2 9 7" xfId="13111"/>
    <cellStyle name="Note 2 2 9 8" xfId="13112"/>
    <cellStyle name="Note 2 2 9 9" xfId="13113"/>
    <cellStyle name="Note 2 20" xfId="13114"/>
    <cellStyle name="Note 2 20 10" xfId="13115"/>
    <cellStyle name="Note 2 20 11" xfId="13116"/>
    <cellStyle name="Note 2 20 2" xfId="13117"/>
    <cellStyle name="Note 2 20 3" xfId="13118"/>
    <cellStyle name="Note 2 20 4" xfId="13119"/>
    <cellStyle name="Note 2 20 5" xfId="13120"/>
    <cellStyle name="Note 2 20 6" xfId="13121"/>
    <cellStyle name="Note 2 20 7" xfId="13122"/>
    <cellStyle name="Note 2 20 8" xfId="13123"/>
    <cellStyle name="Note 2 20 9" xfId="13124"/>
    <cellStyle name="Note 2 21" xfId="13125"/>
    <cellStyle name="Note 2 21 10" xfId="13126"/>
    <cellStyle name="Note 2 21 11" xfId="13127"/>
    <cellStyle name="Note 2 21 2" xfId="13128"/>
    <cellStyle name="Note 2 21 3" xfId="13129"/>
    <cellStyle name="Note 2 21 4" xfId="13130"/>
    <cellStyle name="Note 2 21 5" xfId="13131"/>
    <cellStyle name="Note 2 21 6" xfId="13132"/>
    <cellStyle name="Note 2 21 7" xfId="13133"/>
    <cellStyle name="Note 2 21 8" xfId="13134"/>
    <cellStyle name="Note 2 21 9" xfId="13135"/>
    <cellStyle name="Note 2 22" xfId="13136"/>
    <cellStyle name="Note 2 22 10" xfId="13137"/>
    <cellStyle name="Note 2 22 11" xfId="13138"/>
    <cellStyle name="Note 2 22 2" xfId="13139"/>
    <cellStyle name="Note 2 22 3" xfId="13140"/>
    <cellStyle name="Note 2 22 4" xfId="13141"/>
    <cellStyle name="Note 2 22 5" xfId="13142"/>
    <cellStyle name="Note 2 22 6" xfId="13143"/>
    <cellStyle name="Note 2 22 7" xfId="13144"/>
    <cellStyle name="Note 2 22 8" xfId="13145"/>
    <cellStyle name="Note 2 22 9" xfId="13146"/>
    <cellStyle name="Note 2 23" xfId="13147"/>
    <cellStyle name="Note 2 23 10" xfId="13148"/>
    <cellStyle name="Note 2 23 11" xfId="13149"/>
    <cellStyle name="Note 2 23 2" xfId="13150"/>
    <cellStyle name="Note 2 23 3" xfId="13151"/>
    <cellStyle name="Note 2 23 4" xfId="13152"/>
    <cellStyle name="Note 2 23 5" xfId="13153"/>
    <cellStyle name="Note 2 23 6" xfId="13154"/>
    <cellStyle name="Note 2 23 7" xfId="13155"/>
    <cellStyle name="Note 2 23 8" xfId="13156"/>
    <cellStyle name="Note 2 23 9" xfId="13157"/>
    <cellStyle name="Note 2 24" xfId="13158"/>
    <cellStyle name="Note 2 24 10" xfId="13159"/>
    <cellStyle name="Note 2 24 11" xfId="13160"/>
    <cellStyle name="Note 2 24 2" xfId="13161"/>
    <cellStyle name="Note 2 24 3" xfId="13162"/>
    <cellStyle name="Note 2 24 4" xfId="13163"/>
    <cellStyle name="Note 2 24 5" xfId="13164"/>
    <cellStyle name="Note 2 24 6" xfId="13165"/>
    <cellStyle name="Note 2 24 7" xfId="13166"/>
    <cellStyle name="Note 2 24 8" xfId="13167"/>
    <cellStyle name="Note 2 24 9" xfId="13168"/>
    <cellStyle name="Note 2 25" xfId="13169"/>
    <cellStyle name="Note 2 25 10" xfId="13170"/>
    <cellStyle name="Note 2 25 11" xfId="13171"/>
    <cellStyle name="Note 2 25 2" xfId="13172"/>
    <cellStyle name="Note 2 25 3" xfId="13173"/>
    <cellStyle name="Note 2 25 4" xfId="13174"/>
    <cellStyle name="Note 2 25 5" xfId="13175"/>
    <cellStyle name="Note 2 25 6" xfId="13176"/>
    <cellStyle name="Note 2 25 7" xfId="13177"/>
    <cellStyle name="Note 2 25 8" xfId="13178"/>
    <cellStyle name="Note 2 25 9" xfId="13179"/>
    <cellStyle name="Note 2 26" xfId="13180"/>
    <cellStyle name="Note 2 26 10" xfId="13181"/>
    <cellStyle name="Note 2 26 11" xfId="13182"/>
    <cellStyle name="Note 2 26 2" xfId="13183"/>
    <cellStyle name="Note 2 26 3" xfId="13184"/>
    <cellStyle name="Note 2 26 4" xfId="13185"/>
    <cellStyle name="Note 2 26 5" xfId="13186"/>
    <cellStyle name="Note 2 26 6" xfId="13187"/>
    <cellStyle name="Note 2 26 7" xfId="13188"/>
    <cellStyle name="Note 2 26 8" xfId="13189"/>
    <cellStyle name="Note 2 26 9" xfId="13190"/>
    <cellStyle name="Note 2 27" xfId="13191"/>
    <cellStyle name="Note 2 27 10" xfId="13192"/>
    <cellStyle name="Note 2 27 11" xfId="13193"/>
    <cellStyle name="Note 2 27 2" xfId="13194"/>
    <cellStyle name="Note 2 27 3" xfId="13195"/>
    <cellStyle name="Note 2 27 4" xfId="13196"/>
    <cellStyle name="Note 2 27 5" xfId="13197"/>
    <cellStyle name="Note 2 27 6" xfId="13198"/>
    <cellStyle name="Note 2 27 7" xfId="13199"/>
    <cellStyle name="Note 2 27 8" xfId="13200"/>
    <cellStyle name="Note 2 27 9" xfId="13201"/>
    <cellStyle name="Note 2 28" xfId="13202"/>
    <cellStyle name="Note 2 28 10" xfId="13203"/>
    <cellStyle name="Note 2 28 11" xfId="13204"/>
    <cellStyle name="Note 2 28 2" xfId="13205"/>
    <cellStyle name="Note 2 28 3" xfId="13206"/>
    <cellStyle name="Note 2 28 4" xfId="13207"/>
    <cellStyle name="Note 2 28 5" xfId="13208"/>
    <cellStyle name="Note 2 28 6" xfId="13209"/>
    <cellStyle name="Note 2 28 7" xfId="13210"/>
    <cellStyle name="Note 2 28 8" xfId="13211"/>
    <cellStyle name="Note 2 28 9" xfId="13212"/>
    <cellStyle name="Note 2 29" xfId="13213"/>
    <cellStyle name="Note 2 3" xfId="13214"/>
    <cellStyle name="Note 2 3 10" xfId="13215"/>
    <cellStyle name="Note 2 3 10 10" xfId="13216"/>
    <cellStyle name="Note 2 3 10 11" xfId="13217"/>
    <cellStyle name="Note 2 3 10 2" xfId="13218"/>
    <cellStyle name="Note 2 3 10 3" xfId="13219"/>
    <cellStyle name="Note 2 3 10 4" xfId="13220"/>
    <cellStyle name="Note 2 3 10 5" xfId="13221"/>
    <cellStyle name="Note 2 3 10 6" xfId="13222"/>
    <cellStyle name="Note 2 3 10 7" xfId="13223"/>
    <cellStyle name="Note 2 3 10 8" xfId="13224"/>
    <cellStyle name="Note 2 3 10 9" xfId="13225"/>
    <cellStyle name="Note 2 3 11" xfId="13226"/>
    <cellStyle name="Note 2 3 11 10" xfId="13227"/>
    <cellStyle name="Note 2 3 11 11" xfId="13228"/>
    <cellStyle name="Note 2 3 11 2" xfId="13229"/>
    <cellStyle name="Note 2 3 11 3" xfId="13230"/>
    <cellStyle name="Note 2 3 11 4" xfId="13231"/>
    <cellStyle name="Note 2 3 11 5" xfId="13232"/>
    <cellStyle name="Note 2 3 11 6" xfId="13233"/>
    <cellStyle name="Note 2 3 11 7" xfId="13234"/>
    <cellStyle name="Note 2 3 11 8" xfId="13235"/>
    <cellStyle name="Note 2 3 11 9" xfId="13236"/>
    <cellStyle name="Note 2 3 12" xfId="13237"/>
    <cellStyle name="Note 2 3 12 10" xfId="13238"/>
    <cellStyle name="Note 2 3 12 11" xfId="13239"/>
    <cellStyle name="Note 2 3 12 2" xfId="13240"/>
    <cellStyle name="Note 2 3 12 3" xfId="13241"/>
    <cellStyle name="Note 2 3 12 4" xfId="13242"/>
    <cellStyle name="Note 2 3 12 5" xfId="13243"/>
    <cellStyle name="Note 2 3 12 6" xfId="13244"/>
    <cellStyle name="Note 2 3 12 7" xfId="13245"/>
    <cellStyle name="Note 2 3 12 8" xfId="13246"/>
    <cellStyle name="Note 2 3 12 9" xfId="13247"/>
    <cellStyle name="Note 2 3 13" xfId="13248"/>
    <cellStyle name="Note 2 3 13 10" xfId="13249"/>
    <cellStyle name="Note 2 3 13 11" xfId="13250"/>
    <cellStyle name="Note 2 3 13 2" xfId="13251"/>
    <cellStyle name="Note 2 3 13 3" xfId="13252"/>
    <cellStyle name="Note 2 3 13 4" xfId="13253"/>
    <cellStyle name="Note 2 3 13 5" xfId="13254"/>
    <cellStyle name="Note 2 3 13 6" xfId="13255"/>
    <cellStyle name="Note 2 3 13 7" xfId="13256"/>
    <cellStyle name="Note 2 3 13 8" xfId="13257"/>
    <cellStyle name="Note 2 3 13 9" xfId="13258"/>
    <cellStyle name="Note 2 3 14" xfId="13259"/>
    <cellStyle name="Note 2 3 14 10" xfId="13260"/>
    <cellStyle name="Note 2 3 14 11" xfId="13261"/>
    <cellStyle name="Note 2 3 14 2" xfId="13262"/>
    <cellStyle name="Note 2 3 14 3" xfId="13263"/>
    <cellStyle name="Note 2 3 14 4" xfId="13264"/>
    <cellStyle name="Note 2 3 14 5" xfId="13265"/>
    <cellStyle name="Note 2 3 14 6" xfId="13266"/>
    <cellStyle name="Note 2 3 14 7" xfId="13267"/>
    <cellStyle name="Note 2 3 14 8" xfId="13268"/>
    <cellStyle name="Note 2 3 14 9" xfId="13269"/>
    <cellStyle name="Note 2 3 15" xfId="13270"/>
    <cellStyle name="Note 2 3 15 10" xfId="13271"/>
    <cellStyle name="Note 2 3 15 11" xfId="13272"/>
    <cellStyle name="Note 2 3 15 2" xfId="13273"/>
    <cellStyle name="Note 2 3 15 3" xfId="13274"/>
    <cellStyle name="Note 2 3 15 4" xfId="13275"/>
    <cellStyle name="Note 2 3 15 5" xfId="13276"/>
    <cellStyle name="Note 2 3 15 6" xfId="13277"/>
    <cellStyle name="Note 2 3 15 7" xfId="13278"/>
    <cellStyle name="Note 2 3 15 8" xfId="13279"/>
    <cellStyle name="Note 2 3 15 9" xfId="13280"/>
    <cellStyle name="Note 2 3 16" xfId="13281"/>
    <cellStyle name="Note 2 3 16 10" xfId="13282"/>
    <cellStyle name="Note 2 3 16 11" xfId="13283"/>
    <cellStyle name="Note 2 3 16 2" xfId="13284"/>
    <cellStyle name="Note 2 3 16 3" xfId="13285"/>
    <cellStyle name="Note 2 3 16 4" xfId="13286"/>
    <cellStyle name="Note 2 3 16 5" xfId="13287"/>
    <cellStyle name="Note 2 3 16 6" xfId="13288"/>
    <cellStyle name="Note 2 3 16 7" xfId="13289"/>
    <cellStyle name="Note 2 3 16 8" xfId="13290"/>
    <cellStyle name="Note 2 3 16 9" xfId="13291"/>
    <cellStyle name="Note 2 3 17" xfId="13292"/>
    <cellStyle name="Note 2 3 17 10" xfId="13293"/>
    <cellStyle name="Note 2 3 17 11" xfId="13294"/>
    <cellStyle name="Note 2 3 17 2" xfId="13295"/>
    <cellStyle name="Note 2 3 17 3" xfId="13296"/>
    <cellStyle name="Note 2 3 17 4" xfId="13297"/>
    <cellStyle name="Note 2 3 17 5" xfId="13298"/>
    <cellStyle name="Note 2 3 17 6" xfId="13299"/>
    <cellStyle name="Note 2 3 17 7" xfId="13300"/>
    <cellStyle name="Note 2 3 17 8" xfId="13301"/>
    <cellStyle name="Note 2 3 17 9" xfId="13302"/>
    <cellStyle name="Note 2 3 18" xfId="13303"/>
    <cellStyle name="Note 2 3 18 10" xfId="13304"/>
    <cellStyle name="Note 2 3 18 11" xfId="13305"/>
    <cellStyle name="Note 2 3 18 2" xfId="13306"/>
    <cellStyle name="Note 2 3 18 3" xfId="13307"/>
    <cellStyle name="Note 2 3 18 4" xfId="13308"/>
    <cellStyle name="Note 2 3 18 5" xfId="13309"/>
    <cellStyle name="Note 2 3 18 6" xfId="13310"/>
    <cellStyle name="Note 2 3 18 7" xfId="13311"/>
    <cellStyle name="Note 2 3 18 8" xfId="13312"/>
    <cellStyle name="Note 2 3 18 9" xfId="13313"/>
    <cellStyle name="Note 2 3 19" xfId="13314"/>
    <cellStyle name="Note 2 3 2" xfId="13315"/>
    <cellStyle name="Note 2 3 2 10" xfId="13316"/>
    <cellStyle name="Note 2 3 2 11" xfId="13317"/>
    <cellStyle name="Note 2 3 2 2" xfId="13318"/>
    <cellStyle name="Note 2 3 2 3" xfId="13319"/>
    <cellStyle name="Note 2 3 2 4" xfId="13320"/>
    <cellStyle name="Note 2 3 2 5" xfId="13321"/>
    <cellStyle name="Note 2 3 2 6" xfId="13322"/>
    <cellStyle name="Note 2 3 2 7" xfId="13323"/>
    <cellStyle name="Note 2 3 2 8" xfId="13324"/>
    <cellStyle name="Note 2 3 2 9" xfId="13325"/>
    <cellStyle name="Note 2 3 20" xfId="13326"/>
    <cellStyle name="Note 2 3 21" xfId="13327"/>
    <cellStyle name="Note 2 3 22" xfId="13328"/>
    <cellStyle name="Note 2 3 23" xfId="13329"/>
    <cellStyle name="Note 2 3 24" xfId="13330"/>
    <cellStyle name="Note 2 3 25" xfId="13331"/>
    <cellStyle name="Note 2 3 26" xfId="13332"/>
    <cellStyle name="Note 2 3 27" xfId="13333"/>
    <cellStyle name="Note 2 3 28" xfId="13334"/>
    <cellStyle name="Note 2 3 29" xfId="13335"/>
    <cellStyle name="Note 2 3 3" xfId="13336"/>
    <cellStyle name="Note 2 3 3 10" xfId="13337"/>
    <cellStyle name="Note 2 3 3 11" xfId="13338"/>
    <cellStyle name="Note 2 3 3 2" xfId="13339"/>
    <cellStyle name="Note 2 3 3 3" xfId="13340"/>
    <cellStyle name="Note 2 3 3 4" xfId="13341"/>
    <cellStyle name="Note 2 3 3 5" xfId="13342"/>
    <cellStyle name="Note 2 3 3 6" xfId="13343"/>
    <cellStyle name="Note 2 3 3 7" xfId="13344"/>
    <cellStyle name="Note 2 3 3 8" xfId="13345"/>
    <cellStyle name="Note 2 3 3 9" xfId="13346"/>
    <cellStyle name="Note 2 3 30" xfId="13347"/>
    <cellStyle name="Note 2 3 31" xfId="13348"/>
    <cellStyle name="Note 2 3 32" xfId="13349"/>
    <cellStyle name="Note 2 3 33" xfId="13350"/>
    <cellStyle name="Note 2 3 34" xfId="13351"/>
    <cellStyle name="Note 2 3 35" xfId="13352"/>
    <cellStyle name="Note 2 3 36" xfId="13353"/>
    <cellStyle name="Note 2 3 37" xfId="13354"/>
    <cellStyle name="Note 2 3 38" xfId="13355"/>
    <cellStyle name="Note 2 3 39" xfId="13356"/>
    <cellStyle name="Note 2 3 4" xfId="13357"/>
    <cellStyle name="Note 2 3 4 10" xfId="13358"/>
    <cellStyle name="Note 2 3 4 11" xfId="13359"/>
    <cellStyle name="Note 2 3 4 2" xfId="13360"/>
    <cellStyle name="Note 2 3 4 3" xfId="13361"/>
    <cellStyle name="Note 2 3 4 4" xfId="13362"/>
    <cellStyle name="Note 2 3 4 5" xfId="13363"/>
    <cellStyle name="Note 2 3 4 6" xfId="13364"/>
    <cellStyle name="Note 2 3 4 7" xfId="13365"/>
    <cellStyle name="Note 2 3 4 8" xfId="13366"/>
    <cellStyle name="Note 2 3 4 9" xfId="13367"/>
    <cellStyle name="Note 2 3 40" xfId="13368"/>
    <cellStyle name="Note 2 3 5" xfId="13369"/>
    <cellStyle name="Note 2 3 5 10" xfId="13370"/>
    <cellStyle name="Note 2 3 5 11" xfId="13371"/>
    <cellStyle name="Note 2 3 5 2" xfId="13372"/>
    <cellStyle name="Note 2 3 5 3" xfId="13373"/>
    <cellStyle name="Note 2 3 5 4" xfId="13374"/>
    <cellStyle name="Note 2 3 5 5" xfId="13375"/>
    <cellStyle name="Note 2 3 5 6" xfId="13376"/>
    <cellStyle name="Note 2 3 5 7" xfId="13377"/>
    <cellStyle name="Note 2 3 5 8" xfId="13378"/>
    <cellStyle name="Note 2 3 5 9" xfId="13379"/>
    <cellStyle name="Note 2 3 6" xfId="13380"/>
    <cellStyle name="Note 2 3 6 10" xfId="13381"/>
    <cellStyle name="Note 2 3 6 11" xfId="13382"/>
    <cellStyle name="Note 2 3 6 2" xfId="13383"/>
    <cellStyle name="Note 2 3 6 3" xfId="13384"/>
    <cellStyle name="Note 2 3 6 4" xfId="13385"/>
    <cellStyle name="Note 2 3 6 5" xfId="13386"/>
    <cellStyle name="Note 2 3 6 6" xfId="13387"/>
    <cellStyle name="Note 2 3 6 7" xfId="13388"/>
    <cellStyle name="Note 2 3 6 8" xfId="13389"/>
    <cellStyle name="Note 2 3 6 9" xfId="13390"/>
    <cellStyle name="Note 2 3 7" xfId="13391"/>
    <cellStyle name="Note 2 3 7 10" xfId="13392"/>
    <cellStyle name="Note 2 3 7 11" xfId="13393"/>
    <cellStyle name="Note 2 3 7 2" xfId="13394"/>
    <cellStyle name="Note 2 3 7 3" xfId="13395"/>
    <cellStyle name="Note 2 3 7 4" xfId="13396"/>
    <cellStyle name="Note 2 3 7 5" xfId="13397"/>
    <cellStyle name="Note 2 3 7 6" xfId="13398"/>
    <cellStyle name="Note 2 3 7 7" xfId="13399"/>
    <cellStyle name="Note 2 3 7 8" xfId="13400"/>
    <cellStyle name="Note 2 3 7 9" xfId="13401"/>
    <cellStyle name="Note 2 3 8" xfId="13402"/>
    <cellStyle name="Note 2 3 8 10" xfId="13403"/>
    <cellStyle name="Note 2 3 8 11" xfId="13404"/>
    <cellStyle name="Note 2 3 8 2" xfId="13405"/>
    <cellStyle name="Note 2 3 8 3" xfId="13406"/>
    <cellStyle name="Note 2 3 8 4" xfId="13407"/>
    <cellStyle name="Note 2 3 8 5" xfId="13408"/>
    <cellStyle name="Note 2 3 8 6" xfId="13409"/>
    <cellStyle name="Note 2 3 8 7" xfId="13410"/>
    <cellStyle name="Note 2 3 8 8" xfId="13411"/>
    <cellStyle name="Note 2 3 8 9" xfId="13412"/>
    <cellStyle name="Note 2 3 9" xfId="13413"/>
    <cellStyle name="Note 2 3 9 10" xfId="13414"/>
    <cellStyle name="Note 2 3 9 11" xfId="13415"/>
    <cellStyle name="Note 2 3 9 2" xfId="13416"/>
    <cellStyle name="Note 2 3 9 3" xfId="13417"/>
    <cellStyle name="Note 2 3 9 4" xfId="13418"/>
    <cellStyle name="Note 2 3 9 5" xfId="13419"/>
    <cellStyle name="Note 2 3 9 6" xfId="13420"/>
    <cellStyle name="Note 2 3 9 7" xfId="13421"/>
    <cellStyle name="Note 2 3 9 8" xfId="13422"/>
    <cellStyle name="Note 2 3 9 9" xfId="13423"/>
    <cellStyle name="Note 2 30" xfId="13424"/>
    <cellStyle name="Note 2 31" xfId="13425"/>
    <cellStyle name="Note 2 32" xfId="13426"/>
    <cellStyle name="Note 2 33" xfId="13427"/>
    <cellStyle name="Note 2 34" xfId="13428"/>
    <cellStyle name="Note 2 35" xfId="13429"/>
    <cellStyle name="Note 2 36" xfId="13430"/>
    <cellStyle name="Note 2 37" xfId="13431"/>
    <cellStyle name="Note 2 38" xfId="13432"/>
    <cellStyle name="Note 2 39" xfId="13433"/>
    <cellStyle name="Note 2 4" xfId="13434"/>
    <cellStyle name="Note 2 4 10" xfId="13435"/>
    <cellStyle name="Note 2 4 10 10" xfId="13436"/>
    <cellStyle name="Note 2 4 10 11" xfId="13437"/>
    <cellStyle name="Note 2 4 10 2" xfId="13438"/>
    <cellStyle name="Note 2 4 10 3" xfId="13439"/>
    <cellStyle name="Note 2 4 10 4" xfId="13440"/>
    <cellStyle name="Note 2 4 10 5" xfId="13441"/>
    <cellStyle name="Note 2 4 10 6" xfId="13442"/>
    <cellStyle name="Note 2 4 10 7" xfId="13443"/>
    <cellStyle name="Note 2 4 10 8" xfId="13444"/>
    <cellStyle name="Note 2 4 10 9" xfId="13445"/>
    <cellStyle name="Note 2 4 11" xfId="13446"/>
    <cellStyle name="Note 2 4 11 10" xfId="13447"/>
    <cellStyle name="Note 2 4 11 11" xfId="13448"/>
    <cellStyle name="Note 2 4 11 2" xfId="13449"/>
    <cellStyle name="Note 2 4 11 3" xfId="13450"/>
    <cellStyle name="Note 2 4 11 4" xfId="13451"/>
    <cellStyle name="Note 2 4 11 5" xfId="13452"/>
    <cellStyle name="Note 2 4 11 6" xfId="13453"/>
    <cellStyle name="Note 2 4 11 7" xfId="13454"/>
    <cellStyle name="Note 2 4 11 8" xfId="13455"/>
    <cellStyle name="Note 2 4 11 9" xfId="13456"/>
    <cellStyle name="Note 2 4 12" xfId="13457"/>
    <cellStyle name="Note 2 4 12 10" xfId="13458"/>
    <cellStyle name="Note 2 4 12 11" xfId="13459"/>
    <cellStyle name="Note 2 4 12 2" xfId="13460"/>
    <cellStyle name="Note 2 4 12 3" xfId="13461"/>
    <cellStyle name="Note 2 4 12 4" xfId="13462"/>
    <cellStyle name="Note 2 4 12 5" xfId="13463"/>
    <cellStyle name="Note 2 4 12 6" xfId="13464"/>
    <cellStyle name="Note 2 4 12 7" xfId="13465"/>
    <cellStyle name="Note 2 4 12 8" xfId="13466"/>
    <cellStyle name="Note 2 4 12 9" xfId="13467"/>
    <cellStyle name="Note 2 4 13" xfId="13468"/>
    <cellStyle name="Note 2 4 13 10" xfId="13469"/>
    <cellStyle name="Note 2 4 13 11" xfId="13470"/>
    <cellStyle name="Note 2 4 13 2" xfId="13471"/>
    <cellStyle name="Note 2 4 13 3" xfId="13472"/>
    <cellStyle name="Note 2 4 13 4" xfId="13473"/>
    <cellStyle name="Note 2 4 13 5" xfId="13474"/>
    <cellStyle name="Note 2 4 13 6" xfId="13475"/>
    <cellStyle name="Note 2 4 13 7" xfId="13476"/>
    <cellStyle name="Note 2 4 13 8" xfId="13477"/>
    <cellStyle name="Note 2 4 13 9" xfId="13478"/>
    <cellStyle name="Note 2 4 14" xfId="13479"/>
    <cellStyle name="Note 2 4 14 10" xfId="13480"/>
    <cellStyle name="Note 2 4 14 11" xfId="13481"/>
    <cellStyle name="Note 2 4 14 2" xfId="13482"/>
    <cellStyle name="Note 2 4 14 3" xfId="13483"/>
    <cellStyle name="Note 2 4 14 4" xfId="13484"/>
    <cellStyle name="Note 2 4 14 5" xfId="13485"/>
    <cellStyle name="Note 2 4 14 6" xfId="13486"/>
    <cellStyle name="Note 2 4 14 7" xfId="13487"/>
    <cellStyle name="Note 2 4 14 8" xfId="13488"/>
    <cellStyle name="Note 2 4 14 9" xfId="13489"/>
    <cellStyle name="Note 2 4 15" xfId="13490"/>
    <cellStyle name="Note 2 4 15 10" xfId="13491"/>
    <cellStyle name="Note 2 4 15 11" xfId="13492"/>
    <cellStyle name="Note 2 4 15 2" xfId="13493"/>
    <cellStyle name="Note 2 4 15 3" xfId="13494"/>
    <cellStyle name="Note 2 4 15 4" xfId="13495"/>
    <cellStyle name="Note 2 4 15 5" xfId="13496"/>
    <cellStyle name="Note 2 4 15 6" xfId="13497"/>
    <cellStyle name="Note 2 4 15 7" xfId="13498"/>
    <cellStyle name="Note 2 4 15 8" xfId="13499"/>
    <cellStyle name="Note 2 4 15 9" xfId="13500"/>
    <cellStyle name="Note 2 4 16" xfId="13501"/>
    <cellStyle name="Note 2 4 16 10" xfId="13502"/>
    <cellStyle name="Note 2 4 16 11" xfId="13503"/>
    <cellStyle name="Note 2 4 16 2" xfId="13504"/>
    <cellStyle name="Note 2 4 16 3" xfId="13505"/>
    <cellStyle name="Note 2 4 16 4" xfId="13506"/>
    <cellStyle name="Note 2 4 16 5" xfId="13507"/>
    <cellStyle name="Note 2 4 16 6" xfId="13508"/>
    <cellStyle name="Note 2 4 16 7" xfId="13509"/>
    <cellStyle name="Note 2 4 16 8" xfId="13510"/>
    <cellStyle name="Note 2 4 16 9" xfId="13511"/>
    <cellStyle name="Note 2 4 17" xfId="13512"/>
    <cellStyle name="Note 2 4 17 10" xfId="13513"/>
    <cellStyle name="Note 2 4 17 11" xfId="13514"/>
    <cellStyle name="Note 2 4 17 2" xfId="13515"/>
    <cellStyle name="Note 2 4 17 3" xfId="13516"/>
    <cellStyle name="Note 2 4 17 4" xfId="13517"/>
    <cellStyle name="Note 2 4 17 5" xfId="13518"/>
    <cellStyle name="Note 2 4 17 6" xfId="13519"/>
    <cellStyle name="Note 2 4 17 7" xfId="13520"/>
    <cellStyle name="Note 2 4 17 8" xfId="13521"/>
    <cellStyle name="Note 2 4 17 9" xfId="13522"/>
    <cellStyle name="Note 2 4 18" xfId="13523"/>
    <cellStyle name="Note 2 4 18 10" xfId="13524"/>
    <cellStyle name="Note 2 4 18 11" xfId="13525"/>
    <cellStyle name="Note 2 4 18 2" xfId="13526"/>
    <cellStyle name="Note 2 4 18 3" xfId="13527"/>
    <cellStyle name="Note 2 4 18 4" xfId="13528"/>
    <cellStyle name="Note 2 4 18 5" xfId="13529"/>
    <cellStyle name="Note 2 4 18 6" xfId="13530"/>
    <cellStyle name="Note 2 4 18 7" xfId="13531"/>
    <cellStyle name="Note 2 4 18 8" xfId="13532"/>
    <cellStyle name="Note 2 4 18 9" xfId="13533"/>
    <cellStyle name="Note 2 4 19" xfId="13534"/>
    <cellStyle name="Note 2 4 2" xfId="13535"/>
    <cellStyle name="Note 2 4 2 10" xfId="13536"/>
    <cellStyle name="Note 2 4 2 11" xfId="13537"/>
    <cellStyle name="Note 2 4 2 2" xfId="13538"/>
    <cellStyle name="Note 2 4 2 3" xfId="13539"/>
    <cellStyle name="Note 2 4 2 4" xfId="13540"/>
    <cellStyle name="Note 2 4 2 5" xfId="13541"/>
    <cellStyle name="Note 2 4 2 6" xfId="13542"/>
    <cellStyle name="Note 2 4 2 7" xfId="13543"/>
    <cellStyle name="Note 2 4 2 8" xfId="13544"/>
    <cellStyle name="Note 2 4 2 9" xfId="13545"/>
    <cellStyle name="Note 2 4 20" xfId="13546"/>
    <cellStyle name="Note 2 4 21" xfId="13547"/>
    <cellStyle name="Note 2 4 22" xfId="13548"/>
    <cellStyle name="Note 2 4 23" xfId="13549"/>
    <cellStyle name="Note 2 4 24" xfId="13550"/>
    <cellStyle name="Note 2 4 25" xfId="13551"/>
    <cellStyle name="Note 2 4 26" xfId="13552"/>
    <cellStyle name="Note 2 4 27" xfId="13553"/>
    <cellStyle name="Note 2 4 28" xfId="13554"/>
    <cellStyle name="Note 2 4 29" xfId="13555"/>
    <cellStyle name="Note 2 4 3" xfId="13556"/>
    <cellStyle name="Note 2 4 3 10" xfId="13557"/>
    <cellStyle name="Note 2 4 3 11" xfId="13558"/>
    <cellStyle name="Note 2 4 3 2" xfId="13559"/>
    <cellStyle name="Note 2 4 3 3" xfId="13560"/>
    <cellStyle name="Note 2 4 3 4" xfId="13561"/>
    <cellStyle name="Note 2 4 3 5" xfId="13562"/>
    <cellStyle name="Note 2 4 3 6" xfId="13563"/>
    <cellStyle name="Note 2 4 3 7" xfId="13564"/>
    <cellStyle name="Note 2 4 3 8" xfId="13565"/>
    <cellStyle name="Note 2 4 3 9" xfId="13566"/>
    <cellStyle name="Note 2 4 30" xfId="13567"/>
    <cellStyle name="Note 2 4 31" xfId="13568"/>
    <cellStyle name="Note 2 4 32" xfId="13569"/>
    <cellStyle name="Note 2 4 33" xfId="13570"/>
    <cellStyle name="Note 2 4 34" xfId="13571"/>
    <cellStyle name="Note 2 4 35" xfId="13572"/>
    <cellStyle name="Note 2 4 36" xfId="13573"/>
    <cellStyle name="Note 2 4 37" xfId="13574"/>
    <cellStyle name="Note 2 4 38" xfId="13575"/>
    <cellStyle name="Note 2 4 39" xfId="13576"/>
    <cellStyle name="Note 2 4 4" xfId="13577"/>
    <cellStyle name="Note 2 4 4 10" xfId="13578"/>
    <cellStyle name="Note 2 4 4 11" xfId="13579"/>
    <cellStyle name="Note 2 4 4 2" xfId="13580"/>
    <cellStyle name="Note 2 4 4 3" xfId="13581"/>
    <cellStyle name="Note 2 4 4 4" xfId="13582"/>
    <cellStyle name="Note 2 4 4 5" xfId="13583"/>
    <cellStyle name="Note 2 4 4 6" xfId="13584"/>
    <cellStyle name="Note 2 4 4 7" xfId="13585"/>
    <cellStyle name="Note 2 4 4 8" xfId="13586"/>
    <cellStyle name="Note 2 4 4 9" xfId="13587"/>
    <cellStyle name="Note 2 4 40" xfId="13588"/>
    <cellStyle name="Note 2 4 5" xfId="13589"/>
    <cellStyle name="Note 2 4 5 10" xfId="13590"/>
    <cellStyle name="Note 2 4 5 11" xfId="13591"/>
    <cellStyle name="Note 2 4 5 2" xfId="13592"/>
    <cellStyle name="Note 2 4 5 3" xfId="13593"/>
    <cellStyle name="Note 2 4 5 4" xfId="13594"/>
    <cellStyle name="Note 2 4 5 5" xfId="13595"/>
    <cellStyle name="Note 2 4 5 6" xfId="13596"/>
    <cellStyle name="Note 2 4 5 7" xfId="13597"/>
    <cellStyle name="Note 2 4 5 8" xfId="13598"/>
    <cellStyle name="Note 2 4 5 9" xfId="13599"/>
    <cellStyle name="Note 2 4 6" xfId="13600"/>
    <cellStyle name="Note 2 4 6 10" xfId="13601"/>
    <cellStyle name="Note 2 4 6 11" xfId="13602"/>
    <cellStyle name="Note 2 4 6 2" xfId="13603"/>
    <cellStyle name="Note 2 4 6 3" xfId="13604"/>
    <cellStyle name="Note 2 4 6 4" xfId="13605"/>
    <cellStyle name="Note 2 4 6 5" xfId="13606"/>
    <cellStyle name="Note 2 4 6 6" xfId="13607"/>
    <cellStyle name="Note 2 4 6 7" xfId="13608"/>
    <cellStyle name="Note 2 4 6 8" xfId="13609"/>
    <cellStyle name="Note 2 4 6 9" xfId="13610"/>
    <cellStyle name="Note 2 4 7" xfId="13611"/>
    <cellStyle name="Note 2 4 7 10" xfId="13612"/>
    <cellStyle name="Note 2 4 7 11" xfId="13613"/>
    <cellStyle name="Note 2 4 7 2" xfId="13614"/>
    <cellStyle name="Note 2 4 7 3" xfId="13615"/>
    <cellStyle name="Note 2 4 7 4" xfId="13616"/>
    <cellStyle name="Note 2 4 7 5" xfId="13617"/>
    <cellStyle name="Note 2 4 7 6" xfId="13618"/>
    <cellStyle name="Note 2 4 7 7" xfId="13619"/>
    <cellStyle name="Note 2 4 7 8" xfId="13620"/>
    <cellStyle name="Note 2 4 7 9" xfId="13621"/>
    <cellStyle name="Note 2 4 8" xfId="13622"/>
    <cellStyle name="Note 2 4 8 10" xfId="13623"/>
    <cellStyle name="Note 2 4 8 11" xfId="13624"/>
    <cellStyle name="Note 2 4 8 2" xfId="13625"/>
    <cellStyle name="Note 2 4 8 3" xfId="13626"/>
    <cellStyle name="Note 2 4 8 4" xfId="13627"/>
    <cellStyle name="Note 2 4 8 5" xfId="13628"/>
    <cellStyle name="Note 2 4 8 6" xfId="13629"/>
    <cellStyle name="Note 2 4 8 7" xfId="13630"/>
    <cellStyle name="Note 2 4 8 8" xfId="13631"/>
    <cellStyle name="Note 2 4 8 9" xfId="13632"/>
    <cellStyle name="Note 2 4 9" xfId="13633"/>
    <cellStyle name="Note 2 4 9 10" xfId="13634"/>
    <cellStyle name="Note 2 4 9 11" xfId="13635"/>
    <cellStyle name="Note 2 4 9 2" xfId="13636"/>
    <cellStyle name="Note 2 4 9 3" xfId="13637"/>
    <cellStyle name="Note 2 4 9 4" xfId="13638"/>
    <cellStyle name="Note 2 4 9 5" xfId="13639"/>
    <cellStyle name="Note 2 4 9 6" xfId="13640"/>
    <cellStyle name="Note 2 4 9 7" xfId="13641"/>
    <cellStyle name="Note 2 4 9 8" xfId="13642"/>
    <cellStyle name="Note 2 4 9 9" xfId="13643"/>
    <cellStyle name="Note 2 40" xfId="13644"/>
    <cellStyle name="Note 2 41" xfId="13645"/>
    <cellStyle name="Note 2 42" xfId="13646"/>
    <cellStyle name="Note 2 43" xfId="13647"/>
    <cellStyle name="Note 2 44" xfId="13648"/>
    <cellStyle name="Note 2 45" xfId="13649"/>
    <cellStyle name="Note 2 46" xfId="13650"/>
    <cellStyle name="Note 2 47" xfId="13651"/>
    <cellStyle name="Note 2 5" xfId="13652"/>
    <cellStyle name="Note 2 5 10" xfId="13653"/>
    <cellStyle name="Note 2 5 10 10" xfId="13654"/>
    <cellStyle name="Note 2 5 10 11" xfId="13655"/>
    <cellStyle name="Note 2 5 10 2" xfId="13656"/>
    <cellStyle name="Note 2 5 10 3" xfId="13657"/>
    <cellStyle name="Note 2 5 10 4" xfId="13658"/>
    <cellStyle name="Note 2 5 10 5" xfId="13659"/>
    <cellStyle name="Note 2 5 10 6" xfId="13660"/>
    <cellStyle name="Note 2 5 10 7" xfId="13661"/>
    <cellStyle name="Note 2 5 10 8" xfId="13662"/>
    <cellStyle name="Note 2 5 10 9" xfId="13663"/>
    <cellStyle name="Note 2 5 11" xfId="13664"/>
    <cellStyle name="Note 2 5 11 10" xfId="13665"/>
    <cellStyle name="Note 2 5 11 11" xfId="13666"/>
    <cellStyle name="Note 2 5 11 2" xfId="13667"/>
    <cellStyle name="Note 2 5 11 3" xfId="13668"/>
    <cellStyle name="Note 2 5 11 4" xfId="13669"/>
    <cellStyle name="Note 2 5 11 5" xfId="13670"/>
    <cellStyle name="Note 2 5 11 6" xfId="13671"/>
    <cellStyle name="Note 2 5 11 7" xfId="13672"/>
    <cellStyle name="Note 2 5 11 8" xfId="13673"/>
    <cellStyle name="Note 2 5 11 9" xfId="13674"/>
    <cellStyle name="Note 2 5 12" xfId="13675"/>
    <cellStyle name="Note 2 5 12 10" xfId="13676"/>
    <cellStyle name="Note 2 5 12 11" xfId="13677"/>
    <cellStyle name="Note 2 5 12 2" xfId="13678"/>
    <cellStyle name="Note 2 5 12 3" xfId="13679"/>
    <cellStyle name="Note 2 5 12 4" xfId="13680"/>
    <cellStyle name="Note 2 5 12 5" xfId="13681"/>
    <cellStyle name="Note 2 5 12 6" xfId="13682"/>
    <cellStyle name="Note 2 5 12 7" xfId="13683"/>
    <cellStyle name="Note 2 5 12 8" xfId="13684"/>
    <cellStyle name="Note 2 5 12 9" xfId="13685"/>
    <cellStyle name="Note 2 5 13" xfId="13686"/>
    <cellStyle name="Note 2 5 13 10" xfId="13687"/>
    <cellStyle name="Note 2 5 13 11" xfId="13688"/>
    <cellStyle name="Note 2 5 13 2" xfId="13689"/>
    <cellStyle name="Note 2 5 13 3" xfId="13690"/>
    <cellStyle name="Note 2 5 13 4" xfId="13691"/>
    <cellStyle name="Note 2 5 13 5" xfId="13692"/>
    <cellStyle name="Note 2 5 13 6" xfId="13693"/>
    <cellStyle name="Note 2 5 13 7" xfId="13694"/>
    <cellStyle name="Note 2 5 13 8" xfId="13695"/>
    <cellStyle name="Note 2 5 13 9" xfId="13696"/>
    <cellStyle name="Note 2 5 14" xfId="13697"/>
    <cellStyle name="Note 2 5 14 10" xfId="13698"/>
    <cellStyle name="Note 2 5 14 11" xfId="13699"/>
    <cellStyle name="Note 2 5 14 2" xfId="13700"/>
    <cellStyle name="Note 2 5 14 3" xfId="13701"/>
    <cellStyle name="Note 2 5 14 4" xfId="13702"/>
    <cellStyle name="Note 2 5 14 5" xfId="13703"/>
    <cellStyle name="Note 2 5 14 6" xfId="13704"/>
    <cellStyle name="Note 2 5 14 7" xfId="13705"/>
    <cellStyle name="Note 2 5 14 8" xfId="13706"/>
    <cellStyle name="Note 2 5 14 9" xfId="13707"/>
    <cellStyle name="Note 2 5 15" xfId="13708"/>
    <cellStyle name="Note 2 5 15 10" xfId="13709"/>
    <cellStyle name="Note 2 5 15 11" xfId="13710"/>
    <cellStyle name="Note 2 5 15 2" xfId="13711"/>
    <cellStyle name="Note 2 5 15 3" xfId="13712"/>
    <cellStyle name="Note 2 5 15 4" xfId="13713"/>
    <cellStyle name="Note 2 5 15 5" xfId="13714"/>
    <cellStyle name="Note 2 5 15 6" xfId="13715"/>
    <cellStyle name="Note 2 5 15 7" xfId="13716"/>
    <cellStyle name="Note 2 5 15 8" xfId="13717"/>
    <cellStyle name="Note 2 5 15 9" xfId="13718"/>
    <cellStyle name="Note 2 5 16" xfId="13719"/>
    <cellStyle name="Note 2 5 16 10" xfId="13720"/>
    <cellStyle name="Note 2 5 16 11" xfId="13721"/>
    <cellStyle name="Note 2 5 16 2" xfId="13722"/>
    <cellStyle name="Note 2 5 16 3" xfId="13723"/>
    <cellStyle name="Note 2 5 16 4" xfId="13724"/>
    <cellStyle name="Note 2 5 16 5" xfId="13725"/>
    <cellStyle name="Note 2 5 16 6" xfId="13726"/>
    <cellStyle name="Note 2 5 16 7" xfId="13727"/>
    <cellStyle name="Note 2 5 16 8" xfId="13728"/>
    <cellStyle name="Note 2 5 16 9" xfId="13729"/>
    <cellStyle name="Note 2 5 17" xfId="13730"/>
    <cellStyle name="Note 2 5 17 10" xfId="13731"/>
    <cellStyle name="Note 2 5 17 11" xfId="13732"/>
    <cellStyle name="Note 2 5 17 2" xfId="13733"/>
    <cellStyle name="Note 2 5 17 3" xfId="13734"/>
    <cellStyle name="Note 2 5 17 4" xfId="13735"/>
    <cellStyle name="Note 2 5 17 5" xfId="13736"/>
    <cellStyle name="Note 2 5 17 6" xfId="13737"/>
    <cellStyle name="Note 2 5 17 7" xfId="13738"/>
    <cellStyle name="Note 2 5 17 8" xfId="13739"/>
    <cellStyle name="Note 2 5 17 9" xfId="13740"/>
    <cellStyle name="Note 2 5 18" xfId="13741"/>
    <cellStyle name="Note 2 5 18 10" xfId="13742"/>
    <cellStyle name="Note 2 5 18 11" xfId="13743"/>
    <cellStyle name="Note 2 5 18 2" xfId="13744"/>
    <cellStyle name="Note 2 5 18 3" xfId="13745"/>
    <cellStyle name="Note 2 5 18 4" xfId="13746"/>
    <cellStyle name="Note 2 5 18 5" xfId="13747"/>
    <cellStyle name="Note 2 5 18 6" xfId="13748"/>
    <cellStyle name="Note 2 5 18 7" xfId="13749"/>
    <cellStyle name="Note 2 5 18 8" xfId="13750"/>
    <cellStyle name="Note 2 5 18 9" xfId="13751"/>
    <cellStyle name="Note 2 5 19" xfId="13752"/>
    <cellStyle name="Note 2 5 2" xfId="13753"/>
    <cellStyle name="Note 2 5 2 10" xfId="13754"/>
    <cellStyle name="Note 2 5 2 11" xfId="13755"/>
    <cellStyle name="Note 2 5 2 2" xfId="13756"/>
    <cellStyle name="Note 2 5 2 3" xfId="13757"/>
    <cellStyle name="Note 2 5 2 4" xfId="13758"/>
    <cellStyle name="Note 2 5 2 5" xfId="13759"/>
    <cellStyle name="Note 2 5 2 6" xfId="13760"/>
    <cellStyle name="Note 2 5 2 7" xfId="13761"/>
    <cellStyle name="Note 2 5 2 8" xfId="13762"/>
    <cellStyle name="Note 2 5 2 9" xfId="13763"/>
    <cellStyle name="Note 2 5 20" xfId="13764"/>
    <cellStyle name="Note 2 5 21" xfId="13765"/>
    <cellStyle name="Note 2 5 22" xfId="13766"/>
    <cellStyle name="Note 2 5 23" xfId="13767"/>
    <cellStyle name="Note 2 5 24" xfId="13768"/>
    <cellStyle name="Note 2 5 25" xfId="13769"/>
    <cellStyle name="Note 2 5 26" xfId="13770"/>
    <cellStyle name="Note 2 5 27" xfId="13771"/>
    <cellStyle name="Note 2 5 28" xfId="13772"/>
    <cellStyle name="Note 2 5 29" xfId="13773"/>
    <cellStyle name="Note 2 5 3" xfId="13774"/>
    <cellStyle name="Note 2 5 3 10" xfId="13775"/>
    <cellStyle name="Note 2 5 3 11" xfId="13776"/>
    <cellStyle name="Note 2 5 3 2" xfId="13777"/>
    <cellStyle name="Note 2 5 3 3" xfId="13778"/>
    <cellStyle name="Note 2 5 3 4" xfId="13779"/>
    <cellStyle name="Note 2 5 3 5" xfId="13780"/>
    <cellStyle name="Note 2 5 3 6" xfId="13781"/>
    <cellStyle name="Note 2 5 3 7" xfId="13782"/>
    <cellStyle name="Note 2 5 3 8" xfId="13783"/>
    <cellStyle name="Note 2 5 3 9" xfId="13784"/>
    <cellStyle name="Note 2 5 30" xfId="13785"/>
    <cellStyle name="Note 2 5 31" xfId="13786"/>
    <cellStyle name="Note 2 5 32" xfId="13787"/>
    <cellStyle name="Note 2 5 33" xfId="13788"/>
    <cellStyle name="Note 2 5 34" xfId="13789"/>
    <cellStyle name="Note 2 5 35" xfId="13790"/>
    <cellStyle name="Note 2 5 36" xfId="13791"/>
    <cellStyle name="Note 2 5 37" xfId="13792"/>
    <cellStyle name="Note 2 5 38" xfId="13793"/>
    <cellStyle name="Note 2 5 39" xfId="13794"/>
    <cellStyle name="Note 2 5 4" xfId="13795"/>
    <cellStyle name="Note 2 5 4 10" xfId="13796"/>
    <cellStyle name="Note 2 5 4 11" xfId="13797"/>
    <cellStyle name="Note 2 5 4 2" xfId="13798"/>
    <cellStyle name="Note 2 5 4 3" xfId="13799"/>
    <cellStyle name="Note 2 5 4 4" xfId="13800"/>
    <cellStyle name="Note 2 5 4 5" xfId="13801"/>
    <cellStyle name="Note 2 5 4 6" xfId="13802"/>
    <cellStyle name="Note 2 5 4 7" xfId="13803"/>
    <cellStyle name="Note 2 5 4 8" xfId="13804"/>
    <cellStyle name="Note 2 5 4 9" xfId="13805"/>
    <cellStyle name="Note 2 5 40" xfId="13806"/>
    <cellStyle name="Note 2 5 5" xfId="13807"/>
    <cellStyle name="Note 2 5 5 10" xfId="13808"/>
    <cellStyle name="Note 2 5 5 11" xfId="13809"/>
    <cellStyle name="Note 2 5 5 2" xfId="13810"/>
    <cellStyle name="Note 2 5 5 3" xfId="13811"/>
    <cellStyle name="Note 2 5 5 4" xfId="13812"/>
    <cellStyle name="Note 2 5 5 5" xfId="13813"/>
    <cellStyle name="Note 2 5 5 6" xfId="13814"/>
    <cellStyle name="Note 2 5 5 7" xfId="13815"/>
    <cellStyle name="Note 2 5 5 8" xfId="13816"/>
    <cellStyle name="Note 2 5 5 9" xfId="13817"/>
    <cellStyle name="Note 2 5 6" xfId="13818"/>
    <cellStyle name="Note 2 5 6 10" xfId="13819"/>
    <cellStyle name="Note 2 5 6 11" xfId="13820"/>
    <cellStyle name="Note 2 5 6 2" xfId="13821"/>
    <cellStyle name="Note 2 5 6 3" xfId="13822"/>
    <cellStyle name="Note 2 5 6 4" xfId="13823"/>
    <cellStyle name="Note 2 5 6 5" xfId="13824"/>
    <cellStyle name="Note 2 5 6 6" xfId="13825"/>
    <cellStyle name="Note 2 5 6 7" xfId="13826"/>
    <cellStyle name="Note 2 5 6 8" xfId="13827"/>
    <cellStyle name="Note 2 5 6 9" xfId="13828"/>
    <cellStyle name="Note 2 5 7" xfId="13829"/>
    <cellStyle name="Note 2 5 7 10" xfId="13830"/>
    <cellStyle name="Note 2 5 7 11" xfId="13831"/>
    <cellStyle name="Note 2 5 7 2" xfId="13832"/>
    <cellStyle name="Note 2 5 7 3" xfId="13833"/>
    <cellStyle name="Note 2 5 7 4" xfId="13834"/>
    <cellStyle name="Note 2 5 7 5" xfId="13835"/>
    <cellStyle name="Note 2 5 7 6" xfId="13836"/>
    <cellStyle name="Note 2 5 7 7" xfId="13837"/>
    <cellStyle name="Note 2 5 7 8" xfId="13838"/>
    <cellStyle name="Note 2 5 7 9" xfId="13839"/>
    <cellStyle name="Note 2 5 8" xfId="13840"/>
    <cellStyle name="Note 2 5 8 10" xfId="13841"/>
    <cellStyle name="Note 2 5 8 11" xfId="13842"/>
    <cellStyle name="Note 2 5 8 2" xfId="13843"/>
    <cellStyle name="Note 2 5 8 3" xfId="13844"/>
    <cellStyle name="Note 2 5 8 4" xfId="13845"/>
    <cellStyle name="Note 2 5 8 5" xfId="13846"/>
    <cellStyle name="Note 2 5 8 6" xfId="13847"/>
    <cellStyle name="Note 2 5 8 7" xfId="13848"/>
    <cellStyle name="Note 2 5 8 8" xfId="13849"/>
    <cellStyle name="Note 2 5 8 9" xfId="13850"/>
    <cellStyle name="Note 2 5 9" xfId="13851"/>
    <cellStyle name="Note 2 5 9 10" xfId="13852"/>
    <cellStyle name="Note 2 5 9 11" xfId="13853"/>
    <cellStyle name="Note 2 5 9 2" xfId="13854"/>
    <cellStyle name="Note 2 5 9 3" xfId="13855"/>
    <cellStyle name="Note 2 5 9 4" xfId="13856"/>
    <cellStyle name="Note 2 5 9 5" xfId="13857"/>
    <cellStyle name="Note 2 5 9 6" xfId="13858"/>
    <cellStyle name="Note 2 5 9 7" xfId="13859"/>
    <cellStyle name="Note 2 5 9 8" xfId="13860"/>
    <cellStyle name="Note 2 5 9 9" xfId="13861"/>
    <cellStyle name="Note 2 6" xfId="13862"/>
    <cellStyle name="Note 2 6 10" xfId="13863"/>
    <cellStyle name="Note 2 6 10 10" xfId="13864"/>
    <cellStyle name="Note 2 6 10 11" xfId="13865"/>
    <cellStyle name="Note 2 6 10 2" xfId="13866"/>
    <cellStyle name="Note 2 6 10 3" xfId="13867"/>
    <cellStyle name="Note 2 6 10 4" xfId="13868"/>
    <cellStyle name="Note 2 6 10 5" xfId="13869"/>
    <cellStyle name="Note 2 6 10 6" xfId="13870"/>
    <cellStyle name="Note 2 6 10 7" xfId="13871"/>
    <cellStyle name="Note 2 6 10 8" xfId="13872"/>
    <cellStyle name="Note 2 6 10 9" xfId="13873"/>
    <cellStyle name="Note 2 6 11" xfId="13874"/>
    <cellStyle name="Note 2 6 11 10" xfId="13875"/>
    <cellStyle name="Note 2 6 11 11" xfId="13876"/>
    <cellStyle name="Note 2 6 11 2" xfId="13877"/>
    <cellStyle name="Note 2 6 11 3" xfId="13878"/>
    <cellStyle name="Note 2 6 11 4" xfId="13879"/>
    <cellStyle name="Note 2 6 11 5" xfId="13880"/>
    <cellStyle name="Note 2 6 11 6" xfId="13881"/>
    <cellStyle name="Note 2 6 11 7" xfId="13882"/>
    <cellStyle name="Note 2 6 11 8" xfId="13883"/>
    <cellStyle name="Note 2 6 11 9" xfId="13884"/>
    <cellStyle name="Note 2 6 12" xfId="13885"/>
    <cellStyle name="Note 2 6 12 10" xfId="13886"/>
    <cellStyle name="Note 2 6 12 11" xfId="13887"/>
    <cellStyle name="Note 2 6 12 2" xfId="13888"/>
    <cellStyle name="Note 2 6 12 3" xfId="13889"/>
    <cellStyle name="Note 2 6 12 4" xfId="13890"/>
    <cellStyle name="Note 2 6 12 5" xfId="13891"/>
    <cellStyle name="Note 2 6 12 6" xfId="13892"/>
    <cellStyle name="Note 2 6 12 7" xfId="13893"/>
    <cellStyle name="Note 2 6 12 8" xfId="13894"/>
    <cellStyle name="Note 2 6 12 9" xfId="13895"/>
    <cellStyle name="Note 2 6 13" xfId="13896"/>
    <cellStyle name="Note 2 6 13 10" xfId="13897"/>
    <cellStyle name="Note 2 6 13 11" xfId="13898"/>
    <cellStyle name="Note 2 6 13 2" xfId="13899"/>
    <cellStyle name="Note 2 6 13 3" xfId="13900"/>
    <cellStyle name="Note 2 6 13 4" xfId="13901"/>
    <cellStyle name="Note 2 6 13 5" xfId="13902"/>
    <cellStyle name="Note 2 6 13 6" xfId="13903"/>
    <cellStyle name="Note 2 6 13 7" xfId="13904"/>
    <cellStyle name="Note 2 6 13 8" xfId="13905"/>
    <cellStyle name="Note 2 6 13 9" xfId="13906"/>
    <cellStyle name="Note 2 6 14" xfId="13907"/>
    <cellStyle name="Note 2 6 14 10" xfId="13908"/>
    <cellStyle name="Note 2 6 14 11" xfId="13909"/>
    <cellStyle name="Note 2 6 14 2" xfId="13910"/>
    <cellStyle name="Note 2 6 14 3" xfId="13911"/>
    <cellStyle name="Note 2 6 14 4" xfId="13912"/>
    <cellStyle name="Note 2 6 14 5" xfId="13913"/>
    <cellStyle name="Note 2 6 14 6" xfId="13914"/>
    <cellStyle name="Note 2 6 14 7" xfId="13915"/>
    <cellStyle name="Note 2 6 14 8" xfId="13916"/>
    <cellStyle name="Note 2 6 14 9" xfId="13917"/>
    <cellStyle name="Note 2 6 15" xfId="13918"/>
    <cellStyle name="Note 2 6 15 10" xfId="13919"/>
    <cellStyle name="Note 2 6 15 11" xfId="13920"/>
    <cellStyle name="Note 2 6 15 2" xfId="13921"/>
    <cellStyle name="Note 2 6 15 3" xfId="13922"/>
    <cellStyle name="Note 2 6 15 4" xfId="13923"/>
    <cellStyle name="Note 2 6 15 5" xfId="13924"/>
    <cellStyle name="Note 2 6 15 6" xfId="13925"/>
    <cellStyle name="Note 2 6 15 7" xfId="13926"/>
    <cellStyle name="Note 2 6 15 8" xfId="13927"/>
    <cellStyle name="Note 2 6 15 9" xfId="13928"/>
    <cellStyle name="Note 2 6 16" xfId="13929"/>
    <cellStyle name="Note 2 6 16 10" xfId="13930"/>
    <cellStyle name="Note 2 6 16 11" xfId="13931"/>
    <cellStyle name="Note 2 6 16 2" xfId="13932"/>
    <cellStyle name="Note 2 6 16 3" xfId="13933"/>
    <cellStyle name="Note 2 6 16 4" xfId="13934"/>
    <cellStyle name="Note 2 6 16 5" xfId="13935"/>
    <cellStyle name="Note 2 6 16 6" xfId="13936"/>
    <cellStyle name="Note 2 6 16 7" xfId="13937"/>
    <cellStyle name="Note 2 6 16 8" xfId="13938"/>
    <cellStyle name="Note 2 6 16 9" xfId="13939"/>
    <cellStyle name="Note 2 6 17" xfId="13940"/>
    <cellStyle name="Note 2 6 17 10" xfId="13941"/>
    <cellStyle name="Note 2 6 17 11" xfId="13942"/>
    <cellStyle name="Note 2 6 17 2" xfId="13943"/>
    <cellStyle name="Note 2 6 17 3" xfId="13944"/>
    <cellStyle name="Note 2 6 17 4" xfId="13945"/>
    <cellStyle name="Note 2 6 17 5" xfId="13946"/>
    <cellStyle name="Note 2 6 17 6" xfId="13947"/>
    <cellStyle name="Note 2 6 17 7" xfId="13948"/>
    <cellStyle name="Note 2 6 17 8" xfId="13949"/>
    <cellStyle name="Note 2 6 17 9" xfId="13950"/>
    <cellStyle name="Note 2 6 18" xfId="13951"/>
    <cellStyle name="Note 2 6 18 10" xfId="13952"/>
    <cellStyle name="Note 2 6 18 11" xfId="13953"/>
    <cellStyle name="Note 2 6 18 2" xfId="13954"/>
    <cellStyle name="Note 2 6 18 3" xfId="13955"/>
    <cellStyle name="Note 2 6 18 4" xfId="13956"/>
    <cellStyle name="Note 2 6 18 5" xfId="13957"/>
    <cellStyle name="Note 2 6 18 6" xfId="13958"/>
    <cellStyle name="Note 2 6 18 7" xfId="13959"/>
    <cellStyle name="Note 2 6 18 8" xfId="13960"/>
    <cellStyle name="Note 2 6 18 9" xfId="13961"/>
    <cellStyle name="Note 2 6 19" xfId="13962"/>
    <cellStyle name="Note 2 6 2" xfId="13963"/>
    <cellStyle name="Note 2 6 2 10" xfId="13964"/>
    <cellStyle name="Note 2 6 2 11" xfId="13965"/>
    <cellStyle name="Note 2 6 2 2" xfId="13966"/>
    <cellStyle name="Note 2 6 2 3" xfId="13967"/>
    <cellStyle name="Note 2 6 2 4" xfId="13968"/>
    <cellStyle name="Note 2 6 2 5" xfId="13969"/>
    <cellStyle name="Note 2 6 2 6" xfId="13970"/>
    <cellStyle name="Note 2 6 2 7" xfId="13971"/>
    <cellStyle name="Note 2 6 2 8" xfId="13972"/>
    <cellStyle name="Note 2 6 2 9" xfId="13973"/>
    <cellStyle name="Note 2 6 20" xfId="13974"/>
    <cellStyle name="Note 2 6 21" xfId="13975"/>
    <cellStyle name="Note 2 6 22" xfId="13976"/>
    <cellStyle name="Note 2 6 23" xfId="13977"/>
    <cellStyle name="Note 2 6 24" xfId="13978"/>
    <cellStyle name="Note 2 6 25" xfId="13979"/>
    <cellStyle name="Note 2 6 26" xfId="13980"/>
    <cellStyle name="Note 2 6 27" xfId="13981"/>
    <cellStyle name="Note 2 6 28" xfId="13982"/>
    <cellStyle name="Note 2 6 29" xfId="13983"/>
    <cellStyle name="Note 2 6 3" xfId="13984"/>
    <cellStyle name="Note 2 6 3 10" xfId="13985"/>
    <cellStyle name="Note 2 6 3 11" xfId="13986"/>
    <cellStyle name="Note 2 6 3 2" xfId="13987"/>
    <cellStyle name="Note 2 6 3 3" xfId="13988"/>
    <cellStyle name="Note 2 6 3 4" xfId="13989"/>
    <cellStyle name="Note 2 6 3 5" xfId="13990"/>
    <cellStyle name="Note 2 6 3 6" xfId="13991"/>
    <cellStyle name="Note 2 6 3 7" xfId="13992"/>
    <cellStyle name="Note 2 6 3 8" xfId="13993"/>
    <cellStyle name="Note 2 6 3 9" xfId="13994"/>
    <cellStyle name="Note 2 6 30" xfId="13995"/>
    <cellStyle name="Note 2 6 31" xfId="13996"/>
    <cellStyle name="Note 2 6 32" xfId="13997"/>
    <cellStyle name="Note 2 6 33" xfId="13998"/>
    <cellStyle name="Note 2 6 34" xfId="13999"/>
    <cellStyle name="Note 2 6 35" xfId="14000"/>
    <cellStyle name="Note 2 6 36" xfId="14001"/>
    <cellStyle name="Note 2 6 37" xfId="14002"/>
    <cellStyle name="Note 2 6 38" xfId="14003"/>
    <cellStyle name="Note 2 6 39" xfId="14004"/>
    <cellStyle name="Note 2 6 4" xfId="14005"/>
    <cellStyle name="Note 2 6 4 10" xfId="14006"/>
    <cellStyle name="Note 2 6 4 11" xfId="14007"/>
    <cellStyle name="Note 2 6 4 2" xfId="14008"/>
    <cellStyle name="Note 2 6 4 3" xfId="14009"/>
    <cellStyle name="Note 2 6 4 4" xfId="14010"/>
    <cellStyle name="Note 2 6 4 5" xfId="14011"/>
    <cellStyle name="Note 2 6 4 6" xfId="14012"/>
    <cellStyle name="Note 2 6 4 7" xfId="14013"/>
    <cellStyle name="Note 2 6 4 8" xfId="14014"/>
    <cellStyle name="Note 2 6 4 9" xfId="14015"/>
    <cellStyle name="Note 2 6 40" xfId="14016"/>
    <cellStyle name="Note 2 6 5" xfId="14017"/>
    <cellStyle name="Note 2 6 5 10" xfId="14018"/>
    <cellStyle name="Note 2 6 5 11" xfId="14019"/>
    <cellStyle name="Note 2 6 5 2" xfId="14020"/>
    <cellStyle name="Note 2 6 5 3" xfId="14021"/>
    <cellStyle name="Note 2 6 5 4" xfId="14022"/>
    <cellStyle name="Note 2 6 5 5" xfId="14023"/>
    <cellStyle name="Note 2 6 5 6" xfId="14024"/>
    <cellStyle name="Note 2 6 5 7" xfId="14025"/>
    <cellStyle name="Note 2 6 5 8" xfId="14026"/>
    <cellStyle name="Note 2 6 5 9" xfId="14027"/>
    <cellStyle name="Note 2 6 6" xfId="14028"/>
    <cellStyle name="Note 2 6 6 10" xfId="14029"/>
    <cellStyle name="Note 2 6 6 11" xfId="14030"/>
    <cellStyle name="Note 2 6 6 2" xfId="14031"/>
    <cellStyle name="Note 2 6 6 3" xfId="14032"/>
    <cellStyle name="Note 2 6 6 4" xfId="14033"/>
    <cellStyle name="Note 2 6 6 5" xfId="14034"/>
    <cellStyle name="Note 2 6 6 6" xfId="14035"/>
    <cellStyle name="Note 2 6 6 7" xfId="14036"/>
    <cellStyle name="Note 2 6 6 8" xfId="14037"/>
    <cellStyle name="Note 2 6 6 9" xfId="14038"/>
    <cellStyle name="Note 2 6 7" xfId="14039"/>
    <cellStyle name="Note 2 6 7 10" xfId="14040"/>
    <cellStyle name="Note 2 6 7 11" xfId="14041"/>
    <cellStyle name="Note 2 6 7 2" xfId="14042"/>
    <cellStyle name="Note 2 6 7 3" xfId="14043"/>
    <cellStyle name="Note 2 6 7 4" xfId="14044"/>
    <cellStyle name="Note 2 6 7 5" xfId="14045"/>
    <cellStyle name="Note 2 6 7 6" xfId="14046"/>
    <cellStyle name="Note 2 6 7 7" xfId="14047"/>
    <cellStyle name="Note 2 6 7 8" xfId="14048"/>
    <cellStyle name="Note 2 6 7 9" xfId="14049"/>
    <cellStyle name="Note 2 6 8" xfId="14050"/>
    <cellStyle name="Note 2 6 8 10" xfId="14051"/>
    <cellStyle name="Note 2 6 8 11" xfId="14052"/>
    <cellStyle name="Note 2 6 8 2" xfId="14053"/>
    <cellStyle name="Note 2 6 8 3" xfId="14054"/>
    <cellStyle name="Note 2 6 8 4" xfId="14055"/>
    <cellStyle name="Note 2 6 8 5" xfId="14056"/>
    <cellStyle name="Note 2 6 8 6" xfId="14057"/>
    <cellStyle name="Note 2 6 8 7" xfId="14058"/>
    <cellStyle name="Note 2 6 8 8" xfId="14059"/>
    <cellStyle name="Note 2 6 8 9" xfId="14060"/>
    <cellStyle name="Note 2 6 9" xfId="14061"/>
    <cellStyle name="Note 2 6 9 10" xfId="14062"/>
    <cellStyle name="Note 2 6 9 11" xfId="14063"/>
    <cellStyle name="Note 2 6 9 2" xfId="14064"/>
    <cellStyle name="Note 2 6 9 3" xfId="14065"/>
    <cellStyle name="Note 2 6 9 4" xfId="14066"/>
    <cellStyle name="Note 2 6 9 5" xfId="14067"/>
    <cellStyle name="Note 2 6 9 6" xfId="14068"/>
    <cellStyle name="Note 2 6 9 7" xfId="14069"/>
    <cellStyle name="Note 2 6 9 8" xfId="14070"/>
    <cellStyle name="Note 2 6 9 9" xfId="14071"/>
    <cellStyle name="Note 2 7" xfId="14072"/>
    <cellStyle name="Note 2 7 10" xfId="14073"/>
    <cellStyle name="Note 2 7 10 10" xfId="14074"/>
    <cellStyle name="Note 2 7 10 11" xfId="14075"/>
    <cellStyle name="Note 2 7 10 2" xfId="14076"/>
    <cellStyle name="Note 2 7 10 3" xfId="14077"/>
    <cellStyle name="Note 2 7 10 4" xfId="14078"/>
    <cellStyle name="Note 2 7 10 5" xfId="14079"/>
    <cellStyle name="Note 2 7 10 6" xfId="14080"/>
    <cellStyle name="Note 2 7 10 7" xfId="14081"/>
    <cellStyle name="Note 2 7 10 8" xfId="14082"/>
    <cellStyle name="Note 2 7 10 9" xfId="14083"/>
    <cellStyle name="Note 2 7 11" xfId="14084"/>
    <cellStyle name="Note 2 7 11 10" xfId="14085"/>
    <cellStyle name="Note 2 7 11 11" xfId="14086"/>
    <cellStyle name="Note 2 7 11 2" xfId="14087"/>
    <cellStyle name="Note 2 7 11 3" xfId="14088"/>
    <cellStyle name="Note 2 7 11 4" xfId="14089"/>
    <cellStyle name="Note 2 7 11 5" xfId="14090"/>
    <cellStyle name="Note 2 7 11 6" xfId="14091"/>
    <cellStyle name="Note 2 7 11 7" xfId="14092"/>
    <cellStyle name="Note 2 7 11 8" xfId="14093"/>
    <cellStyle name="Note 2 7 11 9" xfId="14094"/>
    <cellStyle name="Note 2 7 12" xfId="14095"/>
    <cellStyle name="Note 2 7 12 10" xfId="14096"/>
    <cellStyle name="Note 2 7 12 11" xfId="14097"/>
    <cellStyle name="Note 2 7 12 2" xfId="14098"/>
    <cellStyle name="Note 2 7 12 3" xfId="14099"/>
    <cellStyle name="Note 2 7 12 4" xfId="14100"/>
    <cellStyle name="Note 2 7 12 5" xfId="14101"/>
    <cellStyle name="Note 2 7 12 6" xfId="14102"/>
    <cellStyle name="Note 2 7 12 7" xfId="14103"/>
    <cellStyle name="Note 2 7 12 8" xfId="14104"/>
    <cellStyle name="Note 2 7 12 9" xfId="14105"/>
    <cellStyle name="Note 2 7 13" xfId="14106"/>
    <cellStyle name="Note 2 7 13 10" xfId="14107"/>
    <cellStyle name="Note 2 7 13 11" xfId="14108"/>
    <cellStyle name="Note 2 7 13 2" xfId="14109"/>
    <cellStyle name="Note 2 7 13 3" xfId="14110"/>
    <cellStyle name="Note 2 7 13 4" xfId="14111"/>
    <cellStyle name="Note 2 7 13 5" xfId="14112"/>
    <cellStyle name="Note 2 7 13 6" xfId="14113"/>
    <cellStyle name="Note 2 7 13 7" xfId="14114"/>
    <cellStyle name="Note 2 7 13 8" xfId="14115"/>
    <cellStyle name="Note 2 7 13 9" xfId="14116"/>
    <cellStyle name="Note 2 7 14" xfId="14117"/>
    <cellStyle name="Note 2 7 14 10" xfId="14118"/>
    <cellStyle name="Note 2 7 14 11" xfId="14119"/>
    <cellStyle name="Note 2 7 14 2" xfId="14120"/>
    <cellStyle name="Note 2 7 14 3" xfId="14121"/>
    <cellStyle name="Note 2 7 14 4" xfId="14122"/>
    <cellStyle name="Note 2 7 14 5" xfId="14123"/>
    <cellStyle name="Note 2 7 14 6" xfId="14124"/>
    <cellStyle name="Note 2 7 14 7" xfId="14125"/>
    <cellStyle name="Note 2 7 14 8" xfId="14126"/>
    <cellStyle name="Note 2 7 14 9" xfId="14127"/>
    <cellStyle name="Note 2 7 15" xfId="14128"/>
    <cellStyle name="Note 2 7 15 10" xfId="14129"/>
    <cellStyle name="Note 2 7 15 11" xfId="14130"/>
    <cellStyle name="Note 2 7 15 2" xfId="14131"/>
    <cellStyle name="Note 2 7 15 3" xfId="14132"/>
    <cellStyle name="Note 2 7 15 4" xfId="14133"/>
    <cellStyle name="Note 2 7 15 5" xfId="14134"/>
    <cellStyle name="Note 2 7 15 6" xfId="14135"/>
    <cellStyle name="Note 2 7 15 7" xfId="14136"/>
    <cellStyle name="Note 2 7 15 8" xfId="14137"/>
    <cellStyle name="Note 2 7 15 9" xfId="14138"/>
    <cellStyle name="Note 2 7 16" xfId="14139"/>
    <cellStyle name="Note 2 7 16 10" xfId="14140"/>
    <cellStyle name="Note 2 7 16 11" xfId="14141"/>
    <cellStyle name="Note 2 7 16 2" xfId="14142"/>
    <cellStyle name="Note 2 7 16 3" xfId="14143"/>
    <cellStyle name="Note 2 7 16 4" xfId="14144"/>
    <cellStyle name="Note 2 7 16 5" xfId="14145"/>
    <cellStyle name="Note 2 7 16 6" xfId="14146"/>
    <cellStyle name="Note 2 7 16 7" xfId="14147"/>
    <cellStyle name="Note 2 7 16 8" xfId="14148"/>
    <cellStyle name="Note 2 7 16 9" xfId="14149"/>
    <cellStyle name="Note 2 7 17" xfId="14150"/>
    <cellStyle name="Note 2 7 17 10" xfId="14151"/>
    <cellStyle name="Note 2 7 17 11" xfId="14152"/>
    <cellStyle name="Note 2 7 17 2" xfId="14153"/>
    <cellStyle name="Note 2 7 17 3" xfId="14154"/>
    <cellStyle name="Note 2 7 17 4" xfId="14155"/>
    <cellStyle name="Note 2 7 17 5" xfId="14156"/>
    <cellStyle name="Note 2 7 17 6" xfId="14157"/>
    <cellStyle name="Note 2 7 17 7" xfId="14158"/>
    <cellStyle name="Note 2 7 17 8" xfId="14159"/>
    <cellStyle name="Note 2 7 17 9" xfId="14160"/>
    <cellStyle name="Note 2 7 18" xfId="14161"/>
    <cellStyle name="Note 2 7 18 10" xfId="14162"/>
    <cellStyle name="Note 2 7 18 11" xfId="14163"/>
    <cellStyle name="Note 2 7 18 2" xfId="14164"/>
    <cellStyle name="Note 2 7 18 3" xfId="14165"/>
    <cellStyle name="Note 2 7 18 4" xfId="14166"/>
    <cellStyle name="Note 2 7 18 5" xfId="14167"/>
    <cellStyle name="Note 2 7 18 6" xfId="14168"/>
    <cellStyle name="Note 2 7 18 7" xfId="14169"/>
    <cellStyle name="Note 2 7 18 8" xfId="14170"/>
    <cellStyle name="Note 2 7 18 9" xfId="14171"/>
    <cellStyle name="Note 2 7 19" xfId="14172"/>
    <cellStyle name="Note 2 7 2" xfId="14173"/>
    <cellStyle name="Note 2 7 2 10" xfId="14174"/>
    <cellStyle name="Note 2 7 2 11" xfId="14175"/>
    <cellStyle name="Note 2 7 2 2" xfId="14176"/>
    <cellStyle name="Note 2 7 2 3" xfId="14177"/>
    <cellStyle name="Note 2 7 2 4" xfId="14178"/>
    <cellStyle name="Note 2 7 2 5" xfId="14179"/>
    <cellStyle name="Note 2 7 2 6" xfId="14180"/>
    <cellStyle name="Note 2 7 2 7" xfId="14181"/>
    <cellStyle name="Note 2 7 2 8" xfId="14182"/>
    <cellStyle name="Note 2 7 2 9" xfId="14183"/>
    <cellStyle name="Note 2 7 20" xfId="14184"/>
    <cellStyle name="Note 2 7 21" xfId="14185"/>
    <cellStyle name="Note 2 7 22" xfId="14186"/>
    <cellStyle name="Note 2 7 23" xfId="14187"/>
    <cellStyle name="Note 2 7 24" xfId="14188"/>
    <cellStyle name="Note 2 7 25" xfId="14189"/>
    <cellStyle name="Note 2 7 26" xfId="14190"/>
    <cellStyle name="Note 2 7 27" xfId="14191"/>
    <cellStyle name="Note 2 7 28" xfId="14192"/>
    <cellStyle name="Note 2 7 29" xfId="14193"/>
    <cellStyle name="Note 2 7 3" xfId="14194"/>
    <cellStyle name="Note 2 7 3 10" xfId="14195"/>
    <cellStyle name="Note 2 7 3 11" xfId="14196"/>
    <cellStyle name="Note 2 7 3 2" xfId="14197"/>
    <cellStyle name="Note 2 7 3 3" xfId="14198"/>
    <cellStyle name="Note 2 7 3 4" xfId="14199"/>
    <cellStyle name="Note 2 7 3 5" xfId="14200"/>
    <cellStyle name="Note 2 7 3 6" xfId="14201"/>
    <cellStyle name="Note 2 7 3 7" xfId="14202"/>
    <cellStyle name="Note 2 7 3 8" xfId="14203"/>
    <cellStyle name="Note 2 7 3 9" xfId="14204"/>
    <cellStyle name="Note 2 7 30" xfId="14205"/>
    <cellStyle name="Note 2 7 31" xfId="14206"/>
    <cellStyle name="Note 2 7 32" xfId="14207"/>
    <cellStyle name="Note 2 7 33" xfId="14208"/>
    <cellStyle name="Note 2 7 34" xfId="14209"/>
    <cellStyle name="Note 2 7 35" xfId="14210"/>
    <cellStyle name="Note 2 7 36" xfId="14211"/>
    <cellStyle name="Note 2 7 37" xfId="14212"/>
    <cellStyle name="Note 2 7 38" xfId="14213"/>
    <cellStyle name="Note 2 7 39" xfId="14214"/>
    <cellStyle name="Note 2 7 4" xfId="14215"/>
    <cellStyle name="Note 2 7 4 10" xfId="14216"/>
    <cellStyle name="Note 2 7 4 11" xfId="14217"/>
    <cellStyle name="Note 2 7 4 2" xfId="14218"/>
    <cellStyle name="Note 2 7 4 3" xfId="14219"/>
    <cellStyle name="Note 2 7 4 4" xfId="14220"/>
    <cellStyle name="Note 2 7 4 5" xfId="14221"/>
    <cellStyle name="Note 2 7 4 6" xfId="14222"/>
    <cellStyle name="Note 2 7 4 7" xfId="14223"/>
    <cellStyle name="Note 2 7 4 8" xfId="14224"/>
    <cellStyle name="Note 2 7 4 9" xfId="14225"/>
    <cellStyle name="Note 2 7 40" xfId="14226"/>
    <cellStyle name="Note 2 7 5" xfId="14227"/>
    <cellStyle name="Note 2 7 5 10" xfId="14228"/>
    <cellStyle name="Note 2 7 5 11" xfId="14229"/>
    <cellStyle name="Note 2 7 5 2" xfId="14230"/>
    <cellStyle name="Note 2 7 5 3" xfId="14231"/>
    <cellStyle name="Note 2 7 5 4" xfId="14232"/>
    <cellStyle name="Note 2 7 5 5" xfId="14233"/>
    <cellStyle name="Note 2 7 5 6" xfId="14234"/>
    <cellStyle name="Note 2 7 5 7" xfId="14235"/>
    <cellStyle name="Note 2 7 5 8" xfId="14236"/>
    <cellStyle name="Note 2 7 5 9" xfId="14237"/>
    <cellStyle name="Note 2 7 6" xfId="14238"/>
    <cellStyle name="Note 2 7 6 10" xfId="14239"/>
    <cellStyle name="Note 2 7 6 11" xfId="14240"/>
    <cellStyle name="Note 2 7 6 2" xfId="14241"/>
    <cellStyle name="Note 2 7 6 3" xfId="14242"/>
    <cellStyle name="Note 2 7 6 4" xfId="14243"/>
    <cellStyle name="Note 2 7 6 5" xfId="14244"/>
    <cellStyle name="Note 2 7 6 6" xfId="14245"/>
    <cellStyle name="Note 2 7 6 7" xfId="14246"/>
    <cellStyle name="Note 2 7 6 8" xfId="14247"/>
    <cellStyle name="Note 2 7 6 9" xfId="14248"/>
    <cellStyle name="Note 2 7 7" xfId="14249"/>
    <cellStyle name="Note 2 7 7 10" xfId="14250"/>
    <cellStyle name="Note 2 7 7 11" xfId="14251"/>
    <cellStyle name="Note 2 7 7 2" xfId="14252"/>
    <cellStyle name="Note 2 7 7 3" xfId="14253"/>
    <cellStyle name="Note 2 7 7 4" xfId="14254"/>
    <cellStyle name="Note 2 7 7 5" xfId="14255"/>
    <cellStyle name="Note 2 7 7 6" xfId="14256"/>
    <cellStyle name="Note 2 7 7 7" xfId="14257"/>
    <cellStyle name="Note 2 7 7 8" xfId="14258"/>
    <cellStyle name="Note 2 7 7 9" xfId="14259"/>
    <cellStyle name="Note 2 7 8" xfId="14260"/>
    <cellStyle name="Note 2 7 8 10" xfId="14261"/>
    <cellStyle name="Note 2 7 8 11" xfId="14262"/>
    <cellStyle name="Note 2 7 8 2" xfId="14263"/>
    <cellStyle name="Note 2 7 8 3" xfId="14264"/>
    <cellStyle name="Note 2 7 8 4" xfId="14265"/>
    <cellStyle name="Note 2 7 8 5" xfId="14266"/>
    <cellStyle name="Note 2 7 8 6" xfId="14267"/>
    <cellStyle name="Note 2 7 8 7" xfId="14268"/>
    <cellStyle name="Note 2 7 8 8" xfId="14269"/>
    <cellStyle name="Note 2 7 8 9" xfId="14270"/>
    <cellStyle name="Note 2 7 9" xfId="14271"/>
    <cellStyle name="Note 2 7 9 10" xfId="14272"/>
    <cellStyle name="Note 2 7 9 11" xfId="14273"/>
    <cellStyle name="Note 2 7 9 2" xfId="14274"/>
    <cellStyle name="Note 2 7 9 3" xfId="14275"/>
    <cellStyle name="Note 2 7 9 4" xfId="14276"/>
    <cellStyle name="Note 2 7 9 5" xfId="14277"/>
    <cellStyle name="Note 2 7 9 6" xfId="14278"/>
    <cellStyle name="Note 2 7 9 7" xfId="14279"/>
    <cellStyle name="Note 2 7 9 8" xfId="14280"/>
    <cellStyle name="Note 2 7 9 9" xfId="14281"/>
    <cellStyle name="Note 2 8" xfId="14282"/>
    <cellStyle name="Note 2 8 10" xfId="14283"/>
    <cellStyle name="Note 2 8 10 10" xfId="14284"/>
    <cellStyle name="Note 2 8 10 11" xfId="14285"/>
    <cellStyle name="Note 2 8 10 2" xfId="14286"/>
    <cellStyle name="Note 2 8 10 3" xfId="14287"/>
    <cellStyle name="Note 2 8 10 4" xfId="14288"/>
    <cellStyle name="Note 2 8 10 5" xfId="14289"/>
    <cellStyle name="Note 2 8 10 6" xfId="14290"/>
    <cellStyle name="Note 2 8 10 7" xfId="14291"/>
    <cellStyle name="Note 2 8 10 8" xfId="14292"/>
    <cellStyle name="Note 2 8 10 9" xfId="14293"/>
    <cellStyle name="Note 2 8 11" xfId="14294"/>
    <cellStyle name="Note 2 8 11 10" xfId="14295"/>
    <cellStyle name="Note 2 8 11 11" xfId="14296"/>
    <cellStyle name="Note 2 8 11 2" xfId="14297"/>
    <cellStyle name="Note 2 8 11 3" xfId="14298"/>
    <cellStyle name="Note 2 8 11 4" xfId="14299"/>
    <cellStyle name="Note 2 8 11 5" xfId="14300"/>
    <cellStyle name="Note 2 8 11 6" xfId="14301"/>
    <cellStyle name="Note 2 8 11 7" xfId="14302"/>
    <cellStyle name="Note 2 8 11 8" xfId="14303"/>
    <cellStyle name="Note 2 8 11 9" xfId="14304"/>
    <cellStyle name="Note 2 8 12" xfId="14305"/>
    <cellStyle name="Note 2 8 12 10" xfId="14306"/>
    <cellStyle name="Note 2 8 12 11" xfId="14307"/>
    <cellStyle name="Note 2 8 12 2" xfId="14308"/>
    <cellStyle name="Note 2 8 12 3" xfId="14309"/>
    <cellStyle name="Note 2 8 12 4" xfId="14310"/>
    <cellStyle name="Note 2 8 12 5" xfId="14311"/>
    <cellStyle name="Note 2 8 12 6" xfId="14312"/>
    <cellStyle name="Note 2 8 12 7" xfId="14313"/>
    <cellStyle name="Note 2 8 12 8" xfId="14314"/>
    <cellStyle name="Note 2 8 12 9" xfId="14315"/>
    <cellStyle name="Note 2 8 13" xfId="14316"/>
    <cellStyle name="Note 2 8 13 10" xfId="14317"/>
    <cellStyle name="Note 2 8 13 11" xfId="14318"/>
    <cellStyle name="Note 2 8 13 2" xfId="14319"/>
    <cellStyle name="Note 2 8 13 3" xfId="14320"/>
    <cellStyle name="Note 2 8 13 4" xfId="14321"/>
    <cellStyle name="Note 2 8 13 5" xfId="14322"/>
    <cellStyle name="Note 2 8 13 6" xfId="14323"/>
    <cellStyle name="Note 2 8 13 7" xfId="14324"/>
    <cellStyle name="Note 2 8 13 8" xfId="14325"/>
    <cellStyle name="Note 2 8 13 9" xfId="14326"/>
    <cellStyle name="Note 2 8 14" xfId="14327"/>
    <cellStyle name="Note 2 8 14 10" xfId="14328"/>
    <cellStyle name="Note 2 8 14 11" xfId="14329"/>
    <cellStyle name="Note 2 8 14 2" xfId="14330"/>
    <cellStyle name="Note 2 8 14 3" xfId="14331"/>
    <cellStyle name="Note 2 8 14 4" xfId="14332"/>
    <cellStyle name="Note 2 8 14 5" xfId="14333"/>
    <cellStyle name="Note 2 8 14 6" xfId="14334"/>
    <cellStyle name="Note 2 8 14 7" xfId="14335"/>
    <cellStyle name="Note 2 8 14 8" xfId="14336"/>
    <cellStyle name="Note 2 8 14 9" xfId="14337"/>
    <cellStyle name="Note 2 8 15" xfId="14338"/>
    <cellStyle name="Note 2 8 15 10" xfId="14339"/>
    <cellStyle name="Note 2 8 15 11" xfId="14340"/>
    <cellStyle name="Note 2 8 15 2" xfId="14341"/>
    <cellStyle name="Note 2 8 15 3" xfId="14342"/>
    <cellStyle name="Note 2 8 15 4" xfId="14343"/>
    <cellStyle name="Note 2 8 15 5" xfId="14344"/>
    <cellStyle name="Note 2 8 15 6" xfId="14345"/>
    <cellStyle name="Note 2 8 15 7" xfId="14346"/>
    <cellStyle name="Note 2 8 15 8" xfId="14347"/>
    <cellStyle name="Note 2 8 15 9" xfId="14348"/>
    <cellStyle name="Note 2 8 16" xfId="14349"/>
    <cellStyle name="Note 2 8 16 10" xfId="14350"/>
    <cellStyle name="Note 2 8 16 11" xfId="14351"/>
    <cellStyle name="Note 2 8 16 2" xfId="14352"/>
    <cellStyle name="Note 2 8 16 3" xfId="14353"/>
    <cellStyle name="Note 2 8 16 4" xfId="14354"/>
    <cellStyle name="Note 2 8 16 5" xfId="14355"/>
    <cellStyle name="Note 2 8 16 6" xfId="14356"/>
    <cellStyle name="Note 2 8 16 7" xfId="14357"/>
    <cellStyle name="Note 2 8 16 8" xfId="14358"/>
    <cellStyle name="Note 2 8 16 9" xfId="14359"/>
    <cellStyle name="Note 2 8 17" xfId="14360"/>
    <cellStyle name="Note 2 8 17 10" xfId="14361"/>
    <cellStyle name="Note 2 8 17 11" xfId="14362"/>
    <cellStyle name="Note 2 8 17 2" xfId="14363"/>
    <cellStyle name="Note 2 8 17 3" xfId="14364"/>
    <cellStyle name="Note 2 8 17 4" xfId="14365"/>
    <cellStyle name="Note 2 8 17 5" xfId="14366"/>
    <cellStyle name="Note 2 8 17 6" xfId="14367"/>
    <cellStyle name="Note 2 8 17 7" xfId="14368"/>
    <cellStyle name="Note 2 8 17 8" xfId="14369"/>
    <cellStyle name="Note 2 8 17 9" xfId="14370"/>
    <cellStyle name="Note 2 8 18" xfId="14371"/>
    <cellStyle name="Note 2 8 18 10" xfId="14372"/>
    <cellStyle name="Note 2 8 18 11" xfId="14373"/>
    <cellStyle name="Note 2 8 18 2" xfId="14374"/>
    <cellStyle name="Note 2 8 18 3" xfId="14375"/>
    <cellStyle name="Note 2 8 18 4" xfId="14376"/>
    <cellStyle name="Note 2 8 18 5" xfId="14377"/>
    <cellStyle name="Note 2 8 18 6" xfId="14378"/>
    <cellStyle name="Note 2 8 18 7" xfId="14379"/>
    <cellStyle name="Note 2 8 18 8" xfId="14380"/>
    <cellStyle name="Note 2 8 18 9" xfId="14381"/>
    <cellStyle name="Note 2 8 19" xfId="14382"/>
    <cellStyle name="Note 2 8 2" xfId="14383"/>
    <cellStyle name="Note 2 8 2 10" xfId="14384"/>
    <cellStyle name="Note 2 8 2 11" xfId="14385"/>
    <cellStyle name="Note 2 8 2 2" xfId="14386"/>
    <cellStyle name="Note 2 8 2 3" xfId="14387"/>
    <cellStyle name="Note 2 8 2 4" xfId="14388"/>
    <cellStyle name="Note 2 8 2 5" xfId="14389"/>
    <cellStyle name="Note 2 8 2 6" xfId="14390"/>
    <cellStyle name="Note 2 8 2 7" xfId="14391"/>
    <cellStyle name="Note 2 8 2 8" xfId="14392"/>
    <cellStyle name="Note 2 8 2 9" xfId="14393"/>
    <cellStyle name="Note 2 8 20" xfId="14394"/>
    <cellStyle name="Note 2 8 21" xfId="14395"/>
    <cellStyle name="Note 2 8 22" xfId="14396"/>
    <cellStyle name="Note 2 8 23" xfId="14397"/>
    <cellStyle name="Note 2 8 24" xfId="14398"/>
    <cellStyle name="Note 2 8 25" xfId="14399"/>
    <cellStyle name="Note 2 8 26" xfId="14400"/>
    <cellStyle name="Note 2 8 27" xfId="14401"/>
    <cellStyle name="Note 2 8 28" xfId="14402"/>
    <cellStyle name="Note 2 8 29" xfId="14403"/>
    <cellStyle name="Note 2 8 3" xfId="14404"/>
    <cellStyle name="Note 2 8 3 10" xfId="14405"/>
    <cellStyle name="Note 2 8 3 11" xfId="14406"/>
    <cellStyle name="Note 2 8 3 2" xfId="14407"/>
    <cellStyle name="Note 2 8 3 3" xfId="14408"/>
    <cellStyle name="Note 2 8 3 4" xfId="14409"/>
    <cellStyle name="Note 2 8 3 5" xfId="14410"/>
    <cellStyle name="Note 2 8 3 6" xfId="14411"/>
    <cellStyle name="Note 2 8 3 7" xfId="14412"/>
    <cellStyle name="Note 2 8 3 8" xfId="14413"/>
    <cellStyle name="Note 2 8 3 9" xfId="14414"/>
    <cellStyle name="Note 2 8 30" xfId="14415"/>
    <cellStyle name="Note 2 8 31" xfId="14416"/>
    <cellStyle name="Note 2 8 32" xfId="14417"/>
    <cellStyle name="Note 2 8 33" xfId="14418"/>
    <cellStyle name="Note 2 8 34" xfId="14419"/>
    <cellStyle name="Note 2 8 35" xfId="14420"/>
    <cellStyle name="Note 2 8 36" xfId="14421"/>
    <cellStyle name="Note 2 8 37" xfId="14422"/>
    <cellStyle name="Note 2 8 38" xfId="14423"/>
    <cellStyle name="Note 2 8 39" xfId="14424"/>
    <cellStyle name="Note 2 8 4" xfId="14425"/>
    <cellStyle name="Note 2 8 4 10" xfId="14426"/>
    <cellStyle name="Note 2 8 4 11" xfId="14427"/>
    <cellStyle name="Note 2 8 4 2" xfId="14428"/>
    <cellStyle name="Note 2 8 4 3" xfId="14429"/>
    <cellStyle name="Note 2 8 4 4" xfId="14430"/>
    <cellStyle name="Note 2 8 4 5" xfId="14431"/>
    <cellStyle name="Note 2 8 4 6" xfId="14432"/>
    <cellStyle name="Note 2 8 4 7" xfId="14433"/>
    <cellStyle name="Note 2 8 4 8" xfId="14434"/>
    <cellStyle name="Note 2 8 4 9" xfId="14435"/>
    <cellStyle name="Note 2 8 40" xfId="14436"/>
    <cellStyle name="Note 2 8 5" xfId="14437"/>
    <cellStyle name="Note 2 8 5 10" xfId="14438"/>
    <cellStyle name="Note 2 8 5 11" xfId="14439"/>
    <cellStyle name="Note 2 8 5 2" xfId="14440"/>
    <cellStyle name="Note 2 8 5 3" xfId="14441"/>
    <cellStyle name="Note 2 8 5 4" xfId="14442"/>
    <cellStyle name="Note 2 8 5 5" xfId="14443"/>
    <cellStyle name="Note 2 8 5 6" xfId="14444"/>
    <cellStyle name="Note 2 8 5 7" xfId="14445"/>
    <cellStyle name="Note 2 8 5 8" xfId="14446"/>
    <cellStyle name="Note 2 8 5 9" xfId="14447"/>
    <cellStyle name="Note 2 8 6" xfId="14448"/>
    <cellStyle name="Note 2 8 6 10" xfId="14449"/>
    <cellStyle name="Note 2 8 6 11" xfId="14450"/>
    <cellStyle name="Note 2 8 6 2" xfId="14451"/>
    <cellStyle name="Note 2 8 6 3" xfId="14452"/>
    <cellStyle name="Note 2 8 6 4" xfId="14453"/>
    <cellStyle name="Note 2 8 6 5" xfId="14454"/>
    <cellStyle name="Note 2 8 6 6" xfId="14455"/>
    <cellStyle name="Note 2 8 6 7" xfId="14456"/>
    <cellStyle name="Note 2 8 6 8" xfId="14457"/>
    <cellStyle name="Note 2 8 6 9" xfId="14458"/>
    <cellStyle name="Note 2 8 7" xfId="14459"/>
    <cellStyle name="Note 2 8 7 10" xfId="14460"/>
    <cellStyle name="Note 2 8 7 11" xfId="14461"/>
    <cellStyle name="Note 2 8 7 2" xfId="14462"/>
    <cellStyle name="Note 2 8 7 3" xfId="14463"/>
    <cellStyle name="Note 2 8 7 4" xfId="14464"/>
    <cellStyle name="Note 2 8 7 5" xfId="14465"/>
    <cellStyle name="Note 2 8 7 6" xfId="14466"/>
    <cellStyle name="Note 2 8 7 7" xfId="14467"/>
    <cellStyle name="Note 2 8 7 8" xfId="14468"/>
    <cellStyle name="Note 2 8 7 9" xfId="14469"/>
    <cellStyle name="Note 2 8 8" xfId="14470"/>
    <cellStyle name="Note 2 8 8 10" xfId="14471"/>
    <cellStyle name="Note 2 8 8 11" xfId="14472"/>
    <cellStyle name="Note 2 8 8 2" xfId="14473"/>
    <cellStyle name="Note 2 8 8 3" xfId="14474"/>
    <cellStyle name="Note 2 8 8 4" xfId="14475"/>
    <cellStyle name="Note 2 8 8 5" xfId="14476"/>
    <cellStyle name="Note 2 8 8 6" xfId="14477"/>
    <cellStyle name="Note 2 8 8 7" xfId="14478"/>
    <cellStyle name="Note 2 8 8 8" xfId="14479"/>
    <cellStyle name="Note 2 8 8 9" xfId="14480"/>
    <cellStyle name="Note 2 8 9" xfId="14481"/>
    <cellStyle name="Note 2 8 9 10" xfId="14482"/>
    <cellStyle name="Note 2 8 9 11" xfId="14483"/>
    <cellStyle name="Note 2 8 9 2" xfId="14484"/>
    <cellStyle name="Note 2 8 9 3" xfId="14485"/>
    <cellStyle name="Note 2 8 9 4" xfId="14486"/>
    <cellStyle name="Note 2 8 9 5" xfId="14487"/>
    <cellStyle name="Note 2 8 9 6" xfId="14488"/>
    <cellStyle name="Note 2 8 9 7" xfId="14489"/>
    <cellStyle name="Note 2 8 9 8" xfId="14490"/>
    <cellStyle name="Note 2 8 9 9" xfId="14491"/>
    <cellStyle name="Note 2 9" xfId="14492"/>
    <cellStyle name="Note 2 9 10" xfId="14493"/>
    <cellStyle name="Note 2 9 10 10" xfId="14494"/>
    <cellStyle name="Note 2 9 10 11" xfId="14495"/>
    <cellStyle name="Note 2 9 10 2" xfId="14496"/>
    <cellStyle name="Note 2 9 10 3" xfId="14497"/>
    <cellStyle name="Note 2 9 10 4" xfId="14498"/>
    <cellStyle name="Note 2 9 10 5" xfId="14499"/>
    <cellStyle name="Note 2 9 10 6" xfId="14500"/>
    <cellStyle name="Note 2 9 10 7" xfId="14501"/>
    <cellStyle name="Note 2 9 10 8" xfId="14502"/>
    <cellStyle name="Note 2 9 10 9" xfId="14503"/>
    <cellStyle name="Note 2 9 11" xfId="14504"/>
    <cellStyle name="Note 2 9 11 10" xfId="14505"/>
    <cellStyle name="Note 2 9 11 11" xfId="14506"/>
    <cellStyle name="Note 2 9 11 2" xfId="14507"/>
    <cellStyle name="Note 2 9 11 3" xfId="14508"/>
    <cellStyle name="Note 2 9 11 4" xfId="14509"/>
    <cellStyle name="Note 2 9 11 5" xfId="14510"/>
    <cellStyle name="Note 2 9 11 6" xfId="14511"/>
    <cellStyle name="Note 2 9 11 7" xfId="14512"/>
    <cellStyle name="Note 2 9 11 8" xfId="14513"/>
    <cellStyle name="Note 2 9 11 9" xfId="14514"/>
    <cellStyle name="Note 2 9 12" xfId="14515"/>
    <cellStyle name="Note 2 9 12 10" xfId="14516"/>
    <cellStyle name="Note 2 9 12 11" xfId="14517"/>
    <cellStyle name="Note 2 9 12 2" xfId="14518"/>
    <cellStyle name="Note 2 9 12 3" xfId="14519"/>
    <cellStyle name="Note 2 9 12 4" xfId="14520"/>
    <cellStyle name="Note 2 9 12 5" xfId="14521"/>
    <cellStyle name="Note 2 9 12 6" xfId="14522"/>
    <cellStyle name="Note 2 9 12 7" xfId="14523"/>
    <cellStyle name="Note 2 9 12 8" xfId="14524"/>
    <cellStyle name="Note 2 9 12 9" xfId="14525"/>
    <cellStyle name="Note 2 9 13" xfId="14526"/>
    <cellStyle name="Note 2 9 13 10" xfId="14527"/>
    <cellStyle name="Note 2 9 13 11" xfId="14528"/>
    <cellStyle name="Note 2 9 13 2" xfId="14529"/>
    <cellStyle name="Note 2 9 13 3" xfId="14530"/>
    <cellStyle name="Note 2 9 13 4" xfId="14531"/>
    <cellStyle name="Note 2 9 13 5" xfId="14532"/>
    <cellStyle name="Note 2 9 13 6" xfId="14533"/>
    <cellStyle name="Note 2 9 13 7" xfId="14534"/>
    <cellStyle name="Note 2 9 13 8" xfId="14535"/>
    <cellStyle name="Note 2 9 13 9" xfId="14536"/>
    <cellStyle name="Note 2 9 14" xfId="14537"/>
    <cellStyle name="Note 2 9 14 10" xfId="14538"/>
    <cellStyle name="Note 2 9 14 11" xfId="14539"/>
    <cellStyle name="Note 2 9 14 2" xfId="14540"/>
    <cellStyle name="Note 2 9 14 3" xfId="14541"/>
    <cellStyle name="Note 2 9 14 4" xfId="14542"/>
    <cellStyle name="Note 2 9 14 5" xfId="14543"/>
    <cellStyle name="Note 2 9 14 6" xfId="14544"/>
    <cellStyle name="Note 2 9 14 7" xfId="14545"/>
    <cellStyle name="Note 2 9 14 8" xfId="14546"/>
    <cellStyle name="Note 2 9 14 9" xfId="14547"/>
    <cellStyle name="Note 2 9 15" xfId="14548"/>
    <cellStyle name="Note 2 9 15 10" xfId="14549"/>
    <cellStyle name="Note 2 9 15 11" xfId="14550"/>
    <cellStyle name="Note 2 9 15 2" xfId="14551"/>
    <cellStyle name="Note 2 9 15 3" xfId="14552"/>
    <cellStyle name="Note 2 9 15 4" xfId="14553"/>
    <cellStyle name="Note 2 9 15 5" xfId="14554"/>
    <cellStyle name="Note 2 9 15 6" xfId="14555"/>
    <cellStyle name="Note 2 9 15 7" xfId="14556"/>
    <cellStyle name="Note 2 9 15 8" xfId="14557"/>
    <cellStyle name="Note 2 9 15 9" xfId="14558"/>
    <cellStyle name="Note 2 9 16" xfId="14559"/>
    <cellStyle name="Note 2 9 16 10" xfId="14560"/>
    <cellStyle name="Note 2 9 16 11" xfId="14561"/>
    <cellStyle name="Note 2 9 16 2" xfId="14562"/>
    <cellStyle name="Note 2 9 16 3" xfId="14563"/>
    <cellStyle name="Note 2 9 16 4" xfId="14564"/>
    <cellStyle name="Note 2 9 16 5" xfId="14565"/>
    <cellStyle name="Note 2 9 16 6" xfId="14566"/>
    <cellStyle name="Note 2 9 16 7" xfId="14567"/>
    <cellStyle name="Note 2 9 16 8" xfId="14568"/>
    <cellStyle name="Note 2 9 16 9" xfId="14569"/>
    <cellStyle name="Note 2 9 17" xfId="14570"/>
    <cellStyle name="Note 2 9 17 10" xfId="14571"/>
    <cellStyle name="Note 2 9 17 11" xfId="14572"/>
    <cellStyle name="Note 2 9 17 2" xfId="14573"/>
    <cellStyle name="Note 2 9 17 3" xfId="14574"/>
    <cellStyle name="Note 2 9 17 4" xfId="14575"/>
    <cellStyle name="Note 2 9 17 5" xfId="14576"/>
    <cellStyle name="Note 2 9 17 6" xfId="14577"/>
    <cellStyle name="Note 2 9 17 7" xfId="14578"/>
    <cellStyle name="Note 2 9 17 8" xfId="14579"/>
    <cellStyle name="Note 2 9 17 9" xfId="14580"/>
    <cellStyle name="Note 2 9 18" xfId="14581"/>
    <cellStyle name="Note 2 9 18 10" xfId="14582"/>
    <cellStyle name="Note 2 9 18 11" xfId="14583"/>
    <cellStyle name="Note 2 9 18 2" xfId="14584"/>
    <cellStyle name="Note 2 9 18 3" xfId="14585"/>
    <cellStyle name="Note 2 9 18 4" xfId="14586"/>
    <cellStyle name="Note 2 9 18 5" xfId="14587"/>
    <cellStyle name="Note 2 9 18 6" xfId="14588"/>
    <cellStyle name="Note 2 9 18 7" xfId="14589"/>
    <cellStyle name="Note 2 9 18 8" xfId="14590"/>
    <cellStyle name="Note 2 9 18 9" xfId="14591"/>
    <cellStyle name="Note 2 9 19" xfId="14592"/>
    <cellStyle name="Note 2 9 2" xfId="14593"/>
    <cellStyle name="Note 2 9 2 10" xfId="14594"/>
    <cellStyle name="Note 2 9 2 11" xfId="14595"/>
    <cellStyle name="Note 2 9 2 2" xfId="14596"/>
    <cellStyle name="Note 2 9 2 3" xfId="14597"/>
    <cellStyle name="Note 2 9 2 4" xfId="14598"/>
    <cellStyle name="Note 2 9 2 5" xfId="14599"/>
    <cellStyle name="Note 2 9 2 6" xfId="14600"/>
    <cellStyle name="Note 2 9 2 7" xfId="14601"/>
    <cellStyle name="Note 2 9 2 8" xfId="14602"/>
    <cellStyle name="Note 2 9 2 9" xfId="14603"/>
    <cellStyle name="Note 2 9 20" xfId="14604"/>
    <cellStyle name="Note 2 9 21" xfId="14605"/>
    <cellStyle name="Note 2 9 22" xfId="14606"/>
    <cellStyle name="Note 2 9 23" xfId="14607"/>
    <cellStyle name="Note 2 9 24" xfId="14608"/>
    <cellStyle name="Note 2 9 25" xfId="14609"/>
    <cellStyle name="Note 2 9 26" xfId="14610"/>
    <cellStyle name="Note 2 9 27" xfId="14611"/>
    <cellStyle name="Note 2 9 28" xfId="14612"/>
    <cellStyle name="Note 2 9 29" xfId="14613"/>
    <cellStyle name="Note 2 9 3" xfId="14614"/>
    <cellStyle name="Note 2 9 3 10" xfId="14615"/>
    <cellStyle name="Note 2 9 3 11" xfId="14616"/>
    <cellStyle name="Note 2 9 3 2" xfId="14617"/>
    <cellStyle name="Note 2 9 3 3" xfId="14618"/>
    <cellStyle name="Note 2 9 3 4" xfId="14619"/>
    <cellStyle name="Note 2 9 3 5" xfId="14620"/>
    <cellStyle name="Note 2 9 3 6" xfId="14621"/>
    <cellStyle name="Note 2 9 3 7" xfId="14622"/>
    <cellStyle name="Note 2 9 3 8" xfId="14623"/>
    <cellStyle name="Note 2 9 3 9" xfId="14624"/>
    <cellStyle name="Note 2 9 30" xfId="14625"/>
    <cellStyle name="Note 2 9 31" xfId="14626"/>
    <cellStyle name="Note 2 9 32" xfId="14627"/>
    <cellStyle name="Note 2 9 33" xfId="14628"/>
    <cellStyle name="Note 2 9 34" xfId="14629"/>
    <cellStyle name="Note 2 9 35" xfId="14630"/>
    <cellStyle name="Note 2 9 36" xfId="14631"/>
    <cellStyle name="Note 2 9 37" xfId="14632"/>
    <cellStyle name="Note 2 9 38" xfId="14633"/>
    <cellStyle name="Note 2 9 39" xfId="14634"/>
    <cellStyle name="Note 2 9 4" xfId="14635"/>
    <cellStyle name="Note 2 9 4 10" xfId="14636"/>
    <cellStyle name="Note 2 9 4 11" xfId="14637"/>
    <cellStyle name="Note 2 9 4 2" xfId="14638"/>
    <cellStyle name="Note 2 9 4 3" xfId="14639"/>
    <cellStyle name="Note 2 9 4 4" xfId="14640"/>
    <cellStyle name="Note 2 9 4 5" xfId="14641"/>
    <cellStyle name="Note 2 9 4 6" xfId="14642"/>
    <cellStyle name="Note 2 9 4 7" xfId="14643"/>
    <cellStyle name="Note 2 9 4 8" xfId="14644"/>
    <cellStyle name="Note 2 9 4 9" xfId="14645"/>
    <cellStyle name="Note 2 9 40" xfId="14646"/>
    <cellStyle name="Note 2 9 5" xfId="14647"/>
    <cellStyle name="Note 2 9 5 10" xfId="14648"/>
    <cellStyle name="Note 2 9 5 11" xfId="14649"/>
    <cellStyle name="Note 2 9 5 2" xfId="14650"/>
    <cellStyle name="Note 2 9 5 3" xfId="14651"/>
    <cellStyle name="Note 2 9 5 4" xfId="14652"/>
    <cellStyle name="Note 2 9 5 5" xfId="14653"/>
    <cellStyle name="Note 2 9 5 6" xfId="14654"/>
    <cellStyle name="Note 2 9 5 7" xfId="14655"/>
    <cellStyle name="Note 2 9 5 8" xfId="14656"/>
    <cellStyle name="Note 2 9 5 9" xfId="14657"/>
    <cellStyle name="Note 2 9 6" xfId="14658"/>
    <cellStyle name="Note 2 9 6 10" xfId="14659"/>
    <cellStyle name="Note 2 9 6 11" xfId="14660"/>
    <cellStyle name="Note 2 9 6 2" xfId="14661"/>
    <cellStyle name="Note 2 9 6 3" xfId="14662"/>
    <cellStyle name="Note 2 9 6 4" xfId="14663"/>
    <cellStyle name="Note 2 9 6 5" xfId="14664"/>
    <cellStyle name="Note 2 9 6 6" xfId="14665"/>
    <cellStyle name="Note 2 9 6 7" xfId="14666"/>
    <cellStyle name="Note 2 9 6 8" xfId="14667"/>
    <cellStyle name="Note 2 9 6 9" xfId="14668"/>
    <cellStyle name="Note 2 9 7" xfId="14669"/>
    <cellStyle name="Note 2 9 7 10" xfId="14670"/>
    <cellStyle name="Note 2 9 7 11" xfId="14671"/>
    <cellStyle name="Note 2 9 7 2" xfId="14672"/>
    <cellStyle name="Note 2 9 7 3" xfId="14673"/>
    <cellStyle name="Note 2 9 7 4" xfId="14674"/>
    <cellStyle name="Note 2 9 7 5" xfId="14675"/>
    <cellStyle name="Note 2 9 7 6" xfId="14676"/>
    <cellStyle name="Note 2 9 7 7" xfId="14677"/>
    <cellStyle name="Note 2 9 7 8" xfId="14678"/>
    <cellStyle name="Note 2 9 7 9" xfId="14679"/>
    <cellStyle name="Note 2 9 8" xfId="14680"/>
    <cellStyle name="Note 2 9 8 10" xfId="14681"/>
    <cellStyle name="Note 2 9 8 11" xfId="14682"/>
    <cellStyle name="Note 2 9 8 2" xfId="14683"/>
    <cellStyle name="Note 2 9 8 3" xfId="14684"/>
    <cellStyle name="Note 2 9 8 4" xfId="14685"/>
    <cellStyle name="Note 2 9 8 5" xfId="14686"/>
    <cellStyle name="Note 2 9 8 6" xfId="14687"/>
    <cellStyle name="Note 2 9 8 7" xfId="14688"/>
    <cellStyle name="Note 2 9 8 8" xfId="14689"/>
    <cellStyle name="Note 2 9 8 9" xfId="14690"/>
    <cellStyle name="Note 2 9 9" xfId="14691"/>
    <cellStyle name="Note 2 9 9 10" xfId="14692"/>
    <cellStyle name="Note 2 9 9 11" xfId="14693"/>
    <cellStyle name="Note 2 9 9 2" xfId="14694"/>
    <cellStyle name="Note 2 9 9 3" xfId="14695"/>
    <cellStyle name="Note 2 9 9 4" xfId="14696"/>
    <cellStyle name="Note 2 9 9 5" xfId="14697"/>
    <cellStyle name="Note 2 9 9 6" xfId="14698"/>
    <cellStyle name="Note 2 9 9 7" xfId="14699"/>
    <cellStyle name="Note 2 9 9 8" xfId="14700"/>
    <cellStyle name="Note 2 9 9 9" xfId="14701"/>
    <cellStyle name="Note 20" xfId="14702"/>
    <cellStyle name="Note 20 10" xfId="14703"/>
    <cellStyle name="Note 20 11" xfId="14704"/>
    <cellStyle name="Note 20 2" xfId="14705"/>
    <cellStyle name="Note 20 3" xfId="14706"/>
    <cellStyle name="Note 20 4" xfId="14707"/>
    <cellStyle name="Note 20 5" xfId="14708"/>
    <cellStyle name="Note 20 6" xfId="14709"/>
    <cellStyle name="Note 20 7" xfId="14710"/>
    <cellStyle name="Note 20 8" xfId="14711"/>
    <cellStyle name="Note 20 9" xfId="14712"/>
    <cellStyle name="Note 21" xfId="14713"/>
    <cellStyle name="Note 21 10" xfId="14714"/>
    <cellStyle name="Note 21 11" xfId="14715"/>
    <cellStyle name="Note 21 2" xfId="14716"/>
    <cellStyle name="Note 21 3" xfId="14717"/>
    <cellStyle name="Note 21 4" xfId="14718"/>
    <cellStyle name="Note 21 5" xfId="14719"/>
    <cellStyle name="Note 21 6" xfId="14720"/>
    <cellStyle name="Note 21 7" xfId="14721"/>
    <cellStyle name="Note 21 8" xfId="14722"/>
    <cellStyle name="Note 21 9" xfId="14723"/>
    <cellStyle name="Note 22" xfId="14724"/>
    <cellStyle name="Note 22 10" xfId="14725"/>
    <cellStyle name="Note 22 11" xfId="14726"/>
    <cellStyle name="Note 22 2" xfId="14727"/>
    <cellStyle name="Note 22 3" xfId="14728"/>
    <cellStyle name="Note 22 4" xfId="14729"/>
    <cellStyle name="Note 22 5" xfId="14730"/>
    <cellStyle name="Note 22 6" xfId="14731"/>
    <cellStyle name="Note 22 7" xfId="14732"/>
    <cellStyle name="Note 22 8" xfId="14733"/>
    <cellStyle name="Note 22 9" xfId="14734"/>
    <cellStyle name="Note 23" xfId="14735"/>
    <cellStyle name="Note 23 10" xfId="14736"/>
    <cellStyle name="Note 23 11" xfId="14737"/>
    <cellStyle name="Note 23 2" xfId="14738"/>
    <cellStyle name="Note 23 3" xfId="14739"/>
    <cellStyle name="Note 23 4" xfId="14740"/>
    <cellStyle name="Note 23 5" xfId="14741"/>
    <cellStyle name="Note 23 6" xfId="14742"/>
    <cellStyle name="Note 23 7" xfId="14743"/>
    <cellStyle name="Note 23 8" xfId="14744"/>
    <cellStyle name="Note 23 9" xfId="14745"/>
    <cellStyle name="Note 24" xfId="14746"/>
    <cellStyle name="Note 24 10" xfId="14747"/>
    <cellStyle name="Note 24 11" xfId="14748"/>
    <cellStyle name="Note 24 2" xfId="14749"/>
    <cellStyle name="Note 24 3" xfId="14750"/>
    <cellStyle name="Note 24 4" xfId="14751"/>
    <cellStyle name="Note 24 5" xfId="14752"/>
    <cellStyle name="Note 24 6" xfId="14753"/>
    <cellStyle name="Note 24 7" xfId="14754"/>
    <cellStyle name="Note 24 8" xfId="14755"/>
    <cellStyle name="Note 24 9" xfId="14756"/>
    <cellStyle name="Note 25" xfId="14757"/>
    <cellStyle name="Note 25 10" xfId="14758"/>
    <cellStyle name="Note 25 11" xfId="14759"/>
    <cellStyle name="Note 25 2" xfId="14760"/>
    <cellStyle name="Note 25 3" xfId="14761"/>
    <cellStyle name="Note 25 4" xfId="14762"/>
    <cellStyle name="Note 25 5" xfId="14763"/>
    <cellStyle name="Note 25 6" xfId="14764"/>
    <cellStyle name="Note 25 7" xfId="14765"/>
    <cellStyle name="Note 25 8" xfId="14766"/>
    <cellStyle name="Note 25 9" xfId="14767"/>
    <cellStyle name="Note 26" xfId="14768"/>
    <cellStyle name="Note 26 10" xfId="14769"/>
    <cellStyle name="Note 26 11" xfId="14770"/>
    <cellStyle name="Note 26 2" xfId="14771"/>
    <cellStyle name="Note 26 3" xfId="14772"/>
    <cellStyle name="Note 26 4" xfId="14773"/>
    <cellStyle name="Note 26 5" xfId="14774"/>
    <cellStyle name="Note 26 6" xfId="14775"/>
    <cellStyle name="Note 26 7" xfId="14776"/>
    <cellStyle name="Note 26 8" xfId="14777"/>
    <cellStyle name="Note 26 9" xfId="14778"/>
    <cellStyle name="Note 27" xfId="14779"/>
    <cellStyle name="Note 27 10" xfId="14780"/>
    <cellStyle name="Note 27 11" xfId="14781"/>
    <cellStyle name="Note 27 2" xfId="14782"/>
    <cellStyle name="Note 27 3" xfId="14783"/>
    <cellStyle name="Note 27 4" xfId="14784"/>
    <cellStyle name="Note 27 5" xfId="14785"/>
    <cellStyle name="Note 27 6" xfId="14786"/>
    <cellStyle name="Note 27 7" xfId="14787"/>
    <cellStyle name="Note 27 8" xfId="14788"/>
    <cellStyle name="Note 27 9" xfId="14789"/>
    <cellStyle name="Note 28" xfId="14790"/>
    <cellStyle name="Note 28 10" xfId="14791"/>
    <cellStyle name="Note 28 11" xfId="14792"/>
    <cellStyle name="Note 28 2" xfId="14793"/>
    <cellStyle name="Note 28 3" xfId="14794"/>
    <cellStyle name="Note 28 4" xfId="14795"/>
    <cellStyle name="Note 28 5" xfId="14796"/>
    <cellStyle name="Note 28 6" xfId="14797"/>
    <cellStyle name="Note 28 7" xfId="14798"/>
    <cellStyle name="Note 28 8" xfId="14799"/>
    <cellStyle name="Note 28 9" xfId="14800"/>
    <cellStyle name="Note 29" xfId="14801"/>
    <cellStyle name="Note 29 10" xfId="14802"/>
    <cellStyle name="Note 29 11" xfId="14803"/>
    <cellStyle name="Note 29 2" xfId="14804"/>
    <cellStyle name="Note 29 3" xfId="14805"/>
    <cellStyle name="Note 29 4" xfId="14806"/>
    <cellStyle name="Note 29 5" xfId="14807"/>
    <cellStyle name="Note 29 6" xfId="14808"/>
    <cellStyle name="Note 29 7" xfId="14809"/>
    <cellStyle name="Note 29 8" xfId="14810"/>
    <cellStyle name="Note 29 9" xfId="14811"/>
    <cellStyle name="Note 3" xfId="14812"/>
    <cellStyle name="Note 3 10" xfId="14813"/>
    <cellStyle name="Note 3 10 10" xfId="14814"/>
    <cellStyle name="Note 3 10 11" xfId="14815"/>
    <cellStyle name="Note 3 10 2" xfId="14816"/>
    <cellStyle name="Note 3 10 3" xfId="14817"/>
    <cellStyle name="Note 3 10 4" xfId="14818"/>
    <cellStyle name="Note 3 10 5" xfId="14819"/>
    <cellStyle name="Note 3 10 6" xfId="14820"/>
    <cellStyle name="Note 3 10 7" xfId="14821"/>
    <cellStyle name="Note 3 10 8" xfId="14822"/>
    <cellStyle name="Note 3 10 9" xfId="14823"/>
    <cellStyle name="Note 3 11" xfId="14824"/>
    <cellStyle name="Note 3 11 10" xfId="14825"/>
    <cellStyle name="Note 3 11 11" xfId="14826"/>
    <cellStyle name="Note 3 11 2" xfId="14827"/>
    <cellStyle name="Note 3 11 3" xfId="14828"/>
    <cellStyle name="Note 3 11 4" xfId="14829"/>
    <cellStyle name="Note 3 11 5" xfId="14830"/>
    <cellStyle name="Note 3 11 6" xfId="14831"/>
    <cellStyle name="Note 3 11 7" xfId="14832"/>
    <cellStyle name="Note 3 11 8" xfId="14833"/>
    <cellStyle name="Note 3 11 9" xfId="14834"/>
    <cellStyle name="Note 3 12" xfId="14835"/>
    <cellStyle name="Note 3 12 10" xfId="14836"/>
    <cellStyle name="Note 3 12 11" xfId="14837"/>
    <cellStyle name="Note 3 12 2" xfId="14838"/>
    <cellStyle name="Note 3 12 3" xfId="14839"/>
    <cellStyle name="Note 3 12 4" xfId="14840"/>
    <cellStyle name="Note 3 12 5" xfId="14841"/>
    <cellStyle name="Note 3 12 6" xfId="14842"/>
    <cellStyle name="Note 3 12 7" xfId="14843"/>
    <cellStyle name="Note 3 12 8" xfId="14844"/>
    <cellStyle name="Note 3 12 9" xfId="14845"/>
    <cellStyle name="Note 3 13" xfId="14846"/>
    <cellStyle name="Note 3 13 10" xfId="14847"/>
    <cellStyle name="Note 3 13 11" xfId="14848"/>
    <cellStyle name="Note 3 13 2" xfId="14849"/>
    <cellStyle name="Note 3 13 3" xfId="14850"/>
    <cellStyle name="Note 3 13 4" xfId="14851"/>
    <cellStyle name="Note 3 13 5" xfId="14852"/>
    <cellStyle name="Note 3 13 6" xfId="14853"/>
    <cellStyle name="Note 3 13 7" xfId="14854"/>
    <cellStyle name="Note 3 13 8" xfId="14855"/>
    <cellStyle name="Note 3 13 9" xfId="14856"/>
    <cellStyle name="Note 3 14" xfId="14857"/>
    <cellStyle name="Note 3 14 10" xfId="14858"/>
    <cellStyle name="Note 3 14 11" xfId="14859"/>
    <cellStyle name="Note 3 14 2" xfId="14860"/>
    <cellStyle name="Note 3 14 3" xfId="14861"/>
    <cellStyle name="Note 3 14 4" xfId="14862"/>
    <cellStyle name="Note 3 14 5" xfId="14863"/>
    <cellStyle name="Note 3 14 6" xfId="14864"/>
    <cellStyle name="Note 3 14 7" xfId="14865"/>
    <cellStyle name="Note 3 14 8" xfId="14866"/>
    <cellStyle name="Note 3 14 9" xfId="14867"/>
    <cellStyle name="Note 3 15" xfId="14868"/>
    <cellStyle name="Note 3 15 10" xfId="14869"/>
    <cellStyle name="Note 3 15 11" xfId="14870"/>
    <cellStyle name="Note 3 15 2" xfId="14871"/>
    <cellStyle name="Note 3 15 3" xfId="14872"/>
    <cellStyle name="Note 3 15 4" xfId="14873"/>
    <cellStyle name="Note 3 15 5" xfId="14874"/>
    <cellStyle name="Note 3 15 6" xfId="14875"/>
    <cellStyle name="Note 3 15 7" xfId="14876"/>
    <cellStyle name="Note 3 15 8" xfId="14877"/>
    <cellStyle name="Note 3 15 9" xfId="14878"/>
    <cellStyle name="Note 3 16" xfId="14879"/>
    <cellStyle name="Note 3 16 10" xfId="14880"/>
    <cellStyle name="Note 3 16 11" xfId="14881"/>
    <cellStyle name="Note 3 16 2" xfId="14882"/>
    <cellStyle name="Note 3 16 3" xfId="14883"/>
    <cellStyle name="Note 3 16 4" xfId="14884"/>
    <cellStyle name="Note 3 16 5" xfId="14885"/>
    <cellStyle name="Note 3 16 6" xfId="14886"/>
    <cellStyle name="Note 3 16 7" xfId="14887"/>
    <cellStyle name="Note 3 16 8" xfId="14888"/>
    <cellStyle name="Note 3 16 9" xfId="14889"/>
    <cellStyle name="Note 3 17" xfId="14890"/>
    <cellStyle name="Note 3 17 10" xfId="14891"/>
    <cellStyle name="Note 3 17 11" xfId="14892"/>
    <cellStyle name="Note 3 17 2" xfId="14893"/>
    <cellStyle name="Note 3 17 3" xfId="14894"/>
    <cellStyle name="Note 3 17 4" xfId="14895"/>
    <cellStyle name="Note 3 17 5" xfId="14896"/>
    <cellStyle name="Note 3 17 6" xfId="14897"/>
    <cellStyle name="Note 3 17 7" xfId="14898"/>
    <cellStyle name="Note 3 17 8" xfId="14899"/>
    <cellStyle name="Note 3 17 9" xfId="14900"/>
    <cellStyle name="Note 3 18" xfId="14901"/>
    <cellStyle name="Note 3 18 10" xfId="14902"/>
    <cellStyle name="Note 3 18 11" xfId="14903"/>
    <cellStyle name="Note 3 18 2" xfId="14904"/>
    <cellStyle name="Note 3 18 3" xfId="14905"/>
    <cellStyle name="Note 3 18 4" xfId="14906"/>
    <cellStyle name="Note 3 18 5" xfId="14907"/>
    <cellStyle name="Note 3 18 6" xfId="14908"/>
    <cellStyle name="Note 3 18 7" xfId="14909"/>
    <cellStyle name="Note 3 18 8" xfId="14910"/>
    <cellStyle name="Note 3 18 9" xfId="14911"/>
    <cellStyle name="Note 3 19" xfId="14912"/>
    <cellStyle name="Note 3 2" xfId="14913"/>
    <cellStyle name="Note 3 2 10" xfId="14914"/>
    <cellStyle name="Note 3 2 11" xfId="14915"/>
    <cellStyle name="Note 3 2 2" xfId="14916"/>
    <cellStyle name="Note 3 2 3" xfId="14917"/>
    <cellStyle name="Note 3 2 4" xfId="14918"/>
    <cellStyle name="Note 3 2 5" xfId="14919"/>
    <cellStyle name="Note 3 2 6" xfId="14920"/>
    <cellStyle name="Note 3 2 7" xfId="14921"/>
    <cellStyle name="Note 3 2 8" xfId="14922"/>
    <cellStyle name="Note 3 2 9" xfId="14923"/>
    <cellStyle name="Note 3 20" xfId="14924"/>
    <cellStyle name="Note 3 21" xfId="14925"/>
    <cellStyle name="Note 3 22" xfId="14926"/>
    <cellStyle name="Note 3 23" xfId="14927"/>
    <cellStyle name="Note 3 24" xfId="14928"/>
    <cellStyle name="Note 3 25" xfId="14929"/>
    <cellStyle name="Note 3 26" xfId="14930"/>
    <cellStyle name="Note 3 27" xfId="14931"/>
    <cellStyle name="Note 3 28" xfId="14932"/>
    <cellStyle name="Note 3 29" xfId="14933"/>
    <cellStyle name="Note 3 3" xfId="14934"/>
    <cellStyle name="Note 3 3 10" xfId="14935"/>
    <cellStyle name="Note 3 3 11" xfId="14936"/>
    <cellStyle name="Note 3 3 2" xfId="14937"/>
    <cellStyle name="Note 3 3 3" xfId="14938"/>
    <cellStyle name="Note 3 3 4" xfId="14939"/>
    <cellStyle name="Note 3 3 5" xfId="14940"/>
    <cellStyle name="Note 3 3 6" xfId="14941"/>
    <cellStyle name="Note 3 3 7" xfId="14942"/>
    <cellStyle name="Note 3 3 8" xfId="14943"/>
    <cellStyle name="Note 3 3 9" xfId="14944"/>
    <cellStyle name="Note 3 30" xfId="14945"/>
    <cellStyle name="Note 3 31" xfId="14946"/>
    <cellStyle name="Note 3 32" xfId="14947"/>
    <cellStyle name="Note 3 33" xfId="14948"/>
    <cellStyle name="Note 3 34" xfId="14949"/>
    <cellStyle name="Note 3 35" xfId="14950"/>
    <cellStyle name="Note 3 36" xfId="14951"/>
    <cellStyle name="Note 3 37" xfId="14952"/>
    <cellStyle name="Note 3 38" xfId="14953"/>
    <cellStyle name="Note 3 39" xfId="14954"/>
    <cellStyle name="Note 3 4" xfId="14955"/>
    <cellStyle name="Note 3 4 10" xfId="14956"/>
    <cellStyle name="Note 3 4 11" xfId="14957"/>
    <cellStyle name="Note 3 4 2" xfId="14958"/>
    <cellStyle name="Note 3 4 3" xfId="14959"/>
    <cellStyle name="Note 3 4 4" xfId="14960"/>
    <cellStyle name="Note 3 4 5" xfId="14961"/>
    <cellStyle name="Note 3 4 6" xfId="14962"/>
    <cellStyle name="Note 3 4 7" xfId="14963"/>
    <cellStyle name="Note 3 4 8" xfId="14964"/>
    <cellStyle name="Note 3 4 9" xfId="14965"/>
    <cellStyle name="Note 3 40" xfId="14966"/>
    <cellStyle name="Note 3 5" xfId="14967"/>
    <cellStyle name="Note 3 5 10" xfId="14968"/>
    <cellStyle name="Note 3 5 11" xfId="14969"/>
    <cellStyle name="Note 3 5 2" xfId="14970"/>
    <cellStyle name="Note 3 5 3" xfId="14971"/>
    <cellStyle name="Note 3 5 4" xfId="14972"/>
    <cellStyle name="Note 3 5 5" xfId="14973"/>
    <cellStyle name="Note 3 5 6" xfId="14974"/>
    <cellStyle name="Note 3 5 7" xfId="14975"/>
    <cellStyle name="Note 3 5 8" xfId="14976"/>
    <cellStyle name="Note 3 5 9" xfId="14977"/>
    <cellStyle name="Note 3 6" xfId="14978"/>
    <cellStyle name="Note 3 6 10" xfId="14979"/>
    <cellStyle name="Note 3 6 11" xfId="14980"/>
    <cellStyle name="Note 3 6 2" xfId="14981"/>
    <cellStyle name="Note 3 6 3" xfId="14982"/>
    <cellStyle name="Note 3 6 4" xfId="14983"/>
    <cellStyle name="Note 3 6 5" xfId="14984"/>
    <cellStyle name="Note 3 6 6" xfId="14985"/>
    <cellStyle name="Note 3 6 7" xfId="14986"/>
    <cellStyle name="Note 3 6 8" xfId="14987"/>
    <cellStyle name="Note 3 6 9" xfId="14988"/>
    <cellStyle name="Note 3 7" xfId="14989"/>
    <cellStyle name="Note 3 7 10" xfId="14990"/>
    <cellStyle name="Note 3 7 11" xfId="14991"/>
    <cellStyle name="Note 3 7 2" xfId="14992"/>
    <cellStyle name="Note 3 7 3" xfId="14993"/>
    <cellStyle name="Note 3 7 4" xfId="14994"/>
    <cellStyle name="Note 3 7 5" xfId="14995"/>
    <cellStyle name="Note 3 7 6" xfId="14996"/>
    <cellStyle name="Note 3 7 7" xfId="14997"/>
    <cellStyle name="Note 3 7 8" xfId="14998"/>
    <cellStyle name="Note 3 7 9" xfId="14999"/>
    <cellStyle name="Note 3 8" xfId="15000"/>
    <cellStyle name="Note 3 8 10" xfId="15001"/>
    <cellStyle name="Note 3 8 11" xfId="15002"/>
    <cellStyle name="Note 3 8 2" xfId="15003"/>
    <cellStyle name="Note 3 8 3" xfId="15004"/>
    <cellStyle name="Note 3 8 4" xfId="15005"/>
    <cellStyle name="Note 3 8 5" xfId="15006"/>
    <cellStyle name="Note 3 8 6" xfId="15007"/>
    <cellStyle name="Note 3 8 7" xfId="15008"/>
    <cellStyle name="Note 3 8 8" xfId="15009"/>
    <cellStyle name="Note 3 8 9" xfId="15010"/>
    <cellStyle name="Note 3 9" xfId="15011"/>
    <cellStyle name="Note 3 9 10" xfId="15012"/>
    <cellStyle name="Note 3 9 11" xfId="15013"/>
    <cellStyle name="Note 3 9 2" xfId="15014"/>
    <cellStyle name="Note 3 9 3" xfId="15015"/>
    <cellStyle name="Note 3 9 4" xfId="15016"/>
    <cellStyle name="Note 3 9 5" xfId="15017"/>
    <cellStyle name="Note 3 9 6" xfId="15018"/>
    <cellStyle name="Note 3 9 7" xfId="15019"/>
    <cellStyle name="Note 3 9 8" xfId="15020"/>
    <cellStyle name="Note 3 9 9" xfId="15021"/>
    <cellStyle name="Note 30" xfId="15022"/>
    <cellStyle name="Note 31" xfId="15023"/>
    <cellStyle name="Note 32" xfId="15024"/>
    <cellStyle name="Note 33" xfId="15025"/>
    <cellStyle name="Note 34" xfId="15026"/>
    <cellStyle name="Note 35" xfId="15027"/>
    <cellStyle name="Note 36" xfId="15028"/>
    <cellStyle name="Note 37" xfId="15029"/>
    <cellStyle name="Note 38" xfId="15030"/>
    <cellStyle name="Note 39" xfId="15031"/>
    <cellStyle name="Note 4" xfId="15032"/>
    <cellStyle name="Note 4 10" xfId="15033"/>
    <cellStyle name="Note 4 10 10" xfId="15034"/>
    <cellStyle name="Note 4 10 11" xfId="15035"/>
    <cellStyle name="Note 4 10 2" xfId="15036"/>
    <cellStyle name="Note 4 10 3" xfId="15037"/>
    <cellStyle name="Note 4 10 4" xfId="15038"/>
    <cellStyle name="Note 4 10 5" xfId="15039"/>
    <cellStyle name="Note 4 10 6" xfId="15040"/>
    <cellStyle name="Note 4 10 7" xfId="15041"/>
    <cellStyle name="Note 4 10 8" xfId="15042"/>
    <cellStyle name="Note 4 10 9" xfId="15043"/>
    <cellStyle name="Note 4 11" xfId="15044"/>
    <cellStyle name="Note 4 11 10" xfId="15045"/>
    <cellStyle name="Note 4 11 11" xfId="15046"/>
    <cellStyle name="Note 4 11 2" xfId="15047"/>
    <cellStyle name="Note 4 11 3" xfId="15048"/>
    <cellStyle name="Note 4 11 4" xfId="15049"/>
    <cellStyle name="Note 4 11 5" xfId="15050"/>
    <cellStyle name="Note 4 11 6" xfId="15051"/>
    <cellStyle name="Note 4 11 7" xfId="15052"/>
    <cellStyle name="Note 4 11 8" xfId="15053"/>
    <cellStyle name="Note 4 11 9" xfId="15054"/>
    <cellStyle name="Note 4 12" xfId="15055"/>
    <cellStyle name="Note 4 12 10" xfId="15056"/>
    <cellStyle name="Note 4 12 11" xfId="15057"/>
    <cellStyle name="Note 4 12 2" xfId="15058"/>
    <cellStyle name="Note 4 12 3" xfId="15059"/>
    <cellStyle name="Note 4 12 4" xfId="15060"/>
    <cellStyle name="Note 4 12 5" xfId="15061"/>
    <cellStyle name="Note 4 12 6" xfId="15062"/>
    <cellStyle name="Note 4 12 7" xfId="15063"/>
    <cellStyle name="Note 4 12 8" xfId="15064"/>
    <cellStyle name="Note 4 12 9" xfId="15065"/>
    <cellStyle name="Note 4 13" xfId="15066"/>
    <cellStyle name="Note 4 13 10" xfId="15067"/>
    <cellStyle name="Note 4 13 11" xfId="15068"/>
    <cellStyle name="Note 4 13 2" xfId="15069"/>
    <cellStyle name="Note 4 13 3" xfId="15070"/>
    <cellStyle name="Note 4 13 4" xfId="15071"/>
    <cellStyle name="Note 4 13 5" xfId="15072"/>
    <cellStyle name="Note 4 13 6" xfId="15073"/>
    <cellStyle name="Note 4 13 7" xfId="15074"/>
    <cellStyle name="Note 4 13 8" xfId="15075"/>
    <cellStyle name="Note 4 13 9" xfId="15076"/>
    <cellStyle name="Note 4 14" xfId="15077"/>
    <cellStyle name="Note 4 14 10" xfId="15078"/>
    <cellStyle name="Note 4 14 11" xfId="15079"/>
    <cellStyle name="Note 4 14 2" xfId="15080"/>
    <cellStyle name="Note 4 14 3" xfId="15081"/>
    <cellStyle name="Note 4 14 4" xfId="15082"/>
    <cellStyle name="Note 4 14 5" xfId="15083"/>
    <cellStyle name="Note 4 14 6" xfId="15084"/>
    <cellStyle name="Note 4 14 7" xfId="15085"/>
    <cellStyle name="Note 4 14 8" xfId="15086"/>
    <cellStyle name="Note 4 14 9" xfId="15087"/>
    <cellStyle name="Note 4 15" xfId="15088"/>
    <cellStyle name="Note 4 15 10" xfId="15089"/>
    <cellStyle name="Note 4 15 11" xfId="15090"/>
    <cellStyle name="Note 4 15 2" xfId="15091"/>
    <cellStyle name="Note 4 15 3" xfId="15092"/>
    <cellStyle name="Note 4 15 4" xfId="15093"/>
    <cellStyle name="Note 4 15 5" xfId="15094"/>
    <cellStyle name="Note 4 15 6" xfId="15095"/>
    <cellStyle name="Note 4 15 7" xfId="15096"/>
    <cellStyle name="Note 4 15 8" xfId="15097"/>
    <cellStyle name="Note 4 15 9" xfId="15098"/>
    <cellStyle name="Note 4 16" xfId="15099"/>
    <cellStyle name="Note 4 16 10" xfId="15100"/>
    <cellStyle name="Note 4 16 11" xfId="15101"/>
    <cellStyle name="Note 4 16 2" xfId="15102"/>
    <cellStyle name="Note 4 16 3" xfId="15103"/>
    <cellStyle name="Note 4 16 4" xfId="15104"/>
    <cellStyle name="Note 4 16 5" xfId="15105"/>
    <cellStyle name="Note 4 16 6" xfId="15106"/>
    <cellStyle name="Note 4 16 7" xfId="15107"/>
    <cellStyle name="Note 4 16 8" xfId="15108"/>
    <cellStyle name="Note 4 16 9" xfId="15109"/>
    <cellStyle name="Note 4 17" xfId="15110"/>
    <cellStyle name="Note 4 17 10" xfId="15111"/>
    <cellStyle name="Note 4 17 11" xfId="15112"/>
    <cellStyle name="Note 4 17 2" xfId="15113"/>
    <cellStyle name="Note 4 17 3" xfId="15114"/>
    <cellStyle name="Note 4 17 4" xfId="15115"/>
    <cellStyle name="Note 4 17 5" xfId="15116"/>
    <cellStyle name="Note 4 17 6" xfId="15117"/>
    <cellStyle name="Note 4 17 7" xfId="15118"/>
    <cellStyle name="Note 4 17 8" xfId="15119"/>
    <cellStyle name="Note 4 17 9" xfId="15120"/>
    <cellStyle name="Note 4 18" xfId="15121"/>
    <cellStyle name="Note 4 18 10" xfId="15122"/>
    <cellStyle name="Note 4 18 11" xfId="15123"/>
    <cellStyle name="Note 4 18 2" xfId="15124"/>
    <cellStyle name="Note 4 18 3" xfId="15125"/>
    <cellStyle name="Note 4 18 4" xfId="15126"/>
    <cellStyle name="Note 4 18 5" xfId="15127"/>
    <cellStyle name="Note 4 18 6" xfId="15128"/>
    <cellStyle name="Note 4 18 7" xfId="15129"/>
    <cellStyle name="Note 4 18 8" xfId="15130"/>
    <cellStyle name="Note 4 18 9" xfId="15131"/>
    <cellStyle name="Note 4 19" xfId="15132"/>
    <cellStyle name="Note 4 2" xfId="15133"/>
    <cellStyle name="Note 4 2 10" xfId="15134"/>
    <cellStyle name="Note 4 2 11" xfId="15135"/>
    <cellStyle name="Note 4 2 2" xfId="15136"/>
    <cellStyle name="Note 4 2 3" xfId="15137"/>
    <cellStyle name="Note 4 2 4" xfId="15138"/>
    <cellStyle name="Note 4 2 5" xfId="15139"/>
    <cellStyle name="Note 4 2 6" xfId="15140"/>
    <cellStyle name="Note 4 2 7" xfId="15141"/>
    <cellStyle name="Note 4 2 8" xfId="15142"/>
    <cellStyle name="Note 4 2 9" xfId="15143"/>
    <cellStyle name="Note 4 20" xfId="15144"/>
    <cellStyle name="Note 4 21" xfId="15145"/>
    <cellStyle name="Note 4 22" xfId="15146"/>
    <cellStyle name="Note 4 23" xfId="15147"/>
    <cellStyle name="Note 4 24" xfId="15148"/>
    <cellStyle name="Note 4 25" xfId="15149"/>
    <cellStyle name="Note 4 26" xfId="15150"/>
    <cellStyle name="Note 4 27" xfId="15151"/>
    <cellStyle name="Note 4 28" xfId="15152"/>
    <cellStyle name="Note 4 29" xfId="15153"/>
    <cellStyle name="Note 4 3" xfId="15154"/>
    <cellStyle name="Note 4 3 10" xfId="15155"/>
    <cellStyle name="Note 4 3 11" xfId="15156"/>
    <cellStyle name="Note 4 3 2" xfId="15157"/>
    <cellStyle name="Note 4 3 3" xfId="15158"/>
    <cellStyle name="Note 4 3 4" xfId="15159"/>
    <cellStyle name="Note 4 3 5" xfId="15160"/>
    <cellStyle name="Note 4 3 6" xfId="15161"/>
    <cellStyle name="Note 4 3 7" xfId="15162"/>
    <cellStyle name="Note 4 3 8" xfId="15163"/>
    <cellStyle name="Note 4 3 9" xfId="15164"/>
    <cellStyle name="Note 4 30" xfId="15165"/>
    <cellStyle name="Note 4 31" xfId="15166"/>
    <cellStyle name="Note 4 32" xfId="15167"/>
    <cellStyle name="Note 4 33" xfId="15168"/>
    <cellStyle name="Note 4 34" xfId="15169"/>
    <cellStyle name="Note 4 35" xfId="15170"/>
    <cellStyle name="Note 4 36" xfId="15171"/>
    <cellStyle name="Note 4 37" xfId="15172"/>
    <cellStyle name="Note 4 38" xfId="15173"/>
    <cellStyle name="Note 4 39" xfId="15174"/>
    <cellStyle name="Note 4 4" xfId="15175"/>
    <cellStyle name="Note 4 4 10" xfId="15176"/>
    <cellStyle name="Note 4 4 11" xfId="15177"/>
    <cellStyle name="Note 4 4 2" xfId="15178"/>
    <cellStyle name="Note 4 4 3" xfId="15179"/>
    <cellStyle name="Note 4 4 4" xfId="15180"/>
    <cellStyle name="Note 4 4 5" xfId="15181"/>
    <cellStyle name="Note 4 4 6" xfId="15182"/>
    <cellStyle name="Note 4 4 7" xfId="15183"/>
    <cellStyle name="Note 4 4 8" xfId="15184"/>
    <cellStyle name="Note 4 4 9" xfId="15185"/>
    <cellStyle name="Note 4 40" xfId="15186"/>
    <cellStyle name="Note 4 5" xfId="15187"/>
    <cellStyle name="Note 4 5 10" xfId="15188"/>
    <cellStyle name="Note 4 5 11" xfId="15189"/>
    <cellStyle name="Note 4 5 2" xfId="15190"/>
    <cellStyle name="Note 4 5 3" xfId="15191"/>
    <cellStyle name="Note 4 5 4" xfId="15192"/>
    <cellStyle name="Note 4 5 5" xfId="15193"/>
    <cellStyle name="Note 4 5 6" xfId="15194"/>
    <cellStyle name="Note 4 5 7" xfId="15195"/>
    <cellStyle name="Note 4 5 8" xfId="15196"/>
    <cellStyle name="Note 4 5 9" xfId="15197"/>
    <cellStyle name="Note 4 6" xfId="15198"/>
    <cellStyle name="Note 4 6 10" xfId="15199"/>
    <cellStyle name="Note 4 6 11" xfId="15200"/>
    <cellStyle name="Note 4 6 2" xfId="15201"/>
    <cellStyle name="Note 4 6 3" xfId="15202"/>
    <cellStyle name="Note 4 6 4" xfId="15203"/>
    <cellStyle name="Note 4 6 5" xfId="15204"/>
    <cellStyle name="Note 4 6 6" xfId="15205"/>
    <cellStyle name="Note 4 6 7" xfId="15206"/>
    <cellStyle name="Note 4 6 8" xfId="15207"/>
    <cellStyle name="Note 4 6 9" xfId="15208"/>
    <cellStyle name="Note 4 7" xfId="15209"/>
    <cellStyle name="Note 4 7 10" xfId="15210"/>
    <cellStyle name="Note 4 7 11" xfId="15211"/>
    <cellStyle name="Note 4 7 2" xfId="15212"/>
    <cellStyle name="Note 4 7 3" xfId="15213"/>
    <cellStyle name="Note 4 7 4" xfId="15214"/>
    <cellStyle name="Note 4 7 5" xfId="15215"/>
    <cellStyle name="Note 4 7 6" xfId="15216"/>
    <cellStyle name="Note 4 7 7" xfId="15217"/>
    <cellStyle name="Note 4 7 8" xfId="15218"/>
    <cellStyle name="Note 4 7 9" xfId="15219"/>
    <cellStyle name="Note 4 8" xfId="15220"/>
    <cellStyle name="Note 4 8 10" xfId="15221"/>
    <cellStyle name="Note 4 8 11" xfId="15222"/>
    <cellStyle name="Note 4 8 2" xfId="15223"/>
    <cellStyle name="Note 4 8 3" xfId="15224"/>
    <cellStyle name="Note 4 8 4" xfId="15225"/>
    <cellStyle name="Note 4 8 5" xfId="15226"/>
    <cellStyle name="Note 4 8 6" xfId="15227"/>
    <cellStyle name="Note 4 8 7" xfId="15228"/>
    <cellStyle name="Note 4 8 8" xfId="15229"/>
    <cellStyle name="Note 4 8 9" xfId="15230"/>
    <cellStyle name="Note 4 9" xfId="15231"/>
    <cellStyle name="Note 4 9 10" xfId="15232"/>
    <cellStyle name="Note 4 9 11" xfId="15233"/>
    <cellStyle name="Note 4 9 2" xfId="15234"/>
    <cellStyle name="Note 4 9 3" xfId="15235"/>
    <cellStyle name="Note 4 9 4" xfId="15236"/>
    <cellStyle name="Note 4 9 5" xfId="15237"/>
    <cellStyle name="Note 4 9 6" xfId="15238"/>
    <cellStyle name="Note 4 9 7" xfId="15239"/>
    <cellStyle name="Note 4 9 8" xfId="15240"/>
    <cellStyle name="Note 4 9 9" xfId="15241"/>
    <cellStyle name="Note 40" xfId="15242"/>
    <cellStyle name="Note 41" xfId="15243"/>
    <cellStyle name="Note 42" xfId="15244"/>
    <cellStyle name="Note 43" xfId="15245"/>
    <cellStyle name="Note 44" xfId="15246"/>
    <cellStyle name="Note 45" xfId="15247"/>
    <cellStyle name="Note 46" xfId="15248"/>
    <cellStyle name="Note 47" xfId="15249"/>
    <cellStyle name="Note 48" xfId="15250"/>
    <cellStyle name="Note 5" xfId="15251"/>
    <cellStyle name="Note 5 10" xfId="15252"/>
    <cellStyle name="Note 5 10 10" xfId="15253"/>
    <cellStyle name="Note 5 10 11" xfId="15254"/>
    <cellStyle name="Note 5 10 2" xfId="15255"/>
    <cellStyle name="Note 5 10 3" xfId="15256"/>
    <cellStyle name="Note 5 10 4" xfId="15257"/>
    <cellStyle name="Note 5 10 5" xfId="15258"/>
    <cellStyle name="Note 5 10 6" xfId="15259"/>
    <cellStyle name="Note 5 10 7" xfId="15260"/>
    <cellStyle name="Note 5 10 8" xfId="15261"/>
    <cellStyle name="Note 5 10 9" xfId="15262"/>
    <cellStyle name="Note 5 11" xfId="15263"/>
    <cellStyle name="Note 5 11 10" xfId="15264"/>
    <cellStyle name="Note 5 11 11" xfId="15265"/>
    <cellStyle name="Note 5 11 2" xfId="15266"/>
    <cellStyle name="Note 5 11 3" xfId="15267"/>
    <cellStyle name="Note 5 11 4" xfId="15268"/>
    <cellStyle name="Note 5 11 5" xfId="15269"/>
    <cellStyle name="Note 5 11 6" xfId="15270"/>
    <cellStyle name="Note 5 11 7" xfId="15271"/>
    <cellStyle name="Note 5 11 8" xfId="15272"/>
    <cellStyle name="Note 5 11 9" xfId="15273"/>
    <cellStyle name="Note 5 12" xfId="15274"/>
    <cellStyle name="Note 5 12 10" xfId="15275"/>
    <cellStyle name="Note 5 12 11" xfId="15276"/>
    <cellStyle name="Note 5 12 2" xfId="15277"/>
    <cellStyle name="Note 5 12 3" xfId="15278"/>
    <cellStyle name="Note 5 12 4" xfId="15279"/>
    <cellStyle name="Note 5 12 5" xfId="15280"/>
    <cellStyle name="Note 5 12 6" xfId="15281"/>
    <cellStyle name="Note 5 12 7" xfId="15282"/>
    <cellStyle name="Note 5 12 8" xfId="15283"/>
    <cellStyle name="Note 5 12 9" xfId="15284"/>
    <cellStyle name="Note 5 13" xfId="15285"/>
    <cellStyle name="Note 5 13 10" xfId="15286"/>
    <cellStyle name="Note 5 13 11" xfId="15287"/>
    <cellStyle name="Note 5 13 2" xfId="15288"/>
    <cellStyle name="Note 5 13 3" xfId="15289"/>
    <cellStyle name="Note 5 13 4" xfId="15290"/>
    <cellStyle name="Note 5 13 5" xfId="15291"/>
    <cellStyle name="Note 5 13 6" xfId="15292"/>
    <cellStyle name="Note 5 13 7" xfId="15293"/>
    <cellStyle name="Note 5 13 8" xfId="15294"/>
    <cellStyle name="Note 5 13 9" xfId="15295"/>
    <cellStyle name="Note 5 14" xfId="15296"/>
    <cellStyle name="Note 5 14 10" xfId="15297"/>
    <cellStyle name="Note 5 14 11" xfId="15298"/>
    <cellStyle name="Note 5 14 2" xfId="15299"/>
    <cellStyle name="Note 5 14 3" xfId="15300"/>
    <cellStyle name="Note 5 14 4" xfId="15301"/>
    <cellStyle name="Note 5 14 5" xfId="15302"/>
    <cellStyle name="Note 5 14 6" xfId="15303"/>
    <cellStyle name="Note 5 14 7" xfId="15304"/>
    <cellStyle name="Note 5 14 8" xfId="15305"/>
    <cellStyle name="Note 5 14 9" xfId="15306"/>
    <cellStyle name="Note 5 15" xfId="15307"/>
    <cellStyle name="Note 5 15 10" xfId="15308"/>
    <cellStyle name="Note 5 15 11" xfId="15309"/>
    <cellStyle name="Note 5 15 2" xfId="15310"/>
    <cellStyle name="Note 5 15 3" xfId="15311"/>
    <cellStyle name="Note 5 15 4" xfId="15312"/>
    <cellStyle name="Note 5 15 5" xfId="15313"/>
    <cellStyle name="Note 5 15 6" xfId="15314"/>
    <cellStyle name="Note 5 15 7" xfId="15315"/>
    <cellStyle name="Note 5 15 8" xfId="15316"/>
    <cellStyle name="Note 5 15 9" xfId="15317"/>
    <cellStyle name="Note 5 16" xfId="15318"/>
    <cellStyle name="Note 5 16 10" xfId="15319"/>
    <cellStyle name="Note 5 16 11" xfId="15320"/>
    <cellStyle name="Note 5 16 2" xfId="15321"/>
    <cellStyle name="Note 5 16 3" xfId="15322"/>
    <cellStyle name="Note 5 16 4" xfId="15323"/>
    <cellStyle name="Note 5 16 5" xfId="15324"/>
    <cellStyle name="Note 5 16 6" xfId="15325"/>
    <cellStyle name="Note 5 16 7" xfId="15326"/>
    <cellStyle name="Note 5 16 8" xfId="15327"/>
    <cellStyle name="Note 5 16 9" xfId="15328"/>
    <cellStyle name="Note 5 17" xfId="15329"/>
    <cellStyle name="Note 5 17 10" xfId="15330"/>
    <cellStyle name="Note 5 17 11" xfId="15331"/>
    <cellStyle name="Note 5 17 2" xfId="15332"/>
    <cellStyle name="Note 5 17 3" xfId="15333"/>
    <cellStyle name="Note 5 17 4" xfId="15334"/>
    <cellStyle name="Note 5 17 5" xfId="15335"/>
    <cellStyle name="Note 5 17 6" xfId="15336"/>
    <cellStyle name="Note 5 17 7" xfId="15337"/>
    <cellStyle name="Note 5 17 8" xfId="15338"/>
    <cellStyle name="Note 5 17 9" xfId="15339"/>
    <cellStyle name="Note 5 18" xfId="15340"/>
    <cellStyle name="Note 5 18 10" xfId="15341"/>
    <cellStyle name="Note 5 18 11" xfId="15342"/>
    <cellStyle name="Note 5 18 2" xfId="15343"/>
    <cellStyle name="Note 5 18 3" xfId="15344"/>
    <cellStyle name="Note 5 18 4" xfId="15345"/>
    <cellStyle name="Note 5 18 5" xfId="15346"/>
    <cellStyle name="Note 5 18 6" xfId="15347"/>
    <cellStyle name="Note 5 18 7" xfId="15348"/>
    <cellStyle name="Note 5 18 8" xfId="15349"/>
    <cellStyle name="Note 5 18 9" xfId="15350"/>
    <cellStyle name="Note 5 19" xfId="15351"/>
    <cellStyle name="Note 5 2" xfId="15352"/>
    <cellStyle name="Note 5 2 10" xfId="15353"/>
    <cellStyle name="Note 5 2 11" xfId="15354"/>
    <cellStyle name="Note 5 2 2" xfId="15355"/>
    <cellStyle name="Note 5 2 3" xfId="15356"/>
    <cellStyle name="Note 5 2 4" xfId="15357"/>
    <cellStyle name="Note 5 2 5" xfId="15358"/>
    <cellStyle name="Note 5 2 6" xfId="15359"/>
    <cellStyle name="Note 5 2 7" xfId="15360"/>
    <cellStyle name="Note 5 2 8" xfId="15361"/>
    <cellStyle name="Note 5 2 9" xfId="15362"/>
    <cellStyle name="Note 5 20" xfId="15363"/>
    <cellStyle name="Note 5 21" xfId="15364"/>
    <cellStyle name="Note 5 22" xfId="15365"/>
    <cellStyle name="Note 5 23" xfId="15366"/>
    <cellStyle name="Note 5 24" xfId="15367"/>
    <cellStyle name="Note 5 25" xfId="15368"/>
    <cellStyle name="Note 5 26" xfId="15369"/>
    <cellStyle name="Note 5 27" xfId="15370"/>
    <cellStyle name="Note 5 28" xfId="15371"/>
    <cellStyle name="Note 5 29" xfId="15372"/>
    <cellStyle name="Note 5 3" xfId="15373"/>
    <cellStyle name="Note 5 3 10" xfId="15374"/>
    <cellStyle name="Note 5 3 11" xfId="15375"/>
    <cellStyle name="Note 5 3 2" xfId="15376"/>
    <cellStyle name="Note 5 3 3" xfId="15377"/>
    <cellStyle name="Note 5 3 4" xfId="15378"/>
    <cellStyle name="Note 5 3 5" xfId="15379"/>
    <cellStyle name="Note 5 3 6" xfId="15380"/>
    <cellStyle name="Note 5 3 7" xfId="15381"/>
    <cellStyle name="Note 5 3 8" xfId="15382"/>
    <cellStyle name="Note 5 3 9" xfId="15383"/>
    <cellStyle name="Note 5 30" xfId="15384"/>
    <cellStyle name="Note 5 31" xfId="15385"/>
    <cellStyle name="Note 5 32" xfId="15386"/>
    <cellStyle name="Note 5 33" xfId="15387"/>
    <cellStyle name="Note 5 34" xfId="15388"/>
    <cellStyle name="Note 5 35" xfId="15389"/>
    <cellStyle name="Note 5 36" xfId="15390"/>
    <cellStyle name="Note 5 37" xfId="15391"/>
    <cellStyle name="Note 5 38" xfId="15392"/>
    <cellStyle name="Note 5 39" xfId="15393"/>
    <cellStyle name="Note 5 4" xfId="15394"/>
    <cellStyle name="Note 5 4 10" xfId="15395"/>
    <cellStyle name="Note 5 4 11" xfId="15396"/>
    <cellStyle name="Note 5 4 2" xfId="15397"/>
    <cellStyle name="Note 5 4 3" xfId="15398"/>
    <cellStyle name="Note 5 4 4" xfId="15399"/>
    <cellStyle name="Note 5 4 5" xfId="15400"/>
    <cellStyle name="Note 5 4 6" xfId="15401"/>
    <cellStyle name="Note 5 4 7" xfId="15402"/>
    <cellStyle name="Note 5 4 8" xfId="15403"/>
    <cellStyle name="Note 5 4 9" xfId="15404"/>
    <cellStyle name="Note 5 40" xfId="15405"/>
    <cellStyle name="Note 5 5" xfId="15406"/>
    <cellStyle name="Note 5 5 10" xfId="15407"/>
    <cellStyle name="Note 5 5 11" xfId="15408"/>
    <cellStyle name="Note 5 5 2" xfId="15409"/>
    <cellStyle name="Note 5 5 3" xfId="15410"/>
    <cellStyle name="Note 5 5 4" xfId="15411"/>
    <cellStyle name="Note 5 5 5" xfId="15412"/>
    <cellStyle name="Note 5 5 6" xfId="15413"/>
    <cellStyle name="Note 5 5 7" xfId="15414"/>
    <cellStyle name="Note 5 5 8" xfId="15415"/>
    <cellStyle name="Note 5 5 9" xfId="15416"/>
    <cellStyle name="Note 5 6" xfId="15417"/>
    <cellStyle name="Note 5 6 10" xfId="15418"/>
    <cellStyle name="Note 5 6 11" xfId="15419"/>
    <cellStyle name="Note 5 6 2" xfId="15420"/>
    <cellStyle name="Note 5 6 3" xfId="15421"/>
    <cellStyle name="Note 5 6 4" xfId="15422"/>
    <cellStyle name="Note 5 6 5" xfId="15423"/>
    <cellStyle name="Note 5 6 6" xfId="15424"/>
    <cellStyle name="Note 5 6 7" xfId="15425"/>
    <cellStyle name="Note 5 6 8" xfId="15426"/>
    <cellStyle name="Note 5 6 9" xfId="15427"/>
    <cellStyle name="Note 5 7" xfId="15428"/>
    <cellStyle name="Note 5 7 10" xfId="15429"/>
    <cellStyle name="Note 5 7 11" xfId="15430"/>
    <cellStyle name="Note 5 7 2" xfId="15431"/>
    <cellStyle name="Note 5 7 3" xfId="15432"/>
    <cellStyle name="Note 5 7 4" xfId="15433"/>
    <cellStyle name="Note 5 7 5" xfId="15434"/>
    <cellStyle name="Note 5 7 6" xfId="15435"/>
    <cellStyle name="Note 5 7 7" xfId="15436"/>
    <cellStyle name="Note 5 7 8" xfId="15437"/>
    <cellStyle name="Note 5 7 9" xfId="15438"/>
    <cellStyle name="Note 5 8" xfId="15439"/>
    <cellStyle name="Note 5 8 10" xfId="15440"/>
    <cellStyle name="Note 5 8 11" xfId="15441"/>
    <cellStyle name="Note 5 8 2" xfId="15442"/>
    <cellStyle name="Note 5 8 3" xfId="15443"/>
    <cellStyle name="Note 5 8 4" xfId="15444"/>
    <cellStyle name="Note 5 8 5" xfId="15445"/>
    <cellStyle name="Note 5 8 6" xfId="15446"/>
    <cellStyle name="Note 5 8 7" xfId="15447"/>
    <cellStyle name="Note 5 8 8" xfId="15448"/>
    <cellStyle name="Note 5 8 9" xfId="15449"/>
    <cellStyle name="Note 5 9" xfId="15450"/>
    <cellStyle name="Note 5 9 10" xfId="15451"/>
    <cellStyle name="Note 5 9 11" xfId="15452"/>
    <cellStyle name="Note 5 9 2" xfId="15453"/>
    <cellStyle name="Note 5 9 3" xfId="15454"/>
    <cellStyle name="Note 5 9 4" xfId="15455"/>
    <cellStyle name="Note 5 9 5" xfId="15456"/>
    <cellStyle name="Note 5 9 6" xfId="15457"/>
    <cellStyle name="Note 5 9 7" xfId="15458"/>
    <cellStyle name="Note 5 9 8" xfId="15459"/>
    <cellStyle name="Note 5 9 9" xfId="15460"/>
    <cellStyle name="Note 6" xfId="15461"/>
    <cellStyle name="Note 6 10" xfId="15462"/>
    <cellStyle name="Note 6 10 10" xfId="15463"/>
    <cellStyle name="Note 6 10 11" xfId="15464"/>
    <cellStyle name="Note 6 10 2" xfId="15465"/>
    <cellStyle name="Note 6 10 3" xfId="15466"/>
    <cellStyle name="Note 6 10 4" xfId="15467"/>
    <cellStyle name="Note 6 10 5" xfId="15468"/>
    <cellStyle name="Note 6 10 6" xfId="15469"/>
    <cellStyle name="Note 6 10 7" xfId="15470"/>
    <cellStyle name="Note 6 10 8" xfId="15471"/>
    <cellStyle name="Note 6 10 9" xfId="15472"/>
    <cellStyle name="Note 6 11" xfId="15473"/>
    <cellStyle name="Note 6 11 10" xfId="15474"/>
    <cellStyle name="Note 6 11 11" xfId="15475"/>
    <cellStyle name="Note 6 11 2" xfId="15476"/>
    <cellStyle name="Note 6 11 3" xfId="15477"/>
    <cellStyle name="Note 6 11 4" xfId="15478"/>
    <cellStyle name="Note 6 11 5" xfId="15479"/>
    <cellStyle name="Note 6 11 6" xfId="15480"/>
    <cellStyle name="Note 6 11 7" xfId="15481"/>
    <cellStyle name="Note 6 11 8" xfId="15482"/>
    <cellStyle name="Note 6 11 9" xfId="15483"/>
    <cellStyle name="Note 6 12" xfId="15484"/>
    <cellStyle name="Note 6 12 10" xfId="15485"/>
    <cellStyle name="Note 6 12 11" xfId="15486"/>
    <cellStyle name="Note 6 12 2" xfId="15487"/>
    <cellStyle name="Note 6 12 3" xfId="15488"/>
    <cellStyle name="Note 6 12 4" xfId="15489"/>
    <cellStyle name="Note 6 12 5" xfId="15490"/>
    <cellStyle name="Note 6 12 6" xfId="15491"/>
    <cellStyle name="Note 6 12 7" xfId="15492"/>
    <cellStyle name="Note 6 12 8" xfId="15493"/>
    <cellStyle name="Note 6 12 9" xfId="15494"/>
    <cellStyle name="Note 6 13" xfId="15495"/>
    <cellStyle name="Note 6 13 10" xfId="15496"/>
    <cellStyle name="Note 6 13 11" xfId="15497"/>
    <cellStyle name="Note 6 13 2" xfId="15498"/>
    <cellStyle name="Note 6 13 3" xfId="15499"/>
    <cellStyle name="Note 6 13 4" xfId="15500"/>
    <cellStyle name="Note 6 13 5" xfId="15501"/>
    <cellStyle name="Note 6 13 6" xfId="15502"/>
    <cellStyle name="Note 6 13 7" xfId="15503"/>
    <cellStyle name="Note 6 13 8" xfId="15504"/>
    <cellStyle name="Note 6 13 9" xfId="15505"/>
    <cellStyle name="Note 6 14" xfId="15506"/>
    <cellStyle name="Note 6 14 10" xfId="15507"/>
    <cellStyle name="Note 6 14 11" xfId="15508"/>
    <cellStyle name="Note 6 14 2" xfId="15509"/>
    <cellStyle name="Note 6 14 3" xfId="15510"/>
    <cellStyle name="Note 6 14 4" xfId="15511"/>
    <cellStyle name="Note 6 14 5" xfId="15512"/>
    <cellStyle name="Note 6 14 6" xfId="15513"/>
    <cellStyle name="Note 6 14 7" xfId="15514"/>
    <cellStyle name="Note 6 14 8" xfId="15515"/>
    <cellStyle name="Note 6 14 9" xfId="15516"/>
    <cellStyle name="Note 6 15" xfId="15517"/>
    <cellStyle name="Note 6 15 10" xfId="15518"/>
    <cellStyle name="Note 6 15 11" xfId="15519"/>
    <cellStyle name="Note 6 15 2" xfId="15520"/>
    <cellStyle name="Note 6 15 3" xfId="15521"/>
    <cellStyle name="Note 6 15 4" xfId="15522"/>
    <cellStyle name="Note 6 15 5" xfId="15523"/>
    <cellStyle name="Note 6 15 6" xfId="15524"/>
    <cellStyle name="Note 6 15 7" xfId="15525"/>
    <cellStyle name="Note 6 15 8" xfId="15526"/>
    <cellStyle name="Note 6 15 9" xfId="15527"/>
    <cellStyle name="Note 6 16" xfId="15528"/>
    <cellStyle name="Note 6 16 10" xfId="15529"/>
    <cellStyle name="Note 6 16 11" xfId="15530"/>
    <cellStyle name="Note 6 16 2" xfId="15531"/>
    <cellStyle name="Note 6 16 3" xfId="15532"/>
    <cellStyle name="Note 6 16 4" xfId="15533"/>
    <cellStyle name="Note 6 16 5" xfId="15534"/>
    <cellStyle name="Note 6 16 6" xfId="15535"/>
    <cellStyle name="Note 6 16 7" xfId="15536"/>
    <cellStyle name="Note 6 16 8" xfId="15537"/>
    <cellStyle name="Note 6 16 9" xfId="15538"/>
    <cellStyle name="Note 6 17" xfId="15539"/>
    <cellStyle name="Note 6 17 10" xfId="15540"/>
    <cellStyle name="Note 6 17 11" xfId="15541"/>
    <cellStyle name="Note 6 17 2" xfId="15542"/>
    <cellStyle name="Note 6 17 3" xfId="15543"/>
    <cellStyle name="Note 6 17 4" xfId="15544"/>
    <cellStyle name="Note 6 17 5" xfId="15545"/>
    <cellStyle name="Note 6 17 6" xfId="15546"/>
    <cellStyle name="Note 6 17 7" xfId="15547"/>
    <cellStyle name="Note 6 17 8" xfId="15548"/>
    <cellStyle name="Note 6 17 9" xfId="15549"/>
    <cellStyle name="Note 6 18" xfId="15550"/>
    <cellStyle name="Note 6 18 10" xfId="15551"/>
    <cellStyle name="Note 6 18 11" xfId="15552"/>
    <cellStyle name="Note 6 18 2" xfId="15553"/>
    <cellStyle name="Note 6 18 3" xfId="15554"/>
    <cellStyle name="Note 6 18 4" xfId="15555"/>
    <cellStyle name="Note 6 18 5" xfId="15556"/>
    <cellStyle name="Note 6 18 6" xfId="15557"/>
    <cellStyle name="Note 6 18 7" xfId="15558"/>
    <cellStyle name="Note 6 18 8" xfId="15559"/>
    <cellStyle name="Note 6 18 9" xfId="15560"/>
    <cellStyle name="Note 6 19" xfId="15561"/>
    <cellStyle name="Note 6 2" xfId="15562"/>
    <cellStyle name="Note 6 2 10" xfId="15563"/>
    <cellStyle name="Note 6 2 11" xfId="15564"/>
    <cellStyle name="Note 6 2 2" xfId="15565"/>
    <cellStyle name="Note 6 2 3" xfId="15566"/>
    <cellStyle name="Note 6 2 4" xfId="15567"/>
    <cellStyle name="Note 6 2 5" xfId="15568"/>
    <cellStyle name="Note 6 2 6" xfId="15569"/>
    <cellStyle name="Note 6 2 7" xfId="15570"/>
    <cellStyle name="Note 6 2 8" xfId="15571"/>
    <cellStyle name="Note 6 2 9" xfId="15572"/>
    <cellStyle name="Note 6 20" xfId="15573"/>
    <cellStyle name="Note 6 21" xfId="15574"/>
    <cellStyle name="Note 6 22" xfId="15575"/>
    <cellStyle name="Note 6 23" xfId="15576"/>
    <cellStyle name="Note 6 24" xfId="15577"/>
    <cellStyle name="Note 6 25" xfId="15578"/>
    <cellStyle name="Note 6 26" xfId="15579"/>
    <cellStyle name="Note 6 27" xfId="15580"/>
    <cellStyle name="Note 6 28" xfId="15581"/>
    <cellStyle name="Note 6 29" xfId="15582"/>
    <cellStyle name="Note 6 3" xfId="15583"/>
    <cellStyle name="Note 6 3 10" xfId="15584"/>
    <cellStyle name="Note 6 3 11" xfId="15585"/>
    <cellStyle name="Note 6 3 2" xfId="15586"/>
    <cellStyle name="Note 6 3 3" xfId="15587"/>
    <cellStyle name="Note 6 3 4" xfId="15588"/>
    <cellStyle name="Note 6 3 5" xfId="15589"/>
    <cellStyle name="Note 6 3 6" xfId="15590"/>
    <cellStyle name="Note 6 3 7" xfId="15591"/>
    <cellStyle name="Note 6 3 8" xfId="15592"/>
    <cellStyle name="Note 6 3 9" xfId="15593"/>
    <cellStyle name="Note 6 30" xfId="15594"/>
    <cellStyle name="Note 6 31" xfId="15595"/>
    <cellStyle name="Note 6 32" xfId="15596"/>
    <cellStyle name="Note 6 33" xfId="15597"/>
    <cellStyle name="Note 6 34" xfId="15598"/>
    <cellStyle name="Note 6 35" xfId="15599"/>
    <cellStyle name="Note 6 36" xfId="15600"/>
    <cellStyle name="Note 6 37" xfId="15601"/>
    <cellStyle name="Note 6 38" xfId="15602"/>
    <cellStyle name="Note 6 39" xfId="15603"/>
    <cellStyle name="Note 6 4" xfId="15604"/>
    <cellStyle name="Note 6 4 10" xfId="15605"/>
    <cellStyle name="Note 6 4 11" xfId="15606"/>
    <cellStyle name="Note 6 4 2" xfId="15607"/>
    <cellStyle name="Note 6 4 3" xfId="15608"/>
    <cellStyle name="Note 6 4 4" xfId="15609"/>
    <cellStyle name="Note 6 4 5" xfId="15610"/>
    <cellStyle name="Note 6 4 6" xfId="15611"/>
    <cellStyle name="Note 6 4 7" xfId="15612"/>
    <cellStyle name="Note 6 4 8" xfId="15613"/>
    <cellStyle name="Note 6 4 9" xfId="15614"/>
    <cellStyle name="Note 6 40" xfId="15615"/>
    <cellStyle name="Note 6 5" xfId="15616"/>
    <cellStyle name="Note 6 5 10" xfId="15617"/>
    <cellStyle name="Note 6 5 11" xfId="15618"/>
    <cellStyle name="Note 6 5 2" xfId="15619"/>
    <cellStyle name="Note 6 5 3" xfId="15620"/>
    <cellStyle name="Note 6 5 4" xfId="15621"/>
    <cellStyle name="Note 6 5 5" xfId="15622"/>
    <cellStyle name="Note 6 5 6" xfId="15623"/>
    <cellStyle name="Note 6 5 7" xfId="15624"/>
    <cellStyle name="Note 6 5 8" xfId="15625"/>
    <cellStyle name="Note 6 5 9" xfId="15626"/>
    <cellStyle name="Note 6 6" xfId="15627"/>
    <cellStyle name="Note 6 6 10" xfId="15628"/>
    <cellStyle name="Note 6 6 11" xfId="15629"/>
    <cellStyle name="Note 6 6 2" xfId="15630"/>
    <cellStyle name="Note 6 6 3" xfId="15631"/>
    <cellStyle name="Note 6 6 4" xfId="15632"/>
    <cellStyle name="Note 6 6 5" xfId="15633"/>
    <cellStyle name="Note 6 6 6" xfId="15634"/>
    <cellStyle name="Note 6 6 7" xfId="15635"/>
    <cellStyle name="Note 6 6 8" xfId="15636"/>
    <cellStyle name="Note 6 6 9" xfId="15637"/>
    <cellStyle name="Note 6 7" xfId="15638"/>
    <cellStyle name="Note 6 7 10" xfId="15639"/>
    <cellStyle name="Note 6 7 11" xfId="15640"/>
    <cellStyle name="Note 6 7 2" xfId="15641"/>
    <cellStyle name="Note 6 7 3" xfId="15642"/>
    <cellStyle name="Note 6 7 4" xfId="15643"/>
    <cellStyle name="Note 6 7 5" xfId="15644"/>
    <cellStyle name="Note 6 7 6" xfId="15645"/>
    <cellStyle name="Note 6 7 7" xfId="15646"/>
    <cellStyle name="Note 6 7 8" xfId="15647"/>
    <cellStyle name="Note 6 7 9" xfId="15648"/>
    <cellStyle name="Note 6 8" xfId="15649"/>
    <cellStyle name="Note 6 8 10" xfId="15650"/>
    <cellStyle name="Note 6 8 11" xfId="15651"/>
    <cellStyle name="Note 6 8 2" xfId="15652"/>
    <cellStyle name="Note 6 8 3" xfId="15653"/>
    <cellStyle name="Note 6 8 4" xfId="15654"/>
    <cellStyle name="Note 6 8 5" xfId="15655"/>
    <cellStyle name="Note 6 8 6" xfId="15656"/>
    <cellStyle name="Note 6 8 7" xfId="15657"/>
    <cellStyle name="Note 6 8 8" xfId="15658"/>
    <cellStyle name="Note 6 8 9" xfId="15659"/>
    <cellStyle name="Note 6 9" xfId="15660"/>
    <cellStyle name="Note 6 9 10" xfId="15661"/>
    <cellStyle name="Note 6 9 11" xfId="15662"/>
    <cellStyle name="Note 6 9 2" xfId="15663"/>
    <cellStyle name="Note 6 9 3" xfId="15664"/>
    <cellStyle name="Note 6 9 4" xfId="15665"/>
    <cellStyle name="Note 6 9 5" xfId="15666"/>
    <cellStyle name="Note 6 9 6" xfId="15667"/>
    <cellStyle name="Note 6 9 7" xfId="15668"/>
    <cellStyle name="Note 6 9 8" xfId="15669"/>
    <cellStyle name="Note 6 9 9" xfId="15670"/>
    <cellStyle name="Note 7" xfId="15671"/>
    <cellStyle name="Note 7 10" xfId="15672"/>
    <cellStyle name="Note 7 10 10" xfId="15673"/>
    <cellStyle name="Note 7 10 11" xfId="15674"/>
    <cellStyle name="Note 7 10 2" xfId="15675"/>
    <cellStyle name="Note 7 10 3" xfId="15676"/>
    <cellStyle name="Note 7 10 4" xfId="15677"/>
    <cellStyle name="Note 7 10 5" xfId="15678"/>
    <cellStyle name="Note 7 10 6" xfId="15679"/>
    <cellStyle name="Note 7 10 7" xfId="15680"/>
    <cellStyle name="Note 7 10 8" xfId="15681"/>
    <cellStyle name="Note 7 10 9" xfId="15682"/>
    <cellStyle name="Note 7 11" xfId="15683"/>
    <cellStyle name="Note 7 11 10" xfId="15684"/>
    <cellStyle name="Note 7 11 11" xfId="15685"/>
    <cellStyle name="Note 7 11 2" xfId="15686"/>
    <cellStyle name="Note 7 11 3" xfId="15687"/>
    <cellStyle name="Note 7 11 4" xfId="15688"/>
    <cellStyle name="Note 7 11 5" xfId="15689"/>
    <cellStyle name="Note 7 11 6" xfId="15690"/>
    <cellStyle name="Note 7 11 7" xfId="15691"/>
    <cellStyle name="Note 7 11 8" xfId="15692"/>
    <cellStyle name="Note 7 11 9" xfId="15693"/>
    <cellStyle name="Note 7 12" xfId="15694"/>
    <cellStyle name="Note 7 12 10" xfId="15695"/>
    <cellStyle name="Note 7 12 11" xfId="15696"/>
    <cellStyle name="Note 7 12 2" xfId="15697"/>
    <cellStyle name="Note 7 12 3" xfId="15698"/>
    <cellStyle name="Note 7 12 4" xfId="15699"/>
    <cellStyle name="Note 7 12 5" xfId="15700"/>
    <cellStyle name="Note 7 12 6" xfId="15701"/>
    <cellStyle name="Note 7 12 7" xfId="15702"/>
    <cellStyle name="Note 7 12 8" xfId="15703"/>
    <cellStyle name="Note 7 12 9" xfId="15704"/>
    <cellStyle name="Note 7 13" xfId="15705"/>
    <cellStyle name="Note 7 13 10" xfId="15706"/>
    <cellStyle name="Note 7 13 11" xfId="15707"/>
    <cellStyle name="Note 7 13 2" xfId="15708"/>
    <cellStyle name="Note 7 13 3" xfId="15709"/>
    <cellStyle name="Note 7 13 4" xfId="15710"/>
    <cellStyle name="Note 7 13 5" xfId="15711"/>
    <cellStyle name="Note 7 13 6" xfId="15712"/>
    <cellStyle name="Note 7 13 7" xfId="15713"/>
    <cellStyle name="Note 7 13 8" xfId="15714"/>
    <cellStyle name="Note 7 13 9" xfId="15715"/>
    <cellStyle name="Note 7 14" xfId="15716"/>
    <cellStyle name="Note 7 14 10" xfId="15717"/>
    <cellStyle name="Note 7 14 11" xfId="15718"/>
    <cellStyle name="Note 7 14 2" xfId="15719"/>
    <cellStyle name="Note 7 14 3" xfId="15720"/>
    <cellStyle name="Note 7 14 4" xfId="15721"/>
    <cellStyle name="Note 7 14 5" xfId="15722"/>
    <cellStyle name="Note 7 14 6" xfId="15723"/>
    <cellStyle name="Note 7 14 7" xfId="15724"/>
    <cellStyle name="Note 7 14 8" xfId="15725"/>
    <cellStyle name="Note 7 14 9" xfId="15726"/>
    <cellStyle name="Note 7 15" xfId="15727"/>
    <cellStyle name="Note 7 15 10" xfId="15728"/>
    <cellStyle name="Note 7 15 11" xfId="15729"/>
    <cellStyle name="Note 7 15 2" xfId="15730"/>
    <cellStyle name="Note 7 15 3" xfId="15731"/>
    <cellStyle name="Note 7 15 4" xfId="15732"/>
    <cellStyle name="Note 7 15 5" xfId="15733"/>
    <cellStyle name="Note 7 15 6" xfId="15734"/>
    <cellStyle name="Note 7 15 7" xfId="15735"/>
    <cellStyle name="Note 7 15 8" xfId="15736"/>
    <cellStyle name="Note 7 15 9" xfId="15737"/>
    <cellStyle name="Note 7 16" xfId="15738"/>
    <cellStyle name="Note 7 16 10" xfId="15739"/>
    <cellStyle name="Note 7 16 11" xfId="15740"/>
    <cellStyle name="Note 7 16 2" xfId="15741"/>
    <cellStyle name="Note 7 16 3" xfId="15742"/>
    <cellStyle name="Note 7 16 4" xfId="15743"/>
    <cellStyle name="Note 7 16 5" xfId="15744"/>
    <cellStyle name="Note 7 16 6" xfId="15745"/>
    <cellStyle name="Note 7 16 7" xfId="15746"/>
    <cellStyle name="Note 7 16 8" xfId="15747"/>
    <cellStyle name="Note 7 16 9" xfId="15748"/>
    <cellStyle name="Note 7 17" xfId="15749"/>
    <cellStyle name="Note 7 17 10" xfId="15750"/>
    <cellStyle name="Note 7 17 11" xfId="15751"/>
    <cellStyle name="Note 7 17 2" xfId="15752"/>
    <cellStyle name="Note 7 17 3" xfId="15753"/>
    <cellStyle name="Note 7 17 4" xfId="15754"/>
    <cellStyle name="Note 7 17 5" xfId="15755"/>
    <cellStyle name="Note 7 17 6" xfId="15756"/>
    <cellStyle name="Note 7 17 7" xfId="15757"/>
    <cellStyle name="Note 7 17 8" xfId="15758"/>
    <cellStyle name="Note 7 17 9" xfId="15759"/>
    <cellStyle name="Note 7 18" xfId="15760"/>
    <cellStyle name="Note 7 18 10" xfId="15761"/>
    <cellStyle name="Note 7 18 11" xfId="15762"/>
    <cellStyle name="Note 7 18 2" xfId="15763"/>
    <cellStyle name="Note 7 18 3" xfId="15764"/>
    <cellStyle name="Note 7 18 4" xfId="15765"/>
    <cellStyle name="Note 7 18 5" xfId="15766"/>
    <cellStyle name="Note 7 18 6" xfId="15767"/>
    <cellStyle name="Note 7 18 7" xfId="15768"/>
    <cellStyle name="Note 7 18 8" xfId="15769"/>
    <cellStyle name="Note 7 18 9" xfId="15770"/>
    <cellStyle name="Note 7 19" xfId="15771"/>
    <cellStyle name="Note 7 2" xfId="15772"/>
    <cellStyle name="Note 7 2 10" xfId="15773"/>
    <cellStyle name="Note 7 2 11" xfId="15774"/>
    <cellStyle name="Note 7 2 2" xfId="15775"/>
    <cellStyle name="Note 7 2 3" xfId="15776"/>
    <cellStyle name="Note 7 2 4" xfId="15777"/>
    <cellStyle name="Note 7 2 5" xfId="15778"/>
    <cellStyle name="Note 7 2 6" xfId="15779"/>
    <cellStyle name="Note 7 2 7" xfId="15780"/>
    <cellStyle name="Note 7 2 8" xfId="15781"/>
    <cellStyle name="Note 7 2 9" xfId="15782"/>
    <cellStyle name="Note 7 20" xfId="15783"/>
    <cellStyle name="Note 7 21" xfId="15784"/>
    <cellStyle name="Note 7 22" xfId="15785"/>
    <cellStyle name="Note 7 23" xfId="15786"/>
    <cellStyle name="Note 7 24" xfId="15787"/>
    <cellStyle name="Note 7 25" xfId="15788"/>
    <cellStyle name="Note 7 26" xfId="15789"/>
    <cellStyle name="Note 7 27" xfId="15790"/>
    <cellStyle name="Note 7 28" xfId="15791"/>
    <cellStyle name="Note 7 29" xfId="15792"/>
    <cellStyle name="Note 7 3" xfId="15793"/>
    <cellStyle name="Note 7 3 10" xfId="15794"/>
    <cellStyle name="Note 7 3 11" xfId="15795"/>
    <cellStyle name="Note 7 3 2" xfId="15796"/>
    <cellStyle name="Note 7 3 3" xfId="15797"/>
    <cellStyle name="Note 7 3 4" xfId="15798"/>
    <cellStyle name="Note 7 3 5" xfId="15799"/>
    <cellStyle name="Note 7 3 6" xfId="15800"/>
    <cellStyle name="Note 7 3 7" xfId="15801"/>
    <cellStyle name="Note 7 3 8" xfId="15802"/>
    <cellStyle name="Note 7 3 9" xfId="15803"/>
    <cellStyle name="Note 7 30" xfId="15804"/>
    <cellStyle name="Note 7 31" xfId="15805"/>
    <cellStyle name="Note 7 32" xfId="15806"/>
    <cellStyle name="Note 7 33" xfId="15807"/>
    <cellStyle name="Note 7 34" xfId="15808"/>
    <cellStyle name="Note 7 35" xfId="15809"/>
    <cellStyle name="Note 7 36" xfId="15810"/>
    <cellStyle name="Note 7 37" xfId="15811"/>
    <cellStyle name="Note 7 38" xfId="15812"/>
    <cellStyle name="Note 7 39" xfId="15813"/>
    <cellStyle name="Note 7 4" xfId="15814"/>
    <cellStyle name="Note 7 4 10" xfId="15815"/>
    <cellStyle name="Note 7 4 11" xfId="15816"/>
    <cellStyle name="Note 7 4 2" xfId="15817"/>
    <cellStyle name="Note 7 4 3" xfId="15818"/>
    <cellStyle name="Note 7 4 4" xfId="15819"/>
    <cellStyle name="Note 7 4 5" xfId="15820"/>
    <cellStyle name="Note 7 4 6" xfId="15821"/>
    <cellStyle name="Note 7 4 7" xfId="15822"/>
    <cellStyle name="Note 7 4 8" xfId="15823"/>
    <cellStyle name="Note 7 4 9" xfId="15824"/>
    <cellStyle name="Note 7 40" xfId="15825"/>
    <cellStyle name="Note 7 5" xfId="15826"/>
    <cellStyle name="Note 7 5 10" xfId="15827"/>
    <cellStyle name="Note 7 5 11" xfId="15828"/>
    <cellStyle name="Note 7 5 2" xfId="15829"/>
    <cellStyle name="Note 7 5 3" xfId="15830"/>
    <cellStyle name="Note 7 5 4" xfId="15831"/>
    <cellStyle name="Note 7 5 5" xfId="15832"/>
    <cellStyle name="Note 7 5 6" xfId="15833"/>
    <cellStyle name="Note 7 5 7" xfId="15834"/>
    <cellStyle name="Note 7 5 8" xfId="15835"/>
    <cellStyle name="Note 7 5 9" xfId="15836"/>
    <cellStyle name="Note 7 6" xfId="15837"/>
    <cellStyle name="Note 7 6 10" xfId="15838"/>
    <cellStyle name="Note 7 6 11" xfId="15839"/>
    <cellStyle name="Note 7 6 2" xfId="15840"/>
    <cellStyle name="Note 7 6 3" xfId="15841"/>
    <cellStyle name="Note 7 6 4" xfId="15842"/>
    <cellStyle name="Note 7 6 5" xfId="15843"/>
    <cellStyle name="Note 7 6 6" xfId="15844"/>
    <cellStyle name="Note 7 6 7" xfId="15845"/>
    <cellStyle name="Note 7 6 8" xfId="15846"/>
    <cellStyle name="Note 7 6 9" xfId="15847"/>
    <cellStyle name="Note 7 7" xfId="15848"/>
    <cellStyle name="Note 7 7 10" xfId="15849"/>
    <cellStyle name="Note 7 7 11" xfId="15850"/>
    <cellStyle name="Note 7 7 2" xfId="15851"/>
    <cellStyle name="Note 7 7 3" xfId="15852"/>
    <cellStyle name="Note 7 7 4" xfId="15853"/>
    <cellStyle name="Note 7 7 5" xfId="15854"/>
    <cellStyle name="Note 7 7 6" xfId="15855"/>
    <cellStyle name="Note 7 7 7" xfId="15856"/>
    <cellStyle name="Note 7 7 8" xfId="15857"/>
    <cellStyle name="Note 7 7 9" xfId="15858"/>
    <cellStyle name="Note 7 8" xfId="15859"/>
    <cellStyle name="Note 7 8 10" xfId="15860"/>
    <cellStyle name="Note 7 8 11" xfId="15861"/>
    <cellStyle name="Note 7 8 2" xfId="15862"/>
    <cellStyle name="Note 7 8 3" xfId="15863"/>
    <cellStyle name="Note 7 8 4" xfId="15864"/>
    <cellStyle name="Note 7 8 5" xfId="15865"/>
    <cellStyle name="Note 7 8 6" xfId="15866"/>
    <cellStyle name="Note 7 8 7" xfId="15867"/>
    <cellStyle name="Note 7 8 8" xfId="15868"/>
    <cellStyle name="Note 7 8 9" xfId="15869"/>
    <cellStyle name="Note 7 9" xfId="15870"/>
    <cellStyle name="Note 7 9 10" xfId="15871"/>
    <cellStyle name="Note 7 9 11" xfId="15872"/>
    <cellStyle name="Note 7 9 2" xfId="15873"/>
    <cellStyle name="Note 7 9 3" xfId="15874"/>
    <cellStyle name="Note 7 9 4" xfId="15875"/>
    <cellStyle name="Note 7 9 5" xfId="15876"/>
    <cellStyle name="Note 7 9 6" xfId="15877"/>
    <cellStyle name="Note 7 9 7" xfId="15878"/>
    <cellStyle name="Note 7 9 8" xfId="15879"/>
    <cellStyle name="Note 7 9 9" xfId="15880"/>
    <cellStyle name="Note 8" xfId="15881"/>
    <cellStyle name="Note 8 10" xfId="15882"/>
    <cellStyle name="Note 8 10 10" xfId="15883"/>
    <cellStyle name="Note 8 10 11" xfId="15884"/>
    <cellStyle name="Note 8 10 2" xfId="15885"/>
    <cellStyle name="Note 8 10 3" xfId="15886"/>
    <cellStyle name="Note 8 10 4" xfId="15887"/>
    <cellStyle name="Note 8 10 5" xfId="15888"/>
    <cellStyle name="Note 8 10 6" xfId="15889"/>
    <cellStyle name="Note 8 10 7" xfId="15890"/>
    <cellStyle name="Note 8 10 8" xfId="15891"/>
    <cellStyle name="Note 8 10 9" xfId="15892"/>
    <cellStyle name="Note 8 11" xfId="15893"/>
    <cellStyle name="Note 8 11 10" xfId="15894"/>
    <cellStyle name="Note 8 11 11" xfId="15895"/>
    <cellStyle name="Note 8 11 2" xfId="15896"/>
    <cellStyle name="Note 8 11 3" xfId="15897"/>
    <cellStyle name="Note 8 11 4" xfId="15898"/>
    <cellStyle name="Note 8 11 5" xfId="15899"/>
    <cellStyle name="Note 8 11 6" xfId="15900"/>
    <cellStyle name="Note 8 11 7" xfId="15901"/>
    <cellStyle name="Note 8 11 8" xfId="15902"/>
    <cellStyle name="Note 8 11 9" xfId="15903"/>
    <cellStyle name="Note 8 12" xfId="15904"/>
    <cellStyle name="Note 8 12 10" xfId="15905"/>
    <cellStyle name="Note 8 12 11" xfId="15906"/>
    <cellStyle name="Note 8 12 2" xfId="15907"/>
    <cellStyle name="Note 8 12 3" xfId="15908"/>
    <cellStyle name="Note 8 12 4" xfId="15909"/>
    <cellStyle name="Note 8 12 5" xfId="15910"/>
    <cellStyle name="Note 8 12 6" xfId="15911"/>
    <cellStyle name="Note 8 12 7" xfId="15912"/>
    <cellStyle name="Note 8 12 8" xfId="15913"/>
    <cellStyle name="Note 8 12 9" xfId="15914"/>
    <cellStyle name="Note 8 13" xfId="15915"/>
    <cellStyle name="Note 8 13 10" xfId="15916"/>
    <cellStyle name="Note 8 13 11" xfId="15917"/>
    <cellStyle name="Note 8 13 2" xfId="15918"/>
    <cellStyle name="Note 8 13 3" xfId="15919"/>
    <cellStyle name="Note 8 13 4" xfId="15920"/>
    <cellStyle name="Note 8 13 5" xfId="15921"/>
    <cellStyle name="Note 8 13 6" xfId="15922"/>
    <cellStyle name="Note 8 13 7" xfId="15923"/>
    <cellStyle name="Note 8 13 8" xfId="15924"/>
    <cellStyle name="Note 8 13 9" xfId="15925"/>
    <cellStyle name="Note 8 14" xfId="15926"/>
    <cellStyle name="Note 8 14 10" xfId="15927"/>
    <cellStyle name="Note 8 14 11" xfId="15928"/>
    <cellStyle name="Note 8 14 2" xfId="15929"/>
    <cellStyle name="Note 8 14 3" xfId="15930"/>
    <cellStyle name="Note 8 14 4" xfId="15931"/>
    <cellStyle name="Note 8 14 5" xfId="15932"/>
    <cellStyle name="Note 8 14 6" xfId="15933"/>
    <cellStyle name="Note 8 14 7" xfId="15934"/>
    <cellStyle name="Note 8 14 8" xfId="15935"/>
    <cellStyle name="Note 8 14 9" xfId="15936"/>
    <cellStyle name="Note 8 15" xfId="15937"/>
    <cellStyle name="Note 8 15 10" xfId="15938"/>
    <cellStyle name="Note 8 15 11" xfId="15939"/>
    <cellStyle name="Note 8 15 2" xfId="15940"/>
    <cellStyle name="Note 8 15 3" xfId="15941"/>
    <cellStyle name="Note 8 15 4" xfId="15942"/>
    <cellStyle name="Note 8 15 5" xfId="15943"/>
    <cellStyle name="Note 8 15 6" xfId="15944"/>
    <cellStyle name="Note 8 15 7" xfId="15945"/>
    <cellStyle name="Note 8 15 8" xfId="15946"/>
    <cellStyle name="Note 8 15 9" xfId="15947"/>
    <cellStyle name="Note 8 16" xfId="15948"/>
    <cellStyle name="Note 8 16 10" xfId="15949"/>
    <cellStyle name="Note 8 16 11" xfId="15950"/>
    <cellStyle name="Note 8 16 2" xfId="15951"/>
    <cellStyle name="Note 8 16 3" xfId="15952"/>
    <cellStyle name="Note 8 16 4" xfId="15953"/>
    <cellStyle name="Note 8 16 5" xfId="15954"/>
    <cellStyle name="Note 8 16 6" xfId="15955"/>
    <cellStyle name="Note 8 16 7" xfId="15956"/>
    <cellStyle name="Note 8 16 8" xfId="15957"/>
    <cellStyle name="Note 8 16 9" xfId="15958"/>
    <cellStyle name="Note 8 17" xfId="15959"/>
    <cellStyle name="Note 8 17 10" xfId="15960"/>
    <cellStyle name="Note 8 17 11" xfId="15961"/>
    <cellStyle name="Note 8 17 2" xfId="15962"/>
    <cellStyle name="Note 8 17 3" xfId="15963"/>
    <cellStyle name="Note 8 17 4" xfId="15964"/>
    <cellStyle name="Note 8 17 5" xfId="15965"/>
    <cellStyle name="Note 8 17 6" xfId="15966"/>
    <cellStyle name="Note 8 17 7" xfId="15967"/>
    <cellStyle name="Note 8 17 8" xfId="15968"/>
    <cellStyle name="Note 8 17 9" xfId="15969"/>
    <cellStyle name="Note 8 18" xfId="15970"/>
    <cellStyle name="Note 8 18 10" xfId="15971"/>
    <cellStyle name="Note 8 18 11" xfId="15972"/>
    <cellStyle name="Note 8 18 2" xfId="15973"/>
    <cellStyle name="Note 8 18 3" xfId="15974"/>
    <cellStyle name="Note 8 18 4" xfId="15975"/>
    <cellStyle name="Note 8 18 5" xfId="15976"/>
    <cellStyle name="Note 8 18 6" xfId="15977"/>
    <cellStyle name="Note 8 18 7" xfId="15978"/>
    <cellStyle name="Note 8 18 8" xfId="15979"/>
    <cellStyle name="Note 8 18 9" xfId="15980"/>
    <cellStyle name="Note 8 19" xfId="15981"/>
    <cellStyle name="Note 8 2" xfId="15982"/>
    <cellStyle name="Note 8 2 10" xfId="15983"/>
    <cellStyle name="Note 8 2 11" xfId="15984"/>
    <cellStyle name="Note 8 2 2" xfId="15985"/>
    <cellStyle name="Note 8 2 3" xfId="15986"/>
    <cellStyle name="Note 8 2 4" xfId="15987"/>
    <cellStyle name="Note 8 2 5" xfId="15988"/>
    <cellStyle name="Note 8 2 6" xfId="15989"/>
    <cellStyle name="Note 8 2 7" xfId="15990"/>
    <cellStyle name="Note 8 2 8" xfId="15991"/>
    <cellStyle name="Note 8 2 9" xfId="15992"/>
    <cellStyle name="Note 8 20" xfId="15993"/>
    <cellStyle name="Note 8 21" xfId="15994"/>
    <cellStyle name="Note 8 22" xfId="15995"/>
    <cellStyle name="Note 8 23" xfId="15996"/>
    <cellStyle name="Note 8 24" xfId="15997"/>
    <cellStyle name="Note 8 25" xfId="15998"/>
    <cellStyle name="Note 8 26" xfId="15999"/>
    <cellStyle name="Note 8 27" xfId="16000"/>
    <cellStyle name="Note 8 28" xfId="16001"/>
    <cellStyle name="Note 8 29" xfId="16002"/>
    <cellStyle name="Note 8 3" xfId="16003"/>
    <cellStyle name="Note 8 3 10" xfId="16004"/>
    <cellStyle name="Note 8 3 11" xfId="16005"/>
    <cellStyle name="Note 8 3 2" xfId="16006"/>
    <cellStyle name="Note 8 3 3" xfId="16007"/>
    <cellStyle name="Note 8 3 4" xfId="16008"/>
    <cellStyle name="Note 8 3 5" xfId="16009"/>
    <cellStyle name="Note 8 3 6" xfId="16010"/>
    <cellStyle name="Note 8 3 7" xfId="16011"/>
    <cellStyle name="Note 8 3 8" xfId="16012"/>
    <cellStyle name="Note 8 3 9" xfId="16013"/>
    <cellStyle name="Note 8 30" xfId="16014"/>
    <cellStyle name="Note 8 31" xfId="16015"/>
    <cellStyle name="Note 8 32" xfId="16016"/>
    <cellStyle name="Note 8 33" xfId="16017"/>
    <cellStyle name="Note 8 34" xfId="16018"/>
    <cellStyle name="Note 8 35" xfId="16019"/>
    <cellStyle name="Note 8 36" xfId="16020"/>
    <cellStyle name="Note 8 37" xfId="16021"/>
    <cellStyle name="Note 8 38" xfId="16022"/>
    <cellStyle name="Note 8 39" xfId="16023"/>
    <cellStyle name="Note 8 4" xfId="16024"/>
    <cellStyle name="Note 8 4 10" xfId="16025"/>
    <cellStyle name="Note 8 4 11" xfId="16026"/>
    <cellStyle name="Note 8 4 2" xfId="16027"/>
    <cellStyle name="Note 8 4 3" xfId="16028"/>
    <cellStyle name="Note 8 4 4" xfId="16029"/>
    <cellStyle name="Note 8 4 5" xfId="16030"/>
    <cellStyle name="Note 8 4 6" xfId="16031"/>
    <cellStyle name="Note 8 4 7" xfId="16032"/>
    <cellStyle name="Note 8 4 8" xfId="16033"/>
    <cellStyle name="Note 8 4 9" xfId="16034"/>
    <cellStyle name="Note 8 40" xfId="16035"/>
    <cellStyle name="Note 8 5" xfId="16036"/>
    <cellStyle name="Note 8 5 10" xfId="16037"/>
    <cellStyle name="Note 8 5 11" xfId="16038"/>
    <cellStyle name="Note 8 5 2" xfId="16039"/>
    <cellStyle name="Note 8 5 3" xfId="16040"/>
    <cellStyle name="Note 8 5 4" xfId="16041"/>
    <cellStyle name="Note 8 5 5" xfId="16042"/>
    <cellStyle name="Note 8 5 6" xfId="16043"/>
    <cellStyle name="Note 8 5 7" xfId="16044"/>
    <cellStyle name="Note 8 5 8" xfId="16045"/>
    <cellStyle name="Note 8 5 9" xfId="16046"/>
    <cellStyle name="Note 8 6" xfId="16047"/>
    <cellStyle name="Note 8 6 10" xfId="16048"/>
    <cellStyle name="Note 8 6 11" xfId="16049"/>
    <cellStyle name="Note 8 6 2" xfId="16050"/>
    <cellStyle name="Note 8 6 3" xfId="16051"/>
    <cellStyle name="Note 8 6 4" xfId="16052"/>
    <cellStyle name="Note 8 6 5" xfId="16053"/>
    <cellStyle name="Note 8 6 6" xfId="16054"/>
    <cellStyle name="Note 8 6 7" xfId="16055"/>
    <cellStyle name="Note 8 6 8" xfId="16056"/>
    <cellStyle name="Note 8 6 9" xfId="16057"/>
    <cellStyle name="Note 8 7" xfId="16058"/>
    <cellStyle name="Note 8 7 10" xfId="16059"/>
    <cellStyle name="Note 8 7 11" xfId="16060"/>
    <cellStyle name="Note 8 7 2" xfId="16061"/>
    <cellStyle name="Note 8 7 3" xfId="16062"/>
    <cellStyle name="Note 8 7 4" xfId="16063"/>
    <cellStyle name="Note 8 7 5" xfId="16064"/>
    <cellStyle name="Note 8 7 6" xfId="16065"/>
    <cellStyle name="Note 8 7 7" xfId="16066"/>
    <cellStyle name="Note 8 7 8" xfId="16067"/>
    <cellStyle name="Note 8 7 9" xfId="16068"/>
    <cellStyle name="Note 8 8" xfId="16069"/>
    <cellStyle name="Note 8 8 10" xfId="16070"/>
    <cellStyle name="Note 8 8 11" xfId="16071"/>
    <cellStyle name="Note 8 8 2" xfId="16072"/>
    <cellStyle name="Note 8 8 3" xfId="16073"/>
    <cellStyle name="Note 8 8 4" xfId="16074"/>
    <cellStyle name="Note 8 8 5" xfId="16075"/>
    <cellStyle name="Note 8 8 6" xfId="16076"/>
    <cellStyle name="Note 8 8 7" xfId="16077"/>
    <cellStyle name="Note 8 8 8" xfId="16078"/>
    <cellStyle name="Note 8 8 9" xfId="16079"/>
    <cellStyle name="Note 8 9" xfId="16080"/>
    <cellStyle name="Note 8 9 10" xfId="16081"/>
    <cellStyle name="Note 8 9 11" xfId="16082"/>
    <cellStyle name="Note 8 9 2" xfId="16083"/>
    <cellStyle name="Note 8 9 3" xfId="16084"/>
    <cellStyle name="Note 8 9 4" xfId="16085"/>
    <cellStyle name="Note 8 9 5" xfId="16086"/>
    <cellStyle name="Note 8 9 6" xfId="16087"/>
    <cellStyle name="Note 8 9 7" xfId="16088"/>
    <cellStyle name="Note 8 9 8" xfId="16089"/>
    <cellStyle name="Note 8 9 9" xfId="16090"/>
    <cellStyle name="Note 9" xfId="16091"/>
    <cellStyle name="Note 9 10" xfId="16092"/>
    <cellStyle name="Note 9 10 10" xfId="16093"/>
    <cellStyle name="Note 9 10 11" xfId="16094"/>
    <cellStyle name="Note 9 10 2" xfId="16095"/>
    <cellStyle name="Note 9 10 3" xfId="16096"/>
    <cellStyle name="Note 9 10 4" xfId="16097"/>
    <cellStyle name="Note 9 10 5" xfId="16098"/>
    <cellStyle name="Note 9 10 6" xfId="16099"/>
    <cellStyle name="Note 9 10 7" xfId="16100"/>
    <cellStyle name="Note 9 10 8" xfId="16101"/>
    <cellStyle name="Note 9 10 9" xfId="16102"/>
    <cellStyle name="Note 9 11" xfId="16103"/>
    <cellStyle name="Note 9 11 10" xfId="16104"/>
    <cellStyle name="Note 9 11 11" xfId="16105"/>
    <cellStyle name="Note 9 11 2" xfId="16106"/>
    <cellStyle name="Note 9 11 3" xfId="16107"/>
    <cellStyle name="Note 9 11 4" xfId="16108"/>
    <cellStyle name="Note 9 11 5" xfId="16109"/>
    <cellStyle name="Note 9 11 6" xfId="16110"/>
    <cellStyle name="Note 9 11 7" xfId="16111"/>
    <cellStyle name="Note 9 11 8" xfId="16112"/>
    <cellStyle name="Note 9 11 9" xfId="16113"/>
    <cellStyle name="Note 9 12" xfId="16114"/>
    <cellStyle name="Note 9 12 10" xfId="16115"/>
    <cellStyle name="Note 9 12 11" xfId="16116"/>
    <cellStyle name="Note 9 12 2" xfId="16117"/>
    <cellStyle name="Note 9 12 3" xfId="16118"/>
    <cellStyle name="Note 9 12 4" xfId="16119"/>
    <cellStyle name="Note 9 12 5" xfId="16120"/>
    <cellStyle name="Note 9 12 6" xfId="16121"/>
    <cellStyle name="Note 9 12 7" xfId="16122"/>
    <cellStyle name="Note 9 12 8" xfId="16123"/>
    <cellStyle name="Note 9 12 9" xfId="16124"/>
    <cellStyle name="Note 9 13" xfId="16125"/>
    <cellStyle name="Note 9 13 10" xfId="16126"/>
    <cellStyle name="Note 9 13 11" xfId="16127"/>
    <cellStyle name="Note 9 13 2" xfId="16128"/>
    <cellStyle name="Note 9 13 3" xfId="16129"/>
    <cellStyle name="Note 9 13 4" xfId="16130"/>
    <cellStyle name="Note 9 13 5" xfId="16131"/>
    <cellStyle name="Note 9 13 6" xfId="16132"/>
    <cellStyle name="Note 9 13 7" xfId="16133"/>
    <cellStyle name="Note 9 13 8" xfId="16134"/>
    <cellStyle name="Note 9 13 9" xfId="16135"/>
    <cellStyle name="Note 9 14" xfId="16136"/>
    <cellStyle name="Note 9 14 10" xfId="16137"/>
    <cellStyle name="Note 9 14 11" xfId="16138"/>
    <cellStyle name="Note 9 14 2" xfId="16139"/>
    <cellStyle name="Note 9 14 3" xfId="16140"/>
    <cellStyle name="Note 9 14 4" xfId="16141"/>
    <cellStyle name="Note 9 14 5" xfId="16142"/>
    <cellStyle name="Note 9 14 6" xfId="16143"/>
    <cellStyle name="Note 9 14 7" xfId="16144"/>
    <cellStyle name="Note 9 14 8" xfId="16145"/>
    <cellStyle name="Note 9 14 9" xfId="16146"/>
    <cellStyle name="Note 9 15" xfId="16147"/>
    <cellStyle name="Note 9 15 10" xfId="16148"/>
    <cellStyle name="Note 9 15 11" xfId="16149"/>
    <cellStyle name="Note 9 15 2" xfId="16150"/>
    <cellStyle name="Note 9 15 3" xfId="16151"/>
    <cellStyle name="Note 9 15 4" xfId="16152"/>
    <cellStyle name="Note 9 15 5" xfId="16153"/>
    <cellStyle name="Note 9 15 6" xfId="16154"/>
    <cellStyle name="Note 9 15 7" xfId="16155"/>
    <cellStyle name="Note 9 15 8" xfId="16156"/>
    <cellStyle name="Note 9 15 9" xfId="16157"/>
    <cellStyle name="Note 9 16" xfId="16158"/>
    <cellStyle name="Note 9 16 10" xfId="16159"/>
    <cellStyle name="Note 9 16 11" xfId="16160"/>
    <cellStyle name="Note 9 16 2" xfId="16161"/>
    <cellStyle name="Note 9 16 3" xfId="16162"/>
    <cellStyle name="Note 9 16 4" xfId="16163"/>
    <cellStyle name="Note 9 16 5" xfId="16164"/>
    <cellStyle name="Note 9 16 6" xfId="16165"/>
    <cellStyle name="Note 9 16 7" xfId="16166"/>
    <cellStyle name="Note 9 16 8" xfId="16167"/>
    <cellStyle name="Note 9 16 9" xfId="16168"/>
    <cellStyle name="Note 9 17" xfId="16169"/>
    <cellStyle name="Note 9 17 10" xfId="16170"/>
    <cellStyle name="Note 9 17 11" xfId="16171"/>
    <cellStyle name="Note 9 17 2" xfId="16172"/>
    <cellStyle name="Note 9 17 3" xfId="16173"/>
    <cellStyle name="Note 9 17 4" xfId="16174"/>
    <cellStyle name="Note 9 17 5" xfId="16175"/>
    <cellStyle name="Note 9 17 6" xfId="16176"/>
    <cellStyle name="Note 9 17 7" xfId="16177"/>
    <cellStyle name="Note 9 17 8" xfId="16178"/>
    <cellStyle name="Note 9 17 9" xfId="16179"/>
    <cellStyle name="Note 9 18" xfId="16180"/>
    <cellStyle name="Note 9 18 10" xfId="16181"/>
    <cellStyle name="Note 9 18 11" xfId="16182"/>
    <cellStyle name="Note 9 18 2" xfId="16183"/>
    <cellStyle name="Note 9 18 3" xfId="16184"/>
    <cellStyle name="Note 9 18 4" xfId="16185"/>
    <cellStyle name="Note 9 18 5" xfId="16186"/>
    <cellStyle name="Note 9 18 6" xfId="16187"/>
    <cellStyle name="Note 9 18 7" xfId="16188"/>
    <cellStyle name="Note 9 18 8" xfId="16189"/>
    <cellStyle name="Note 9 18 9" xfId="16190"/>
    <cellStyle name="Note 9 19" xfId="16191"/>
    <cellStyle name="Note 9 2" xfId="16192"/>
    <cellStyle name="Note 9 2 10" xfId="16193"/>
    <cellStyle name="Note 9 2 11" xfId="16194"/>
    <cellStyle name="Note 9 2 2" xfId="16195"/>
    <cellStyle name="Note 9 2 3" xfId="16196"/>
    <cellStyle name="Note 9 2 4" xfId="16197"/>
    <cellStyle name="Note 9 2 5" xfId="16198"/>
    <cellStyle name="Note 9 2 6" xfId="16199"/>
    <cellStyle name="Note 9 2 7" xfId="16200"/>
    <cellStyle name="Note 9 2 8" xfId="16201"/>
    <cellStyle name="Note 9 2 9" xfId="16202"/>
    <cellStyle name="Note 9 20" xfId="16203"/>
    <cellStyle name="Note 9 21" xfId="16204"/>
    <cellStyle name="Note 9 22" xfId="16205"/>
    <cellStyle name="Note 9 23" xfId="16206"/>
    <cellStyle name="Note 9 24" xfId="16207"/>
    <cellStyle name="Note 9 25" xfId="16208"/>
    <cellStyle name="Note 9 26" xfId="16209"/>
    <cellStyle name="Note 9 27" xfId="16210"/>
    <cellStyle name="Note 9 28" xfId="16211"/>
    <cellStyle name="Note 9 29" xfId="16212"/>
    <cellStyle name="Note 9 3" xfId="16213"/>
    <cellStyle name="Note 9 3 10" xfId="16214"/>
    <cellStyle name="Note 9 3 11" xfId="16215"/>
    <cellStyle name="Note 9 3 2" xfId="16216"/>
    <cellStyle name="Note 9 3 3" xfId="16217"/>
    <cellStyle name="Note 9 3 4" xfId="16218"/>
    <cellStyle name="Note 9 3 5" xfId="16219"/>
    <cellStyle name="Note 9 3 6" xfId="16220"/>
    <cellStyle name="Note 9 3 7" xfId="16221"/>
    <cellStyle name="Note 9 3 8" xfId="16222"/>
    <cellStyle name="Note 9 3 9" xfId="16223"/>
    <cellStyle name="Note 9 30" xfId="16224"/>
    <cellStyle name="Note 9 31" xfId="16225"/>
    <cellStyle name="Note 9 32" xfId="16226"/>
    <cellStyle name="Note 9 33" xfId="16227"/>
    <cellStyle name="Note 9 34" xfId="16228"/>
    <cellStyle name="Note 9 35" xfId="16229"/>
    <cellStyle name="Note 9 36" xfId="16230"/>
    <cellStyle name="Note 9 37" xfId="16231"/>
    <cellStyle name="Note 9 38" xfId="16232"/>
    <cellStyle name="Note 9 39" xfId="16233"/>
    <cellStyle name="Note 9 4" xfId="16234"/>
    <cellStyle name="Note 9 4 10" xfId="16235"/>
    <cellStyle name="Note 9 4 11" xfId="16236"/>
    <cellStyle name="Note 9 4 2" xfId="16237"/>
    <cellStyle name="Note 9 4 3" xfId="16238"/>
    <cellStyle name="Note 9 4 4" xfId="16239"/>
    <cellStyle name="Note 9 4 5" xfId="16240"/>
    <cellStyle name="Note 9 4 6" xfId="16241"/>
    <cellStyle name="Note 9 4 7" xfId="16242"/>
    <cellStyle name="Note 9 4 8" xfId="16243"/>
    <cellStyle name="Note 9 4 9" xfId="16244"/>
    <cellStyle name="Note 9 40" xfId="16245"/>
    <cellStyle name="Note 9 5" xfId="16246"/>
    <cellStyle name="Note 9 5 10" xfId="16247"/>
    <cellStyle name="Note 9 5 11" xfId="16248"/>
    <cellStyle name="Note 9 5 2" xfId="16249"/>
    <cellStyle name="Note 9 5 3" xfId="16250"/>
    <cellStyle name="Note 9 5 4" xfId="16251"/>
    <cellStyle name="Note 9 5 5" xfId="16252"/>
    <cellStyle name="Note 9 5 6" xfId="16253"/>
    <cellStyle name="Note 9 5 7" xfId="16254"/>
    <cellStyle name="Note 9 5 8" xfId="16255"/>
    <cellStyle name="Note 9 5 9" xfId="16256"/>
    <cellStyle name="Note 9 6" xfId="16257"/>
    <cellStyle name="Note 9 6 10" xfId="16258"/>
    <cellStyle name="Note 9 6 11" xfId="16259"/>
    <cellStyle name="Note 9 6 2" xfId="16260"/>
    <cellStyle name="Note 9 6 3" xfId="16261"/>
    <cellStyle name="Note 9 6 4" xfId="16262"/>
    <cellStyle name="Note 9 6 5" xfId="16263"/>
    <cellStyle name="Note 9 6 6" xfId="16264"/>
    <cellStyle name="Note 9 6 7" xfId="16265"/>
    <cellStyle name="Note 9 6 8" xfId="16266"/>
    <cellStyle name="Note 9 6 9" xfId="16267"/>
    <cellStyle name="Note 9 7" xfId="16268"/>
    <cellStyle name="Note 9 7 10" xfId="16269"/>
    <cellStyle name="Note 9 7 11" xfId="16270"/>
    <cellStyle name="Note 9 7 2" xfId="16271"/>
    <cellStyle name="Note 9 7 3" xfId="16272"/>
    <cellStyle name="Note 9 7 4" xfId="16273"/>
    <cellStyle name="Note 9 7 5" xfId="16274"/>
    <cellStyle name="Note 9 7 6" xfId="16275"/>
    <cellStyle name="Note 9 7 7" xfId="16276"/>
    <cellStyle name="Note 9 7 8" xfId="16277"/>
    <cellStyle name="Note 9 7 9" xfId="16278"/>
    <cellStyle name="Note 9 8" xfId="16279"/>
    <cellStyle name="Note 9 8 10" xfId="16280"/>
    <cellStyle name="Note 9 8 11" xfId="16281"/>
    <cellStyle name="Note 9 8 2" xfId="16282"/>
    <cellStyle name="Note 9 8 3" xfId="16283"/>
    <cellStyle name="Note 9 8 4" xfId="16284"/>
    <cellStyle name="Note 9 8 5" xfId="16285"/>
    <cellStyle name="Note 9 8 6" xfId="16286"/>
    <cellStyle name="Note 9 8 7" xfId="16287"/>
    <cellStyle name="Note 9 8 8" xfId="16288"/>
    <cellStyle name="Note 9 8 9" xfId="16289"/>
    <cellStyle name="Note 9 9" xfId="16290"/>
    <cellStyle name="Note 9 9 10" xfId="16291"/>
    <cellStyle name="Note 9 9 11" xfId="16292"/>
    <cellStyle name="Note 9 9 2" xfId="16293"/>
    <cellStyle name="Note 9 9 3" xfId="16294"/>
    <cellStyle name="Note 9 9 4" xfId="16295"/>
    <cellStyle name="Note 9 9 5" xfId="16296"/>
    <cellStyle name="Note 9 9 6" xfId="16297"/>
    <cellStyle name="Note 9 9 7" xfId="16298"/>
    <cellStyle name="Note 9 9 8" xfId="16299"/>
    <cellStyle name="Note 9 9 9" xfId="16300"/>
    <cellStyle name="Output" xfId="16301"/>
    <cellStyle name="Output 10" xfId="16302"/>
    <cellStyle name="Output 10 10" xfId="16303"/>
    <cellStyle name="Output 10 10 10" xfId="16304"/>
    <cellStyle name="Output 10 10 11" xfId="16305"/>
    <cellStyle name="Output 10 10 2" xfId="16306"/>
    <cellStyle name="Output 10 10 3" xfId="16307"/>
    <cellStyle name="Output 10 10 4" xfId="16308"/>
    <cellStyle name="Output 10 10 5" xfId="16309"/>
    <cellStyle name="Output 10 10 6" xfId="16310"/>
    <cellStyle name="Output 10 10 7" xfId="16311"/>
    <cellStyle name="Output 10 10 8" xfId="16312"/>
    <cellStyle name="Output 10 10 9" xfId="16313"/>
    <cellStyle name="Output 10 11" xfId="16314"/>
    <cellStyle name="Output 10 11 10" xfId="16315"/>
    <cellStyle name="Output 10 11 11" xfId="16316"/>
    <cellStyle name="Output 10 11 2" xfId="16317"/>
    <cellStyle name="Output 10 11 3" xfId="16318"/>
    <cellStyle name="Output 10 11 4" xfId="16319"/>
    <cellStyle name="Output 10 11 5" xfId="16320"/>
    <cellStyle name="Output 10 11 6" xfId="16321"/>
    <cellStyle name="Output 10 11 7" xfId="16322"/>
    <cellStyle name="Output 10 11 8" xfId="16323"/>
    <cellStyle name="Output 10 11 9" xfId="16324"/>
    <cellStyle name="Output 10 12" xfId="16325"/>
    <cellStyle name="Output 10 12 10" xfId="16326"/>
    <cellStyle name="Output 10 12 11" xfId="16327"/>
    <cellStyle name="Output 10 12 2" xfId="16328"/>
    <cellStyle name="Output 10 12 3" xfId="16329"/>
    <cellStyle name="Output 10 12 4" xfId="16330"/>
    <cellStyle name="Output 10 12 5" xfId="16331"/>
    <cellStyle name="Output 10 12 6" xfId="16332"/>
    <cellStyle name="Output 10 12 7" xfId="16333"/>
    <cellStyle name="Output 10 12 8" xfId="16334"/>
    <cellStyle name="Output 10 12 9" xfId="16335"/>
    <cellStyle name="Output 10 13" xfId="16336"/>
    <cellStyle name="Output 10 13 10" xfId="16337"/>
    <cellStyle name="Output 10 13 11" xfId="16338"/>
    <cellStyle name="Output 10 13 2" xfId="16339"/>
    <cellStyle name="Output 10 13 3" xfId="16340"/>
    <cellStyle name="Output 10 13 4" xfId="16341"/>
    <cellStyle name="Output 10 13 5" xfId="16342"/>
    <cellStyle name="Output 10 13 6" xfId="16343"/>
    <cellStyle name="Output 10 13 7" xfId="16344"/>
    <cellStyle name="Output 10 13 8" xfId="16345"/>
    <cellStyle name="Output 10 13 9" xfId="16346"/>
    <cellStyle name="Output 10 14" xfId="16347"/>
    <cellStyle name="Output 10 14 10" xfId="16348"/>
    <cellStyle name="Output 10 14 11" xfId="16349"/>
    <cellStyle name="Output 10 14 2" xfId="16350"/>
    <cellStyle name="Output 10 14 3" xfId="16351"/>
    <cellStyle name="Output 10 14 4" xfId="16352"/>
    <cellStyle name="Output 10 14 5" xfId="16353"/>
    <cellStyle name="Output 10 14 6" xfId="16354"/>
    <cellStyle name="Output 10 14 7" xfId="16355"/>
    <cellStyle name="Output 10 14 8" xfId="16356"/>
    <cellStyle name="Output 10 14 9" xfId="16357"/>
    <cellStyle name="Output 10 15" xfId="16358"/>
    <cellStyle name="Output 10 15 10" xfId="16359"/>
    <cellStyle name="Output 10 15 11" xfId="16360"/>
    <cellStyle name="Output 10 15 2" xfId="16361"/>
    <cellStyle name="Output 10 15 3" xfId="16362"/>
    <cellStyle name="Output 10 15 4" xfId="16363"/>
    <cellStyle name="Output 10 15 5" xfId="16364"/>
    <cellStyle name="Output 10 15 6" xfId="16365"/>
    <cellStyle name="Output 10 15 7" xfId="16366"/>
    <cellStyle name="Output 10 15 8" xfId="16367"/>
    <cellStyle name="Output 10 15 9" xfId="16368"/>
    <cellStyle name="Output 10 16" xfId="16369"/>
    <cellStyle name="Output 10 16 10" xfId="16370"/>
    <cellStyle name="Output 10 16 11" xfId="16371"/>
    <cellStyle name="Output 10 16 2" xfId="16372"/>
    <cellStyle name="Output 10 16 3" xfId="16373"/>
    <cellStyle name="Output 10 16 4" xfId="16374"/>
    <cellStyle name="Output 10 16 5" xfId="16375"/>
    <cellStyle name="Output 10 16 6" xfId="16376"/>
    <cellStyle name="Output 10 16 7" xfId="16377"/>
    <cellStyle name="Output 10 16 8" xfId="16378"/>
    <cellStyle name="Output 10 16 9" xfId="16379"/>
    <cellStyle name="Output 10 17" xfId="16380"/>
    <cellStyle name="Output 10 17 10" xfId="16381"/>
    <cellStyle name="Output 10 17 11" xfId="16382"/>
    <cellStyle name="Output 10 17 2" xfId="16383"/>
    <cellStyle name="Output 10 17 3" xfId="16384"/>
    <cellStyle name="Output 10 17 4" xfId="16385"/>
    <cellStyle name="Output 10 17 5" xfId="16386"/>
    <cellStyle name="Output 10 17 6" xfId="16387"/>
    <cellStyle name="Output 10 17 7" xfId="16388"/>
    <cellStyle name="Output 10 17 8" xfId="16389"/>
    <cellStyle name="Output 10 17 9" xfId="16390"/>
    <cellStyle name="Output 10 18" xfId="16391"/>
    <cellStyle name="Output 10 18 10" xfId="16392"/>
    <cellStyle name="Output 10 18 11" xfId="16393"/>
    <cellStyle name="Output 10 18 2" xfId="16394"/>
    <cellStyle name="Output 10 18 3" xfId="16395"/>
    <cellStyle name="Output 10 18 4" xfId="16396"/>
    <cellStyle name="Output 10 18 5" xfId="16397"/>
    <cellStyle name="Output 10 18 6" xfId="16398"/>
    <cellStyle name="Output 10 18 7" xfId="16399"/>
    <cellStyle name="Output 10 18 8" xfId="16400"/>
    <cellStyle name="Output 10 18 9" xfId="16401"/>
    <cellStyle name="Output 10 19" xfId="16402"/>
    <cellStyle name="Output 10 2" xfId="16403"/>
    <cellStyle name="Output 10 2 10" xfId="16404"/>
    <cellStyle name="Output 10 2 11" xfId="16405"/>
    <cellStyle name="Output 10 2 2" xfId="16406"/>
    <cellStyle name="Output 10 2 3" xfId="16407"/>
    <cellStyle name="Output 10 2 4" xfId="16408"/>
    <cellStyle name="Output 10 2 5" xfId="16409"/>
    <cellStyle name="Output 10 2 6" xfId="16410"/>
    <cellStyle name="Output 10 2 7" xfId="16411"/>
    <cellStyle name="Output 10 2 8" xfId="16412"/>
    <cellStyle name="Output 10 2 9" xfId="16413"/>
    <cellStyle name="Output 10 20" xfId="16414"/>
    <cellStyle name="Output 10 21" xfId="16415"/>
    <cellStyle name="Output 10 22" xfId="16416"/>
    <cellStyle name="Output 10 23" xfId="16417"/>
    <cellStyle name="Output 10 24" xfId="16418"/>
    <cellStyle name="Output 10 25" xfId="16419"/>
    <cellStyle name="Output 10 26" xfId="16420"/>
    <cellStyle name="Output 10 27" xfId="16421"/>
    <cellStyle name="Output 10 28" xfId="16422"/>
    <cellStyle name="Output 10 29" xfId="16423"/>
    <cellStyle name="Output 10 3" xfId="16424"/>
    <cellStyle name="Output 10 3 10" xfId="16425"/>
    <cellStyle name="Output 10 3 11" xfId="16426"/>
    <cellStyle name="Output 10 3 2" xfId="16427"/>
    <cellStyle name="Output 10 3 3" xfId="16428"/>
    <cellStyle name="Output 10 3 4" xfId="16429"/>
    <cellStyle name="Output 10 3 5" xfId="16430"/>
    <cellStyle name="Output 10 3 6" xfId="16431"/>
    <cellStyle name="Output 10 3 7" xfId="16432"/>
    <cellStyle name="Output 10 3 8" xfId="16433"/>
    <cellStyle name="Output 10 3 9" xfId="16434"/>
    <cellStyle name="Output 10 30" xfId="16435"/>
    <cellStyle name="Output 10 31" xfId="16436"/>
    <cellStyle name="Output 10 32" xfId="16437"/>
    <cellStyle name="Output 10 33" xfId="16438"/>
    <cellStyle name="Output 10 34" xfId="16439"/>
    <cellStyle name="Output 10 35" xfId="16440"/>
    <cellStyle name="Output 10 36" xfId="16441"/>
    <cellStyle name="Output 10 37" xfId="16442"/>
    <cellStyle name="Output 10 38" xfId="16443"/>
    <cellStyle name="Output 10 39" xfId="16444"/>
    <cellStyle name="Output 10 4" xfId="16445"/>
    <cellStyle name="Output 10 4 10" xfId="16446"/>
    <cellStyle name="Output 10 4 11" xfId="16447"/>
    <cellStyle name="Output 10 4 2" xfId="16448"/>
    <cellStyle name="Output 10 4 3" xfId="16449"/>
    <cellStyle name="Output 10 4 4" xfId="16450"/>
    <cellStyle name="Output 10 4 5" xfId="16451"/>
    <cellStyle name="Output 10 4 6" xfId="16452"/>
    <cellStyle name="Output 10 4 7" xfId="16453"/>
    <cellStyle name="Output 10 4 8" xfId="16454"/>
    <cellStyle name="Output 10 4 9" xfId="16455"/>
    <cellStyle name="Output 10 40" xfId="16456"/>
    <cellStyle name="Output 10 5" xfId="16457"/>
    <cellStyle name="Output 10 5 10" xfId="16458"/>
    <cellStyle name="Output 10 5 11" xfId="16459"/>
    <cellStyle name="Output 10 5 2" xfId="16460"/>
    <cellStyle name="Output 10 5 3" xfId="16461"/>
    <cellStyle name="Output 10 5 4" xfId="16462"/>
    <cellStyle name="Output 10 5 5" xfId="16463"/>
    <cellStyle name="Output 10 5 6" xfId="16464"/>
    <cellStyle name="Output 10 5 7" xfId="16465"/>
    <cellStyle name="Output 10 5 8" xfId="16466"/>
    <cellStyle name="Output 10 5 9" xfId="16467"/>
    <cellStyle name="Output 10 6" xfId="16468"/>
    <cellStyle name="Output 10 6 10" xfId="16469"/>
    <cellStyle name="Output 10 6 11" xfId="16470"/>
    <cellStyle name="Output 10 6 2" xfId="16471"/>
    <cellStyle name="Output 10 6 3" xfId="16472"/>
    <cellStyle name="Output 10 6 4" xfId="16473"/>
    <cellStyle name="Output 10 6 5" xfId="16474"/>
    <cellStyle name="Output 10 6 6" xfId="16475"/>
    <cellStyle name="Output 10 6 7" xfId="16476"/>
    <cellStyle name="Output 10 6 8" xfId="16477"/>
    <cellStyle name="Output 10 6 9" xfId="16478"/>
    <cellStyle name="Output 10 7" xfId="16479"/>
    <cellStyle name="Output 10 7 10" xfId="16480"/>
    <cellStyle name="Output 10 7 11" xfId="16481"/>
    <cellStyle name="Output 10 7 2" xfId="16482"/>
    <cellStyle name="Output 10 7 3" xfId="16483"/>
    <cellStyle name="Output 10 7 4" xfId="16484"/>
    <cellStyle name="Output 10 7 5" xfId="16485"/>
    <cellStyle name="Output 10 7 6" xfId="16486"/>
    <cellStyle name="Output 10 7 7" xfId="16487"/>
    <cellStyle name="Output 10 7 8" xfId="16488"/>
    <cellStyle name="Output 10 7 9" xfId="16489"/>
    <cellStyle name="Output 10 8" xfId="16490"/>
    <cellStyle name="Output 10 8 10" xfId="16491"/>
    <cellStyle name="Output 10 8 11" xfId="16492"/>
    <cellStyle name="Output 10 8 2" xfId="16493"/>
    <cellStyle name="Output 10 8 3" xfId="16494"/>
    <cellStyle name="Output 10 8 4" xfId="16495"/>
    <cellStyle name="Output 10 8 5" xfId="16496"/>
    <cellStyle name="Output 10 8 6" xfId="16497"/>
    <cellStyle name="Output 10 8 7" xfId="16498"/>
    <cellStyle name="Output 10 8 8" xfId="16499"/>
    <cellStyle name="Output 10 8 9" xfId="16500"/>
    <cellStyle name="Output 10 9" xfId="16501"/>
    <cellStyle name="Output 10 9 10" xfId="16502"/>
    <cellStyle name="Output 10 9 11" xfId="16503"/>
    <cellStyle name="Output 10 9 2" xfId="16504"/>
    <cellStyle name="Output 10 9 3" xfId="16505"/>
    <cellStyle name="Output 10 9 4" xfId="16506"/>
    <cellStyle name="Output 10 9 5" xfId="16507"/>
    <cellStyle name="Output 10 9 6" xfId="16508"/>
    <cellStyle name="Output 10 9 7" xfId="16509"/>
    <cellStyle name="Output 10 9 8" xfId="16510"/>
    <cellStyle name="Output 10 9 9" xfId="16511"/>
    <cellStyle name="Output 11" xfId="16512"/>
    <cellStyle name="Output 11 10" xfId="16513"/>
    <cellStyle name="Output 11 10 10" xfId="16514"/>
    <cellStyle name="Output 11 10 11" xfId="16515"/>
    <cellStyle name="Output 11 10 2" xfId="16516"/>
    <cellStyle name="Output 11 10 3" xfId="16517"/>
    <cellStyle name="Output 11 10 4" xfId="16518"/>
    <cellStyle name="Output 11 10 5" xfId="16519"/>
    <cellStyle name="Output 11 10 6" xfId="16520"/>
    <cellStyle name="Output 11 10 7" xfId="16521"/>
    <cellStyle name="Output 11 10 8" xfId="16522"/>
    <cellStyle name="Output 11 10 9" xfId="16523"/>
    <cellStyle name="Output 11 11" xfId="16524"/>
    <cellStyle name="Output 11 11 10" xfId="16525"/>
    <cellStyle name="Output 11 11 11" xfId="16526"/>
    <cellStyle name="Output 11 11 2" xfId="16527"/>
    <cellStyle name="Output 11 11 3" xfId="16528"/>
    <cellStyle name="Output 11 11 4" xfId="16529"/>
    <cellStyle name="Output 11 11 5" xfId="16530"/>
    <cellStyle name="Output 11 11 6" xfId="16531"/>
    <cellStyle name="Output 11 11 7" xfId="16532"/>
    <cellStyle name="Output 11 11 8" xfId="16533"/>
    <cellStyle name="Output 11 11 9" xfId="16534"/>
    <cellStyle name="Output 11 12" xfId="16535"/>
    <cellStyle name="Output 11 12 10" xfId="16536"/>
    <cellStyle name="Output 11 12 11" xfId="16537"/>
    <cellStyle name="Output 11 12 2" xfId="16538"/>
    <cellStyle name="Output 11 12 3" xfId="16539"/>
    <cellStyle name="Output 11 12 4" xfId="16540"/>
    <cellStyle name="Output 11 12 5" xfId="16541"/>
    <cellStyle name="Output 11 12 6" xfId="16542"/>
    <cellStyle name="Output 11 12 7" xfId="16543"/>
    <cellStyle name="Output 11 12 8" xfId="16544"/>
    <cellStyle name="Output 11 12 9" xfId="16545"/>
    <cellStyle name="Output 11 13" xfId="16546"/>
    <cellStyle name="Output 11 13 10" xfId="16547"/>
    <cellStyle name="Output 11 13 11" xfId="16548"/>
    <cellStyle name="Output 11 13 2" xfId="16549"/>
    <cellStyle name="Output 11 13 3" xfId="16550"/>
    <cellStyle name="Output 11 13 4" xfId="16551"/>
    <cellStyle name="Output 11 13 5" xfId="16552"/>
    <cellStyle name="Output 11 13 6" xfId="16553"/>
    <cellStyle name="Output 11 13 7" xfId="16554"/>
    <cellStyle name="Output 11 13 8" xfId="16555"/>
    <cellStyle name="Output 11 13 9" xfId="16556"/>
    <cellStyle name="Output 11 14" xfId="16557"/>
    <cellStyle name="Output 11 14 10" xfId="16558"/>
    <cellStyle name="Output 11 14 11" xfId="16559"/>
    <cellStyle name="Output 11 14 2" xfId="16560"/>
    <cellStyle name="Output 11 14 3" xfId="16561"/>
    <cellStyle name="Output 11 14 4" xfId="16562"/>
    <cellStyle name="Output 11 14 5" xfId="16563"/>
    <cellStyle name="Output 11 14 6" xfId="16564"/>
    <cellStyle name="Output 11 14 7" xfId="16565"/>
    <cellStyle name="Output 11 14 8" xfId="16566"/>
    <cellStyle name="Output 11 14 9" xfId="16567"/>
    <cellStyle name="Output 11 15" xfId="16568"/>
    <cellStyle name="Output 11 15 10" xfId="16569"/>
    <cellStyle name="Output 11 15 11" xfId="16570"/>
    <cellStyle name="Output 11 15 2" xfId="16571"/>
    <cellStyle name="Output 11 15 3" xfId="16572"/>
    <cellStyle name="Output 11 15 4" xfId="16573"/>
    <cellStyle name="Output 11 15 5" xfId="16574"/>
    <cellStyle name="Output 11 15 6" xfId="16575"/>
    <cellStyle name="Output 11 15 7" xfId="16576"/>
    <cellStyle name="Output 11 15 8" xfId="16577"/>
    <cellStyle name="Output 11 15 9" xfId="16578"/>
    <cellStyle name="Output 11 16" xfId="16579"/>
    <cellStyle name="Output 11 16 10" xfId="16580"/>
    <cellStyle name="Output 11 16 11" xfId="16581"/>
    <cellStyle name="Output 11 16 2" xfId="16582"/>
    <cellStyle name="Output 11 16 3" xfId="16583"/>
    <cellStyle name="Output 11 16 4" xfId="16584"/>
    <cellStyle name="Output 11 16 5" xfId="16585"/>
    <cellStyle name="Output 11 16 6" xfId="16586"/>
    <cellStyle name="Output 11 16 7" xfId="16587"/>
    <cellStyle name="Output 11 16 8" xfId="16588"/>
    <cellStyle name="Output 11 16 9" xfId="16589"/>
    <cellStyle name="Output 11 17" xfId="16590"/>
    <cellStyle name="Output 11 17 10" xfId="16591"/>
    <cellStyle name="Output 11 17 11" xfId="16592"/>
    <cellStyle name="Output 11 17 2" xfId="16593"/>
    <cellStyle name="Output 11 17 3" xfId="16594"/>
    <cellStyle name="Output 11 17 4" xfId="16595"/>
    <cellStyle name="Output 11 17 5" xfId="16596"/>
    <cellStyle name="Output 11 17 6" xfId="16597"/>
    <cellStyle name="Output 11 17 7" xfId="16598"/>
    <cellStyle name="Output 11 17 8" xfId="16599"/>
    <cellStyle name="Output 11 17 9" xfId="16600"/>
    <cellStyle name="Output 11 18" xfId="16601"/>
    <cellStyle name="Output 11 18 10" xfId="16602"/>
    <cellStyle name="Output 11 18 11" xfId="16603"/>
    <cellStyle name="Output 11 18 2" xfId="16604"/>
    <cellStyle name="Output 11 18 3" xfId="16605"/>
    <cellStyle name="Output 11 18 4" xfId="16606"/>
    <cellStyle name="Output 11 18 5" xfId="16607"/>
    <cellStyle name="Output 11 18 6" xfId="16608"/>
    <cellStyle name="Output 11 18 7" xfId="16609"/>
    <cellStyle name="Output 11 18 8" xfId="16610"/>
    <cellStyle name="Output 11 18 9" xfId="16611"/>
    <cellStyle name="Output 11 19" xfId="16612"/>
    <cellStyle name="Output 11 2" xfId="16613"/>
    <cellStyle name="Output 11 2 10" xfId="16614"/>
    <cellStyle name="Output 11 2 11" xfId="16615"/>
    <cellStyle name="Output 11 2 2" xfId="16616"/>
    <cellStyle name="Output 11 2 3" xfId="16617"/>
    <cellStyle name="Output 11 2 4" xfId="16618"/>
    <cellStyle name="Output 11 2 5" xfId="16619"/>
    <cellStyle name="Output 11 2 6" xfId="16620"/>
    <cellStyle name="Output 11 2 7" xfId="16621"/>
    <cellStyle name="Output 11 2 8" xfId="16622"/>
    <cellStyle name="Output 11 2 9" xfId="16623"/>
    <cellStyle name="Output 11 20" xfId="16624"/>
    <cellStyle name="Output 11 21" xfId="16625"/>
    <cellStyle name="Output 11 22" xfId="16626"/>
    <cellStyle name="Output 11 23" xfId="16627"/>
    <cellStyle name="Output 11 24" xfId="16628"/>
    <cellStyle name="Output 11 25" xfId="16629"/>
    <cellStyle name="Output 11 26" xfId="16630"/>
    <cellStyle name="Output 11 27" xfId="16631"/>
    <cellStyle name="Output 11 28" xfId="16632"/>
    <cellStyle name="Output 11 29" xfId="16633"/>
    <cellStyle name="Output 11 3" xfId="16634"/>
    <cellStyle name="Output 11 3 10" xfId="16635"/>
    <cellStyle name="Output 11 3 11" xfId="16636"/>
    <cellStyle name="Output 11 3 2" xfId="16637"/>
    <cellStyle name="Output 11 3 3" xfId="16638"/>
    <cellStyle name="Output 11 3 4" xfId="16639"/>
    <cellStyle name="Output 11 3 5" xfId="16640"/>
    <cellStyle name="Output 11 3 6" xfId="16641"/>
    <cellStyle name="Output 11 3 7" xfId="16642"/>
    <cellStyle name="Output 11 3 8" xfId="16643"/>
    <cellStyle name="Output 11 3 9" xfId="16644"/>
    <cellStyle name="Output 11 30" xfId="16645"/>
    <cellStyle name="Output 11 31" xfId="16646"/>
    <cellStyle name="Output 11 32" xfId="16647"/>
    <cellStyle name="Output 11 33" xfId="16648"/>
    <cellStyle name="Output 11 34" xfId="16649"/>
    <cellStyle name="Output 11 35" xfId="16650"/>
    <cellStyle name="Output 11 36" xfId="16651"/>
    <cellStyle name="Output 11 37" xfId="16652"/>
    <cellStyle name="Output 11 38" xfId="16653"/>
    <cellStyle name="Output 11 39" xfId="16654"/>
    <cellStyle name="Output 11 4" xfId="16655"/>
    <cellStyle name="Output 11 4 10" xfId="16656"/>
    <cellStyle name="Output 11 4 11" xfId="16657"/>
    <cellStyle name="Output 11 4 2" xfId="16658"/>
    <cellStyle name="Output 11 4 3" xfId="16659"/>
    <cellStyle name="Output 11 4 4" xfId="16660"/>
    <cellStyle name="Output 11 4 5" xfId="16661"/>
    <cellStyle name="Output 11 4 6" xfId="16662"/>
    <cellStyle name="Output 11 4 7" xfId="16663"/>
    <cellStyle name="Output 11 4 8" xfId="16664"/>
    <cellStyle name="Output 11 4 9" xfId="16665"/>
    <cellStyle name="Output 11 40" xfId="16666"/>
    <cellStyle name="Output 11 5" xfId="16667"/>
    <cellStyle name="Output 11 5 10" xfId="16668"/>
    <cellStyle name="Output 11 5 11" xfId="16669"/>
    <cellStyle name="Output 11 5 2" xfId="16670"/>
    <cellStyle name="Output 11 5 3" xfId="16671"/>
    <cellStyle name="Output 11 5 4" xfId="16672"/>
    <cellStyle name="Output 11 5 5" xfId="16673"/>
    <cellStyle name="Output 11 5 6" xfId="16674"/>
    <cellStyle name="Output 11 5 7" xfId="16675"/>
    <cellStyle name="Output 11 5 8" xfId="16676"/>
    <cellStyle name="Output 11 5 9" xfId="16677"/>
    <cellStyle name="Output 11 6" xfId="16678"/>
    <cellStyle name="Output 11 6 10" xfId="16679"/>
    <cellStyle name="Output 11 6 11" xfId="16680"/>
    <cellStyle name="Output 11 6 2" xfId="16681"/>
    <cellStyle name="Output 11 6 3" xfId="16682"/>
    <cellStyle name="Output 11 6 4" xfId="16683"/>
    <cellStyle name="Output 11 6 5" xfId="16684"/>
    <cellStyle name="Output 11 6 6" xfId="16685"/>
    <cellStyle name="Output 11 6 7" xfId="16686"/>
    <cellStyle name="Output 11 6 8" xfId="16687"/>
    <cellStyle name="Output 11 6 9" xfId="16688"/>
    <cellStyle name="Output 11 7" xfId="16689"/>
    <cellStyle name="Output 11 7 10" xfId="16690"/>
    <cellStyle name="Output 11 7 11" xfId="16691"/>
    <cellStyle name="Output 11 7 2" xfId="16692"/>
    <cellStyle name="Output 11 7 3" xfId="16693"/>
    <cellStyle name="Output 11 7 4" xfId="16694"/>
    <cellStyle name="Output 11 7 5" xfId="16695"/>
    <cellStyle name="Output 11 7 6" xfId="16696"/>
    <cellStyle name="Output 11 7 7" xfId="16697"/>
    <cellStyle name="Output 11 7 8" xfId="16698"/>
    <cellStyle name="Output 11 7 9" xfId="16699"/>
    <cellStyle name="Output 11 8" xfId="16700"/>
    <cellStyle name="Output 11 8 10" xfId="16701"/>
    <cellStyle name="Output 11 8 11" xfId="16702"/>
    <cellStyle name="Output 11 8 2" xfId="16703"/>
    <cellStyle name="Output 11 8 3" xfId="16704"/>
    <cellStyle name="Output 11 8 4" xfId="16705"/>
    <cellStyle name="Output 11 8 5" xfId="16706"/>
    <cellStyle name="Output 11 8 6" xfId="16707"/>
    <cellStyle name="Output 11 8 7" xfId="16708"/>
    <cellStyle name="Output 11 8 8" xfId="16709"/>
    <cellStyle name="Output 11 8 9" xfId="16710"/>
    <cellStyle name="Output 11 9" xfId="16711"/>
    <cellStyle name="Output 11 9 10" xfId="16712"/>
    <cellStyle name="Output 11 9 11" xfId="16713"/>
    <cellStyle name="Output 11 9 2" xfId="16714"/>
    <cellStyle name="Output 11 9 3" xfId="16715"/>
    <cellStyle name="Output 11 9 4" xfId="16716"/>
    <cellStyle name="Output 11 9 5" xfId="16717"/>
    <cellStyle name="Output 11 9 6" xfId="16718"/>
    <cellStyle name="Output 11 9 7" xfId="16719"/>
    <cellStyle name="Output 11 9 8" xfId="16720"/>
    <cellStyle name="Output 11 9 9" xfId="16721"/>
    <cellStyle name="Output 12" xfId="16722"/>
    <cellStyle name="Output 12 10" xfId="16723"/>
    <cellStyle name="Output 12 10 10" xfId="16724"/>
    <cellStyle name="Output 12 10 11" xfId="16725"/>
    <cellStyle name="Output 12 10 2" xfId="16726"/>
    <cellStyle name="Output 12 10 3" xfId="16727"/>
    <cellStyle name="Output 12 10 4" xfId="16728"/>
    <cellStyle name="Output 12 10 5" xfId="16729"/>
    <cellStyle name="Output 12 10 6" xfId="16730"/>
    <cellStyle name="Output 12 10 7" xfId="16731"/>
    <cellStyle name="Output 12 10 8" xfId="16732"/>
    <cellStyle name="Output 12 10 9" xfId="16733"/>
    <cellStyle name="Output 12 11" xfId="16734"/>
    <cellStyle name="Output 12 11 10" xfId="16735"/>
    <cellStyle name="Output 12 11 11" xfId="16736"/>
    <cellStyle name="Output 12 11 2" xfId="16737"/>
    <cellStyle name="Output 12 11 3" xfId="16738"/>
    <cellStyle name="Output 12 11 4" xfId="16739"/>
    <cellStyle name="Output 12 11 5" xfId="16740"/>
    <cellStyle name="Output 12 11 6" xfId="16741"/>
    <cellStyle name="Output 12 11 7" xfId="16742"/>
    <cellStyle name="Output 12 11 8" xfId="16743"/>
    <cellStyle name="Output 12 11 9" xfId="16744"/>
    <cellStyle name="Output 12 12" xfId="16745"/>
    <cellStyle name="Output 12 12 10" xfId="16746"/>
    <cellStyle name="Output 12 12 11" xfId="16747"/>
    <cellStyle name="Output 12 12 2" xfId="16748"/>
    <cellStyle name="Output 12 12 3" xfId="16749"/>
    <cellStyle name="Output 12 12 4" xfId="16750"/>
    <cellStyle name="Output 12 12 5" xfId="16751"/>
    <cellStyle name="Output 12 12 6" xfId="16752"/>
    <cellStyle name="Output 12 12 7" xfId="16753"/>
    <cellStyle name="Output 12 12 8" xfId="16754"/>
    <cellStyle name="Output 12 12 9" xfId="16755"/>
    <cellStyle name="Output 12 13" xfId="16756"/>
    <cellStyle name="Output 12 13 10" xfId="16757"/>
    <cellStyle name="Output 12 13 11" xfId="16758"/>
    <cellStyle name="Output 12 13 2" xfId="16759"/>
    <cellStyle name="Output 12 13 3" xfId="16760"/>
    <cellStyle name="Output 12 13 4" xfId="16761"/>
    <cellStyle name="Output 12 13 5" xfId="16762"/>
    <cellStyle name="Output 12 13 6" xfId="16763"/>
    <cellStyle name="Output 12 13 7" xfId="16764"/>
    <cellStyle name="Output 12 13 8" xfId="16765"/>
    <cellStyle name="Output 12 13 9" xfId="16766"/>
    <cellStyle name="Output 12 14" xfId="16767"/>
    <cellStyle name="Output 12 14 10" xfId="16768"/>
    <cellStyle name="Output 12 14 11" xfId="16769"/>
    <cellStyle name="Output 12 14 2" xfId="16770"/>
    <cellStyle name="Output 12 14 3" xfId="16771"/>
    <cellStyle name="Output 12 14 4" xfId="16772"/>
    <cellStyle name="Output 12 14 5" xfId="16773"/>
    <cellStyle name="Output 12 14 6" xfId="16774"/>
    <cellStyle name="Output 12 14 7" xfId="16775"/>
    <cellStyle name="Output 12 14 8" xfId="16776"/>
    <cellStyle name="Output 12 14 9" xfId="16777"/>
    <cellStyle name="Output 12 15" xfId="16778"/>
    <cellStyle name="Output 12 15 10" xfId="16779"/>
    <cellStyle name="Output 12 15 11" xfId="16780"/>
    <cellStyle name="Output 12 15 2" xfId="16781"/>
    <cellStyle name="Output 12 15 3" xfId="16782"/>
    <cellStyle name="Output 12 15 4" xfId="16783"/>
    <cellStyle name="Output 12 15 5" xfId="16784"/>
    <cellStyle name="Output 12 15 6" xfId="16785"/>
    <cellStyle name="Output 12 15 7" xfId="16786"/>
    <cellStyle name="Output 12 15 8" xfId="16787"/>
    <cellStyle name="Output 12 15 9" xfId="16788"/>
    <cellStyle name="Output 12 16" xfId="16789"/>
    <cellStyle name="Output 12 16 10" xfId="16790"/>
    <cellStyle name="Output 12 16 11" xfId="16791"/>
    <cellStyle name="Output 12 16 2" xfId="16792"/>
    <cellStyle name="Output 12 16 3" xfId="16793"/>
    <cellStyle name="Output 12 16 4" xfId="16794"/>
    <cellStyle name="Output 12 16 5" xfId="16795"/>
    <cellStyle name="Output 12 16 6" xfId="16796"/>
    <cellStyle name="Output 12 16 7" xfId="16797"/>
    <cellStyle name="Output 12 16 8" xfId="16798"/>
    <cellStyle name="Output 12 16 9" xfId="16799"/>
    <cellStyle name="Output 12 17" xfId="16800"/>
    <cellStyle name="Output 12 17 10" xfId="16801"/>
    <cellStyle name="Output 12 17 11" xfId="16802"/>
    <cellStyle name="Output 12 17 2" xfId="16803"/>
    <cellStyle name="Output 12 17 3" xfId="16804"/>
    <cellStyle name="Output 12 17 4" xfId="16805"/>
    <cellStyle name="Output 12 17 5" xfId="16806"/>
    <cellStyle name="Output 12 17 6" xfId="16807"/>
    <cellStyle name="Output 12 17 7" xfId="16808"/>
    <cellStyle name="Output 12 17 8" xfId="16809"/>
    <cellStyle name="Output 12 17 9" xfId="16810"/>
    <cellStyle name="Output 12 18" xfId="16811"/>
    <cellStyle name="Output 12 18 10" xfId="16812"/>
    <cellStyle name="Output 12 18 11" xfId="16813"/>
    <cellStyle name="Output 12 18 2" xfId="16814"/>
    <cellStyle name="Output 12 18 3" xfId="16815"/>
    <cellStyle name="Output 12 18 4" xfId="16816"/>
    <cellStyle name="Output 12 18 5" xfId="16817"/>
    <cellStyle name="Output 12 18 6" xfId="16818"/>
    <cellStyle name="Output 12 18 7" xfId="16819"/>
    <cellStyle name="Output 12 18 8" xfId="16820"/>
    <cellStyle name="Output 12 18 9" xfId="16821"/>
    <cellStyle name="Output 12 19" xfId="16822"/>
    <cellStyle name="Output 12 2" xfId="16823"/>
    <cellStyle name="Output 12 2 10" xfId="16824"/>
    <cellStyle name="Output 12 2 11" xfId="16825"/>
    <cellStyle name="Output 12 2 2" xfId="16826"/>
    <cellStyle name="Output 12 2 3" xfId="16827"/>
    <cellStyle name="Output 12 2 4" xfId="16828"/>
    <cellStyle name="Output 12 2 5" xfId="16829"/>
    <cellStyle name="Output 12 2 6" xfId="16830"/>
    <cellStyle name="Output 12 2 7" xfId="16831"/>
    <cellStyle name="Output 12 2 8" xfId="16832"/>
    <cellStyle name="Output 12 2 9" xfId="16833"/>
    <cellStyle name="Output 12 20" xfId="16834"/>
    <cellStyle name="Output 12 21" xfId="16835"/>
    <cellStyle name="Output 12 22" xfId="16836"/>
    <cellStyle name="Output 12 23" xfId="16837"/>
    <cellStyle name="Output 12 24" xfId="16838"/>
    <cellStyle name="Output 12 25" xfId="16839"/>
    <cellStyle name="Output 12 26" xfId="16840"/>
    <cellStyle name="Output 12 27" xfId="16841"/>
    <cellStyle name="Output 12 28" xfId="16842"/>
    <cellStyle name="Output 12 29" xfId="16843"/>
    <cellStyle name="Output 12 3" xfId="16844"/>
    <cellStyle name="Output 12 3 10" xfId="16845"/>
    <cellStyle name="Output 12 3 11" xfId="16846"/>
    <cellStyle name="Output 12 3 2" xfId="16847"/>
    <cellStyle name="Output 12 3 3" xfId="16848"/>
    <cellStyle name="Output 12 3 4" xfId="16849"/>
    <cellStyle name="Output 12 3 5" xfId="16850"/>
    <cellStyle name="Output 12 3 6" xfId="16851"/>
    <cellStyle name="Output 12 3 7" xfId="16852"/>
    <cellStyle name="Output 12 3 8" xfId="16853"/>
    <cellStyle name="Output 12 3 9" xfId="16854"/>
    <cellStyle name="Output 12 30" xfId="16855"/>
    <cellStyle name="Output 12 31" xfId="16856"/>
    <cellStyle name="Output 12 32" xfId="16857"/>
    <cellStyle name="Output 12 33" xfId="16858"/>
    <cellStyle name="Output 12 34" xfId="16859"/>
    <cellStyle name="Output 12 35" xfId="16860"/>
    <cellStyle name="Output 12 36" xfId="16861"/>
    <cellStyle name="Output 12 37" xfId="16862"/>
    <cellStyle name="Output 12 38" xfId="16863"/>
    <cellStyle name="Output 12 39" xfId="16864"/>
    <cellStyle name="Output 12 4" xfId="16865"/>
    <cellStyle name="Output 12 4 10" xfId="16866"/>
    <cellStyle name="Output 12 4 11" xfId="16867"/>
    <cellStyle name="Output 12 4 2" xfId="16868"/>
    <cellStyle name="Output 12 4 3" xfId="16869"/>
    <cellStyle name="Output 12 4 4" xfId="16870"/>
    <cellStyle name="Output 12 4 5" xfId="16871"/>
    <cellStyle name="Output 12 4 6" xfId="16872"/>
    <cellStyle name="Output 12 4 7" xfId="16873"/>
    <cellStyle name="Output 12 4 8" xfId="16874"/>
    <cellStyle name="Output 12 4 9" xfId="16875"/>
    <cellStyle name="Output 12 40" xfId="16876"/>
    <cellStyle name="Output 12 5" xfId="16877"/>
    <cellStyle name="Output 12 5 10" xfId="16878"/>
    <cellStyle name="Output 12 5 11" xfId="16879"/>
    <cellStyle name="Output 12 5 2" xfId="16880"/>
    <cellStyle name="Output 12 5 3" xfId="16881"/>
    <cellStyle name="Output 12 5 4" xfId="16882"/>
    <cellStyle name="Output 12 5 5" xfId="16883"/>
    <cellStyle name="Output 12 5 6" xfId="16884"/>
    <cellStyle name="Output 12 5 7" xfId="16885"/>
    <cellStyle name="Output 12 5 8" xfId="16886"/>
    <cellStyle name="Output 12 5 9" xfId="16887"/>
    <cellStyle name="Output 12 6" xfId="16888"/>
    <cellStyle name="Output 12 6 10" xfId="16889"/>
    <cellStyle name="Output 12 6 11" xfId="16890"/>
    <cellStyle name="Output 12 6 2" xfId="16891"/>
    <cellStyle name="Output 12 6 3" xfId="16892"/>
    <cellStyle name="Output 12 6 4" xfId="16893"/>
    <cellStyle name="Output 12 6 5" xfId="16894"/>
    <cellStyle name="Output 12 6 6" xfId="16895"/>
    <cellStyle name="Output 12 6 7" xfId="16896"/>
    <cellStyle name="Output 12 6 8" xfId="16897"/>
    <cellStyle name="Output 12 6 9" xfId="16898"/>
    <cellStyle name="Output 12 7" xfId="16899"/>
    <cellStyle name="Output 12 7 10" xfId="16900"/>
    <cellStyle name="Output 12 7 11" xfId="16901"/>
    <cellStyle name="Output 12 7 2" xfId="16902"/>
    <cellStyle name="Output 12 7 3" xfId="16903"/>
    <cellStyle name="Output 12 7 4" xfId="16904"/>
    <cellStyle name="Output 12 7 5" xfId="16905"/>
    <cellStyle name="Output 12 7 6" xfId="16906"/>
    <cellStyle name="Output 12 7 7" xfId="16907"/>
    <cellStyle name="Output 12 7 8" xfId="16908"/>
    <cellStyle name="Output 12 7 9" xfId="16909"/>
    <cellStyle name="Output 12 8" xfId="16910"/>
    <cellStyle name="Output 12 8 10" xfId="16911"/>
    <cellStyle name="Output 12 8 11" xfId="16912"/>
    <cellStyle name="Output 12 8 2" xfId="16913"/>
    <cellStyle name="Output 12 8 3" xfId="16914"/>
    <cellStyle name="Output 12 8 4" xfId="16915"/>
    <cellStyle name="Output 12 8 5" xfId="16916"/>
    <cellStyle name="Output 12 8 6" xfId="16917"/>
    <cellStyle name="Output 12 8 7" xfId="16918"/>
    <cellStyle name="Output 12 8 8" xfId="16919"/>
    <cellStyle name="Output 12 8 9" xfId="16920"/>
    <cellStyle name="Output 12 9" xfId="16921"/>
    <cellStyle name="Output 12 9 10" xfId="16922"/>
    <cellStyle name="Output 12 9 11" xfId="16923"/>
    <cellStyle name="Output 12 9 2" xfId="16924"/>
    <cellStyle name="Output 12 9 3" xfId="16925"/>
    <cellStyle name="Output 12 9 4" xfId="16926"/>
    <cellStyle name="Output 12 9 5" xfId="16927"/>
    <cellStyle name="Output 12 9 6" xfId="16928"/>
    <cellStyle name="Output 12 9 7" xfId="16929"/>
    <cellStyle name="Output 12 9 8" xfId="16930"/>
    <cellStyle name="Output 12 9 9" xfId="16931"/>
    <cellStyle name="Output 13" xfId="16932"/>
    <cellStyle name="Output 13 10" xfId="16933"/>
    <cellStyle name="Output 13 10 10" xfId="16934"/>
    <cellStyle name="Output 13 10 11" xfId="16935"/>
    <cellStyle name="Output 13 10 2" xfId="16936"/>
    <cellStyle name="Output 13 10 3" xfId="16937"/>
    <cellStyle name="Output 13 10 4" xfId="16938"/>
    <cellStyle name="Output 13 10 5" xfId="16939"/>
    <cellStyle name="Output 13 10 6" xfId="16940"/>
    <cellStyle name="Output 13 10 7" xfId="16941"/>
    <cellStyle name="Output 13 10 8" xfId="16942"/>
    <cellStyle name="Output 13 10 9" xfId="16943"/>
    <cellStyle name="Output 13 11" xfId="16944"/>
    <cellStyle name="Output 13 11 10" xfId="16945"/>
    <cellStyle name="Output 13 11 11" xfId="16946"/>
    <cellStyle name="Output 13 11 2" xfId="16947"/>
    <cellStyle name="Output 13 11 3" xfId="16948"/>
    <cellStyle name="Output 13 11 4" xfId="16949"/>
    <cellStyle name="Output 13 11 5" xfId="16950"/>
    <cellStyle name="Output 13 11 6" xfId="16951"/>
    <cellStyle name="Output 13 11 7" xfId="16952"/>
    <cellStyle name="Output 13 11 8" xfId="16953"/>
    <cellStyle name="Output 13 11 9" xfId="16954"/>
    <cellStyle name="Output 13 12" xfId="16955"/>
    <cellStyle name="Output 13 12 10" xfId="16956"/>
    <cellStyle name="Output 13 12 11" xfId="16957"/>
    <cellStyle name="Output 13 12 2" xfId="16958"/>
    <cellStyle name="Output 13 12 3" xfId="16959"/>
    <cellStyle name="Output 13 12 4" xfId="16960"/>
    <cellStyle name="Output 13 12 5" xfId="16961"/>
    <cellStyle name="Output 13 12 6" xfId="16962"/>
    <cellStyle name="Output 13 12 7" xfId="16963"/>
    <cellStyle name="Output 13 12 8" xfId="16964"/>
    <cellStyle name="Output 13 12 9" xfId="16965"/>
    <cellStyle name="Output 13 13" xfId="16966"/>
    <cellStyle name="Output 13 13 10" xfId="16967"/>
    <cellStyle name="Output 13 13 11" xfId="16968"/>
    <cellStyle name="Output 13 13 2" xfId="16969"/>
    <cellStyle name="Output 13 13 3" xfId="16970"/>
    <cellStyle name="Output 13 13 4" xfId="16971"/>
    <cellStyle name="Output 13 13 5" xfId="16972"/>
    <cellStyle name="Output 13 13 6" xfId="16973"/>
    <cellStyle name="Output 13 13 7" xfId="16974"/>
    <cellStyle name="Output 13 13 8" xfId="16975"/>
    <cellStyle name="Output 13 13 9" xfId="16976"/>
    <cellStyle name="Output 13 14" xfId="16977"/>
    <cellStyle name="Output 13 15" xfId="16978"/>
    <cellStyle name="Output 13 16" xfId="16979"/>
    <cellStyle name="Output 13 17" xfId="16980"/>
    <cellStyle name="Output 13 18" xfId="16981"/>
    <cellStyle name="Output 13 19" xfId="16982"/>
    <cellStyle name="Output 13 2" xfId="16983"/>
    <cellStyle name="Output 13 2 10" xfId="16984"/>
    <cellStyle name="Output 13 2 11" xfId="16985"/>
    <cellStyle name="Output 13 2 2" xfId="16986"/>
    <cellStyle name="Output 13 2 3" xfId="16987"/>
    <cellStyle name="Output 13 2 4" xfId="16988"/>
    <cellStyle name="Output 13 2 5" xfId="16989"/>
    <cellStyle name="Output 13 2 6" xfId="16990"/>
    <cellStyle name="Output 13 2 7" xfId="16991"/>
    <cellStyle name="Output 13 2 8" xfId="16992"/>
    <cellStyle name="Output 13 2 9" xfId="16993"/>
    <cellStyle name="Output 13 20" xfId="16994"/>
    <cellStyle name="Output 13 21" xfId="16995"/>
    <cellStyle name="Output 13 22" xfId="16996"/>
    <cellStyle name="Output 13 23" xfId="16997"/>
    <cellStyle name="Output 13 3" xfId="16998"/>
    <cellStyle name="Output 13 3 10" xfId="16999"/>
    <cellStyle name="Output 13 3 11" xfId="17000"/>
    <cellStyle name="Output 13 3 2" xfId="17001"/>
    <cellStyle name="Output 13 3 3" xfId="17002"/>
    <cellStyle name="Output 13 3 4" xfId="17003"/>
    <cellStyle name="Output 13 3 5" xfId="17004"/>
    <cellStyle name="Output 13 3 6" xfId="17005"/>
    <cellStyle name="Output 13 3 7" xfId="17006"/>
    <cellStyle name="Output 13 3 8" xfId="17007"/>
    <cellStyle name="Output 13 3 9" xfId="17008"/>
    <cellStyle name="Output 13 4" xfId="17009"/>
    <cellStyle name="Output 13 4 10" xfId="17010"/>
    <cellStyle name="Output 13 4 11" xfId="17011"/>
    <cellStyle name="Output 13 4 2" xfId="17012"/>
    <cellStyle name="Output 13 4 3" xfId="17013"/>
    <cellStyle name="Output 13 4 4" xfId="17014"/>
    <cellStyle name="Output 13 4 5" xfId="17015"/>
    <cellStyle name="Output 13 4 6" xfId="17016"/>
    <cellStyle name="Output 13 4 7" xfId="17017"/>
    <cellStyle name="Output 13 4 8" xfId="17018"/>
    <cellStyle name="Output 13 4 9" xfId="17019"/>
    <cellStyle name="Output 13 5" xfId="17020"/>
    <cellStyle name="Output 13 5 10" xfId="17021"/>
    <cellStyle name="Output 13 5 11" xfId="17022"/>
    <cellStyle name="Output 13 5 2" xfId="17023"/>
    <cellStyle name="Output 13 5 3" xfId="17024"/>
    <cellStyle name="Output 13 5 4" xfId="17025"/>
    <cellStyle name="Output 13 5 5" xfId="17026"/>
    <cellStyle name="Output 13 5 6" xfId="17027"/>
    <cellStyle name="Output 13 5 7" xfId="17028"/>
    <cellStyle name="Output 13 5 8" xfId="17029"/>
    <cellStyle name="Output 13 5 9" xfId="17030"/>
    <cellStyle name="Output 13 6" xfId="17031"/>
    <cellStyle name="Output 13 6 10" xfId="17032"/>
    <cellStyle name="Output 13 6 11" xfId="17033"/>
    <cellStyle name="Output 13 6 2" xfId="17034"/>
    <cellStyle name="Output 13 6 3" xfId="17035"/>
    <cellStyle name="Output 13 6 4" xfId="17036"/>
    <cellStyle name="Output 13 6 5" xfId="17037"/>
    <cellStyle name="Output 13 6 6" xfId="17038"/>
    <cellStyle name="Output 13 6 7" xfId="17039"/>
    <cellStyle name="Output 13 6 8" xfId="17040"/>
    <cellStyle name="Output 13 6 9" xfId="17041"/>
    <cellStyle name="Output 13 7" xfId="17042"/>
    <cellStyle name="Output 13 7 10" xfId="17043"/>
    <cellStyle name="Output 13 7 11" xfId="17044"/>
    <cellStyle name="Output 13 7 2" xfId="17045"/>
    <cellStyle name="Output 13 7 3" xfId="17046"/>
    <cellStyle name="Output 13 7 4" xfId="17047"/>
    <cellStyle name="Output 13 7 5" xfId="17048"/>
    <cellStyle name="Output 13 7 6" xfId="17049"/>
    <cellStyle name="Output 13 7 7" xfId="17050"/>
    <cellStyle name="Output 13 7 8" xfId="17051"/>
    <cellStyle name="Output 13 7 9" xfId="17052"/>
    <cellStyle name="Output 13 8" xfId="17053"/>
    <cellStyle name="Output 13 8 10" xfId="17054"/>
    <cellStyle name="Output 13 8 11" xfId="17055"/>
    <cellStyle name="Output 13 8 2" xfId="17056"/>
    <cellStyle name="Output 13 8 3" xfId="17057"/>
    <cellStyle name="Output 13 8 4" xfId="17058"/>
    <cellStyle name="Output 13 8 5" xfId="17059"/>
    <cellStyle name="Output 13 8 6" xfId="17060"/>
    <cellStyle name="Output 13 8 7" xfId="17061"/>
    <cellStyle name="Output 13 8 8" xfId="17062"/>
    <cellStyle name="Output 13 8 9" xfId="17063"/>
    <cellStyle name="Output 13 9" xfId="17064"/>
    <cellStyle name="Output 13 9 10" xfId="17065"/>
    <cellStyle name="Output 13 9 11" xfId="17066"/>
    <cellStyle name="Output 13 9 2" xfId="17067"/>
    <cellStyle name="Output 13 9 3" xfId="17068"/>
    <cellStyle name="Output 13 9 4" xfId="17069"/>
    <cellStyle name="Output 13 9 5" xfId="17070"/>
    <cellStyle name="Output 13 9 6" xfId="17071"/>
    <cellStyle name="Output 13 9 7" xfId="17072"/>
    <cellStyle name="Output 13 9 8" xfId="17073"/>
    <cellStyle name="Output 13 9 9" xfId="17074"/>
    <cellStyle name="Output 14" xfId="17075"/>
    <cellStyle name="Output 14 10" xfId="17076"/>
    <cellStyle name="Output 14 10 10" xfId="17077"/>
    <cellStyle name="Output 14 10 11" xfId="17078"/>
    <cellStyle name="Output 14 10 2" xfId="17079"/>
    <cellStyle name="Output 14 10 3" xfId="17080"/>
    <cellStyle name="Output 14 10 4" xfId="17081"/>
    <cellStyle name="Output 14 10 5" xfId="17082"/>
    <cellStyle name="Output 14 10 6" xfId="17083"/>
    <cellStyle name="Output 14 10 7" xfId="17084"/>
    <cellStyle name="Output 14 10 8" xfId="17085"/>
    <cellStyle name="Output 14 10 9" xfId="17086"/>
    <cellStyle name="Output 14 11" xfId="17087"/>
    <cellStyle name="Output 14 11 10" xfId="17088"/>
    <cellStyle name="Output 14 11 11" xfId="17089"/>
    <cellStyle name="Output 14 11 2" xfId="17090"/>
    <cellStyle name="Output 14 11 3" xfId="17091"/>
    <cellStyle name="Output 14 11 4" xfId="17092"/>
    <cellStyle name="Output 14 11 5" xfId="17093"/>
    <cellStyle name="Output 14 11 6" xfId="17094"/>
    <cellStyle name="Output 14 11 7" xfId="17095"/>
    <cellStyle name="Output 14 11 8" xfId="17096"/>
    <cellStyle name="Output 14 11 9" xfId="17097"/>
    <cellStyle name="Output 14 12" xfId="17098"/>
    <cellStyle name="Output 14 12 10" xfId="17099"/>
    <cellStyle name="Output 14 12 11" xfId="17100"/>
    <cellStyle name="Output 14 12 2" xfId="17101"/>
    <cellStyle name="Output 14 12 3" xfId="17102"/>
    <cellStyle name="Output 14 12 4" xfId="17103"/>
    <cellStyle name="Output 14 12 5" xfId="17104"/>
    <cellStyle name="Output 14 12 6" xfId="17105"/>
    <cellStyle name="Output 14 12 7" xfId="17106"/>
    <cellStyle name="Output 14 12 8" xfId="17107"/>
    <cellStyle name="Output 14 12 9" xfId="17108"/>
    <cellStyle name="Output 14 13" xfId="17109"/>
    <cellStyle name="Output 14 13 10" xfId="17110"/>
    <cellStyle name="Output 14 13 11" xfId="17111"/>
    <cellStyle name="Output 14 13 2" xfId="17112"/>
    <cellStyle name="Output 14 13 3" xfId="17113"/>
    <cellStyle name="Output 14 13 4" xfId="17114"/>
    <cellStyle name="Output 14 13 5" xfId="17115"/>
    <cellStyle name="Output 14 13 6" xfId="17116"/>
    <cellStyle name="Output 14 13 7" xfId="17117"/>
    <cellStyle name="Output 14 13 8" xfId="17118"/>
    <cellStyle name="Output 14 13 9" xfId="17119"/>
    <cellStyle name="Output 14 14" xfId="17120"/>
    <cellStyle name="Output 14 15" xfId="17121"/>
    <cellStyle name="Output 14 16" xfId="17122"/>
    <cellStyle name="Output 14 17" xfId="17123"/>
    <cellStyle name="Output 14 18" xfId="17124"/>
    <cellStyle name="Output 14 19" xfId="17125"/>
    <cellStyle name="Output 14 2" xfId="17126"/>
    <cellStyle name="Output 14 2 10" xfId="17127"/>
    <cellStyle name="Output 14 2 11" xfId="17128"/>
    <cellStyle name="Output 14 2 2" xfId="17129"/>
    <cellStyle name="Output 14 2 3" xfId="17130"/>
    <cellStyle name="Output 14 2 4" xfId="17131"/>
    <cellStyle name="Output 14 2 5" xfId="17132"/>
    <cellStyle name="Output 14 2 6" xfId="17133"/>
    <cellStyle name="Output 14 2 7" xfId="17134"/>
    <cellStyle name="Output 14 2 8" xfId="17135"/>
    <cellStyle name="Output 14 2 9" xfId="17136"/>
    <cellStyle name="Output 14 20" xfId="17137"/>
    <cellStyle name="Output 14 21" xfId="17138"/>
    <cellStyle name="Output 14 22" xfId="17139"/>
    <cellStyle name="Output 14 23" xfId="17140"/>
    <cellStyle name="Output 14 3" xfId="17141"/>
    <cellStyle name="Output 14 3 10" xfId="17142"/>
    <cellStyle name="Output 14 3 11" xfId="17143"/>
    <cellStyle name="Output 14 3 2" xfId="17144"/>
    <cellStyle name="Output 14 3 3" xfId="17145"/>
    <cellStyle name="Output 14 3 4" xfId="17146"/>
    <cellStyle name="Output 14 3 5" xfId="17147"/>
    <cellStyle name="Output 14 3 6" xfId="17148"/>
    <cellStyle name="Output 14 3 7" xfId="17149"/>
    <cellStyle name="Output 14 3 8" xfId="17150"/>
    <cellStyle name="Output 14 3 9" xfId="17151"/>
    <cellStyle name="Output 14 4" xfId="17152"/>
    <cellStyle name="Output 14 4 10" xfId="17153"/>
    <cellStyle name="Output 14 4 11" xfId="17154"/>
    <cellStyle name="Output 14 4 2" xfId="17155"/>
    <cellStyle name="Output 14 4 3" xfId="17156"/>
    <cellStyle name="Output 14 4 4" xfId="17157"/>
    <cellStyle name="Output 14 4 5" xfId="17158"/>
    <cellStyle name="Output 14 4 6" xfId="17159"/>
    <cellStyle name="Output 14 4 7" xfId="17160"/>
    <cellStyle name="Output 14 4 8" xfId="17161"/>
    <cellStyle name="Output 14 4 9" xfId="17162"/>
    <cellStyle name="Output 14 5" xfId="17163"/>
    <cellStyle name="Output 14 5 10" xfId="17164"/>
    <cellStyle name="Output 14 5 11" xfId="17165"/>
    <cellStyle name="Output 14 5 2" xfId="17166"/>
    <cellStyle name="Output 14 5 3" xfId="17167"/>
    <cellStyle name="Output 14 5 4" xfId="17168"/>
    <cellStyle name="Output 14 5 5" xfId="17169"/>
    <cellStyle name="Output 14 5 6" xfId="17170"/>
    <cellStyle name="Output 14 5 7" xfId="17171"/>
    <cellStyle name="Output 14 5 8" xfId="17172"/>
    <cellStyle name="Output 14 5 9" xfId="17173"/>
    <cellStyle name="Output 14 6" xfId="17174"/>
    <cellStyle name="Output 14 6 10" xfId="17175"/>
    <cellStyle name="Output 14 6 11" xfId="17176"/>
    <cellStyle name="Output 14 6 2" xfId="17177"/>
    <cellStyle name="Output 14 6 3" xfId="17178"/>
    <cellStyle name="Output 14 6 4" xfId="17179"/>
    <cellStyle name="Output 14 6 5" xfId="17180"/>
    <cellStyle name="Output 14 6 6" xfId="17181"/>
    <cellStyle name="Output 14 6 7" xfId="17182"/>
    <cellStyle name="Output 14 6 8" xfId="17183"/>
    <cellStyle name="Output 14 6 9" xfId="17184"/>
    <cellStyle name="Output 14 7" xfId="17185"/>
    <cellStyle name="Output 14 7 10" xfId="17186"/>
    <cellStyle name="Output 14 7 11" xfId="17187"/>
    <cellStyle name="Output 14 7 2" xfId="17188"/>
    <cellStyle name="Output 14 7 3" xfId="17189"/>
    <cellStyle name="Output 14 7 4" xfId="17190"/>
    <cellStyle name="Output 14 7 5" xfId="17191"/>
    <cellStyle name="Output 14 7 6" xfId="17192"/>
    <cellStyle name="Output 14 7 7" xfId="17193"/>
    <cellStyle name="Output 14 7 8" xfId="17194"/>
    <cellStyle name="Output 14 7 9" xfId="17195"/>
    <cellStyle name="Output 14 8" xfId="17196"/>
    <cellStyle name="Output 14 8 10" xfId="17197"/>
    <cellStyle name="Output 14 8 11" xfId="17198"/>
    <cellStyle name="Output 14 8 2" xfId="17199"/>
    <cellStyle name="Output 14 8 3" xfId="17200"/>
    <cellStyle name="Output 14 8 4" xfId="17201"/>
    <cellStyle name="Output 14 8 5" xfId="17202"/>
    <cellStyle name="Output 14 8 6" xfId="17203"/>
    <cellStyle name="Output 14 8 7" xfId="17204"/>
    <cellStyle name="Output 14 8 8" xfId="17205"/>
    <cellStyle name="Output 14 8 9" xfId="17206"/>
    <cellStyle name="Output 14 9" xfId="17207"/>
    <cellStyle name="Output 14 9 10" xfId="17208"/>
    <cellStyle name="Output 14 9 11" xfId="17209"/>
    <cellStyle name="Output 14 9 2" xfId="17210"/>
    <cellStyle name="Output 14 9 3" xfId="17211"/>
    <cellStyle name="Output 14 9 4" xfId="17212"/>
    <cellStyle name="Output 14 9 5" xfId="17213"/>
    <cellStyle name="Output 14 9 6" xfId="17214"/>
    <cellStyle name="Output 14 9 7" xfId="17215"/>
    <cellStyle name="Output 14 9 8" xfId="17216"/>
    <cellStyle name="Output 14 9 9" xfId="17217"/>
    <cellStyle name="Output 15" xfId="17218"/>
    <cellStyle name="Output 15 10" xfId="17219"/>
    <cellStyle name="Output 15 10 10" xfId="17220"/>
    <cellStyle name="Output 15 10 11" xfId="17221"/>
    <cellStyle name="Output 15 10 2" xfId="17222"/>
    <cellStyle name="Output 15 10 3" xfId="17223"/>
    <cellStyle name="Output 15 10 4" xfId="17224"/>
    <cellStyle name="Output 15 10 5" xfId="17225"/>
    <cellStyle name="Output 15 10 6" xfId="17226"/>
    <cellStyle name="Output 15 10 7" xfId="17227"/>
    <cellStyle name="Output 15 10 8" xfId="17228"/>
    <cellStyle name="Output 15 10 9" xfId="17229"/>
    <cellStyle name="Output 15 11" xfId="17230"/>
    <cellStyle name="Output 15 11 10" xfId="17231"/>
    <cellStyle name="Output 15 11 11" xfId="17232"/>
    <cellStyle name="Output 15 11 2" xfId="17233"/>
    <cellStyle name="Output 15 11 3" xfId="17234"/>
    <cellStyle name="Output 15 11 4" xfId="17235"/>
    <cellStyle name="Output 15 11 5" xfId="17236"/>
    <cellStyle name="Output 15 11 6" xfId="17237"/>
    <cellStyle name="Output 15 11 7" xfId="17238"/>
    <cellStyle name="Output 15 11 8" xfId="17239"/>
    <cellStyle name="Output 15 11 9" xfId="17240"/>
    <cellStyle name="Output 15 12" xfId="17241"/>
    <cellStyle name="Output 15 12 10" xfId="17242"/>
    <cellStyle name="Output 15 12 11" xfId="17243"/>
    <cellStyle name="Output 15 12 2" xfId="17244"/>
    <cellStyle name="Output 15 12 3" xfId="17245"/>
    <cellStyle name="Output 15 12 4" xfId="17246"/>
    <cellStyle name="Output 15 12 5" xfId="17247"/>
    <cellStyle name="Output 15 12 6" xfId="17248"/>
    <cellStyle name="Output 15 12 7" xfId="17249"/>
    <cellStyle name="Output 15 12 8" xfId="17250"/>
    <cellStyle name="Output 15 12 9" xfId="17251"/>
    <cellStyle name="Output 15 13" xfId="17252"/>
    <cellStyle name="Output 15 13 10" xfId="17253"/>
    <cellStyle name="Output 15 13 11" xfId="17254"/>
    <cellStyle name="Output 15 13 2" xfId="17255"/>
    <cellStyle name="Output 15 13 3" xfId="17256"/>
    <cellStyle name="Output 15 13 4" xfId="17257"/>
    <cellStyle name="Output 15 13 5" xfId="17258"/>
    <cellStyle name="Output 15 13 6" xfId="17259"/>
    <cellStyle name="Output 15 13 7" xfId="17260"/>
    <cellStyle name="Output 15 13 8" xfId="17261"/>
    <cellStyle name="Output 15 13 9" xfId="17262"/>
    <cellStyle name="Output 15 14" xfId="17263"/>
    <cellStyle name="Output 15 15" xfId="17264"/>
    <cellStyle name="Output 15 16" xfId="17265"/>
    <cellStyle name="Output 15 17" xfId="17266"/>
    <cellStyle name="Output 15 18" xfId="17267"/>
    <cellStyle name="Output 15 19" xfId="17268"/>
    <cellStyle name="Output 15 2" xfId="17269"/>
    <cellStyle name="Output 15 2 10" xfId="17270"/>
    <cellStyle name="Output 15 2 11" xfId="17271"/>
    <cellStyle name="Output 15 2 2" xfId="17272"/>
    <cellStyle name="Output 15 2 3" xfId="17273"/>
    <cellStyle name="Output 15 2 4" xfId="17274"/>
    <cellStyle name="Output 15 2 5" xfId="17275"/>
    <cellStyle name="Output 15 2 6" xfId="17276"/>
    <cellStyle name="Output 15 2 7" xfId="17277"/>
    <cellStyle name="Output 15 2 8" xfId="17278"/>
    <cellStyle name="Output 15 2 9" xfId="17279"/>
    <cellStyle name="Output 15 20" xfId="17280"/>
    <cellStyle name="Output 15 21" xfId="17281"/>
    <cellStyle name="Output 15 22" xfId="17282"/>
    <cellStyle name="Output 15 23" xfId="17283"/>
    <cellStyle name="Output 15 3" xfId="17284"/>
    <cellStyle name="Output 15 3 10" xfId="17285"/>
    <cellStyle name="Output 15 3 11" xfId="17286"/>
    <cellStyle name="Output 15 3 2" xfId="17287"/>
    <cellStyle name="Output 15 3 3" xfId="17288"/>
    <cellStyle name="Output 15 3 4" xfId="17289"/>
    <cellStyle name="Output 15 3 5" xfId="17290"/>
    <cellStyle name="Output 15 3 6" xfId="17291"/>
    <cellStyle name="Output 15 3 7" xfId="17292"/>
    <cellStyle name="Output 15 3 8" xfId="17293"/>
    <cellStyle name="Output 15 3 9" xfId="17294"/>
    <cellStyle name="Output 15 4" xfId="17295"/>
    <cellStyle name="Output 15 4 10" xfId="17296"/>
    <cellStyle name="Output 15 4 11" xfId="17297"/>
    <cellStyle name="Output 15 4 2" xfId="17298"/>
    <cellStyle name="Output 15 4 3" xfId="17299"/>
    <cellStyle name="Output 15 4 4" xfId="17300"/>
    <cellStyle name="Output 15 4 5" xfId="17301"/>
    <cellStyle name="Output 15 4 6" xfId="17302"/>
    <cellStyle name="Output 15 4 7" xfId="17303"/>
    <cellStyle name="Output 15 4 8" xfId="17304"/>
    <cellStyle name="Output 15 4 9" xfId="17305"/>
    <cellStyle name="Output 15 5" xfId="17306"/>
    <cellStyle name="Output 15 5 10" xfId="17307"/>
    <cellStyle name="Output 15 5 11" xfId="17308"/>
    <cellStyle name="Output 15 5 2" xfId="17309"/>
    <cellStyle name="Output 15 5 3" xfId="17310"/>
    <cellStyle name="Output 15 5 4" xfId="17311"/>
    <cellStyle name="Output 15 5 5" xfId="17312"/>
    <cellStyle name="Output 15 5 6" xfId="17313"/>
    <cellStyle name="Output 15 5 7" xfId="17314"/>
    <cellStyle name="Output 15 5 8" xfId="17315"/>
    <cellStyle name="Output 15 5 9" xfId="17316"/>
    <cellStyle name="Output 15 6" xfId="17317"/>
    <cellStyle name="Output 15 6 10" xfId="17318"/>
    <cellStyle name="Output 15 6 11" xfId="17319"/>
    <cellStyle name="Output 15 6 2" xfId="17320"/>
    <cellStyle name="Output 15 6 3" xfId="17321"/>
    <cellStyle name="Output 15 6 4" xfId="17322"/>
    <cellStyle name="Output 15 6 5" xfId="17323"/>
    <cellStyle name="Output 15 6 6" xfId="17324"/>
    <cellStyle name="Output 15 6 7" xfId="17325"/>
    <cellStyle name="Output 15 6 8" xfId="17326"/>
    <cellStyle name="Output 15 6 9" xfId="17327"/>
    <cellStyle name="Output 15 7" xfId="17328"/>
    <cellStyle name="Output 15 7 10" xfId="17329"/>
    <cellStyle name="Output 15 7 11" xfId="17330"/>
    <cellStyle name="Output 15 7 2" xfId="17331"/>
    <cellStyle name="Output 15 7 3" xfId="17332"/>
    <cellStyle name="Output 15 7 4" xfId="17333"/>
    <cellStyle name="Output 15 7 5" xfId="17334"/>
    <cellStyle name="Output 15 7 6" xfId="17335"/>
    <cellStyle name="Output 15 7 7" xfId="17336"/>
    <cellStyle name="Output 15 7 8" xfId="17337"/>
    <cellStyle name="Output 15 7 9" xfId="17338"/>
    <cellStyle name="Output 15 8" xfId="17339"/>
    <cellStyle name="Output 15 8 10" xfId="17340"/>
    <cellStyle name="Output 15 8 11" xfId="17341"/>
    <cellStyle name="Output 15 8 2" xfId="17342"/>
    <cellStyle name="Output 15 8 3" xfId="17343"/>
    <cellStyle name="Output 15 8 4" xfId="17344"/>
    <cellStyle name="Output 15 8 5" xfId="17345"/>
    <cellStyle name="Output 15 8 6" xfId="17346"/>
    <cellStyle name="Output 15 8 7" xfId="17347"/>
    <cellStyle name="Output 15 8 8" xfId="17348"/>
    <cellStyle name="Output 15 8 9" xfId="17349"/>
    <cellStyle name="Output 15 9" xfId="17350"/>
    <cellStyle name="Output 15 9 10" xfId="17351"/>
    <cellStyle name="Output 15 9 11" xfId="17352"/>
    <cellStyle name="Output 15 9 2" xfId="17353"/>
    <cellStyle name="Output 15 9 3" xfId="17354"/>
    <cellStyle name="Output 15 9 4" xfId="17355"/>
    <cellStyle name="Output 15 9 5" xfId="17356"/>
    <cellStyle name="Output 15 9 6" xfId="17357"/>
    <cellStyle name="Output 15 9 7" xfId="17358"/>
    <cellStyle name="Output 15 9 8" xfId="17359"/>
    <cellStyle name="Output 15 9 9" xfId="17360"/>
    <cellStyle name="Output 16" xfId="17361"/>
    <cellStyle name="Output 16 10" xfId="17362"/>
    <cellStyle name="Output 16 11" xfId="17363"/>
    <cellStyle name="Output 16 2" xfId="17364"/>
    <cellStyle name="Output 16 3" xfId="17365"/>
    <cellStyle name="Output 16 4" xfId="17366"/>
    <cellStyle name="Output 16 5" xfId="17367"/>
    <cellStyle name="Output 16 6" xfId="17368"/>
    <cellStyle name="Output 16 7" xfId="17369"/>
    <cellStyle name="Output 16 8" xfId="17370"/>
    <cellStyle name="Output 16 9" xfId="17371"/>
    <cellStyle name="Output 17" xfId="17372"/>
    <cellStyle name="Output 17 10" xfId="17373"/>
    <cellStyle name="Output 17 11" xfId="17374"/>
    <cellStyle name="Output 17 2" xfId="17375"/>
    <cellStyle name="Output 17 3" xfId="17376"/>
    <cellStyle name="Output 17 4" xfId="17377"/>
    <cellStyle name="Output 17 5" xfId="17378"/>
    <cellStyle name="Output 17 6" xfId="17379"/>
    <cellStyle name="Output 17 7" xfId="17380"/>
    <cellStyle name="Output 17 8" xfId="17381"/>
    <cellStyle name="Output 17 9" xfId="17382"/>
    <cellStyle name="Output 18" xfId="17383"/>
    <cellStyle name="Output 18 10" xfId="17384"/>
    <cellStyle name="Output 18 11" xfId="17385"/>
    <cellStyle name="Output 18 2" xfId="17386"/>
    <cellStyle name="Output 18 3" xfId="17387"/>
    <cellStyle name="Output 18 4" xfId="17388"/>
    <cellStyle name="Output 18 5" xfId="17389"/>
    <cellStyle name="Output 18 6" xfId="17390"/>
    <cellStyle name="Output 18 7" xfId="17391"/>
    <cellStyle name="Output 18 8" xfId="17392"/>
    <cellStyle name="Output 18 9" xfId="17393"/>
    <cellStyle name="Output 19" xfId="17394"/>
    <cellStyle name="Output 19 10" xfId="17395"/>
    <cellStyle name="Output 19 11" xfId="17396"/>
    <cellStyle name="Output 19 2" xfId="17397"/>
    <cellStyle name="Output 19 3" xfId="17398"/>
    <cellStyle name="Output 19 4" xfId="17399"/>
    <cellStyle name="Output 19 5" xfId="17400"/>
    <cellStyle name="Output 19 6" xfId="17401"/>
    <cellStyle name="Output 19 7" xfId="17402"/>
    <cellStyle name="Output 19 8" xfId="17403"/>
    <cellStyle name="Output 19 9" xfId="17404"/>
    <cellStyle name="Output 2" xfId="17405"/>
    <cellStyle name="Output 2 10" xfId="17406"/>
    <cellStyle name="Output 2 10 10" xfId="17407"/>
    <cellStyle name="Output 2 10 10 10" xfId="17408"/>
    <cellStyle name="Output 2 10 10 11" xfId="17409"/>
    <cellStyle name="Output 2 10 10 2" xfId="17410"/>
    <cellStyle name="Output 2 10 10 3" xfId="17411"/>
    <cellStyle name="Output 2 10 10 4" xfId="17412"/>
    <cellStyle name="Output 2 10 10 5" xfId="17413"/>
    <cellStyle name="Output 2 10 10 6" xfId="17414"/>
    <cellStyle name="Output 2 10 10 7" xfId="17415"/>
    <cellStyle name="Output 2 10 10 8" xfId="17416"/>
    <cellStyle name="Output 2 10 10 9" xfId="17417"/>
    <cellStyle name="Output 2 10 11" xfId="17418"/>
    <cellStyle name="Output 2 10 11 10" xfId="17419"/>
    <cellStyle name="Output 2 10 11 11" xfId="17420"/>
    <cellStyle name="Output 2 10 11 2" xfId="17421"/>
    <cellStyle name="Output 2 10 11 3" xfId="17422"/>
    <cellStyle name="Output 2 10 11 4" xfId="17423"/>
    <cellStyle name="Output 2 10 11 5" xfId="17424"/>
    <cellStyle name="Output 2 10 11 6" xfId="17425"/>
    <cellStyle name="Output 2 10 11 7" xfId="17426"/>
    <cellStyle name="Output 2 10 11 8" xfId="17427"/>
    <cellStyle name="Output 2 10 11 9" xfId="17428"/>
    <cellStyle name="Output 2 10 12" xfId="17429"/>
    <cellStyle name="Output 2 10 12 10" xfId="17430"/>
    <cellStyle name="Output 2 10 12 11" xfId="17431"/>
    <cellStyle name="Output 2 10 12 2" xfId="17432"/>
    <cellStyle name="Output 2 10 12 3" xfId="17433"/>
    <cellStyle name="Output 2 10 12 4" xfId="17434"/>
    <cellStyle name="Output 2 10 12 5" xfId="17435"/>
    <cellStyle name="Output 2 10 12 6" xfId="17436"/>
    <cellStyle name="Output 2 10 12 7" xfId="17437"/>
    <cellStyle name="Output 2 10 12 8" xfId="17438"/>
    <cellStyle name="Output 2 10 12 9" xfId="17439"/>
    <cellStyle name="Output 2 10 13" xfId="17440"/>
    <cellStyle name="Output 2 10 13 10" xfId="17441"/>
    <cellStyle name="Output 2 10 13 11" xfId="17442"/>
    <cellStyle name="Output 2 10 13 2" xfId="17443"/>
    <cellStyle name="Output 2 10 13 3" xfId="17444"/>
    <cellStyle name="Output 2 10 13 4" xfId="17445"/>
    <cellStyle name="Output 2 10 13 5" xfId="17446"/>
    <cellStyle name="Output 2 10 13 6" xfId="17447"/>
    <cellStyle name="Output 2 10 13 7" xfId="17448"/>
    <cellStyle name="Output 2 10 13 8" xfId="17449"/>
    <cellStyle name="Output 2 10 13 9" xfId="17450"/>
    <cellStyle name="Output 2 10 14" xfId="17451"/>
    <cellStyle name="Output 2 10 14 10" xfId="17452"/>
    <cellStyle name="Output 2 10 14 11" xfId="17453"/>
    <cellStyle name="Output 2 10 14 2" xfId="17454"/>
    <cellStyle name="Output 2 10 14 3" xfId="17455"/>
    <cellStyle name="Output 2 10 14 4" xfId="17456"/>
    <cellStyle name="Output 2 10 14 5" xfId="17457"/>
    <cellStyle name="Output 2 10 14 6" xfId="17458"/>
    <cellStyle name="Output 2 10 14 7" xfId="17459"/>
    <cellStyle name="Output 2 10 14 8" xfId="17460"/>
    <cellStyle name="Output 2 10 14 9" xfId="17461"/>
    <cellStyle name="Output 2 10 15" xfId="17462"/>
    <cellStyle name="Output 2 10 15 10" xfId="17463"/>
    <cellStyle name="Output 2 10 15 11" xfId="17464"/>
    <cellStyle name="Output 2 10 15 2" xfId="17465"/>
    <cellStyle name="Output 2 10 15 3" xfId="17466"/>
    <cellStyle name="Output 2 10 15 4" xfId="17467"/>
    <cellStyle name="Output 2 10 15 5" xfId="17468"/>
    <cellStyle name="Output 2 10 15 6" xfId="17469"/>
    <cellStyle name="Output 2 10 15 7" xfId="17470"/>
    <cellStyle name="Output 2 10 15 8" xfId="17471"/>
    <cellStyle name="Output 2 10 15 9" xfId="17472"/>
    <cellStyle name="Output 2 10 16" xfId="17473"/>
    <cellStyle name="Output 2 10 16 10" xfId="17474"/>
    <cellStyle name="Output 2 10 16 11" xfId="17475"/>
    <cellStyle name="Output 2 10 16 2" xfId="17476"/>
    <cellStyle name="Output 2 10 16 3" xfId="17477"/>
    <cellStyle name="Output 2 10 16 4" xfId="17478"/>
    <cellStyle name="Output 2 10 16 5" xfId="17479"/>
    <cellStyle name="Output 2 10 16 6" xfId="17480"/>
    <cellStyle name="Output 2 10 16 7" xfId="17481"/>
    <cellStyle name="Output 2 10 16 8" xfId="17482"/>
    <cellStyle name="Output 2 10 16 9" xfId="17483"/>
    <cellStyle name="Output 2 10 17" xfId="17484"/>
    <cellStyle name="Output 2 10 17 10" xfId="17485"/>
    <cellStyle name="Output 2 10 17 11" xfId="17486"/>
    <cellStyle name="Output 2 10 17 2" xfId="17487"/>
    <cellStyle name="Output 2 10 17 3" xfId="17488"/>
    <cellStyle name="Output 2 10 17 4" xfId="17489"/>
    <cellStyle name="Output 2 10 17 5" xfId="17490"/>
    <cellStyle name="Output 2 10 17 6" xfId="17491"/>
    <cellStyle name="Output 2 10 17 7" xfId="17492"/>
    <cellStyle name="Output 2 10 17 8" xfId="17493"/>
    <cellStyle name="Output 2 10 17 9" xfId="17494"/>
    <cellStyle name="Output 2 10 18" xfId="17495"/>
    <cellStyle name="Output 2 10 18 10" xfId="17496"/>
    <cellStyle name="Output 2 10 18 11" xfId="17497"/>
    <cellStyle name="Output 2 10 18 2" xfId="17498"/>
    <cellStyle name="Output 2 10 18 3" xfId="17499"/>
    <cellStyle name="Output 2 10 18 4" xfId="17500"/>
    <cellStyle name="Output 2 10 18 5" xfId="17501"/>
    <cellStyle name="Output 2 10 18 6" xfId="17502"/>
    <cellStyle name="Output 2 10 18 7" xfId="17503"/>
    <cellStyle name="Output 2 10 18 8" xfId="17504"/>
    <cellStyle name="Output 2 10 18 9" xfId="17505"/>
    <cellStyle name="Output 2 10 19" xfId="17506"/>
    <cellStyle name="Output 2 10 2" xfId="17507"/>
    <cellStyle name="Output 2 10 2 10" xfId="17508"/>
    <cellStyle name="Output 2 10 2 11" xfId="17509"/>
    <cellStyle name="Output 2 10 2 2" xfId="17510"/>
    <cellStyle name="Output 2 10 2 3" xfId="17511"/>
    <cellStyle name="Output 2 10 2 4" xfId="17512"/>
    <cellStyle name="Output 2 10 2 5" xfId="17513"/>
    <cellStyle name="Output 2 10 2 6" xfId="17514"/>
    <cellStyle name="Output 2 10 2 7" xfId="17515"/>
    <cellStyle name="Output 2 10 2 8" xfId="17516"/>
    <cellStyle name="Output 2 10 2 9" xfId="17517"/>
    <cellStyle name="Output 2 10 20" xfId="17518"/>
    <cellStyle name="Output 2 10 21" xfId="17519"/>
    <cellStyle name="Output 2 10 22" xfId="17520"/>
    <cellStyle name="Output 2 10 23" xfId="17521"/>
    <cellStyle name="Output 2 10 24" xfId="17522"/>
    <cellStyle name="Output 2 10 25" xfId="17523"/>
    <cellStyle name="Output 2 10 26" xfId="17524"/>
    <cellStyle name="Output 2 10 27" xfId="17525"/>
    <cellStyle name="Output 2 10 28" xfId="17526"/>
    <cellStyle name="Output 2 10 29" xfId="17527"/>
    <cellStyle name="Output 2 10 3" xfId="17528"/>
    <cellStyle name="Output 2 10 3 10" xfId="17529"/>
    <cellStyle name="Output 2 10 3 11" xfId="17530"/>
    <cellStyle name="Output 2 10 3 2" xfId="17531"/>
    <cellStyle name="Output 2 10 3 3" xfId="17532"/>
    <cellStyle name="Output 2 10 3 4" xfId="17533"/>
    <cellStyle name="Output 2 10 3 5" xfId="17534"/>
    <cellStyle name="Output 2 10 3 6" xfId="17535"/>
    <cellStyle name="Output 2 10 3 7" xfId="17536"/>
    <cellStyle name="Output 2 10 3 8" xfId="17537"/>
    <cellStyle name="Output 2 10 3 9" xfId="17538"/>
    <cellStyle name="Output 2 10 30" xfId="17539"/>
    <cellStyle name="Output 2 10 31" xfId="17540"/>
    <cellStyle name="Output 2 10 32" xfId="17541"/>
    <cellStyle name="Output 2 10 33" xfId="17542"/>
    <cellStyle name="Output 2 10 34" xfId="17543"/>
    <cellStyle name="Output 2 10 35" xfId="17544"/>
    <cellStyle name="Output 2 10 36" xfId="17545"/>
    <cellStyle name="Output 2 10 37" xfId="17546"/>
    <cellStyle name="Output 2 10 38" xfId="17547"/>
    <cellStyle name="Output 2 10 39" xfId="17548"/>
    <cellStyle name="Output 2 10 4" xfId="17549"/>
    <cellStyle name="Output 2 10 4 10" xfId="17550"/>
    <cellStyle name="Output 2 10 4 11" xfId="17551"/>
    <cellStyle name="Output 2 10 4 2" xfId="17552"/>
    <cellStyle name="Output 2 10 4 3" xfId="17553"/>
    <cellStyle name="Output 2 10 4 4" xfId="17554"/>
    <cellStyle name="Output 2 10 4 5" xfId="17555"/>
    <cellStyle name="Output 2 10 4 6" xfId="17556"/>
    <cellStyle name="Output 2 10 4 7" xfId="17557"/>
    <cellStyle name="Output 2 10 4 8" xfId="17558"/>
    <cellStyle name="Output 2 10 4 9" xfId="17559"/>
    <cellStyle name="Output 2 10 40" xfId="17560"/>
    <cellStyle name="Output 2 10 5" xfId="17561"/>
    <cellStyle name="Output 2 10 5 10" xfId="17562"/>
    <cellStyle name="Output 2 10 5 11" xfId="17563"/>
    <cellStyle name="Output 2 10 5 2" xfId="17564"/>
    <cellStyle name="Output 2 10 5 3" xfId="17565"/>
    <cellStyle name="Output 2 10 5 4" xfId="17566"/>
    <cellStyle name="Output 2 10 5 5" xfId="17567"/>
    <cellStyle name="Output 2 10 5 6" xfId="17568"/>
    <cellStyle name="Output 2 10 5 7" xfId="17569"/>
    <cellStyle name="Output 2 10 5 8" xfId="17570"/>
    <cellStyle name="Output 2 10 5 9" xfId="17571"/>
    <cellStyle name="Output 2 10 6" xfId="17572"/>
    <cellStyle name="Output 2 10 6 10" xfId="17573"/>
    <cellStyle name="Output 2 10 6 11" xfId="17574"/>
    <cellStyle name="Output 2 10 6 2" xfId="17575"/>
    <cellStyle name="Output 2 10 6 3" xfId="17576"/>
    <cellStyle name="Output 2 10 6 4" xfId="17577"/>
    <cellStyle name="Output 2 10 6 5" xfId="17578"/>
    <cellStyle name="Output 2 10 6 6" xfId="17579"/>
    <cellStyle name="Output 2 10 6 7" xfId="17580"/>
    <cellStyle name="Output 2 10 6 8" xfId="17581"/>
    <cellStyle name="Output 2 10 6 9" xfId="17582"/>
    <cellStyle name="Output 2 10 7" xfId="17583"/>
    <cellStyle name="Output 2 10 7 10" xfId="17584"/>
    <cellStyle name="Output 2 10 7 11" xfId="17585"/>
    <cellStyle name="Output 2 10 7 2" xfId="17586"/>
    <cellStyle name="Output 2 10 7 3" xfId="17587"/>
    <cellStyle name="Output 2 10 7 4" xfId="17588"/>
    <cellStyle name="Output 2 10 7 5" xfId="17589"/>
    <cellStyle name="Output 2 10 7 6" xfId="17590"/>
    <cellStyle name="Output 2 10 7 7" xfId="17591"/>
    <cellStyle name="Output 2 10 7 8" xfId="17592"/>
    <cellStyle name="Output 2 10 7 9" xfId="17593"/>
    <cellStyle name="Output 2 10 8" xfId="17594"/>
    <cellStyle name="Output 2 10 8 10" xfId="17595"/>
    <cellStyle name="Output 2 10 8 11" xfId="17596"/>
    <cellStyle name="Output 2 10 8 2" xfId="17597"/>
    <cellStyle name="Output 2 10 8 3" xfId="17598"/>
    <cellStyle name="Output 2 10 8 4" xfId="17599"/>
    <cellStyle name="Output 2 10 8 5" xfId="17600"/>
    <cellStyle name="Output 2 10 8 6" xfId="17601"/>
    <cellStyle name="Output 2 10 8 7" xfId="17602"/>
    <cellStyle name="Output 2 10 8 8" xfId="17603"/>
    <cellStyle name="Output 2 10 8 9" xfId="17604"/>
    <cellStyle name="Output 2 10 9" xfId="17605"/>
    <cellStyle name="Output 2 10 9 10" xfId="17606"/>
    <cellStyle name="Output 2 10 9 11" xfId="17607"/>
    <cellStyle name="Output 2 10 9 2" xfId="17608"/>
    <cellStyle name="Output 2 10 9 3" xfId="17609"/>
    <cellStyle name="Output 2 10 9 4" xfId="17610"/>
    <cellStyle name="Output 2 10 9 5" xfId="17611"/>
    <cellStyle name="Output 2 10 9 6" xfId="17612"/>
    <cellStyle name="Output 2 10 9 7" xfId="17613"/>
    <cellStyle name="Output 2 10 9 8" xfId="17614"/>
    <cellStyle name="Output 2 10 9 9" xfId="17615"/>
    <cellStyle name="Output 2 11" xfId="17616"/>
    <cellStyle name="Output 2 11 10" xfId="17617"/>
    <cellStyle name="Output 2 11 10 10" xfId="17618"/>
    <cellStyle name="Output 2 11 10 11" xfId="17619"/>
    <cellStyle name="Output 2 11 10 2" xfId="17620"/>
    <cellStyle name="Output 2 11 10 3" xfId="17621"/>
    <cellStyle name="Output 2 11 10 4" xfId="17622"/>
    <cellStyle name="Output 2 11 10 5" xfId="17623"/>
    <cellStyle name="Output 2 11 10 6" xfId="17624"/>
    <cellStyle name="Output 2 11 10 7" xfId="17625"/>
    <cellStyle name="Output 2 11 10 8" xfId="17626"/>
    <cellStyle name="Output 2 11 10 9" xfId="17627"/>
    <cellStyle name="Output 2 11 11" xfId="17628"/>
    <cellStyle name="Output 2 11 11 10" xfId="17629"/>
    <cellStyle name="Output 2 11 11 11" xfId="17630"/>
    <cellStyle name="Output 2 11 11 2" xfId="17631"/>
    <cellStyle name="Output 2 11 11 3" xfId="17632"/>
    <cellStyle name="Output 2 11 11 4" xfId="17633"/>
    <cellStyle name="Output 2 11 11 5" xfId="17634"/>
    <cellStyle name="Output 2 11 11 6" xfId="17635"/>
    <cellStyle name="Output 2 11 11 7" xfId="17636"/>
    <cellStyle name="Output 2 11 11 8" xfId="17637"/>
    <cellStyle name="Output 2 11 11 9" xfId="17638"/>
    <cellStyle name="Output 2 11 12" xfId="17639"/>
    <cellStyle name="Output 2 11 12 10" xfId="17640"/>
    <cellStyle name="Output 2 11 12 11" xfId="17641"/>
    <cellStyle name="Output 2 11 12 2" xfId="17642"/>
    <cellStyle name="Output 2 11 12 3" xfId="17643"/>
    <cellStyle name="Output 2 11 12 4" xfId="17644"/>
    <cellStyle name="Output 2 11 12 5" xfId="17645"/>
    <cellStyle name="Output 2 11 12 6" xfId="17646"/>
    <cellStyle name="Output 2 11 12 7" xfId="17647"/>
    <cellStyle name="Output 2 11 12 8" xfId="17648"/>
    <cellStyle name="Output 2 11 12 9" xfId="17649"/>
    <cellStyle name="Output 2 11 13" xfId="17650"/>
    <cellStyle name="Output 2 11 13 10" xfId="17651"/>
    <cellStyle name="Output 2 11 13 11" xfId="17652"/>
    <cellStyle name="Output 2 11 13 2" xfId="17653"/>
    <cellStyle name="Output 2 11 13 3" xfId="17654"/>
    <cellStyle name="Output 2 11 13 4" xfId="17655"/>
    <cellStyle name="Output 2 11 13 5" xfId="17656"/>
    <cellStyle name="Output 2 11 13 6" xfId="17657"/>
    <cellStyle name="Output 2 11 13 7" xfId="17658"/>
    <cellStyle name="Output 2 11 13 8" xfId="17659"/>
    <cellStyle name="Output 2 11 13 9" xfId="17660"/>
    <cellStyle name="Output 2 11 14" xfId="17661"/>
    <cellStyle name="Output 2 11 14 10" xfId="17662"/>
    <cellStyle name="Output 2 11 14 11" xfId="17663"/>
    <cellStyle name="Output 2 11 14 2" xfId="17664"/>
    <cellStyle name="Output 2 11 14 3" xfId="17665"/>
    <cellStyle name="Output 2 11 14 4" xfId="17666"/>
    <cellStyle name="Output 2 11 14 5" xfId="17667"/>
    <cellStyle name="Output 2 11 14 6" xfId="17668"/>
    <cellStyle name="Output 2 11 14 7" xfId="17669"/>
    <cellStyle name="Output 2 11 14 8" xfId="17670"/>
    <cellStyle name="Output 2 11 14 9" xfId="17671"/>
    <cellStyle name="Output 2 11 15" xfId="17672"/>
    <cellStyle name="Output 2 11 15 10" xfId="17673"/>
    <cellStyle name="Output 2 11 15 11" xfId="17674"/>
    <cellStyle name="Output 2 11 15 2" xfId="17675"/>
    <cellStyle name="Output 2 11 15 3" xfId="17676"/>
    <cellStyle name="Output 2 11 15 4" xfId="17677"/>
    <cellStyle name="Output 2 11 15 5" xfId="17678"/>
    <cellStyle name="Output 2 11 15 6" xfId="17679"/>
    <cellStyle name="Output 2 11 15 7" xfId="17680"/>
    <cellStyle name="Output 2 11 15 8" xfId="17681"/>
    <cellStyle name="Output 2 11 15 9" xfId="17682"/>
    <cellStyle name="Output 2 11 16" xfId="17683"/>
    <cellStyle name="Output 2 11 16 10" xfId="17684"/>
    <cellStyle name="Output 2 11 16 11" xfId="17685"/>
    <cellStyle name="Output 2 11 16 2" xfId="17686"/>
    <cellStyle name="Output 2 11 16 3" xfId="17687"/>
    <cellStyle name="Output 2 11 16 4" xfId="17688"/>
    <cellStyle name="Output 2 11 16 5" xfId="17689"/>
    <cellStyle name="Output 2 11 16 6" xfId="17690"/>
    <cellStyle name="Output 2 11 16 7" xfId="17691"/>
    <cellStyle name="Output 2 11 16 8" xfId="17692"/>
    <cellStyle name="Output 2 11 16 9" xfId="17693"/>
    <cellStyle name="Output 2 11 17" xfId="17694"/>
    <cellStyle name="Output 2 11 17 10" xfId="17695"/>
    <cellStyle name="Output 2 11 17 11" xfId="17696"/>
    <cellStyle name="Output 2 11 17 2" xfId="17697"/>
    <cellStyle name="Output 2 11 17 3" xfId="17698"/>
    <cellStyle name="Output 2 11 17 4" xfId="17699"/>
    <cellStyle name="Output 2 11 17 5" xfId="17700"/>
    <cellStyle name="Output 2 11 17 6" xfId="17701"/>
    <cellStyle name="Output 2 11 17 7" xfId="17702"/>
    <cellStyle name="Output 2 11 17 8" xfId="17703"/>
    <cellStyle name="Output 2 11 17 9" xfId="17704"/>
    <cellStyle name="Output 2 11 18" xfId="17705"/>
    <cellStyle name="Output 2 11 18 10" xfId="17706"/>
    <cellStyle name="Output 2 11 18 11" xfId="17707"/>
    <cellStyle name="Output 2 11 18 2" xfId="17708"/>
    <cellStyle name="Output 2 11 18 3" xfId="17709"/>
    <cellStyle name="Output 2 11 18 4" xfId="17710"/>
    <cellStyle name="Output 2 11 18 5" xfId="17711"/>
    <cellStyle name="Output 2 11 18 6" xfId="17712"/>
    <cellStyle name="Output 2 11 18 7" xfId="17713"/>
    <cellStyle name="Output 2 11 18 8" xfId="17714"/>
    <cellStyle name="Output 2 11 18 9" xfId="17715"/>
    <cellStyle name="Output 2 11 19" xfId="17716"/>
    <cellStyle name="Output 2 11 2" xfId="17717"/>
    <cellStyle name="Output 2 11 2 10" xfId="17718"/>
    <cellStyle name="Output 2 11 2 11" xfId="17719"/>
    <cellStyle name="Output 2 11 2 2" xfId="17720"/>
    <cellStyle name="Output 2 11 2 3" xfId="17721"/>
    <cellStyle name="Output 2 11 2 4" xfId="17722"/>
    <cellStyle name="Output 2 11 2 5" xfId="17723"/>
    <cellStyle name="Output 2 11 2 6" xfId="17724"/>
    <cellStyle name="Output 2 11 2 7" xfId="17725"/>
    <cellStyle name="Output 2 11 2 8" xfId="17726"/>
    <cellStyle name="Output 2 11 2 9" xfId="17727"/>
    <cellStyle name="Output 2 11 20" xfId="17728"/>
    <cellStyle name="Output 2 11 21" xfId="17729"/>
    <cellStyle name="Output 2 11 22" xfId="17730"/>
    <cellStyle name="Output 2 11 23" xfId="17731"/>
    <cellStyle name="Output 2 11 24" xfId="17732"/>
    <cellStyle name="Output 2 11 25" xfId="17733"/>
    <cellStyle name="Output 2 11 26" xfId="17734"/>
    <cellStyle name="Output 2 11 27" xfId="17735"/>
    <cellStyle name="Output 2 11 28" xfId="17736"/>
    <cellStyle name="Output 2 11 29" xfId="17737"/>
    <cellStyle name="Output 2 11 3" xfId="17738"/>
    <cellStyle name="Output 2 11 3 10" xfId="17739"/>
    <cellStyle name="Output 2 11 3 11" xfId="17740"/>
    <cellStyle name="Output 2 11 3 2" xfId="17741"/>
    <cellStyle name="Output 2 11 3 3" xfId="17742"/>
    <cellStyle name="Output 2 11 3 4" xfId="17743"/>
    <cellStyle name="Output 2 11 3 5" xfId="17744"/>
    <cellStyle name="Output 2 11 3 6" xfId="17745"/>
    <cellStyle name="Output 2 11 3 7" xfId="17746"/>
    <cellStyle name="Output 2 11 3 8" xfId="17747"/>
    <cellStyle name="Output 2 11 3 9" xfId="17748"/>
    <cellStyle name="Output 2 11 30" xfId="17749"/>
    <cellStyle name="Output 2 11 31" xfId="17750"/>
    <cellStyle name="Output 2 11 32" xfId="17751"/>
    <cellStyle name="Output 2 11 33" xfId="17752"/>
    <cellStyle name="Output 2 11 34" xfId="17753"/>
    <cellStyle name="Output 2 11 35" xfId="17754"/>
    <cellStyle name="Output 2 11 36" xfId="17755"/>
    <cellStyle name="Output 2 11 37" xfId="17756"/>
    <cellStyle name="Output 2 11 38" xfId="17757"/>
    <cellStyle name="Output 2 11 39" xfId="17758"/>
    <cellStyle name="Output 2 11 4" xfId="17759"/>
    <cellStyle name="Output 2 11 4 10" xfId="17760"/>
    <cellStyle name="Output 2 11 4 11" xfId="17761"/>
    <cellStyle name="Output 2 11 4 2" xfId="17762"/>
    <cellStyle name="Output 2 11 4 3" xfId="17763"/>
    <cellStyle name="Output 2 11 4 4" xfId="17764"/>
    <cellStyle name="Output 2 11 4 5" xfId="17765"/>
    <cellStyle name="Output 2 11 4 6" xfId="17766"/>
    <cellStyle name="Output 2 11 4 7" xfId="17767"/>
    <cellStyle name="Output 2 11 4 8" xfId="17768"/>
    <cellStyle name="Output 2 11 4 9" xfId="17769"/>
    <cellStyle name="Output 2 11 40" xfId="17770"/>
    <cellStyle name="Output 2 11 5" xfId="17771"/>
    <cellStyle name="Output 2 11 5 10" xfId="17772"/>
    <cellStyle name="Output 2 11 5 11" xfId="17773"/>
    <cellStyle name="Output 2 11 5 2" xfId="17774"/>
    <cellStyle name="Output 2 11 5 3" xfId="17775"/>
    <cellStyle name="Output 2 11 5 4" xfId="17776"/>
    <cellStyle name="Output 2 11 5 5" xfId="17777"/>
    <cellStyle name="Output 2 11 5 6" xfId="17778"/>
    <cellStyle name="Output 2 11 5 7" xfId="17779"/>
    <cellStyle name="Output 2 11 5 8" xfId="17780"/>
    <cellStyle name="Output 2 11 5 9" xfId="17781"/>
    <cellStyle name="Output 2 11 6" xfId="17782"/>
    <cellStyle name="Output 2 11 6 10" xfId="17783"/>
    <cellStyle name="Output 2 11 6 11" xfId="17784"/>
    <cellStyle name="Output 2 11 6 2" xfId="17785"/>
    <cellStyle name="Output 2 11 6 3" xfId="17786"/>
    <cellStyle name="Output 2 11 6 4" xfId="17787"/>
    <cellStyle name="Output 2 11 6 5" xfId="17788"/>
    <cellStyle name="Output 2 11 6 6" xfId="17789"/>
    <cellStyle name="Output 2 11 6 7" xfId="17790"/>
    <cellStyle name="Output 2 11 6 8" xfId="17791"/>
    <cellStyle name="Output 2 11 6 9" xfId="17792"/>
    <cellStyle name="Output 2 11 7" xfId="17793"/>
    <cellStyle name="Output 2 11 7 10" xfId="17794"/>
    <cellStyle name="Output 2 11 7 11" xfId="17795"/>
    <cellStyle name="Output 2 11 7 2" xfId="17796"/>
    <cellStyle name="Output 2 11 7 3" xfId="17797"/>
    <cellStyle name="Output 2 11 7 4" xfId="17798"/>
    <cellStyle name="Output 2 11 7 5" xfId="17799"/>
    <cellStyle name="Output 2 11 7 6" xfId="17800"/>
    <cellStyle name="Output 2 11 7 7" xfId="17801"/>
    <cellStyle name="Output 2 11 7 8" xfId="17802"/>
    <cellStyle name="Output 2 11 7 9" xfId="17803"/>
    <cellStyle name="Output 2 11 8" xfId="17804"/>
    <cellStyle name="Output 2 11 8 10" xfId="17805"/>
    <cellStyle name="Output 2 11 8 11" xfId="17806"/>
    <cellStyle name="Output 2 11 8 2" xfId="17807"/>
    <cellStyle name="Output 2 11 8 3" xfId="17808"/>
    <cellStyle name="Output 2 11 8 4" xfId="17809"/>
    <cellStyle name="Output 2 11 8 5" xfId="17810"/>
    <cellStyle name="Output 2 11 8 6" xfId="17811"/>
    <cellStyle name="Output 2 11 8 7" xfId="17812"/>
    <cellStyle name="Output 2 11 8 8" xfId="17813"/>
    <cellStyle name="Output 2 11 8 9" xfId="17814"/>
    <cellStyle name="Output 2 11 9" xfId="17815"/>
    <cellStyle name="Output 2 11 9 10" xfId="17816"/>
    <cellStyle name="Output 2 11 9 11" xfId="17817"/>
    <cellStyle name="Output 2 11 9 2" xfId="17818"/>
    <cellStyle name="Output 2 11 9 3" xfId="17819"/>
    <cellStyle name="Output 2 11 9 4" xfId="17820"/>
    <cellStyle name="Output 2 11 9 5" xfId="17821"/>
    <cellStyle name="Output 2 11 9 6" xfId="17822"/>
    <cellStyle name="Output 2 11 9 7" xfId="17823"/>
    <cellStyle name="Output 2 11 9 8" xfId="17824"/>
    <cellStyle name="Output 2 11 9 9" xfId="17825"/>
    <cellStyle name="Output 2 12" xfId="17826"/>
    <cellStyle name="Output 2 12 10" xfId="17827"/>
    <cellStyle name="Output 2 12 10 10" xfId="17828"/>
    <cellStyle name="Output 2 12 10 11" xfId="17829"/>
    <cellStyle name="Output 2 12 10 2" xfId="17830"/>
    <cellStyle name="Output 2 12 10 3" xfId="17831"/>
    <cellStyle name="Output 2 12 10 4" xfId="17832"/>
    <cellStyle name="Output 2 12 10 5" xfId="17833"/>
    <cellStyle name="Output 2 12 10 6" xfId="17834"/>
    <cellStyle name="Output 2 12 10 7" xfId="17835"/>
    <cellStyle name="Output 2 12 10 8" xfId="17836"/>
    <cellStyle name="Output 2 12 10 9" xfId="17837"/>
    <cellStyle name="Output 2 12 11" xfId="17838"/>
    <cellStyle name="Output 2 12 11 10" xfId="17839"/>
    <cellStyle name="Output 2 12 11 11" xfId="17840"/>
    <cellStyle name="Output 2 12 11 2" xfId="17841"/>
    <cellStyle name="Output 2 12 11 3" xfId="17842"/>
    <cellStyle name="Output 2 12 11 4" xfId="17843"/>
    <cellStyle name="Output 2 12 11 5" xfId="17844"/>
    <cellStyle name="Output 2 12 11 6" xfId="17845"/>
    <cellStyle name="Output 2 12 11 7" xfId="17846"/>
    <cellStyle name="Output 2 12 11 8" xfId="17847"/>
    <cellStyle name="Output 2 12 11 9" xfId="17848"/>
    <cellStyle name="Output 2 12 12" xfId="17849"/>
    <cellStyle name="Output 2 12 12 10" xfId="17850"/>
    <cellStyle name="Output 2 12 12 11" xfId="17851"/>
    <cellStyle name="Output 2 12 12 2" xfId="17852"/>
    <cellStyle name="Output 2 12 12 3" xfId="17853"/>
    <cellStyle name="Output 2 12 12 4" xfId="17854"/>
    <cellStyle name="Output 2 12 12 5" xfId="17855"/>
    <cellStyle name="Output 2 12 12 6" xfId="17856"/>
    <cellStyle name="Output 2 12 12 7" xfId="17857"/>
    <cellStyle name="Output 2 12 12 8" xfId="17858"/>
    <cellStyle name="Output 2 12 12 9" xfId="17859"/>
    <cellStyle name="Output 2 12 13" xfId="17860"/>
    <cellStyle name="Output 2 12 13 10" xfId="17861"/>
    <cellStyle name="Output 2 12 13 11" xfId="17862"/>
    <cellStyle name="Output 2 12 13 2" xfId="17863"/>
    <cellStyle name="Output 2 12 13 3" xfId="17864"/>
    <cellStyle name="Output 2 12 13 4" xfId="17865"/>
    <cellStyle name="Output 2 12 13 5" xfId="17866"/>
    <cellStyle name="Output 2 12 13 6" xfId="17867"/>
    <cellStyle name="Output 2 12 13 7" xfId="17868"/>
    <cellStyle name="Output 2 12 13 8" xfId="17869"/>
    <cellStyle name="Output 2 12 13 9" xfId="17870"/>
    <cellStyle name="Output 2 12 14" xfId="17871"/>
    <cellStyle name="Output 2 12 15" xfId="17872"/>
    <cellStyle name="Output 2 12 16" xfId="17873"/>
    <cellStyle name="Output 2 12 17" xfId="17874"/>
    <cellStyle name="Output 2 12 18" xfId="17875"/>
    <cellStyle name="Output 2 12 19" xfId="17876"/>
    <cellStyle name="Output 2 12 2" xfId="17877"/>
    <cellStyle name="Output 2 12 2 10" xfId="17878"/>
    <cellStyle name="Output 2 12 2 11" xfId="17879"/>
    <cellStyle name="Output 2 12 2 2" xfId="17880"/>
    <cellStyle name="Output 2 12 2 3" xfId="17881"/>
    <cellStyle name="Output 2 12 2 4" xfId="17882"/>
    <cellStyle name="Output 2 12 2 5" xfId="17883"/>
    <cellStyle name="Output 2 12 2 6" xfId="17884"/>
    <cellStyle name="Output 2 12 2 7" xfId="17885"/>
    <cellStyle name="Output 2 12 2 8" xfId="17886"/>
    <cellStyle name="Output 2 12 2 9" xfId="17887"/>
    <cellStyle name="Output 2 12 20" xfId="17888"/>
    <cellStyle name="Output 2 12 21" xfId="17889"/>
    <cellStyle name="Output 2 12 22" xfId="17890"/>
    <cellStyle name="Output 2 12 23" xfId="17891"/>
    <cellStyle name="Output 2 12 3" xfId="17892"/>
    <cellStyle name="Output 2 12 3 10" xfId="17893"/>
    <cellStyle name="Output 2 12 3 11" xfId="17894"/>
    <cellStyle name="Output 2 12 3 2" xfId="17895"/>
    <cellStyle name="Output 2 12 3 3" xfId="17896"/>
    <cellStyle name="Output 2 12 3 4" xfId="17897"/>
    <cellStyle name="Output 2 12 3 5" xfId="17898"/>
    <cellStyle name="Output 2 12 3 6" xfId="17899"/>
    <cellStyle name="Output 2 12 3 7" xfId="17900"/>
    <cellStyle name="Output 2 12 3 8" xfId="17901"/>
    <cellStyle name="Output 2 12 3 9" xfId="17902"/>
    <cellStyle name="Output 2 12 4" xfId="17903"/>
    <cellStyle name="Output 2 12 4 10" xfId="17904"/>
    <cellStyle name="Output 2 12 4 11" xfId="17905"/>
    <cellStyle name="Output 2 12 4 2" xfId="17906"/>
    <cellStyle name="Output 2 12 4 3" xfId="17907"/>
    <cellStyle name="Output 2 12 4 4" xfId="17908"/>
    <cellStyle name="Output 2 12 4 5" xfId="17909"/>
    <cellStyle name="Output 2 12 4 6" xfId="17910"/>
    <cellStyle name="Output 2 12 4 7" xfId="17911"/>
    <cellStyle name="Output 2 12 4 8" xfId="17912"/>
    <cellStyle name="Output 2 12 4 9" xfId="17913"/>
    <cellStyle name="Output 2 12 5" xfId="17914"/>
    <cellStyle name="Output 2 12 5 10" xfId="17915"/>
    <cellStyle name="Output 2 12 5 11" xfId="17916"/>
    <cellStyle name="Output 2 12 5 2" xfId="17917"/>
    <cellStyle name="Output 2 12 5 3" xfId="17918"/>
    <cellStyle name="Output 2 12 5 4" xfId="17919"/>
    <cellStyle name="Output 2 12 5 5" xfId="17920"/>
    <cellStyle name="Output 2 12 5 6" xfId="17921"/>
    <cellStyle name="Output 2 12 5 7" xfId="17922"/>
    <cellStyle name="Output 2 12 5 8" xfId="17923"/>
    <cellStyle name="Output 2 12 5 9" xfId="17924"/>
    <cellStyle name="Output 2 12 6" xfId="17925"/>
    <cellStyle name="Output 2 12 6 10" xfId="17926"/>
    <cellStyle name="Output 2 12 6 11" xfId="17927"/>
    <cellStyle name="Output 2 12 6 2" xfId="17928"/>
    <cellStyle name="Output 2 12 6 3" xfId="17929"/>
    <cellStyle name="Output 2 12 6 4" xfId="17930"/>
    <cellStyle name="Output 2 12 6 5" xfId="17931"/>
    <cellStyle name="Output 2 12 6 6" xfId="17932"/>
    <cellStyle name="Output 2 12 6 7" xfId="17933"/>
    <cellStyle name="Output 2 12 6 8" xfId="17934"/>
    <cellStyle name="Output 2 12 6 9" xfId="17935"/>
    <cellStyle name="Output 2 12 7" xfId="17936"/>
    <cellStyle name="Output 2 12 7 10" xfId="17937"/>
    <cellStyle name="Output 2 12 7 11" xfId="17938"/>
    <cellStyle name="Output 2 12 7 2" xfId="17939"/>
    <cellStyle name="Output 2 12 7 3" xfId="17940"/>
    <cellStyle name="Output 2 12 7 4" xfId="17941"/>
    <cellStyle name="Output 2 12 7 5" xfId="17942"/>
    <cellStyle name="Output 2 12 7 6" xfId="17943"/>
    <cellStyle name="Output 2 12 7 7" xfId="17944"/>
    <cellStyle name="Output 2 12 7 8" xfId="17945"/>
    <cellStyle name="Output 2 12 7 9" xfId="17946"/>
    <cellStyle name="Output 2 12 8" xfId="17947"/>
    <cellStyle name="Output 2 12 8 10" xfId="17948"/>
    <cellStyle name="Output 2 12 8 11" xfId="17949"/>
    <cellStyle name="Output 2 12 8 2" xfId="17950"/>
    <cellStyle name="Output 2 12 8 3" xfId="17951"/>
    <cellStyle name="Output 2 12 8 4" xfId="17952"/>
    <cellStyle name="Output 2 12 8 5" xfId="17953"/>
    <cellStyle name="Output 2 12 8 6" xfId="17954"/>
    <cellStyle name="Output 2 12 8 7" xfId="17955"/>
    <cellStyle name="Output 2 12 8 8" xfId="17956"/>
    <cellStyle name="Output 2 12 8 9" xfId="17957"/>
    <cellStyle name="Output 2 12 9" xfId="17958"/>
    <cellStyle name="Output 2 12 9 10" xfId="17959"/>
    <cellStyle name="Output 2 12 9 11" xfId="17960"/>
    <cellStyle name="Output 2 12 9 2" xfId="17961"/>
    <cellStyle name="Output 2 12 9 3" xfId="17962"/>
    <cellStyle name="Output 2 12 9 4" xfId="17963"/>
    <cellStyle name="Output 2 12 9 5" xfId="17964"/>
    <cellStyle name="Output 2 12 9 6" xfId="17965"/>
    <cellStyle name="Output 2 12 9 7" xfId="17966"/>
    <cellStyle name="Output 2 12 9 8" xfId="17967"/>
    <cellStyle name="Output 2 12 9 9" xfId="17968"/>
    <cellStyle name="Output 2 13" xfId="17969"/>
    <cellStyle name="Output 2 13 10" xfId="17970"/>
    <cellStyle name="Output 2 13 10 10" xfId="17971"/>
    <cellStyle name="Output 2 13 10 11" xfId="17972"/>
    <cellStyle name="Output 2 13 10 2" xfId="17973"/>
    <cellStyle name="Output 2 13 10 3" xfId="17974"/>
    <cellStyle name="Output 2 13 10 4" xfId="17975"/>
    <cellStyle name="Output 2 13 10 5" xfId="17976"/>
    <cellStyle name="Output 2 13 10 6" xfId="17977"/>
    <cellStyle name="Output 2 13 10 7" xfId="17978"/>
    <cellStyle name="Output 2 13 10 8" xfId="17979"/>
    <cellStyle name="Output 2 13 10 9" xfId="17980"/>
    <cellStyle name="Output 2 13 11" xfId="17981"/>
    <cellStyle name="Output 2 13 11 10" xfId="17982"/>
    <cellStyle name="Output 2 13 11 11" xfId="17983"/>
    <cellStyle name="Output 2 13 11 2" xfId="17984"/>
    <cellStyle name="Output 2 13 11 3" xfId="17985"/>
    <cellStyle name="Output 2 13 11 4" xfId="17986"/>
    <cellStyle name="Output 2 13 11 5" xfId="17987"/>
    <cellStyle name="Output 2 13 11 6" xfId="17988"/>
    <cellStyle name="Output 2 13 11 7" xfId="17989"/>
    <cellStyle name="Output 2 13 11 8" xfId="17990"/>
    <cellStyle name="Output 2 13 11 9" xfId="17991"/>
    <cellStyle name="Output 2 13 12" xfId="17992"/>
    <cellStyle name="Output 2 13 12 10" xfId="17993"/>
    <cellStyle name="Output 2 13 12 11" xfId="17994"/>
    <cellStyle name="Output 2 13 12 2" xfId="17995"/>
    <cellStyle name="Output 2 13 12 3" xfId="17996"/>
    <cellStyle name="Output 2 13 12 4" xfId="17997"/>
    <cellStyle name="Output 2 13 12 5" xfId="17998"/>
    <cellStyle name="Output 2 13 12 6" xfId="17999"/>
    <cellStyle name="Output 2 13 12 7" xfId="18000"/>
    <cellStyle name="Output 2 13 12 8" xfId="18001"/>
    <cellStyle name="Output 2 13 12 9" xfId="18002"/>
    <cellStyle name="Output 2 13 13" xfId="18003"/>
    <cellStyle name="Output 2 13 13 10" xfId="18004"/>
    <cellStyle name="Output 2 13 13 11" xfId="18005"/>
    <cellStyle name="Output 2 13 13 2" xfId="18006"/>
    <cellStyle name="Output 2 13 13 3" xfId="18007"/>
    <cellStyle name="Output 2 13 13 4" xfId="18008"/>
    <cellStyle name="Output 2 13 13 5" xfId="18009"/>
    <cellStyle name="Output 2 13 13 6" xfId="18010"/>
    <cellStyle name="Output 2 13 13 7" xfId="18011"/>
    <cellStyle name="Output 2 13 13 8" xfId="18012"/>
    <cellStyle name="Output 2 13 13 9" xfId="18013"/>
    <cellStyle name="Output 2 13 14" xfId="18014"/>
    <cellStyle name="Output 2 13 15" xfId="18015"/>
    <cellStyle name="Output 2 13 16" xfId="18016"/>
    <cellStyle name="Output 2 13 17" xfId="18017"/>
    <cellStyle name="Output 2 13 18" xfId="18018"/>
    <cellStyle name="Output 2 13 19" xfId="18019"/>
    <cellStyle name="Output 2 13 2" xfId="18020"/>
    <cellStyle name="Output 2 13 2 10" xfId="18021"/>
    <cellStyle name="Output 2 13 2 11" xfId="18022"/>
    <cellStyle name="Output 2 13 2 2" xfId="18023"/>
    <cellStyle name="Output 2 13 2 3" xfId="18024"/>
    <cellStyle name="Output 2 13 2 4" xfId="18025"/>
    <cellStyle name="Output 2 13 2 5" xfId="18026"/>
    <cellStyle name="Output 2 13 2 6" xfId="18027"/>
    <cellStyle name="Output 2 13 2 7" xfId="18028"/>
    <cellStyle name="Output 2 13 2 8" xfId="18029"/>
    <cellStyle name="Output 2 13 2 9" xfId="18030"/>
    <cellStyle name="Output 2 13 20" xfId="18031"/>
    <cellStyle name="Output 2 13 21" xfId="18032"/>
    <cellStyle name="Output 2 13 22" xfId="18033"/>
    <cellStyle name="Output 2 13 23" xfId="18034"/>
    <cellStyle name="Output 2 13 3" xfId="18035"/>
    <cellStyle name="Output 2 13 3 10" xfId="18036"/>
    <cellStyle name="Output 2 13 3 11" xfId="18037"/>
    <cellStyle name="Output 2 13 3 2" xfId="18038"/>
    <cellStyle name="Output 2 13 3 3" xfId="18039"/>
    <cellStyle name="Output 2 13 3 4" xfId="18040"/>
    <cellStyle name="Output 2 13 3 5" xfId="18041"/>
    <cellStyle name="Output 2 13 3 6" xfId="18042"/>
    <cellStyle name="Output 2 13 3 7" xfId="18043"/>
    <cellStyle name="Output 2 13 3 8" xfId="18044"/>
    <cellStyle name="Output 2 13 3 9" xfId="18045"/>
    <cellStyle name="Output 2 13 4" xfId="18046"/>
    <cellStyle name="Output 2 13 4 10" xfId="18047"/>
    <cellStyle name="Output 2 13 4 11" xfId="18048"/>
    <cellStyle name="Output 2 13 4 2" xfId="18049"/>
    <cellStyle name="Output 2 13 4 3" xfId="18050"/>
    <cellStyle name="Output 2 13 4 4" xfId="18051"/>
    <cellStyle name="Output 2 13 4 5" xfId="18052"/>
    <cellStyle name="Output 2 13 4 6" xfId="18053"/>
    <cellStyle name="Output 2 13 4 7" xfId="18054"/>
    <cellStyle name="Output 2 13 4 8" xfId="18055"/>
    <cellStyle name="Output 2 13 4 9" xfId="18056"/>
    <cellStyle name="Output 2 13 5" xfId="18057"/>
    <cellStyle name="Output 2 13 5 10" xfId="18058"/>
    <cellStyle name="Output 2 13 5 11" xfId="18059"/>
    <cellStyle name="Output 2 13 5 2" xfId="18060"/>
    <cellStyle name="Output 2 13 5 3" xfId="18061"/>
    <cellStyle name="Output 2 13 5 4" xfId="18062"/>
    <cellStyle name="Output 2 13 5 5" xfId="18063"/>
    <cellStyle name="Output 2 13 5 6" xfId="18064"/>
    <cellStyle name="Output 2 13 5 7" xfId="18065"/>
    <cellStyle name="Output 2 13 5 8" xfId="18066"/>
    <cellStyle name="Output 2 13 5 9" xfId="18067"/>
    <cellStyle name="Output 2 13 6" xfId="18068"/>
    <cellStyle name="Output 2 13 6 10" xfId="18069"/>
    <cellStyle name="Output 2 13 6 11" xfId="18070"/>
    <cellStyle name="Output 2 13 6 2" xfId="18071"/>
    <cellStyle name="Output 2 13 6 3" xfId="18072"/>
    <cellStyle name="Output 2 13 6 4" xfId="18073"/>
    <cellStyle name="Output 2 13 6 5" xfId="18074"/>
    <cellStyle name="Output 2 13 6 6" xfId="18075"/>
    <cellStyle name="Output 2 13 6 7" xfId="18076"/>
    <cellStyle name="Output 2 13 6 8" xfId="18077"/>
    <cellStyle name="Output 2 13 6 9" xfId="18078"/>
    <cellStyle name="Output 2 13 7" xfId="18079"/>
    <cellStyle name="Output 2 13 7 10" xfId="18080"/>
    <cellStyle name="Output 2 13 7 11" xfId="18081"/>
    <cellStyle name="Output 2 13 7 2" xfId="18082"/>
    <cellStyle name="Output 2 13 7 3" xfId="18083"/>
    <cellStyle name="Output 2 13 7 4" xfId="18084"/>
    <cellStyle name="Output 2 13 7 5" xfId="18085"/>
    <cellStyle name="Output 2 13 7 6" xfId="18086"/>
    <cellStyle name="Output 2 13 7 7" xfId="18087"/>
    <cellStyle name="Output 2 13 7 8" xfId="18088"/>
    <cellStyle name="Output 2 13 7 9" xfId="18089"/>
    <cellStyle name="Output 2 13 8" xfId="18090"/>
    <cellStyle name="Output 2 13 8 10" xfId="18091"/>
    <cellStyle name="Output 2 13 8 11" xfId="18092"/>
    <cellStyle name="Output 2 13 8 2" xfId="18093"/>
    <cellStyle name="Output 2 13 8 3" xfId="18094"/>
    <cellStyle name="Output 2 13 8 4" xfId="18095"/>
    <cellStyle name="Output 2 13 8 5" xfId="18096"/>
    <cellStyle name="Output 2 13 8 6" xfId="18097"/>
    <cellStyle name="Output 2 13 8 7" xfId="18098"/>
    <cellStyle name="Output 2 13 8 8" xfId="18099"/>
    <cellStyle name="Output 2 13 8 9" xfId="18100"/>
    <cellStyle name="Output 2 13 9" xfId="18101"/>
    <cellStyle name="Output 2 13 9 10" xfId="18102"/>
    <cellStyle name="Output 2 13 9 11" xfId="18103"/>
    <cellStyle name="Output 2 13 9 2" xfId="18104"/>
    <cellStyle name="Output 2 13 9 3" xfId="18105"/>
    <cellStyle name="Output 2 13 9 4" xfId="18106"/>
    <cellStyle name="Output 2 13 9 5" xfId="18107"/>
    <cellStyle name="Output 2 13 9 6" xfId="18108"/>
    <cellStyle name="Output 2 13 9 7" xfId="18109"/>
    <cellStyle name="Output 2 13 9 8" xfId="18110"/>
    <cellStyle name="Output 2 13 9 9" xfId="18111"/>
    <cellStyle name="Output 2 14" xfId="18112"/>
    <cellStyle name="Output 2 14 10" xfId="18113"/>
    <cellStyle name="Output 2 14 10 10" xfId="18114"/>
    <cellStyle name="Output 2 14 10 11" xfId="18115"/>
    <cellStyle name="Output 2 14 10 2" xfId="18116"/>
    <cellStyle name="Output 2 14 10 3" xfId="18117"/>
    <cellStyle name="Output 2 14 10 4" xfId="18118"/>
    <cellStyle name="Output 2 14 10 5" xfId="18119"/>
    <cellStyle name="Output 2 14 10 6" xfId="18120"/>
    <cellStyle name="Output 2 14 10 7" xfId="18121"/>
    <cellStyle name="Output 2 14 10 8" xfId="18122"/>
    <cellStyle name="Output 2 14 10 9" xfId="18123"/>
    <cellStyle name="Output 2 14 11" xfId="18124"/>
    <cellStyle name="Output 2 14 11 10" xfId="18125"/>
    <cellStyle name="Output 2 14 11 11" xfId="18126"/>
    <cellStyle name="Output 2 14 11 2" xfId="18127"/>
    <cellStyle name="Output 2 14 11 3" xfId="18128"/>
    <cellStyle name="Output 2 14 11 4" xfId="18129"/>
    <cellStyle name="Output 2 14 11 5" xfId="18130"/>
    <cellStyle name="Output 2 14 11 6" xfId="18131"/>
    <cellStyle name="Output 2 14 11 7" xfId="18132"/>
    <cellStyle name="Output 2 14 11 8" xfId="18133"/>
    <cellStyle name="Output 2 14 11 9" xfId="18134"/>
    <cellStyle name="Output 2 14 12" xfId="18135"/>
    <cellStyle name="Output 2 14 12 10" xfId="18136"/>
    <cellStyle name="Output 2 14 12 11" xfId="18137"/>
    <cellStyle name="Output 2 14 12 2" xfId="18138"/>
    <cellStyle name="Output 2 14 12 3" xfId="18139"/>
    <cellStyle name="Output 2 14 12 4" xfId="18140"/>
    <cellStyle name="Output 2 14 12 5" xfId="18141"/>
    <cellStyle name="Output 2 14 12 6" xfId="18142"/>
    <cellStyle name="Output 2 14 12 7" xfId="18143"/>
    <cellStyle name="Output 2 14 12 8" xfId="18144"/>
    <cellStyle name="Output 2 14 12 9" xfId="18145"/>
    <cellStyle name="Output 2 14 13" xfId="18146"/>
    <cellStyle name="Output 2 14 13 10" xfId="18147"/>
    <cellStyle name="Output 2 14 13 11" xfId="18148"/>
    <cellStyle name="Output 2 14 13 2" xfId="18149"/>
    <cellStyle name="Output 2 14 13 3" xfId="18150"/>
    <cellStyle name="Output 2 14 13 4" xfId="18151"/>
    <cellStyle name="Output 2 14 13 5" xfId="18152"/>
    <cellStyle name="Output 2 14 13 6" xfId="18153"/>
    <cellStyle name="Output 2 14 13 7" xfId="18154"/>
    <cellStyle name="Output 2 14 13 8" xfId="18155"/>
    <cellStyle name="Output 2 14 13 9" xfId="18156"/>
    <cellStyle name="Output 2 14 14" xfId="18157"/>
    <cellStyle name="Output 2 14 15" xfId="18158"/>
    <cellStyle name="Output 2 14 16" xfId="18159"/>
    <cellStyle name="Output 2 14 17" xfId="18160"/>
    <cellStyle name="Output 2 14 18" xfId="18161"/>
    <cellStyle name="Output 2 14 19" xfId="18162"/>
    <cellStyle name="Output 2 14 2" xfId="18163"/>
    <cellStyle name="Output 2 14 2 10" xfId="18164"/>
    <cellStyle name="Output 2 14 2 11" xfId="18165"/>
    <cellStyle name="Output 2 14 2 2" xfId="18166"/>
    <cellStyle name="Output 2 14 2 3" xfId="18167"/>
    <cellStyle name="Output 2 14 2 4" xfId="18168"/>
    <cellStyle name="Output 2 14 2 5" xfId="18169"/>
    <cellStyle name="Output 2 14 2 6" xfId="18170"/>
    <cellStyle name="Output 2 14 2 7" xfId="18171"/>
    <cellStyle name="Output 2 14 2 8" xfId="18172"/>
    <cellStyle name="Output 2 14 2 9" xfId="18173"/>
    <cellStyle name="Output 2 14 20" xfId="18174"/>
    <cellStyle name="Output 2 14 21" xfId="18175"/>
    <cellStyle name="Output 2 14 22" xfId="18176"/>
    <cellStyle name="Output 2 14 23" xfId="18177"/>
    <cellStyle name="Output 2 14 3" xfId="18178"/>
    <cellStyle name="Output 2 14 3 10" xfId="18179"/>
    <cellStyle name="Output 2 14 3 11" xfId="18180"/>
    <cellStyle name="Output 2 14 3 2" xfId="18181"/>
    <cellStyle name="Output 2 14 3 3" xfId="18182"/>
    <cellStyle name="Output 2 14 3 4" xfId="18183"/>
    <cellStyle name="Output 2 14 3 5" xfId="18184"/>
    <cellStyle name="Output 2 14 3 6" xfId="18185"/>
    <cellStyle name="Output 2 14 3 7" xfId="18186"/>
    <cellStyle name="Output 2 14 3 8" xfId="18187"/>
    <cellStyle name="Output 2 14 3 9" xfId="18188"/>
    <cellStyle name="Output 2 14 4" xfId="18189"/>
    <cellStyle name="Output 2 14 4 10" xfId="18190"/>
    <cellStyle name="Output 2 14 4 11" xfId="18191"/>
    <cellStyle name="Output 2 14 4 2" xfId="18192"/>
    <cellStyle name="Output 2 14 4 3" xfId="18193"/>
    <cellStyle name="Output 2 14 4 4" xfId="18194"/>
    <cellStyle name="Output 2 14 4 5" xfId="18195"/>
    <cellStyle name="Output 2 14 4 6" xfId="18196"/>
    <cellStyle name="Output 2 14 4 7" xfId="18197"/>
    <cellStyle name="Output 2 14 4 8" xfId="18198"/>
    <cellStyle name="Output 2 14 4 9" xfId="18199"/>
    <cellStyle name="Output 2 14 5" xfId="18200"/>
    <cellStyle name="Output 2 14 5 10" xfId="18201"/>
    <cellStyle name="Output 2 14 5 11" xfId="18202"/>
    <cellStyle name="Output 2 14 5 2" xfId="18203"/>
    <cellStyle name="Output 2 14 5 3" xfId="18204"/>
    <cellStyle name="Output 2 14 5 4" xfId="18205"/>
    <cellStyle name="Output 2 14 5 5" xfId="18206"/>
    <cellStyle name="Output 2 14 5 6" xfId="18207"/>
    <cellStyle name="Output 2 14 5 7" xfId="18208"/>
    <cellStyle name="Output 2 14 5 8" xfId="18209"/>
    <cellStyle name="Output 2 14 5 9" xfId="18210"/>
    <cellStyle name="Output 2 14 6" xfId="18211"/>
    <cellStyle name="Output 2 14 6 10" xfId="18212"/>
    <cellStyle name="Output 2 14 6 11" xfId="18213"/>
    <cellStyle name="Output 2 14 6 2" xfId="18214"/>
    <cellStyle name="Output 2 14 6 3" xfId="18215"/>
    <cellStyle name="Output 2 14 6 4" xfId="18216"/>
    <cellStyle name="Output 2 14 6 5" xfId="18217"/>
    <cellStyle name="Output 2 14 6 6" xfId="18218"/>
    <cellStyle name="Output 2 14 6 7" xfId="18219"/>
    <cellStyle name="Output 2 14 6 8" xfId="18220"/>
    <cellStyle name="Output 2 14 6 9" xfId="18221"/>
    <cellStyle name="Output 2 14 7" xfId="18222"/>
    <cellStyle name="Output 2 14 7 10" xfId="18223"/>
    <cellStyle name="Output 2 14 7 11" xfId="18224"/>
    <cellStyle name="Output 2 14 7 2" xfId="18225"/>
    <cellStyle name="Output 2 14 7 3" xfId="18226"/>
    <cellStyle name="Output 2 14 7 4" xfId="18227"/>
    <cellStyle name="Output 2 14 7 5" xfId="18228"/>
    <cellStyle name="Output 2 14 7 6" xfId="18229"/>
    <cellStyle name="Output 2 14 7 7" xfId="18230"/>
    <cellStyle name="Output 2 14 7 8" xfId="18231"/>
    <cellStyle name="Output 2 14 7 9" xfId="18232"/>
    <cellStyle name="Output 2 14 8" xfId="18233"/>
    <cellStyle name="Output 2 14 8 10" xfId="18234"/>
    <cellStyle name="Output 2 14 8 11" xfId="18235"/>
    <cellStyle name="Output 2 14 8 2" xfId="18236"/>
    <cellStyle name="Output 2 14 8 3" xfId="18237"/>
    <cellStyle name="Output 2 14 8 4" xfId="18238"/>
    <cellStyle name="Output 2 14 8 5" xfId="18239"/>
    <cellStyle name="Output 2 14 8 6" xfId="18240"/>
    <cellStyle name="Output 2 14 8 7" xfId="18241"/>
    <cellStyle name="Output 2 14 8 8" xfId="18242"/>
    <cellStyle name="Output 2 14 8 9" xfId="18243"/>
    <cellStyle name="Output 2 14 9" xfId="18244"/>
    <cellStyle name="Output 2 14 9 10" xfId="18245"/>
    <cellStyle name="Output 2 14 9 11" xfId="18246"/>
    <cellStyle name="Output 2 14 9 2" xfId="18247"/>
    <cellStyle name="Output 2 14 9 3" xfId="18248"/>
    <cellStyle name="Output 2 14 9 4" xfId="18249"/>
    <cellStyle name="Output 2 14 9 5" xfId="18250"/>
    <cellStyle name="Output 2 14 9 6" xfId="18251"/>
    <cellStyle name="Output 2 14 9 7" xfId="18252"/>
    <cellStyle name="Output 2 14 9 8" xfId="18253"/>
    <cellStyle name="Output 2 14 9 9" xfId="18254"/>
    <cellStyle name="Output 2 15" xfId="18255"/>
    <cellStyle name="Output 2 15 10" xfId="18256"/>
    <cellStyle name="Output 2 15 11" xfId="18257"/>
    <cellStyle name="Output 2 15 2" xfId="18258"/>
    <cellStyle name="Output 2 15 3" xfId="18259"/>
    <cellStyle name="Output 2 15 4" xfId="18260"/>
    <cellStyle name="Output 2 15 5" xfId="18261"/>
    <cellStyle name="Output 2 15 6" xfId="18262"/>
    <cellStyle name="Output 2 15 7" xfId="18263"/>
    <cellStyle name="Output 2 15 8" xfId="18264"/>
    <cellStyle name="Output 2 15 9" xfId="18265"/>
    <cellStyle name="Output 2 16" xfId="18266"/>
    <cellStyle name="Output 2 16 10" xfId="18267"/>
    <cellStyle name="Output 2 16 11" xfId="18268"/>
    <cellStyle name="Output 2 16 2" xfId="18269"/>
    <cellStyle name="Output 2 16 3" xfId="18270"/>
    <cellStyle name="Output 2 16 4" xfId="18271"/>
    <cellStyle name="Output 2 16 5" xfId="18272"/>
    <cellStyle name="Output 2 16 6" xfId="18273"/>
    <cellStyle name="Output 2 16 7" xfId="18274"/>
    <cellStyle name="Output 2 16 8" xfId="18275"/>
    <cellStyle name="Output 2 16 9" xfId="18276"/>
    <cellStyle name="Output 2 17" xfId="18277"/>
    <cellStyle name="Output 2 17 10" xfId="18278"/>
    <cellStyle name="Output 2 17 11" xfId="18279"/>
    <cellStyle name="Output 2 17 2" xfId="18280"/>
    <cellStyle name="Output 2 17 3" xfId="18281"/>
    <cellStyle name="Output 2 17 4" xfId="18282"/>
    <cellStyle name="Output 2 17 5" xfId="18283"/>
    <cellStyle name="Output 2 17 6" xfId="18284"/>
    <cellStyle name="Output 2 17 7" xfId="18285"/>
    <cellStyle name="Output 2 17 8" xfId="18286"/>
    <cellStyle name="Output 2 17 9" xfId="18287"/>
    <cellStyle name="Output 2 18" xfId="18288"/>
    <cellStyle name="Output 2 18 10" xfId="18289"/>
    <cellStyle name="Output 2 18 11" xfId="18290"/>
    <cellStyle name="Output 2 18 2" xfId="18291"/>
    <cellStyle name="Output 2 18 3" xfId="18292"/>
    <cellStyle name="Output 2 18 4" xfId="18293"/>
    <cellStyle name="Output 2 18 5" xfId="18294"/>
    <cellStyle name="Output 2 18 6" xfId="18295"/>
    <cellStyle name="Output 2 18 7" xfId="18296"/>
    <cellStyle name="Output 2 18 8" xfId="18297"/>
    <cellStyle name="Output 2 18 9" xfId="18298"/>
    <cellStyle name="Output 2 19" xfId="18299"/>
    <cellStyle name="Output 2 19 10" xfId="18300"/>
    <cellStyle name="Output 2 19 11" xfId="18301"/>
    <cellStyle name="Output 2 19 2" xfId="18302"/>
    <cellStyle name="Output 2 19 3" xfId="18303"/>
    <cellStyle name="Output 2 19 4" xfId="18304"/>
    <cellStyle name="Output 2 19 5" xfId="18305"/>
    <cellStyle name="Output 2 19 6" xfId="18306"/>
    <cellStyle name="Output 2 19 7" xfId="18307"/>
    <cellStyle name="Output 2 19 8" xfId="18308"/>
    <cellStyle name="Output 2 19 9" xfId="18309"/>
    <cellStyle name="Output 2 2" xfId="18310"/>
    <cellStyle name="Output 2 2 10" xfId="18311"/>
    <cellStyle name="Output 2 2 10 10" xfId="18312"/>
    <cellStyle name="Output 2 2 10 11" xfId="18313"/>
    <cellStyle name="Output 2 2 10 2" xfId="18314"/>
    <cellStyle name="Output 2 2 10 3" xfId="18315"/>
    <cellStyle name="Output 2 2 10 4" xfId="18316"/>
    <cellStyle name="Output 2 2 10 5" xfId="18317"/>
    <cellStyle name="Output 2 2 10 6" xfId="18318"/>
    <cellStyle name="Output 2 2 10 7" xfId="18319"/>
    <cellStyle name="Output 2 2 10 8" xfId="18320"/>
    <cellStyle name="Output 2 2 10 9" xfId="18321"/>
    <cellStyle name="Output 2 2 11" xfId="18322"/>
    <cellStyle name="Output 2 2 11 10" xfId="18323"/>
    <cellStyle name="Output 2 2 11 11" xfId="18324"/>
    <cellStyle name="Output 2 2 11 2" xfId="18325"/>
    <cellStyle name="Output 2 2 11 3" xfId="18326"/>
    <cellStyle name="Output 2 2 11 4" xfId="18327"/>
    <cellStyle name="Output 2 2 11 5" xfId="18328"/>
    <cellStyle name="Output 2 2 11 6" xfId="18329"/>
    <cellStyle name="Output 2 2 11 7" xfId="18330"/>
    <cellStyle name="Output 2 2 11 8" xfId="18331"/>
    <cellStyle name="Output 2 2 11 9" xfId="18332"/>
    <cellStyle name="Output 2 2 12" xfId="18333"/>
    <cellStyle name="Output 2 2 12 10" xfId="18334"/>
    <cellStyle name="Output 2 2 12 11" xfId="18335"/>
    <cellStyle name="Output 2 2 12 2" xfId="18336"/>
    <cellStyle name="Output 2 2 12 3" xfId="18337"/>
    <cellStyle name="Output 2 2 12 4" xfId="18338"/>
    <cellStyle name="Output 2 2 12 5" xfId="18339"/>
    <cellStyle name="Output 2 2 12 6" xfId="18340"/>
    <cellStyle name="Output 2 2 12 7" xfId="18341"/>
    <cellStyle name="Output 2 2 12 8" xfId="18342"/>
    <cellStyle name="Output 2 2 12 9" xfId="18343"/>
    <cellStyle name="Output 2 2 13" xfId="18344"/>
    <cellStyle name="Output 2 2 13 10" xfId="18345"/>
    <cellStyle name="Output 2 2 13 11" xfId="18346"/>
    <cellStyle name="Output 2 2 13 2" xfId="18347"/>
    <cellStyle name="Output 2 2 13 3" xfId="18348"/>
    <cellStyle name="Output 2 2 13 4" xfId="18349"/>
    <cellStyle name="Output 2 2 13 5" xfId="18350"/>
    <cellStyle name="Output 2 2 13 6" xfId="18351"/>
    <cellStyle name="Output 2 2 13 7" xfId="18352"/>
    <cellStyle name="Output 2 2 13 8" xfId="18353"/>
    <cellStyle name="Output 2 2 13 9" xfId="18354"/>
    <cellStyle name="Output 2 2 14" xfId="18355"/>
    <cellStyle name="Output 2 2 14 10" xfId="18356"/>
    <cellStyle name="Output 2 2 14 11" xfId="18357"/>
    <cellStyle name="Output 2 2 14 2" xfId="18358"/>
    <cellStyle name="Output 2 2 14 3" xfId="18359"/>
    <cellStyle name="Output 2 2 14 4" xfId="18360"/>
    <cellStyle name="Output 2 2 14 5" xfId="18361"/>
    <cellStyle name="Output 2 2 14 6" xfId="18362"/>
    <cellStyle name="Output 2 2 14 7" xfId="18363"/>
    <cellStyle name="Output 2 2 14 8" xfId="18364"/>
    <cellStyle name="Output 2 2 14 9" xfId="18365"/>
    <cellStyle name="Output 2 2 15" xfId="18366"/>
    <cellStyle name="Output 2 2 15 10" xfId="18367"/>
    <cellStyle name="Output 2 2 15 11" xfId="18368"/>
    <cellStyle name="Output 2 2 15 2" xfId="18369"/>
    <cellStyle name="Output 2 2 15 3" xfId="18370"/>
    <cellStyle name="Output 2 2 15 4" xfId="18371"/>
    <cellStyle name="Output 2 2 15 5" xfId="18372"/>
    <cellStyle name="Output 2 2 15 6" xfId="18373"/>
    <cellStyle name="Output 2 2 15 7" xfId="18374"/>
    <cellStyle name="Output 2 2 15 8" xfId="18375"/>
    <cellStyle name="Output 2 2 15 9" xfId="18376"/>
    <cellStyle name="Output 2 2 16" xfId="18377"/>
    <cellStyle name="Output 2 2 16 10" xfId="18378"/>
    <cellStyle name="Output 2 2 16 11" xfId="18379"/>
    <cellStyle name="Output 2 2 16 2" xfId="18380"/>
    <cellStyle name="Output 2 2 16 3" xfId="18381"/>
    <cellStyle name="Output 2 2 16 4" xfId="18382"/>
    <cellStyle name="Output 2 2 16 5" xfId="18383"/>
    <cellStyle name="Output 2 2 16 6" xfId="18384"/>
    <cellStyle name="Output 2 2 16 7" xfId="18385"/>
    <cellStyle name="Output 2 2 16 8" xfId="18386"/>
    <cellStyle name="Output 2 2 16 9" xfId="18387"/>
    <cellStyle name="Output 2 2 17" xfId="18388"/>
    <cellStyle name="Output 2 2 17 10" xfId="18389"/>
    <cellStyle name="Output 2 2 17 11" xfId="18390"/>
    <cellStyle name="Output 2 2 17 2" xfId="18391"/>
    <cellStyle name="Output 2 2 17 3" xfId="18392"/>
    <cellStyle name="Output 2 2 17 4" xfId="18393"/>
    <cellStyle name="Output 2 2 17 5" xfId="18394"/>
    <cellStyle name="Output 2 2 17 6" xfId="18395"/>
    <cellStyle name="Output 2 2 17 7" xfId="18396"/>
    <cellStyle name="Output 2 2 17 8" xfId="18397"/>
    <cellStyle name="Output 2 2 17 9" xfId="18398"/>
    <cellStyle name="Output 2 2 18" xfId="18399"/>
    <cellStyle name="Output 2 2 18 10" xfId="18400"/>
    <cellStyle name="Output 2 2 18 11" xfId="18401"/>
    <cellStyle name="Output 2 2 18 2" xfId="18402"/>
    <cellStyle name="Output 2 2 18 3" xfId="18403"/>
    <cellStyle name="Output 2 2 18 4" xfId="18404"/>
    <cellStyle name="Output 2 2 18 5" xfId="18405"/>
    <cellStyle name="Output 2 2 18 6" xfId="18406"/>
    <cellStyle name="Output 2 2 18 7" xfId="18407"/>
    <cellStyle name="Output 2 2 18 8" xfId="18408"/>
    <cellStyle name="Output 2 2 18 9" xfId="18409"/>
    <cellStyle name="Output 2 2 19" xfId="18410"/>
    <cellStyle name="Output 2 2 2" xfId="18411"/>
    <cellStyle name="Output 2 2 2 10" xfId="18412"/>
    <cellStyle name="Output 2 2 2 11" xfId="18413"/>
    <cellStyle name="Output 2 2 2 2" xfId="18414"/>
    <cellStyle name="Output 2 2 2 3" xfId="18415"/>
    <cellStyle name="Output 2 2 2 4" xfId="18416"/>
    <cellStyle name="Output 2 2 2 5" xfId="18417"/>
    <cellStyle name="Output 2 2 2 6" xfId="18418"/>
    <cellStyle name="Output 2 2 2 7" xfId="18419"/>
    <cellStyle name="Output 2 2 2 8" xfId="18420"/>
    <cellStyle name="Output 2 2 2 9" xfId="18421"/>
    <cellStyle name="Output 2 2 20" xfId="18422"/>
    <cellStyle name="Output 2 2 21" xfId="18423"/>
    <cellStyle name="Output 2 2 22" xfId="18424"/>
    <cellStyle name="Output 2 2 23" xfId="18425"/>
    <cellStyle name="Output 2 2 24" xfId="18426"/>
    <cellStyle name="Output 2 2 25" xfId="18427"/>
    <cellStyle name="Output 2 2 26" xfId="18428"/>
    <cellStyle name="Output 2 2 27" xfId="18429"/>
    <cellStyle name="Output 2 2 28" xfId="18430"/>
    <cellStyle name="Output 2 2 29" xfId="18431"/>
    <cellStyle name="Output 2 2 3" xfId="18432"/>
    <cellStyle name="Output 2 2 3 10" xfId="18433"/>
    <cellStyle name="Output 2 2 3 11" xfId="18434"/>
    <cellStyle name="Output 2 2 3 2" xfId="18435"/>
    <cellStyle name="Output 2 2 3 3" xfId="18436"/>
    <cellStyle name="Output 2 2 3 4" xfId="18437"/>
    <cellStyle name="Output 2 2 3 5" xfId="18438"/>
    <cellStyle name="Output 2 2 3 6" xfId="18439"/>
    <cellStyle name="Output 2 2 3 7" xfId="18440"/>
    <cellStyle name="Output 2 2 3 8" xfId="18441"/>
    <cellStyle name="Output 2 2 3 9" xfId="18442"/>
    <cellStyle name="Output 2 2 30" xfId="18443"/>
    <cellStyle name="Output 2 2 31" xfId="18444"/>
    <cellStyle name="Output 2 2 32" xfId="18445"/>
    <cellStyle name="Output 2 2 33" xfId="18446"/>
    <cellStyle name="Output 2 2 34" xfId="18447"/>
    <cellStyle name="Output 2 2 35" xfId="18448"/>
    <cellStyle name="Output 2 2 36" xfId="18449"/>
    <cellStyle name="Output 2 2 37" xfId="18450"/>
    <cellStyle name="Output 2 2 38" xfId="18451"/>
    <cellStyle name="Output 2 2 39" xfId="18452"/>
    <cellStyle name="Output 2 2 4" xfId="18453"/>
    <cellStyle name="Output 2 2 4 10" xfId="18454"/>
    <cellStyle name="Output 2 2 4 11" xfId="18455"/>
    <cellStyle name="Output 2 2 4 2" xfId="18456"/>
    <cellStyle name="Output 2 2 4 3" xfId="18457"/>
    <cellStyle name="Output 2 2 4 4" xfId="18458"/>
    <cellStyle name="Output 2 2 4 5" xfId="18459"/>
    <cellStyle name="Output 2 2 4 6" xfId="18460"/>
    <cellStyle name="Output 2 2 4 7" xfId="18461"/>
    <cellStyle name="Output 2 2 4 8" xfId="18462"/>
    <cellStyle name="Output 2 2 4 9" xfId="18463"/>
    <cellStyle name="Output 2 2 40" xfId="18464"/>
    <cellStyle name="Output 2 2 5" xfId="18465"/>
    <cellStyle name="Output 2 2 5 10" xfId="18466"/>
    <cellStyle name="Output 2 2 5 11" xfId="18467"/>
    <cellStyle name="Output 2 2 5 2" xfId="18468"/>
    <cellStyle name="Output 2 2 5 3" xfId="18469"/>
    <cellStyle name="Output 2 2 5 4" xfId="18470"/>
    <cellStyle name="Output 2 2 5 5" xfId="18471"/>
    <cellStyle name="Output 2 2 5 6" xfId="18472"/>
    <cellStyle name="Output 2 2 5 7" xfId="18473"/>
    <cellStyle name="Output 2 2 5 8" xfId="18474"/>
    <cellStyle name="Output 2 2 5 9" xfId="18475"/>
    <cellStyle name="Output 2 2 6" xfId="18476"/>
    <cellStyle name="Output 2 2 6 10" xfId="18477"/>
    <cellStyle name="Output 2 2 6 11" xfId="18478"/>
    <cellStyle name="Output 2 2 6 2" xfId="18479"/>
    <cellStyle name="Output 2 2 6 3" xfId="18480"/>
    <cellStyle name="Output 2 2 6 4" xfId="18481"/>
    <cellStyle name="Output 2 2 6 5" xfId="18482"/>
    <cellStyle name="Output 2 2 6 6" xfId="18483"/>
    <cellStyle name="Output 2 2 6 7" xfId="18484"/>
    <cellStyle name="Output 2 2 6 8" xfId="18485"/>
    <cellStyle name="Output 2 2 6 9" xfId="18486"/>
    <cellStyle name="Output 2 2 7" xfId="18487"/>
    <cellStyle name="Output 2 2 7 10" xfId="18488"/>
    <cellStyle name="Output 2 2 7 11" xfId="18489"/>
    <cellStyle name="Output 2 2 7 2" xfId="18490"/>
    <cellStyle name="Output 2 2 7 3" xfId="18491"/>
    <cellStyle name="Output 2 2 7 4" xfId="18492"/>
    <cellStyle name="Output 2 2 7 5" xfId="18493"/>
    <cellStyle name="Output 2 2 7 6" xfId="18494"/>
    <cellStyle name="Output 2 2 7 7" xfId="18495"/>
    <cellStyle name="Output 2 2 7 8" xfId="18496"/>
    <cellStyle name="Output 2 2 7 9" xfId="18497"/>
    <cellStyle name="Output 2 2 8" xfId="18498"/>
    <cellStyle name="Output 2 2 8 10" xfId="18499"/>
    <cellStyle name="Output 2 2 8 11" xfId="18500"/>
    <cellStyle name="Output 2 2 8 2" xfId="18501"/>
    <cellStyle name="Output 2 2 8 3" xfId="18502"/>
    <cellStyle name="Output 2 2 8 4" xfId="18503"/>
    <cellStyle name="Output 2 2 8 5" xfId="18504"/>
    <cellStyle name="Output 2 2 8 6" xfId="18505"/>
    <cellStyle name="Output 2 2 8 7" xfId="18506"/>
    <cellStyle name="Output 2 2 8 8" xfId="18507"/>
    <cellStyle name="Output 2 2 8 9" xfId="18508"/>
    <cellStyle name="Output 2 2 9" xfId="18509"/>
    <cellStyle name="Output 2 2 9 10" xfId="18510"/>
    <cellStyle name="Output 2 2 9 11" xfId="18511"/>
    <cellStyle name="Output 2 2 9 2" xfId="18512"/>
    <cellStyle name="Output 2 2 9 3" xfId="18513"/>
    <cellStyle name="Output 2 2 9 4" xfId="18514"/>
    <cellStyle name="Output 2 2 9 5" xfId="18515"/>
    <cellStyle name="Output 2 2 9 6" xfId="18516"/>
    <cellStyle name="Output 2 2 9 7" xfId="18517"/>
    <cellStyle name="Output 2 2 9 8" xfId="18518"/>
    <cellStyle name="Output 2 2 9 9" xfId="18519"/>
    <cellStyle name="Output 2 20" xfId="18520"/>
    <cellStyle name="Output 2 20 10" xfId="18521"/>
    <cellStyle name="Output 2 20 11" xfId="18522"/>
    <cellStyle name="Output 2 20 2" xfId="18523"/>
    <cellStyle name="Output 2 20 3" xfId="18524"/>
    <cellStyle name="Output 2 20 4" xfId="18525"/>
    <cellStyle name="Output 2 20 5" xfId="18526"/>
    <cellStyle name="Output 2 20 6" xfId="18527"/>
    <cellStyle name="Output 2 20 7" xfId="18528"/>
    <cellStyle name="Output 2 20 8" xfId="18529"/>
    <cellStyle name="Output 2 20 9" xfId="18530"/>
    <cellStyle name="Output 2 21" xfId="18531"/>
    <cellStyle name="Output 2 21 10" xfId="18532"/>
    <cellStyle name="Output 2 21 11" xfId="18533"/>
    <cellStyle name="Output 2 21 2" xfId="18534"/>
    <cellStyle name="Output 2 21 3" xfId="18535"/>
    <cellStyle name="Output 2 21 4" xfId="18536"/>
    <cellStyle name="Output 2 21 5" xfId="18537"/>
    <cellStyle name="Output 2 21 6" xfId="18538"/>
    <cellStyle name="Output 2 21 7" xfId="18539"/>
    <cellStyle name="Output 2 21 8" xfId="18540"/>
    <cellStyle name="Output 2 21 9" xfId="18541"/>
    <cellStyle name="Output 2 22" xfId="18542"/>
    <cellStyle name="Output 2 22 10" xfId="18543"/>
    <cellStyle name="Output 2 22 11" xfId="18544"/>
    <cellStyle name="Output 2 22 2" xfId="18545"/>
    <cellStyle name="Output 2 22 3" xfId="18546"/>
    <cellStyle name="Output 2 22 4" xfId="18547"/>
    <cellStyle name="Output 2 22 5" xfId="18548"/>
    <cellStyle name="Output 2 22 6" xfId="18549"/>
    <cellStyle name="Output 2 22 7" xfId="18550"/>
    <cellStyle name="Output 2 22 8" xfId="18551"/>
    <cellStyle name="Output 2 22 9" xfId="18552"/>
    <cellStyle name="Output 2 23" xfId="18553"/>
    <cellStyle name="Output 2 23 10" xfId="18554"/>
    <cellStyle name="Output 2 23 11" xfId="18555"/>
    <cellStyle name="Output 2 23 2" xfId="18556"/>
    <cellStyle name="Output 2 23 3" xfId="18557"/>
    <cellStyle name="Output 2 23 4" xfId="18558"/>
    <cellStyle name="Output 2 23 5" xfId="18559"/>
    <cellStyle name="Output 2 23 6" xfId="18560"/>
    <cellStyle name="Output 2 23 7" xfId="18561"/>
    <cellStyle name="Output 2 23 8" xfId="18562"/>
    <cellStyle name="Output 2 23 9" xfId="18563"/>
    <cellStyle name="Output 2 24" xfId="18564"/>
    <cellStyle name="Output 2 24 10" xfId="18565"/>
    <cellStyle name="Output 2 24 11" xfId="18566"/>
    <cellStyle name="Output 2 24 2" xfId="18567"/>
    <cellStyle name="Output 2 24 3" xfId="18568"/>
    <cellStyle name="Output 2 24 4" xfId="18569"/>
    <cellStyle name="Output 2 24 5" xfId="18570"/>
    <cellStyle name="Output 2 24 6" xfId="18571"/>
    <cellStyle name="Output 2 24 7" xfId="18572"/>
    <cellStyle name="Output 2 24 8" xfId="18573"/>
    <cellStyle name="Output 2 24 9" xfId="18574"/>
    <cellStyle name="Output 2 25" xfId="18575"/>
    <cellStyle name="Output 2 25 10" xfId="18576"/>
    <cellStyle name="Output 2 25 11" xfId="18577"/>
    <cellStyle name="Output 2 25 2" xfId="18578"/>
    <cellStyle name="Output 2 25 3" xfId="18579"/>
    <cellStyle name="Output 2 25 4" xfId="18580"/>
    <cellStyle name="Output 2 25 5" xfId="18581"/>
    <cellStyle name="Output 2 25 6" xfId="18582"/>
    <cellStyle name="Output 2 25 7" xfId="18583"/>
    <cellStyle name="Output 2 25 8" xfId="18584"/>
    <cellStyle name="Output 2 25 9" xfId="18585"/>
    <cellStyle name="Output 2 26" xfId="18586"/>
    <cellStyle name="Output 2 26 10" xfId="18587"/>
    <cellStyle name="Output 2 26 11" xfId="18588"/>
    <cellStyle name="Output 2 26 2" xfId="18589"/>
    <cellStyle name="Output 2 26 3" xfId="18590"/>
    <cellStyle name="Output 2 26 4" xfId="18591"/>
    <cellStyle name="Output 2 26 5" xfId="18592"/>
    <cellStyle name="Output 2 26 6" xfId="18593"/>
    <cellStyle name="Output 2 26 7" xfId="18594"/>
    <cellStyle name="Output 2 26 8" xfId="18595"/>
    <cellStyle name="Output 2 26 9" xfId="18596"/>
    <cellStyle name="Output 2 27" xfId="18597"/>
    <cellStyle name="Output 2 27 10" xfId="18598"/>
    <cellStyle name="Output 2 27 11" xfId="18599"/>
    <cellStyle name="Output 2 27 2" xfId="18600"/>
    <cellStyle name="Output 2 27 3" xfId="18601"/>
    <cellStyle name="Output 2 27 4" xfId="18602"/>
    <cellStyle name="Output 2 27 5" xfId="18603"/>
    <cellStyle name="Output 2 27 6" xfId="18604"/>
    <cellStyle name="Output 2 27 7" xfId="18605"/>
    <cellStyle name="Output 2 27 8" xfId="18606"/>
    <cellStyle name="Output 2 27 9" xfId="18607"/>
    <cellStyle name="Output 2 28" xfId="18608"/>
    <cellStyle name="Output 2 28 10" xfId="18609"/>
    <cellStyle name="Output 2 28 11" xfId="18610"/>
    <cellStyle name="Output 2 28 2" xfId="18611"/>
    <cellStyle name="Output 2 28 3" xfId="18612"/>
    <cellStyle name="Output 2 28 4" xfId="18613"/>
    <cellStyle name="Output 2 28 5" xfId="18614"/>
    <cellStyle name="Output 2 28 6" xfId="18615"/>
    <cellStyle name="Output 2 28 7" xfId="18616"/>
    <cellStyle name="Output 2 28 8" xfId="18617"/>
    <cellStyle name="Output 2 28 9" xfId="18618"/>
    <cellStyle name="Output 2 29" xfId="18619"/>
    <cellStyle name="Output 2 3" xfId="18620"/>
    <cellStyle name="Output 2 3 10" xfId="18621"/>
    <cellStyle name="Output 2 3 10 10" xfId="18622"/>
    <cellStyle name="Output 2 3 10 11" xfId="18623"/>
    <cellStyle name="Output 2 3 10 2" xfId="18624"/>
    <cellStyle name="Output 2 3 10 3" xfId="18625"/>
    <cellStyle name="Output 2 3 10 4" xfId="18626"/>
    <cellStyle name="Output 2 3 10 5" xfId="18627"/>
    <cellStyle name="Output 2 3 10 6" xfId="18628"/>
    <cellStyle name="Output 2 3 10 7" xfId="18629"/>
    <cellStyle name="Output 2 3 10 8" xfId="18630"/>
    <cellStyle name="Output 2 3 10 9" xfId="18631"/>
    <cellStyle name="Output 2 3 11" xfId="18632"/>
    <cellStyle name="Output 2 3 11 10" xfId="18633"/>
    <cellStyle name="Output 2 3 11 11" xfId="18634"/>
    <cellStyle name="Output 2 3 11 2" xfId="18635"/>
    <cellStyle name="Output 2 3 11 3" xfId="18636"/>
    <cellStyle name="Output 2 3 11 4" xfId="18637"/>
    <cellStyle name="Output 2 3 11 5" xfId="18638"/>
    <cellStyle name="Output 2 3 11 6" xfId="18639"/>
    <cellStyle name="Output 2 3 11 7" xfId="18640"/>
    <cellStyle name="Output 2 3 11 8" xfId="18641"/>
    <cellStyle name="Output 2 3 11 9" xfId="18642"/>
    <cellStyle name="Output 2 3 12" xfId="18643"/>
    <cellStyle name="Output 2 3 12 10" xfId="18644"/>
    <cellStyle name="Output 2 3 12 11" xfId="18645"/>
    <cellStyle name="Output 2 3 12 2" xfId="18646"/>
    <cellStyle name="Output 2 3 12 3" xfId="18647"/>
    <cellStyle name="Output 2 3 12 4" xfId="18648"/>
    <cellStyle name="Output 2 3 12 5" xfId="18649"/>
    <cellStyle name="Output 2 3 12 6" xfId="18650"/>
    <cellStyle name="Output 2 3 12 7" xfId="18651"/>
    <cellStyle name="Output 2 3 12 8" xfId="18652"/>
    <cellStyle name="Output 2 3 12 9" xfId="18653"/>
    <cellStyle name="Output 2 3 13" xfId="18654"/>
    <cellStyle name="Output 2 3 13 10" xfId="18655"/>
    <cellStyle name="Output 2 3 13 11" xfId="18656"/>
    <cellStyle name="Output 2 3 13 2" xfId="18657"/>
    <cellStyle name="Output 2 3 13 3" xfId="18658"/>
    <cellStyle name="Output 2 3 13 4" xfId="18659"/>
    <cellStyle name="Output 2 3 13 5" xfId="18660"/>
    <cellStyle name="Output 2 3 13 6" xfId="18661"/>
    <cellStyle name="Output 2 3 13 7" xfId="18662"/>
    <cellStyle name="Output 2 3 13 8" xfId="18663"/>
    <cellStyle name="Output 2 3 13 9" xfId="18664"/>
    <cellStyle name="Output 2 3 14" xfId="18665"/>
    <cellStyle name="Output 2 3 14 10" xfId="18666"/>
    <cellStyle name="Output 2 3 14 11" xfId="18667"/>
    <cellStyle name="Output 2 3 14 2" xfId="18668"/>
    <cellStyle name="Output 2 3 14 3" xfId="18669"/>
    <cellStyle name="Output 2 3 14 4" xfId="18670"/>
    <cellStyle name="Output 2 3 14 5" xfId="18671"/>
    <cellStyle name="Output 2 3 14 6" xfId="18672"/>
    <cellStyle name="Output 2 3 14 7" xfId="18673"/>
    <cellStyle name="Output 2 3 14 8" xfId="18674"/>
    <cellStyle name="Output 2 3 14 9" xfId="18675"/>
    <cellStyle name="Output 2 3 15" xfId="18676"/>
    <cellStyle name="Output 2 3 15 10" xfId="18677"/>
    <cellStyle name="Output 2 3 15 11" xfId="18678"/>
    <cellStyle name="Output 2 3 15 2" xfId="18679"/>
    <cellStyle name="Output 2 3 15 3" xfId="18680"/>
    <cellStyle name="Output 2 3 15 4" xfId="18681"/>
    <cellStyle name="Output 2 3 15 5" xfId="18682"/>
    <cellStyle name="Output 2 3 15 6" xfId="18683"/>
    <cellStyle name="Output 2 3 15 7" xfId="18684"/>
    <cellStyle name="Output 2 3 15 8" xfId="18685"/>
    <cellStyle name="Output 2 3 15 9" xfId="18686"/>
    <cellStyle name="Output 2 3 16" xfId="18687"/>
    <cellStyle name="Output 2 3 16 10" xfId="18688"/>
    <cellStyle name="Output 2 3 16 11" xfId="18689"/>
    <cellStyle name="Output 2 3 16 2" xfId="18690"/>
    <cellStyle name="Output 2 3 16 3" xfId="18691"/>
    <cellStyle name="Output 2 3 16 4" xfId="18692"/>
    <cellStyle name="Output 2 3 16 5" xfId="18693"/>
    <cellStyle name="Output 2 3 16 6" xfId="18694"/>
    <cellStyle name="Output 2 3 16 7" xfId="18695"/>
    <cellStyle name="Output 2 3 16 8" xfId="18696"/>
    <cellStyle name="Output 2 3 16 9" xfId="18697"/>
    <cellStyle name="Output 2 3 17" xfId="18698"/>
    <cellStyle name="Output 2 3 17 10" xfId="18699"/>
    <cellStyle name="Output 2 3 17 11" xfId="18700"/>
    <cellStyle name="Output 2 3 17 2" xfId="18701"/>
    <cellStyle name="Output 2 3 17 3" xfId="18702"/>
    <cellStyle name="Output 2 3 17 4" xfId="18703"/>
    <cellStyle name="Output 2 3 17 5" xfId="18704"/>
    <cellStyle name="Output 2 3 17 6" xfId="18705"/>
    <cellStyle name="Output 2 3 17 7" xfId="18706"/>
    <cellStyle name="Output 2 3 17 8" xfId="18707"/>
    <cellStyle name="Output 2 3 17 9" xfId="18708"/>
    <cellStyle name="Output 2 3 18" xfId="18709"/>
    <cellStyle name="Output 2 3 18 10" xfId="18710"/>
    <cellStyle name="Output 2 3 18 11" xfId="18711"/>
    <cellStyle name="Output 2 3 18 2" xfId="18712"/>
    <cellStyle name="Output 2 3 18 3" xfId="18713"/>
    <cellStyle name="Output 2 3 18 4" xfId="18714"/>
    <cellStyle name="Output 2 3 18 5" xfId="18715"/>
    <cellStyle name="Output 2 3 18 6" xfId="18716"/>
    <cellStyle name="Output 2 3 18 7" xfId="18717"/>
    <cellStyle name="Output 2 3 18 8" xfId="18718"/>
    <cellStyle name="Output 2 3 18 9" xfId="18719"/>
    <cellStyle name="Output 2 3 19" xfId="18720"/>
    <cellStyle name="Output 2 3 2" xfId="18721"/>
    <cellStyle name="Output 2 3 2 10" xfId="18722"/>
    <cellStyle name="Output 2 3 2 11" xfId="18723"/>
    <cellStyle name="Output 2 3 2 2" xfId="18724"/>
    <cellStyle name="Output 2 3 2 3" xfId="18725"/>
    <cellStyle name="Output 2 3 2 4" xfId="18726"/>
    <cellStyle name="Output 2 3 2 5" xfId="18727"/>
    <cellStyle name="Output 2 3 2 6" xfId="18728"/>
    <cellStyle name="Output 2 3 2 7" xfId="18729"/>
    <cellStyle name="Output 2 3 2 8" xfId="18730"/>
    <cellStyle name="Output 2 3 2 9" xfId="18731"/>
    <cellStyle name="Output 2 3 20" xfId="18732"/>
    <cellStyle name="Output 2 3 21" xfId="18733"/>
    <cellStyle name="Output 2 3 22" xfId="18734"/>
    <cellStyle name="Output 2 3 23" xfId="18735"/>
    <cellStyle name="Output 2 3 24" xfId="18736"/>
    <cellStyle name="Output 2 3 25" xfId="18737"/>
    <cellStyle name="Output 2 3 26" xfId="18738"/>
    <cellStyle name="Output 2 3 27" xfId="18739"/>
    <cellStyle name="Output 2 3 28" xfId="18740"/>
    <cellStyle name="Output 2 3 29" xfId="18741"/>
    <cellStyle name="Output 2 3 3" xfId="18742"/>
    <cellStyle name="Output 2 3 3 10" xfId="18743"/>
    <cellStyle name="Output 2 3 3 11" xfId="18744"/>
    <cellStyle name="Output 2 3 3 2" xfId="18745"/>
    <cellStyle name="Output 2 3 3 3" xfId="18746"/>
    <cellStyle name="Output 2 3 3 4" xfId="18747"/>
    <cellStyle name="Output 2 3 3 5" xfId="18748"/>
    <cellStyle name="Output 2 3 3 6" xfId="18749"/>
    <cellStyle name="Output 2 3 3 7" xfId="18750"/>
    <cellStyle name="Output 2 3 3 8" xfId="18751"/>
    <cellStyle name="Output 2 3 3 9" xfId="18752"/>
    <cellStyle name="Output 2 3 30" xfId="18753"/>
    <cellStyle name="Output 2 3 31" xfId="18754"/>
    <cellStyle name="Output 2 3 32" xfId="18755"/>
    <cellStyle name="Output 2 3 33" xfId="18756"/>
    <cellStyle name="Output 2 3 34" xfId="18757"/>
    <cellStyle name="Output 2 3 35" xfId="18758"/>
    <cellStyle name="Output 2 3 36" xfId="18759"/>
    <cellStyle name="Output 2 3 37" xfId="18760"/>
    <cellStyle name="Output 2 3 38" xfId="18761"/>
    <cellStyle name="Output 2 3 39" xfId="18762"/>
    <cellStyle name="Output 2 3 4" xfId="18763"/>
    <cellStyle name="Output 2 3 4 10" xfId="18764"/>
    <cellStyle name="Output 2 3 4 11" xfId="18765"/>
    <cellStyle name="Output 2 3 4 2" xfId="18766"/>
    <cellStyle name="Output 2 3 4 3" xfId="18767"/>
    <cellStyle name="Output 2 3 4 4" xfId="18768"/>
    <cellStyle name="Output 2 3 4 5" xfId="18769"/>
    <cellStyle name="Output 2 3 4 6" xfId="18770"/>
    <cellStyle name="Output 2 3 4 7" xfId="18771"/>
    <cellStyle name="Output 2 3 4 8" xfId="18772"/>
    <cellStyle name="Output 2 3 4 9" xfId="18773"/>
    <cellStyle name="Output 2 3 40" xfId="18774"/>
    <cellStyle name="Output 2 3 5" xfId="18775"/>
    <cellStyle name="Output 2 3 5 10" xfId="18776"/>
    <cellStyle name="Output 2 3 5 11" xfId="18777"/>
    <cellStyle name="Output 2 3 5 2" xfId="18778"/>
    <cellStyle name="Output 2 3 5 3" xfId="18779"/>
    <cellStyle name="Output 2 3 5 4" xfId="18780"/>
    <cellStyle name="Output 2 3 5 5" xfId="18781"/>
    <cellStyle name="Output 2 3 5 6" xfId="18782"/>
    <cellStyle name="Output 2 3 5 7" xfId="18783"/>
    <cellStyle name="Output 2 3 5 8" xfId="18784"/>
    <cellStyle name="Output 2 3 5 9" xfId="18785"/>
    <cellStyle name="Output 2 3 6" xfId="18786"/>
    <cellStyle name="Output 2 3 6 10" xfId="18787"/>
    <cellStyle name="Output 2 3 6 11" xfId="18788"/>
    <cellStyle name="Output 2 3 6 2" xfId="18789"/>
    <cellStyle name="Output 2 3 6 3" xfId="18790"/>
    <cellStyle name="Output 2 3 6 4" xfId="18791"/>
    <cellStyle name="Output 2 3 6 5" xfId="18792"/>
    <cellStyle name="Output 2 3 6 6" xfId="18793"/>
    <cellStyle name="Output 2 3 6 7" xfId="18794"/>
    <cellStyle name="Output 2 3 6 8" xfId="18795"/>
    <cellStyle name="Output 2 3 6 9" xfId="18796"/>
    <cellStyle name="Output 2 3 7" xfId="18797"/>
    <cellStyle name="Output 2 3 7 10" xfId="18798"/>
    <cellStyle name="Output 2 3 7 11" xfId="18799"/>
    <cellStyle name="Output 2 3 7 2" xfId="18800"/>
    <cellStyle name="Output 2 3 7 3" xfId="18801"/>
    <cellStyle name="Output 2 3 7 4" xfId="18802"/>
    <cellStyle name="Output 2 3 7 5" xfId="18803"/>
    <cellStyle name="Output 2 3 7 6" xfId="18804"/>
    <cellStyle name="Output 2 3 7 7" xfId="18805"/>
    <cellStyle name="Output 2 3 7 8" xfId="18806"/>
    <cellStyle name="Output 2 3 7 9" xfId="18807"/>
    <cellStyle name="Output 2 3 8" xfId="18808"/>
    <cellStyle name="Output 2 3 8 10" xfId="18809"/>
    <cellStyle name="Output 2 3 8 11" xfId="18810"/>
    <cellStyle name="Output 2 3 8 2" xfId="18811"/>
    <cellStyle name="Output 2 3 8 3" xfId="18812"/>
    <cellStyle name="Output 2 3 8 4" xfId="18813"/>
    <cellStyle name="Output 2 3 8 5" xfId="18814"/>
    <cellStyle name="Output 2 3 8 6" xfId="18815"/>
    <cellStyle name="Output 2 3 8 7" xfId="18816"/>
    <cellStyle name="Output 2 3 8 8" xfId="18817"/>
    <cellStyle name="Output 2 3 8 9" xfId="18818"/>
    <cellStyle name="Output 2 3 9" xfId="18819"/>
    <cellStyle name="Output 2 3 9 10" xfId="18820"/>
    <cellStyle name="Output 2 3 9 11" xfId="18821"/>
    <cellStyle name="Output 2 3 9 2" xfId="18822"/>
    <cellStyle name="Output 2 3 9 3" xfId="18823"/>
    <cellStyle name="Output 2 3 9 4" xfId="18824"/>
    <cellStyle name="Output 2 3 9 5" xfId="18825"/>
    <cellStyle name="Output 2 3 9 6" xfId="18826"/>
    <cellStyle name="Output 2 3 9 7" xfId="18827"/>
    <cellStyle name="Output 2 3 9 8" xfId="18828"/>
    <cellStyle name="Output 2 3 9 9" xfId="18829"/>
    <cellStyle name="Output 2 30" xfId="18830"/>
    <cellStyle name="Output 2 31" xfId="18831"/>
    <cellStyle name="Output 2 32" xfId="18832"/>
    <cellStyle name="Output 2 33" xfId="18833"/>
    <cellStyle name="Output 2 34" xfId="18834"/>
    <cellStyle name="Output 2 35" xfId="18835"/>
    <cellStyle name="Output 2 36" xfId="18836"/>
    <cellStyle name="Output 2 37" xfId="18837"/>
    <cellStyle name="Output 2 38" xfId="18838"/>
    <cellStyle name="Output 2 39" xfId="18839"/>
    <cellStyle name="Output 2 4" xfId="18840"/>
    <cellStyle name="Output 2 4 10" xfId="18841"/>
    <cellStyle name="Output 2 4 10 10" xfId="18842"/>
    <cellStyle name="Output 2 4 10 11" xfId="18843"/>
    <cellStyle name="Output 2 4 10 2" xfId="18844"/>
    <cellStyle name="Output 2 4 10 3" xfId="18845"/>
    <cellStyle name="Output 2 4 10 4" xfId="18846"/>
    <cellStyle name="Output 2 4 10 5" xfId="18847"/>
    <cellStyle name="Output 2 4 10 6" xfId="18848"/>
    <cellStyle name="Output 2 4 10 7" xfId="18849"/>
    <cellStyle name="Output 2 4 10 8" xfId="18850"/>
    <cellStyle name="Output 2 4 10 9" xfId="18851"/>
    <cellStyle name="Output 2 4 11" xfId="18852"/>
    <cellStyle name="Output 2 4 11 10" xfId="18853"/>
    <cellStyle name="Output 2 4 11 11" xfId="18854"/>
    <cellStyle name="Output 2 4 11 2" xfId="18855"/>
    <cellStyle name="Output 2 4 11 3" xfId="18856"/>
    <cellStyle name="Output 2 4 11 4" xfId="18857"/>
    <cellStyle name="Output 2 4 11 5" xfId="18858"/>
    <cellStyle name="Output 2 4 11 6" xfId="18859"/>
    <cellStyle name="Output 2 4 11 7" xfId="18860"/>
    <cellStyle name="Output 2 4 11 8" xfId="18861"/>
    <cellStyle name="Output 2 4 11 9" xfId="18862"/>
    <cellStyle name="Output 2 4 12" xfId="18863"/>
    <cellStyle name="Output 2 4 12 10" xfId="18864"/>
    <cellStyle name="Output 2 4 12 11" xfId="18865"/>
    <cellStyle name="Output 2 4 12 2" xfId="18866"/>
    <cellStyle name="Output 2 4 12 3" xfId="18867"/>
    <cellStyle name="Output 2 4 12 4" xfId="18868"/>
    <cellStyle name="Output 2 4 12 5" xfId="18869"/>
    <cellStyle name="Output 2 4 12 6" xfId="18870"/>
    <cellStyle name="Output 2 4 12 7" xfId="18871"/>
    <cellStyle name="Output 2 4 12 8" xfId="18872"/>
    <cellStyle name="Output 2 4 12 9" xfId="18873"/>
    <cellStyle name="Output 2 4 13" xfId="18874"/>
    <cellStyle name="Output 2 4 13 10" xfId="18875"/>
    <cellStyle name="Output 2 4 13 11" xfId="18876"/>
    <cellStyle name="Output 2 4 13 2" xfId="18877"/>
    <cellStyle name="Output 2 4 13 3" xfId="18878"/>
    <cellStyle name="Output 2 4 13 4" xfId="18879"/>
    <cellStyle name="Output 2 4 13 5" xfId="18880"/>
    <cellStyle name="Output 2 4 13 6" xfId="18881"/>
    <cellStyle name="Output 2 4 13 7" xfId="18882"/>
    <cellStyle name="Output 2 4 13 8" xfId="18883"/>
    <cellStyle name="Output 2 4 13 9" xfId="18884"/>
    <cellStyle name="Output 2 4 14" xfId="18885"/>
    <cellStyle name="Output 2 4 14 10" xfId="18886"/>
    <cellStyle name="Output 2 4 14 11" xfId="18887"/>
    <cellStyle name="Output 2 4 14 2" xfId="18888"/>
    <cellStyle name="Output 2 4 14 3" xfId="18889"/>
    <cellStyle name="Output 2 4 14 4" xfId="18890"/>
    <cellStyle name="Output 2 4 14 5" xfId="18891"/>
    <cellStyle name="Output 2 4 14 6" xfId="18892"/>
    <cellStyle name="Output 2 4 14 7" xfId="18893"/>
    <cellStyle name="Output 2 4 14 8" xfId="18894"/>
    <cellStyle name="Output 2 4 14 9" xfId="18895"/>
    <cellStyle name="Output 2 4 15" xfId="18896"/>
    <cellStyle name="Output 2 4 15 10" xfId="18897"/>
    <cellStyle name="Output 2 4 15 11" xfId="18898"/>
    <cellStyle name="Output 2 4 15 2" xfId="18899"/>
    <cellStyle name="Output 2 4 15 3" xfId="18900"/>
    <cellStyle name="Output 2 4 15 4" xfId="18901"/>
    <cellStyle name="Output 2 4 15 5" xfId="18902"/>
    <cellStyle name="Output 2 4 15 6" xfId="18903"/>
    <cellStyle name="Output 2 4 15 7" xfId="18904"/>
    <cellStyle name="Output 2 4 15 8" xfId="18905"/>
    <cellStyle name="Output 2 4 15 9" xfId="18906"/>
    <cellStyle name="Output 2 4 16" xfId="18907"/>
    <cellStyle name="Output 2 4 16 10" xfId="18908"/>
    <cellStyle name="Output 2 4 16 11" xfId="18909"/>
    <cellStyle name="Output 2 4 16 2" xfId="18910"/>
    <cellStyle name="Output 2 4 16 3" xfId="18911"/>
    <cellStyle name="Output 2 4 16 4" xfId="18912"/>
    <cellStyle name="Output 2 4 16 5" xfId="18913"/>
    <cellStyle name="Output 2 4 16 6" xfId="18914"/>
    <cellStyle name="Output 2 4 16 7" xfId="18915"/>
    <cellStyle name="Output 2 4 16 8" xfId="18916"/>
    <cellStyle name="Output 2 4 16 9" xfId="18917"/>
    <cellStyle name="Output 2 4 17" xfId="18918"/>
    <cellStyle name="Output 2 4 17 10" xfId="18919"/>
    <cellStyle name="Output 2 4 17 11" xfId="18920"/>
    <cellStyle name="Output 2 4 17 2" xfId="18921"/>
    <cellStyle name="Output 2 4 17 3" xfId="18922"/>
    <cellStyle name="Output 2 4 17 4" xfId="18923"/>
    <cellStyle name="Output 2 4 17 5" xfId="18924"/>
    <cellStyle name="Output 2 4 17 6" xfId="18925"/>
    <cellStyle name="Output 2 4 17 7" xfId="18926"/>
    <cellStyle name="Output 2 4 17 8" xfId="18927"/>
    <cellStyle name="Output 2 4 17 9" xfId="18928"/>
    <cellStyle name="Output 2 4 18" xfId="18929"/>
    <cellStyle name="Output 2 4 18 10" xfId="18930"/>
    <cellStyle name="Output 2 4 18 11" xfId="18931"/>
    <cellStyle name="Output 2 4 18 2" xfId="18932"/>
    <cellStyle name="Output 2 4 18 3" xfId="18933"/>
    <cellStyle name="Output 2 4 18 4" xfId="18934"/>
    <cellStyle name="Output 2 4 18 5" xfId="18935"/>
    <cellStyle name="Output 2 4 18 6" xfId="18936"/>
    <cellStyle name="Output 2 4 18 7" xfId="18937"/>
    <cellStyle name="Output 2 4 18 8" xfId="18938"/>
    <cellStyle name="Output 2 4 18 9" xfId="18939"/>
    <cellStyle name="Output 2 4 19" xfId="18940"/>
    <cellStyle name="Output 2 4 2" xfId="18941"/>
    <cellStyle name="Output 2 4 2 10" xfId="18942"/>
    <cellStyle name="Output 2 4 2 11" xfId="18943"/>
    <cellStyle name="Output 2 4 2 2" xfId="18944"/>
    <cellStyle name="Output 2 4 2 3" xfId="18945"/>
    <cellStyle name="Output 2 4 2 4" xfId="18946"/>
    <cellStyle name="Output 2 4 2 5" xfId="18947"/>
    <cellStyle name="Output 2 4 2 6" xfId="18948"/>
    <cellStyle name="Output 2 4 2 7" xfId="18949"/>
    <cellStyle name="Output 2 4 2 8" xfId="18950"/>
    <cellStyle name="Output 2 4 2 9" xfId="18951"/>
    <cellStyle name="Output 2 4 20" xfId="18952"/>
    <cellStyle name="Output 2 4 21" xfId="18953"/>
    <cellStyle name="Output 2 4 22" xfId="18954"/>
    <cellStyle name="Output 2 4 23" xfId="18955"/>
    <cellStyle name="Output 2 4 24" xfId="18956"/>
    <cellStyle name="Output 2 4 25" xfId="18957"/>
    <cellStyle name="Output 2 4 26" xfId="18958"/>
    <cellStyle name="Output 2 4 27" xfId="18959"/>
    <cellStyle name="Output 2 4 28" xfId="18960"/>
    <cellStyle name="Output 2 4 29" xfId="18961"/>
    <cellStyle name="Output 2 4 3" xfId="18962"/>
    <cellStyle name="Output 2 4 3 10" xfId="18963"/>
    <cellStyle name="Output 2 4 3 11" xfId="18964"/>
    <cellStyle name="Output 2 4 3 2" xfId="18965"/>
    <cellStyle name="Output 2 4 3 3" xfId="18966"/>
    <cellStyle name="Output 2 4 3 4" xfId="18967"/>
    <cellStyle name="Output 2 4 3 5" xfId="18968"/>
    <cellStyle name="Output 2 4 3 6" xfId="18969"/>
    <cellStyle name="Output 2 4 3 7" xfId="18970"/>
    <cellStyle name="Output 2 4 3 8" xfId="18971"/>
    <cellStyle name="Output 2 4 3 9" xfId="18972"/>
    <cellStyle name="Output 2 4 30" xfId="18973"/>
    <cellStyle name="Output 2 4 31" xfId="18974"/>
    <cellStyle name="Output 2 4 32" xfId="18975"/>
    <cellStyle name="Output 2 4 33" xfId="18976"/>
    <cellStyle name="Output 2 4 34" xfId="18977"/>
    <cellStyle name="Output 2 4 35" xfId="18978"/>
    <cellStyle name="Output 2 4 36" xfId="18979"/>
    <cellStyle name="Output 2 4 37" xfId="18980"/>
    <cellStyle name="Output 2 4 38" xfId="18981"/>
    <cellStyle name="Output 2 4 39" xfId="18982"/>
    <cellStyle name="Output 2 4 4" xfId="18983"/>
    <cellStyle name="Output 2 4 4 10" xfId="18984"/>
    <cellStyle name="Output 2 4 4 11" xfId="18985"/>
    <cellStyle name="Output 2 4 4 2" xfId="18986"/>
    <cellStyle name="Output 2 4 4 3" xfId="18987"/>
    <cellStyle name="Output 2 4 4 4" xfId="18988"/>
    <cellStyle name="Output 2 4 4 5" xfId="18989"/>
    <cellStyle name="Output 2 4 4 6" xfId="18990"/>
    <cellStyle name="Output 2 4 4 7" xfId="18991"/>
    <cellStyle name="Output 2 4 4 8" xfId="18992"/>
    <cellStyle name="Output 2 4 4 9" xfId="18993"/>
    <cellStyle name="Output 2 4 40" xfId="18994"/>
    <cellStyle name="Output 2 4 5" xfId="18995"/>
    <cellStyle name="Output 2 4 5 10" xfId="18996"/>
    <cellStyle name="Output 2 4 5 11" xfId="18997"/>
    <cellStyle name="Output 2 4 5 2" xfId="18998"/>
    <cellStyle name="Output 2 4 5 3" xfId="18999"/>
    <cellStyle name="Output 2 4 5 4" xfId="19000"/>
    <cellStyle name="Output 2 4 5 5" xfId="19001"/>
    <cellStyle name="Output 2 4 5 6" xfId="19002"/>
    <cellStyle name="Output 2 4 5 7" xfId="19003"/>
    <cellStyle name="Output 2 4 5 8" xfId="19004"/>
    <cellStyle name="Output 2 4 5 9" xfId="19005"/>
    <cellStyle name="Output 2 4 6" xfId="19006"/>
    <cellStyle name="Output 2 4 6 10" xfId="19007"/>
    <cellStyle name="Output 2 4 6 11" xfId="19008"/>
    <cellStyle name="Output 2 4 6 2" xfId="19009"/>
    <cellStyle name="Output 2 4 6 3" xfId="19010"/>
    <cellStyle name="Output 2 4 6 4" xfId="19011"/>
    <cellStyle name="Output 2 4 6 5" xfId="19012"/>
    <cellStyle name="Output 2 4 6 6" xfId="19013"/>
    <cellStyle name="Output 2 4 6 7" xfId="19014"/>
    <cellStyle name="Output 2 4 6 8" xfId="19015"/>
    <cellStyle name="Output 2 4 6 9" xfId="19016"/>
    <cellStyle name="Output 2 4 7" xfId="19017"/>
    <cellStyle name="Output 2 4 7 10" xfId="19018"/>
    <cellStyle name="Output 2 4 7 11" xfId="19019"/>
    <cellStyle name="Output 2 4 7 2" xfId="19020"/>
    <cellStyle name="Output 2 4 7 3" xfId="19021"/>
    <cellStyle name="Output 2 4 7 4" xfId="19022"/>
    <cellStyle name="Output 2 4 7 5" xfId="19023"/>
    <cellStyle name="Output 2 4 7 6" xfId="19024"/>
    <cellStyle name="Output 2 4 7 7" xfId="19025"/>
    <cellStyle name="Output 2 4 7 8" xfId="19026"/>
    <cellStyle name="Output 2 4 7 9" xfId="19027"/>
    <cellStyle name="Output 2 4 8" xfId="19028"/>
    <cellStyle name="Output 2 4 8 10" xfId="19029"/>
    <cellStyle name="Output 2 4 8 11" xfId="19030"/>
    <cellStyle name="Output 2 4 8 2" xfId="19031"/>
    <cellStyle name="Output 2 4 8 3" xfId="19032"/>
    <cellStyle name="Output 2 4 8 4" xfId="19033"/>
    <cellStyle name="Output 2 4 8 5" xfId="19034"/>
    <cellStyle name="Output 2 4 8 6" xfId="19035"/>
    <cellStyle name="Output 2 4 8 7" xfId="19036"/>
    <cellStyle name="Output 2 4 8 8" xfId="19037"/>
    <cellStyle name="Output 2 4 8 9" xfId="19038"/>
    <cellStyle name="Output 2 4 9" xfId="19039"/>
    <cellStyle name="Output 2 4 9 10" xfId="19040"/>
    <cellStyle name="Output 2 4 9 11" xfId="19041"/>
    <cellStyle name="Output 2 4 9 2" xfId="19042"/>
    <cellStyle name="Output 2 4 9 3" xfId="19043"/>
    <cellStyle name="Output 2 4 9 4" xfId="19044"/>
    <cellStyle name="Output 2 4 9 5" xfId="19045"/>
    <cellStyle name="Output 2 4 9 6" xfId="19046"/>
    <cellStyle name="Output 2 4 9 7" xfId="19047"/>
    <cellStyle name="Output 2 4 9 8" xfId="19048"/>
    <cellStyle name="Output 2 4 9 9" xfId="19049"/>
    <cellStyle name="Output 2 40" xfId="19050"/>
    <cellStyle name="Output 2 41" xfId="19051"/>
    <cellStyle name="Output 2 42" xfId="19052"/>
    <cellStyle name="Output 2 43" xfId="19053"/>
    <cellStyle name="Output 2 44" xfId="19054"/>
    <cellStyle name="Output 2 45" xfId="19055"/>
    <cellStyle name="Output 2 46" xfId="19056"/>
    <cellStyle name="Output 2 47" xfId="19057"/>
    <cellStyle name="Output 2 5" xfId="19058"/>
    <cellStyle name="Output 2 5 10" xfId="19059"/>
    <cellStyle name="Output 2 5 10 10" xfId="19060"/>
    <cellStyle name="Output 2 5 10 11" xfId="19061"/>
    <cellStyle name="Output 2 5 10 2" xfId="19062"/>
    <cellStyle name="Output 2 5 10 3" xfId="19063"/>
    <cellStyle name="Output 2 5 10 4" xfId="19064"/>
    <cellStyle name="Output 2 5 10 5" xfId="19065"/>
    <cellStyle name="Output 2 5 10 6" xfId="19066"/>
    <cellStyle name="Output 2 5 10 7" xfId="19067"/>
    <cellStyle name="Output 2 5 10 8" xfId="19068"/>
    <cellStyle name="Output 2 5 10 9" xfId="19069"/>
    <cellStyle name="Output 2 5 11" xfId="19070"/>
    <cellStyle name="Output 2 5 11 10" xfId="19071"/>
    <cellStyle name="Output 2 5 11 11" xfId="19072"/>
    <cellStyle name="Output 2 5 11 2" xfId="19073"/>
    <cellStyle name="Output 2 5 11 3" xfId="19074"/>
    <cellStyle name="Output 2 5 11 4" xfId="19075"/>
    <cellStyle name="Output 2 5 11 5" xfId="19076"/>
    <cellStyle name="Output 2 5 11 6" xfId="19077"/>
    <cellStyle name="Output 2 5 11 7" xfId="19078"/>
    <cellStyle name="Output 2 5 11 8" xfId="19079"/>
    <cellStyle name="Output 2 5 11 9" xfId="19080"/>
    <cellStyle name="Output 2 5 12" xfId="19081"/>
    <cellStyle name="Output 2 5 12 10" xfId="19082"/>
    <cellStyle name="Output 2 5 12 11" xfId="19083"/>
    <cellStyle name="Output 2 5 12 2" xfId="19084"/>
    <cellStyle name="Output 2 5 12 3" xfId="19085"/>
    <cellStyle name="Output 2 5 12 4" xfId="19086"/>
    <cellStyle name="Output 2 5 12 5" xfId="19087"/>
    <cellStyle name="Output 2 5 12 6" xfId="19088"/>
    <cellStyle name="Output 2 5 12 7" xfId="19089"/>
    <cellStyle name="Output 2 5 12 8" xfId="19090"/>
    <cellStyle name="Output 2 5 12 9" xfId="19091"/>
    <cellStyle name="Output 2 5 13" xfId="19092"/>
    <cellStyle name="Output 2 5 13 10" xfId="19093"/>
    <cellStyle name="Output 2 5 13 11" xfId="19094"/>
    <cellStyle name="Output 2 5 13 2" xfId="19095"/>
    <cellStyle name="Output 2 5 13 3" xfId="19096"/>
    <cellStyle name="Output 2 5 13 4" xfId="19097"/>
    <cellStyle name="Output 2 5 13 5" xfId="19098"/>
    <cellStyle name="Output 2 5 13 6" xfId="19099"/>
    <cellStyle name="Output 2 5 13 7" xfId="19100"/>
    <cellStyle name="Output 2 5 13 8" xfId="19101"/>
    <cellStyle name="Output 2 5 13 9" xfId="19102"/>
    <cellStyle name="Output 2 5 14" xfId="19103"/>
    <cellStyle name="Output 2 5 14 10" xfId="19104"/>
    <cellStyle name="Output 2 5 14 11" xfId="19105"/>
    <cellStyle name="Output 2 5 14 2" xfId="19106"/>
    <cellStyle name="Output 2 5 14 3" xfId="19107"/>
    <cellStyle name="Output 2 5 14 4" xfId="19108"/>
    <cellStyle name="Output 2 5 14 5" xfId="19109"/>
    <cellStyle name="Output 2 5 14 6" xfId="19110"/>
    <cellStyle name="Output 2 5 14 7" xfId="19111"/>
    <cellStyle name="Output 2 5 14 8" xfId="19112"/>
    <cellStyle name="Output 2 5 14 9" xfId="19113"/>
    <cellStyle name="Output 2 5 15" xfId="19114"/>
    <cellStyle name="Output 2 5 15 10" xfId="19115"/>
    <cellStyle name="Output 2 5 15 11" xfId="19116"/>
    <cellStyle name="Output 2 5 15 2" xfId="19117"/>
    <cellStyle name="Output 2 5 15 3" xfId="19118"/>
    <cellStyle name="Output 2 5 15 4" xfId="19119"/>
    <cellStyle name="Output 2 5 15 5" xfId="19120"/>
    <cellStyle name="Output 2 5 15 6" xfId="19121"/>
    <cellStyle name="Output 2 5 15 7" xfId="19122"/>
    <cellStyle name="Output 2 5 15 8" xfId="19123"/>
    <cellStyle name="Output 2 5 15 9" xfId="19124"/>
    <cellStyle name="Output 2 5 16" xfId="19125"/>
    <cellStyle name="Output 2 5 16 10" xfId="19126"/>
    <cellStyle name="Output 2 5 16 11" xfId="19127"/>
    <cellStyle name="Output 2 5 16 2" xfId="19128"/>
    <cellStyle name="Output 2 5 16 3" xfId="19129"/>
    <cellStyle name="Output 2 5 16 4" xfId="19130"/>
    <cellStyle name="Output 2 5 16 5" xfId="19131"/>
    <cellStyle name="Output 2 5 16 6" xfId="19132"/>
    <cellStyle name="Output 2 5 16 7" xfId="19133"/>
    <cellStyle name="Output 2 5 16 8" xfId="19134"/>
    <cellStyle name="Output 2 5 16 9" xfId="19135"/>
    <cellStyle name="Output 2 5 17" xfId="19136"/>
    <cellStyle name="Output 2 5 17 10" xfId="19137"/>
    <cellStyle name="Output 2 5 17 11" xfId="19138"/>
    <cellStyle name="Output 2 5 17 2" xfId="19139"/>
    <cellStyle name="Output 2 5 17 3" xfId="19140"/>
    <cellStyle name="Output 2 5 17 4" xfId="19141"/>
    <cellStyle name="Output 2 5 17 5" xfId="19142"/>
    <cellStyle name="Output 2 5 17 6" xfId="19143"/>
    <cellStyle name="Output 2 5 17 7" xfId="19144"/>
    <cellStyle name="Output 2 5 17 8" xfId="19145"/>
    <cellStyle name="Output 2 5 17 9" xfId="19146"/>
    <cellStyle name="Output 2 5 18" xfId="19147"/>
    <cellStyle name="Output 2 5 18 10" xfId="19148"/>
    <cellStyle name="Output 2 5 18 11" xfId="19149"/>
    <cellStyle name="Output 2 5 18 2" xfId="19150"/>
    <cellStyle name="Output 2 5 18 3" xfId="19151"/>
    <cellStyle name="Output 2 5 18 4" xfId="19152"/>
    <cellStyle name="Output 2 5 18 5" xfId="19153"/>
    <cellStyle name="Output 2 5 18 6" xfId="19154"/>
    <cellStyle name="Output 2 5 18 7" xfId="19155"/>
    <cellStyle name="Output 2 5 18 8" xfId="19156"/>
    <cellStyle name="Output 2 5 18 9" xfId="19157"/>
    <cellStyle name="Output 2 5 19" xfId="19158"/>
    <cellStyle name="Output 2 5 2" xfId="19159"/>
    <cellStyle name="Output 2 5 2 10" xfId="19160"/>
    <cellStyle name="Output 2 5 2 11" xfId="19161"/>
    <cellStyle name="Output 2 5 2 2" xfId="19162"/>
    <cellStyle name="Output 2 5 2 3" xfId="19163"/>
    <cellStyle name="Output 2 5 2 4" xfId="19164"/>
    <cellStyle name="Output 2 5 2 5" xfId="19165"/>
    <cellStyle name="Output 2 5 2 6" xfId="19166"/>
    <cellStyle name="Output 2 5 2 7" xfId="19167"/>
    <cellStyle name="Output 2 5 2 8" xfId="19168"/>
    <cellStyle name="Output 2 5 2 9" xfId="19169"/>
    <cellStyle name="Output 2 5 20" xfId="19170"/>
    <cellStyle name="Output 2 5 21" xfId="19171"/>
    <cellStyle name="Output 2 5 22" xfId="19172"/>
    <cellStyle name="Output 2 5 23" xfId="19173"/>
    <cellStyle name="Output 2 5 24" xfId="19174"/>
    <cellStyle name="Output 2 5 25" xfId="19175"/>
    <cellStyle name="Output 2 5 26" xfId="19176"/>
    <cellStyle name="Output 2 5 27" xfId="19177"/>
    <cellStyle name="Output 2 5 28" xfId="19178"/>
    <cellStyle name="Output 2 5 29" xfId="19179"/>
    <cellStyle name="Output 2 5 3" xfId="19180"/>
    <cellStyle name="Output 2 5 3 10" xfId="19181"/>
    <cellStyle name="Output 2 5 3 11" xfId="19182"/>
    <cellStyle name="Output 2 5 3 2" xfId="19183"/>
    <cellStyle name="Output 2 5 3 3" xfId="19184"/>
    <cellStyle name="Output 2 5 3 4" xfId="19185"/>
    <cellStyle name="Output 2 5 3 5" xfId="19186"/>
    <cellStyle name="Output 2 5 3 6" xfId="19187"/>
    <cellStyle name="Output 2 5 3 7" xfId="19188"/>
    <cellStyle name="Output 2 5 3 8" xfId="19189"/>
    <cellStyle name="Output 2 5 3 9" xfId="19190"/>
    <cellStyle name="Output 2 5 30" xfId="19191"/>
    <cellStyle name="Output 2 5 31" xfId="19192"/>
    <cellStyle name="Output 2 5 32" xfId="19193"/>
    <cellStyle name="Output 2 5 33" xfId="19194"/>
    <cellStyle name="Output 2 5 34" xfId="19195"/>
    <cellStyle name="Output 2 5 35" xfId="19196"/>
    <cellStyle name="Output 2 5 36" xfId="19197"/>
    <cellStyle name="Output 2 5 37" xfId="19198"/>
    <cellStyle name="Output 2 5 38" xfId="19199"/>
    <cellStyle name="Output 2 5 39" xfId="19200"/>
    <cellStyle name="Output 2 5 4" xfId="19201"/>
    <cellStyle name="Output 2 5 4 10" xfId="19202"/>
    <cellStyle name="Output 2 5 4 11" xfId="19203"/>
    <cellStyle name="Output 2 5 4 2" xfId="19204"/>
    <cellStyle name="Output 2 5 4 3" xfId="19205"/>
    <cellStyle name="Output 2 5 4 4" xfId="19206"/>
    <cellStyle name="Output 2 5 4 5" xfId="19207"/>
    <cellStyle name="Output 2 5 4 6" xfId="19208"/>
    <cellStyle name="Output 2 5 4 7" xfId="19209"/>
    <cellStyle name="Output 2 5 4 8" xfId="19210"/>
    <cellStyle name="Output 2 5 4 9" xfId="19211"/>
    <cellStyle name="Output 2 5 40" xfId="19212"/>
    <cellStyle name="Output 2 5 5" xfId="19213"/>
    <cellStyle name="Output 2 5 5 10" xfId="19214"/>
    <cellStyle name="Output 2 5 5 11" xfId="19215"/>
    <cellStyle name="Output 2 5 5 2" xfId="19216"/>
    <cellStyle name="Output 2 5 5 3" xfId="19217"/>
    <cellStyle name="Output 2 5 5 4" xfId="19218"/>
    <cellStyle name="Output 2 5 5 5" xfId="19219"/>
    <cellStyle name="Output 2 5 5 6" xfId="19220"/>
    <cellStyle name="Output 2 5 5 7" xfId="19221"/>
    <cellStyle name="Output 2 5 5 8" xfId="19222"/>
    <cellStyle name="Output 2 5 5 9" xfId="19223"/>
    <cellStyle name="Output 2 5 6" xfId="19224"/>
    <cellStyle name="Output 2 5 6 10" xfId="19225"/>
    <cellStyle name="Output 2 5 6 11" xfId="19226"/>
    <cellStyle name="Output 2 5 6 2" xfId="19227"/>
    <cellStyle name="Output 2 5 6 3" xfId="19228"/>
    <cellStyle name="Output 2 5 6 4" xfId="19229"/>
    <cellStyle name="Output 2 5 6 5" xfId="19230"/>
    <cellStyle name="Output 2 5 6 6" xfId="19231"/>
    <cellStyle name="Output 2 5 6 7" xfId="19232"/>
    <cellStyle name="Output 2 5 6 8" xfId="19233"/>
    <cellStyle name="Output 2 5 6 9" xfId="19234"/>
    <cellStyle name="Output 2 5 7" xfId="19235"/>
    <cellStyle name="Output 2 5 7 10" xfId="19236"/>
    <cellStyle name="Output 2 5 7 11" xfId="19237"/>
    <cellStyle name="Output 2 5 7 2" xfId="19238"/>
    <cellStyle name="Output 2 5 7 3" xfId="19239"/>
    <cellStyle name="Output 2 5 7 4" xfId="19240"/>
    <cellStyle name="Output 2 5 7 5" xfId="19241"/>
    <cellStyle name="Output 2 5 7 6" xfId="19242"/>
    <cellStyle name="Output 2 5 7 7" xfId="19243"/>
    <cellStyle name="Output 2 5 7 8" xfId="19244"/>
    <cellStyle name="Output 2 5 7 9" xfId="19245"/>
    <cellStyle name="Output 2 5 8" xfId="19246"/>
    <cellStyle name="Output 2 5 8 10" xfId="19247"/>
    <cellStyle name="Output 2 5 8 11" xfId="19248"/>
    <cellStyle name="Output 2 5 8 2" xfId="19249"/>
    <cellStyle name="Output 2 5 8 3" xfId="19250"/>
    <cellStyle name="Output 2 5 8 4" xfId="19251"/>
    <cellStyle name="Output 2 5 8 5" xfId="19252"/>
    <cellStyle name="Output 2 5 8 6" xfId="19253"/>
    <cellStyle name="Output 2 5 8 7" xfId="19254"/>
    <cellStyle name="Output 2 5 8 8" xfId="19255"/>
    <cellStyle name="Output 2 5 8 9" xfId="19256"/>
    <cellStyle name="Output 2 5 9" xfId="19257"/>
    <cellStyle name="Output 2 5 9 10" xfId="19258"/>
    <cellStyle name="Output 2 5 9 11" xfId="19259"/>
    <cellStyle name="Output 2 5 9 2" xfId="19260"/>
    <cellStyle name="Output 2 5 9 3" xfId="19261"/>
    <cellStyle name="Output 2 5 9 4" xfId="19262"/>
    <cellStyle name="Output 2 5 9 5" xfId="19263"/>
    <cellStyle name="Output 2 5 9 6" xfId="19264"/>
    <cellStyle name="Output 2 5 9 7" xfId="19265"/>
    <cellStyle name="Output 2 5 9 8" xfId="19266"/>
    <cellStyle name="Output 2 5 9 9" xfId="19267"/>
    <cellStyle name="Output 2 6" xfId="19268"/>
    <cellStyle name="Output 2 6 10" xfId="19269"/>
    <cellStyle name="Output 2 6 10 10" xfId="19270"/>
    <cellStyle name="Output 2 6 10 11" xfId="19271"/>
    <cellStyle name="Output 2 6 10 2" xfId="19272"/>
    <cellStyle name="Output 2 6 10 3" xfId="19273"/>
    <cellStyle name="Output 2 6 10 4" xfId="19274"/>
    <cellStyle name="Output 2 6 10 5" xfId="19275"/>
    <cellStyle name="Output 2 6 10 6" xfId="19276"/>
    <cellStyle name="Output 2 6 10 7" xfId="19277"/>
    <cellStyle name="Output 2 6 10 8" xfId="19278"/>
    <cellStyle name="Output 2 6 10 9" xfId="19279"/>
    <cellStyle name="Output 2 6 11" xfId="19280"/>
    <cellStyle name="Output 2 6 11 10" xfId="19281"/>
    <cellStyle name="Output 2 6 11 11" xfId="19282"/>
    <cellStyle name="Output 2 6 11 2" xfId="19283"/>
    <cellStyle name="Output 2 6 11 3" xfId="19284"/>
    <cellStyle name="Output 2 6 11 4" xfId="19285"/>
    <cellStyle name="Output 2 6 11 5" xfId="19286"/>
    <cellStyle name="Output 2 6 11 6" xfId="19287"/>
    <cellStyle name="Output 2 6 11 7" xfId="19288"/>
    <cellStyle name="Output 2 6 11 8" xfId="19289"/>
    <cellStyle name="Output 2 6 11 9" xfId="19290"/>
    <cellStyle name="Output 2 6 12" xfId="19291"/>
    <cellStyle name="Output 2 6 12 10" xfId="19292"/>
    <cellStyle name="Output 2 6 12 11" xfId="19293"/>
    <cellStyle name="Output 2 6 12 2" xfId="19294"/>
    <cellStyle name="Output 2 6 12 3" xfId="19295"/>
    <cellStyle name="Output 2 6 12 4" xfId="19296"/>
    <cellStyle name="Output 2 6 12 5" xfId="19297"/>
    <cellStyle name="Output 2 6 12 6" xfId="19298"/>
    <cellStyle name="Output 2 6 12 7" xfId="19299"/>
    <cellStyle name="Output 2 6 12 8" xfId="19300"/>
    <cellStyle name="Output 2 6 12 9" xfId="19301"/>
    <cellStyle name="Output 2 6 13" xfId="19302"/>
    <cellStyle name="Output 2 6 13 10" xfId="19303"/>
    <cellStyle name="Output 2 6 13 11" xfId="19304"/>
    <cellStyle name="Output 2 6 13 2" xfId="19305"/>
    <cellStyle name="Output 2 6 13 3" xfId="19306"/>
    <cellStyle name="Output 2 6 13 4" xfId="19307"/>
    <cellStyle name="Output 2 6 13 5" xfId="19308"/>
    <cellStyle name="Output 2 6 13 6" xfId="19309"/>
    <cellStyle name="Output 2 6 13 7" xfId="19310"/>
    <cellStyle name="Output 2 6 13 8" xfId="19311"/>
    <cellStyle name="Output 2 6 13 9" xfId="19312"/>
    <cellStyle name="Output 2 6 14" xfId="19313"/>
    <cellStyle name="Output 2 6 14 10" xfId="19314"/>
    <cellStyle name="Output 2 6 14 11" xfId="19315"/>
    <cellStyle name="Output 2 6 14 2" xfId="19316"/>
    <cellStyle name="Output 2 6 14 3" xfId="19317"/>
    <cellStyle name="Output 2 6 14 4" xfId="19318"/>
    <cellStyle name="Output 2 6 14 5" xfId="19319"/>
    <cellStyle name="Output 2 6 14 6" xfId="19320"/>
    <cellStyle name="Output 2 6 14 7" xfId="19321"/>
    <cellStyle name="Output 2 6 14 8" xfId="19322"/>
    <cellStyle name="Output 2 6 14 9" xfId="19323"/>
    <cellStyle name="Output 2 6 15" xfId="19324"/>
    <cellStyle name="Output 2 6 15 10" xfId="19325"/>
    <cellStyle name="Output 2 6 15 11" xfId="19326"/>
    <cellStyle name="Output 2 6 15 2" xfId="19327"/>
    <cellStyle name="Output 2 6 15 3" xfId="19328"/>
    <cellStyle name="Output 2 6 15 4" xfId="19329"/>
    <cellStyle name="Output 2 6 15 5" xfId="19330"/>
    <cellStyle name="Output 2 6 15 6" xfId="19331"/>
    <cellStyle name="Output 2 6 15 7" xfId="19332"/>
    <cellStyle name="Output 2 6 15 8" xfId="19333"/>
    <cellStyle name="Output 2 6 15 9" xfId="19334"/>
    <cellStyle name="Output 2 6 16" xfId="19335"/>
    <cellStyle name="Output 2 6 16 10" xfId="19336"/>
    <cellStyle name="Output 2 6 16 11" xfId="19337"/>
    <cellStyle name="Output 2 6 16 2" xfId="19338"/>
    <cellStyle name="Output 2 6 16 3" xfId="19339"/>
    <cellStyle name="Output 2 6 16 4" xfId="19340"/>
    <cellStyle name="Output 2 6 16 5" xfId="19341"/>
    <cellStyle name="Output 2 6 16 6" xfId="19342"/>
    <cellStyle name="Output 2 6 16 7" xfId="19343"/>
    <cellStyle name="Output 2 6 16 8" xfId="19344"/>
    <cellStyle name="Output 2 6 16 9" xfId="19345"/>
    <cellStyle name="Output 2 6 17" xfId="19346"/>
    <cellStyle name="Output 2 6 17 10" xfId="19347"/>
    <cellStyle name="Output 2 6 17 11" xfId="19348"/>
    <cellStyle name="Output 2 6 17 2" xfId="19349"/>
    <cellStyle name="Output 2 6 17 3" xfId="19350"/>
    <cellStyle name="Output 2 6 17 4" xfId="19351"/>
    <cellStyle name="Output 2 6 17 5" xfId="19352"/>
    <cellStyle name="Output 2 6 17 6" xfId="19353"/>
    <cellStyle name="Output 2 6 17 7" xfId="19354"/>
    <cellStyle name="Output 2 6 17 8" xfId="19355"/>
    <cellStyle name="Output 2 6 17 9" xfId="19356"/>
    <cellStyle name="Output 2 6 18" xfId="19357"/>
    <cellStyle name="Output 2 6 18 10" xfId="19358"/>
    <cellStyle name="Output 2 6 18 11" xfId="19359"/>
    <cellStyle name="Output 2 6 18 2" xfId="19360"/>
    <cellStyle name="Output 2 6 18 3" xfId="19361"/>
    <cellStyle name="Output 2 6 18 4" xfId="19362"/>
    <cellStyle name="Output 2 6 18 5" xfId="19363"/>
    <cellStyle name="Output 2 6 18 6" xfId="19364"/>
    <cellStyle name="Output 2 6 18 7" xfId="19365"/>
    <cellStyle name="Output 2 6 18 8" xfId="19366"/>
    <cellStyle name="Output 2 6 18 9" xfId="19367"/>
    <cellStyle name="Output 2 6 19" xfId="19368"/>
    <cellStyle name="Output 2 6 2" xfId="19369"/>
    <cellStyle name="Output 2 6 2 10" xfId="19370"/>
    <cellStyle name="Output 2 6 2 11" xfId="19371"/>
    <cellStyle name="Output 2 6 2 2" xfId="19372"/>
    <cellStyle name="Output 2 6 2 3" xfId="19373"/>
    <cellStyle name="Output 2 6 2 4" xfId="19374"/>
    <cellStyle name="Output 2 6 2 5" xfId="19375"/>
    <cellStyle name="Output 2 6 2 6" xfId="19376"/>
    <cellStyle name="Output 2 6 2 7" xfId="19377"/>
    <cellStyle name="Output 2 6 2 8" xfId="19378"/>
    <cellStyle name="Output 2 6 2 9" xfId="19379"/>
    <cellStyle name="Output 2 6 20" xfId="19380"/>
    <cellStyle name="Output 2 6 21" xfId="19381"/>
    <cellStyle name="Output 2 6 22" xfId="19382"/>
    <cellStyle name="Output 2 6 23" xfId="19383"/>
    <cellStyle name="Output 2 6 24" xfId="19384"/>
    <cellStyle name="Output 2 6 25" xfId="19385"/>
    <cellStyle name="Output 2 6 26" xfId="19386"/>
    <cellStyle name="Output 2 6 27" xfId="19387"/>
    <cellStyle name="Output 2 6 28" xfId="19388"/>
    <cellStyle name="Output 2 6 29" xfId="19389"/>
    <cellStyle name="Output 2 6 3" xfId="19390"/>
    <cellStyle name="Output 2 6 3 10" xfId="19391"/>
    <cellStyle name="Output 2 6 3 11" xfId="19392"/>
    <cellStyle name="Output 2 6 3 2" xfId="19393"/>
    <cellStyle name="Output 2 6 3 3" xfId="19394"/>
    <cellStyle name="Output 2 6 3 4" xfId="19395"/>
    <cellStyle name="Output 2 6 3 5" xfId="19396"/>
    <cellStyle name="Output 2 6 3 6" xfId="19397"/>
    <cellStyle name="Output 2 6 3 7" xfId="19398"/>
    <cellStyle name="Output 2 6 3 8" xfId="19399"/>
    <cellStyle name="Output 2 6 3 9" xfId="19400"/>
    <cellStyle name="Output 2 6 30" xfId="19401"/>
    <cellStyle name="Output 2 6 31" xfId="19402"/>
    <cellStyle name="Output 2 6 32" xfId="19403"/>
    <cellStyle name="Output 2 6 33" xfId="19404"/>
    <cellStyle name="Output 2 6 34" xfId="19405"/>
    <cellStyle name="Output 2 6 35" xfId="19406"/>
    <cellStyle name="Output 2 6 36" xfId="19407"/>
    <cellStyle name="Output 2 6 37" xfId="19408"/>
    <cellStyle name="Output 2 6 38" xfId="19409"/>
    <cellStyle name="Output 2 6 39" xfId="19410"/>
    <cellStyle name="Output 2 6 4" xfId="19411"/>
    <cellStyle name="Output 2 6 4 10" xfId="19412"/>
    <cellStyle name="Output 2 6 4 11" xfId="19413"/>
    <cellStyle name="Output 2 6 4 2" xfId="19414"/>
    <cellStyle name="Output 2 6 4 3" xfId="19415"/>
    <cellStyle name="Output 2 6 4 4" xfId="19416"/>
    <cellStyle name="Output 2 6 4 5" xfId="19417"/>
    <cellStyle name="Output 2 6 4 6" xfId="19418"/>
    <cellStyle name="Output 2 6 4 7" xfId="19419"/>
    <cellStyle name="Output 2 6 4 8" xfId="19420"/>
    <cellStyle name="Output 2 6 4 9" xfId="19421"/>
    <cellStyle name="Output 2 6 40" xfId="19422"/>
    <cellStyle name="Output 2 6 5" xfId="19423"/>
    <cellStyle name="Output 2 6 5 10" xfId="19424"/>
    <cellStyle name="Output 2 6 5 11" xfId="19425"/>
    <cellStyle name="Output 2 6 5 2" xfId="19426"/>
    <cellStyle name="Output 2 6 5 3" xfId="19427"/>
    <cellStyle name="Output 2 6 5 4" xfId="19428"/>
    <cellStyle name="Output 2 6 5 5" xfId="19429"/>
    <cellStyle name="Output 2 6 5 6" xfId="19430"/>
    <cellStyle name="Output 2 6 5 7" xfId="19431"/>
    <cellStyle name="Output 2 6 5 8" xfId="19432"/>
    <cellStyle name="Output 2 6 5 9" xfId="19433"/>
    <cellStyle name="Output 2 6 6" xfId="19434"/>
    <cellStyle name="Output 2 6 6 10" xfId="19435"/>
    <cellStyle name="Output 2 6 6 11" xfId="19436"/>
    <cellStyle name="Output 2 6 6 2" xfId="19437"/>
    <cellStyle name="Output 2 6 6 3" xfId="19438"/>
    <cellStyle name="Output 2 6 6 4" xfId="19439"/>
    <cellStyle name="Output 2 6 6 5" xfId="19440"/>
    <cellStyle name="Output 2 6 6 6" xfId="19441"/>
    <cellStyle name="Output 2 6 6 7" xfId="19442"/>
    <cellStyle name="Output 2 6 6 8" xfId="19443"/>
    <cellStyle name="Output 2 6 6 9" xfId="19444"/>
    <cellStyle name="Output 2 6 7" xfId="19445"/>
    <cellStyle name="Output 2 6 7 10" xfId="19446"/>
    <cellStyle name="Output 2 6 7 11" xfId="19447"/>
    <cellStyle name="Output 2 6 7 2" xfId="19448"/>
    <cellStyle name="Output 2 6 7 3" xfId="19449"/>
    <cellStyle name="Output 2 6 7 4" xfId="19450"/>
    <cellStyle name="Output 2 6 7 5" xfId="19451"/>
    <cellStyle name="Output 2 6 7 6" xfId="19452"/>
    <cellStyle name="Output 2 6 7 7" xfId="19453"/>
    <cellStyle name="Output 2 6 7 8" xfId="19454"/>
    <cellStyle name="Output 2 6 7 9" xfId="19455"/>
    <cellStyle name="Output 2 6 8" xfId="19456"/>
    <cellStyle name="Output 2 6 8 10" xfId="19457"/>
    <cellStyle name="Output 2 6 8 11" xfId="19458"/>
    <cellStyle name="Output 2 6 8 2" xfId="19459"/>
    <cellStyle name="Output 2 6 8 3" xfId="19460"/>
    <cellStyle name="Output 2 6 8 4" xfId="19461"/>
    <cellStyle name="Output 2 6 8 5" xfId="19462"/>
    <cellStyle name="Output 2 6 8 6" xfId="19463"/>
    <cellStyle name="Output 2 6 8 7" xfId="19464"/>
    <cellStyle name="Output 2 6 8 8" xfId="19465"/>
    <cellStyle name="Output 2 6 8 9" xfId="19466"/>
    <cellStyle name="Output 2 6 9" xfId="19467"/>
    <cellStyle name="Output 2 6 9 10" xfId="19468"/>
    <cellStyle name="Output 2 6 9 11" xfId="19469"/>
    <cellStyle name="Output 2 6 9 2" xfId="19470"/>
    <cellStyle name="Output 2 6 9 3" xfId="19471"/>
    <cellStyle name="Output 2 6 9 4" xfId="19472"/>
    <cellStyle name="Output 2 6 9 5" xfId="19473"/>
    <cellStyle name="Output 2 6 9 6" xfId="19474"/>
    <cellStyle name="Output 2 6 9 7" xfId="19475"/>
    <cellStyle name="Output 2 6 9 8" xfId="19476"/>
    <cellStyle name="Output 2 6 9 9" xfId="19477"/>
    <cellStyle name="Output 2 7" xfId="19478"/>
    <cellStyle name="Output 2 7 10" xfId="19479"/>
    <cellStyle name="Output 2 7 10 10" xfId="19480"/>
    <cellStyle name="Output 2 7 10 11" xfId="19481"/>
    <cellStyle name="Output 2 7 10 2" xfId="19482"/>
    <cellStyle name="Output 2 7 10 3" xfId="19483"/>
    <cellStyle name="Output 2 7 10 4" xfId="19484"/>
    <cellStyle name="Output 2 7 10 5" xfId="19485"/>
    <cellStyle name="Output 2 7 10 6" xfId="19486"/>
    <cellStyle name="Output 2 7 10 7" xfId="19487"/>
    <cellStyle name="Output 2 7 10 8" xfId="19488"/>
    <cellStyle name="Output 2 7 10 9" xfId="19489"/>
    <cellStyle name="Output 2 7 11" xfId="19490"/>
    <cellStyle name="Output 2 7 11 10" xfId="19491"/>
    <cellStyle name="Output 2 7 11 11" xfId="19492"/>
    <cellStyle name="Output 2 7 11 2" xfId="19493"/>
    <cellStyle name="Output 2 7 11 3" xfId="19494"/>
    <cellStyle name="Output 2 7 11 4" xfId="19495"/>
    <cellStyle name="Output 2 7 11 5" xfId="19496"/>
    <cellStyle name="Output 2 7 11 6" xfId="19497"/>
    <cellStyle name="Output 2 7 11 7" xfId="19498"/>
    <cellStyle name="Output 2 7 11 8" xfId="19499"/>
    <cellStyle name="Output 2 7 11 9" xfId="19500"/>
    <cellStyle name="Output 2 7 12" xfId="19501"/>
    <cellStyle name="Output 2 7 12 10" xfId="19502"/>
    <cellStyle name="Output 2 7 12 11" xfId="19503"/>
    <cellStyle name="Output 2 7 12 2" xfId="19504"/>
    <cellStyle name="Output 2 7 12 3" xfId="19505"/>
    <cellStyle name="Output 2 7 12 4" xfId="19506"/>
    <cellStyle name="Output 2 7 12 5" xfId="19507"/>
    <cellStyle name="Output 2 7 12 6" xfId="19508"/>
    <cellStyle name="Output 2 7 12 7" xfId="19509"/>
    <cellStyle name="Output 2 7 12 8" xfId="19510"/>
    <cellStyle name="Output 2 7 12 9" xfId="19511"/>
    <cellStyle name="Output 2 7 13" xfId="19512"/>
    <cellStyle name="Output 2 7 13 10" xfId="19513"/>
    <cellStyle name="Output 2 7 13 11" xfId="19514"/>
    <cellStyle name="Output 2 7 13 2" xfId="19515"/>
    <cellStyle name="Output 2 7 13 3" xfId="19516"/>
    <cellStyle name="Output 2 7 13 4" xfId="19517"/>
    <cellStyle name="Output 2 7 13 5" xfId="19518"/>
    <cellStyle name="Output 2 7 13 6" xfId="19519"/>
    <cellStyle name="Output 2 7 13 7" xfId="19520"/>
    <cellStyle name="Output 2 7 13 8" xfId="19521"/>
    <cellStyle name="Output 2 7 13 9" xfId="19522"/>
    <cellStyle name="Output 2 7 14" xfId="19523"/>
    <cellStyle name="Output 2 7 14 10" xfId="19524"/>
    <cellStyle name="Output 2 7 14 11" xfId="19525"/>
    <cellStyle name="Output 2 7 14 2" xfId="19526"/>
    <cellStyle name="Output 2 7 14 3" xfId="19527"/>
    <cellStyle name="Output 2 7 14 4" xfId="19528"/>
    <cellStyle name="Output 2 7 14 5" xfId="19529"/>
    <cellStyle name="Output 2 7 14 6" xfId="19530"/>
    <cellStyle name="Output 2 7 14 7" xfId="19531"/>
    <cellStyle name="Output 2 7 14 8" xfId="19532"/>
    <cellStyle name="Output 2 7 14 9" xfId="19533"/>
    <cellStyle name="Output 2 7 15" xfId="19534"/>
    <cellStyle name="Output 2 7 15 10" xfId="19535"/>
    <cellStyle name="Output 2 7 15 11" xfId="19536"/>
    <cellStyle name="Output 2 7 15 2" xfId="19537"/>
    <cellStyle name="Output 2 7 15 3" xfId="19538"/>
    <cellStyle name="Output 2 7 15 4" xfId="19539"/>
    <cellStyle name="Output 2 7 15 5" xfId="19540"/>
    <cellStyle name="Output 2 7 15 6" xfId="19541"/>
    <cellStyle name="Output 2 7 15 7" xfId="19542"/>
    <cellStyle name="Output 2 7 15 8" xfId="19543"/>
    <cellStyle name="Output 2 7 15 9" xfId="19544"/>
    <cellStyle name="Output 2 7 16" xfId="19545"/>
    <cellStyle name="Output 2 7 16 10" xfId="19546"/>
    <cellStyle name="Output 2 7 16 11" xfId="19547"/>
    <cellStyle name="Output 2 7 16 2" xfId="19548"/>
    <cellStyle name="Output 2 7 16 3" xfId="19549"/>
    <cellStyle name="Output 2 7 16 4" xfId="19550"/>
    <cellStyle name="Output 2 7 16 5" xfId="19551"/>
    <cellStyle name="Output 2 7 16 6" xfId="19552"/>
    <cellStyle name="Output 2 7 16 7" xfId="19553"/>
    <cellStyle name="Output 2 7 16 8" xfId="19554"/>
    <cellStyle name="Output 2 7 16 9" xfId="19555"/>
    <cellStyle name="Output 2 7 17" xfId="19556"/>
    <cellStyle name="Output 2 7 17 10" xfId="19557"/>
    <cellStyle name="Output 2 7 17 11" xfId="19558"/>
    <cellStyle name="Output 2 7 17 2" xfId="19559"/>
    <cellStyle name="Output 2 7 17 3" xfId="19560"/>
    <cellStyle name="Output 2 7 17 4" xfId="19561"/>
    <cellStyle name="Output 2 7 17 5" xfId="19562"/>
    <cellStyle name="Output 2 7 17 6" xfId="19563"/>
    <cellStyle name="Output 2 7 17 7" xfId="19564"/>
    <cellStyle name="Output 2 7 17 8" xfId="19565"/>
    <cellStyle name="Output 2 7 17 9" xfId="19566"/>
    <cellStyle name="Output 2 7 18" xfId="19567"/>
    <cellStyle name="Output 2 7 18 10" xfId="19568"/>
    <cellStyle name="Output 2 7 18 11" xfId="19569"/>
    <cellStyle name="Output 2 7 18 2" xfId="19570"/>
    <cellStyle name="Output 2 7 18 3" xfId="19571"/>
    <cellStyle name="Output 2 7 18 4" xfId="19572"/>
    <cellStyle name="Output 2 7 18 5" xfId="19573"/>
    <cellStyle name="Output 2 7 18 6" xfId="19574"/>
    <cellStyle name="Output 2 7 18 7" xfId="19575"/>
    <cellStyle name="Output 2 7 18 8" xfId="19576"/>
    <cellStyle name="Output 2 7 18 9" xfId="19577"/>
    <cellStyle name="Output 2 7 19" xfId="19578"/>
    <cellStyle name="Output 2 7 2" xfId="19579"/>
    <cellStyle name="Output 2 7 2 10" xfId="19580"/>
    <cellStyle name="Output 2 7 2 11" xfId="19581"/>
    <cellStyle name="Output 2 7 2 2" xfId="19582"/>
    <cellStyle name="Output 2 7 2 3" xfId="19583"/>
    <cellStyle name="Output 2 7 2 4" xfId="19584"/>
    <cellStyle name="Output 2 7 2 5" xfId="19585"/>
    <cellStyle name="Output 2 7 2 6" xfId="19586"/>
    <cellStyle name="Output 2 7 2 7" xfId="19587"/>
    <cellStyle name="Output 2 7 2 8" xfId="19588"/>
    <cellStyle name="Output 2 7 2 9" xfId="19589"/>
    <cellStyle name="Output 2 7 20" xfId="19590"/>
    <cellStyle name="Output 2 7 21" xfId="19591"/>
    <cellStyle name="Output 2 7 22" xfId="19592"/>
    <cellStyle name="Output 2 7 23" xfId="19593"/>
    <cellStyle name="Output 2 7 24" xfId="19594"/>
    <cellStyle name="Output 2 7 25" xfId="19595"/>
    <cellStyle name="Output 2 7 26" xfId="19596"/>
    <cellStyle name="Output 2 7 27" xfId="19597"/>
    <cellStyle name="Output 2 7 28" xfId="19598"/>
    <cellStyle name="Output 2 7 29" xfId="19599"/>
    <cellStyle name="Output 2 7 3" xfId="19600"/>
    <cellStyle name="Output 2 7 3 10" xfId="19601"/>
    <cellStyle name="Output 2 7 3 11" xfId="19602"/>
    <cellStyle name="Output 2 7 3 2" xfId="19603"/>
    <cellStyle name="Output 2 7 3 3" xfId="19604"/>
    <cellStyle name="Output 2 7 3 4" xfId="19605"/>
    <cellStyle name="Output 2 7 3 5" xfId="19606"/>
    <cellStyle name="Output 2 7 3 6" xfId="19607"/>
    <cellStyle name="Output 2 7 3 7" xfId="19608"/>
    <cellStyle name="Output 2 7 3 8" xfId="19609"/>
    <cellStyle name="Output 2 7 3 9" xfId="19610"/>
    <cellStyle name="Output 2 7 30" xfId="19611"/>
    <cellStyle name="Output 2 7 31" xfId="19612"/>
    <cellStyle name="Output 2 7 32" xfId="19613"/>
    <cellStyle name="Output 2 7 33" xfId="19614"/>
    <cellStyle name="Output 2 7 34" xfId="19615"/>
    <cellStyle name="Output 2 7 35" xfId="19616"/>
    <cellStyle name="Output 2 7 36" xfId="19617"/>
    <cellStyle name="Output 2 7 37" xfId="19618"/>
    <cellStyle name="Output 2 7 38" xfId="19619"/>
    <cellStyle name="Output 2 7 39" xfId="19620"/>
    <cellStyle name="Output 2 7 4" xfId="19621"/>
    <cellStyle name="Output 2 7 4 10" xfId="19622"/>
    <cellStyle name="Output 2 7 4 11" xfId="19623"/>
    <cellStyle name="Output 2 7 4 2" xfId="19624"/>
    <cellStyle name="Output 2 7 4 3" xfId="19625"/>
    <cellStyle name="Output 2 7 4 4" xfId="19626"/>
    <cellStyle name="Output 2 7 4 5" xfId="19627"/>
    <cellStyle name="Output 2 7 4 6" xfId="19628"/>
    <cellStyle name="Output 2 7 4 7" xfId="19629"/>
    <cellStyle name="Output 2 7 4 8" xfId="19630"/>
    <cellStyle name="Output 2 7 4 9" xfId="19631"/>
    <cellStyle name="Output 2 7 40" xfId="19632"/>
    <cellStyle name="Output 2 7 5" xfId="19633"/>
    <cellStyle name="Output 2 7 5 10" xfId="19634"/>
    <cellStyle name="Output 2 7 5 11" xfId="19635"/>
    <cellStyle name="Output 2 7 5 2" xfId="19636"/>
    <cellStyle name="Output 2 7 5 3" xfId="19637"/>
    <cellStyle name="Output 2 7 5 4" xfId="19638"/>
    <cellStyle name="Output 2 7 5 5" xfId="19639"/>
    <cellStyle name="Output 2 7 5 6" xfId="19640"/>
    <cellStyle name="Output 2 7 5 7" xfId="19641"/>
    <cellStyle name="Output 2 7 5 8" xfId="19642"/>
    <cellStyle name="Output 2 7 5 9" xfId="19643"/>
    <cellStyle name="Output 2 7 6" xfId="19644"/>
    <cellStyle name="Output 2 7 6 10" xfId="19645"/>
    <cellStyle name="Output 2 7 6 11" xfId="19646"/>
    <cellStyle name="Output 2 7 6 2" xfId="19647"/>
    <cellStyle name="Output 2 7 6 3" xfId="19648"/>
    <cellStyle name="Output 2 7 6 4" xfId="19649"/>
    <cellStyle name="Output 2 7 6 5" xfId="19650"/>
    <cellStyle name="Output 2 7 6 6" xfId="19651"/>
    <cellStyle name="Output 2 7 6 7" xfId="19652"/>
    <cellStyle name="Output 2 7 6 8" xfId="19653"/>
    <cellStyle name="Output 2 7 6 9" xfId="19654"/>
    <cellStyle name="Output 2 7 7" xfId="19655"/>
    <cellStyle name="Output 2 7 7 10" xfId="19656"/>
    <cellStyle name="Output 2 7 7 11" xfId="19657"/>
    <cellStyle name="Output 2 7 7 2" xfId="19658"/>
    <cellStyle name="Output 2 7 7 3" xfId="19659"/>
    <cellStyle name="Output 2 7 7 4" xfId="19660"/>
    <cellStyle name="Output 2 7 7 5" xfId="19661"/>
    <cellStyle name="Output 2 7 7 6" xfId="19662"/>
    <cellStyle name="Output 2 7 7 7" xfId="19663"/>
    <cellStyle name="Output 2 7 7 8" xfId="19664"/>
    <cellStyle name="Output 2 7 7 9" xfId="19665"/>
    <cellStyle name="Output 2 7 8" xfId="19666"/>
    <cellStyle name="Output 2 7 8 10" xfId="19667"/>
    <cellStyle name="Output 2 7 8 11" xfId="19668"/>
    <cellStyle name="Output 2 7 8 2" xfId="19669"/>
    <cellStyle name="Output 2 7 8 3" xfId="19670"/>
    <cellStyle name="Output 2 7 8 4" xfId="19671"/>
    <cellStyle name="Output 2 7 8 5" xfId="19672"/>
    <cellStyle name="Output 2 7 8 6" xfId="19673"/>
    <cellStyle name="Output 2 7 8 7" xfId="19674"/>
    <cellStyle name="Output 2 7 8 8" xfId="19675"/>
    <cellStyle name="Output 2 7 8 9" xfId="19676"/>
    <cellStyle name="Output 2 7 9" xfId="19677"/>
    <cellStyle name="Output 2 7 9 10" xfId="19678"/>
    <cellStyle name="Output 2 7 9 11" xfId="19679"/>
    <cellStyle name="Output 2 7 9 2" xfId="19680"/>
    <cellStyle name="Output 2 7 9 3" xfId="19681"/>
    <cellStyle name="Output 2 7 9 4" xfId="19682"/>
    <cellStyle name="Output 2 7 9 5" xfId="19683"/>
    <cellStyle name="Output 2 7 9 6" xfId="19684"/>
    <cellStyle name="Output 2 7 9 7" xfId="19685"/>
    <cellStyle name="Output 2 7 9 8" xfId="19686"/>
    <cellStyle name="Output 2 7 9 9" xfId="19687"/>
    <cellStyle name="Output 2 8" xfId="19688"/>
    <cellStyle name="Output 2 8 10" xfId="19689"/>
    <cellStyle name="Output 2 8 10 10" xfId="19690"/>
    <cellStyle name="Output 2 8 10 11" xfId="19691"/>
    <cellStyle name="Output 2 8 10 2" xfId="19692"/>
    <cellStyle name="Output 2 8 10 3" xfId="19693"/>
    <cellStyle name="Output 2 8 10 4" xfId="19694"/>
    <cellStyle name="Output 2 8 10 5" xfId="19695"/>
    <cellStyle name="Output 2 8 10 6" xfId="19696"/>
    <cellStyle name="Output 2 8 10 7" xfId="19697"/>
    <cellStyle name="Output 2 8 10 8" xfId="19698"/>
    <cellStyle name="Output 2 8 10 9" xfId="19699"/>
    <cellStyle name="Output 2 8 11" xfId="19700"/>
    <cellStyle name="Output 2 8 11 10" xfId="19701"/>
    <cellStyle name="Output 2 8 11 11" xfId="19702"/>
    <cellStyle name="Output 2 8 11 2" xfId="19703"/>
    <cellStyle name="Output 2 8 11 3" xfId="19704"/>
    <cellStyle name="Output 2 8 11 4" xfId="19705"/>
    <cellStyle name="Output 2 8 11 5" xfId="19706"/>
    <cellStyle name="Output 2 8 11 6" xfId="19707"/>
    <cellStyle name="Output 2 8 11 7" xfId="19708"/>
    <cellStyle name="Output 2 8 11 8" xfId="19709"/>
    <cellStyle name="Output 2 8 11 9" xfId="19710"/>
    <cellStyle name="Output 2 8 12" xfId="19711"/>
    <cellStyle name="Output 2 8 12 10" xfId="19712"/>
    <cellStyle name="Output 2 8 12 11" xfId="19713"/>
    <cellStyle name="Output 2 8 12 2" xfId="19714"/>
    <cellStyle name="Output 2 8 12 3" xfId="19715"/>
    <cellStyle name="Output 2 8 12 4" xfId="19716"/>
    <cellStyle name="Output 2 8 12 5" xfId="19717"/>
    <cellStyle name="Output 2 8 12 6" xfId="19718"/>
    <cellStyle name="Output 2 8 12 7" xfId="19719"/>
    <cellStyle name="Output 2 8 12 8" xfId="19720"/>
    <cellStyle name="Output 2 8 12 9" xfId="19721"/>
    <cellStyle name="Output 2 8 13" xfId="19722"/>
    <cellStyle name="Output 2 8 13 10" xfId="19723"/>
    <cellStyle name="Output 2 8 13 11" xfId="19724"/>
    <cellStyle name="Output 2 8 13 2" xfId="19725"/>
    <cellStyle name="Output 2 8 13 3" xfId="19726"/>
    <cellStyle name="Output 2 8 13 4" xfId="19727"/>
    <cellStyle name="Output 2 8 13 5" xfId="19728"/>
    <cellStyle name="Output 2 8 13 6" xfId="19729"/>
    <cellStyle name="Output 2 8 13 7" xfId="19730"/>
    <cellStyle name="Output 2 8 13 8" xfId="19731"/>
    <cellStyle name="Output 2 8 13 9" xfId="19732"/>
    <cellStyle name="Output 2 8 14" xfId="19733"/>
    <cellStyle name="Output 2 8 14 10" xfId="19734"/>
    <cellStyle name="Output 2 8 14 11" xfId="19735"/>
    <cellStyle name="Output 2 8 14 2" xfId="19736"/>
    <cellStyle name="Output 2 8 14 3" xfId="19737"/>
    <cellStyle name="Output 2 8 14 4" xfId="19738"/>
    <cellStyle name="Output 2 8 14 5" xfId="19739"/>
    <cellStyle name="Output 2 8 14 6" xfId="19740"/>
    <cellStyle name="Output 2 8 14 7" xfId="19741"/>
    <cellStyle name="Output 2 8 14 8" xfId="19742"/>
    <cellStyle name="Output 2 8 14 9" xfId="19743"/>
    <cellStyle name="Output 2 8 15" xfId="19744"/>
    <cellStyle name="Output 2 8 15 10" xfId="19745"/>
    <cellStyle name="Output 2 8 15 11" xfId="19746"/>
    <cellStyle name="Output 2 8 15 2" xfId="19747"/>
    <cellStyle name="Output 2 8 15 3" xfId="19748"/>
    <cellStyle name="Output 2 8 15 4" xfId="19749"/>
    <cellStyle name="Output 2 8 15 5" xfId="19750"/>
    <cellStyle name="Output 2 8 15 6" xfId="19751"/>
    <cellStyle name="Output 2 8 15 7" xfId="19752"/>
    <cellStyle name="Output 2 8 15 8" xfId="19753"/>
    <cellStyle name="Output 2 8 15 9" xfId="19754"/>
    <cellStyle name="Output 2 8 16" xfId="19755"/>
    <cellStyle name="Output 2 8 16 10" xfId="19756"/>
    <cellStyle name="Output 2 8 16 11" xfId="19757"/>
    <cellStyle name="Output 2 8 16 2" xfId="19758"/>
    <cellStyle name="Output 2 8 16 3" xfId="19759"/>
    <cellStyle name="Output 2 8 16 4" xfId="19760"/>
    <cellStyle name="Output 2 8 16 5" xfId="19761"/>
    <cellStyle name="Output 2 8 16 6" xfId="19762"/>
    <cellStyle name="Output 2 8 16 7" xfId="19763"/>
    <cellStyle name="Output 2 8 16 8" xfId="19764"/>
    <cellStyle name="Output 2 8 16 9" xfId="19765"/>
    <cellStyle name="Output 2 8 17" xfId="19766"/>
    <cellStyle name="Output 2 8 17 10" xfId="19767"/>
    <cellStyle name="Output 2 8 17 11" xfId="19768"/>
    <cellStyle name="Output 2 8 17 2" xfId="19769"/>
    <cellStyle name="Output 2 8 17 3" xfId="19770"/>
    <cellStyle name="Output 2 8 17 4" xfId="19771"/>
    <cellStyle name="Output 2 8 17 5" xfId="19772"/>
    <cellStyle name="Output 2 8 17 6" xfId="19773"/>
    <cellStyle name="Output 2 8 17 7" xfId="19774"/>
    <cellStyle name="Output 2 8 17 8" xfId="19775"/>
    <cellStyle name="Output 2 8 17 9" xfId="19776"/>
    <cellStyle name="Output 2 8 18" xfId="19777"/>
    <cellStyle name="Output 2 8 18 10" xfId="19778"/>
    <cellStyle name="Output 2 8 18 11" xfId="19779"/>
    <cellStyle name="Output 2 8 18 2" xfId="19780"/>
    <cellStyle name="Output 2 8 18 3" xfId="19781"/>
    <cellStyle name="Output 2 8 18 4" xfId="19782"/>
    <cellStyle name="Output 2 8 18 5" xfId="19783"/>
    <cellStyle name="Output 2 8 18 6" xfId="19784"/>
    <cellStyle name="Output 2 8 18 7" xfId="19785"/>
    <cellStyle name="Output 2 8 18 8" xfId="19786"/>
    <cellStyle name="Output 2 8 18 9" xfId="19787"/>
    <cellStyle name="Output 2 8 19" xfId="19788"/>
    <cellStyle name="Output 2 8 2" xfId="19789"/>
    <cellStyle name="Output 2 8 2 10" xfId="19790"/>
    <cellStyle name="Output 2 8 2 11" xfId="19791"/>
    <cellStyle name="Output 2 8 2 2" xfId="19792"/>
    <cellStyle name="Output 2 8 2 3" xfId="19793"/>
    <cellStyle name="Output 2 8 2 4" xfId="19794"/>
    <cellStyle name="Output 2 8 2 5" xfId="19795"/>
    <cellStyle name="Output 2 8 2 6" xfId="19796"/>
    <cellStyle name="Output 2 8 2 7" xfId="19797"/>
    <cellStyle name="Output 2 8 2 8" xfId="19798"/>
    <cellStyle name="Output 2 8 2 9" xfId="19799"/>
    <cellStyle name="Output 2 8 20" xfId="19800"/>
    <cellStyle name="Output 2 8 21" xfId="19801"/>
    <cellStyle name="Output 2 8 22" xfId="19802"/>
    <cellStyle name="Output 2 8 23" xfId="19803"/>
    <cellStyle name="Output 2 8 24" xfId="19804"/>
    <cellStyle name="Output 2 8 25" xfId="19805"/>
    <cellStyle name="Output 2 8 26" xfId="19806"/>
    <cellStyle name="Output 2 8 27" xfId="19807"/>
    <cellStyle name="Output 2 8 28" xfId="19808"/>
    <cellStyle name="Output 2 8 29" xfId="19809"/>
    <cellStyle name="Output 2 8 3" xfId="19810"/>
    <cellStyle name="Output 2 8 3 10" xfId="19811"/>
    <cellStyle name="Output 2 8 3 11" xfId="19812"/>
    <cellStyle name="Output 2 8 3 2" xfId="19813"/>
    <cellStyle name="Output 2 8 3 3" xfId="19814"/>
    <cellStyle name="Output 2 8 3 4" xfId="19815"/>
    <cellStyle name="Output 2 8 3 5" xfId="19816"/>
    <cellStyle name="Output 2 8 3 6" xfId="19817"/>
    <cellStyle name="Output 2 8 3 7" xfId="19818"/>
    <cellStyle name="Output 2 8 3 8" xfId="19819"/>
    <cellStyle name="Output 2 8 3 9" xfId="19820"/>
    <cellStyle name="Output 2 8 30" xfId="19821"/>
    <cellStyle name="Output 2 8 31" xfId="19822"/>
    <cellStyle name="Output 2 8 32" xfId="19823"/>
    <cellStyle name="Output 2 8 33" xfId="19824"/>
    <cellStyle name="Output 2 8 34" xfId="19825"/>
    <cellStyle name="Output 2 8 35" xfId="19826"/>
    <cellStyle name="Output 2 8 36" xfId="19827"/>
    <cellStyle name="Output 2 8 37" xfId="19828"/>
    <cellStyle name="Output 2 8 38" xfId="19829"/>
    <cellStyle name="Output 2 8 39" xfId="19830"/>
    <cellStyle name="Output 2 8 4" xfId="19831"/>
    <cellStyle name="Output 2 8 4 10" xfId="19832"/>
    <cellStyle name="Output 2 8 4 11" xfId="19833"/>
    <cellStyle name="Output 2 8 4 2" xfId="19834"/>
    <cellStyle name="Output 2 8 4 3" xfId="19835"/>
    <cellStyle name="Output 2 8 4 4" xfId="19836"/>
    <cellStyle name="Output 2 8 4 5" xfId="19837"/>
    <cellStyle name="Output 2 8 4 6" xfId="19838"/>
    <cellStyle name="Output 2 8 4 7" xfId="19839"/>
    <cellStyle name="Output 2 8 4 8" xfId="19840"/>
    <cellStyle name="Output 2 8 4 9" xfId="19841"/>
    <cellStyle name="Output 2 8 40" xfId="19842"/>
    <cellStyle name="Output 2 8 5" xfId="19843"/>
    <cellStyle name="Output 2 8 5 10" xfId="19844"/>
    <cellStyle name="Output 2 8 5 11" xfId="19845"/>
    <cellStyle name="Output 2 8 5 2" xfId="19846"/>
    <cellStyle name="Output 2 8 5 3" xfId="19847"/>
    <cellStyle name="Output 2 8 5 4" xfId="19848"/>
    <cellStyle name="Output 2 8 5 5" xfId="19849"/>
    <cellStyle name="Output 2 8 5 6" xfId="19850"/>
    <cellStyle name="Output 2 8 5 7" xfId="19851"/>
    <cellStyle name="Output 2 8 5 8" xfId="19852"/>
    <cellStyle name="Output 2 8 5 9" xfId="19853"/>
    <cellStyle name="Output 2 8 6" xfId="19854"/>
    <cellStyle name="Output 2 8 6 10" xfId="19855"/>
    <cellStyle name="Output 2 8 6 11" xfId="19856"/>
    <cellStyle name="Output 2 8 6 2" xfId="19857"/>
    <cellStyle name="Output 2 8 6 3" xfId="19858"/>
    <cellStyle name="Output 2 8 6 4" xfId="19859"/>
    <cellStyle name="Output 2 8 6 5" xfId="19860"/>
    <cellStyle name="Output 2 8 6 6" xfId="19861"/>
    <cellStyle name="Output 2 8 6 7" xfId="19862"/>
    <cellStyle name="Output 2 8 6 8" xfId="19863"/>
    <cellStyle name="Output 2 8 6 9" xfId="19864"/>
    <cellStyle name="Output 2 8 7" xfId="19865"/>
    <cellStyle name="Output 2 8 7 10" xfId="19866"/>
    <cellStyle name="Output 2 8 7 11" xfId="19867"/>
    <cellStyle name="Output 2 8 7 2" xfId="19868"/>
    <cellStyle name="Output 2 8 7 3" xfId="19869"/>
    <cellStyle name="Output 2 8 7 4" xfId="19870"/>
    <cellStyle name="Output 2 8 7 5" xfId="19871"/>
    <cellStyle name="Output 2 8 7 6" xfId="19872"/>
    <cellStyle name="Output 2 8 7 7" xfId="19873"/>
    <cellStyle name="Output 2 8 7 8" xfId="19874"/>
    <cellStyle name="Output 2 8 7 9" xfId="19875"/>
    <cellStyle name="Output 2 8 8" xfId="19876"/>
    <cellStyle name="Output 2 8 8 10" xfId="19877"/>
    <cellStyle name="Output 2 8 8 11" xfId="19878"/>
    <cellStyle name="Output 2 8 8 2" xfId="19879"/>
    <cellStyle name="Output 2 8 8 3" xfId="19880"/>
    <cellStyle name="Output 2 8 8 4" xfId="19881"/>
    <cellStyle name="Output 2 8 8 5" xfId="19882"/>
    <cellStyle name="Output 2 8 8 6" xfId="19883"/>
    <cellStyle name="Output 2 8 8 7" xfId="19884"/>
    <cellStyle name="Output 2 8 8 8" xfId="19885"/>
    <cellStyle name="Output 2 8 8 9" xfId="19886"/>
    <cellStyle name="Output 2 8 9" xfId="19887"/>
    <cellStyle name="Output 2 8 9 10" xfId="19888"/>
    <cellStyle name="Output 2 8 9 11" xfId="19889"/>
    <cellStyle name="Output 2 8 9 2" xfId="19890"/>
    <cellStyle name="Output 2 8 9 3" xfId="19891"/>
    <cellStyle name="Output 2 8 9 4" xfId="19892"/>
    <cellStyle name="Output 2 8 9 5" xfId="19893"/>
    <cellStyle name="Output 2 8 9 6" xfId="19894"/>
    <cellStyle name="Output 2 8 9 7" xfId="19895"/>
    <cellStyle name="Output 2 8 9 8" xfId="19896"/>
    <cellStyle name="Output 2 8 9 9" xfId="19897"/>
    <cellStyle name="Output 2 9" xfId="19898"/>
    <cellStyle name="Output 2 9 10" xfId="19899"/>
    <cellStyle name="Output 2 9 10 10" xfId="19900"/>
    <cellStyle name="Output 2 9 10 11" xfId="19901"/>
    <cellStyle name="Output 2 9 10 2" xfId="19902"/>
    <cellStyle name="Output 2 9 10 3" xfId="19903"/>
    <cellStyle name="Output 2 9 10 4" xfId="19904"/>
    <cellStyle name="Output 2 9 10 5" xfId="19905"/>
    <cellStyle name="Output 2 9 10 6" xfId="19906"/>
    <cellStyle name="Output 2 9 10 7" xfId="19907"/>
    <cellStyle name="Output 2 9 10 8" xfId="19908"/>
    <cellStyle name="Output 2 9 10 9" xfId="19909"/>
    <cellStyle name="Output 2 9 11" xfId="19910"/>
    <cellStyle name="Output 2 9 11 10" xfId="19911"/>
    <cellStyle name="Output 2 9 11 11" xfId="19912"/>
    <cellStyle name="Output 2 9 11 2" xfId="19913"/>
    <cellStyle name="Output 2 9 11 3" xfId="19914"/>
    <cellStyle name="Output 2 9 11 4" xfId="19915"/>
    <cellStyle name="Output 2 9 11 5" xfId="19916"/>
    <cellStyle name="Output 2 9 11 6" xfId="19917"/>
    <cellStyle name="Output 2 9 11 7" xfId="19918"/>
    <cellStyle name="Output 2 9 11 8" xfId="19919"/>
    <cellStyle name="Output 2 9 11 9" xfId="19920"/>
    <cellStyle name="Output 2 9 12" xfId="19921"/>
    <cellStyle name="Output 2 9 12 10" xfId="19922"/>
    <cellStyle name="Output 2 9 12 11" xfId="19923"/>
    <cellStyle name="Output 2 9 12 2" xfId="19924"/>
    <cellStyle name="Output 2 9 12 3" xfId="19925"/>
    <cellStyle name="Output 2 9 12 4" xfId="19926"/>
    <cellStyle name="Output 2 9 12 5" xfId="19927"/>
    <cellStyle name="Output 2 9 12 6" xfId="19928"/>
    <cellStyle name="Output 2 9 12 7" xfId="19929"/>
    <cellStyle name="Output 2 9 12 8" xfId="19930"/>
    <cellStyle name="Output 2 9 12 9" xfId="19931"/>
    <cellStyle name="Output 2 9 13" xfId="19932"/>
    <cellStyle name="Output 2 9 13 10" xfId="19933"/>
    <cellStyle name="Output 2 9 13 11" xfId="19934"/>
    <cellStyle name="Output 2 9 13 2" xfId="19935"/>
    <cellStyle name="Output 2 9 13 3" xfId="19936"/>
    <cellStyle name="Output 2 9 13 4" xfId="19937"/>
    <cellStyle name="Output 2 9 13 5" xfId="19938"/>
    <cellStyle name="Output 2 9 13 6" xfId="19939"/>
    <cellStyle name="Output 2 9 13 7" xfId="19940"/>
    <cellStyle name="Output 2 9 13 8" xfId="19941"/>
    <cellStyle name="Output 2 9 13 9" xfId="19942"/>
    <cellStyle name="Output 2 9 14" xfId="19943"/>
    <cellStyle name="Output 2 9 14 10" xfId="19944"/>
    <cellStyle name="Output 2 9 14 11" xfId="19945"/>
    <cellStyle name="Output 2 9 14 2" xfId="19946"/>
    <cellStyle name="Output 2 9 14 3" xfId="19947"/>
    <cellStyle name="Output 2 9 14 4" xfId="19948"/>
    <cellStyle name="Output 2 9 14 5" xfId="19949"/>
    <cellStyle name="Output 2 9 14 6" xfId="19950"/>
    <cellStyle name="Output 2 9 14 7" xfId="19951"/>
    <cellStyle name="Output 2 9 14 8" xfId="19952"/>
    <cellStyle name="Output 2 9 14 9" xfId="19953"/>
    <cellStyle name="Output 2 9 15" xfId="19954"/>
    <cellStyle name="Output 2 9 15 10" xfId="19955"/>
    <cellStyle name="Output 2 9 15 11" xfId="19956"/>
    <cellStyle name="Output 2 9 15 2" xfId="19957"/>
    <cellStyle name="Output 2 9 15 3" xfId="19958"/>
    <cellStyle name="Output 2 9 15 4" xfId="19959"/>
    <cellStyle name="Output 2 9 15 5" xfId="19960"/>
    <cellStyle name="Output 2 9 15 6" xfId="19961"/>
    <cellStyle name="Output 2 9 15 7" xfId="19962"/>
    <cellStyle name="Output 2 9 15 8" xfId="19963"/>
    <cellStyle name="Output 2 9 15 9" xfId="19964"/>
    <cellStyle name="Output 2 9 16" xfId="19965"/>
    <cellStyle name="Output 2 9 16 10" xfId="19966"/>
    <cellStyle name="Output 2 9 16 11" xfId="19967"/>
    <cellStyle name="Output 2 9 16 2" xfId="19968"/>
    <cellStyle name="Output 2 9 16 3" xfId="19969"/>
    <cellStyle name="Output 2 9 16 4" xfId="19970"/>
    <cellStyle name="Output 2 9 16 5" xfId="19971"/>
    <cellStyle name="Output 2 9 16 6" xfId="19972"/>
    <cellStyle name="Output 2 9 16 7" xfId="19973"/>
    <cellStyle name="Output 2 9 16 8" xfId="19974"/>
    <cellStyle name="Output 2 9 16 9" xfId="19975"/>
    <cellStyle name="Output 2 9 17" xfId="19976"/>
    <cellStyle name="Output 2 9 17 10" xfId="19977"/>
    <cellStyle name="Output 2 9 17 11" xfId="19978"/>
    <cellStyle name="Output 2 9 17 2" xfId="19979"/>
    <cellStyle name="Output 2 9 17 3" xfId="19980"/>
    <cellStyle name="Output 2 9 17 4" xfId="19981"/>
    <cellStyle name="Output 2 9 17 5" xfId="19982"/>
    <cellStyle name="Output 2 9 17 6" xfId="19983"/>
    <cellStyle name="Output 2 9 17 7" xfId="19984"/>
    <cellStyle name="Output 2 9 17 8" xfId="19985"/>
    <cellStyle name="Output 2 9 17 9" xfId="19986"/>
    <cellStyle name="Output 2 9 18" xfId="19987"/>
    <cellStyle name="Output 2 9 18 10" xfId="19988"/>
    <cellStyle name="Output 2 9 18 11" xfId="19989"/>
    <cellStyle name="Output 2 9 18 2" xfId="19990"/>
    <cellStyle name="Output 2 9 18 3" xfId="19991"/>
    <cellStyle name="Output 2 9 18 4" xfId="19992"/>
    <cellStyle name="Output 2 9 18 5" xfId="19993"/>
    <cellStyle name="Output 2 9 18 6" xfId="19994"/>
    <cellStyle name="Output 2 9 18 7" xfId="19995"/>
    <cellStyle name="Output 2 9 18 8" xfId="19996"/>
    <cellStyle name="Output 2 9 18 9" xfId="19997"/>
    <cellStyle name="Output 2 9 19" xfId="19998"/>
    <cellStyle name="Output 2 9 2" xfId="19999"/>
    <cellStyle name="Output 2 9 2 10" xfId="20000"/>
    <cellStyle name="Output 2 9 2 11" xfId="20001"/>
    <cellStyle name="Output 2 9 2 2" xfId="20002"/>
    <cellStyle name="Output 2 9 2 3" xfId="20003"/>
    <cellStyle name="Output 2 9 2 4" xfId="20004"/>
    <cellStyle name="Output 2 9 2 5" xfId="20005"/>
    <cellStyle name="Output 2 9 2 6" xfId="20006"/>
    <cellStyle name="Output 2 9 2 7" xfId="20007"/>
    <cellStyle name="Output 2 9 2 8" xfId="20008"/>
    <cellStyle name="Output 2 9 2 9" xfId="20009"/>
    <cellStyle name="Output 2 9 20" xfId="20010"/>
    <cellStyle name="Output 2 9 21" xfId="20011"/>
    <cellStyle name="Output 2 9 22" xfId="20012"/>
    <cellStyle name="Output 2 9 23" xfId="20013"/>
    <cellStyle name="Output 2 9 24" xfId="20014"/>
    <cellStyle name="Output 2 9 25" xfId="20015"/>
    <cellStyle name="Output 2 9 26" xfId="20016"/>
    <cellStyle name="Output 2 9 27" xfId="20017"/>
    <cellStyle name="Output 2 9 28" xfId="20018"/>
    <cellStyle name="Output 2 9 29" xfId="20019"/>
    <cellStyle name="Output 2 9 3" xfId="20020"/>
    <cellStyle name="Output 2 9 3 10" xfId="20021"/>
    <cellStyle name="Output 2 9 3 11" xfId="20022"/>
    <cellStyle name="Output 2 9 3 2" xfId="20023"/>
    <cellStyle name="Output 2 9 3 3" xfId="20024"/>
    <cellStyle name="Output 2 9 3 4" xfId="20025"/>
    <cellStyle name="Output 2 9 3 5" xfId="20026"/>
    <cellStyle name="Output 2 9 3 6" xfId="20027"/>
    <cellStyle name="Output 2 9 3 7" xfId="20028"/>
    <cellStyle name="Output 2 9 3 8" xfId="20029"/>
    <cellStyle name="Output 2 9 3 9" xfId="20030"/>
    <cellStyle name="Output 2 9 30" xfId="20031"/>
    <cellStyle name="Output 2 9 31" xfId="20032"/>
    <cellStyle name="Output 2 9 32" xfId="20033"/>
    <cellStyle name="Output 2 9 33" xfId="20034"/>
    <cellStyle name="Output 2 9 34" xfId="20035"/>
    <cellStyle name="Output 2 9 35" xfId="20036"/>
    <cellStyle name="Output 2 9 36" xfId="20037"/>
    <cellStyle name="Output 2 9 37" xfId="20038"/>
    <cellStyle name="Output 2 9 38" xfId="20039"/>
    <cellStyle name="Output 2 9 39" xfId="20040"/>
    <cellStyle name="Output 2 9 4" xfId="20041"/>
    <cellStyle name="Output 2 9 4 10" xfId="20042"/>
    <cellStyle name="Output 2 9 4 11" xfId="20043"/>
    <cellStyle name="Output 2 9 4 2" xfId="20044"/>
    <cellStyle name="Output 2 9 4 3" xfId="20045"/>
    <cellStyle name="Output 2 9 4 4" xfId="20046"/>
    <cellStyle name="Output 2 9 4 5" xfId="20047"/>
    <cellStyle name="Output 2 9 4 6" xfId="20048"/>
    <cellStyle name="Output 2 9 4 7" xfId="20049"/>
    <cellStyle name="Output 2 9 4 8" xfId="20050"/>
    <cellStyle name="Output 2 9 4 9" xfId="20051"/>
    <cellStyle name="Output 2 9 40" xfId="20052"/>
    <cellStyle name="Output 2 9 5" xfId="20053"/>
    <cellStyle name="Output 2 9 5 10" xfId="20054"/>
    <cellStyle name="Output 2 9 5 11" xfId="20055"/>
    <cellStyle name="Output 2 9 5 2" xfId="20056"/>
    <cellStyle name="Output 2 9 5 3" xfId="20057"/>
    <cellStyle name="Output 2 9 5 4" xfId="20058"/>
    <cellStyle name="Output 2 9 5 5" xfId="20059"/>
    <cellStyle name="Output 2 9 5 6" xfId="20060"/>
    <cellStyle name="Output 2 9 5 7" xfId="20061"/>
    <cellStyle name="Output 2 9 5 8" xfId="20062"/>
    <cellStyle name="Output 2 9 5 9" xfId="20063"/>
    <cellStyle name="Output 2 9 6" xfId="20064"/>
    <cellStyle name="Output 2 9 6 10" xfId="20065"/>
    <cellStyle name="Output 2 9 6 11" xfId="20066"/>
    <cellStyle name="Output 2 9 6 2" xfId="20067"/>
    <cellStyle name="Output 2 9 6 3" xfId="20068"/>
    <cellStyle name="Output 2 9 6 4" xfId="20069"/>
    <cellStyle name="Output 2 9 6 5" xfId="20070"/>
    <cellStyle name="Output 2 9 6 6" xfId="20071"/>
    <cellStyle name="Output 2 9 6 7" xfId="20072"/>
    <cellStyle name="Output 2 9 6 8" xfId="20073"/>
    <cellStyle name="Output 2 9 6 9" xfId="20074"/>
    <cellStyle name="Output 2 9 7" xfId="20075"/>
    <cellStyle name="Output 2 9 7 10" xfId="20076"/>
    <cellStyle name="Output 2 9 7 11" xfId="20077"/>
    <cellStyle name="Output 2 9 7 2" xfId="20078"/>
    <cellStyle name="Output 2 9 7 3" xfId="20079"/>
    <cellStyle name="Output 2 9 7 4" xfId="20080"/>
    <cellStyle name="Output 2 9 7 5" xfId="20081"/>
    <cellStyle name="Output 2 9 7 6" xfId="20082"/>
    <cellStyle name="Output 2 9 7 7" xfId="20083"/>
    <cellStyle name="Output 2 9 7 8" xfId="20084"/>
    <cellStyle name="Output 2 9 7 9" xfId="20085"/>
    <cellStyle name="Output 2 9 8" xfId="20086"/>
    <cellStyle name="Output 2 9 8 10" xfId="20087"/>
    <cellStyle name="Output 2 9 8 11" xfId="20088"/>
    <cellStyle name="Output 2 9 8 2" xfId="20089"/>
    <cellStyle name="Output 2 9 8 3" xfId="20090"/>
    <cellStyle name="Output 2 9 8 4" xfId="20091"/>
    <cellStyle name="Output 2 9 8 5" xfId="20092"/>
    <cellStyle name="Output 2 9 8 6" xfId="20093"/>
    <cellStyle name="Output 2 9 8 7" xfId="20094"/>
    <cellStyle name="Output 2 9 8 8" xfId="20095"/>
    <cellStyle name="Output 2 9 8 9" xfId="20096"/>
    <cellStyle name="Output 2 9 9" xfId="20097"/>
    <cellStyle name="Output 2 9 9 10" xfId="20098"/>
    <cellStyle name="Output 2 9 9 11" xfId="20099"/>
    <cellStyle name="Output 2 9 9 2" xfId="20100"/>
    <cellStyle name="Output 2 9 9 3" xfId="20101"/>
    <cellStyle name="Output 2 9 9 4" xfId="20102"/>
    <cellStyle name="Output 2 9 9 5" xfId="20103"/>
    <cellStyle name="Output 2 9 9 6" xfId="20104"/>
    <cellStyle name="Output 2 9 9 7" xfId="20105"/>
    <cellStyle name="Output 2 9 9 8" xfId="20106"/>
    <cellStyle name="Output 2 9 9 9" xfId="20107"/>
    <cellStyle name="Output 20" xfId="20108"/>
    <cellStyle name="Output 20 10" xfId="20109"/>
    <cellStyle name="Output 20 11" xfId="20110"/>
    <cellStyle name="Output 20 2" xfId="20111"/>
    <cellStyle name="Output 20 3" xfId="20112"/>
    <cellStyle name="Output 20 4" xfId="20113"/>
    <cellStyle name="Output 20 5" xfId="20114"/>
    <cellStyle name="Output 20 6" xfId="20115"/>
    <cellStyle name="Output 20 7" xfId="20116"/>
    <cellStyle name="Output 20 8" xfId="20117"/>
    <cellStyle name="Output 20 9" xfId="20118"/>
    <cellStyle name="Output 21" xfId="20119"/>
    <cellStyle name="Output 21 10" xfId="20120"/>
    <cellStyle name="Output 21 11" xfId="20121"/>
    <cellStyle name="Output 21 2" xfId="20122"/>
    <cellStyle name="Output 21 3" xfId="20123"/>
    <cellStyle name="Output 21 4" xfId="20124"/>
    <cellStyle name="Output 21 5" xfId="20125"/>
    <cellStyle name="Output 21 6" xfId="20126"/>
    <cellStyle name="Output 21 7" xfId="20127"/>
    <cellStyle name="Output 21 8" xfId="20128"/>
    <cellStyle name="Output 21 9" xfId="20129"/>
    <cellStyle name="Output 22" xfId="20130"/>
    <cellStyle name="Output 22 10" xfId="20131"/>
    <cellStyle name="Output 22 11" xfId="20132"/>
    <cellStyle name="Output 22 2" xfId="20133"/>
    <cellStyle name="Output 22 3" xfId="20134"/>
    <cellStyle name="Output 22 4" xfId="20135"/>
    <cellStyle name="Output 22 5" xfId="20136"/>
    <cellStyle name="Output 22 6" xfId="20137"/>
    <cellStyle name="Output 22 7" xfId="20138"/>
    <cellStyle name="Output 22 8" xfId="20139"/>
    <cellStyle name="Output 22 9" xfId="20140"/>
    <cellStyle name="Output 23" xfId="20141"/>
    <cellStyle name="Output 23 10" xfId="20142"/>
    <cellStyle name="Output 23 11" xfId="20143"/>
    <cellStyle name="Output 23 2" xfId="20144"/>
    <cellStyle name="Output 23 3" xfId="20145"/>
    <cellStyle name="Output 23 4" xfId="20146"/>
    <cellStyle name="Output 23 5" xfId="20147"/>
    <cellStyle name="Output 23 6" xfId="20148"/>
    <cellStyle name="Output 23 7" xfId="20149"/>
    <cellStyle name="Output 23 8" xfId="20150"/>
    <cellStyle name="Output 23 9" xfId="20151"/>
    <cellStyle name="Output 24" xfId="20152"/>
    <cellStyle name="Output 24 10" xfId="20153"/>
    <cellStyle name="Output 24 11" xfId="20154"/>
    <cellStyle name="Output 24 2" xfId="20155"/>
    <cellStyle name="Output 24 3" xfId="20156"/>
    <cellStyle name="Output 24 4" xfId="20157"/>
    <cellStyle name="Output 24 5" xfId="20158"/>
    <cellStyle name="Output 24 6" xfId="20159"/>
    <cellStyle name="Output 24 7" xfId="20160"/>
    <cellStyle name="Output 24 8" xfId="20161"/>
    <cellStyle name="Output 24 9" xfId="20162"/>
    <cellStyle name="Output 25" xfId="20163"/>
    <cellStyle name="Output 25 10" xfId="20164"/>
    <cellStyle name="Output 25 11" xfId="20165"/>
    <cellStyle name="Output 25 2" xfId="20166"/>
    <cellStyle name="Output 25 3" xfId="20167"/>
    <cellStyle name="Output 25 4" xfId="20168"/>
    <cellStyle name="Output 25 5" xfId="20169"/>
    <cellStyle name="Output 25 6" xfId="20170"/>
    <cellStyle name="Output 25 7" xfId="20171"/>
    <cellStyle name="Output 25 8" xfId="20172"/>
    <cellStyle name="Output 25 9" xfId="20173"/>
    <cellStyle name="Output 26" xfId="20174"/>
    <cellStyle name="Output 26 10" xfId="20175"/>
    <cellStyle name="Output 26 11" xfId="20176"/>
    <cellStyle name="Output 26 2" xfId="20177"/>
    <cellStyle name="Output 26 3" xfId="20178"/>
    <cellStyle name="Output 26 4" xfId="20179"/>
    <cellStyle name="Output 26 5" xfId="20180"/>
    <cellStyle name="Output 26 6" xfId="20181"/>
    <cellStyle name="Output 26 7" xfId="20182"/>
    <cellStyle name="Output 26 8" xfId="20183"/>
    <cellStyle name="Output 26 9" xfId="20184"/>
    <cellStyle name="Output 27" xfId="20185"/>
    <cellStyle name="Output 27 10" xfId="20186"/>
    <cellStyle name="Output 27 11" xfId="20187"/>
    <cellStyle name="Output 27 2" xfId="20188"/>
    <cellStyle name="Output 27 3" xfId="20189"/>
    <cellStyle name="Output 27 4" xfId="20190"/>
    <cellStyle name="Output 27 5" xfId="20191"/>
    <cellStyle name="Output 27 6" xfId="20192"/>
    <cellStyle name="Output 27 7" xfId="20193"/>
    <cellStyle name="Output 27 8" xfId="20194"/>
    <cellStyle name="Output 27 9" xfId="20195"/>
    <cellStyle name="Output 28" xfId="20196"/>
    <cellStyle name="Output 28 10" xfId="20197"/>
    <cellStyle name="Output 28 11" xfId="20198"/>
    <cellStyle name="Output 28 2" xfId="20199"/>
    <cellStyle name="Output 28 3" xfId="20200"/>
    <cellStyle name="Output 28 4" xfId="20201"/>
    <cellStyle name="Output 28 5" xfId="20202"/>
    <cellStyle name="Output 28 6" xfId="20203"/>
    <cellStyle name="Output 28 7" xfId="20204"/>
    <cellStyle name="Output 28 8" xfId="20205"/>
    <cellStyle name="Output 28 9" xfId="20206"/>
    <cellStyle name="Output 29" xfId="20207"/>
    <cellStyle name="Output 29 10" xfId="20208"/>
    <cellStyle name="Output 29 11" xfId="20209"/>
    <cellStyle name="Output 29 2" xfId="20210"/>
    <cellStyle name="Output 29 3" xfId="20211"/>
    <cellStyle name="Output 29 4" xfId="20212"/>
    <cellStyle name="Output 29 5" xfId="20213"/>
    <cellStyle name="Output 29 6" xfId="20214"/>
    <cellStyle name="Output 29 7" xfId="20215"/>
    <cellStyle name="Output 29 8" xfId="20216"/>
    <cellStyle name="Output 29 9" xfId="20217"/>
    <cellStyle name="Output 3" xfId="20218"/>
    <cellStyle name="Output 3 10" xfId="20219"/>
    <cellStyle name="Output 3 10 10" xfId="20220"/>
    <cellStyle name="Output 3 10 11" xfId="20221"/>
    <cellStyle name="Output 3 10 2" xfId="20222"/>
    <cellStyle name="Output 3 10 3" xfId="20223"/>
    <cellStyle name="Output 3 10 4" xfId="20224"/>
    <cellStyle name="Output 3 10 5" xfId="20225"/>
    <cellStyle name="Output 3 10 6" xfId="20226"/>
    <cellStyle name="Output 3 10 7" xfId="20227"/>
    <cellStyle name="Output 3 10 8" xfId="20228"/>
    <cellStyle name="Output 3 10 9" xfId="20229"/>
    <cellStyle name="Output 3 11" xfId="20230"/>
    <cellStyle name="Output 3 11 10" xfId="20231"/>
    <cellStyle name="Output 3 11 11" xfId="20232"/>
    <cellStyle name="Output 3 11 2" xfId="20233"/>
    <cellStyle name="Output 3 11 3" xfId="20234"/>
    <cellStyle name="Output 3 11 4" xfId="20235"/>
    <cellStyle name="Output 3 11 5" xfId="20236"/>
    <cellStyle name="Output 3 11 6" xfId="20237"/>
    <cellStyle name="Output 3 11 7" xfId="20238"/>
    <cellStyle name="Output 3 11 8" xfId="20239"/>
    <cellStyle name="Output 3 11 9" xfId="20240"/>
    <cellStyle name="Output 3 12" xfId="20241"/>
    <cellStyle name="Output 3 12 10" xfId="20242"/>
    <cellStyle name="Output 3 12 11" xfId="20243"/>
    <cellStyle name="Output 3 12 2" xfId="20244"/>
    <cellStyle name="Output 3 12 3" xfId="20245"/>
    <cellStyle name="Output 3 12 4" xfId="20246"/>
    <cellStyle name="Output 3 12 5" xfId="20247"/>
    <cellStyle name="Output 3 12 6" xfId="20248"/>
    <cellStyle name="Output 3 12 7" xfId="20249"/>
    <cellStyle name="Output 3 12 8" xfId="20250"/>
    <cellStyle name="Output 3 12 9" xfId="20251"/>
    <cellStyle name="Output 3 13" xfId="20252"/>
    <cellStyle name="Output 3 13 10" xfId="20253"/>
    <cellStyle name="Output 3 13 11" xfId="20254"/>
    <cellStyle name="Output 3 13 2" xfId="20255"/>
    <cellStyle name="Output 3 13 3" xfId="20256"/>
    <cellStyle name="Output 3 13 4" xfId="20257"/>
    <cellStyle name="Output 3 13 5" xfId="20258"/>
    <cellStyle name="Output 3 13 6" xfId="20259"/>
    <cellStyle name="Output 3 13 7" xfId="20260"/>
    <cellStyle name="Output 3 13 8" xfId="20261"/>
    <cellStyle name="Output 3 13 9" xfId="20262"/>
    <cellStyle name="Output 3 14" xfId="20263"/>
    <cellStyle name="Output 3 14 10" xfId="20264"/>
    <cellStyle name="Output 3 14 11" xfId="20265"/>
    <cellStyle name="Output 3 14 2" xfId="20266"/>
    <cellStyle name="Output 3 14 3" xfId="20267"/>
    <cellStyle name="Output 3 14 4" xfId="20268"/>
    <cellStyle name="Output 3 14 5" xfId="20269"/>
    <cellStyle name="Output 3 14 6" xfId="20270"/>
    <cellStyle name="Output 3 14 7" xfId="20271"/>
    <cellStyle name="Output 3 14 8" xfId="20272"/>
    <cellStyle name="Output 3 14 9" xfId="20273"/>
    <cellStyle name="Output 3 15" xfId="20274"/>
    <cellStyle name="Output 3 15 10" xfId="20275"/>
    <cellStyle name="Output 3 15 11" xfId="20276"/>
    <cellStyle name="Output 3 15 2" xfId="20277"/>
    <cellStyle name="Output 3 15 3" xfId="20278"/>
    <cellStyle name="Output 3 15 4" xfId="20279"/>
    <cellStyle name="Output 3 15 5" xfId="20280"/>
    <cellStyle name="Output 3 15 6" xfId="20281"/>
    <cellStyle name="Output 3 15 7" xfId="20282"/>
    <cellStyle name="Output 3 15 8" xfId="20283"/>
    <cellStyle name="Output 3 15 9" xfId="20284"/>
    <cellStyle name="Output 3 16" xfId="20285"/>
    <cellStyle name="Output 3 16 10" xfId="20286"/>
    <cellStyle name="Output 3 16 11" xfId="20287"/>
    <cellStyle name="Output 3 16 2" xfId="20288"/>
    <cellStyle name="Output 3 16 3" xfId="20289"/>
    <cellStyle name="Output 3 16 4" xfId="20290"/>
    <cellStyle name="Output 3 16 5" xfId="20291"/>
    <cellStyle name="Output 3 16 6" xfId="20292"/>
    <cellStyle name="Output 3 16 7" xfId="20293"/>
    <cellStyle name="Output 3 16 8" xfId="20294"/>
    <cellStyle name="Output 3 16 9" xfId="20295"/>
    <cellStyle name="Output 3 17" xfId="20296"/>
    <cellStyle name="Output 3 17 10" xfId="20297"/>
    <cellStyle name="Output 3 17 11" xfId="20298"/>
    <cellStyle name="Output 3 17 2" xfId="20299"/>
    <cellStyle name="Output 3 17 3" xfId="20300"/>
    <cellStyle name="Output 3 17 4" xfId="20301"/>
    <cellStyle name="Output 3 17 5" xfId="20302"/>
    <cellStyle name="Output 3 17 6" xfId="20303"/>
    <cellStyle name="Output 3 17 7" xfId="20304"/>
    <cellStyle name="Output 3 17 8" xfId="20305"/>
    <cellStyle name="Output 3 17 9" xfId="20306"/>
    <cellStyle name="Output 3 18" xfId="20307"/>
    <cellStyle name="Output 3 18 10" xfId="20308"/>
    <cellStyle name="Output 3 18 11" xfId="20309"/>
    <cellStyle name="Output 3 18 2" xfId="20310"/>
    <cellStyle name="Output 3 18 3" xfId="20311"/>
    <cellStyle name="Output 3 18 4" xfId="20312"/>
    <cellStyle name="Output 3 18 5" xfId="20313"/>
    <cellStyle name="Output 3 18 6" xfId="20314"/>
    <cellStyle name="Output 3 18 7" xfId="20315"/>
    <cellStyle name="Output 3 18 8" xfId="20316"/>
    <cellStyle name="Output 3 18 9" xfId="20317"/>
    <cellStyle name="Output 3 19" xfId="20318"/>
    <cellStyle name="Output 3 2" xfId="20319"/>
    <cellStyle name="Output 3 2 10" xfId="20320"/>
    <cellStyle name="Output 3 2 11" xfId="20321"/>
    <cellStyle name="Output 3 2 2" xfId="20322"/>
    <cellStyle name="Output 3 2 3" xfId="20323"/>
    <cellStyle name="Output 3 2 4" xfId="20324"/>
    <cellStyle name="Output 3 2 5" xfId="20325"/>
    <cellStyle name="Output 3 2 6" xfId="20326"/>
    <cellStyle name="Output 3 2 7" xfId="20327"/>
    <cellStyle name="Output 3 2 8" xfId="20328"/>
    <cellStyle name="Output 3 2 9" xfId="20329"/>
    <cellStyle name="Output 3 20" xfId="20330"/>
    <cellStyle name="Output 3 21" xfId="20331"/>
    <cellStyle name="Output 3 22" xfId="20332"/>
    <cellStyle name="Output 3 23" xfId="20333"/>
    <cellStyle name="Output 3 24" xfId="20334"/>
    <cellStyle name="Output 3 25" xfId="20335"/>
    <cellStyle name="Output 3 26" xfId="20336"/>
    <cellStyle name="Output 3 27" xfId="20337"/>
    <cellStyle name="Output 3 28" xfId="20338"/>
    <cellStyle name="Output 3 29" xfId="20339"/>
    <cellStyle name="Output 3 3" xfId="20340"/>
    <cellStyle name="Output 3 3 10" xfId="20341"/>
    <cellStyle name="Output 3 3 11" xfId="20342"/>
    <cellStyle name="Output 3 3 2" xfId="20343"/>
    <cellStyle name="Output 3 3 3" xfId="20344"/>
    <cellStyle name="Output 3 3 4" xfId="20345"/>
    <cellStyle name="Output 3 3 5" xfId="20346"/>
    <cellStyle name="Output 3 3 6" xfId="20347"/>
    <cellStyle name="Output 3 3 7" xfId="20348"/>
    <cellStyle name="Output 3 3 8" xfId="20349"/>
    <cellStyle name="Output 3 3 9" xfId="20350"/>
    <cellStyle name="Output 3 30" xfId="20351"/>
    <cellStyle name="Output 3 31" xfId="20352"/>
    <cellStyle name="Output 3 32" xfId="20353"/>
    <cellStyle name="Output 3 33" xfId="20354"/>
    <cellStyle name="Output 3 34" xfId="20355"/>
    <cellStyle name="Output 3 35" xfId="20356"/>
    <cellStyle name="Output 3 36" xfId="20357"/>
    <cellStyle name="Output 3 37" xfId="20358"/>
    <cellStyle name="Output 3 38" xfId="20359"/>
    <cellStyle name="Output 3 39" xfId="20360"/>
    <cellStyle name="Output 3 4" xfId="20361"/>
    <cellStyle name="Output 3 4 10" xfId="20362"/>
    <cellStyle name="Output 3 4 11" xfId="20363"/>
    <cellStyle name="Output 3 4 2" xfId="20364"/>
    <cellStyle name="Output 3 4 3" xfId="20365"/>
    <cellStyle name="Output 3 4 4" xfId="20366"/>
    <cellStyle name="Output 3 4 5" xfId="20367"/>
    <cellStyle name="Output 3 4 6" xfId="20368"/>
    <cellStyle name="Output 3 4 7" xfId="20369"/>
    <cellStyle name="Output 3 4 8" xfId="20370"/>
    <cellStyle name="Output 3 4 9" xfId="20371"/>
    <cellStyle name="Output 3 40" xfId="20372"/>
    <cellStyle name="Output 3 5" xfId="20373"/>
    <cellStyle name="Output 3 5 10" xfId="20374"/>
    <cellStyle name="Output 3 5 11" xfId="20375"/>
    <cellStyle name="Output 3 5 2" xfId="20376"/>
    <cellStyle name="Output 3 5 3" xfId="20377"/>
    <cellStyle name="Output 3 5 4" xfId="20378"/>
    <cellStyle name="Output 3 5 5" xfId="20379"/>
    <cellStyle name="Output 3 5 6" xfId="20380"/>
    <cellStyle name="Output 3 5 7" xfId="20381"/>
    <cellStyle name="Output 3 5 8" xfId="20382"/>
    <cellStyle name="Output 3 5 9" xfId="20383"/>
    <cellStyle name="Output 3 6" xfId="20384"/>
    <cellStyle name="Output 3 6 10" xfId="20385"/>
    <cellStyle name="Output 3 6 11" xfId="20386"/>
    <cellStyle name="Output 3 6 2" xfId="20387"/>
    <cellStyle name="Output 3 6 3" xfId="20388"/>
    <cellStyle name="Output 3 6 4" xfId="20389"/>
    <cellStyle name="Output 3 6 5" xfId="20390"/>
    <cellStyle name="Output 3 6 6" xfId="20391"/>
    <cellStyle name="Output 3 6 7" xfId="20392"/>
    <cellStyle name="Output 3 6 8" xfId="20393"/>
    <cellStyle name="Output 3 6 9" xfId="20394"/>
    <cellStyle name="Output 3 7" xfId="20395"/>
    <cellStyle name="Output 3 7 10" xfId="20396"/>
    <cellStyle name="Output 3 7 11" xfId="20397"/>
    <cellStyle name="Output 3 7 2" xfId="20398"/>
    <cellStyle name="Output 3 7 3" xfId="20399"/>
    <cellStyle name="Output 3 7 4" xfId="20400"/>
    <cellStyle name="Output 3 7 5" xfId="20401"/>
    <cellStyle name="Output 3 7 6" xfId="20402"/>
    <cellStyle name="Output 3 7 7" xfId="20403"/>
    <cellStyle name="Output 3 7 8" xfId="20404"/>
    <cellStyle name="Output 3 7 9" xfId="20405"/>
    <cellStyle name="Output 3 8" xfId="20406"/>
    <cellStyle name="Output 3 8 10" xfId="20407"/>
    <cellStyle name="Output 3 8 11" xfId="20408"/>
    <cellStyle name="Output 3 8 2" xfId="20409"/>
    <cellStyle name="Output 3 8 3" xfId="20410"/>
    <cellStyle name="Output 3 8 4" xfId="20411"/>
    <cellStyle name="Output 3 8 5" xfId="20412"/>
    <cellStyle name="Output 3 8 6" xfId="20413"/>
    <cellStyle name="Output 3 8 7" xfId="20414"/>
    <cellStyle name="Output 3 8 8" xfId="20415"/>
    <cellStyle name="Output 3 8 9" xfId="20416"/>
    <cellStyle name="Output 3 9" xfId="20417"/>
    <cellStyle name="Output 3 9 10" xfId="20418"/>
    <cellStyle name="Output 3 9 11" xfId="20419"/>
    <cellStyle name="Output 3 9 2" xfId="20420"/>
    <cellStyle name="Output 3 9 3" xfId="20421"/>
    <cellStyle name="Output 3 9 4" xfId="20422"/>
    <cellStyle name="Output 3 9 5" xfId="20423"/>
    <cellStyle name="Output 3 9 6" xfId="20424"/>
    <cellStyle name="Output 3 9 7" xfId="20425"/>
    <cellStyle name="Output 3 9 8" xfId="20426"/>
    <cellStyle name="Output 3 9 9" xfId="20427"/>
    <cellStyle name="Output 30" xfId="20428"/>
    <cellStyle name="Output 31" xfId="20429"/>
    <cellStyle name="Output 32" xfId="20430"/>
    <cellStyle name="Output 33" xfId="20431"/>
    <cellStyle name="Output 34" xfId="20432"/>
    <cellStyle name="Output 35" xfId="20433"/>
    <cellStyle name="Output 36" xfId="20434"/>
    <cellStyle name="Output 37" xfId="20435"/>
    <cellStyle name="Output 38" xfId="20436"/>
    <cellStyle name="Output 39" xfId="20437"/>
    <cellStyle name="Output 4" xfId="20438"/>
    <cellStyle name="Output 4 10" xfId="20439"/>
    <cellStyle name="Output 4 10 10" xfId="20440"/>
    <cellStyle name="Output 4 10 11" xfId="20441"/>
    <cellStyle name="Output 4 10 2" xfId="20442"/>
    <cellStyle name="Output 4 10 3" xfId="20443"/>
    <cellStyle name="Output 4 10 4" xfId="20444"/>
    <cellStyle name="Output 4 10 5" xfId="20445"/>
    <cellStyle name="Output 4 10 6" xfId="20446"/>
    <cellStyle name="Output 4 10 7" xfId="20447"/>
    <cellStyle name="Output 4 10 8" xfId="20448"/>
    <cellStyle name="Output 4 10 9" xfId="20449"/>
    <cellStyle name="Output 4 11" xfId="20450"/>
    <cellStyle name="Output 4 11 10" xfId="20451"/>
    <cellStyle name="Output 4 11 11" xfId="20452"/>
    <cellStyle name="Output 4 11 2" xfId="20453"/>
    <cellStyle name="Output 4 11 3" xfId="20454"/>
    <cellStyle name="Output 4 11 4" xfId="20455"/>
    <cellStyle name="Output 4 11 5" xfId="20456"/>
    <cellStyle name="Output 4 11 6" xfId="20457"/>
    <cellStyle name="Output 4 11 7" xfId="20458"/>
    <cellStyle name="Output 4 11 8" xfId="20459"/>
    <cellStyle name="Output 4 11 9" xfId="20460"/>
    <cellStyle name="Output 4 12" xfId="20461"/>
    <cellStyle name="Output 4 12 10" xfId="20462"/>
    <cellStyle name="Output 4 12 11" xfId="20463"/>
    <cellStyle name="Output 4 12 2" xfId="20464"/>
    <cellStyle name="Output 4 12 3" xfId="20465"/>
    <cellStyle name="Output 4 12 4" xfId="20466"/>
    <cellStyle name="Output 4 12 5" xfId="20467"/>
    <cellStyle name="Output 4 12 6" xfId="20468"/>
    <cellStyle name="Output 4 12 7" xfId="20469"/>
    <cellStyle name="Output 4 12 8" xfId="20470"/>
    <cellStyle name="Output 4 12 9" xfId="20471"/>
    <cellStyle name="Output 4 13" xfId="20472"/>
    <cellStyle name="Output 4 13 10" xfId="20473"/>
    <cellStyle name="Output 4 13 11" xfId="20474"/>
    <cellStyle name="Output 4 13 2" xfId="20475"/>
    <cellStyle name="Output 4 13 3" xfId="20476"/>
    <cellStyle name="Output 4 13 4" xfId="20477"/>
    <cellStyle name="Output 4 13 5" xfId="20478"/>
    <cellStyle name="Output 4 13 6" xfId="20479"/>
    <cellStyle name="Output 4 13 7" xfId="20480"/>
    <cellStyle name="Output 4 13 8" xfId="20481"/>
    <cellStyle name="Output 4 13 9" xfId="20482"/>
    <cellStyle name="Output 4 14" xfId="20483"/>
    <cellStyle name="Output 4 14 10" xfId="20484"/>
    <cellStyle name="Output 4 14 11" xfId="20485"/>
    <cellStyle name="Output 4 14 2" xfId="20486"/>
    <cellStyle name="Output 4 14 3" xfId="20487"/>
    <cellStyle name="Output 4 14 4" xfId="20488"/>
    <cellStyle name="Output 4 14 5" xfId="20489"/>
    <cellStyle name="Output 4 14 6" xfId="20490"/>
    <cellStyle name="Output 4 14 7" xfId="20491"/>
    <cellStyle name="Output 4 14 8" xfId="20492"/>
    <cellStyle name="Output 4 14 9" xfId="20493"/>
    <cellStyle name="Output 4 15" xfId="20494"/>
    <cellStyle name="Output 4 15 10" xfId="20495"/>
    <cellStyle name="Output 4 15 11" xfId="20496"/>
    <cellStyle name="Output 4 15 2" xfId="20497"/>
    <cellStyle name="Output 4 15 3" xfId="20498"/>
    <cellStyle name="Output 4 15 4" xfId="20499"/>
    <cellStyle name="Output 4 15 5" xfId="20500"/>
    <cellStyle name="Output 4 15 6" xfId="20501"/>
    <cellStyle name="Output 4 15 7" xfId="20502"/>
    <cellStyle name="Output 4 15 8" xfId="20503"/>
    <cellStyle name="Output 4 15 9" xfId="20504"/>
    <cellStyle name="Output 4 16" xfId="20505"/>
    <cellStyle name="Output 4 16 10" xfId="20506"/>
    <cellStyle name="Output 4 16 11" xfId="20507"/>
    <cellStyle name="Output 4 16 2" xfId="20508"/>
    <cellStyle name="Output 4 16 3" xfId="20509"/>
    <cellStyle name="Output 4 16 4" xfId="20510"/>
    <cellStyle name="Output 4 16 5" xfId="20511"/>
    <cellStyle name="Output 4 16 6" xfId="20512"/>
    <cellStyle name="Output 4 16 7" xfId="20513"/>
    <cellStyle name="Output 4 16 8" xfId="20514"/>
    <cellStyle name="Output 4 16 9" xfId="20515"/>
    <cellStyle name="Output 4 17" xfId="20516"/>
    <cellStyle name="Output 4 17 10" xfId="20517"/>
    <cellStyle name="Output 4 17 11" xfId="20518"/>
    <cellStyle name="Output 4 17 2" xfId="20519"/>
    <cellStyle name="Output 4 17 3" xfId="20520"/>
    <cellStyle name="Output 4 17 4" xfId="20521"/>
    <cellStyle name="Output 4 17 5" xfId="20522"/>
    <cellStyle name="Output 4 17 6" xfId="20523"/>
    <cellStyle name="Output 4 17 7" xfId="20524"/>
    <cellStyle name="Output 4 17 8" xfId="20525"/>
    <cellStyle name="Output 4 17 9" xfId="20526"/>
    <cellStyle name="Output 4 18" xfId="20527"/>
    <cellStyle name="Output 4 18 10" xfId="20528"/>
    <cellStyle name="Output 4 18 11" xfId="20529"/>
    <cellStyle name="Output 4 18 2" xfId="20530"/>
    <cellStyle name="Output 4 18 3" xfId="20531"/>
    <cellStyle name="Output 4 18 4" xfId="20532"/>
    <cellStyle name="Output 4 18 5" xfId="20533"/>
    <cellStyle name="Output 4 18 6" xfId="20534"/>
    <cellStyle name="Output 4 18 7" xfId="20535"/>
    <cellStyle name="Output 4 18 8" xfId="20536"/>
    <cellStyle name="Output 4 18 9" xfId="20537"/>
    <cellStyle name="Output 4 19" xfId="20538"/>
    <cellStyle name="Output 4 2" xfId="20539"/>
    <cellStyle name="Output 4 2 10" xfId="20540"/>
    <cellStyle name="Output 4 2 11" xfId="20541"/>
    <cellStyle name="Output 4 2 2" xfId="20542"/>
    <cellStyle name="Output 4 2 3" xfId="20543"/>
    <cellStyle name="Output 4 2 4" xfId="20544"/>
    <cellStyle name="Output 4 2 5" xfId="20545"/>
    <cellStyle name="Output 4 2 6" xfId="20546"/>
    <cellStyle name="Output 4 2 7" xfId="20547"/>
    <cellStyle name="Output 4 2 8" xfId="20548"/>
    <cellStyle name="Output 4 2 9" xfId="20549"/>
    <cellStyle name="Output 4 20" xfId="20550"/>
    <cellStyle name="Output 4 21" xfId="20551"/>
    <cellStyle name="Output 4 22" xfId="20552"/>
    <cellStyle name="Output 4 23" xfId="20553"/>
    <cellStyle name="Output 4 24" xfId="20554"/>
    <cellStyle name="Output 4 25" xfId="20555"/>
    <cellStyle name="Output 4 26" xfId="20556"/>
    <cellStyle name="Output 4 27" xfId="20557"/>
    <cellStyle name="Output 4 28" xfId="20558"/>
    <cellStyle name="Output 4 29" xfId="20559"/>
    <cellStyle name="Output 4 3" xfId="20560"/>
    <cellStyle name="Output 4 3 10" xfId="20561"/>
    <cellStyle name="Output 4 3 11" xfId="20562"/>
    <cellStyle name="Output 4 3 2" xfId="20563"/>
    <cellStyle name="Output 4 3 3" xfId="20564"/>
    <cellStyle name="Output 4 3 4" xfId="20565"/>
    <cellStyle name="Output 4 3 5" xfId="20566"/>
    <cellStyle name="Output 4 3 6" xfId="20567"/>
    <cellStyle name="Output 4 3 7" xfId="20568"/>
    <cellStyle name="Output 4 3 8" xfId="20569"/>
    <cellStyle name="Output 4 3 9" xfId="20570"/>
    <cellStyle name="Output 4 30" xfId="20571"/>
    <cellStyle name="Output 4 31" xfId="20572"/>
    <cellStyle name="Output 4 32" xfId="20573"/>
    <cellStyle name="Output 4 33" xfId="20574"/>
    <cellStyle name="Output 4 34" xfId="20575"/>
    <cellStyle name="Output 4 35" xfId="20576"/>
    <cellStyle name="Output 4 36" xfId="20577"/>
    <cellStyle name="Output 4 37" xfId="20578"/>
    <cellStyle name="Output 4 38" xfId="20579"/>
    <cellStyle name="Output 4 39" xfId="20580"/>
    <cellStyle name="Output 4 4" xfId="20581"/>
    <cellStyle name="Output 4 4 10" xfId="20582"/>
    <cellStyle name="Output 4 4 11" xfId="20583"/>
    <cellStyle name="Output 4 4 2" xfId="20584"/>
    <cellStyle name="Output 4 4 3" xfId="20585"/>
    <cellStyle name="Output 4 4 4" xfId="20586"/>
    <cellStyle name="Output 4 4 5" xfId="20587"/>
    <cellStyle name="Output 4 4 6" xfId="20588"/>
    <cellStyle name="Output 4 4 7" xfId="20589"/>
    <cellStyle name="Output 4 4 8" xfId="20590"/>
    <cellStyle name="Output 4 4 9" xfId="20591"/>
    <cellStyle name="Output 4 40" xfId="20592"/>
    <cellStyle name="Output 4 5" xfId="20593"/>
    <cellStyle name="Output 4 5 10" xfId="20594"/>
    <cellStyle name="Output 4 5 11" xfId="20595"/>
    <cellStyle name="Output 4 5 2" xfId="20596"/>
    <cellStyle name="Output 4 5 3" xfId="20597"/>
    <cellStyle name="Output 4 5 4" xfId="20598"/>
    <cellStyle name="Output 4 5 5" xfId="20599"/>
    <cellStyle name="Output 4 5 6" xfId="20600"/>
    <cellStyle name="Output 4 5 7" xfId="20601"/>
    <cellStyle name="Output 4 5 8" xfId="20602"/>
    <cellStyle name="Output 4 5 9" xfId="20603"/>
    <cellStyle name="Output 4 6" xfId="20604"/>
    <cellStyle name="Output 4 6 10" xfId="20605"/>
    <cellStyle name="Output 4 6 11" xfId="20606"/>
    <cellStyle name="Output 4 6 2" xfId="20607"/>
    <cellStyle name="Output 4 6 3" xfId="20608"/>
    <cellStyle name="Output 4 6 4" xfId="20609"/>
    <cellStyle name="Output 4 6 5" xfId="20610"/>
    <cellStyle name="Output 4 6 6" xfId="20611"/>
    <cellStyle name="Output 4 6 7" xfId="20612"/>
    <cellStyle name="Output 4 6 8" xfId="20613"/>
    <cellStyle name="Output 4 6 9" xfId="20614"/>
    <cellStyle name="Output 4 7" xfId="20615"/>
    <cellStyle name="Output 4 7 10" xfId="20616"/>
    <cellStyle name="Output 4 7 11" xfId="20617"/>
    <cellStyle name="Output 4 7 2" xfId="20618"/>
    <cellStyle name="Output 4 7 3" xfId="20619"/>
    <cellStyle name="Output 4 7 4" xfId="20620"/>
    <cellStyle name="Output 4 7 5" xfId="20621"/>
    <cellStyle name="Output 4 7 6" xfId="20622"/>
    <cellStyle name="Output 4 7 7" xfId="20623"/>
    <cellStyle name="Output 4 7 8" xfId="20624"/>
    <cellStyle name="Output 4 7 9" xfId="20625"/>
    <cellStyle name="Output 4 8" xfId="20626"/>
    <cellStyle name="Output 4 8 10" xfId="20627"/>
    <cellStyle name="Output 4 8 11" xfId="20628"/>
    <cellStyle name="Output 4 8 2" xfId="20629"/>
    <cellStyle name="Output 4 8 3" xfId="20630"/>
    <cellStyle name="Output 4 8 4" xfId="20631"/>
    <cellStyle name="Output 4 8 5" xfId="20632"/>
    <cellStyle name="Output 4 8 6" xfId="20633"/>
    <cellStyle name="Output 4 8 7" xfId="20634"/>
    <cellStyle name="Output 4 8 8" xfId="20635"/>
    <cellStyle name="Output 4 8 9" xfId="20636"/>
    <cellStyle name="Output 4 9" xfId="20637"/>
    <cellStyle name="Output 4 9 10" xfId="20638"/>
    <cellStyle name="Output 4 9 11" xfId="20639"/>
    <cellStyle name="Output 4 9 2" xfId="20640"/>
    <cellStyle name="Output 4 9 3" xfId="20641"/>
    <cellStyle name="Output 4 9 4" xfId="20642"/>
    <cellStyle name="Output 4 9 5" xfId="20643"/>
    <cellStyle name="Output 4 9 6" xfId="20644"/>
    <cellStyle name="Output 4 9 7" xfId="20645"/>
    <cellStyle name="Output 4 9 8" xfId="20646"/>
    <cellStyle name="Output 4 9 9" xfId="20647"/>
    <cellStyle name="Output 40" xfId="20648"/>
    <cellStyle name="Output 41" xfId="20649"/>
    <cellStyle name="Output 42" xfId="20650"/>
    <cellStyle name="Output 43" xfId="20651"/>
    <cellStyle name="Output 44" xfId="20652"/>
    <cellStyle name="Output 45" xfId="20653"/>
    <cellStyle name="Output 46" xfId="20654"/>
    <cellStyle name="Output 47" xfId="20655"/>
    <cellStyle name="Output 48" xfId="20656"/>
    <cellStyle name="Output 5" xfId="20657"/>
    <cellStyle name="Output 5 10" xfId="20658"/>
    <cellStyle name="Output 5 10 10" xfId="20659"/>
    <cellStyle name="Output 5 10 11" xfId="20660"/>
    <cellStyle name="Output 5 10 2" xfId="20661"/>
    <cellStyle name="Output 5 10 3" xfId="20662"/>
    <cellStyle name="Output 5 10 4" xfId="20663"/>
    <cellStyle name="Output 5 10 5" xfId="20664"/>
    <cellStyle name="Output 5 10 6" xfId="20665"/>
    <cellStyle name="Output 5 10 7" xfId="20666"/>
    <cellStyle name="Output 5 10 8" xfId="20667"/>
    <cellStyle name="Output 5 10 9" xfId="20668"/>
    <cellStyle name="Output 5 11" xfId="20669"/>
    <cellStyle name="Output 5 11 10" xfId="20670"/>
    <cellStyle name="Output 5 11 11" xfId="20671"/>
    <cellStyle name="Output 5 11 2" xfId="20672"/>
    <cellStyle name="Output 5 11 3" xfId="20673"/>
    <cellStyle name="Output 5 11 4" xfId="20674"/>
    <cellStyle name="Output 5 11 5" xfId="20675"/>
    <cellStyle name="Output 5 11 6" xfId="20676"/>
    <cellStyle name="Output 5 11 7" xfId="20677"/>
    <cellStyle name="Output 5 11 8" xfId="20678"/>
    <cellStyle name="Output 5 11 9" xfId="20679"/>
    <cellStyle name="Output 5 12" xfId="20680"/>
    <cellStyle name="Output 5 12 10" xfId="20681"/>
    <cellStyle name="Output 5 12 11" xfId="20682"/>
    <cellStyle name="Output 5 12 2" xfId="20683"/>
    <cellStyle name="Output 5 12 3" xfId="20684"/>
    <cellStyle name="Output 5 12 4" xfId="20685"/>
    <cellStyle name="Output 5 12 5" xfId="20686"/>
    <cellStyle name="Output 5 12 6" xfId="20687"/>
    <cellStyle name="Output 5 12 7" xfId="20688"/>
    <cellStyle name="Output 5 12 8" xfId="20689"/>
    <cellStyle name="Output 5 12 9" xfId="20690"/>
    <cellStyle name="Output 5 13" xfId="20691"/>
    <cellStyle name="Output 5 13 10" xfId="20692"/>
    <cellStyle name="Output 5 13 11" xfId="20693"/>
    <cellStyle name="Output 5 13 2" xfId="20694"/>
    <cellStyle name="Output 5 13 3" xfId="20695"/>
    <cellStyle name="Output 5 13 4" xfId="20696"/>
    <cellStyle name="Output 5 13 5" xfId="20697"/>
    <cellStyle name="Output 5 13 6" xfId="20698"/>
    <cellStyle name="Output 5 13 7" xfId="20699"/>
    <cellStyle name="Output 5 13 8" xfId="20700"/>
    <cellStyle name="Output 5 13 9" xfId="20701"/>
    <cellStyle name="Output 5 14" xfId="20702"/>
    <cellStyle name="Output 5 14 10" xfId="20703"/>
    <cellStyle name="Output 5 14 11" xfId="20704"/>
    <cellStyle name="Output 5 14 2" xfId="20705"/>
    <cellStyle name="Output 5 14 3" xfId="20706"/>
    <cellStyle name="Output 5 14 4" xfId="20707"/>
    <cellStyle name="Output 5 14 5" xfId="20708"/>
    <cellStyle name="Output 5 14 6" xfId="20709"/>
    <cellStyle name="Output 5 14 7" xfId="20710"/>
    <cellStyle name="Output 5 14 8" xfId="20711"/>
    <cellStyle name="Output 5 14 9" xfId="20712"/>
    <cellStyle name="Output 5 15" xfId="20713"/>
    <cellStyle name="Output 5 15 10" xfId="20714"/>
    <cellStyle name="Output 5 15 11" xfId="20715"/>
    <cellStyle name="Output 5 15 2" xfId="20716"/>
    <cellStyle name="Output 5 15 3" xfId="20717"/>
    <cellStyle name="Output 5 15 4" xfId="20718"/>
    <cellStyle name="Output 5 15 5" xfId="20719"/>
    <cellStyle name="Output 5 15 6" xfId="20720"/>
    <cellStyle name="Output 5 15 7" xfId="20721"/>
    <cellStyle name="Output 5 15 8" xfId="20722"/>
    <cellStyle name="Output 5 15 9" xfId="20723"/>
    <cellStyle name="Output 5 16" xfId="20724"/>
    <cellStyle name="Output 5 16 10" xfId="20725"/>
    <cellStyle name="Output 5 16 11" xfId="20726"/>
    <cellStyle name="Output 5 16 2" xfId="20727"/>
    <cellStyle name="Output 5 16 3" xfId="20728"/>
    <cellStyle name="Output 5 16 4" xfId="20729"/>
    <cellStyle name="Output 5 16 5" xfId="20730"/>
    <cellStyle name="Output 5 16 6" xfId="20731"/>
    <cellStyle name="Output 5 16 7" xfId="20732"/>
    <cellStyle name="Output 5 16 8" xfId="20733"/>
    <cellStyle name="Output 5 16 9" xfId="20734"/>
    <cellStyle name="Output 5 17" xfId="20735"/>
    <cellStyle name="Output 5 17 10" xfId="20736"/>
    <cellStyle name="Output 5 17 11" xfId="20737"/>
    <cellStyle name="Output 5 17 2" xfId="20738"/>
    <cellStyle name="Output 5 17 3" xfId="20739"/>
    <cellStyle name="Output 5 17 4" xfId="20740"/>
    <cellStyle name="Output 5 17 5" xfId="20741"/>
    <cellStyle name="Output 5 17 6" xfId="20742"/>
    <cellStyle name="Output 5 17 7" xfId="20743"/>
    <cellStyle name="Output 5 17 8" xfId="20744"/>
    <cellStyle name="Output 5 17 9" xfId="20745"/>
    <cellStyle name="Output 5 18" xfId="20746"/>
    <cellStyle name="Output 5 18 10" xfId="20747"/>
    <cellStyle name="Output 5 18 11" xfId="20748"/>
    <cellStyle name="Output 5 18 2" xfId="20749"/>
    <cellStyle name="Output 5 18 3" xfId="20750"/>
    <cellStyle name="Output 5 18 4" xfId="20751"/>
    <cellStyle name="Output 5 18 5" xfId="20752"/>
    <cellStyle name="Output 5 18 6" xfId="20753"/>
    <cellStyle name="Output 5 18 7" xfId="20754"/>
    <cellStyle name="Output 5 18 8" xfId="20755"/>
    <cellStyle name="Output 5 18 9" xfId="20756"/>
    <cellStyle name="Output 5 19" xfId="20757"/>
    <cellStyle name="Output 5 2" xfId="20758"/>
    <cellStyle name="Output 5 2 10" xfId="20759"/>
    <cellStyle name="Output 5 2 11" xfId="20760"/>
    <cellStyle name="Output 5 2 2" xfId="20761"/>
    <cellStyle name="Output 5 2 3" xfId="20762"/>
    <cellStyle name="Output 5 2 4" xfId="20763"/>
    <cellStyle name="Output 5 2 5" xfId="20764"/>
    <cellStyle name="Output 5 2 6" xfId="20765"/>
    <cellStyle name="Output 5 2 7" xfId="20766"/>
    <cellStyle name="Output 5 2 8" xfId="20767"/>
    <cellStyle name="Output 5 2 9" xfId="20768"/>
    <cellStyle name="Output 5 20" xfId="20769"/>
    <cellStyle name="Output 5 21" xfId="20770"/>
    <cellStyle name="Output 5 22" xfId="20771"/>
    <cellStyle name="Output 5 23" xfId="20772"/>
    <cellStyle name="Output 5 24" xfId="20773"/>
    <cellStyle name="Output 5 25" xfId="20774"/>
    <cellStyle name="Output 5 26" xfId="20775"/>
    <cellStyle name="Output 5 27" xfId="20776"/>
    <cellStyle name="Output 5 28" xfId="20777"/>
    <cellStyle name="Output 5 29" xfId="20778"/>
    <cellStyle name="Output 5 3" xfId="20779"/>
    <cellStyle name="Output 5 3 10" xfId="20780"/>
    <cellStyle name="Output 5 3 11" xfId="20781"/>
    <cellStyle name="Output 5 3 2" xfId="20782"/>
    <cellStyle name="Output 5 3 3" xfId="20783"/>
    <cellStyle name="Output 5 3 4" xfId="20784"/>
    <cellStyle name="Output 5 3 5" xfId="20785"/>
    <cellStyle name="Output 5 3 6" xfId="20786"/>
    <cellStyle name="Output 5 3 7" xfId="20787"/>
    <cellStyle name="Output 5 3 8" xfId="20788"/>
    <cellStyle name="Output 5 3 9" xfId="20789"/>
    <cellStyle name="Output 5 30" xfId="20790"/>
    <cellStyle name="Output 5 31" xfId="20791"/>
    <cellStyle name="Output 5 32" xfId="20792"/>
    <cellStyle name="Output 5 33" xfId="20793"/>
    <cellStyle name="Output 5 34" xfId="20794"/>
    <cellStyle name="Output 5 35" xfId="20795"/>
    <cellStyle name="Output 5 36" xfId="20796"/>
    <cellStyle name="Output 5 37" xfId="20797"/>
    <cellStyle name="Output 5 38" xfId="20798"/>
    <cellStyle name="Output 5 39" xfId="20799"/>
    <cellStyle name="Output 5 4" xfId="20800"/>
    <cellStyle name="Output 5 4 10" xfId="20801"/>
    <cellStyle name="Output 5 4 11" xfId="20802"/>
    <cellStyle name="Output 5 4 2" xfId="20803"/>
    <cellStyle name="Output 5 4 3" xfId="20804"/>
    <cellStyle name="Output 5 4 4" xfId="20805"/>
    <cellStyle name="Output 5 4 5" xfId="20806"/>
    <cellStyle name="Output 5 4 6" xfId="20807"/>
    <cellStyle name="Output 5 4 7" xfId="20808"/>
    <cellStyle name="Output 5 4 8" xfId="20809"/>
    <cellStyle name="Output 5 4 9" xfId="20810"/>
    <cellStyle name="Output 5 40" xfId="20811"/>
    <cellStyle name="Output 5 5" xfId="20812"/>
    <cellStyle name="Output 5 5 10" xfId="20813"/>
    <cellStyle name="Output 5 5 11" xfId="20814"/>
    <cellStyle name="Output 5 5 2" xfId="20815"/>
    <cellStyle name="Output 5 5 3" xfId="20816"/>
    <cellStyle name="Output 5 5 4" xfId="20817"/>
    <cellStyle name="Output 5 5 5" xfId="20818"/>
    <cellStyle name="Output 5 5 6" xfId="20819"/>
    <cellStyle name="Output 5 5 7" xfId="20820"/>
    <cellStyle name="Output 5 5 8" xfId="20821"/>
    <cellStyle name="Output 5 5 9" xfId="20822"/>
    <cellStyle name="Output 5 6" xfId="20823"/>
    <cellStyle name="Output 5 6 10" xfId="20824"/>
    <cellStyle name="Output 5 6 11" xfId="20825"/>
    <cellStyle name="Output 5 6 2" xfId="20826"/>
    <cellStyle name="Output 5 6 3" xfId="20827"/>
    <cellStyle name="Output 5 6 4" xfId="20828"/>
    <cellStyle name="Output 5 6 5" xfId="20829"/>
    <cellStyle name="Output 5 6 6" xfId="20830"/>
    <cellStyle name="Output 5 6 7" xfId="20831"/>
    <cellStyle name="Output 5 6 8" xfId="20832"/>
    <cellStyle name="Output 5 6 9" xfId="20833"/>
    <cellStyle name="Output 5 7" xfId="20834"/>
    <cellStyle name="Output 5 7 10" xfId="20835"/>
    <cellStyle name="Output 5 7 11" xfId="20836"/>
    <cellStyle name="Output 5 7 2" xfId="20837"/>
    <cellStyle name="Output 5 7 3" xfId="20838"/>
    <cellStyle name="Output 5 7 4" xfId="20839"/>
    <cellStyle name="Output 5 7 5" xfId="20840"/>
    <cellStyle name="Output 5 7 6" xfId="20841"/>
    <cellStyle name="Output 5 7 7" xfId="20842"/>
    <cellStyle name="Output 5 7 8" xfId="20843"/>
    <cellStyle name="Output 5 7 9" xfId="20844"/>
    <cellStyle name="Output 5 8" xfId="20845"/>
    <cellStyle name="Output 5 8 10" xfId="20846"/>
    <cellStyle name="Output 5 8 11" xfId="20847"/>
    <cellStyle name="Output 5 8 2" xfId="20848"/>
    <cellStyle name="Output 5 8 3" xfId="20849"/>
    <cellStyle name="Output 5 8 4" xfId="20850"/>
    <cellStyle name="Output 5 8 5" xfId="20851"/>
    <cellStyle name="Output 5 8 6" xfId="20852"/>
    <cellStyle name="Output 5 8 7" xfId="20853"/>
    <cellStyle name="Output 5 8 8" xfId="20854"/>
    <cellStyle name="Output 5 8 9" xfId="20855"/>
    <cellStyle name="Output 5 9" xfId="20856"/>
    <cellStyle name="Output 5 9 10" xfId="20857"/>
    <cellStyle name="Output 5 9 11" xfId="20858"/>
    <cellStyle name="Output 5 9 2" xfId="20859"/>
    <cellStyle name="Output 5 9 3" xfId="20860"/>
    <cellStyle name="Output 5 9 4" xfId="20861"/>
    <cellStyle name="Output 5 9 5" xfId="20862"/>
    <cellStyle name="Output 5 9 6" xfId="20863"/>
    <cellStyle name="Output 5 9 7" xfId="20864"/>
    <cellStyle name="Output 5 9 8" xfId="20865"/>
    <cellStyle name="Output 5 9 9" xfId="20866"/>
    <cellStyle name="Output 6" xfId="20867"/>
    <cellStyle name="Output 6 10" xfId="20868"/>
    <cellStyle name="Output 6 10 10" xfId="20869"/>
    <cellStyle name="Output 6 10 11" xfId="20870"/>
    <cellStyle name="Output 6 10 2" xfId="20871"/>
    <cellStyle name="Output 6 10 3" xfId="20872"/>
    <cellStyle name="Output 6 10 4" xfId="20873"/>
    <cellStyle name="Output 6 10 5" xfId="20874"/>
    <cellStyle name="Output 6 10 6" xfId="20875"/>
    <cellStyle name="Output 6 10 7" xfId="20876"/>
    <cellStyle name="Output 6 10 8" xfId="20877"/>
    <cellStyle name="Output 6 10 9" xfId="20878"/>
    <cellStyle name="Output 6 11" xfId="20879"/>
    <cellStyle name="Output 6 11 10" xfId="20880"/>
    <cellStyle name="Output 6 11 11" xfId="20881"/>
    <cellStyle name="Output 6 11 2" xfId="20882"/>
    <cellStyle name="Output 6 11 3" xfId="20883"/>
    <cellStyle name="Output 6 11 4" xfId="20884"/>
    <cellStyle name="Output 6 11 5" xfId="20885"/>
    <cellStyle name="Output 6 11 6" xfId="20886"/>
    <cellStyle name="Output 6 11 7" xfId="20887"/>
    <cellStyle name="Output 6 11 8" xfId="20888"/>
    <cellStyle name="Output 6 11 9" xfId="20889"/>
    <cellStyle name="Output 6 12" xfId="20890"/>
    <cellStyle name="Output 6 12 10" xfId="20891"/>
    <cellStyle name="Output 6 12 11" xfId="20892"/>
    <cellStyle name="Output 6 12 2" xfId="20893"/>
    <cellStyle name="Output 6 12 3" xfId="20894"/>
    <cellStyle name="Output 6 12 4" xfId="20895"/>
    <cellStyle name="Output 6 12 5" xfId="20896"/>
    <cellStyle name="Output 6 12 6" xfId="20897"/>
    <cellStyle name="Output 6 12 7" xfId="20898"/>
    <cellStyle name="Output 6 12 8" xfId="20899"/>
    <cellStyle name="Output 6 12 9" xfId="20900"/>
    <cellStyle name="Output 6 13" xfId="20901"/>
    <cellStyle name="Output 6 13 10" xfId="20902"/>
    <cellStyle name="Output 6 13 11" xfId="20903"/>
    <cellStyle name="Output 6 13 2" xfId="20904"/>
    <cellStyle name="Output 6 13 3" xfId="20905"/>
    <cellStyle name="Output 6 13 4" xfId="20906"/>
    <cellStyle name="Output 6 13 5" xfId="20907"/>
    <cellStyle name="Output 6 13 6" xfId="20908"/>
    <cellStyle name="Output 6 13 7" xfId="20909"/>
    <cellStyle name="Output 6 13 8" xfId="20910"/>
    <cellStyle name="Output 6 13 9" xfId="20911"/>
    <cellStyle name="Output 6 14" xfId="20912"/>
    <cellStyle name="Output 6 14 10" xfId="20913"/>
    <cellStyle name="Output 6 14 11" xfId="20914"/>
    <cellStyle name="Output 6 14 2" xfId="20915"/>
    <cellStyle name="Output 6 14 3" xfId="20916"/>
    <cellStyle name="Output 6 14 4" xfId="20917"/>
    <cellStyle name="Output 6 14 5" xfId="20918"/>
    <cellStyle name="Output 6 14 6" xfId="20919"/>
    <cellStyle name="Output 6 14 7" xfId="20920"/>
    <cellStyle name="Output 6 14 8" xfId="20921"/>
    <cellStyle name="Output 6 14 9" xfId="20922"/>
    <cellStyle name="Output 6 15" xfId="20923"/>
    <cellStyle name="Output 6 15 10" xfId="20924"/>
    <cellStyle name="Output 6 15 11" xfId="20925"/>
    <cellStyle name="Output 6 15 2" xfId="20926"/>
    <cellStyle name="Output 6 15 3" xfId="20927"/>
    <cellStyle name="Output 6 15 4" xfId="20928"/>
    <cellStyle name="Output 6 15 5" xfId="20929"/>
    <cellStyle name="Output 6 15 6" xfId="20930"/>
    <cellStyle name="Output 6 15 7" xfId="20931"/>
    <cellStyle name="Output 6 15 8" xfId="20932"/>
    <cellStyle name="Output 6 15 9" xfId="20933"/>
    <cellStyle name="Output 6 16" xfId="20934"/>
    <cellStyle name="Output 6 16 10" xfId="20935"/>
    <cellStyle name="Output 6 16 11" xfId="20936"/>
    <cellStyle name="Output 6 16 2" xfId="20937"/>
    <cellStyle name="Output 6 16 3" xfId="20938"/>
    <cellStyle name="Output 6 16 4" xfId="20939"/>
    <cellStyle name="Output 6 16 5" xfId="20940"/>
    <cellStyle name="Output 6 16 6" xfId="20941"/>
    <cellStyle name="Output 6 16 7" xfId="20942"/>
    <cellStyle name="Output 6 16 8" xfId="20943"/>
    <cellStyle name="Output 6 16 9" xfId="20944"/>
    <cellStyle name="Output 6 17" xfId="20945"/>
    <cellStyle name="Output 6 17 10" xfId="20946"/>
    <cellStyle name="Output 6 17 11" xfId="20947"/>
    <cellStyle name="Output 6 17 2" xfId="20948"/>
    <cellStyle name="Output 6 17 3" xfId="20949"/>
    <cellStyle name="Output 6 17 4" xfId="20950"/>
    <cellStyle name="Output 6 17 5" xfId="20951"/>
    <cellStyle name="Output 6 17 6" xfId="20952"/>
    <cellStyle name="Output 6 17 7" xfId="20953"/>
    <cellStyle name="Output 6 17 8" xfId="20954"/>
    <cellStyle name="Output 6 17 9" xfId="20955"/>
    <cellStyle name="Output 6 18" xfId="20956"/>
    <cellStyle name="Output 6 18 10" xfId="20957"/>
    <cellStyle name="Output 6 18 11" xfId="20958"/>
    <cellStyle name="Output 6 18 2" xfId="20959"/>
    <cellStyle name="Output 6 18 3" xfId="20960"/>
    <cellStyle name="Output 6 18 4" xfId="20961"/>
    <cellStyle name="Output 6 18 5" xfId="20962"/>
    <cellStyle name="Output 6 18 6" xfId="20963"/>
    <cellStyle name="Output 6 18 7" xfId="20964"/>
    <cellStyle name="Output 6 18 8" xfId="20965"/>
    <cellStyle name="Output 6 18 9" xfId="20966"/>
    <cellStyle name="Output 6 19" xfId="20967"/>
    <cellStyle name="Output 6 2" xfId="20968"/>
    <cellStyle name="Output 6 2 10" xfId="20969"/>
    <cellStyle name="Output 6 2 11" xfId="20970"/>
    <cellStyle name="Output 6 2 2" xfId="20971"/>
    <cellStyle name="Output 6 2 3" xfId="20972"/>
    <cellStyle name="Output 6 2 4" xfId="20973"/>
    <cellStyle name="Output 6 2 5" xfId="20974"/>
    <cellStyle name="Output 6 2 6" xfId="20975"/>
    <cellStyle name="Output 6 2 7" xfId="20976"/>
    <cellStyle name="Output 6 2 8" xfId="20977"/>
    <cellStyle name="Output 6 2 9" xfId="20978"/>
    <cellStyle name="Output 6 20" xfId="20979"/>
    <cellStyle name="Output 6 21" xfId="20980"/>
    <cellStyle name="Output 6 22" xfId="20981"/>
    <cellStyle name="Output 6 23" xfId="20982"/>
    <cellStyle name="Output 6 24" xfId="20983"/>
    <cellStyle name="Output 6 25" xfId="20984"/>
    <cellStyle name="Output 6 26" xfId="20985"/>
    <cellStyle name="Output 6 27" xfId="20986"/>
    <cellStyle name="Output 6 28" xfId="20987"/>
    <cellStyle name="Output 6 29" xfId="20988"/>
    <cellStyle name="Output 6 3" xfId="20989"/>
    <cellStyle name="Output 6 3 10" xfId="20990"/>
    <cellStyle name="Output 6 3 11" xfId="20991"/>
    <cellStyle name="Output 6 3 2" xfId="20992"/>
    <cellStyle name="Output 6 3 3" xfId="20993"/>
    <cellStyle name="Output 6 3 4" xfId="20994"/>
    <cellStyle name="Output 6 3 5" xfId="20995"/>
    <cellStyle name="Output 6 3 6" xfId="20996"/>
    <cellStyle name="Output 6 3 7" xfId="20997"/>
    <cellStyle name="Output 6 3 8" xfId="20998"/>
    <cellStyle name="Output 6 3 9" xfId="20999"/>
    <cellStyle name="Output 6 30" xfId="21000"/>
    <cellStyle name="Output 6 31" xfId="21001"/>
    <cellStyle name="Output 6 32" xfId="21002"/>
    <cellStyle name="Output 6 33" xfId="21003"/>
    <cellStyle name="Output 6 34" xfId="21004"/>
    <cellStyle name="Output 6 35" xfId="21005"/>
    <cellStyle name="Output 6 36" xfId="21006"/>
    <cellStyle name="Output 6 37" xfId="21007"/>
    <cellStyle name="Output 6 38" xfId="21008"/>
    <cellStyle name="Output 6 39" xfId="21009"/>
    <cellStyle name="Output 6 4" xfId="21010"/>
    <cellStyle name="Output 6 4 10" xfId="21011"/>
    <cellStyle name="Output 6 4 11" xfId="21012"/>
    <cellStyle name="Output 6 4 2" xfId="21013"/>
    <cellStyle name="Output 6 4 3" xfId="21014"/>
    <cellStyle name="Output 6 4 4" xfId="21015"/>
    <cellStyle name="Output 6 4 5" xfId="21016"/>
    <cellStyle name="Output 6 4 6" xfId="21017"/>
    <cellStyle name="Output 6 4 7" xfId="21018"/>
    <cellStyle name="Output 6 4 8" xfId="21019"/>
    <cellStyle name="Output 6 4 9" xfId="21020"/>
    <cellStyle name="Output 6 40" xfId="21021"/>
    <cellStyle name="Output 6 5" xfId="21022"/>
    <cellStyle name="Output 6 5 10" xfId="21023"/>
    <cellStyle name="Output 6 5 11" xfId="21024"/>
    <cellStyle name="Output 6 5 2" xfId="21025"/>
    <cellStyle name="Output 6 5 3" xfId="21026"/>
    <cellStyle name="Output 6 5 4" xfId="21027"/>
    <cellStyle name="Output 6 5 5" xfId="21028"/>
    <cellStyle name="Output 6 5 6" xfId="21029"/>
    <cellStyle name="Output 6 5 7" xfId="21030"/>
    <cellStyle name="Output 6 5 8" xfId="21031"/>
    <cellStyle name="Output 6 5 9" xfId="21032"/>
    <cellStyle name="Output 6 6" xfId="21033"/>
    <cellStyle name="Output 6 6 10" xfId="21034"/>
    <cellStyle name="Output 6 6 11" xfId="21035"/>
    <cellStyle name="Output 6 6 2" xfId="21036"/>
    <cellStyle name="Output 6 6 3" xfId="21037"/>
    <cellStyle name="Output 6 6 4" xfId="21038"/>
    <cellStyle name="Output 6 6 5" xfId="21039"/>
    <cellStyle name="Output 6 6 6" xfId="21040"/>
    <cellStyle name="Output 6 6 7" xfId="21041"/>
    <cellStyle name="Output 6 6 8" xfId="21042"/>
    <cellStyle name="Output 6 6 9" xfId="21043"/>
    <cellStyle name="Output 6 7" xfId="21044"/>
    <cellStyle name="Output 6 7 10" xfId="21045"/>
    <cellStyle name="Output 6 7 11" xfId="21046"/>
    <cellStyle name="Output 6 7 2" xfId="21047"/>
    <cellStyle name="Output 6 7 3" xfId="21048"/>
    <cellStyle name="Output 6 7 4" xfId="21049"/>
    <cellStyle name="Output 6 7 5" xfId="21050"/>
    <cellStyle name="Output 6 7 6" xfId="21051"/>
    <cellStyle name="Output 6 7 7" xfId="21052"/>
    <cellStyle name="Output 6 7 8" xfId="21053"/>
    <cellStyle name="Output 6 7 9" xfId="21054"/>
    <cellStyle name="Output 6 8" xfId="21055"/>
    <cellStyle name="Output 6 8 10" xfId="21056"/>
    <cellStyle name="Output 6 8 11" xfId="21057"/>
    <cellStyle name="Output 6 8 2" xfId="21058"/>
    <cellStyle name="Output 6 8 3" xfId="21059"/>
    <cellStyle name="Output 6 8 4" xfId="21060"/>
    <cellStyle name="Output 6 8 5" xfId="21061"/>
    <cellStyle name="Output 6 8 6" xfId="21062"/>
    <cellStyle name="Output 6 8 7" xfId="21063"/>
    <cellStyle name="Output 6 8 8" xfId="21064"/>
    <cellStyle name="Output 6 8 9" xfId="21065"/>
    <cellStyle name="Output 6 9" xfId="21066"/>
    <cellStyle name="Output 6 9 10" xfId="21067"/>
    <cellStyle name="Output 6 9 11" xfId="21068"/>
    <cellStyle name="Output 6 9 2" xfId="21069"/>
    <cellStyle name="Output 6 9 3" xfId="21070"/>
    <cellStyle name="Output 6 9 4" xfId="21071"/>
    <cellStyle name="Output 6 9 5" xfId="21072"/>
    <cellStyle name="Output 6 9 6" xfId="21073"/>
    <cellStyle name="Output 6 9 7" xfId="21074"/>
    <cellStyle name="Output 6 9 8" xfId="21075"/>
    <cellStyle name="Output 6 9 9" xfId="21076"/>
    <cellStyle name="Output 7" xfId="21077"/>
    <cellStyle name="Output 7 10" xfId="21078"/>
    <cellStyle name="Output 7 10 10" xfId="21079"/>
    <cellStyle name="Output 7 10 11" xfId="21080"/>
    <cellStyle name="Output 7 10 2" xfId="21081"/>
    <cellStyle name="Output 7 10 3" xfId="21082"/>
    <cellStyle name="Output 7 10 4" xfId="21083"/>
    <cellStyle name="Output 7 10 5" xfId="21084"/>
    <cellStyle name="Output 7 10 6" xfId="21085"/>
    <cellStyle name="Output 7 10 7" xfId="21086"/>
    <cellStyle name="Output 7 10 8" xfId="21087"/>
    <cellStyle name="Output 7 10 9" xfId="21088"/>
    <cellStyle name="Output 7 11" xfId="21089"/>
    <cellStyle name="Output 7 11 10" xfId="21090"/>
    <cellStyle name="Output 7 11 11" xfId="21091"/>
    <cellStyle name="Output 7 11 2" xfId="21092"/>
    <cellStyle name="Output 7 11 3" xfId="21093"/>
    <cellStyle name="Output 7 11 4" xfId="21094"/>
    <cellStyle name="Output 7 11 5" xfId="21095"/>
    <cellStyle name="Output 7 11 6" xfId="21096"/>
    <cellStyle name="Output 7 11 7" xfId="21097"/>
    <cellStyle name="Output 7 11 8" xfId="21098"/>
    <cellStyle name="Output 7 11 9" xfId="21099"/>
    <cellStyle name="Output 7 12" xfId="21100"/>
    <cellStyle name="Output 7 12 10" xfId="21101"/>
    <cellStyle name="Output 7 12 11" xfId="21102"/>
    <cellStyle name="Output 7 12 2" xfId="21103"/>
    <cellStyle name="Output 7 12 3" xfId="21104"/>
    <cellStyle name="Output 7 12 4" xfId="21105"/>
    <cellStyle name="Output 7 12 5" xfId="21106"/>
    <cellStyle name="Output 7 12 6" xfId="21107"/>
    <cellStyle name="Output 7 12 7" xfId="21108"/>
    <cellStyle name="Output 7 12 8" xfId="21109"/>
    <cellStyle name="Output 7 12 9" xfId="21110"/>
    <cellStyle name="Output 7 13" xfId="21111"/>
    <cellStyle name="Output 7 13 10" xfId="21112"/>
    <cellStyle name="Output 7 13 11" xfId="21113"/>
    <cellStyle name="Output 7 13 2" xfId="21114"/>
    <cellStyle name="Output 7 13 3" xfId="21115"/>
    <cellStyle name="Output 7 13 4" xfId="21116"/>
    <cellStyle name="Output 7 13 5" xfId="21117"/>
    <cellStyle name="Output 7 13 6" xfId="21118"/>
    <cellStyle name="Output 7 13 7" xfId="21119"/>
    <cellStyle name="Output 7 13 8" xfId="21120"/>
    <cellStyle name="Output 7 13 9" xfId="21121"/>
    <cellStyle name="Output 7 14" xfId="21122"/>
    <cellStyle name="Output 7 14 10" xfId="21123"/>
    <cellStyle name="Output 7 14 11" xfId="21124"/>
    <cellStyle name="Output 7 14 2" xfId="21125"/>
    <cellStyle name="Output 7 14 3" xfId="21126"/>
    <cellStyle name="Output 7 14 4" xfId="21127"/>
    <cellStyle name="Output 7 14 5" xfId="21128"/>
    <cellStyle name="Output 7 14 6" xfId="21129"/>
    <cellStyle name="Output 7 14 7" xfId="21130"/>
    <cellStyle name="Output 7 14 8" xfId="21131"/>
    <cellStyle name="Output 7 14 9" xfId="21132"/>
    <cellStyle name="Output 7 15" xfId="21133"/>
    <cellStyle name="Output 7 15 10" xfId="21134"/>
    <cellStyle name="Output 7 15 11" xfId="21135"/>
    <cellStyle name="Output 7 15 2" xfId="21136"/>
    <cellStyle name="Output 7 15 3" xfId="21137"/>
    <cellStyle name="Output 7 15 4" xfId="21138"/>
    <cellStyle name="Output 7 15 5" xfId="21139"/>
    <cellStyle name="Output 7 15 6" xfId="21140"/>
    <cellStyle name="Output 7 15 7" xfId="21141"/>
    <cellStyle name="Output 7 15 8" xfId="21142"/>
    <cellStyle name="Output 7 15 9" xfId="21143"/>
    <cellStyle name="Output 7 16" xfId="21144"/>
    <cellStyle name="Output 7 16 10" xfId="21145"/>
    <cellStyle name="Output 7 16 11" xfId="21146"/>
    <cellStyle name="Output 7 16 2" xfId="21147"/>
    <cellStyle name="Output 7 16 3" xfId="21148"/>
    <cellStyle name="Output 7 16 4" xfId="21149"/>
    <cellStyle name="Output 7 16 5" xfId="21150"/>
    <cellStyle name="Output 7 16 6" xfId="21151"/>
    <cellStyle name="Output 7 16 7" xfId="21152"/>
    <cellStyle name="Output 7 16 8" xfId="21153"/>
    <cellStyle name="Output 7 16 9" xfId="21154"/>
    <cellStyle name="Output 7 17" xfId="21155"/>
    <cellStyle name="Output 7 17 10" xfId="21156"/>
    <cellStyle name="Output 7 17 11" xfId="21157"/>
    <cellStyle name="Output 7 17 2" xfId="21158"/>
    <cellStyle name="Output 7 17 3" xfId="21159"/>
    <cellStyle name="Output 7 17 4" xfId="21160"/>
    <cellStyle name="Output 7 17 5" xfId="21161"/>
    <cellStyle name="Output 7 17 6" xfId="21162"/>
    <cellStyle name="Output 7 17 7" xfId="21163"/>
    <cellStyle name="Output 7 17 8" xfId="21164"/>
    <cellStyle name="Output 7 17 9" xfId="21165"/>
    <cellStyle name="Output 7 18" xfId="21166"/>
    <cellStyle name="Output 7 18 10" xfId="21167"/>
    <cellStyle name="Output 7 18 11" xfId="21168"/>
    <cellStyle name="Output 7 18 2" xfId="21169"/>
    <cellStyle name="Output 7 18 3" xfId="21170"/>
    <cellStyle name="Output 7 18 4" xfId="21171"/>
    <cellStyle name="Output 7 18 5" xfId="21172"/>
    <cellStyle name="Output 7 18 6" xfId="21173"/>
    <cellStyle name="Output 7 18 7" xfId="21174"/>
    <cellStyle name="Output 7 18 8" xfId="21175"/>
    <cellStyle name="Output 7 18 9" xfId="21176"/>
    <cellStyle name="Output 7 19" xfId="21177"/>
    <cellStyle name="Output 7 2" xfId="21178"/>
    <cellStyle name="Output 7 2 10" xfId="21179"/>
    <cellStyle name="Output 7 2 11" xfId="21180"/>
    <cellStyle name="Output 7 2 2" xfId="21181"/>
    <cellStyle name="Output 7 2 3" xfId="21182"/>
    <cellStyle name="Output 7 2 4" xfId="21183"/>
    <cellStyle name="Output 7 2 5" xfId="21184"/>
    <cellStyle name="Output 7 2 6" xfId="21185"/>
    <cellStyle name="Output 7 2 7" xfId="21186"/>
    <cellStyle name="Output 7 2 8" xfId="21187"/>
    <cellStyle name="Output 7 2 9" xfId="21188"/>
    <cellStyle name="Output 7 20" xfId="21189"/>
    <cellStyle name="Output 7 21" xfId="21190"/>
    <cellStyle name="Output 7 22" xfId="21191"/>
    <cellStyle name="Output 7 23" xfId="21192"/>
    <cellStyle name="Output 7 24" xfId="21193"/>
    <cellStyle name="Output 7 25" xfId="21194"/>
    <cellStyle name="Output 7 26" xfId="21195"/>
    <cellStyle name="Output 7 27" xfId="21196"/>
    <cellStyle name="Output 7 28" xfId="21197"/>
    <cellStyle name="Output 7 29" xfId="21198"/>
    <cellStyle name="Output 7 3" xfId="21199"/>
    <cellStyle name="Output 7 3 10" xfId="21200"/>
    <cellStyle name="Output 7 3 11" xfId="21201"/>
    <cellStyle name="Output 7 3 2" xfId="21202"/>
    <cellStyle name="Output 7 3 3" xfId="21203"/>
    <cellStyle name="Output 7 3 4" xfId="21204"/>
    <cellStyle name="Output 7 3 5" xfId="21205"/>
    <cellStyle name="Output 7 3 6" xfId="21206"/>
    <cellStyle name="Output 7 3 7" xfId="21207"/>
    <cellStyle name="Output 7 3 8" xfId="21208"/>
    <cellStyle name="Output 7 3 9" xfId="21209"/>
    <cellStyle name="Output 7 30" xfId="21210"/>
    <cellStyle name="Output 7 31" xfId="21211"/>
    <cellStyle name="Output 7 32" xfId="21212"/>
    <cellStyle name="Output 7 33" xfId="21213"/>
    <cellStyle name="Output 7 34" xfId="21214"/>
    <cellStyle name="Output 7 35" xfId="21215"/>
    <cellStyle name="Output 7 36" xfId="21216"/>
    <cellStyle name="Output 7 37" xfId="21217"/>
    <cellStyle name="Output 7 38" xfId="21218"/>
    <cellStyle name="Output 7 39" xfId="21219"/>
    <cellStyle name="Output 7 4" xfId="21220"/>
    <cellStyle name="Output 7 4 10" xfId="21221"/>
    <cellStyle name="Output 7 4 11" xfId="21222"/>
    <cellStyle name="Output 7 4 2" xfId="21223"/>
    <cellStyle name="Output 7 4 3" xfId="21224"/>
    <cellStyle name="Output 7 4 4" xfId="21225"/>
    <cellStyle name="Output 7 4 5" xfId="21226"/>
    <cellStyle name="Output 7 4 6" xfId="21227"/>
    <cellStyle name="Output 7 4 7" xfId="21228"/>
    <cellStyle name="Output 7 4 8" xfId="21229"/>
    <cellStyle name="Output 7 4 9" xfId="21230"/>
    <cellStyle name="Output 7 40" xfId="21231"/>
    <cellStyle name="Output 7 5" xfId="21232"/>
    <cellStyle name="Output 7 5 10" xfId="21233"/>
    <cellStyle name="Output 7 5 11" xfId="21234"/>
    <cellStyle name="Output 7 5 2" xfId="21235"/>
    <cellStyle name="Output 7 5 3" xfId="21236"/>
    <cellStyle name="Output 7 5 4" xfId="21237"/>
    <cellStyle name="Output 7 5 5" xfId="21238"/>
    <cellStyle name="Output 7 5 6" xfId="21239"/>
    <cellStyle name="Output 7 5 7" xfId="21240"/>
    <cellStyle name="Output 7 5 8" xfId="21241"/>
    <cellStyle name="Output 7 5 9" xfId="21242"/>
    <cellStyle name="Output 7 6" xfId="21243"/>
    <cellStyle name="Output 7 6 10" xfId="21244"/>
    <cellStyle name="Output 7 6 11" xfId="21245"/>
    <cellStyle name="Output 7 6 2" xfId="21246"/>
    <cellStyle name="Output 7 6 3" xfId="21247"/>
    <cellStyle name="Output 7 6 4" xfId="21248"/>
    <cellStyle name="Output 7 6 5" xfId="21249"/>
    <cellStyle name="Output 7 6 6" xfId="21250"/>
    <cellStyle name="Output 7 6 7" xfId="21251"/>
    <cellStyle name="Output 7 6 8" xfId="21252"/>
    <cellStyle name="Output 7 6 9" xfId="21253"/>
    <cellStyle name="Output 7 7" xfId="21254"/>
    <cellStyle name="Output 7 7 10" xfId="21255"/>
    <cellStyle name="Output 7 7 11" xfId="21256"/>
    <cellStyle name="Output 7 7 2" xfId="21257"/>
    <cellStyle name="Output 7 7 3" xfId="21258"/>
    <cellStyle name="Output 7 7 4" xfId="21259"/>
    <cellStyle name="Output 7 7 5" xfId="21260"/>
    <cellStyle name="Output 7 7 6" xfId="21261"/>
    <cellStyle name="Output 7 7 7" xfId="21262"/>
    <cellStyle name="Output 7 7 8" xfId="21263"/>
    <cellStyle name="Output 7 7 9" xfId="21264"/>
    <cellStyle name="Output 7 8" xfId="21265"/>
    <cellStyle name="Output 7 8 10" xfId="21266"/>
    <cellStyle name="Output 7 8 11" xfId="21267"/>
    <cellStyle name="Output 7 8 2" xfId="21268"/>
    <cellStyle name="Output 7 8 3" xfId="21269"/>
    <cellStyle name="Output 7 8 4" xfId="21270"/>
    <cellStyle name="Output 7 8 5" xfId="21271"/>
    <cellStyle name="Output 7 8 6" xfId="21272"/>
    <cellStyle name="Output 7 8 7" xfId="21273"/>
    <cellStyle name="Output 7 8 8" xfId="21274"/>
    <cellStyle name="Output 7 8 9" xfId="21275"/>
    <cellStyle name="Output 7 9" xfId="21276"/>
    <cellStyle name="Output 7 9 10" xfId="21277"/>
    <cellStyle name="Output 7 9 11" xfId="21278"/>
    <cellStyle name="Output 7 9 2" xfId="21279"/>
    <cellStyle name="Output 7 9 3" xfId="21280"/>
    <cellStyle name="Output 7 9 4" xfId="21281"/>
    <cellStyle name="Output 7 9 5" xfId="21282"/>
    <cellStyle name="Output 7 9 6" xfId="21283"/>
    <cellStyle name="Output 7 9 7" xfId="21284"/>
    <cellStyle name="Output 7 9 8" xfId="21285"/>
    <cellStyle name="Output 7 9 9" xfId="21286"/>
    <cellStyle name="Output 8" xfId="21287"/>
    <cellStyle name="Output 8 10" xfId="21288"/>
    <cellStyle name="Output 8 10 10" xfId="21289"/>
    <cellStyle name="Output 8 10 11" xfId="21290"/>
    <cellStyle name="Output 8 10 2" xfId="21291"/>
    <cellStyle name="Output 8 10 3" xfId="21292"/>
    <cellStyle name="Output 8 10 4" xfId="21293"/>
    <cellStyle name="Output 8 10 5" xfId="21294"/>
    <cellStyle name="Output 8 10 6" xfId="21295"/>
    <cellStyle name="Output 8 10 7" xfId="21296"/>
    <cellStyle name="Output 8 10 8" xfId="21297"/>
    <cellStyle name="Output 8 10 9" xfId="21298"/>
    <cellStyle name="Output 8 11" xfId="21299"/>
    <cellStyle name="Output 8 11 10" xfId="21300"/>
    <cellStyle name="Output 8 11 11" xfId="21301"/>
    <cellStyle name="Output 8 11 2" xfId="21302"/>
    <cellStyle name="Output 8 11 3" xfId="21303"/>
    <cellStyle name="Output 8 11 4" xfId="21304"/>
    <cellStyle name="Output 8 11 5" xfId="21305"/>
    <cellStyle name="Output 8 11 6" xfId="21306"/>
    <cellStyle name="Output 8 11 7" xfId="21307"/>
    <cellStyle name="Output 8 11 8" xfId="21308"/>
    <cellStyle name="Output 8 11 9" xfId="21309"/>
    <cellStyle name="Output 8 12" xfId="21310"/>
    <cellStyle name="Output 8 12 10" xfId="21311"/>
    <cellStyle name="Output 8 12 11" xfId="21312"/>
    <cellStyle name="Output 8 12 2" xfId="21313"/>
    <cellStyle name="Output 8 12 3" xfId="21314"/>
    <cellStyle name="Output 8 12 4" xfId="21315"/>
    <cellStyle name="Output 8 12 5" xfId="21316"/>
    <cellStyle name="Output 8 12 6" xfId="21317"/>
    <cellStyle name="Output 8 12 7" xfId="21318"/>
    <cellStyle name="Output 8 12 8" xfId="21319"/>
    <cellStyle name="Output 8 12 9" xfId="21320"/>
    <cellStyle name="Output 8 13" xfId="21321"/>
    <cellStyle name="Output 8 13 10" xfId="21322"/>
    <cellStyle name="Output 8 13 11" xfId="21323"/>
    <cellStyle name="Output 8 13 2" xfId="21324"/>
    <cellStyle name="Output 8 13 3" xfId="21325"/>
    <cellStyle name="Output 8 13 4" xfId="21326"/>
    <cellStyle name="Output 8 13 5" xfId="21327"/>
    <cellStyle name="Output 8 13 6" xfId="21328"/>
    <cellStyle name="Output 8 13 7" xfId="21329"/>
    <cellStyle name="Output 8 13 8" xfId="21330"/>
    <cellStyle name="Output 8 13 9" xfId="21331"/>
    <cellStyle name="Output 8 14" xfId="21332"/>
    <cellStyle name="Output 8 14 10" xfId="21333"/>
    <cellStyle name="Output 8 14 11" xfId="21334"/>
    <cellStyle name="Output 8 14 2" xfId="21335"/>
    <cellStyle name="Output 8 14 3" xfId="21336"/>
    <cellStyle name="Output 8 14 4" xfId="21337"/>
    <cellStyle name="Output 8 14 5" xfId="21338"/>
    <cellStyle name="Output 8 14 6" xfId="21339"/>
    <cellStyle name="Output 8 14 7" xfId="21340"/>
    <cellStyle name="Output 8 14 8" xfId="21341"/>
    <cellStyle name="Output 8 14 9" xfId="21342"/>
    <cellStyle name="Output 8 15" xfId="21343"/>
    <cellStyle name="Output 8 15 10" xfId="21344"/>
    <cellStyle name="Output 8 15 11" xfId="21345"/>
    <cellStyle name="Output 8 15 2" xfId="21346"/>
    <cellStyle name="Output 8 15 3" xfId="21347"/>
    <cellStyle name="Output 8 15 4" xfId="21348"/>
    <cellStyle name="Output 8 15 5" xfId="21349"/>
    <cellStyle name="Output 8 15 6" xfId="21350"/>
    <cellStyle name="Output 8 15 7" xfId="21351"/>
    <cellStyle name="Output 8 15 8" xfId="21352"/>
    <cellStyle name="Output 8 15 9" xfId="21353"/>
    <cellStyle name="Output 8 16" xfId="21354"/>
    <cellStyle name="Output 8 16 10" xfId="21355"/>
    <cellStyle name="Output 8 16 11" xfId="21356"/>
    <cellStyle name="Output 8 16 2" xfId="21357"/>
    <cellStyle name="Output 8 16 3" xfId="21358"/>
    <cellStyle name="Output 8 16 4" xfId="21359"/>
    <cellStyle name="Output 8 16 5" xfId="21360"/>
    <cellStyle name="Output 8 16 6" xfId="21361"/>
    <cellStyle name="Output 8 16 7" xfId="21362"/>
    <cellStyle name="Output 8 16 8" xfId="21363"/>
    <cellStyle name="Output 8 16 9" xfId="21364"/>
    <cellStyle name="Output 8 17" xfId="21365"/>
    <cellStyle name="Output 8 17 10" xfId="21366"/>
    <cellStyle name="Output 8 17 11" xfId="21367"/>
    <cellStyle name="Output 8 17 2" xfId="21368"/>
    <cellStyle name="Output 8 17 3" xfId="21369"/>
    <cellStyle name="Output 8 17 4" xfId="21370"/>
    <cellStyle name="Output 8 17 5" xfId="21371"/>
    <cellStyle name="Output 8 17 6" xfId="21372"/>
    <cellStyle name="Output 8 17 7" xfId="21373"/>
    <cellStyle name="Output 8 17 8" xfId="21374"/>
    <cellStyle name="Output 8 17 9" xfId="21375"/>
    <cellStyle name="Output 8 18" xfId="21376"/>
    <cellStyle name="Output 8 18 10" xfId="21377"/>
    <cellStyle name="Output 8 18 11" xfId="21378"/>
    <cellStyle name="Output 8 18 2" xfId="21379"/>
    <cellStyle name="Output 8 18 3" xfId="21380"/>
    <cellStyle name="Output 8 18 4" xfId="21381"/>
    <cellStyle name="Output 8 18 5" xfId="21382"/>
    <cellStyle name="Output 8 18 6" xfId="21383"/>
    <cellStyle name="Output 8 18 7" xfId="21384"/>
    <cellStyle name="Output 8 18 8" xfId="21385"/>
    <cellStyle name="Output 8 18 9" xfId="21386"/>
    <cellStyle name="Output 8 19" xfId="21387"/>
    <cellStyle name="Output 8 2" xfId="21388"/>
    <cellStyle name="Output 8 2 10" xfId="21389"/>
    <cellStyle name="Output 8 2 11" xfId="21390"/>
    <cellStyle name="Output 8 2 2" xfId="21391"/>
    <cellStyle name="Output 8 2 3" xfId="21392"/>
    <cellStyle name="Output 8 2 4" xfId="21393"/>
    <cellStyle name="Output 8 2 5" xfId="21394"/>
    <cellStyle name="Output 8 2 6" xfId="21395"/>
    <cellStyle name="Output 8 2 7" xfId="21396"/>
    <cellStyle name="Output 8 2 8" xfId="21397"/>
    <cellStyle name="Output 8 2 9" xfId="21398"/>
    <cellStyle name="Output 8 20" xfId="21399"/>
    <cellStyle name="Output 8 21" xfId="21400"/>
    <cellStyle name="Output 8 22" xfId="21401"/>
    <cellStyle name="Output 8 23" xfId="21402"/>
    <cellStyle name="Output 8 24" xfId="21403"/>
    <cellStyle name="Output 8 25" xfId="21404"/>
    <cellStyle name="Output 8 26" xfId="21405"/>
    <cellStyle name="Output 8 27" xfId="21406"/>
    <cellStyle name="Output 8 28" xfId="21407"/>
    <cellStyle name="Output 8 29" xfId="21408"/>
    <cellStyle name="Output 8 3" xfId="21409"/>
    <cellStyle name="Output 8 3 10" xfId="21410"/>
    <cellStyle name="Output 8 3 11" xfId="21411"/>
    <cellStyle name="Output 8 3 2" xfId="21412"/>
    <cellStyle name="Output 8 3 3" xfId="21413"/>
    <cellStyle name="Output 8 3 4" xfId="21414"/>
    <cellStyle name="Output 8 3 5" xfId="21415"/>
    <cellStyle name="Output 8 3 6" xfId="21416"/>
    <cellStyle name="Output 8 3 7" xfId="21417"/>
    <cellStyle name="Output 8 3 8" xfId="21418"/>
    <cellStyle name="Output 8 3 9" xfId="21419"/>
    <cellStyle name="Output 8 30" xfId="21420"/>
    <cellStyle name="Output 8 31" xfId="21421"/>
    <cellStyle name="Output 8 32" xfId="21422"/>
    <cellStyle name="Output 8 33" xfId="21423"/>
    <cellStyle name="Output 8 34" xfId="21424"/>
    <cellStyle name="Output 8 35" xfId="21425"/>
    <cellStyle name="Output 8 36" xfId="21426"/>
    <cellStyle name="Output 8 37" xfId="21427"/>
    <cellStyle name="Output 8 38" xfId="21428"/>
    <cellStyle name="Output 8 39" xfId="21429"/>
    <cellStyle name="Output 8 4" xfId="21430"/>
    <cellStyle name="Output 8 4 10" xfId="21431"/>
    <cellStyle name="Output 8 4 11" xfId="21432"/>
    <cellStyle name="Output 8 4 2" xfId="21433"/>
    <cellStyle name="Output 8 4 3" xfId="21434"/>
    <cellStyle name="Output 8 4 4" xfId="21435"/>
    <cellStyle name="Output 8 4 5" xfId="21436"/>
    <cellStyle name="Output 8 4 6" xfId="21437"/>
    <cellStyle name="Output 8 4 7" xfId="21438"/>
    <cellStyle name="Output 8 4 8" xfId="21439"/>
    <cellStyle name="Output 8 4 9" xfId="21440"/>
    <cellStyle name="Output 8 40" xfId="21441"/>
    <cellStyle name="Output 8 5" xfId="21442"/>
    <cellStyle name="Output 8 5 10" xfId="21443"/>
    <cellStyle name="Output 8 5 11" xfId="21444"/>
    <cellStyle name="Output 8 5 2" xfId="21445"/>
    <cellStyle name="Output 8 5 3" xfId="21446"/>
    <cellStyle name="Output 8 5 4" xfId="21447"/>
    <cellStyle name="Output 8 5 5" xfId="21448"/>
    <cellStyle name="Output 8 5 6" xfId="21449"/>
    <cellStyle name="Output 8 5 7" xfId="21450"/>
    <cellStyle name="Output 8 5 8" xfId="21451"/>
    <cellStyle name="Output 8 5 9" xfId="21452"/>
    <cellStyle name="Output 8 6" xfId="21453"/>
    <cellStyle name="Output 8 6 10" xfId="21454"/>
    <cellStyle name="Output 8 6 11" xfId="21455"/>
    <cellStyle name="Output 8 6 2" xfId="21456"/>
    <cellStyle name="Output 8 6 3" xfId="21457"/>
    <cellStyle name="Output 8 6 4" xfId="21458"/>
    <cellStyle name="Output 8 6 5" xfId="21459"/>
    <cellStyle name="Output 8 6 6" xfId="21460"/>
    <cellStyle name="Output 8 6 7" xfId="21461"/>
    <cellStyle name="Output 8 6 8" xfId="21462"/>
    <cellStyle name="Output 8 6 9" xfId="21463"/>
    <cellStyle name="Output 8 7" xfId="21464"/>
    <cellStyle name="Output 8 7 10" xfId="21465"/>
    <cellStyle name="Output 8 7 11" xfId="21466"/>
    <cellStyle name="Output 8 7 2" xfId="21467"/>
    <cellStyle name="Output 8 7 3" xfId="21468"/>
    <cellStyle name="Output 8 7 4" xfId="21469"/>
    <cellStyle name="Output 8 7 5" xfId="21470"/>
    <cellStyle name="Output 8 7 6" xfId="21471"/>
    <cellStyle name="Output 8 7 7" xfId="21472"/>
    <cellStyle name="Output 8 7 8" xfId="21473"/>
    <cellStyle name="Output 8 7 9" xfId="21474"/>
    <cellStyle name="Output 8 8" xfId="21475"/>
    <cellStyle name="Output 8 8 10" xfId="21476"/>
    <cellStyle name="Output 8 8 11" xfId="21477"/>
    <cellStyle name="Output 8 8 2" xfId="21478"/>
    <cellStyle name="Output 8 8 3" xfId="21479"/>
    <cellStyle name="Output 8 8 4" xfId="21480"/>
    <cellStyle name="Output 8 8 5" xfId="21481"/>
    <cellStyle name="Output 8 8 6" xfId="21482"/>
    <cellStyle name="Output 8 8 7" xfId="21483"/>
    <cellStyle name="Output 8 8 8" xfId="21484"/>
    <cellStyle name="Output 8 8 9" xfId="21485"/>
    <cellStyle name="Output 8 9" xfId="21486"/>
    <cellStyle name="Output 8 9 10" xfId="21487"/>
    <cellStyle name="Output 8 9 11" xfId="21488"/>
    <cellStyle name="Output 8 9 2" xfId="21489"/>
    <cellStyle name="Output 8 9 3" xfId="21490"/>
    <cellStyle name="Output 8 9 4" xfId="21491"/>
    <cellStyle name="Output 8 9 5" xfId="21492"/>
    <cellStyle name="Output 8 9 6" xfId="21493"/>
    <cellStyle name="Output 8 9 7" xfId="21494"/>
    <cellStyle name="Output 8 9 8" xfId="21495"/>
    <cellStyle name="Output 8 9 9" xfId="21496"/>
    <cellStyle name="Output 9" xfId="21497"/>
    <cellStyle name="Output 9 10" xfId="21498"/>
    <cellStyle name="Output 9 10 10" xfId="21499"/>
    <cellStyle name="Output 9 10 11" xfId="21500"/>
    <cellStyle name="Output 9 10 2" xfId="21501"/>
    <cellStyle name="Output 9 10 3" xfId="21502"/>
    <cellStyle name="Output 9 10 4" xfId="21503"/>
    <cellStyle name="Output 9 10 5" xfId="21504"/>
    <cellStyle name="Output 9 10 6" xfId="21505"/>
    <cellStyle name="Output 9 10 7" xfId="21506"/>
    <cellStyle name="Output 9 10 8" xfId="21507"/>
    <cellStyle name="Output 9 10 9" xfId="21508"/>
    <cellStyle name="Output 9 11" xfId="21509"/>
    <cellStyle name="Output 9 11 10" xfId="21510"/>
    <cellStyle name="Output 9 11 11" xfId="21511"/>
    <cellStyle name="Output 9 11 2" xfId="21512"/>
    <cellStyle name="Output 9 11 3" xfId="21513"/>
    <cellStyle name="Output 9 11 4" xfId="21514"/>
    <cellStyle name="Output 9 11 5" xfId="21515"/>
    <cellStyle name="Output 9 11 6" xfId="21516"/>
    <cellStyle name="Output 9 11 7" xfId="21517"/>
    <cellStyle name="Output 9 11 8" xfId="21518"/>
    <cellStyle name="Output 9 11 9" xfId="21519"/>
    <cellStyle name="Output 9 12" xfId="21520"/>
    <cellStyle name="Output 9 12 10" xfId="21521"/>
    <cellStyle name="Output 9 12 11" xfId="21522"/>
    <cellStyle name="Output 9 12 2" xfId="21523"/>
    <cellStyle name="Output 9 12 3" xfId="21524"/>
    <cellStyle name="Output 9 12 4" xfId="21525"/>
    <cellStyle name="Output 9 12 5" xfId="21526"/>
    <cellStyle name="Output 9 12 6" xfId="21527"/>
    <cellStyle name="Output 9 12 7" xfId="21528"/>
    <cellStyle name="Output 9 12 8" xfId="21529"/>
    <cellStyle name="Output 9 12 9" xfId="21530"/>
    <cellStyle name="Output 9 13" xfId="21531"/>
    <cellStyle name="Output 9 13 10" xfId="21532"/>
    <cellStyle name="Output 9 13 11" xfId="21533"/>
    <cellStyle name="Output 9 13 2" xfId="21534"/>
    <cellStyle name="Output 9 13 3" xfId="21535"/>
    <cellStyle name="Output 9 13 4" xfId="21536"/>
    <cellStyle name="Output 9 13 5" xfId="21537"/>
    <cellStyle name="Output 9 13 6" xfId="21538"/>
    <cellStyle name="Output 9 13 7" xfId="21539"/>
    <cellStyle name="Output 9 13 8" xfId="21540"/>
    <cellStyle name="Output 9 13 9" xfId="21541"/>
    <cellStyle name="Output 9 14" xfId="21542"/>
    <cellStyle name="Output 9 14 10" xfId="21543"/>
    <cellStyle name="Output 9 14 11" xfId="21544"/>
    <cellStyle name="Output 9 14 2" xfId="21545"/>
    <cellStyle name="Output 9 14 3" xfId="21546"/>
    <cellStyle name="Output 9 14 4" xfId="21547"/>
    <cellStyle name="Output 9 14 5" xfId="21548"/>
    <cellStyle name="Output 9 14 6" xfId="21549"/>
    <cellStyle name="Output 9 14 7" xfId="21550"/>
    <cellStyle name="Output 9 14 8" xfId="21551"/>
    <cellStyle name="Output 9 14 9" xfId="21552"/>
    <cellStyle name="Output 9 15" xfId="21553"/>
    <cellStyle name="Output 9 15 10" xfId="21554"/>
    <cellStyle name="Output 9 15 11" xfId="21555"/>
    <cellStyle name="Output 9 15 2" xfId="21556"/>
    <cellStyle name="Output 9 15 3" xfId="21557"/>
    <cellStyle name="Output 9 15 4" xfId="21558"/>
    <cellStyle name="Output 9 15 5" xfId="21559"/>
    <cellStyle name="Output 9 15 6" xfId="21560"/>
    <cellStyle name="Output 9 15 7" xfId="21561"/>
    <cellStyle name="Output 9 15 8" xfId="21562"/>
    <cellStyle name="Output 9 15 9" xfId="21563"/>
    <cellStyle name="Output 9 16" xfId="21564"/>
    <cellStyle name="Output 9 16 10" xfId="21565"/>
    <cellStyle name="Output 9 16 11" xfId="21566"/>
    <cellStyle name="Output 9 16 2" xfId="21567"/>
    <cellStyle name="Output 9 16 3" xfId="21568"/>
    <cellStyle name="Output 9 16 4" xfId="21569"/>
    <cellStyle name="Output 9 16 5" xfId="21570"/>
    <cellStyle name="Output 9 16 6" xfId="21571"/>
    <cellStyle name="Output 9 16 7" xfId="21572"/>
    <cellStyle name="Output 9 16 8" xfId="21573"/>
    <cellStyle name="Output 9 16 9" xfId="21574"/>
    <cellStyle name="Output 9 17" xfId="21575"/>
    <cellStyle name="Output 9 17 10" xfId="21576"/>
    <cellStyle name="Output 9 17 11" xfId="21577"/>
    <cellStyle name="Output 9 17 2" xfId="21578"/>
    <cellStyle name="Output 9 17 3" xfId="21579"/>
    <cellStyle name="Output 9 17 4" xfId="21580"/>
    <cellStyle name="Output 9 17 5" xfId="21581"/>
    <cellStyle name="Output 9 17 6" xfId="21582"/>
    <cellStyle name="Output 9 17 7" xfId="21583"/>
    <cellStyle name="Output 9 17 8" xfId="21584"/>
    <cellStyle name="Output 9 17 9" xfId="21585"/>
    <cellStyle name="Output 9 18" xfId="21586"/>
    <cellStyle name="Output 9 18 10" xfId="21587"/>
    <cellStyle name="Output 9 18 11" xfId="21588"/>
    <cellStyle name="Output 9 18 2" xfId="21589"/>
    <cellStyle name="Output 9 18 3" xfId="21590"/>
    <cellStyle name="Output 9 18 4" xfId="21591"/>
    <cellStyle name="Output 9 18 5" xfId="21592"/>
    <cellStyle name="Output 9 18 6" xfId="21593"/>
    <cellStyle name="Output 9 18 7" xfId="21594"/>
    <cellStyle name="Output 9 18 8" xfId="21595"/>
    <cellStyle name="Output 9 18 9" xfId="21596"/>
    <cellStyle name="Output 9 19" xfId="21597"/>
    <cellStyle name="Output 9 2" xfId="21598"/>
    <cellStyle name="Output 9 2 10" xfId="21599"/>
    <cellStyle name="Output 9 2 11" xfId="21600"/>
    <cellStyle name="Output 9 2 2" xfId="21601"/>
    <cellStyle name="Output 9 2 3" xfId="21602"/>
    <cellStyle name="Output 9 2 4" xfId="21603"/>
    <cellStyle name="Output 9 2 5" xfId="21604"/>
    <cellStyle name="Output 9 2 6" xfId="21605"/>
    <cellStyle name="Output 9 2 7" xfId="21606"/>
    <cellStyle name="Output 9 2 8" xfId="21607"/>
    <cellStyle name="Output 9 2 9" xfId="21608"/>
    <cellStyle name="Output 9 20" xfId="21609"/>
    <cellStyle name="Output 9 21" xfId="21610"/>
    <cellStyle name="Output 9 22" xfId="21611"/>
    <cellStyle name="Output 9 23" xfId="21612"/>
    <cellStyle name="Output 9 24" xfId="21613"/>
    <cellStyle name="Output 9 25" xfId="21614"/>
    <cellStyle name="Output 9 26" xfId="21615"/>
    <cellStyle name="Output 9 27" xfId="21616"/>
    <cellStyle name="Output 9 28" xfId="21617"/>
    <cellStyle name="Output 9 29" xfId="21618"/>
    <cellStyle name="Output 9 3" xfId="21619"/>
    <cellStyle name="Output 9 3 10" xfId="21620"/>
    <cellStyle name="Output 9 3 11" xfId="21621"/>
    <cellStyle name="Output 9 3 2" xfId="21622"/>
    <cellStyle name="Output 9 3 3" xfId="21623"/>
    <cellStyle name="Output 9 3 4" xfId="21624"/>
    <cellStyle name="Output 9 3 5" xfId="21625"/>
    <cellStyle name="Output 9 3 6" xfId="21626"/>
    <cellStyle name="Output 9 3 7" xfId="21627"/>
    <cellStyle name="Output 9 3 8" xfId="21628"/>
    <cellStyle name="Output 9 3 9" xfId="21629"/>
    <cellStyle name="Output 9 30" xfId="21630"/>
    <cellStyle name="Output 9 31" xfId="21631"/>
    <cellStyle name="Output 9 32" xfId="21632"/>
    <cellStyle name="Output 9 33" xfId="21633"/>
    <cellStyle name="Output 9 34" xfId="21634"/>
    <cellStyle name="Output 9 35" xfId="21635"/>
    <cellStyle name="Output 9 36" xfId="21636"/>
    <cellStyle name="Output 9 37" xfId="21637"/>
    <cellStyle name="Output 9 38" xfId="21638"/>
    <cellStyle name="Output 9 39" xfId="21639"/>
    <cellStyle name="Output 9 4" xfId="21640"/>
    <cellStyle name="Output 9 4 10" xfId="21641"/>
    <cellStyle name="Output 9 4 11" xfId="21642"/>
    <cellStyle name="Output 9 4 2" xfId="21643"/>
    <cellStyle name="Output 9 4 3" xfId="21644"/>
    <cellStyle name="Output 9 4 4" xfId="21645"/>
    <cellStyle name="Output 9 4 5" xfId="21646"/>
    <cellStyle name="Output 9 4 6" xfId="21647"/>
    <cellStyle name="Output 9 4 7" xfId="21648"/>
    <cellStyle name="Output 9 4 8" xfId="21649"/>
    <cellStyle name="Output 9 4 9" xfId="21650"/>
    <cellStyle name="Output 9 40" xfId="21651"/>
    <cellStyle name="Output 9 5" xfId="21652"/>
    <cellStyle name="Output 9 5 10" xfId="21653"/>
    <cellStyle name="Output 9 5 11" xfId="21654"/>
    <cellStyle name="Output 9 5 2" xfId="21655"/>
    <cellStyle name="Output 9 5 3" xfId="21656"/>
    <cellStyle name="Output 9 5 4" xfId="21657"/>
    <cellStyle name="Output 9 5 5" xfId="21658"/>
    <cellStyle name="Output 9 5 6" xfId="21659"/>
    <cellStyle name="Output 9 5 7" xfId="21660"/>
    <cellStyle name="Output 9 5 8" xfId="21661"/>
    <cellStyle name="Output 9 5 9" xfId="21662"/>
    <cellStyle name="Output 9 6" xfId="21663"/>
    <cellStyle name="Output 9 6 10" xfId="21664"/>
    <cellStyle name="Output 9 6 11" xfId="21665"/>
    <cellStyle name="Output 9 6 2" xfId="21666"/>
    <cellStyle name="Output 9 6 3" xfId="21667"/>
    <cellStyle name="Output 9 6 4" xfId="21668"/>
    <cellStyle name="Output 9 6 5" xfId="21669"/>
    <cellStyle name="Output 9 6 6" xfId="21670"/>
    <cellStyle name="Output 9 6 7" xfId="21671"/>
    <cellStyle name="Output 9 6 8" xfId="21672"/>
    <cellStyle name="Output 9 6 9" xfId="21673"/>
    <cellStyle name="Output 9 7" xfId="21674"/>
    <cellStyle name="Output 9 7 10" xfId="21675"/>
    <cellStyle name="Output 9 7 11" xfId="21676"/>
    <cellStyle name="Output 9 7 2" xfId="21677"/>
    <cellStyle name="Output 9 7 3" xfId="21678"/>
    <cellStyle name="Output 9 7 4" xfId="21679"/>
    <cellStyle name="Output 9 7 5" xfId="21680"/>
    <cellStyle name="Output 9 7 6" xfId="21681"/>
    <cellStyle name="Output 9 7 7" xfId="21682"/>
    <cellStyle name="Output 9 7 8" xfId="21683"/>
    <cellStyle name="Output 9 7 9" xfId="21684"/>
    <cellStyle name="Output 9 8" xfId="21685"/>
    <cellStyle name="Output 9 8 10" xfId="21686"/>
    <cellStyle name="Output 9 8 11" xfId="21687"/>
    <cellStyle name="Output 9 8 2" xfId="21688"/>
    <cellStyle name="Output 9 8 3" xfId="21689"/>
    <cellStyle name="Output 9 8 4" xfId="21690"/>
    <cellStyle name="Output 9 8 5" xfId="21691"/>
    <cellStyle name="Output 9 8 6" xfId="21692"/>
    <cellStyle name="Output 9 8 7" xfId="21693"/>
    <cellStyle name="Output 9 8 8" xfId="21694"/>
    <cellStyle name="Output 9 8 9" xfId="21695"/>
    <cellStyle name="Output 9 9" xfId="21696"/>
    <cellStyle name="Output 9 9 10" xfId="21697"/>
    <cellStyle name="Output 9 9 11" xfId="21698"/>
    <cellStyle name="Output 9 9 2" xfId="21699"/>
    <cellStyle name="Output 9 9 3" xfId="21700"/>
    <cellStyle name="Output 9 9 4" xfId="21701"/>
    <cellStyle name="Output 9 9 5" xfId="21702"/>
    <cellStyle name="Output 9 9 6" xfId="21703"/>
    <cellStyle name="Output 9 9 7" xfId="21704"/>
    <cellStyle name="Output 9 9 8" xfId="21705"/>
    <cellStyle name="Output 9 9 9" xfId="21706"/>
    <cellStyle name="S0" xfId="21707"/>
    <cellStyle name="S1" xfId="21708"/>
    <cellStyle name="S10" xfId="21709"/>
    <cellStyle name="S11" xfId="21710"/>
    <cellStyle name="S12" xfId="21711"/>
    <cellStyle name="S13" xfId="21712"/>
    <cellStyle name="S14" xfId="21713"/>
    <cellStyle name="S15" xfId="21714"/>
    <cellStyle name="S18" xfId="21715"/>
    <cellStyle name="S19" xfId="21716"/>
    <cellStyle name="S2" xfId="21717"/>
    <cellStyle name="S20" xfId="21718"/>
    <cellStyle name="S21" xfId="21719"/>
    <cellStyle name="S22" xfId="21720"/>
    <cellStyle name="S23" xfId="21721"/>
    <cellStyle name="S24" xfId="21722"/>
    <cellStyle name="S26" xfId="21723"/>
    <cellStyle name="S27" xfId="21724"/>
    <cellStyle name="S28" xfId="21725"/>
    <cellStyle name="S29" xfId="21726"/>
    <cellStyle name="S3" xfId="21727"/>
    <cellStyle name="S30" xfId="21728"/>
    <cellStyle name="S31" xfId="21729"/>
    <cellStyle name="S32" xfId="21730"/>
    <cellStyle name="S35" xfId="21731"/>
    <cellStyle name="S4" xfId="21732"/>
    <cellStyle name="S40" xfId="21733"/>
    <cellStyle name="S41" xfId="21734"/>
    <cellStyle name="S42" xfId="21735"/>
    <cellStyle name="S5" xfId="21736"/>
    <cellStyle name="S6" xfId="21737"/>
    <cellStyle name="S7" xfId="21738"/>
    <cellStyle name="S8" xfId="21739"/>
    <cellStyle name="S9" xfId="21740"/>
    <cellStyle name="Title" xfId="21741"/>
    <cellStyle name="Total" xfId="21742"/>
    <cellStyle name="Total 10" xfId="21743"/>
    <cellStyle name="Total 10 10" xfId="21744"/>
    <cellStyle name="Total 10 10 10" xfId="21745"/>
    <cellStyle name="Total 10 10 11" xfId="21746"/>
    <cellStyle name="Total 10 10 2" xfId="21747"/>
    <cellStyle name="Total 10 10 3" xfId="21748"/>
    <cellStyle name="Total 10 10 4" xfId="21749"/>
    <cellStyle name="Total 10 10 5" xfId="21750"/>
    <cellStyle name="Total 10 10 6" xfId="21751"/>
    <cellStyle name="Total 10 10 7" xfId="21752"/>
    <cellStyle name="Total 10 10 8" xfId="21753"/>
    <cellStyle name="Total 10 10 9" xfId="21754"/>
    <cellStyle name="Total 10 11" xfId="21755"/>
    <cellStyle name="Total 10 11 10" xfId="21756"/>
    <cellStyle name="Total 10 11 11" xfId="21757"/>
    <cellStyle name="Total 10 11 2" xfId="21758"/>
    <cellStyle name="Total 10 11 3" xfId="21759"/>
    <cellStyle name="Total 10 11 4" xfId="21760"/>
    <cellStyle name="Total 10 11 5" xfId="21761"/>
    <cellStyle name="Total 10 11 6" xfId="21762"/>
    <cellStyle name="Total 10 11 7" xfId="21763"/>
    <cellStyle name="Total 10 11 8" xfId="21764"/>
    <cellStyle name="Total 10 11 9" xfId="21765"/>
    <cellStyle name="Total 10 12" xfId="21766"/>
    <cellStyle name="Total 10 12 10" xfId="21767"/>
    <cellStyle name="Total 10 12 11" xfId="21768"/>
    <cellStyle name="Total 10 12 2" xfId="21769"/>
    <cellStyle name="Total 10 12 3" xfId="21770"/>
    <cellStyle name="Total 10 12 4" xfId="21771"/>
    <cellStyle name="Total 10 12 5" xfId="21772"/>
    <cellStyle name="Total 10 12 6" xfId="21773"/>
    <cellStyle name="Total 10 12 7" xfId="21774"/>
    <cellStyle name="Total 10 12 8" xfId="21775"/>
    <cellStyle name="Total 10 12 9" xfId="21776"/>
    <cellStyle name="Total 10 13" xfId="21777"/>
    <cellStyle name="Total 10 13 10" xfId="21778"/>
    <cellStyle name="Total 10 13 11" xfId="21779"/>
    <cellStyle name="Total 10 13 2" xfId="21780"/>
    <cellStyle name="Total 10 13 3" xfId="21781"/>
    <cellStyle name="Total 10 13 4" xfId="21782"/>
    <cellStyle name="Total 10 13 5" xfId="21783"/>
    <cellStyle name="Total 10 13 6" xfId="21784"/>
    <cellStyle name="Total 10 13 7" xfId="21785"/>
    <cellStyle name="Total 10 13 8" xfId="21786"/>
    <cellStyle name="Total 10 13 9" xfId="21787"/>
    <cellStyle name="Total 10 14" xfId="21788"/>
    <cellStyle name="Total 10 14 10" xfId="21789"/>
    <cellStyle name="Total 10 14 11" xfId="21790"/>
    <cellStyle name="Total 10 14 2" xfId="21791"/>
    <cellStyle name="Total 10 14 3" xfId="21792"/>
    <cellStyle name="Total 10 14 4" xfId="21793"/>
    <cellStyle name="Total 10 14 5" xfId="21794"/>
    <cellStyle name="Total 10 14 6" xfId="21795"/>
    <cellStyle name="Total 10 14 7" xfId="21796"/>
    <cellStyle name="Total 10 14 8" xfId="21797"/>
    <cellStyle name="Total 10 14 9" xfId="21798"/>
    <cellStyle name="Total 10 15" xfId="21799"/>
    <cellStyle name="Total 10 15 10" xfId="21800"/>
    <cellStyle name="Total 10 15 11" xfId="21801"/>
    <cellStyle name="Total 10 15 2" xfId="21802"/>
    <cellStyle name="Total 10 15 3" xfId="21803"/>
    <cellStyle name="Total 10 15 4" xfId="21804"/>
    <cellStyle name="Total 10 15 5" xfId="21805"/>
    <cellStyle name="Total 10 15 6" xfId="21806"/>
    <cellStyle name="Total 10 15 7" xfId="21807"/>
    <cellStyle name="Total 10 15 8" xfId="21808"/>
    <cellStyle name="Total 10 15 9" xfId="21809"/>
    <cellStyle name="Total 10 16" xfId="21810"/>
    <cellStyle name="Total 10 16 10" xfId="21811"/>
    <cellStyle name="Total 10 16 11" xfId="21812"/>
    <cellStyle name="Total 10 16 2" xfId="21813"/>
    <cellStyle name="Total 10 16 3" xfId="21814"/>
    <cellStyle name="Total 10 16 4" xfId="21815"/>
    <cellStyle name="Total 10 16 5" xfId="21816"/>
    <cellStyle name="Total 10 16 6" xfId="21817"/>
    <cellStyle name="Total 10 16 7" xfId="21818"/>
    <cellStyle name="Total 10 16 8" xfId="21819"/>
    <cellStyle name="Total 10 16 9" xfId="21820"/>
    <cellStyle name="Total 10 17" xfId="21821"/>
    <cellStyle name="Total 10 17 10" xfId="21822"/>
    <cellStyle name="Total 10 17 11" xfId="21823"/>
    <cellStyle name="Total 10 17 2" xfId="21824"/>
    <cellStyle name="Total 10 17 3" xfId="21825"/>
    <cellStyle name="Total 10 17 4" xfId="21826"/>
    <cellStyle name="Total 10 17 5" xfId="21827"/>
    <cellStyle name="Total 10 17 6" xfId="21828"/>
    <cellStyle name="Total 10 17 7" xfId="21829"/>
    <cellStyle name="Total 10 17 8" xfId="21830"/>
    <cellStyle name="Total 10 17 9" xfId="21831"/>
    <cellStyle name="Total 10 18" xfId="21832"/>
    <cellStyle name="Total 10 18 10" xfId="21833"/>
    <cellStyle name="Total 10 18 11" xfId="21834"/>
    <cellStyle name="Total 10 18 2" xfId="21835"/>
    <cellStyle name="Total 10 18 3" xfId="21836"/>
    <cellStyle name="Total 10 18 4" xfId="21837"/>
    <cellStyle name="Total 10 18 5" xfId="21838"/>
    <cellStyle name="Total 10 18 6" xfId="21839"/>
    <cellStyle name="Total 10 18 7" xfId="21840"/>
    <cellStyle name="Total 10 18 8" xfId="21841"/>
    <cellStyle name="Total 10 18 9" xfId="21842"/>
    <cellStyle name="Total 10 19" xfId="21843"/>
    <cellStyle name="Total 10 2" xfId="21844"/>
    <cellStyle name="Total 10 2 10" xfId="21845"/>
    <cellStyle name="Total 10 2 11" xfId="21846"/>
    <cellStyle name="Total 10 2 2" xfId="21847"/>
    <cellStyle name="Total 10 2 3" xfId="21848"/>
    <cellStyle name="Total 10 2 4" xfId="21849"/>
    <cellStyle name="Total 10 2 5" xfId="21850"/>
    <cellStyle name="Total 10 2 6" xfId="21851"/>
    <cellStyle name="Total 10 2 7" xfId="21852"/>
    <cellStyle name="Total 10 2 8" xfId="21853"/>
    <cellStyle name="Total 10 2 9" xfId="21854"/>
    <cellStyle name="Total 10 20" xfId="21855"/>
    <cellStyle name="Total 10 21" xfId="21856"/>
    <cellStyle name="Total 10 22" xfId="21857"/>
    <cellStyle name="Total 10 23" xfId="21858"/>
    <cellStyle name="Total 10 24" xfId="21859"/>
    <cellStyle name="Total 10 25" xfId="21860"/>
    <cellStyle name="Total 10 26" xfId="21861"/>
    <cellStyle name="Total 10 27" xfId="21862"/>
    <cellStyle name="Total 10 28" xfId="21863"/>
    <cellStyle name="Total 10 29" xfId="21864"/>
    <cellStyle name="Total 10 3" xfId="21865"/>
    <cellStyle name="Total 10 3 10" xfId="21866"/>
    <cellStyle name="Total 10 3 11" xfId="21867"/>
    <cellStyle name="Total 10 3 2" xfId="21868"/>
    <cellStyle name="Total 10 3 3" xfId="21869"/>
    <cellStyle name="Total 10 3 4" xfId="21870"/>
    <cellStyle name="Total 10 3 5" xfId="21871"/>
    <cellStyle name="Total 10 3 6" xfId="21872"/>
    <cellStyle name="Total 10 3 7" xfId="21873"/>
    <cellStyle name="Total 10 3 8" xfId="21874"/>
    <cellStyle name="Total 10 3 9" xfId="21875"/>
    <cellStyle name="Total 10 30" xfId="21876"/>
    <cellStyle name="Total 10 31" xfId="21877"/>
    <cellStyle name="Total 10 32" xfId="21878"/>
    <cellStyle name="Total 10 33" xfId="21879"/>
    <cellStyle name="Total 10 34" xfId="21880"/>
    <cellStyle name="Total 10 35" xfId="21881"/>
    <cellStyle name="Total 10 36" xfId="21882"/>
    <cellStyle name="Total 10 37" xfId="21883"/>
    <cellStyle name="Total 10 38" xfId="21884"/>
    <cellStyle name="Total 10 39" xfId="21885"/>
    <cellStyle name="Total 10 4" xfId="21886"/>
    <cellStyle name="Total 10 4 10" xfId="21887"/>
    <cellStyle name="Total 10 4 11" xfId="21888"/>
    <cellStyle name="Total 10 4 2" xfId="21889"/>
    <cellStyle name="Total 10 4 3" xfId="21890"/>
    <cellStyle name="Total 10 4 4" xfId="21891"/>
    <cellStyle name="Total 10 4 5" xfId="21892"/>
    <cellStyle name="Total 10 4 6" xfId="21893"/>
    <cellStyle name="Total 10 4 7" xfId="21894"/>
    <cellStyle name="Total 10 4 8" xfId="21895"/>
    <cellStyle name="Total 10 4 9" xfId="21896"/>
    <cellStyle name="Total 10 40" xfId="21897"/>
    <cellStyle name="Total 10 5" xfId="21898"/>
    <cellStyle name="Total 10 5 10" xfId="21899"/>
    <cellStyle name="Total 10 5 11" xfId="21900"/>
    <cellStyle name="Total 10 5 2" xfId="21901"/>
    <cellStyle name="Total 10 5 3" xfId="21902"/>
    <cellStyle name="Total 10 5 4" xfId="21903"/>
    <cellStyle name="Total 10 5 5" xfId="21904"/>
    <cellStyle name="Total 10 5 6" xfId="21905"/>
    <cellStyle name="Total 10 5 7" xfId="21906"/>
    <cellStyle name="Total 10 5 8" xfId="21907"/>
    <cellStyle name="Total 10 5 9" xfId="21908"/>
    <cellStyle name="Total 10 6" xfId="21909"/>
    <cellStyle name="Total 10 6 10" xfId="21910"/>
    <cellStyle name="Total 10 6 11" xfId="21911"/>
    <cellStyle name="Total 10 6 2" xfId="21912"/>
    <cellStyle name="Total 10 6 3" xfId="21913"/>
    <cellStyle name="Total 10 6 4" xfId="21914"/>
    <cellStyle name="Total 10 6 5" xfId="21915"/>
    <cellStyle name="Total 10 6 6" xfId="21916"/>
    <cellStyle name="Total 10 6 7" xfId="21917"/>
    <cellStyle name="Total 10 6 8" xfId="21918"/>
    <cellStyle name="Total 10 6 9" xfId="21919"/>
    <cellStyle name="Total 10 7" xfId="21920"/>
    <cellStyle name="Total 10 7 10" xfId="21921"/>
    <cellStyle name="Total 10 7 11" xfId="21922"/>
    <cellStyle name="Total 10 7 2" xfId="21923"/>
    <cellStyle name="Total 10 7 3" xfId="21924"/>
    <cellStyle name="Total 10 7 4" xfId="21925"/>
    <cellStyle name="Total 10 7 5" xfId="21926"/>
    <cellStyle name="Total 10 7 6" xfId="21927"/>
    <cellStyle name="Total 10 7 7" xfId="21928"/>
    <cellStyle name="Total 10 7 8" xfId="21929"/>
    <cellStyle name="Total 10 7 9" xfId="21930"/>
    <cellStyle name="Total 10 8" xfId="21931"/>
    <cellStyle name="Total 10 8 10" xfId="21932"/>
    <cellStyle name="Total 10 8 11" xfId="21933"/>
    <cellStyle name="Total 10 8 2" xfId="21934"/>
    <cellStyle name="Total 10 8 3" xfId="21935"/>
    <cellStyle name="Total 10 8 4" xfId="21936"/>
    <cellStyle name="Total 10 8 5" xfId="21937"/>
    <cellStyle name="Total 10 8 6" xfId="21938"/>
    <cellStyle name="Total 10 8 7" xfId="21939"/>
    <cellStyle name="Total 10 8 8" xfId="21940"/>
    <cellStyle name="Total 10 8 9" xfId="21941"/>
    <cellStyle name="Total 10 9" xfId="21942"/>
    <cellStyle name="Total 10 9 10" xfId="21943"/>
    <cellStyle name="Total 10 9 11" xfId="21944"/>
    <cellStyle name="Total 10 9 2" xfId="21945"/>
    <cellStyle name="Total 10 9 3" xfId="21946"/>
    <cellStyle name="Total 10 9 4" xfId="21947"/>
    <cellStyle name="Total 10 9 5" xfId="21948"/>
    <cellStyle name="Total 10 9 6" xfId="21949"/>
    <cellStyle name="Total 10 9 7" xfId="21950"/>
    <cellStyle name="Total 10 9 8" xfId="21951"/>
    <cellStyle name="Total 10 9 9" xfId="21952"/>
    <cellStyle name="Total 11" xfId="21953"/>
    <cellStyle name="Total 11 10" xfId="21954"/>
    <cellStyle name="Total 11 10 10" xfId="21955"/>
    <cellStyle name="Total 11 10 11" xfId="21956"/>
    <cellStyle name="Total 11 10 2" xfId="21957"/>
    <cellStyle name="Total 11 10 3" xfId="21958"/>
    <cellStyle name="Total 11 10 4" xfId="21959"/>
    <cellStyle name="Total 11 10 5" xfId="21960"/>
    <cellStyle name="Total 11 10 6" xfId="21961"/>
    <cellStyle name="Total 11 10 7" xfId="21962"/>
    <cellStyle name="Total 11 10 8" xfId="21963"/>
    <cellStyle name="Total 11 10 9" xfId="21964"/>
    <cellStyle name="Total 11 11" xfId="21965"/>
    <cellStyle name="Total 11 11 10" xfId="21966"/>
    <cellStyle name="Total 11 11 11" xfId="21967"/>
    <cellStyle name="Total 11 11 2" xfId="21968"/>
    <cellStyle name="Total 11 11 3" xfId="21969"/>
    <cellStyle name="Total 11 11 4" xfId="21970"/>
    <cellStyle name="Total 11 11 5" xfId="21971"/>
    <cellStyle name="Total 11 11 6" xfId="21972"/>
    <cellStyle name="Total 11 11 7" xfId="21973"/>
    <cellStyle name="Total 11 11 8" xfId="21974"/>
    <cellStyle name="Total 11 11 9" xfId="21975"/>
    <cellStyle name="Total 11 12" xfId="21976"/>
    <cellStyle name="Total 11 12 10" xfId="21977"/>
    <cellStyle name="Total 11 12 11" xfId="21978"/>
    <cellStyle name="Total 11 12 2" xfId="21979"/>
    <cellStyle name="Total 11 12 3" xfId="21980"/>
    <cellStyle name="Total 11 12 4" xfId="21981"/>
    <cellStyle name="Total 11 12 5" xfId="21982"/>
    <cellStyle name="Total 11 12 6" xfId="21983"/>
    <cellStyle name="Total 11 12 7" xfId="21984"/>
    <cellStyle name="Total 11 12 8" xfId="21985"/>
    <cellStyle name="Total 11 12 9" xfId="21986"/>
    <cellStyle name="Total 11 13" xfId="21987"/>
    <cellStyle name="Total 11 13 10" xfId="21988"/>
    <cellStyle name="Total 11 13 11" xfId="21989"/>
    <cellStyle name="Total 11 13 2" xfId="21990"/>
    <cellStyle name="Total 11 13 3" xfId="21991"/>
    <cellStyle name="Total 11 13 4" xfId="21992"/>
    <cellStyle name="Total 11 13 5" xfId="21993"/>
    <cellStyle name="Total 11 13 6" xfId="21994"/>
    <cellStyle name="Total 11 13 7" xfId="21995"/>
    <cellStyle name="Total 11 13 8" xfId="21996"/>
    <cellStyle name="Total 11 13 9" xfId="21997"/>
    <cellStyle name="Total 11 14" xfId="21998"/>
    <cellStyle name="Total 11 14 10" xfId="21999"/>
    <cellStyle name="Total 11 14 11" xfId="22000"/>
    <cellStyle name="Total 11 14 2" xfId="22001"/>
    <cellStyle name="Total 11 14 3" xfId="22002"/>
    <cellStyle name="Total 11 14 4" xfId="22003"/>
    <cellStyle name="Total 11 14 5" xfId="22004"/>
    <cellStyle name="Total 11 14 6" xfId="22005"/>
    <cellStyle name="Total 11 14 7" xfId="22006"/>
    <cellStyle name="Total 11 14 8" xfId="22007"/>
    <cellStyle name="Total 11 14 9" xfId="22008"/>
    <cellStyle name="Total 11 15" xfId="22009"/>
    <cellStyle name="Total 11 15 10" xfId="22010"/>
    <cellStyle name="Total 11 15 11" xfId="22011"/>
    <cellStyle name="Total 11 15 2" xfId="22012"/>
    <cellStyle name="Total 11 15 3" xfId="22013"/>
    <cellStyle name="Total 11 15 4" xfId="22014"/>
    <cellStyle name="Total 11 15 5" xfId="22015"/>
    <cellStyle name="Total 11 15 6" xfId="22016"/>
    <cellStyle name="Total 11 15 7" xfId="22017"/>
    <cellStyle name="Total 11 15 8" xfId="22018"/>
    <cellStyle name="Total 11 15 9" xfId="22019"/>
    <cellStyle name="Total 11 16" xfId="22020"/>
    <cellStyle name="Total 11 16 10" xfId="22021"/>
    <cellStyle name="Total 11 16 11" xfId="22022"/>
    <cellStyle name="Total 11 16 2" xfId="22023"/>
    <cellStyle name="Total 11 16 3" xfId="22024"/>
    <cellStyle name="Total 11 16 4" xfId="22025"/>
    <cellStyle name="Total 11 16 5" xfId="22026"/>
    <cellStyle name="Total 11 16 6" xfId="22027"/>
    <cellStyle name="Total 11 16 7" xfId="22028"/>
    <cellStyle name="Total 11 16 8" xfId="22029"/>
    <cellStyle name="Total 11 16 9" xfId="22030"/>
    <cellStyle name="Total 11 17" xfId="22031"/>
    <cellStyle name="Total 11 17 10" xfId="22032"/>
    <cellStyle name="Total 11 17 11" xfId="22033"/>
    <cellStyle name="Total 11 17 2" xfId="22034"/>
    <cellStyle name="Total 11 17 3" xfId="22035"/>
    <cellStyle name="Total 11 17 4" xfId="22036"/>
    <cellStyle name="Total 11 17 5" xfId="22037"/>
    <cellStyle name="Total 11 17 6" xfId="22038"/>
    <cellStyle name="Total 11 17 7" xfId="22039"/>
    <cellStyle name="Total 11 17 8" xfId="22040"/>
    <cellStyle name="Total 11 17 9" xfId="22041"/>
    <cellStyle name="Total 11 18" xfId="22042"/>
    <cellStyle name="Total 11 18 10" xfId="22043"/>
    <cellStyle name="Total 11 18 11" xfId="22044"/>
    <cellStyle name="Total 11 18 2" xfId="22045"/>
    <cellStyle name="Total 11 18 3" xfId="22046"/>
    <cellStyle name="Total 11 18 4" xfId="22047"/>
    <cellStyle name="Total 11 18 5" xfId="22048"/>
    <cellStyle name="Total 11 18 6" xfId="22049"/>
    <cellStyle name="Total 11 18 7" xfId="22050"/>
    <cellStyle name="Total 11 18 8" xfId="22051"/>
    <cellStyle name="Total 11 18 9" xfId="22052"/>
    <cellStyle name="Total 11 19" xfId="22053"/>
    <cellStyle name="Total 11 2" xfId="22054"/>
    <cellStyle name="Total 11 2 10" xfId="22055"/>
    <cellStyle name="Total 11 2 11" xfId="22056"/>
    <cellStyle name="Total 11 2 2" xfId="22057"/>
    <cellStyle name="Total 11 2 3" xfId="22058"/>
    <cellStyle name="Total 11 2 4" xfId="22059"/>
    <cellStyle name="Total 11 2 5" xfId="22060"/>
    <cellStyle name="Total 11 2 6" xfId="22061"/>
    <cellStyle name="Total 11 2 7" xfId="22062"/>
    <cellStyle name="Total 11 2 8" xfId="22063"/>
    <cellStyle name="Total 11 2 9" xfId="22064"/>
    <cellStyle name="Total 11 20" xfId="22065"/>
    <cellStyle name="Total 11 21" xfId="22066"/>
    <cellStyle name="Total 11 22" xfId="22067"/>
    <cellStyle name="Total 11 23" xfId="22068"/>
    <cellStyle name="Total 11 24" xfId="22069"/>
    <cellStyle name="Total 11 25" xfId="22070"/>
    <cellStyle name="Total 11 26" xfId="22071"/>
    <cellStyle name="Total 11 27" xfId="22072"/>
    <cellStyle name="Total 11 28" xfId="22073"/>
    <cellStyle name="Total 11 29" xfId="22074"/>
    <cellStyle name="Total 11 3" xfId="22075"/>
    <cellStyle name="Total 11 3 10" xfId="22076"/>
    <cellStyle name="Total 11 3 11" xfId="22077"/>
    <cellStyle name="Total 11 3 2" xfId="22078"/>
    <cellStyle name="Total 11 3 3" xfId="22079"/>
    <cellStyle name="Total 11 3 4" xfId="22080"/>
    <cellStyle name="Total 11 3 5" xfId="22081"/>
    <cellStyle name="Total 11 3 6" xfId="22082"/>
    <cellStyle name="Total 11 3 7" xfId="22083"/>
    <cellStyle name="Total 11 3 8" xfId="22084"/>
    <cellStyle name="Total 11 3 9" xfId="22085"/>
    <cellStyle name="Total 11 30" xfId="22086"/>
    <cellStyle name="Total 11 31" xfId="22087"/>
    <cellStyle name="Total 11 32" xfId="22088"/>
    <cellStyle name="Total 11 33" xfId="22089"/>
    <cellStyle name="Total 11 34" xfId="22090"/>
    <cellStyle name="Total 11 35" xfId="22091"/>
    <cellStyle name="Total 11 36" xfId="22092"/>
    <cellStyle name="Total 11 37" xfId="22093"/>
    <cellStyle name="Total 11 38" xfId="22094"/>
    <cellStyle name="Total 11 39" xfId="22095"/>
    <cellStyle name="Total 11 4" xfId="22096"/>
    <cellStyle name="Total 11 4 10" xfId="22097"/>
    <cellStyle name="Total 11 4 11" xfId="22098"/>
    <cellStyle name="Total 11 4 2" xfId="22099"/>
    <cellStyle name="Total 11 4 3" xfId="22100"/>
    <cellStyle name="Total 11 4 4" xfId="22101"/>
    <cellStyle name="Total 11 4 5" xfId="22102"/>
    <cellStyle name="Total 11 4 6" xfId="22103"/>
    <cellStyle name="Total 11 4 7" xfId="22104"/>
    <cellStyle name="Total 11 4 8" xfId="22105"/>
    <cellStyle name="Total 11 4 9" xfId="22106"/>
    <cellStyle name="Total 11 40" xfId="22107"/>
    <cellStyle name="Total 11 5" xfId="22108"/>
    <cellStyle name="Total 11 5 10" xfId="22109"/>
    <cellStyle name="Total 11 5 11" xfId="22110"/>
    <cellStyle name="Total 11 5 2" xfId="22111"/>
    <cellStyle name="Total 11 5 3" xfId="22112"/>
    <cellStyle name="Total 11 5 4" xfId="22113"/>
    <cellStyle name="Total 11 5 5" xfId="22114"/>
    <cellStyle name="Total 11 5 6" xfId="22115"/>
    <cellStyle name="Total 11 5 7" xfId="22116"/>
    <cellStyle name="Total 11 5 8" xfId="22117"/>
    <cellStyle name="Total 11 5 9" xfId="22118"/>
    <cellStyle name="Total 11 6" xfId="22119"/>
    <cellStyle name="Total 11 6 10" xfId="22120"/>
    <cellStyle name="Total 11 6 11" xfId="22121"/>
    <cellStyle name="Total 11 6 2" xfId="22122"/>
    <cellStyle name="Total 11 6 3" xfId="22123"/>
    <cellStyle name="Total 11 6 4" xfId="22124"/>
    <cellStyle name="Total 11 6 5" xfId="22125"/>
    <cellStyle name="Total 11 6 6" xfId="22126"/>
    <cellStyle name="Total 11 6 7" xfId="22127"/>
    <cellStyle name="Total 11 6 8" xfId="22128"/>
    <cellStyle name="Total 11 6 9" xfId="22129"/>
    <cellStyle name="Total 11 7" xfId="22130"/>
    <cellStyle name="Total 11 7 10" xfId="22131"/>
    <cellStyle name="Total 11 7 11" xfId="22132"/>
    <cellStyle name="Total 11 7 2" xfId="22133"/>
    <cellStyle name="Total 11 7 3" xfId="22134"/>
    <cellStyle name="Total 11 7 4" xfId="22135"/>
    <cellStyle name="Total 11 7 5" xfId="22136"/>
    <cellStyle name="Total 11 7 6" xfId="22137"/>
    <cellStyle name="Total 11 7 7" xfId="22138"/>
    <cellStyle name="Total 11 7 8" xfId="22139"/>
    <cellStyle name="Total 11 7 9" xfId="22140"/>
    <cellStyle name="Total 11 8" xfId="22141"/>
    <cellStyle name="Total 11 8 10" xfId="22142"/>
    <cellStyle name="Total 11 8 11" xfId="22143"/>
    <cellStyle name="Total 11 8 2" xfId="22144"/>
    <cellStyle name="Total 11 8 3" xfId="22145"/>
    <cellStyle name="Total 11 8 4" xfId="22146"/>
    <cellStyle name="Total 11 8 5" xfId="22147"/>
    <cellStyle name="Total 11 8 6" xfId="22148"/>
    <cellStyle name="Total 11 8 7" xfId="22149"/>
    <cellStyle name="Total 11 8 8" xfId="22150"/>
    <cellStyle name="Total 11 8 9" xfId="22151"/>
    <cellStyle name="Total 11 9" xfId="22152"/>
    <cellStyle name="Total 11 9 10" xfId="22153"/>
    <cellStyle name="Total 11 9 11" xfId="22154"/>
    <cellStyle name="Total 11 9 2" xfId="22155"/>
    <cellStyle name="Total 11 9 3" xfId="22156"/>
    <cellStyle name="Total 11 9 4" xfId="22157"/>
    <cellStyle name="Total 11 9 5" xfId="22158"/>
    <cellStyle name="Total 11 9 6" xfId="22159"/>
    <cellStyle name="Total 11 9 7" xfId="22160"/>
    <cellStyle name="Total 11 9 8" xfId="22161"/>
    <cellStyle name="Total 11 9 9" xfId="22162"/>
    <cellStyle name="Total 12" xfId="22163"/>
    <cellStyle name="Total 12 10" xfId="22164"/>
    <cellStyle name="Total 12 10 10" xfId="22165"/>
    <cellStyle name="Total 12 10 11" xfId="22166"/>
    <cellStyle name="Total 12 10 2" xfId="22167"/>
    <cellStyle name="Total 12 10 3" xfId="22168"/>
    <cellStyle name="Total 12 10 4" xfId="22169"/>
    <cellStyle name="Total 12 10 5" xfId="22170"/>
    <cellStyle name="Total 12 10 6" xfId="22171"/>
    <cellStyle name="Total 12 10 7" xfId="22172"/>
    <cellStyle name="Total 12 10 8" xfId="22173"/>
    <cellStyle name="Total 12 10 9" xfId="22174"/>
    <cellStyle name="Total 12 11" xfId="22175"/>
    <cellStyle name="Total 12 11 10" xfId="22176"/>
    <cellStyle name="Total 12 11 11" xfId="22177"/>
    <cellStyle name="Total 12 11 2" xfId="22178"/>
    <cellStyle name="Total 12 11 3" xfId="22179"/>
    <cellStyle name="Total 12 11 4" xfId="22180"/>
    <cellStyle name="Total 12 11 5" xfId="22181"/>
    <cellStyle name="Total 12 11 6" xfId="22182"/>
    <cellStyle name="Total 12 11 7" xfId="22183"/>
    <cellStyle name="Total 12 11 8" xfId="22184"/>
    <cellStyle name="Total 12 11 9" xfId="22185"/>
    <cellStyle name="Total 12 12" xfId="22186"/>
    <cellStyle name="Total 12 12 10" xfId="22187"/>
    <cellStyle name="Total 12 12 11" xfId="22188"/>
    <cellStyle name="Total 12 12 2" xfId="22189"/>
    <cellStyle name="Total 12 12 3" xfId="22190"/>
    <cellStyle name="Total 12 12 4" xfId="22191"/>
    <cellStyle name="Total 12 12 5" xfId="22192"/>
    <cellStyle name="Total 12 12 6" xfId="22193"/>
    <cellStyle name="Total 12 12 7" xfId="22194"/>
    <cellStyle name="Total 12 12 8" xfId="22195"/>
    <cellStyle name="Total 12 12 9" xfId="22196"/>
    <cellStyle name="Total 12 13" xfId="22197"/>
    <cellStyle name="Total 12 13 10" xfId="22198"/>
    <cellStyle name="Total 12 13 11" xfId="22199"/>
    <cellStyle name="Total 12 13 2" xfId="22200"/>
    <cellStyle name="Total 12 13 3" xfId="22201"/>
    <cellStyle name="Total 12 13 4" xfId="22202"/>
    <cellStyle name="Total 12 13 5" xfId="22203"/>
    <cellStyle name="Total 12 13 6" xfId="22204"/>
    <cellStyle name="Total 12 13 7" xfId="22205"/>
    <cellStyle name="Total 12 13 8" xfId="22206"/>
    <cellStyle name="Total 12 13 9" xfId="22207"/>
    <cellStyle name="Total 12 14" xfId="22208"/>
    <cellStyle name="Total 12 14 10" xfId="22209"/>
    <cellStyle name="Total 12 14 11" xfId="22210"/>
    <cellStyle name="Total 12 14 2" xfId="22211"/>
    <cellStyle name="Total 12 14 3" xfId="22212"/>
    <cellStyle name="Total 12 14 4" xfId="22213"/>
    <cellStyle name="Total 12 14 5" xfId="22214"/>
    <cellStyle name="Total 12 14 6" xfId="22215"/>
    <cellStyle name="Total 12 14 7" xfId="22216"/>
    <cellStyle name="Total 12 14 8" xfId="22217"/>
    <cellStyle name="Total 12 14 9" xfId="22218"/>
    <cellStyle name="Total 12 15" xfId="22219"/>
    <cellStyle name="Total 12 15 10" xfId="22220"/>
    <cellStyle name="Total 12 15 11" xfId="22221"/>
    <cellStyle name="Total 12 15 2" xfId="22222"/>
    <cellStyle name="Total 12 15 3" xfId="22223"/>
    <cellStyle name="Total 12 15 4" xfId="22224"/>
    <cellStyle name="Total 12 15 5" xfId="22225"/>
    <cellStyle name="Total 12 15 6" xfId="22226"/>
    <cellStyle name="Total 12 15 7" xfId="22227"/>
    <cellStyle name="Total 12 15 8" xfId="22228"/>
    <cellStyle name="Total 12 15 9" xfId="22229"/>
    <cellStyle name="Total 12 16" xfId="22230"/>
    <cellStyle name="Total 12 16 10" xfId="22231"/>
    <cellStyle name="Total 12 16 11" xfId="22232"/>
    <cellStyle name="Total 12 16 2" xfId="22233"/>
    <cellStyle name="Total 12 16 3" xfId="22234"/>
    <cellStyle name="Total 12 16 4" xfId="22235"/>
    <cellStyle name="Total 12 16 5" xfId="22236"/>
    <cellStyle name="Total 12 16 6" xfId="22237"/>
    <cellStyle name="Total 12 16 7" xfId="22238"/>
    <cellStyle name="Total 12 16 8" xfId="22239"/>
    <cellStyle name="Total 12 16 9" xfId="22240"/>
    <cellStyle name="Total 12 17" xfId="22241"/>
    <cellStyle name="Total 12 17 10" xfId="22242"/>
    <cellStyle name="Total 12 17 11" xfId="22243"/>
    <cellStyle name="Total 12 17 2" xfId="22244"/>
    <cellStyle name="Total 12 17 3" xfId="22245"/>
    <cellStyle name="Total 12 17 4" xfId="22246"/>
    <cellStyle name="Total 12 17 5" xfId="22247"/>
    <cellStyle name="Total 12 17 6" xfId="22248"/>
    <cellStyle name="Total 12 17 7" xfId="22249"/>
    <cellStyle name="Total 12 17 8" xfId="22250"/>
    <cellStyle name="Total 12 17 9" xfId="22251"/>
    <cellStyle name="Total 12 18" xfId="22252"/>
    <cellStyle name="Total 12 18 10" xfId="22253"/>
    <cellStyle name="Total 12 18 11" xfId="22254"/>
    <cellStyle name="Total 12 18 2" xfId="22255"/>
    <cellStyle name="Total 12 18 3" xfId="22256"/>
    <cellStyle name="Total 12 18 4" xfId="22257"/>
    <cellStyle name="Total 12 18 5" xfId="22258"/>
    <cellStyle name="Total 12 18 6" xfId="22259"/>
    <cellStyle name="Total 12 18 7" xfId="22260"/>
    <cellStyle name="Total 12 18 8" xfId="22261"/>
    <cellStyle name="Total 12 18 9" xfId="22262"/>
    <cellStyle name="Total 12 19" xfId="22263"/>
    <cellStyle name="Total 12 2" xfId="22264"/>
    <cellStyle name="Total 12 2 10" xfId="22265"/>
    <cellStyle name="Total 12 2 11" xfId="22266"/>
    <cellStyle name="Total 12 2 2" xfId="22267"/>
    <cellStyle name="Total 12 2 3" xfId="22268"/>
    <cellStyle name="Total 12 2 4" xfId="22269"/>
    <cellStyle name="Total 12 2 5" xfId="22270"/>
    <cellStyle name="Total 12 2 6" xfId="22271"/>
    <cellStyle name="Total 12 2 7" xfId="22272"/>
    <cellStyle name="Total 12 2 8" xfId="22273"/>
    <cellStyle name="Total 12 2 9" xfId="22274"/>
    <cellStyle name="Total 12 20" xfId="22275"/>
    <cellStyle name="Total 12 21" xfId="22276"/>
    <cellStyle name="Total 12 22" xfId="22277"/>
    <cellStyle name="Total 12 23" xfId="22278"/>
    <cellStyle name="Total 12 24" xfId="22279"/>
    <cellStyle name="Total 12 25" xfId="22280"/>
    <cellStyle name="Total 12 26" xfId="22281"/>
    <cellStyle name="Total 12 27" xfId="22282"/>
    <cellStyle name="Total 12 28" xfId="22283"/>
    <cellStyle name="Total 12 29" xfId="22284"/>
    <cellStyle name="Total 12 3" xfId="22285"/>
    <cellStyle name="Total 12 3 10" xfId="22286"/>
    <cellStyle name="Total 12 3 11" xfId="22287"/>
    <cellStyle name="Total 12 3 2" xfId="22288"/>
    <cellStyle name="Total 12 3 3" xfId="22289"/>
    <cellStyle name="Total 12 3 4" xfId="22290"/>
    <cellStyle name="Total 12 3 5" xfId="22291"/>
    <cellStyle name="Total 12 3 6" xfId="22292"/>
    <cellStyle name="Total 12 3 7" xfId="22293"/>
    <cellStyle name="Total 12 3 8" xfId="22294"/>
    <cellStyle name="Total 12 3 9" xfId="22295"/>
    <cellStyle name="Total 12 30" xfId="22296"/>
    <cellStyle name="Total 12 31" xfId="22297"/>
    <cellStyle name="Total 12 32" xfId="22298"/>
    <cellStyle name="Total 12 33" xfId="22299"/>
    <cellStyle name="Total 12 34" xfId="22300"/>
    <cellStyle name="Total 12 35" xfId="22301"/>
    <cellStyle name="Total 12 36" xfId="22302"/>
    <cellStyle name="Total 12 37" xfId="22303"/>
    <cellStyle name="Total 12 38" xfId="22304"/>
    <cellStyle name="Total 12 39" xfId="22305"/>
    <cellStyle name="Total 12 4" xfId="22306"/>
    <cellStyle name="Total 12 4 10" xfId="22307"/>
    <cellStyle name="Total 12 4 11" xfId="22308"/>
    <cellStyle name="Total 12 4 2" xfId="22309"/>
    <cellStyle name="Total 12 4 3" xfId="22310"/>
    <cellStyle name="Total 12 4 4" xfId="22311"/>
    <cellStyle name="Total 12 4 5" xfId="22312"/>
    <cellStyle name="Total 12 4 6" xfId="22313"/>
    <cellStyle name="Total 12 4 7" xfId="22314"/>
    <cellStyle name="Total 12 4 8" xfId="22315"/>
    <cellStyle name="Total 12 4 9" xfId="22316"/>
    <cellStyle name="Total 12 40" xfId="22317"/>
    <cellStyle name="Total 12 5" xfId="22318"/>
    <cellStyle name="Total 12 5 10" xfId="22319"/>
    <cellStyle name="Total 12 5 11" xfId="22320"/>
    <cellStyle name="Total 12 5 2" xfId="22321"/>
    <cellStyle name="Total 12 5 3" xfId="22322"/>
    <cellStyle name="Total 12 5 4" xfId="22323"/>
    <cellStyle name="Total 12 5 5" xfId="22324"/>
    <cellStyle name="Total 12 5 6" xfId="22325"/>
    <cellStyle name="Total 12 5 7" xfId="22326"/>
    <cellStyle name="Total 12 5 8" xfId="22327"/>
    <cellStyle name="Total 12 5 9" xfId="22328"/>
    <cellStyle name="Total 12 6" xfId="22329"/>
    <cellStyle name="Total 12 6 10" xfId="22330"/>
    <cellStyle name="Total 12 6 11" xfId="22331"/>
    <cellStyle name="Total 12 6 2" xfId="22332"/>
    <cellStyle name="Total 12 6 3" xfId="22333"/>
    <cellStyle name="Total 12 6 4" xfId="22334"/>
    <cellStyle name="Total 12 6 5" xfId="22335"/>
    <cellStyle name="Total 12 6 6" xfId="22336"/>
    <cellStyle name="Total 12 6 7" xfId="22337"/>
    <cellStyle name="Total 12 6 8" xfId="22338"/>
    <cellStyle name="Total 12 6 9" xfId="22339"/>
    <cellStyle name="Total 12 7" xfId="22340"/>
    <cellStyle name="Total 12 7 10" xfId="22341"/>
    <cellStyle name="Total 12 7 11" xfId="22342"/>
    <cellStyle name="Total 12 7 2" xfId="22343"/>
    <cellStyle name="Total 12 7 3" xfId="22344"/>
    <cellStyle name="Total 12 7 4" xfId="22345"/>
    <cellStyle name="Total 12 7 5" xfId="22346"/>
    <cellStyle name="Total 12 7 6" xfId="22347"/>
    <cellStyle name="Total 12 7 7" xfId="22348"/>
    <cellStyle name="Total 12 7 8" xfId="22349"/>
    <cellStyle name="Total 12 7 9" xfId="22350"/>
    <cellStyle name="Total 12 8" xfId="22351"/>
    <cellStyle name="Total 12 8 10" xfId="22352"/>
    <cellStyle name="Total 12 8 11" xfId="22353"/>
    <cellStyle name="Total 12 8 2" xfId="22354"/>
    <cellStyle name="Total 12 8 3" xfId="22355"/>
    <cellStyle name="Total 12 8 4" xfId="22356"/>
    <cellStyle name="Total 12 8 5" xfId="22357"/>
    <cellStyle name="Total 12 8 6" xfId="22358"/>
    <cellStyle name="Total 12 8 7" xfId="22359"/>
    <cellStyle name="Total 12 8 8" xfId="22360"/>
    <cellStyle name="Total 12 8 9" xfId="22361"/>
    <cellStyle name="Total 12 9" xfId="22362"/>
    <cellStyle name="Total 12 9 10" xfId="22363"/>
    <cellStyle name="Total 12 9 11" xfId="22364"/>
    <cellStyle name="Total 12 9 2" xfId="22365"/>
    <cellStyle name="Total 12 9 3" xfId="22366"/>
    <cellStyle name="Total 12 9 4" xfId="22367"/>
    <cellStyle name="Total 12 9 5" xfId="22368"/>
    <cellStyle name="Total 12 9 6" xfId="22369"/>
    <cellStyle name="Total 12 9 7" xfId="22370"/>
    <cellStyle name="Total 12 9 8" xfId="22371"/>
    <cellStyle name="Total 12 9 9" xfId="22372"/>
    <cellStyle name="Total 13" xfId="22373"/>
    <cellStyle name="Total 13 10" xfId="22374"/>
    <cellStyle name="Total 13 10 10" xfId="22375"/>
    <cellStyle name="Total 13 10 11" xfId="22376"/>
    <cellStyle name="Total 13 10 2" xfId="22377"/>
    <cellStyle name="Total 13 10 3" xfId="22378"/>
    <cellStyle name="Total 13 10 4" xfId="22379"/>
    <cellStyle name="Total 13 10 5" xfId="22380"/>
    <cellStyle name="Total 13 10 6" xfId="22381"/>
    <cellStyle name="Total 13 10 7" xfId="22382"/>
    <cellStyle name="Total 13 10 8" xfId="22383"/>
    <cellStyle name="Total 13 10 9" xfId="22384"/>
    <cellStyle name="Total 13 11" xfId="22385"/>
    <cellStyle name="Total 13 11 10" xfId="22386"/>
    <cellStyle name="Total 13 11 11" xfId="22387"/>
    <cellStyle name="Total 13 11 2" xfId="22388"/>
    <cellStyle name="Total 13 11 3" xfId="22389"/>
    <cellStyle name="Total 13 11 4" xfId="22390"/>
    <cellStyle name="Total 13 11 5" xfId="22391"/>
    <cellStyle name="Total 13 11 6" xfId="22392"/>
    <cellStyle name="Total 13 11 7" xfId="22393"/>
    <cellStyle name="Total 13 11 8" xfId="22394"/>
    <cellStyle name="Total 13 11 9" xfId="22395"/>
    <cellStyle name="Total 13 12" xfId="22396"/>
    <cellStyle name="Total 13 12 10" xfId="22397"/>
    <cellStyle name="Total 13 12 11" xfId="22398"/>
    <cellStyle name="Total 13 12 2" xfId="22399"/>
    <cellStyle name="Total 13 12 3" xfId="22400"/>
    <cellStyle name="Total 13 12 4" xfId="22401"/>
    <cellStyle name="Total 13 12 5" xfId="22402"/>
    <cellStyle name="Total 13 12 6" xfId="22403"/>
    <cellStyle name="Total 13 12 7" xfId="22404"/>
    <cellStyle name="Total 13 12 8" xfId="22405"/>
    <cellStyle name="Total 13 12 9" xfId="22406"/>
    <cellStyle name="Total 13 13" xfId="22407"/>
    <cellStyle name="Total 13 13 10" xfId="22408"/>
    <cellStyle name="Total 13 13 11" xfId="22409"/>
    <cellStyle name="Total 13 13 2" xfId="22410"/>
    <cellStyle name="Total 13 13 3" xfId="22411"/>
    <cellStyle name="Total 13 13 4" xfId="22412"/>
    <cellStyle name="Total 13 13 5" xfId="22413"/>
    <cellStyle name="Total 13 13 6" xfId="22414"/>
    <cellStyle name="Total 13 13 7" xfId="22415"/>
    <cellStyle name="Total 13 13 8" xfId="22416"/>
    <cellStyle name="Total 13 13 9" xfId="22417"/>
    <cellStyle name="Total 13 14" xfId="22418"/>
    <cellStyle name="Total 13 15" xfId="22419"/>
    <cellStyle name="Total 13 16" xfId="22420"/>
    <cellStyle name="Total 13 17" xfId="22421"/>
    <cellStyle name="Total 13 18" xfId="22422"/>
    <cellStyle name="Total 13 19" xfId="22423"/>
    <cellStyle name="Total 13 2" xfId="22424"/>
    <cellStyle name="Total 13 2 10" xfId="22425"/>
    <cellStyle name="Total 13 2 11" xfId="22426"/>
    <cellStyle name="Total 13 2 2" xfId="22427"/>
    <cellStyle name="Total 13 2 3" xfId="22428"/>
    <cellStyle name="Total 13 2 4" xfId="22429"/>
    <cellStyle name="Total 13 2 5" xfId="22430"/>
    <cellStyle name="Total 13 2 6" xfId="22431"/>
    <cellStyle name="Total 13 2 7" xfId="22432"/>
    <cellStyle name="Total 13 2 8" xfId="22433"/>
    <cellStyle name="Total 13 2 9" xfId="22434"/>
    <cellStyle name="Total 13 20" xfId="22435"/>
    <cellStyle name="Total 13 21" xfId="22436"/>
    <cellStyle name="Total 13 22" xfId="22437"/>
    <cellStyle name="Total 13 23" xfId="22438"/>
    <cellStyle name="Total 13 3" xfId="22439"/>
    <cellStyle name="Total 13 3 10" xfId="22440"/>
    <cellStyle name="Total 13 3 11" xfId="22441"/>
    <cellStyle name="Total 13 3 2" xfId="22442"/>
    <cellStyle name="Total 13 3 3" xfId="22443"/>
    <cellStyle name="Total 13 3 4" xfId="22444"/>
    <cellStyle name="Total 13 3 5" xfId="22445"/>
    <cellStyle name="Total 13 3 6" xfId="22446"/>
    <cellStyle name="Total 13 3 7" xfId="22447"/>
    <cellStyle name="Total 13 3 8" xfId="22448"/>
    <cellStyle name="Total 13 3 9" xfId="22449"/>
    <cellStyle name="Total 13 4" xfId="22450"/>
    <cellStyle name="Total 13 4 10" xfId="22451"/>
    <cellStyle name="Total 13 4 11" xfId="22452"/>
    <cellStyle name="Total 13 4 2" xfId="22453"/>
    <cellStyle name="Total 13 4 3" xfId="22454"/>
    <cellStyle name="Total 13 4 4" xfId="22455"/>
    <cellStyle name="Total 13 4 5" xfId="22456"/>
    <cellStyle name="Total 13 4 6" xfId="22457"/>
    <cellStyle name="Total 13 4 7" xfId="22458"/>
    <cellStyle name="Total 13 4 8" xfId="22459"/>
    <cellStyle name="Total 13 4 9" xfId="22460"/>
    <cellStyle name="Total 13 5" xfId="22461"/>
    <cellStyle name="Total 13 5 10" xfId="22462"/>
    <cellStyle name="Total 13 5 11" xfId="22463"/>
    <cellStyle name="Total 13 5 2" xfId="22464"/>
    <cellStyle name="Total 13 5 3" xfId="22465"/>
    <cellStyle name="Total 13 5 4" xfId="22466"/>
    <cellStyle name="Total 13 5 5" xfId="22467"/>
    <cellStyle name="Total 13 5 6" xfId="22468"/>
    <cellStyle name="Total 13 5 7" xfId="22469"/>
    <cellStyle name="Total 13 5 8" xfId="22470"/>
    <cellStyle name="Total 13 5 9" xfId="22471"/>
    <cellStyle name="Total 13 6" xfId="22472"/>
    <cellStyle name="Total 13 6 10" xfId="22473"/>
    <cellStyle name="Total 13 6 11" xfId="22474"/>
    <cellStyle name="Total 13 6 2" xfId="22475"/>
    <cellStyle name="Total 13 6 3" xfId="22476"/>
    <cellStyle name="Total 13 6 4" xfId="22477"/>
    <cellStyle name="Total 13 6 5" xfId="22478"/>
    <cellStyle name="Total 13 6 6" xfId="22479"/>
    <cellStyle name="Total 13 6 7" xfId="22480"/>
    <cellStyle name="Total 13 6 8" xfId="22481"/>
    <cellStyle name="Total 13 6 9" xfId="22482"/>
    <cellStyle name="Total 13 7" xfId="22483"/>
    <cellStyle name="Total 13 7 10" xfId="22484"/>
    <cellStyle name="Total 13 7 11" xfId="22485"/>
    <cellStyle name="Total 13 7 2" xfId="22486"/>
    <cellStyle name="Total 13 7 3" xfId="22487"/>
    <cellStyle name="Total 13 7 4" xfId="22488"/>
    <cellStyle name="Total 13 7 5" xfId="22489"/>
    <cellStyle name="Total 13 7 6" xfId="22490"/>
    <cellStyle name="Total 13 7 7" xfId="22491"/>
    <cellStyle name="Total 13 7 8" xfId="22492"/>
    <cellStyle name="Total 13 7 9" xfId="22493"/>
    <cellStyle name="Total 13 8" xfId="22494"/>
    <cellStyle name="Total 13 8 10" xfId="22495"/>
    <cellStyle name="Total 13 8 11" xfId="22496"/>
    <cellStyle name="Total 13 8 2" xfId="22497"/>
    <cellStyle name="Total 13 8 3" xfId="22498"/>
    <cellStyle name="Total 13 8 4" xfId="22499"/>
    <cellStyle name="Total 13 8 5" xfId="22500"/>
    <cellStyle name="Total 13 8 6" xfId="22501"/>
    <cellStyle name="Total 13 8 7" xfId="22502"/>
    <cellStyle name="Total 13 8 8" xfId="22503"/>
    <cellStyle name="Total 13 8 9" xfId="22504"/>
    <cellStyle name="Total 13 9" xfId="22505"/>
    <cellStyle name="Total 13 9 10" xfId="22506"/>
    <cellStyle name="Total 13 9 11" xfId="22507"/>
    <cellStyle name="Total 13 9 2" xfId="22508"/>
    <cellStyle name="Total 13 9 3" xfId="22509"/>
    <cellStyle name="Total 13 9 4" xfId="22510"/>
    <cellStyle name="Total 13 9 5" xfId="22511"/>
    <cellStyle name="Total 13 9 6" xfId="22512"/>
    <cellStyle name="Total 13 9 7" xfId="22513"/>
    <cellStyle name="Total 13 9 8" xfId="22514"/>
    <cellStyle name="Total 13 9 9" xfId="22515"/>
    <cellStyle name="Total 14" xfId="22516"/>
    <cellStyle name="Total 14 10" xfId="22517"/>
    <cellStyle name="Total 14 10 10" xfId="22518"/>
    <cellStyle name="Total 14 10 11" xfId="22519"/>
    <cellStyle name="Total 14 10 2" xfId="22520"/>
    <cellStyle name="Total 14 10 3" xfId="22521"/>
    <cellStyle name="Total 14 10 4" xfId="22522"/>
    <cellStyle name="Total 14 10 5" xfId="22523"/>
    <cellStyle name="Total 14 10 6" xfId="22524"/>
    <cellStyle name="Total 14 10 7" xfId="22525"/>
    <cellStyle name="Total 14 10 8" xfId="22526"/>
    <cellStyle name="Total 14 10 9" xfId="22527"/>
    <cellStyle name="Total 14 11" xfId="22528"/>
    <cellStyle name="Total 14 11 10" xfId="22529"/>
    <cellStyle name="Total 14 11 11" xfId="22530"/>
    <cellStyle name="Total 14 11 2" xfId="22531"/>
    <cellStyle name="Total 14 11 3" xfId="22532"/>
    <cellStyle name="Total 14 11 4" xfId="22533"/>
    <cellStyle name="Total 14 11 5" xfId="22534"/>
    <cellStyle name="Total 14 11 6" xfId="22535"/>
    <cellStyle name="Total 14 11 7" xfId="22536"/>
    <cellStyle name="Total 14 11 8" xfId="22537"/>
    <cellStyle name="Total 14 11 9" xfId="22538"/>
    <cellStyle name="Total 14 12" xfId="22539"/>
    <cellStyle name="Total 14 12 10" xfId="22540"/>
    <cellStyle name="Total 14 12 11" xfId="22541"/>
    <cellStyle name="Total 14 12 2" xfId="22542"/>
    <cellStyle name="Total 14 12 3" xfId="22543"/>
    <cellStyle name="Total 14 12 4" xfId="22544"/>
    <cellStyle name="Total 14 12 5" xfId="22545"/>
    <cellStyle name="Total 14 12 6" xfId="22546"/>
    <cellStyle name="Total 14 12 7" xfId="22547"/>
    <cellStyle name="Total 14 12 8" xfId="22548"/>
    <cellStyle name="Total 14 12 9" xfId="22549"/>
    <cellStyle name="Total 14 13" xfId="22550"/>
    <cellStyle name="Total 14 13 10" xfId="22551"/>
    <cellStyle name="Total 14 13 11" xfId="22552"/>
    <cellStyle name="Total 14 13 2" xfId="22553"/>
    <cellStyle name="Total 14 13 3" xfId="22554"/>
    <cellStyle name="Total 14 13 4" xfId="22555"/>
    <cellStyle name="Total 14 13 5" xfId="22556"/>
    <cellStyle name="Total 14 13 6" xfId="22557"/>
    <cellStyle name="Total 14 13 7" xfId="22558"/>
    <cellStyle name="Total 14 13 8" xfId="22559"/>
    <cellStyle name="Total 14 13 9" xfId="22560"/>
    <cellStyle name="Total 14 14" xfId="22561"/>
    <cellStyle name="Total 14 15" xfId="22562"/>
    <cellStyle name="Total 14 16" xfId="22563"/>
    <cellStyle name="Total 14 17" xfId="22564"/>
    <cellStyle name="Total 14 18" xfId="22565"/>
    <cellStyle name="Total 14 19" xfId="22566"/>
    <cellStyle name="Total 14 2" xfId="22567"/>
    <cellStyle name="Total 14 2 10" xfId="22568"/>
    <cellStyle name="Total 14 2 11" xfId="22569"/>
    <cellStyle name="Total 14 2 2" xfId="22570"/>
    <cellStyle name="Total 14 2 3" xfId="22571"/>
    <cellStyle name="Total 14 2 4" xfId="22572"/>
    <cellStyle name="Total 14 2 5" xfId="22573"/>
    <cellStyle name="Total 14 2 6" xfId="22574"/>
    <cellStyle name="Total 14 2 7" xfId="22575"/>
    <cellStyle name="Total 14 2 8" xfId="22576"/>
    <cellStyle name="Total 14 2 9" xfId="22577"/>
    <cellStyle name="Total 14 20" xfId="22578"/>
    <cellStyle name="Total 14 21" xfId="22579"/>
    <cellStyle name="Total 14 22" xfId="22580"/>
    <cellStyle name="Total 14 23" xfId="22581"/>
    <cellStyle name="Total 14 3" xfId="22582"/>
    <cellStyle name="Total 14 3 10" xfId="22583"/>
    <cellStyle name="Total 14 3 11" xfId="22584"/>
    <cellStyle name="Total 14 3 2" xfId="22585"/>
    <cellStyle name="Total 14 3 3" xfId="22586"/>
    <cellStyle name="Total 14 3 4" xfId="22587"/>
    <cellStyle name="Total 14 3 5" xfId="22588"/>
    <cellStyle name="Total 14 3 6" xfId="22589"/>
    <cellStyle name="Total 14 3 7" xfId="22590"/>
    <cellStyle name="Total 14 3 8" xfId="22591"/>
    <cellStyle name="Total 14 3 9" xfId="22592"/>
    <cellStyle name="Total 14 4" xfId="22593"/>
    <cellStyle name="Total 14 4 10" xfId="22594"/>
    <cellStyle name="Total 14 4 11" xfId="22595"/>
    <cellStyle name="Total 14 4 2" xfId="22596"/>
    <cellStyle name="Total 14 4 3" xfId="22597"/>
    <cellStyle name="Total 14 4 4" xfId="22598"/>
    <cellStyle name="Total 14 4 5" xfId="22599"/>
    <cellStyle name="Total 14 4 6" xfId="22600"/>
    <cellStyle name="Total 14 4 7" xfId="22601"/>
    <cellStyle name="Total 14 4 8" xfId="22602"/>
    <cellStyle name="Total 14 4 9" xfId="22603"/>
    <cellStyle name="Total 14 5" xfId="22604"/>
    <cellStyle name="Total 14 5 10" xfId="22605"/>
    <cellStyle name="Total 14 5 11" xfId="22606"/>
    <cellStyle name="Total 14 5 2" xfId="22607"/>
    <cellStyle name="Total 14 5 3" xfId="22608"/>
    <cellStyle name="Total 14 5 4" xfId="22609"/>
    <cellStyle name="Total 14 5 5" xfId="22610"/>
    <cellStyle name="Total 14 5 6" xfId="22611"/>
    <cellStyle name="Total 14 5 7" xfId="22612"/>
    <cellStyle name="Total 14 5 8" xfId="22613"/>
    <cellStyle name="Total 14 5 9" xfId="22614"/>
    <cellStyle name="Total 14 6" xfId="22615"/>
    <cellStyle name="Total 14 6 10" xfId="22616"/>
    <cellStyle name="Total 14 6 11" xfId="22617"/>
    <cellStyle name="Total 14 6 2" xfId="22618"/>
    <cellStyle name="Total 14 6 3" xfId="22619"/>
    <cellStyle name="Total 14 6 4" xfId="22620"/>
    <cellStyle name="Total 14 6 5" xfId="22621"/>
    <cellStyle name="Total 14 6 6" xfId="22622"/>
    <cellStyle name="Total 14 6 7" xfId="22623"/>
    <cellStyle name="Total 14 6 8" xfId="22624"/>
    <cellStyle name="Total 14 6 9" xfId="22625"/>
    <cellStyle name="Total 14 7" xfId="22626"/>
    <cellStyle name="Total 14 7 10" xfId="22627"/>
    <cellStyle name="Total 14 7 11" xfId="22628"/>
    <cellStyle name="Total 14 7 2" xfId="22629"/>
    <cellStyle name="Total 14 7 3" xfId="22630"/>
    <cellStyle name="Total 14 7 4" xfId="22631"/>
    <cellStyle name="Total 14 7 5" xfId="22632"/>
    <cellStyle name="Total 14 7 6" xfId="22633"/>
    <cellStyle name="Total 14 7 7" xfId="22634"/>
    <cellStyle name="Total 14 7 8" xfId="22635"/>
    <cellStyle name="Total 14 7 9" xfId="22636"/>
    <cellStyle name="Total 14 8" xfId="22637"/>
    <cellStyle name="Total 14 8 10" xfId="22638"/>
    <cellStyle name="Total 14 8 11" xfId="22639"/>
    <cellStyle name="Total 14 8 2" xfId="22640"/>
    <cellStyle name="Total 14 8 3" xfId="22641"/>
    <cellStyle name="Total 14 8 4" xfId="22642"/>
    <cellStyle name="Total 14 8 5" xfId="22643"/>
    <cellStyle name="Total 14 8 6" xfId="22644"/>
    <cellStyle name="Total 14 8 7" xfId="22645"/>
    <cellStyle name="Total 14 8 8" xfId="22646"/>
    <cellStyle name="Total 14 8 9" xfId="22647"/>
    <cellStyle name="Total 14 9" xfId="22648"/>
    <cellStyle name="Total 14 9 10" xfId="22649"/>
    <cellStyle name="Total 14 9 11" xfId="22650"/>
    <cellStyle name="Total 14 9 2" xfId="22651"/>
    <cellStyle name="Total 14 9 3" xfId="22652"/>
    <cellStyle name="Total 14 9 4" xfId="22653"/>
    <cellStyle name="Total 14 9 5" xfId="22654"/>
    <cellStyle name="Total 14 9 6" xfId="22655"/>
    <cellStyle name="Total 14 9 7" xfId="22656"/>
    <cellStyle name="Total 14 9 8" xfId="22657"/>
    <cellStyle name="Total 14 9 9" xfId="22658"/>
    <cellStyle name="Total 15" xfId="22659"/>
    <cellStyle name="Total 15 10" xfId="22660"/>
    <cellStyle name="Total 15 10 10" xfId="22661"/>
    <cellStyle name="Total 15 10 11" xfId="22662"/>
    <cellStyle name="Total 15 10 2" xfId="22663"/>
    <cellStyle name="Total 15 10 3" xfId="22664"/>
    <cellStyle name="Total 15 10 4" xfId="22665"/>
    <cellStyle name="Total 15 10 5" xfId="22666"/>
    <cellStyle name="Total 15 10 6" xfId="22667"/>
    <cellStyle name="Total 15 10 7" xfId="22668"/>
    <cellStyle name="Total 15 10 8" xfId="22669"/>
    <cellStyle name="Total 15 10 9" xfId="22670"/>
    <cellStyle name="Total 15 11" xfId="22671"/>
    <cellStyle name="Total 15 11 10" xfId="22672"/>
    <cellStyle name="Total 15 11 11" xfId="22673"/>
    <cellStyle name="Total 15 11 2" xfId="22674"/>
    <cellStyle name="Total 15 11 3" xfId="22675"/>
    <cellStyle name="Total 15 11 4" xfId="22676"/>
    <cellStyle name="Total 15 11 5" xfId="22677"/>
    <cellStyle name="Total 15 11 6" xfId="22678"/>
    <cellStyle name="Total 15 11 7" xfId="22679"/>
    <cellStyle name="Total 15 11 8" xfId="22680"/>
    <cellStyle name="Total 15 11 9" xfId="22681"/>
    <cellStyle name="Total 15 12" xfId="22682"/>
    <cellStyle name="Total 15 12 10" xfId="22683"/>
    <cellStyle name="Total 15 12 11" xfId="22684"/>
    <cellStyle name="Total 15 12 2" xfId="22685"/>
    <cellStyle name="Total 15 12 3" xfId="22686"/>
    <cellStyle name="Total 15 12 4" xfId="22687"/>
    <cellStyle name="Total 15 12 5" xfId="22688"/>
    <cellStyle name="Total 15 12 6" xfId="22689"/>
    <cellStyle name="Total 15 12 7" xfId="22690"/>
    <cellStyle name="Total 15 12 8" xfId="22691"/>
    <cellStyle name="Total 15 12 9" xfId="22692"/>
    <cellStyle name="Total 15 13" xfId="22693"/>
    <cellStyle name="Total 15 13 10" xfId="22694"/>
    <cellStyle name="Total 15 13 11" xfId="22695"/>
    <cellStyle name="Total 15 13 2" xfId="22696"/>
    <cellStyle name="Total 15 13 3" xfId="22697"/>
    <cellStyle name="Total 15 13 4" xfId="22698"/>
    <cellStyle name="Total 15 13 5" xfId="22699"/>
    <cellStyle name="Total 15 13 6" xfId="22700"/>
    <cellStyle name="Total 15 13 7" xfId="22701"/>
    <cellStyle name="Total 15 13 8" xfId="22702"/>
    <cellStyle name="Total 15 13 9" xfId="22703"/>
    <cellStyle name="Total 15 14" xfId="22704"/>
    <cellStyle name="Total 15 15" xfId="22705"/>
    <cellStyle name="Total 15 16" xfId="22706"/>
    <cellStyle name="Total 15 17" xfId="22707"/>
    <cellStyle name="Total 15 18" xfId="22708"/>
    <cellStyle name="Total 15 19" xfId="22709"/>
    <cellStyle name="Total 15 2" xfId="22710"/>
    <cellStyle name="Total 15 2 10" xfId="22711"/>
    <cellStyle name="Total 15 2 11" xfId="22712"/>
    <cellStyle name="Total 15 2 2" xfId="22713"/>
    <cellStyle name="Total 15 2 3" xfId="22714"/>
    <cellStyle name="Total 15 2 4" xfId="22715"/>
    <cellStyle name="Total 15 2 5" xfId="22716"/>
    <cellStyle name="Total 15 2 6" xfId="22717"/>
    <cellStyle name="Total 15 2 7" xfId="22718"/>
    <cellStyle name="Total 15 2 8" xfId="22719"/>
    <cellStyle name="Total 15 2 9" xfId="22720"/>
    <cellStyle name="Total 15 20" xfId="22721"/>
    <cellStyle name="Total 15 21" xfId="22722"/>
    <cellStyle name="Total 15 22" xfId="22723"/>
    <cellStyle name="Total 15 23" xfId="22724"/>
    <cellStyle name="Total 15 3" xfId="22725"/>
    <cellStyle name="Total 15 3 10" xfId="22726"/>
    <cellStyle name="Total 15 3 11" xfId="22727"/>
    <cellStyle name="Total 15 3 2" xfId="22728"/>
    <cellStyle name="Total 15 3 3" xfId="22729"/>
    <cellStyle name="Total 15 3 4" xfId="22730"/>
    <cellStyle name="Total 15 3 5" xfId="22731"/>
    <cellStyle name="Total 15 3 6" xfId="22732"/>
    <cellStyle name="Total 15 3 7" xfId="22733"/>
    <cellStyle name="Total 15 3 8" xfId="22734"/>
    <cellStyle name="Total 15 3 9" xfId="22735"/>
    <cellStyle name="Total 15 4" xfId="22736"/>
    <cellStyle name="Total 15 4 10" xfId="22737"/>
    <cellStyle name="Total 15 4 11" xfId="22738"/>
    <cellStyle name="Total 15 4 2" xfId="22739"/>
    <cellStyle name="Total 15 4 3" xfId="22740"/>
    <cellStyle name="Total 15 4 4" xfId="22741"/>
    <cellStyle name="Total 15 4 5" xfId="22742"/>
    <cellStyle name="Total 15 4 6" xfId="22743"/>
    <cellStyle name="Total 15 4 7" xfId="22744"/>
    <cellStyle name="Total 15 4 8" xfId="22745"/>
    <cellStyle name="Total 15 4 9" xfId="22746"/>
    <cellStyle name="Total 15 5" xfId="22747"/>
    <cellStyle name="Total 15 5 10" xfId="22748"/>
    <cellStyle name="Total 15 5 11" xfId="22749"/>
    <cellStyle name="Total 15 5 2" xfId="22750"/>
    <cellStyle name="Total 15 5 3" xfId="22751"/>
    <cellStyle name="Total 15 5 4" xfId="22752"/>
    <cellStyle name="Total 15 5 5" xfId="22753"/>
    <cellStyle name="Total 15 5 6" xfId="22754"/>
    <cellStyle name="Total 15 5 7" xfId="22755"/>
    <cellStyle name="Total 15 5 8" xfId="22756"/>
    <cellStyle name="Total 15 5 9" xfId="22757"/>
    <cellStyle name="Total 15 6" xfId="22758"/>
    <cellStyle name="Total 15 6 10" xfId="22759"/>
    <cellStyle name="Total 15 6 11" xfId="22760"/>
    <cellStyle name="Total 15 6 2" xfId="22761"/>
    <cellStyle name="Total 15 6 3" xfId="22762"/>
    <cellStyle name="Total 15 6 4" xfId="22763"/>
    <cellStyle name="Total 15 6 5" xfId="22764"/>
    <cellStyle name="Total 15 6 6" xfId="22765"/>
    <cellStyle name="Total 15 6 7" xfId="22766"/>
    <cellStyle name="Total 15 6 8" xfId="22767"/>
    <cellStyle name="Total 15 6 9" xfId="22768"/>
    <cellStyle name="Total 15 7" xfId="22769"/>
    <cellStyle name="Total 15 7 10" xfId="22770"/>
    <cellStyle name="Total 15 7 11" xfId="22771"/>
    <cellStyle name="Total 15 7 2" xfId="22772"/>
    <cellStyle name="Total 15 7 3" xfId="22773"/>
    <cellStyle name="Total 15 7 4" xfId="22774"/>
    <cellStyle name="Total 15 7 5" xfId="22775"/>
    <cellStyle name="Total 15 7 6" xfId="22776"/>
    <cellStyle name="Total 15 7 7" xfId="22777"/>
    <cellStyle name="Total 15 7 8" xfId="22778"/>
    <cellStyle name="Total 15 7 9" xfId="22779"/>
    <cellStyle name="Total 15 8" xfId="22780"/>
    <cellStyle name="Total 15 8 10" xfId="22781"/>
    <cellStyle name="Total 15 8 11" xfId="22782"/>
    <cellStyle name="Total 15 8 2" xfId="22783"/>
    <cellStyle name="Total 15 8 3" xfId="22784"/>
    <cellStyle name="Total 15 8 4" xfId="22785"/>
    <cellStyle name="Total 15 8 5" xfId="22786"/>
    <cellStyle name="Total 15 8 6" xfId="22787"/>
    <cellStyle name="Total 15 8 7" xfId="22788"/>
    <cellStyle name="Total 15 8 8" xfId="22789"/>
    <cellStyle name="Total 15 8 9" xfId="22790"/>
    <cellStyle name="Total 15 9" xfId="22791"/>
    <cellStyle name="Total 15 9 10" xfId="22792"/>
    <cellStyle name="Total 15 9 11" xfId="22793"/>
    <cellStyle name="Total 15 9 2" xfId="22794"/>
    <cellStyle name="Total 15 9 3" xfId="22795"/>
    <cellStyle name="Total 15 9 4" xfId="22796"/>
    <cellStyle name="Total 15 9 5" xfId="22797"/>
    <cellStyle name="Total 15 9 6" xfId="22798"/>
    <cellStyle name="Total 15 9 7" xfId="22799"/>
    <cellStyle name="Total 15 9 8" xfId="22800"/>
    <cellStyle name="Total 15 9 9" xfId="22801"/>
    <cellStyle name="Total 16" xfId="22802"/>
    <cellStyle name="Total 16 10" xfId="22803"/>
    <cellStyle name="Total 16 11" xfId="22804"/>
    <cellStyle name="Total 16 2" xfId="22805"/>
    <cellStyle name="Total 16 3" xfId="22806"/>
    <cellStyle name="Total 16 4" xfId="22807"/>
    <cellStyle name="Total 16 5" xfId="22808"/>
    <cellStyle name="Total 16 6" xfId="22809"/>
    <cellStyle name="Total 16 7" xfId="22810"/>
    <cellStyle name="Total 16 8" xfId="22811"/>
    <cellStyle name="Total 16 9" xfId="22812"/>
    <cellStyle name="Total 17" xfId="22813"/>
    <cellStyle name="Total 17 10" xfId="22814"/>
    <cellStyle name="Total 17 11" xfId="22815"/>
    <cellStyle name="Total 17 2" xfId="22816"/>
    <cellStyle name="Total 17 3" xfId="22817"/>
    <cellStyle name="Total 17 4" xfId="22818"/>
    <cellStyle name="Total 17 5" xfId="22819"/>
    <cellStyle name="Total 17 6" xfId="22820"/>
    <cellStyle name="Total 17 7" xfId="22821"/>
    <cellStyle name="Total 17 8" xfId="22822"/>
    <cellStyle name="Total 17 9" xfId="22823"/>
    <cellStyle name="Total 18" xfId="22824"/>
    <cellStyle name="Total 18 10" xfId="22825"/>
    <cellStyle name="Total 18 11" xfId="22826"/>
    <cellStyle name="Total 18 2" xfId="22827"/>
    <cellStyle name="Total 18 3" xfId="22828"/>
    <cellStyle name="Total 18 4" xfId="22829"/>
    <cellStyle name="Total 18 5" xfId="22830"/>
    <cellStyle name="Total 18 6" xfId="22831"/>
    <cellStyle name="Total 18 7" xfId="22832"/>
    <cellStyle name="Total 18 8" xfId="22833"/>
    <cellStyle name="Total 18 9" xfId="22834"/>
    <cellStyle name="Total 19" xfId="22835"/>
    <cellStyle name="Total 19 10" xfId="22836"/>
    <cellStyle name="Total 19 11" xfId="22837"/>
    <cellStyle name="Total 19 2" xfId="22838"/>
    <cellStyle name="Total 19 3" xfId="22839"/>
    <cellStyle name="Total 19 4" xfId="22840"/>
    <cellStyle name="Total 19 5" xfId="22841"/>
    <cellStyle name="Total 19 6" xfId="22842"/>
    <cellStyle name="Total 19 7" xfId="22843"/>
    <cellStyle name="Total 19 8" xfId="22844"/>
    <cellStyle name="Total 19 9" xfId="22845"/>
    <cellStyle name="Total 2" xfId="22846"/>
    <cellStyle name="Total 2 10" xfId="22847"/>
    <cellStyle name="Total 2 10 10" xfId="22848"/>
    <cellStyle name="Total 2 10 10 10" xfId="22849"/>
    <cellStyle name="Total 2 10 10 11" xfId="22850"/>
    <cellStyle name="Total 2 10 10 2" xfId="22851"/>
    <cellStyle name="Total 2 10 10 3" xfId="22852"/>
    <cellStyle name="Total 2 10 10 4" xfId="22853"/>
    <cellStyle name="Total 2 10 10 5" xfId="22854"/>
    <cellStyle name="Total 2 10 10 6" xfId="22855"/>
    <cellStyle name="Total 2 10 10 7" xfId="22856"/>
    <cellStyle name="Total 2 10 10 8" xfId="22857"/>
    <cellStyle name="Total 2 10 10 9" xfId="22858"/>
    <cellStyle name="Total 2 10 11" xfId="22859"/>
    <cellStyle name="Total 2 10 11 10" xfId="22860"/>
    <cellStyle name="Total 2 10 11 11" xfId="22861"/>
    <cellStyle name="Total 2 10 11 2" xfId="22862"/>
    <cellStyle name="Total 2 10 11 3" xfId="22863"/>
    <cellStyle name="Total 2 10 11 4" xfId="22864"/>
    <cellStyle name="Total 2 10 11 5" xfId="22865"/>
    <cellStyle name="Total 2 10 11 6" xfId="22866"/>
    <cellStyle name="Total 2 10 11 7" xfId="22867"/>
    <cellStyle name="Total 2 10 11 8" xfId="22868"/>
    <cellStyle name="Total 2 10 11 9" xfId="22869"/>
    <cellStyle name="Total 2 10 12" xfId="22870"/>
    <cellStyle name="Total 2 10 12 10" xfId="22871"/>
    <cellStyle name="Total 2 10 12 11" xfId="22872"/>
    <cellStyle name="Total 2 10 12 2" xfId="22873"/>
    <cellStyle name="Total 2 10 12 3" xfId="22874"/>
    <cellStyle name="Total 2 10 12 4" xfId="22875"/>
    <cellStyle name="Total 2 10 12 5" xfId="22876"/>
    <cellStyle name="Total 2 10 12 6" xfId="22877"/>
    <cellStyle name="Total 2 10 12 7" xfId="22878"/>
    <cellStyle name="Total 2 10 12 8" xfId="22879"/>
    <cellStyle name="Total 2 10 12 9" xfId="22880"/>
    <cellStyle name="Total 2 10 13" xfId="22881"/>
    <cellStyle name="Total 2 10 13 10" xfId="22882"/>
    <cellStyle name="Total 2 10 13 11" xfId="22883"/>
    <cellStyle name="Total 2 10 13 2" xfId="22884"/>
    <cellStyle name="Total 2 10 13 3" xfId="22885"/>
    <cellStyle name="Total 2 10 13 4" xfId="22886"/>
    <cellStyle name="Total 2 10 13 5" xfId="22887"/>
    <cellStyle name="Total 2 10 13 6" xfId="22888"/>
    <cellStyle name="Total 2 10 13 7" xfId="22889"/>
    <cellStyle name="Total 2 10 13 8" xfId="22890"/>
    <cellStyle name="Total 2 10 13 9" xfId="22891"/>
    <cellStyle name="Total 2 10 14" xfId="22892"/>
    <cellStyle name="Total 2 10 14 10" xfId="22893"/>
    <cellStyle name="Total 2 10 14 11" xfId="22894"/>
    <cellStyle name="Total 2 10 14 2" xfId="22895"/>
    <cellStyle name="Total 2 10 14 3" xfId="22896"/>
    <cellStyle name="Total 2 10 14 4" xfId="22897"/>
    <cellStyle name="Total 2 10 14 5" xfId="22898"/>
    <cellStyle name="Total 2 10 14 6" xfId="22899"/>
    <cellStyle name="Total 2 10 14 7" xfId="22900"/>
    <cellStyle name="Total 2 10 14 8" xfId="22901"/>
    <cellStyle name="Total 2 10 14 9" xfId="22902"/>
    <cellStyle name="Total 2 10 15" xfId="22903"/>
    <cellStyle name="Total 2 10 15 10" xfId="22904"/>
    <cellStyle name="Total 2 10 15 11" xfId="22905"/>
    <cellStyle name="Total 2 10 15 2" xfId="22906"/>
    <cellStyle name="Total 2 10 15 3" xfId="22907"/>
    <cellStyle name="Total 2 10 15 4" xfId="22908"/>
    <cellStyle name="Total 2 10 15 5" xfId="22909"/>
    <cellStyle name="Total 2 10 15 6" xfId="22910"/>
    <cellStyle name="Total 2 10 15 7" xfId="22911"/>
    <cellStyle name="Total 2 10 15 8" xfId="22912"/>
    <cellStyle name="Total 2 10 15 9" xfId="22913"/>
    <cellStyle name="Total 2 10 16" xfId="22914"/>
    <cellStyle name="Total 2 10 16 10" xfId="22915"/>
    <cellStyle name="Total 2 10 16 11" xfId="22916"/>
    <cellStyle name="Total 2 10 16 2" xfId="22917"/>
    <cellStyle name="Total 2 10 16 3" xfId="22918"/>
    <cellStyle name="Total 2 10 16 4" xfId="22919"/>
    <cellStyle name="Total 2 10 16 5" xfId="22920"/>
    <cellStyle name="Total 2 10 16 6" xfId="22921"/>
    <cellStyle name="Total 2 10 16 7" xfId="22922"/>
    <cellStyle name="Total 2 10 16 8" xfId="22923"/>
    <cellStyle name="Total 2 10 16 9" xfId="22924"/>
    <cellStyle name="Total 2 10 17" xfId="22925"/>
    <cellStyle name="Total 2 10 17 10" xfId="22926"/>
    <cellStyle name="Total 2 10 17 11" xfId="22927"/>
    <cellStyle name="Total 2 10 17 2" xfId="22928"/>
    <cellStyle name="Total 2 10 17 3" xfId="22929"/>
    <cellStyle name="Total 2 10 17 4" xfId="22930"/>
    <cellStyle name="Total 2 10 17 5" xfId="22931"/>
    <cellStyle name="Total 2 10 17 6" xfId="22932"/>
    <cellStyle name="Total 2 10 17 7" xfId="22933"/>
    <cellStyle name="Total 2 10 17 8" xfId="22934"/>
    <cellStyle name="Total 2 10 17 9" xfId="22935"/>
    <cellStyle name="Total 2 10 18" xfId="22936"/>
    <cellStyle name="Total 2 10 18 10" xfId="22937"/>
    <cellStyle name="Total 2 10 18 11" xfId="22938"/>
    <cellStyle name="Total 2 10 18 2" xfId="22939"/>
    <cellStyle name="Total 2 10 18 3" xfId="22940"/>
    <cellStyle name="Total 2 10 18 4" xfId="22941"/>
    <cellStyle name="Total 2 10 18 5" xfId="22942"/>
    <cellStyle name="Total 2 10 18 6" xfId="22943"/>
    <cellStyle name="Total 2 10 18 7" xfId="22944"/>
    <cellStyle name="Total 2 10 18 8" xfId="22945"/>
    <cellStyle name="Total 2 10 18 9" xfId="22946"/>
    <cellStyle name="Total 2 10 19" xfId="22947"/>
    <cellStyle name="Total 2 10 2" xfId="22948"/>
    <cellStyle name="Total 2 10 2 10" xfId="22949"/>
    <cellStyle name="Total 2 10 2 11" xfId="22950"/>
    <cellStyle name="Total 2 10 2 2" xfId="22951"/>
    <cellStyle name="Total 2 10 2 3" xfId="22952"/>
    <cellStyle name="Total 2 10 2 4" xfId="22953"/>
    <cellStyle name="Total 2 10 2 5" xfId="22954"/>
    <cellStyle name="Total 2 10 2 6" xfId="22955"/>
    <cellStyle name="Total 2 10 2 7" xfId="22956"/>
    <cellStyle name="Total 2 10 2 8" xfId="22957"/>
    <cellStyle name="Total 2 10 2 9" xfId="22958"/>
    <cellStyle name="Total 2 10 20" xfId="22959"/>
    <cellStyle name="Total 2 10 21" xfId="22960"/>
    <cellStyle name="Total 2 10 22" xfId="22961"/>
    <cellStyle name="Total 2 10 23" xfId="22962"/>
    <cellStyle name="Total 2 10 24" xfId="22963"/>
    <cellStyle name="Total 2 10 25" xfId="22964"/>
    <cellStyle name="Total 2 10 26" xfId="22965"/>
    <cellStyle name="Total 2 10 27" xfId="22966"/>
    <cellStyle name="Total 2 10 28" xfId="22967"/>
    <cellStyle name="Total 2 10 29" xfId="22968"/>
    <cellStyle name="Total 2 10 3" xfId="22969"/>
    <cellStyle name="Total 2 10 3 10" xfId="22970"/>
    <cellStyle name="Total 2 10 3 11" xfId="22971"/>
    <cellStyle name="Total 2 10 3 2" xfId="22972"/>
    <cellStyle name="Total 2 10 3 3" xfId="22973"/>
    <cellStyle name="Total 2 10 3 4" xfId="22974"/>
    <cellStyle name="Total 2 10 3 5" xfId="22975"/>
    <cellStyle name="Total 2 10 3 6" xfId="22976"/>
    <cellStyle name="Total 2 10 3 7" xfId="22977"/>
    <cellStyle name="Total 2 10 3 8" xfId="22978"/>
    <cellStyle name="Total 2 10 3 9" xfId="22979"/>
    <cellStyle name="Total 2 10 30" xfId="22980"/>
    <cellStyle name="Total 2 10 31" xfId="22981"/>
    <cellStyle name="Total 2 10 32" xfId="22982"/>
    <cellStyle name="Total 2 10 33" xfId="22983"/>
    <cellStyle name="Total 2 10 34" xfId="22984"/>
    <cellStyle name="Total 2 10 35" xfId="22985"/>
    <cellStyle name="Total 2 10 36" xfId="22986"/>
    <cellStyle name="Total 2 10 37" xfId="22987"/>
    <cellStyle name="Total 2 10 38" xfId="22988"/>
    <cellStyle name="Total 2 10 39" xfId="22989"/>
    <cellStyle name="Total 2 10 4" xfId="22990"/>
    <cellStyle name="Total 2 10 4 10" xfId="22991"/>
    <cellStyle name="Total 2 10 4 11" xfId="22992"/>
    <cellStyle name="Total 2 10 4 2" xfId="22993"/>
    <cellStyle name="Total 2 10 4 3" xfId="22994"/>
    <cellStyle name="Total 2 10 4 4" xfId="22995"/>
    <cellStyle name="Total 2 10 4 5" xfId="22996"/>
    <cellStyle name="Total 2 10 4 6" xfId="22997"/>
    <cellStyle name="Total 2 10 4 7" xfId="22998"/>
    <cellStyle name="Total 2 10 4 8" xfId="22999"/>
    <cellStyle name="Total 2 10 4 9" xfId="23000"/>
    <cellStyle name="Total 2 10 40" xfId="23001"/>
    <cellStyle name="Total 2 10 5" xfId="23002"/>
    <cellStyle name="Total 2 10 5 10" xfId="23003"/>
    <cellStyle name="Total 2 10 5 11" xfId="23004"/>
    <cellStyle name="Total 2 10 5 2" xfId="23005"/>
    <cellStyle name="Total 2 10 5 3" xfId="23006"/>
    <cellStyle name="Total 2 10 5 4" xfId="23007"/>
    <cellStyle name="Total 2 10 5 5" xfId="23008"/>
    <cellStyle name="Total 2 10 5 6" xfId="23009"/>
    <cellStyle name="Total 2 10 5 7" xfId="23010"/>
    <cellStyle name="Total 2 10 5 8" xfId="23011"/>
    <cellStyle name="Total 2 10 5 9" xfId="23012"/>
    <cellStyle name="Total 2 10 6" xfId="23013"/>
    <cellStyle name="Total 2 10 6 10" xfId="23014"/>
    <cellStyle name="Total 2 10 6 11" xfId="23015"/>
    <cellStyle name="Total 2 10 6 2" xfId="23016"/>
    <cellStyle name="Total 2 10 6 3" xfId="23017"/>
    <cellStyle name="Total 2 10 6 4" xfId="23018"/>
    <cellStyle name="Total 2 10 6 5" xfId="23019"/>
    <cellStyle name="Total 2 10 6 6" xfId="23020"/>
    <cellStyle name="Total 2 10 6 7" xfId="23021"/>
    <cellStyle name="Total 2 10 6 8" xfId="23022"/>
    <cellStyle name="Total 2 10 6 9" xfId="23023"/>
    <cellStyle name="Total 2 10 7" xfId="23024"/>
    <cellStyle name="Total 2 10 7 10" xfId="23025"/>
    <cellStyle name="Total 2 10 7 11" xfId="23026"/>
    <cellStyle name="Total 2 10 7 2" xfId="23027"/>
    <cellStyle name="Total 2 10 7 3" xfId="23028"/>
    <cellStyle name="Total 2 10 7 4" xfId="23029"/>
    <cellStyle name="Total 2 10 7 5" xfId="23030"/>
    <cellStyle name="Total 2 10 7 6" xfId="23031"/>
    <cellStyle name="Total 2 10 7 7" xfId="23032"/>
    <cellStyle name="Total 2 10 7 8" xfId="23033"/>
    <cellStyle name="Total 2 10 7 9" xfId="23034"/>
    <cellStyle name="Total 2 10 8" xfId="23035"/>
    <cellStyle name="Total 2 10 8 10" xfId="23036"/>
    <cellStyle name="Total 2 10 8 11" xfId="23037"/>
    <cellStyle name="Total 2 10 8 2" xfId="23038"/>
    <cellStyle name="Total 2 10 8 3" xfId="23039"/>
    <cellStyle name="Total 2 10 8 4" xfId="23040"/>
    <cellStyle name="Total 2 10 8 5" xfId="23041"/>
    <cellStyle name="Total 2 10 8 6" xfId="23042"/>
    <cellStyle name="Total 2 10 8 7" xfId="23043"/>
    <cellStyle name="Total 2 10 8 8" xfId="23044"/>
    <cellStyle name="Total 2 10 8 9" xfId="23045"/>
    <cellStyle name="Total 2 10 9" xfId="23046"/>
    <cellStyle name="Total 2 10 9 10" xfId="23047"/>
    <cellStyle name="Total 2 10 9 11" xfId="23048"/>
    <cellStyle name="Total 2 10 9 2" xfId="23049"/>
    <cellStyle name="Total 2 10 9 3" xfId="23050"/>
    <cellStyle name="Total 2 10 9 4" xfId="23051"/>
    <cellStyle name="Total 2 10 9 5" xfId="23052"/>
    <cellStyle name="Total 2 10 9 6" xfId="23053"/>
    <cellStyle name="Total 2 10 9 7" xfId="23054"/>
    <cellStyle name="Total 2 10 9 8" xfId="23055"/>
    <cellStyle name="Total 2 10 9 9" xfId="23056"/>
    <cellStyle name="Total 2 11" xfId="23057"/>
    <cellStyle name="Total 2 11 10" xfId="23058"/>
    <cellStyle name="Total 2 11 10 10" xfId="23059"/>
    <cellStyle name="Total 2 11 10 11" xfId="23060"/>
    <cellStyle name="Total 2 11 10 2" xfId="23061"/>
    <cellStyle name="Total 2 11 10 3" xfId="23062"/>
    <cellStyle name="Total 2 11 10 4" xfId="23063"/>
    <cellStyle name="Total 2 11 10 5" xfId="23064"/>
    <cellStyle name="Total 2 11 10 6" xfId="23065"/>
    <cellStyle name="Total 2 11 10 7" xfId="23066"/>
    <cellStyle name="Total 2 11 10 8" xfId="23067"/>
    <cellStyle name="Total 2 11 10 9" xfId="23068"/>
    <cellStyle name="Total 2 11 11" xfId="23069"/>
    <cellStyle name="Total 2 11 11 10" xfId="23070"/>
    <cellStyle name="Total 2 11 11 11" xfId="23071"/>
    <cellStyle name="Total 2 11 11 2" xfId="23072"/>
    <cellStyle name="Total 2 11 11 3" xfId="23073"/>
    <cellStyle name="Total 2 11 11 4" xfId="23074"/>
    <cellStyle name="Total 2 11 11 5" xfId="23075"/>
    <cellStyle name="Total 2 11 11 6" xfId="23076"/>
    <cellStyle name="Total 2 11 11 7" xfId="23077"/>
    <cellStyle name="Total 2 11 11 8" xfId="23078"/>
    <cellStyle name="Total 2 11 11 9" xfId="23079"/>
    <cellStyle name="Total 2 11 12" xfId="23080"/>
    <cellStyle name="Total 2 11 12 10" xfId="23081"/>
    <cellStyle name="Total 2 11 12 11" xfId="23082"/>
    <cellStyle name="Total 2 11 12 2" xfId="23083"/>
    <cellStyle name="Total 2 11 12 3" xfId="23084"/>
    <cellStyle name="Total 2 11 12 4" xfId="23085"/>
    <cellStyle name="Total 2 11 12 5" xfId="23086"/>
    <cellStyle name="Total 2 11 12 6" xfId="23087"/>
    <cellStyle name="Total 2 11 12 7" xfId="23088"/>
    <cellStyle name="Total 2 11 12 8" xfId="23089"/>
    <cellStyle name="Total 2 11 12 9" xfId="23090"/>
    <cellStyle name="Total 2 11 13" xfId="23091"/>
    <cellStyle name="Total 2 11 13 10" xfId="23092"/>
    <cellStyle name="Total 2 11 13 11" xfId="23093"/>
    <cellStyle name="Total 2 11 13 2" xfId="23094"/>
    <cellStyle name="Total 2 11 13 3" xfId="23095"/>
    <cellStyle name="Total 2 11 13 4" xfId="23096"/>
    <cellStyle name="Total 2 11 13 5" xfId="23097"/>
    <cellStyle name="Total 2 11 13 6" xfId="23098"/>
    <cellStyle name="Total 2 11 13 7" xfId="23099"/>
    <cellStyle name="Total 2 11 13 8" xfId="23100"/>
    <cellStyle name="Total 2 11 13 9" xfId="23101"/>
    <cellStyle name="Total 2 11 14" xfId="23102"/>
    <cellStyle name="Total 2 11 14 10" xfId="23103"/>
    <cellStyle name="Total 2 11 14 11" xfId="23104"/>
    <cellStyle name="Total 2 11 14 2" xfId="23105"/>
    <cellStyle name="Total 2 11 14 3" xfId="23106"/>
    <cellStyle name="Total 2 11 14 4" xfId="23107"/>
    <cellStyle name="Total 2 11 14 5" xfId="23108"/>
    <cellStyle name="Total 2 11 14 6" xfId="23109"/>
    <cellStyle name="Total 2 11 14 7" xfId="23110"/>
    <cellStyle name="Total 2 11 14 8" xfId="23111"/>
    <cellStyle name="Total 2 11 14 9" xfId="23112"/>
    <cellStyle name="Total 2 11 15" xfId="23113"/>
    <cellStyle name="Total 2 11 15 10" xfId="23114"/>
    <cellStyle name="Total 2 11 15 11" xfId="23115"/>
    <cellStyle name="Total 2 11 15 2" xfId="23116"/>
    <cellStyle name="Total 2 11 15 3" xfId="23117"/>
    <cellStyle name="Total 2 11 15 4" xfId="23118"/>
    <cellStyle name="Total 2 11 15 5" xfId="23119"/>
    <cellStyle name="Total 2 11 15 6" xfId="23120"/>
    <cellStyle name="Total 2 11 15 7" xfId="23121"/>
    <cellStyle name="Total 2 11 15 8" xfId="23122"/>
    <cellStyle name="Total 2 11 15 9" xfId="23123"/>
    <cellStyle name="Total 2 11 16" xfId="23124"/>
    <cellStyle name="Total 2 11 16 10" xfId="23125"/>
    <cellStyle name="Total 2 11 16 11" xfId="23126"/>
    <cellStyle name="Total 2 11 16 2" xfId="23127"/>
    <cellStyle name="Total 2 11 16 3" xfId="23128"/>
    <cellStyle name="Total 2 11 16 4" xfId="23129"/>
    <cellStyle name="Total 2 11 16 5" xfId="23130"/>
    <cellStyle name="Total 2 11 16 6" xfId="23131"/>
    <cellStyle name="Total 2 11 16 7" xfId="23132"/>
    <cellStyle name="Total 2 11 16 8" xfId="23133"/>
    <cellStyle name="Total 2 11 16 9" xfId="23134"/>
    <cellStyle name="Total 2 11 17" xfId="23135"/>
    <cellStyle name="Total 2 11 17 10" xfId="23136"/>
    <cellStyle name="Total 2 11 17 11" xfId="23137"/>
    <cellStyle name="Total 2 11 17 2" xfId="23138"/>
    <cellStyle name="Total 2 11 17 3" xfId="23139"/>
    <cellStyle name="Total 2 11 17 4" xfId="23140"/>
    <cellStyle name="Total 2 11 17 5" xfId="23141"/>
    <cellStyle name="Total 2 11 17 6" xfId="23142"/>
    <cellStyle name="Total 2 11 17 7" xfId="23143"/>
    <cellStyle name="Total 2 11 17 8" xfId="23144"/>
    <cellStyle name="Total 2 11 17 9" xfId="23145"/>
    <cellStyle name="Total 2 11 18" xfId="23146"/>
    <cellStyle name="Total 2 11 18 10" xfId="23147"/>
    <cellStyle name="Total 2 11 18 11" xfId="23148"/>
    <cellStyle name="Total 2 11 18 2" xfId="23149"/>
    <cellStyle name="Total 2 11 18 3" xfId="23150"/>
    <cellStyle name="Total 2 11 18 4" xfId="23151"/>
    <cellStyle name="Total 2 11 18 5" xfId="23152"/>
    <cellStyle name="Total 2 11 18 6" xfId="23153"/>
    <cellStyle name="Total 2 11 18 7" xfId="23154"/>
    <cellStyle name="Total 2 11 18 8" xfId="23155"/>
    <cellStyle name="Total 2 11 18 9" xfId="23156"/>
    <cellStyle name="Total 2 11 19" xfId="23157"/>
    <cellStyle name="Total 2 11 2" xfId="23158"/>
    <cellStyle name="Total 2 11 2 10" xfId="23159"/>
    <cellStyle name="Total 2 11 2 11" xfId="23160"/>
    <cellStyle name="Total 2 11 2 2" xfId="23161"/>
    <cellStyle name="Total 2 11 2 3" xfId="23162"/>
    <cellStyle name="Total 2 11 2 4" xfId="23163"/>
    <cellStyle name="Total 2 11 2 5" xfId="23164"/>
    <cellStyle name="Total 2 11 2 6" xfId="23165"/>
    <cellStyle name="Total 2 11 2 7" xfId="23166"/>
    <cellStyle name="Total 2 11 2 8" xfId="23167"/>
    <cellStyle name="Total 2 11 2 9" xfId="23168"/>
    <cellStyle name="Total 2 11 20" xfId="23169"/>
    <cellStyle name="Total 2 11 21" xfId="23170"/>
    <cellStyle name="Total 2 11 22" xfId="23171"/>
    <cellStyle name="Total 2 11 23" xfId="23172"/>
    <cellStyle name="Total 2 11 24" xfId="23173"/>
    <cellStyle name="Total 2 11 25" xfId="23174"/>
    <cellStyle name="Total 2 11 26" xfId="23175"/>
    <cellStyle name="Total 2 11 27" xfId="23176"/>
    <cellStyle name="Total 2 11 28" xfId="23177"/>
    <cellStyle name="Total 2 11 29" xfId="23178"/>
    <cellStyle name="Total 2 11 3" xfId="23179"/>
    <cellStyle name="Total 2 11 3 10" xfId="23180"/>
    <cellStyle name="Total 2 11 3 11" xfId="23181"/>
    <cellStyle name="Total 2 11 3 2" xfId="23182"/>
    <cellStyle name="Total 2 11 3 3" xfId="23183"/>
    <cellStyle name="Total 2 11 3 4" xfId="23184"/>
    <cellStyle name="Total 2 11 3 5" xfId="23185"/>
    <cellStyle name="Total 2 11 3 6" xfId="23186"/>
    <cellStyle name="Total 2 11 3 7" xfId="23187"/>
    <cellStyle name="Total 2 11 3 8" xfId="23188"/>
    <cellStyle name="Total 2 11 3 9" xfId="23189"/>
    <cellStyle name="Total 2 11 30" xfId="23190"/>
    <cellStyle name="Total 2 11 31" xfId="23191"/>
    <cellStyle name="Total 2 11 32" xfId="23192"/>
    <cellStyle name="Total 2 11 33" xfId="23193"/>
    <cellStyle name="Total 2 11 34" xfId="23194"/>
    <cellStyle name="Total 2 11 35" xfId="23195"/>
    <cellStyle name="Total 2 11 36" xfId="23196"/>
    <cellStyle name="Total 2 11 37" xfId="23197"/>
    <cellStyle name="Total 2 11 38" xfId="23198"/>
    <cellStyle name="Total 2 11 39" xfId="23199"/>
    <cellStyle name="Total 2 11 4" xfId="23200"/>
    <cellStyle name="Total 2 11 4 10" xfId="23201"/>
    <cellStyle name="Total 2 11 4 11" xfId="23202"/>
    <cellStyle name="Total 2 11 4 2" xfId="23203"/>
    <cellStyle name="Total 2 11 4 3" xfId="23204"/>
    <cellStyle name="Total 2 11 4 4" xfId="23205"/>
    <cellStyle name="Total 2 11 4 5" xfId="23206"/>
    <cellStyle name="Total 2 11 4 6" xfId="23207"/>
    <cellStyle name="Total 2 11 4 7" xfId="23208"/>
    <cellStyle name="Total 2 11 4 8" xfId="23209"/>
    <cellStyle name="Total 2 11 4 9" xfId="23210"/>
    <cellStyle name="Total 2 11 40" xfId="23211"/>
    <cellStyle name="Total 2 11 5" xfId="23212"/>
    <cellStyle name="Total 2 11 5 10" xfId="23213"/>
    <cellStyle name="Total 2 11 5 11" xfId="23214"/>
    <cellStyle name="Total 2 11 5 2" xfId="23215"/>
    <cellStyle name="Total 2 11 5 3" xfId="23216"/>
    <cellStyle name="Total 2 11 5 4" xfId="23217"/>
    <cellStyle name="Total 2 11 5 5" xfId="23218"/>
    <cellStyle name="Total 2 11 5 6" xfId="23219"/>
    <cellStyle name="Total 2 11 5 7" xfId="23220"/>
    <cellStyle name="Total 2 11 5 8" xfId="23221"/>
    <cellStyle name="Total 2 11 5 9" xfId="23222"/>
    <cellStyle name="Total 2 11 6" xfId="23223"/>
    <cellStyle name="Total 2 11 6 10" xfId="23224"/>
    <cellStyle name="Total 2 11 6 11" xfId="23225"/>
    <cellStyle name="Total 2 11 6 2" xfId="23226"/>
    <cellStyle name="Total 2 11 6 3" xfId="23227"/>
    <cellStyle name="Total 2 11 6 4" xfId="23228"/>
    <cellStyle name="Total 2 11 6 5" xfId="23229"/>
    <cellStyle name="Total 2 11 6 6" xfId="23230"/>
    <cellStyle name="Total 2 11 6 7" xfId="23231"/>
    <cellStyle name="Total 2 11 6 8" xfId="23232"/>
    <cellStyle name="Total 2 11 6 9" xfId="23233"/>
    <cellStyle name="Total 2 11 7" xfId="23234"/>
    <cellStyle name="Total 2 11 7 10" xfId="23235"/>
    <cellStyle name="Total 2 11 7 11" xfId="23236"/>
    <cellStyle name="Total 2 11 7 2" xfId="23237"/>
    <cellStyle name="Total 2 11 7 3" xfId="23238"/>
    <cellStyle name="Total 2 11 7 4" xfId="23239"/>
    <cellStyle name="Total 2 11 7 5" xfId="23240"/>
    <cellStyle name="Total 2 11 7 6" xfId="23241"/>
    <cellStyle name="Total 2 11 7 7" xfId="23242"/>
    <cellStyle name="Total 2 11 7 8" xfId="23243"/>
    <cellStyle name="Total 2 11 7 9" xfId="23244"/>
    <cellStyle name="Total 2 11 8" xfId="23245"/>
    <cellStyle name="Total 2 11 8 10" xfId="23246"/>
    <cellStyle name="Total 2 11 8 11" xfId="23247"/>
    <cellStyle name="Total 2 11 8 2" xfId="23248"/>
    <cellStyle name="Total 2 11 8 3" xfId="23249"/>
    <cellStyle name="Total 2 11 8 4" xfId="23250"/>
    <cellStyle name="Total 2 11 8 5" xfId="23251"/>
    <cellStyle name="Total 2 11 8 6" xfId="23252"/>
    <cellStyle name="Total 2 11 8 7" xfId="23253"/>
    <cellStyle name="Total 2 11 8 8" xfId="23254"/>
    <cellStyle name="Total 2 11 8 9" xfId="23255"/>
    <cellStyle name="Total 2 11 9" xfId="23256"/>
    <cellStyle name="Total 2 11 9 10" xfId="23257"/>
    <cellStyle name="Total 2 11 9 11" xfId="23258"/>
    <cellStyle name="Total 2 11 9 2" xfId="23259"/>
    <cellStyle name="Total 2 11 9 3" xfId="23260"/>
    <cellStyle name="Total 2 11 9 4" xfId="23261"/>
    <cellStyle name="Total 2 11 9 5" xfId="23262"/>
    <cellStyle name="Total 2 11 9 6" xfId="23263"/>
    <cellStyle name="Total 2 11 9 7" xfId="23264"/>
    <cellStyle name="Total 2 11 9 8" xfId="23265"/>
    <cellStyle name="Total 2 11 9 9" xfId="23266"/>
    <cellStyle name="Total 2 12" xfId="23267"/>
    <cellStyle name="Total 2 12 10" xfId="23268"/>
    <cellStyle name="Total 2 12 10 10" xfId="23269"/>
    <cellStyle name="Total 2 12 10 11" xfId="23270"/>
    <cellStyle name="Total 2 12 10 2" xfId="23271"/>
    <cellStyle name="Total 2 12 10 3" xfId="23272"/>
    <cellStyle name="Total 2 12 10 4" xfId="23273"/>
    <cellStyle name="Total 2 12 10 5" xfId="23274"/>
    <cellStyle name="Total 2 12 10 6" xfId="23275"/>
    <cellStyle name="Total 2 12 10 7" xfId="23276"/>
    <cellStyle name="Total 2 12 10 8" xfId="23277"/>
    <cellStyle name="Total 2 12 10 9" xfId="23278"/>
    <cellStyle name="Total 2 12 11" xfId="23279"/>
    <cellStyle name="Total 2 12 11 10" xfId="23280"/>
    <cellStyle name="Total 2 12 11 11" xfId="23281"/>
    <cellStyle name="Total 2 12 11 2" xfId="23282"/>
    <cellStyle name="Total 2 12 11 3" xfId="23283"/>
    <cellStyle name="Total 2 12 11 4" xfId="23284"/>
    <cellStyle name="Total 2 12 11 5" xfId="23285"/>
    <cellStyle name="Total 2 12 11 6" xfId="23286"/>
    <cellStyle name="Total 2 12 11 7" xfId="23287"/>
    <cellStyle name="Total 2 12 11 8" xfId="23288"/>
    <cellStyle name="Total 2 12 11 9" xfId="23289"/>
    <cellStyle name="Total 2 12 12" xfId="23290"/>
    <cellStyle name="Total 2 12 12 10" xfId="23291"/>
    <cellStyle name="Total 2 12 12 11" xfId="23292"/>
    <cellStyle name="Total 2 12 12 2" xfId="23293"/>
    <cellStyle name="Total 2 12 12 3" xfId="23294"/>
    <cellStyle name="Total 2 12 12 4" xfId="23295"/>
    <cellStyle name="Total 2 12 12 5" xfId="23296"/>
    <cellStyle name="Total 2 12 12 6" xfId="23297"/>
    <cellStyle name="Total 2 12 12 7" xfId="23298"/>
    <cellStyle name="Total 2 12 12 8" xfId="23299"/>
    <cellStyle name="Total 2 12 12 9" xfId="23300"/>
    <cellStyle name="Total 2 12 13" xfId="23301"/>
    <cellStyle name="Total 2 12 13 10" xfId="23302"/>
    <cellStyle name="Total 2 12 13 11" xfId="23303"/>
    <cellStyle name="Total 2 12 13 2" xfId="23304"/>
    <cellStyle name="Total 2 12 13 3" xfId="23305"/>
    <cellStyle name="Total 2 12 13 4" xfId="23306"/>
    <cellStyle name="Total 2 12 13 5" xfId="23307"/>
    <cellStyle name="Total 2 12 13 6" xfId="23308"/>
    <cellStyle name="Total 2 12 13 7" xfId="23309"/>
    <cellStyle name="Total 2 12 13 8" xfId="23310"/>
    <cellStyle name="Total 2 12 13 9" xfId="23311"/>
    <cellStyle name="Total 2 12 14" xfId="23312"/>
    <cellStyle name="Total 2 12 15" xfId="23313"/>
    <cellStyle name="Total 2 12 16" xfId="23314"/>
    <cellStyle name="Total 2 12 17" xfId="23315"/>
    <cellStyle name="Total 2 12 18" xfId="23316"/>
    <cellStyle name="Total 2 12 19" xfId="23317"/>
    <cellStyle name="Total 2 12 2" xfId="23318"/>
    <cellStyle name="Total 2 12 2 10" xfId="23319"/>
    <cellStyle name="Total 2 12 2 11" xfId="23320"/>
    <cellStyle name="Total 2 12 2 2" xfId="23321"/>
    <cellStyle name="Total 2 12 2 3" xfId="23322"/>
    <cellStyle name="Total 2 12 2 4" xfId="23323"/>
    <cellStyle name="Total 2 12 2 5" xfId="23324"/>
    <cellStyle name="Total 2 12 2 6" xfId="23325"/>
    <cellStyle name="Total 2 12 2 7" xfId="23326"/>
    <cellStyle name="Total 2 12 2 8" xfId="23327"/>
    <cellStyle name="Total 2 12 2 9" xfId="23328"/>
    <cellStyle name="Total 2 12 20" xfId="23329"/>
    <cellStyle name="Total 2 12 21" xfId="23330"/>
    <cellStyle name="Total 2 12 22" xfId="23331"/>
    <cellStyle name="Total 2 12 23" xfId="23332"/>
    <cellStyle name="Total 2 12 3" xfId="23333"/>
    <cellStyle name="Total 2 12 3 10" xfId="23334"/>
    <cellStyle name="Total 2 12 3 11" xfId="23335"/>
    <cellStyle name="Total 2 12 3 2" xfId="23336"/>
    <cellStyle name="Total 2 12 3 3" xfId="23337"/>
    <cellStyle name="Total 2 12 3 4" xfId="23338"/>
    <cellStyle name="Total 2 12 3 5" xfId="23339"/>
    <cellStyle name="Total 2 12 3 6" xfId="23340"/>
    <cellStyle name="Total 2 12 3 7" xfId="23341"/>
    <cellStyle name="Total 2 12 3 8" xfId="23342"/>
    <cellStyle name="Total 2 12 3 9" xfId="23343"/>
    <cellStyle name="Total 2 12 4" xfId="23344"/>
    <cellStyle name="Total 2 12 4 10" xfId="23345"/>
    <cellStyle name="Total 2 12 4 11" xfId="23346"/>
    <cellStyle name="Total 2 12 4 2" xfId="23347"/>
    <cellStyle name="Total 2 12 4 3" xfId="23348"/>
    <cellStyle name="Total 2 12 4 4" xfId="23349"/>
    <cellStyle name="Total 2 12 4 5" xfId="23350"/>
    <cellStyle name="Total 2 12 4 6" xfId="23351"/>
    <cellStyle name="Total 2 12 4 7" xfId="23352"/>
    <cellStyle name="Total 2 12 4 8" xfId="23353"/>
    <cellStyle name="Total 2 12 4 9" xfId="23354"/>
    <cellStyle name="Total 2 12 5" xfId="23355"/>
    <cellStyle name="Total 2 12 5 10" xfId="23356"/>
    <cellStyle name="Total 2 12 5 11" xfId="23357"/>
    <cellStyle name="Total 2 12 5 2" xfId="23358"/>
    <cellStyle name="Total 2 12 5 3" xfId="23359"/>
    <cellStyle name="Total 2 12 5 4" xfId="23360"/>
    <cellStyle name="Total 2 12 5 5" xfId="23361"/>
    <cellStyle name="Total 2 12 5 6" xfId="23362"/>
    <cellStyle name="Total 2 12 5 7" xfId="23363"/>
    <cellStyle name="Total 2 12 5 8" xfId="23364"/>
    <cellStyle name="Total 2 12 5 9" xfId="23365"/>
    <cellStyle name="Total 2 12 6" xfId="23366"/>
    <cellStyle name="Total 2 12 6 10" xfId="23367"/>
    <cellStyle name="Total 2 12 6 11" xfId="23368"/>
    <cellStyle name="Total 2 12 6 2" xfId="23369"/>
    <cellStyle name="Total 2 12 6 3" xfId="23370"/>
    <cellStyle name="Total 2 12 6 4" xfId="23371"/>
    <cellStyle name="Total 2 12 6 5" xfId="23372"/>
    <cellStyle name="Total 2 12 6 6" xfId="23373"/>
    <cellStyle name="Total 2 12 6 7" xfId="23374"/>
    <cellStyle name="Total 2 12 6 8" xfId="23375"/>
    <cellStyle name="Total 2 12 6 9" xfId="23376"/>
    <cellStyle name="Total 2 12 7" xfId="23377"/>
    <cellStyle name="Total 2 12 7 10" xfId="23378"/>
    <cellStyle name="Total 2 12 7 11" xfId="23379"/>
    <cellStyle name="Total 2 12 7 2" xfId="23380"/>
    <cellStyle name="Total 2 12 7 3" xfId="23381"/>
    <cellStyle name="Total 2 12 7 4" xfId="23382"/>
    <cellStyle name="Total 2 12 7 5" xfId="23383"/>
    <cellStyle name="Total 2 12 7 6" xfId="23384"/>
    <cellStyle name="Total 2 12 7 7" xfId="23385"/>
    <cellStyle name="Total 2 12 7 8" xfId="23386"/>
    <cellStyle name="Total 2 12 7 9" xfId="23387"/>
    <cellStyle name="Total 2 12 8" xfId="23388"/>
    <cellStyle name="Total 2 12 8 10" xfId="23389"/>
    <cellStyle name="Total 2 12 8 11" xfId="23390"/>
    <cellStyle name="Total 2 12 8 2" xfId="23391"/>
    <cellStyle name="Total 2 12 8 3" xfId="23392"/>
    <cellStyle name="Total 2 12 8 4" xfId="23393"/>
    <cellStyle name="Total 2 12 8 5" xfId="23394"/>
    <cellStyle name="Total 2 12 8 6" xfId="23395"/>
    <cellStyle name="Total 2 12 8 7" xfId="23396"/>
    <cellStyle name="Total 2 12 8 8" xfId="23397"/>
    <cellStyle name="Total 2 12 8 9" xfId="23398"/>
    <cellStyle name="Total 2 12 9" xfId="23399"/>
    <cellStyle name="Total 2 12 9 10" xfId="23400"/>
    <cellStyle name="Total 2 12 9 11" xfId="23401"/>
    <cellStyle name="Total 2 12 9 2" xfId="23402"/>
    <cellStyle name="Total 2 12 9 3" xfId="23403"/>
    <cellStyle name="Total 2 12 9 4" xfId="23404"/>
    <cellStyle name="Total 2 12 9 5" xfId="23405"/>
    <cellStyle name="Total 2 12 9 6" xfId="23406"/>
    <cellStyle name="Total 2 12 9 7" xfId="23407"/>
    <cellStyle name="Total 2 12 9 8" xfId="23408"/>
    <cellStyle name="Total 2 12 9 9" xfId="23409"/>
    <cellStyle name="Total 2 13" xfId="23410"/>
    <cellStyle name="Total 2 13 10" xfId="23411"/>
    <cellStyle name="Total 2 13 10 10" xfId="23412"/>
    <cellStyle name="Total 2 13 10 11" xfId="23413"/>
    <cellStyle name="Total 2 13 10 2" xfId="23414"/>
    <cellStyle name="Total 2 13 10 3" xfId="23415"/>
    <cellStyle name="Total 2 13 10 4" xfId="23416"/>
    <cellStyle name="Total 2 13 10 5" xfId="23417"/>
    <cellStyle name="Total 2 13 10 6" xfId="23418"/>
    <cellStyle name="Total 2 13 10 7" xfId="23419"/>
    <cellStyle name="Total 2 13 10 8" xfId="23420"/>
    <cellStyle name="Total 2 13 10 9" xfId="23421"/>
    <cellStyle name="Total 2 13 11" xfId="23422"/>
    <cellStyle name="Total 2 13 11 10" xfId="23423"/>
    <cellStyle name="Total 2 13 11 11" xfId="23424"/>
    <cellStyle name="Total 2 13 11 2" xfId="23425"/>
    <cellStyle name="Total 2 13 11 3" xfId="23426"/>
    <cellStyle name="Total 2 13 11 4" xfId="23427"/>
    <cellStyle name="Total 2 13 11 5" xfId="23428"/>
    <cellStyle name="Total 2 13 11 6" xfId="23429"/>
    <cellStyle name="Total 2 13 11 7" xfId="23430"/>
    <cellStyle name="Total 2 13 11 8" xfId="23431"/>
    <cellStyle name="Total 2 13 11 9" xfId="23432"/>
    <cellStyle name="Total 2 13 12" xfId="23433"/>
    <cellStyle name="Total 2 13 12 10" xfId="23434"/>
    <cellStyle name="Total 2 13 12 11" xfId="23435"/>
    <cellStyle name="Total 2 13 12 2" xfId="23436"/>
    <cellStyle name="Total 2 13 12 3" xfId="23437"/>
    <cellStyle name="Total 2 13 12 4" xfId="23438"/>
    <cellStyle name="Total 2 13 12 5" xfId="23439"/>
    <cellStyle name="Total 2 13 12 6" xfId="23440"/>
    <cellStyle name="Total 2 13 12 7" xfId="23441"/>
    <cellStyle name="Total 2 13 12 8" xfId="23442"/>
    <cellStyle name="Total 2 13 12 9" xfId="23443"/>
    <cellStyle name="Total 2 13 13" xfId="23444"/>
    <cellStyle name="Total 2 13 13 10" xfId="23445"/>
    <cellStyle name="Total 2 13 13 11" xfId="23446"/>
    <cellStyle name="Total 2 13 13 2" xfId="23447"/>
    <cellStyle name="Total 2 13 13 3" xfId="23448"/>
    <cellStyle name="Total 2 13 13 4" xfId="23449"/>
    <cellStyle name="Total 2 13 13 5" xfId="23450"/>
    <cellStyle name="Total 2 13 13 6" xfId="23451"/>
    <cellStyle name="Total 2 13 13 7" xfId="23452"/>
    <cellStyle name="Total 2 13 13 8" xfId="23453"/>
    <cellStyle name="Total 2 13 13 9" xfId="23454"/>
    <cellStyle name="Total 2 13 14" xfId="23455"/>
    <cellStyle name="Total 2 13 15" xfId="23456"/>
    <cellStyle name="Total 2 13 16" xfId="23457"/>
    <cellStyle name="Total 2 13 17" xfId="23458"/>
    <cellStyle name="Total 2 13 18" xfId="23459"/>
    <cellStyle name="Total 2 13 19" xfId="23460"/>
    <cellStyle name="Total 2 13 2" xfId="23461"/>
    <cellStyle name="Total 2 13 2 10" xfId="23462"/>
    <cellStyle name="Total 2 13 2 11" xfId="23463"/>
    <cellStyle name="Total 2 13 2 2" xfId="23464"/>
    <cellStyle name="Total 2 13 2 3" xfId="23465"/>
    <cellStyle name="Total 2 13 2 4" xfId="23466"/>
    <cellStyle name="Total 2 13 2 5" xfId="23467"/>
    <cellStyle name="Total 2 13 2 6" xfId="23468"/>
    <cellStyle name="Total 2 13 2 7" xfId="23469"/>
    <cellStyle name="Total 2 13 2 8" xfId="23470"/>
    <cellStyle name="Total 2 13 2 9" xfId="23471"/>
    <cellStyle name="Total 2 13 20" xfId="23472"/>
    <cellStyle name="Total 2 13 21" xfId="23473"/>
    <cellStyle name="Total 2 13 22" xfId="23474"/>
    <cellStyle name="Total 2 13 23" xfId="23475"/>
    <cellStyle name="Total 2 13 3" xfId="23476"/>
    <cellStyle name="Total 2 13 3 10" xfId="23477"/>
    <cellStyle name="Total 2 13 3 11" xfId="23478"/>
    <cellStyle name="Total 2 13 3 2" xfId="23479"/>
    <cellStyle name="Total 2 13 3 3" xfId="23480"/>
    <cellStyle name="Total 2 13 3 4" xfId="23481"/>
    <cellStyle name="Total 2 13 3 5" xfId="23482"/>
    <cellStyle name="Total 2 13 3 6" xfId="23483"/>
    <cellStyle name="Total 2 13 3 7" xfId="23484"/>
    <cellStyle name="Total 2 13 3 8" xfId="23485"/>
    <cellStyle name="Total 2 13 3 9" xfId="23486"/>
    <cellStyle name="Total 2 13 4" xfId="23487"/>
    <cellStyle name="Total 2 13 4 10" xfId="23488"/>
    <cellStyle name="Total 2 13 4 11" xfId="23489"/>
    <cellStyle name="Total 2 13 4 2" xfId="23490"/>
    <cellStyle name="Total 2 13 4 3" xfId="23491"/>
    <cellStyle name="Total 2 13 4 4" xfId="23492"/>
    <cellStyle name="Total 2 13 4 5" xfId="23493"/>
    <cellStyle name="Total 2 13 4 6" xfId="23494"/>
    <cellStyle name="Total 2 13 4 7" xfId="23495"/>
    <cellStyle name="Total 2 13 4 8" xfId="23496"/>
    <cellStyle name="Total 2 13 4 9" xfId="23497"/>
    <cellStyle name="Total 2 13 5" xfId="23498"/>
    <cellStyle name="Total 2 13 5 10" xfId="23499"/>
    <cellStyle name="Total 2 13 5 11" xfId="23500"/>
    <cellStyle name="Total 2 13 5 2" xfId="23501"/>
    <cellStyle name="Total 2 13 5 3" xfId="23502"/>
    <cellStyle name="Total 2 13 5 4" xfId="23503"/>
    <cellStyle name="Total 2 13 5 5" xfId="23504"/>
    <cellStyle name="Total 2 13 5 6" xfId="23505"/>
    <cellStyle name="Total 2 13 5 7" xfId="23506"/>
    <cellStyle name="Total 2 13 5 8" xfId="23507"/>
    <cellStyle name="Total 2 13 5 9" xfId="23508"/>
    <cellStyle name="Total 2 13 6" xfId="23509"/>
    <cellStyle name="Total 2 13 6 10" xfId="23510"/>
    <cellStyle name="Total 2 13 6 11" xfId="23511"/>
    <cellStyle name="Total 2 13 6 2" xfId="23512"/>
    <cellStyle name="Total 2 13 6 3" xfId="23513"/>
    <cellStyle name="Total 2 13 6 4" xfId="23514"/>
    <cellStyle name="Total 2 13 6 5" xfId="23515"/>
    <cellStyle name="Total 2 13 6 6" xfId="23516"/>
    <cellStyle name="Total 2 13 6 7" xfId="23517"/>
    <cellStyle name="Total 2 13 6 8" xfId="23518"/>
    <cellStyle name="Total 2 13 6 9" xfId="23519"/>
    <cellStyle name="Total 2 13 7" xfId="23520"/>
    <cellStyle name="Total 2 13 7 10" xfId="23521"/>
    <cellStyle name="Total 2 13 7 11" xfId="23522"/>
    <cellStyle name="Total 2 13 7 2" xfId="23523"/>
    <cellStyle name="Total 2 13 7 3" xfId="23524"/>
    <cellStyle name="Total 2 13 7 4" xfId="23525"/>
    <cellStyle name="Total 2 13 7 5" xfId="23526"/>
    <cellStyle name="Total 2 13 7 6" xfId="23527"/>
    <cellStyle name="Total 2 13 7 7" xfId="23528"/>
    <cellStyle name="Total 2 13 7 8" xfId="23529"/>
    <cellStyle name="Total 2 13 7 9" xfId="23530"/>
    <cellStyle name="Total 2 13 8" xfId="23531"/>
    <cellStyle name="Total 2 13 8 10" xfId="23532"/>
    <cellStyle name="Total 2 13 8 11" xfId="23533"/>
    <cellStyle name="Total 2 13 8 2" xfId="23534"/>
    <cellStyle name="Total 2 13 8 3" xfId="23535"/>
    <cellStyle name="Total 2 13 8 4" xfId="23536"/>
    <cellStyle name="Total 2 13 8 5" xfId="23537"/>
    <cellStyle name="Total 2 13 8 6" xfId="23538"/>
    <cellStyle name="Total 2 13 8 7" xfId="23539"/>
    <cellStyle name="Total 2 13 8 8" xfId="23540"/>
    <cellStyle name="Total 2 13 8 9" xfId="23541"/>
    <cellStyle name="Total 2 13 9" xfId="23542"/>
    <cellStyle name="Total 2 13 9 10" xfId="23543"/>
    <cellStyle name="Total 2 13 9 11" xfId="23544"/>
    <cellStyle name="Total 2 13 9 2" xfId="23545"/>
    <cellStyle name="Total 2 13 9 3" xfId="23546"/>
    <cellStyle name="Total 2 13 9 4" xfId="23547"/>
    <cellStyle name="Total 2 13 9 5" xfId="23548"/>
    <cellStyle name="Total 2 13 9 6" xfId="23549"/>
    <cellStyle name="Total 2 13 9 7" xfId="23550"/>
    <cellStyle name="Total 2 13 9 8" xfId="23551"/>
    <cellStyle name="Total 2 13 9 9" xfId="23552"/>
    <cellStyle name="Total 2 14" xfId="23553"/>
    <cellStyle name="Total 2 14 10" xfId="23554"/>
    <cellStyle name="Total 2 14 10 10" xfId="23555"/>
    <cellStyle name="Total 2 14 10 11" xfId="23556"/>
    <cellStyle name="Total 2 14 10 2" xfId="23557"/>
    <cellStyle name="Total 2 14 10 3" xfId="23558"/>
    <cellStyle name="Total 2 14 10 4" xfId="23559"/>
    <cellStyle name="Total 2 14 10 5" xfId="23560"/>
    <cellStyle name="Total 2 14 10 6" xfId="23561"/>
    <cellStyle name="Total 2 14 10 7" xfId="23562"/>
    <cellStyle name="Total 2 14 10 8" xfId="23563"/>
    <cellStyle name="Total 2 14 10 9" xfId="23564"/>
    <cellStyle name="Total 2 14 11" xfId="23565"/>
    <cellStyle name="Total 2 14 11 10" xfId="23566"/>
    <cellStyle name="Total 2 14 11 11" xfId="23567"/>
    <cellStyle name="Total 2 14 11 2" xfId="23568"/>
    <cellStyle name="Total 2 14 11 3" xfId="23569"/>
    <cellStyle name="Total 2 14 11 4" xfId="23570"/>
    <cellStyle name="Total 2 14 11 5" xfId="23571"/>
    <cellStyle name="Total 2 14 11 6" xfId="23572"/>
    <cellStyle name="Total 2 14 11 7" xfId="23573"/>
    <cellStyle name="Total 2 14 11 8" xfId="23574"/>
    <cellStyle name="Total 2 14 11 9" xfId="23575"/>
    <cellStyle name="Total 2 14 12" xfId="23576"/>
    <cellStyle name="Total 2 14 12 10" xfId="23577"/>
    <cellStyle name="Total 2 14 12 11" xfId="23578"/>
    <cellStyle name="Total 2 14 12 2" xfId="23579"/>
    <cellStyle name="Total 2 14 12 3" xfId="23580"/>
    <cellStyle name="Total 2 14 12 4" xfId="23581"/>
    <cellStyle name="Total 2 14 12 5" xfId="23582"/>
    <cellStyle name="Total 2 14 12 6" xfId="23583"/>
    <cellStyle name="Total 2 14 12 7" xfId="23584"/>
    <cellStyle name="Total 2 14 12 8" xfId="23585"/>
    <cellStyle name="Total 2 14 12 9" xfId="23586"/>
    <cellStyle name="Total 2 14 13" xfId="23587"/>
    <cellStyle name="Total 2 14 13 10" xfId="23588"/>
    <cellStyle name="Total 2 14 13 11" xfId="23589"/>
    <cellStyle name="Total 2 14 13 2" xfId="23590"/>
    <cellStyle name="Total 2 14 13 3" xfId="23591"/>
    <cellStyle name="Total 2 14 13 4" xfId="23592"/>
    <cellStyle name="Total 2 14 13 5" xfId="23593"/>
    <cellStyle name="Total 2 14 13 6" xfId="23594"/>
    <cellStyle name="Total 2 14 13 7" xfId="23595"/>
    <cellStyle name="Total 2 14 13 8" xfId="23596"/>
    <cellStyle name="Total 2 14 13 9" xfId="23597"/>
    <cellStyle name="Total 2 14 14" xfId="23598"/>
    <cellStyle name="Total 2 14 15" xfId="23599"/>
    <cellStyle name="Total 2 14 16" xfId="23600"/>
    <cellStyle name="Total 2 14 17" xfId="23601"/>
    <cellStyle name="Total 2 14 18" xfId="23602"/>
    <cellStyle name="Total 2 14 19" xfId="23603"/>
    <cellStyle name="Total 2 14 2" xfId="23604"/>
    <cellStyle name="Total 2 14 2 10" xfId="23605"/>
    <cellStyle name="Total 2 14 2 11" xfId="23606"/>
    <cellStyle name="Total 2 14 2 2" xfId="23607"/>
    <cellStyle name="Total 2 14 2 3" xfId="23608"/>
    <cellStyle name="Total 2 14 2 4" xfId="23609"/>
    <cellStyle name="Total 2 14 2 5" xfId="23610"/>
    <cellStyle name="Total 2 14 2 6" xfId="23611"/>
    <cellStyle name="Total 2 14 2 7" xfId="23612"/>
    <cellStyle name="Total 2 14 2 8" xfId="23613"/>
    <cellStyle name="Total 2 14 2 9" xfId="23614"/>
    <cellStyle name="Total 2 14 20" xfId="23615"/>
    <cellStyle name="Total 2 14 21" xfId="23616"/>
    <cellStyle name="Total 2 14 22" xfId="23617"/>
    <cellStyle name="Total 2 14 23" xfId="23618"/>
    <cellStyle name="Total 2 14 3" xfId="23619"/>
    <cellStyle name="Total 2 14 3 10" xfId="23620"/>
    <cellStyle name="Total 2 14 3 11" xfId="23621"/>
    <cellStyle name="Total 2 14 3 2" xfId="23622"/>
    <cellStyle name="Total 2 14 3 3" xfId="23623"/>
    <cellStyle name="Total 2 14 3 4" xfId="23624"/>
    <cellStyle name="Total 2 14 3 5" xfId="23625"/>
    <cellStyle name="Total 2 14 3 6" xfId="23626"/>
    <cellStyle name="Total 2 14 3 7" xfId="23627"/>
    <cellStyle name="Total 2 14 3 8" xfId="23628"/>
    <cellStyle name="Total 2 14 3 9" xfId="23629"/>
    <cellStyle name="Total 2 14 4" xfId="23630"/>
    <cellStyle name="Total 2 14 4 10" xfId="23631"/>
    <cellStyle name="Total 2 14 4 11" xfId="23632"/>
    <cellStyle name="Total 2 14 4 2" xfId="23633"/>
    <cellStyle name="Total 2 14 4 3" xfId="23634"/>
    <cellStyle name="Total 2 14 4 4" xfId="23635"/>
    <cellStyle name="Total 2 14 4 5" xfId="23636"/>
    <cellStyle name="Total 2 14 4 6" xfId="23637"/>
    <cellStyle name="Total 2 14 4 7" xfId="23638"/>
    <cellStyle name="Total 2 14 4 8" xfId="23639"/>
    <cellStyle name="Total 2 14 4 9" xfId="23640"/>
    <cellStyle name="Total 2 14 5" xfId="23641"/>
    <cellStyle name="Total 2 14 5 10" xfId="23642"/>
    <cellStyle name="Total 2 14 5 11" xfId="23643"/>
    <cellStyle name="Total 2 14 5 2" xfId="23644"/>
    <cellStyle name="Total 2 14 5 3" xfId="23645"/>
    <cellStyle name="Total 2 14 5 4" xfId="23646"/>
    <cellStyle name="Total 2 14 5 5" xfId="23647"/>
    <cellStyle name="Total 2 14 5 6" xfId="23648"/>
    <cellStyle name="Total 2 14 5 7" xfId="23649"/>
    <cellStyle name="Total 2 14 5 8" xfId="23650"/>
    <cellStyle name="Total 2 14 5 9" xfId="23651"/>
    <cellStyle name="Total 2 14 6" xfId="23652"/>
    <cellStyle name="Total 2 14 6 10" xfId="23653"/>
    <cellStyle name="Total 2 14 6 11" xfId="23654"/>
    <cellStyle name="Total 2 14 6 2" xfId="23655"/>
    <cellStyle name="Total 2 14 6 3" xfId="23656"/>
    <cellStyle name="Total 2 14 6 4" xfId="23657"/>
    <cellStyle name="Total 2 14 6 5" xfId="23658"/>
    <cellStyle name="Total 2 14 6 6" xfId="23659"/>
    <cellStyle name="Total 2 14 6 7" xfId="23660"/>
    <cellStyle name="Total 2 14 6 8" xfId="23661"/>
    <cellStyle name="Total 2 14 6 9" xfId="23662"/>
    <cellStyle name="Total 2 14 7" xfId="23663"/>
    <cellStyle name="Total 2 14 7 10" xfId="23664"/>
    <cellStyle name="Total 2 14 7 11" xfId="23665"/>
    <cellStyle name="Total 2 14 7 2" xfId="23666"/>
    <cellStyle name="Total 2 14 7 3" xfId="23667"/>
    <cellStyle name="Total 2 14 7 4" xfId="23668"/>
    <cellStyle name="Total 2 14 7 5" xfId="23669"/>
    <cellStyle name="Total 2 14 7 6" xfId="23670"/>
    <cellStyle name="Total 2 14 7 7" xfId="23671"/>
    <cellStyle name="Total 2 14 7 8" xfId="23672"/>
    <cellStyle name="Total 2 14 7 9" xfId="23673"/>
    <cellStyle name="Total 2 14 8" xfId="23674"/>
    <cellStyle name="Total 2 14 8 10" xfId="23675"/>
    <cellStyle name="Total 2 14 8 11" xfId="23676"/>
    <cellStyle name="Total 2 14 8 2" xfId="23677"/>
    <cellStyle name="Total 2 14 8 3" xfId="23678"/>
    <cellStyle name="Total 2 14 8 4" xfId="23679"/>
    <cellStyle name="Total 2 14 8 5" xfId="23680"/>
    <cellStyle name="Total 2 14 8 6" xfId="23681"/>
    <cellStyle name="Total 2 14 8 7" xfId="23682"/>
    <cellStyle name="Total 2 14 8 8" xfId="23683"/>
    <cellStyle name="Total 2 14 8 9" xfId="23684"/>
    <cellStyle name="Total 2 14 9" xfId="23685"/>
    <cellStyle name="Total 2 14 9 10" xfId="23686"/>
    <cellStyle name="Total 2 14 9 11" xfId="23687"/>
    <cellStyle name="Total 2 14 9 2" xfId="23688"/>
    <cellStyle name="Total 2 14 9 3" xfId="23689"/>
    <cellStyle name="Total 2 14 9 4" xfId="23690"/>
    <cellStyle name="Total 2 14 9 5" xfId="23691"/>
    <cellStyle name="Total 2 14 9 6" xfId="23692"/>
    <cellStyle name="Total 2 14 9 7" xfId="23693"/>
    <cellStyle name="Total 2 14 9 8" xfId="23694"/>
    <cellStyle name="Total 2 14 9 9" xfId="23695"/>
    <cellStyle name="Total 2 15" xfId="23696"/>
    <cellStyle name="Total 2 15 10" xfId="23697"/>
    <cellStyle name="Total 2 15 11" xfId="23698"/>
    <cellStyle name="Total 2 15 2" xfId="23699"/>
    <cellStyle name="Total 2 15 3" xfId="23700"/>
    <cellStyle name="Total 2 15 4" xfId="23701"/>
    <cellStyle name="Total 2 15 5" xfId="23702"/>
    <cellStyle name="Total 2 15 6" xfId="23703"/>
    <cellStyle name="Total 2 15 7" xfId="23704"/>
    <cellStyle name="Total 2 15 8" xfId="23705"/>
    <cellStyle name="Total 2 15 9" xfId="23706"/>
    <cellStyle name="Total 2 16" xfId="23707"/>
    <cellStyle name="Total 2 16 10" xfId="23708"/>
    <cellStyle name="Total 2 16 11" xfId="23709"/>
    <cellStyle name="Total 2 16 2" xfId="23710"/>
    <cellStyle name="Total 2 16 3" xfId="23711"/>
    <cellStyle name="Total 2 16 4" xfId="23712"/>
    <cellStyle name="Total 2 16 5" xfId="23713"/>
    <cellStyle name="Total 2 16 6" xfId="23714"/>
    <cellStyle name="Total 2 16 7" xfId="23715"/>
    <cellStyle name="Total 2 16 8" xfId="23716"/>
    <cellStyle name="Total 2 16 9" xfId="23717"/>
    <cellStyle name="Total 2 17" xfId="23718"/>
    <cellStyle name="Total 2 17 10" xfId="23719"/>
    <cellStyle name="Total 2 17 11" xfId="23720"/>
    <cellStyle name="Total 2 17 2" xfId="23721"/>
    <cellStyle name="Total 2 17 3" xfId="23722"/>
    <cellStyle name="Total 2 17 4" xfId="23723"/>
    <cellStyle name="Total 2 17 5" xfId="23724"/>
    <cellStyle name="Total 2 17 6" xfId="23725"/>
    <cellStyle name="Total 2 17 7" xfId="23726"/>
    <cellStyle name="Total 2 17 8" xfId="23727"/>
    <cellStyle name="Total 2 17 9" xfId="23728"/>
    <cellStyle name="Total 2 18" xfId="23729"/>
    <cellStyle name="Total 2 18 10" xfId="23730"/>
    <cellStyle name="Total 2 18 11" xfId="23731"/>
    <cellStyle name="Total 2 18 2" xfId="23732"/>
    <cellStyle name="Total 2 18 3" xfId="23733"/>
    <cellStyle name="Total 2 18 4" xfId="23734"/>
    <cellStyle name="Total 2 18 5" xfId="23735"/>
    <cellStyle name="Total 2 18 6" xfId="23736"/>
    <cellStyle name="Total 2 18 7" xfId="23737"/>
    <cellStyle name="Total 2 18 8" xfId="23738"/>
    <cellStyle name="Total 2 18 9" xfId="23739"/>
    <cellStyle name="Total 2 19" xfId="23740"/>
    <cellStyle name="Total 2 19 10" xfId="23741"/>
    <cellStyle name="Total 2 19 11" xfId="23742"/>
    <cellStyle name="Total 2 19 2" xfId="23743"/>
    <cellStyle name="Total 2 19 3" xfId="23744"/>
    <cellStyle name="Total 2 19 4" xfId="23745"/>
    <cellStyle name="Total 2 19 5" xfId="23746"/>
    <cellStyle name="Total 2 19 6" xfId="23747"/>
    <cellStyle name="Total 2 19 7" xfId="23748"/>
    <cellStyle name="Total 2 19 8" xfId="23749"/>
    <cellStyle name="Total 2 19 9" xfId="23750"/>
    <cellStyle name="Total 2 2" xfId="23751"/>
    <cellStyle name="Total 2 2 10" xfId="23752"/>
    <cellStyle name="Total 2 2 10 10" xfId="23753"/>
    <cellStyle name="Total 2 2 10 11" xfId="23754"/>
    <cellStyle name="Total 2 2 10 2" xfId="23755"/>
    <cellStyle name="Total 2 2 10 3" xfId="23756"/>
    <cellStyle name="Total 2 2 10 4" xfId="23757"/>
    <cellStyle name="Total 2 2 10 5" xfId="23758"/>
    <cellStyle name="Total 2 2 10 6" xfId="23759"/>
    <cellStyle name="Total 2 2 10 7" xfId="23760"/>
    <cellStyle name="Total 2 2 10 8" xfId="23761"/>
    <cellStyle name="Total 2 2 10 9" xfId="23762"/>
    <cellStyle name="Total 2 2 11" xfId="23763"/>
    <cellStyle name="Total 2 2 11 10" xfId="23764"/>
    <cellStyle name="Total 2 2 11 11" xfId="23765"/>
    <cellStyle name="Total 2 2 11 2" xfId="23766"/>
    <cellStyle name="Total 2 2 11 3" xfId="23767"/>
    <cellStyle name="Total 2 2 11 4" xfId="23768"/>
    <cellStyle name="Total 2 2 11 5" xfId="23769"/>
    <cellStyle name="Total 2 2 11 6" xfId="23770"/>
    <cellStyle name="Total 2 2 11 7" xfId="23771"/>
    <cellStyle name="Total 2 2 11 8" xfId="23772"/>
    <cellStyle name="Total 2 2 11 9" xfId="23773"/>
    <cellStyle name="Total 2 2 12" xfId="23774"/>
    <cellStyle name="Total 2 2 12 10" xfId="23775"/>
    <cellStyle name="Total 2 2 12 11" xfId="23776"/>
    <cellStyle name="Total 2 2 12 2" xfId="23777"/>
    <cellStyle name="Total 2 2 12 3" xfId="23778"/>
    <cellStyle name="Total 2 2 12 4" xfId="23779"/>
    <cellStyle name="Total 2 2 12 5" xfId="23780"/>
    <cellStyle name="Total 2 2 12 6" xfId="23781"/>
    <cellStyle name="Total 2 2 12 7" xfId="23782"/>
    <cellStyle name="Total 2 2 12 8" xfId="23783"/>
    <cellStyle name="Total 2 2 12 9" xfId="23784"/>
    <cellStyle name="Total 2 2 13" xfId="23785"/>
    <cellStyle name="Total 2 2 13 10" xfId="23786"/>
    <cellStyle name="Total 2 2 13 11" xfId="23787"/>
    <cellStyle name="Total 2 2 13 2" xfId="23788"/>
    <cellStyle name="Total 2 2 13 3" xfId="23789"/>
    <cellStyle name="Total 2 2 13 4" xfId="23790"/>
    <cellStyle name="Total 2 2 13 5" xfId="23791"/>
    <cellStyle name="Total 2 2 13 6" xfId="23792"/>
    <cellStyle name="Total 2 2 13 7" xfId="23793"/>
    <cellStyle name="Total 2 2 13 8" xfId="23794"/>
    <cellStyle name="Total 2 2 13 9" xfId="23795"/>
    <cellStyle name="Total 2 2 14" xfId="23796"/>
    <cellStyle name="Total 2 2 14 10" xfId="23797"/>
    <cellStyle name="Total 2 2 14 11" xfId="23798"/>
    <cellStyle name="Total 2 2 14 2" xfId="23799"/>
    <cellStyle name="Total 2 2 14 3" xfId="23800"/>
    <cellStyle name="Total 2 2 14 4" xfId="23801"/>
    <cellStyle name="Total 2 2 14 5" xfId="23802"/>
    <cellStyle name="Total 2 2 14 6" xfId="23803"/>
    <cellStyle name="Total 2 2 14 7" xfId="23804"/>
    <cellStyle name="Total 2 2 14 8" xfId="23805"/>
    <cellStyle name="Total 2 2 14 9" xfId="23806"/>
    <cellStyle name="Total 2 2 15" xfId="23807"/>
    <cellStyle name="Total 2 2 15 10" xfId="23808"/>
    <cellStyle name="Total 2 2 15 11" xfId="23809"/>
    <cellStyle name="Total 2 2 15 2" xfId="23810"/>
    <cellStyle name="Total 2 2 15 3" xfId="23811"/>
    <cellStyle name="Total 2 2 15 4" xfId="23812"/>
    <cellStyle name="Total 2 2 15 5" xfId="23813"/>
    <cellStyle name="Total 2 2 15 6" xfId="23814"/>
    <cellStyle name="Total 2 2 15 7" xfId="23815"/>
    <cellStyle name="Total 2 2 15 8" xfId="23816"/>
    <cellStyle name="Total 2 2 15 9" xfId="23817"/>
    <cellStyle name="Total 2 2 16" xfId="23818"/>
    <cellStyle name="Total 2 2 16 10" xfId="23819"/>
    <cellStyle name="Total 2 2 16 11" xfId="23820"/>
    <cellStyle name="Total 2 2 16 2" xfId="23821"/>
    <cellStyle name="Total 2 2 16 3" xfId="23822"/>
    <cellStyle name="Total 2 2 16 4" xfId="23823"/>
    <cellStyle name="Total 2 2 16 5" xfId="23824"/>
    <cellStyle name="Total 2 2 16 6" xfId="23825"/>
    <cellStyle name="Total 2 2 16 7" xfId="23826"/>
    <cellStyle name="Total 2 2 16 8" xfId="23827"/>
    <cellStyle name="Total 2 2 16 9" xfId="23828"/>
    <cellStyle name="Total 2 2 17" xfId="23829"/>
    <cellStyle name="Total 2 2 17 10" xfId="23830"/>
    <cellStyle name="Total 2 2 17 11" xfId="23831"/>
    <cellStyle name="Total 2 2 17 2" xfId="23832"/>
    <cellStyle name="Total 2 2 17 3" xfId="23833"/>
    <cellStyle name="Total 2 2 17 4" xfId="23834"/>
    <cellStyle name="Total 2 2 17 5" xfId="23835"/>
    <cellStyle name="Total 2 2 17 6" xfId="23836"/>
    <cellStyle name="Total 2 2 17 7" xfId="23837"/>
    <cellStyle name="Total 2 2 17 8" xfId="23838"/>
    <cellStyle name="Total 2 2 17 9" xfId="23839"/>
    <cellStyle name="Total 2 2 18" xfId="23840"/>
    <cellStyle name="Total 2 2 18 10" xfId="23841"/>
    <cellStyle name="Total 2 2 18 11" xfId="23842"/>
    <cellStyle name="Total 2 2 18 2" xfId="23843"/>
    <cellStyle name="Total 2 2 18 3" xfId="23844"/>
    <cellStyle name="Total 2 2 18 4" xfId="23845"/>
    <cellStyle name="Total 2 2 18 5" xfId="23846"/>
    <cellStyle name="Total 2 2 18 6" xfId="23847"/>
    <cellStyle name="Total 2 2 18 7" xfId="23848"/>
    <cellStyle name="Total 2 2 18 8" xfId="23849"/>
    <cellStyle name="Total 2 2 18 9" xfId="23850"/>
    <cellStyle name="Total 2 2 19" xfId="23851"/>
    <cellStyle name="Total 2 2 2" xfId="23852"/>
    <cellStyle name="Total 2 2 2 10" xfId="23853"/>
    <cellStyle name="Total 2 2 2 11" xfId="23854"/>
    <cellStyle name="Total 2 2 2 2" xfId="23855"/>
    <cellStyle name="Total 2 2 2 3" xfId="23856"/>
    <cellStyle name="Total 2 2 2 4" xfId="23857"/>
    <cellStyle name="Total 2 2 2 5" xfId="23858"/>
    <cellStyle name="Total 2 2 2 6" xfId="23859"/>
    <cellStyle name="Total 2 2 2 7" xfId="23860"/>
    <cellStyle name="Total 2 2 2 8" xfId="23861"/>
    <cellStyle name="Total 2 2 2 9" xfId="23862"/>
    <cellStyle name="Total 2 2 20" xfId="23863"/>
    <cellStyle name="Total 2 2 21" xfId="23864"/>
    <cellStyle name="Total 2 2 22" xfId="23865"/>
    <cellStyle name="Total 2 2 23" xfId="23866"/>
    <cellStyle name="Total 2 2 24" xfId="23867"/>
    <cellStyle name="Total 2 2 25" xfId="23868"/>
    <cellStyle name="Total 2 2 26" xfId="23869"/>
    <cellStyle name="Total 2 2 27" xfId="23870"/>
    <cellStyle name="Total 2 2 28" xfId="23871"/>
    <cellStyle name="Total 2 2 29" xfId="23872"/>
    <cellStyle name="Total 2 2 3" xfId="23873"/>
    <cellStyle name="Total 2 2 3 10" xfId="23874"/>
    <cellStyle name="Total 2 2 3 11" xfId="23875"/>
    <cellStyle name="Total 2 2 3 2" xfId="23876"/>
    <cellStyle name="Total 2 2 3 3" xfId="23877"/>
    <cellStyle name="Total 2 2 3 4" xfId="23878"/>
    <cellStyle name="Total 2 2 3 5" xfId="23879"/>
    <cellStyle name="Total 2 2 3 6" xfId="23880"/>
    <cellStyle name="Total 2 2 3 7" xfId="23881"/>
    <cellStyle name="Total 2 2 3 8" xfId="23882"/>
    <cellStyle name="Total 2 2 3 9" xfId="23883"/>
    <cellStyle name="Total 2 2 30" xfId="23884"/>
    <cellStyle name="Total 2 2 31" xfId="23885"/>
    <cellStyle name="Total 2 2 32" xfId="23886"/>
    <cellStyle name="Total 2 2 33" xfId="23887"/>
    <cellStyle name="Total 2 2 34" xfId="23888"/>
    <cellStyle name="Total 2 2 35" xfId="23889"/>
    <cellStyle name="Total 2 2 36" xfId="23890"/>
    <cellStyle name="Total 2 2 37" xfId="23891"/>
    <cellStyle name="Total 2 2 38" xfId="23892"/>
    <cellStyle name="Total 2 2 39" xfId="23893"/>
    <cellStyle name="Total 2 2 4" xfId="23894"/>
    <cellStyle name="Total 2 2 4 10" xfId="23895"/>
    <cellStyle name="Total 2 2 4 11" xfId="23896"/>
    <cellStyle name="Total 2 2 4 2" xfId="23897"/>
    <cellStyle name="Total 2 2 4 3" xfId="23898"/>
    <cellStyle name="Total 2 2 4 4" xfId="23899"/>
    <cellStyle name="Total 2 2 4 5" xfId="23900"/>
    <cellStyle name="Total 2 2 4 6" xfId="23901"/>
    <cellStyle name="Total 2 2 4 7" xfId="23902"/>
    <cellStyle name="Total 2 2 4 8" xfId="23903"/>
    <cellStyle name="Total 2 2 4 9" xfId="23904"/>
    <cellStyle name="Total 2 2 40" xfId="23905"/>
    <cellStyle name="Total 2 2 5" xfId="23906"/>
    <cellStyle name="Total 2 2 5 10" xfId="23907"/>
    <cellStyle name="Total 2 2 5 11" xfId="23908"/>
    <cellStyle name="Total 2 2 5 2" xfId="23909"/>
    <cellStyle name="Total 2 2 5 3" xfId="23910"/>
    <cellStyle name="Total 2 2 5 4" xfId="23911"/>
    <cellStyle name="Total 2 2 5 5" xfId="23912"/>
    <cellStyle name="Total 2 2 5 6" xfId="23913"/>
    <cellStyle name="Total 2 2 5 7" xfId="23914"/>
    <cellStyle name="Total 2 2 5 8" xfId="23915"/>
    <cellStyle name="Total 2 2 5 9" xfId="23916"/>
    <cellStyle name="Total 2 2 6" xfId="23917"/>
    <cellStyle name="Total 2 2 6 10" xfId="23918"/>
    <cellStyle name="Total 2 2 6 11" xfId="23919"/>
    <cellStyle name="Total 2 2 6 2" xfId="23920"/>
    <cellStyle name="Total 2 2 6 3" xfId="23921"/>
    <cellStyle name="Total 2 2 6 4" xfId="23922"/>
    <cellStyle name="Total 2 2 6 5" xfId="23923"/>
    <cellStyle name="Total 2 2 6 6" xfId="23924"/>
    <cellStyle name="Total 2 2 6 7" xfId="23925"/>
    <cellStyle name="Total 2 2 6 8" xfId="23926"/>
    <cellStyle name="Total 2 2 6 9" xfId="23927"/>
    <cellStyle name="Total 2 2 7" xfId="23928"/>
    <cellStyle name="Total 2 2 7 10" xfId="23929"/>
    <cellStyle name="Total 2 2 7 11" xfId="23930"/>
    <cellStyle name="Total 2 2 7 2" xfId="23931"/>
    <cellStyle name="Total 2 2 7 3" xfId="23932"/>
    <cellStyle name="Total 2 2 7 4" xfId="23933"/>
    <cellStyle name="Total 2 2 7 5" xfId="23934"/>
    <cellStyle name="Total 2 2 7 6" xfId="23935"/>
    <cellStyle name="Total 2 2 7 7" xfId="23936"/>
    <cellStyle name="Total 2 2 7 8" xfId="23937"/>
    <cellStyle name="Total 2 2 7 9" xfId="23938"/>
    <cellStyle name="Total 2 2 8" xfId="23939"/>
    <cellStyle name="Total 2 2 8 10" xfId="23940"/>
    <cellStyle name="Total 2 2 8 11" xfId="23941"/>
    <cellStyle name="Total 2 2 8 2" xfId="23942"/>
    <cellStyle name="Total 2 2 8 3" xfId="23943"/>
    <cellStyle name="Total 2 2 8 4" xfId="23944"/>
    <cellStyle name="Total 2 2 8 5" xfId="23945"/>
    <cellStyle name="Total 2 2 8 6" xfId="23946"/>
    <cellStyle name="Total 2 2 8 7" xfId="23947"/>
    <cellStyle name="Total 2 2 8 8" xfId="23948"/>
    <cellStyle name="Total 2 2 8 9" xfId="23949"/>
    <cellStyle name="Total 2 2 9" xfId="23950"/>
    <cellStyle name="Total 2 2 9 10" xfId="23951"/>
    <cellStyle name="Total 2 2 9 11" xfId="23952"/>
    <cellStyle name="Total 2 2 9 2" xfId="23953"/>
    <cellStyle name="Total 2 2 9 3" xfId="23954"/>
    <cellStyle name="Total 2 2 9 4" xfId="23955"/>
    <cellStyle name="Total 2 2 9 5" xfId="23956"/>
    <cellStyle name="Total 2 2 9 6" xfId="23957"/>
    <cellStyle name="Total 2 2 9 7" xfId="23958"/>
    <cellStyle name="Total 2 2 9 8" xfId="23959"/>
    <cellStyle name="Total 2 2 9 9" xfId="23960"/>
    <cellStyle name="Total 2 20" xfId="23961"/>
    <cellStyle name="Total 2 20 10" xfId="23962"/>
    <cellStyle name="Total 2 20 11" xfId="23963"/>
    <cellStyle name="Total 2 20 2" xfId="23964"/>
    <cellStyle name="Total 2 20 3" xfId="23965"/>
    <cellStyle name="Total 2 20 4" xfId="23966"/>
    <cellStyle name="Total 2 20 5" xfId="23967"/>
    <cellStyle name="Total 2 20 6" xfId="23968"/>
    <cellStyle name="Total 2 20 7" xfId="23969"/>
    <cellStyle name="Total 2 20 8" xfId="23970"/>
    <cellStyle name="Total 2 20 9" xfId="23971"/>
    <cellStyle name="Total 2 21" xfId="23972"/>
    <cellStyle name="Total 2 21 10" xfId="23973"/>
    <cellStyle name="Total 2 21 11" xfId="23974"/>
    <cellStyle name="Total 2 21 2" xfId="23975"/>
    <cellStyle name="Total 2 21 3" xfId="23976"/>
    <cellStyle name="Total 2 21 4" xfId="23977"/>
    <cellStyle name="Total 2 21 5" xfId="23978"/>
    <cellStyle name="Total 2 21 6" xfId="23979"/>
    <cellStyle name="Total 2 21 7" xfId="23980"/>
    <cellStyle name="Total 2 21 8" xfId="23981"/>
    <cellStyle name="Total 2 21 9" xfId="23982"/>
    <cellStyle name="Total 2 22" xfId="23983"/>
    <cellStyle name="Total 2 22 10" xfId="23984"/>
    <cellStyle name="Total 2 22 11" xfId="23985"/>
    <cellStyle name="Total 2 22 2" xfId="23986"/>
    <cellStyle name="Total 2 22 3" xfId="23987"/>
    <cellStyle name="Total 2 22 4" xfId="23988"/>
    <cellStyle name="Total 2 22 5" xfId="23989"/>
    <cellStyle name="Total 2 22 6" xfId="23990"/>
    <cellStyle name="Total 2 22 7" xfId="23991"/>
    <cellStyle name="Total 2 22 8" xfId="23992"/>
    <cellStyle name="Total 2 22 9" xfId="23993"/>
    <cellStyle name="Total 2 23" xfId="23994"/>
    <cellStyle name="Total 2 23 10" xfId="23995"/>
    <cellStyle name="Total 2 23 11" xfId="23996"/>
    <cellStyle name="Total 2 23 2" xfId="23997"/>
    <cellStyle name="Total 2 23 3" xfId="23998"/>
    <cellStyle name="Total 2 23 4" xfId="23999"/>
    <cellStyle name="Total 2 23 5" xfId="24000"/>
    <cellStyle name="Total 2 23 6" xfId="24001"/>
    <cellStyle name="Total 2 23 7" xfId="24002"/>
    <cellStyle name="Total 2 23 8" xfId="24003"/>
    <cellStyle name="Total 2 23 9" xfId="24004"/>
    <cellStyle name="Total 2 24" xfId="24005"/>
    <cellStyle name="Total 2 24 10" xfId="24006"/>
    <cellStyle name="Total 2 24 11" xfId="24007"/>
    <cellStyle name="Total 2 24 2" xfId="24008"/>
    <cellStyle name="Total 2 24 3" xfId="24009"/>
    <cellStyle name="Total 2 24 4" xfId="24010"/>
    <cellStyle name="Total 2 24 5" xfId="24011"/>
    <cellStyle name="Total 2 24 6" xfId="24012"/>
    <cellStyle name="Total 2 24 7" xfId="24013"/>
    <cellStyle name="Total 2 24 8" xfId="24014"/>
    <cellStyle name="Total 2 24 9" xfId="24015"/>
    <cellStyle name="Total 2 25" xfId="24016"/>
    <cellStyle name="Total 2 25 10" xfId="24017"/>
    <cellStyle name="Total 2 25 11" xfId="24018"/>
    <cellStyle name="Total 2 25 2" xfId="24019"/>
    <cellStyle name="Total 2 25 3" xfId="24020"/>
    <cellStyle name="Total 2 25 4" xfId="24021"/>
    <cellStyle name="Total 2 25 5" xfId="24022"/>
    <cellStyle name="Total 2 25 6" xfId="24023"/>
    <cellStyle name="Total 2 25 7" xfId="24024"/>
    <cellStyle name="Total 2 25 8" xfId="24025"/>
    <cellStyle name="Total 2 25 9" xfId="24026"/>
    <cellStyle name="Total 2 26" xfId="24027"/>
    <cellStyle name="Total 2 26 10" xfId="24028"/>
    <cellStyle name="Total 2 26 11" xfId="24029"/>
    <cellStyle name="Total 2 26 2" xfId="24030"/>
    <cellStyle name="Total 2 26 3" xfId="24031"/>
    <cellStyle name="Total 2 26 4" xfId="24032"/>
    <cellStyle name="Total 2 26 5" xfId="24033"/>
    <cellStyle name="Total 2 26 6" xfId="24034"/>
    <cellStyle name="Total 2 26 7" xfId="24035"/>
    <cellStyle name="Total 2 26 8" xfId="24036"/>
    <cellStyle name="Total 2 26 9" xfId="24037"/>
    <cellStyle name="Total 2 27" xfId="24038"/>
    <cellStyle name="Total 2 27 10" xfId="24039"/>
    <cellStyle name="Total 2 27 11" xfId="24040"/>
    <cellStyle name="Total 2 27 2" xfId="24041"/>
    <cellStyle name="Total 2 27 3" xfId="24042"/>
    <cellStyle name="Total 2 27 4" xfId="24043"/>
    <cellStyle name="Total 2 27 5" xfId="24044"/>
    <cellStyle name="Total 2 27 6" xfId="24045"/>
    <cellStyle name="Total 2 27 7" xfId="24046"/>
    <cellStyle name="Total 2 27 8" xfId="24047"/>
    <cellStyle name="Total 2 27 9" xfId="24048"/>
    <cellStyle name="Total 2 28" xfId="24049"/>
    <cellStyle name="Total 2 28 10" xfId="24050"/>
    <cellStyle name="Total 2 28 11" xfId="24051"/>
    <cellStyle name="Total 2 28 2" xfId="24052"/>
    <cellStyle name="Total 2 28 3" xfId="24053"/>
    <cellStyle name="Total 2 28 4" xfId="24054"/>
    <cellStyle name="Total 2 28 5" xfId="24055"/>
    <cellStyle name="Total 2 28 6" xfId="24056"/>
    <cellStyle name="Total 2 28 7" xfId="24057"/>
    <cellStyle name="Total 2 28 8" xfId="24058"/>
    <cellStyle name="Total 2 28 9" xfId="24059"/>
    <cellStyle name="Total 2 29" xfId="24060"/>
    <cellStyle name="Total 2 3" xfId="24061"/>
    <cellStyle name="Total 2 3 10" xfId="24062"/>
    <cellStyle name="Total 2 3 10 10" xfId="24063"/>
    <cellStyle name="Total 2 3 10 11" xfId="24064"/>
    <cellStyle name="Total 2 3 10 2" xfId="24065"/>
    <cellStyle name="Total 2 3 10 3" xfId="24066"/>
    <cellStyle name="Total 2 3 10 4" xfId="24067"/>
    <cellStyle name="Total 2 3 10 5" xfId="24068"/>
    <cellStyle name="Total 2 3 10 6" xfId="24069"/>
    <cellStyle name="Total 2 3 10 7" xfId="24070"/>
    <cellStyle name="Total 2 3 10 8" xfId="24071"/>
    <cellStyle name="Total 2 3 10 9" xfId="24072"/>
    <cellStyle name="Total 2 3 11" xfId="24073"/>
    <cellStyle name="Total 2 3 11 10" xfId="24074"/>
    <cellStyle name="Total 2 3 11 11" xfId="24075"/>
    <cellStyle name="Total 2 3 11 2" xfId="24076"/>
    <cellStyle name="Total 2 3 11 3" xfId="24077"/>
    <cellStyle name="Total 2 3 11 4" xfId="24078"/>
    <cellStyle name="Total 2 3 11 5" xfId="24079"/>
    <cellStyle name="Total 2 3 11 6" xfId="24080"/>
    <cellStyle name="Total 2 3 11 7" xfId="24081"/>
    <cellStyle name="Total 2 3 11 8" xfId="24082"/>
    <cellStyle name="Total 2 3 11 9" xfId="24083"/>
    <cellStyle name="Total 2 3 12" xfId="24084"/>
    <cellStyle name="Total 2 3 12 10" xfId="24085"/>
    <cellStyle name="Total 2 3 12 11" xfId="24086"/>
    <cellStyle name="Total 2 3 12 2" xfId="24087"/>
    <cellStyle name="Total 2 3 12 3" xfId="24088"/>
    <cellStyle name="Total 2 3 12 4" xfId="24089"/>
    <cellStyle name="Total 2 3 12 5" xfId="24090"/>
    <cellStyle name="Total 2 3 12 6" xfId="24091"/>
    <cellStyle name="Total 2 3 12 7" xfId="24092"/>
    <cellStyle name="Total 2 3 12 8" xfId="24093"/>
    <cellStyle name="Total 2 3 12 9" xfId="24094"/>
    <cellStyle name="Total 2 3 13" xfId="24095"/>
    <cellStyle name="Total 2 3 13 10" xfId="24096"/>
    <cellStyle name="Total 2 3 13 11" xfId="24097"/>
    <cellStyle name="Total 2 3 13 2" xfId="24098"/>
    <cellStyle name="Total 2 3 13 3" xfId="24099"/>
    <cellStyle name="Total 2 3 13 4" xfId="24100"/>
    <cellStyle name="Total 2 3 13 5" xfId="24101"/>
    <cellStyle name="Total 2 3 13 6" xfId="24102"/>
    <cellStyle name="Total 2 3 13 7" xfId="24103"/>
    <cellStyle name="Total 2 3 13 8" xfId="24104"/>
    <cellStyle name="Total 2 3 13 9" xfId="24105"/>
    <cellStyle name="Total 2 3 14" xfId="24106"/>
    <cellStyle name="Total 2 3 14 10" xfId="24107"/>
    <cellStyle name="Total 2 3 14 11" xfId="24108"/>
    <cellStyle name="Total 2 3 14 2" xfId="24109"/>
    <cellStyle name="Total 2 3 14 3" xfId="24110"/>
    <cellStyle name="Total 2 3 14 4" xfId="24111"/>
    <cellStyle name="Total 2 3 14 5" xfId="24112"/>
    <cellStyle name="Total 2 3 14 6" xfId="24113"/>
    <cellStyle name="Total 2 3 14 7" xfId="24114"/>
    <cellStyle name="Total 2 3 14 8" xfId="24115"/>
    <cellStyle name="Total 2 3 14 9" xfId="24116"/>
    <cellStyle name="Total 2 3 15" xfId="24117"/>
    <cellStyle name="Total 2 3 15 10" xfId="24118"/>
    <cellStyle name="Total 2 3 15 11" xfId="24119"/>
    <cellStyle name="Total 2 3 15 2" xfId="24120"/>
    <cellStyle name="Total 2 3 15 3" xfId="24121"/>
    <cellStyle name="Total 2 3 15 4" xfId="24122"/>
    <cellStyle name="Total 2 3 15 5" xfId="24123"/>
    <cellStyle name="Total 2 3 15 6" xfId="24124"/>
    <cellStyle name="Total 2 3 15 7" xfId="24125"/>
    <cellStyle name="Total 2 3 15 8" xfId="24126"/>
    <cellStyle name="Total 2 3 15 9" xfId="24127"/>
    <cellStyle name="Total 2 3 16" xfId="24128"/>
    <cellStyle name="Total 2 3 16 10" xfId="24129"/>
    <cellStyle name="Total 2 3 16 11" xfId="24130"/>
    <cellStyle name="Total 2 3 16 2" xfId="24131"/>
    <cellStyle name="Total 2 3 16 3" xfId="24132"/>
    <cellStyle name="Total 2 3 16 4" xfId="24133"/>
    <cellStyle name="Total 2 3 16 5" xfId="24134"/>
    <cellStyle name="Total 2 3 16 6" xfId="24135"/>
    <cellStyle name="Total 2 3 16 7" xfId="24136"/>
    <cellStyle name="Total 2 3 16 8" xfId="24137"/>
    <cellStyle name="Total 2 3 16 9" xfId="24138"/>
    <cellStyle name="Total 2 3 17" xfId="24139"/>
    <cellStyle name="Total 2 3 17 10" xfId="24140"/>
    <cellStyle name="Total 2 3 17 11" xfId="24141"/>
    <cellStyle name="Total 2 3 17 2" xfId="24142"/>
    <cellStyle name="Total 2 3 17 3" xfId="24143"/>
    <cellStyle name="Total 2 3 17 4" xfId="24144"/>
    <cellStyle name="Total 2 3 17 5" xfId="24145"/>
    <cellStyle name="Total 2 3 17 6" xfId="24146"/>
    <cellStyle name="Total 2 3 17 7" xfId="24147"/>
    <cellStyle name="Total 2 3 17 8" xfId="24148"/>
    <cellStyle name="Total 2 3 17 9" xfId="24149"/>
    <cellStyle name="Total 2 3 18" xfId="24150"/>
    <cellStyle name="Total 2 3 18 10" xfId="24151"/>
    <cellStyle name="Total 2 3 18 11" xfId="24152"/>
    <cellStyle name="Total 2 3 18 2" xfId="24153"/>
    <cellStyle name="Total 2 3 18 3" xfId="24154"/>
    <cellStyle name="Total 2 3 18 4" xfId="24155"/>
    <cellStyle name="Total 2 3 18 5" xfId="24156"/>
    <cellStyle name="Total 2 3 18 6" xfId="24157"/>
    <cellStyle name="Total 2 3 18 7" xfId="24158"/>
    <cellStyle name="Total 2 3 18 8" xfId="24159"/>
    <cellStyle name="Total 2 3 18 9" xfId="24160"/>
    <cellStyle name="Total 2 3 19" xfId="24161"/>
    <cellStyle name="Total 2 3 2" xfId="24162"/>
    <cellStyle name="Total 2 3 2 10" xfId="24163"/>
    <cellStyle name="Total 2 3 2 11" xfId="24164"/>
    <cellStyle name="Total 2 3 2 2" xfId="24165"/>
    <cellStyle name="Total 2 3 2 3" xfId="24166"/>
    <cellStyle name="Total 2 3 2 4" xfId="24167"/>
    <cellStyle name="Total 2 3 2 5" xfId="24168"/>
    <cellStyle name="Total 2 3 2 6" xfId="24169"/>
    <cellStyle name="Total 2 3 2 7" xfId="24170"/>
    <cellStyle name="Total 2 3 2 8" xfId="24171"/>
    <cellStyle name="Total 2 3 2 9" xfId="24172"/>
    <cellStyle name="Total 2 3 20" xfId="24173"/>
    <cellStyle name="Total 2 3 21" xfId="24174"/>
    <cellStyle name="Total 2 3 22" xfId="24175"/>
    <cellStyle name="Total 2 3 23" xfId="24176"/>
    <cellStyle name="Total 2 3 24" xfId="24177"/>
    <cellStyle name="Total 2 3 25" xfId="24178"/>
    <cellStyle name="Total 2 3 26" xfId="24179"/>
    <cellStyle name="Total 2 3 27" xfId="24180"/>
    <cellStyle name="Total 2 3 28" xfId="24181"/>
    <cellStyle name="Total 2 3 29" xfId="24182"/>
    <cellStyle name="Total 2 3 3" xfId="24183"/>
    <cellStyle name="Total 2 3 3 10" xfId="24184"/>
    <cellStyle name="Total 2 3 3 11" xfId="24185"/>
    <cellStyle name="Total 2 3 3 2" xfId="24186"/>
    <cellStyle name="Total 2 3 3 3" xfId="24187"/>
    <cellStyle name="Total 2 3 3 4" xfId="24188"/>
    <cellStyle name="Total 2 3 3 5" xfId="24189"/>
    <cellStyle name="Total 2 3 3 6" xfId="24190"/>
    <cellStyle name="Total 2 3 3 7" xfId="24191"/>
    <cellStyle name="Total 2 3 3 8" xfId="24192"/>
    <cellStyle name="Total 2 3 3 9" xfId="24193"/>
    <cellStyle name="Total 2 3 30" xfId="24194"/>
    <cellStyle name="Total 2 3 31" xfId="24195"/>
    <cellStyle name="Total 2 3 32" xfId="24196"/>
    <cellStyle name="Total 2 3 33" xfId="24197"/>
    <cellStyle name="Total 2 3 34" xfId="24198"/>
    <cellStyle name="Total 2 3 35" xfId="24199"/>
    <cellStyle name="Total 2 3 36" xfId="24200"/>
    <cellStyle name="Total 2 3 37" xfId="24201"/>
    <cellStyle name="Total 2 3 38" xfId="24202"/>
    <cellStyle name="Total 2 3 39" xfId="24203"/>
    <cellStyle name="Total 2 3 4" xfId="24204"/>
    <cellStyle name="Total 2 3 4 10" xfId="24205"/>
    <cellStyle name="Total 2 3 4 11" xfId="24206"/>
    <cellStyle name="Total 2 3 4 2" xfId="24207"/>
    <cellStyle name="Total 2 3 4 3" xfId="24208"/>
    <cellStyle name="Total 2 3 4 4" xfId="24209"/>
    <cellStyle name="Total 2 3 4 5" xfId="24210"/>
    <cellStyle name="Total 2 3 4 6" xfId="24211"/>
    <cellStyle name="Total 2 3 4 7" xfId="24212"/>
    <cellStyle name="Total 2 3 4 8" xfId="24213"/>
    <cellStyle name="Total 2 3 4 9" xfId="24214"/>
    <cellStyle name="Total 2 3 40" xfId="24215"/>
    <cellStyle name="Total 2 3 5" xfId="24216"/>
    <cellStyle name="Total 2 3 5 10" xfId="24217"/>
    <cellStyle name="Total 2 3 5 11" xfId="24218"/>
    <cellStyle name="Total 2 3 5 2" xfId="24219"/>
    <cellStyle name="Total 2 3 5 3" xfId="24220"/>
    <cellStyle name="Total 2 3 5 4" xfId="24221"/>
    <cellStyle name="Total 2 3 5 5" xfId="24222"/>
    <cellStyle name="Total 2 3 5 6" xfId="24223"/>
    <cellStyle name="Total 2 3 5 7" xfId="24224"/>
    <cellStyle name="Total 2 3 5 8" xfId="24225"/>
    <cellStyle name="Total 2 3 5 9" xfId="24226"/>
    <cellStyle name="Total 2 3 6" xfId="24227"/>
    <cellStyle name="Total 2 3 6 10" xfId="24228"/>
    <cellStyle name="Total 2 3 6 11" xfId="24229"/>
    <cellStyle name="Total 2 3 6 2" xfId="24230"/>
    <cellStyle name="Total 2 3 6 3" xfId="24231"/>
    <cellStyle name="Total 2 3 6 4" xfId="24232"/>
    <cellStyle name="Total 2 3 6 5" xfId="24233"/>
    <cellStyle name="Total 2 3 6 6" xfId="24234"/>
    <cellStyle name="Total 2 3 6 7" xfId="24235"/>
    <cellStyle name="Total 2 3 6 8" xfId="24236"/>
    <cellStyle name="Total 2 3 6 9" xfId="24237"/>
    <cellStyle name="Total 2 3 7" xfId="24238"/>
    <cellStyle name="Total 2 3 7 10" xfId="24239"/>
    <cellStyle name="Total 2 3 7 11" xfId="24240"/>
    <cellStyle name="Total 2 3 7 2" xfId="24241"/>
    <cellStyle name="Total 2 3 7 3" xfId="24242"/>
    <cellStyle name="Total 2 3 7 4" xfId="24243"/>
    <cellStyle name="Total 2 3 7 5" xfId="24244"/>
    <cellStyle name="Total 2 3 7 6" xfId="24245"/>
    <cellStyle name="Total 2 3 7 7" xfId="24246"/>
    <cellStyle name="Total 2 3 7 8" xfId="24247"/>
    <cellStyle name="Total 2 3 7 9" xfId="24248"/>
    <cellStyle name="Total 2 3 8" xfId="24249"/>
    <cellStyle name="Total 2 3 8 10" xfId="24250"/>
    <cellStyle name="Total 2 3 8 11" xfId="24251"/>
    <cellStyle name="Total 2 3 8 2" xfId="24252"/>
    <cellStyle name="Total 2 3 8 3" xfId="24253"/>
    <cellStyle name="Total 2 3 8 4" xfId="24254"/>
    <cellStyle name="Total 2 3 8 5" xfId="24255"/>
    <cellStyle name="Total 2 3 8 6" xfId="24256"/>
    <cellStyle name="Total 2 3 8 7" xfId="24257"/>
    <cellStyle name="Total 2 3 8 8" xfId="24258"/>
    <cellStyle name="Total 2 3 8 9" xfId="24259"/>
    <cellStyle name="Total 2 3 9" xfId="24260"/>
    <cellStyle name="Total 2 3 9 10" xfId="24261"/>
    <cellStyle name="Total 2 3 9 11" xfId="24262"/>
    <cellStyle name="Total 2 3 9 2" xfId="24263"/>
    <cellStyle name="Total 2 3 9 3" xfId="24264"/>
    <cellStyle name="Total 2 3 9 4" xfId="24265"/>
    <cellStyle name="Total 2 3 9 5" xfId="24266"/>
    <cellStyle name="Total 2 3 9 6" xfId="24267"/>
    <cellStyle name="Total 2 3 9 7" xfId="24268"/>
    <cellStyle name="Total 2 3 9 8" xfId="24269"/>
    <cellStyle name="Total 2 3 9 9" xfId="24270"/>
    <cellStyle name="Total 2 30" xfId="24271"/>
    <cellStyle name="Total 2 31" xfId="24272"/>
    <cellStyle name="Total 2 32" xfId="24273"/>
    <cellStyle name="Total 2 33" xfId="24274"/>
    <cellStyle name="Total 2 34" xfId="24275"/>
    <cellStyle name="Total 2 35" xfId="24276"/>
    <cellStyle name="Total 2 36" xfId="24277"/>
    <cellStyle name="Total 2 37" xfId="24278"/>
    <cellStyle name="Total 2 38" xfId="24279"/>
    <cellStyle name="Total 2 39" xfId="24280"/>
    <cellStyle name="Total 2 4" xfId="24281"/>
    <cellStyle name="Total 2 4 10" xfId="24282"/>
    <cellStyle name="Total 2 4 10 10" xfId="24283"/>
    <cellStyle name="Total 2 4 10 11" xfId="24284"/>
    <cellStyle name="Total 2 4 10 2" xfId="24285"/>
    <cellStyle name="Total 2 4 10 3" xfId="24286"/>
    <cellStyle name="Total 2 4 10 4" xfId="24287"/>
    <cellStyle name="Total 2 4 10 5" xfId="24288"/>
    <cellStyle name="Total 2 4 10 6" xfId="24289"/>
    <cellStyle name="Total 2 4 10 7" xfId="24290"/>
    <cellStyle name="Total 2 4 10 8" xfId="24291"/>
    <cellStyle name="Total 2 4 10 9" xfId="24292"/>
    <cellStyle name="Total 2 4 11" xfId="24293"/>
    <cellStyle name="Total 2 4 11 10" xfId="24294"/>
    <cellStyle name="Total 2 4 11 11" xfId="24295"/>
    <cellStyle name="Total 2 4 11 2" xfId="24296"/>
    <cellStyle name="Total 2 4 11 3" xfId="24297"/>
    <cellStyle name="Total 2 4 11 4" xfId="24298"/>
    <cellStyle name="Total 2 4 11 5" xfId="24299"/>
    <cellStyle name="Total 2 4 11 6" xfId="24300"/>
    <cellStyle name="Total 2 4 11 7" xfId="24301"/>
    <cellStyle name="Total 2 4 11 8" xfId="24302"/>
    <cellStyle name="Total 2 4 11 9" xfId="24303"/>
    <cellStyle name="Total 2 4 12" xfId="24304"/>
    <cellStyle name="Total 2 4 12 10" xfId="24305"/>
    <cellStyle name="Total 2 4 12 11" xfId="24306"/>
    <cellStyle name="Total 2 4 12 2" xfId="24307"/>
    <cellStyle name="Total 2 4 12 3" xfId="24308"/>
    <cellStyle name="Total 2 4 12 4" xfId="24309"/>
    <cellStyle name="Total 2 4 12 5" xfId="24310"/>
    <cellStyle name="Total 2 4 12 6" xfId="24311"/>
    <cellStyle name="Total 2 4 12 7" xfId="24312"/>
    <cellStyle name="Total 2 4 12 8" xfId="24313"/>
    <cellStyle name="Total 2 4 12 9" xfId="24314"/>
    <cellStyle name="Total 2 4 13" xfId="24315"/>
    <cellStyle name="Total 2 4 13 10" xfId="24316"/>
    <cellStyle name="Total 2 4 13 11" xfId="24317"/>
    <cellStyle name="Total 2 4 13 2" xfId="24318"/>
    <cellStyle name="Total 2 4 13 3" xfId="24319"/>
    <cellStyle name="Total 2 4 13 4" xfId="24320"/>
    <cellStyle name="Total 2 4 13 5" xfId="24321"/>
    <cellStyle name="Total 2 4 13 6" xfId="24322"/>
    <cellStyle name="Total 2 4 13 7" xfId="24323"/>
    <cellStyle name="Total 2 4 13 8" xfId="24324"/>
    <cellStyle name="Total 2 4 13 9" xfId="24325"/>
    <cellStyle name="Total 2 4 14" xfId="24326"/>
    <cellStyle name="Total 2 4 14 10" xfId="24327"/>
    <cellStyle name="Total 2 4 14 11" xfId="24328"/>
    <cellStyle name="Total 2 4 14 2" xfId="24329"/>
    <cellStyle name="Total 2 4 14 3" xfId="24330"/>
    <cellStyle name="Total 2 4 14 4" xfId="24331"/>
    <cellStyle name="Total 2 4 14 5" xfId="24332"/>
    <cellStyle name="Total 2 4 14 6" xfId="24333"/>
    <cellStyle name="Total 2 4 14 7" xfId="24334"/>
    <cellStyle name="Total 2 4 14 8" xfId="24335"/>
    <cellStyle name="Total 2 4 14 9" xfId="24336"/>
    <cellStyle name="Total 2 4 15" xfId="24337"/>
    <cellStyle name="Total 2 4 15 10" xfId="24338"/>
    <cellStyle name="Total 2 4 15 11" xfId="24339"/>
    <cellStyle name="Total 2 4 15 2" xfId="24340"/>
    <cellStyle name="Total 2 4 15 3" xfId="24341"/>
    <cellStyle name="Total 2 4 15 4" xfId="24342"/>
    <cellStyle name="Total 2 4 15 5" xfId="24343"/>
    <cellStyle name="Total 2 4 15 6" xfId="24344"/>
    <cellStyle name="Total 2 4 15 7" xfId="24345"/>
    <cellStyle name="Total 2 4 15 8" xfId="24346"/>
    <cellStyle name="Total 2 4 15 9" xfId="24347"/>
    <cellStyle name="Total 2 4 16" xfId="24348"/>
    <cellStyle name="Total 2 4 16 10" xfId="24349"/>
    <cellStyle name="Total 2 4 16 11" xfId="24350"/>
    <cellStyle name="Total 2 4 16 2" xfId="24351"/>
    <cellStyle name="Total 2 4 16 3" xfId="24352"/>
    <cellStyle name="Total 2 4 16 4" xfId="24353"/>
    <cellStyle name="Total 2 4 16 5" xfId="24354"/>
    <cellStyle name="Total 2 4 16 6" xfId="24355"/>
    <cellStyle name="Total 2 4 16 7" xfId="24356"/>
    <cellStyle name="Total 2 4 16 8" xfId="24357"/>
    <cellStyle name="Total 2 4 16 9" xfId="24358"/>
    <cellStyle name="Total 2 4 17" xfId="24359"/>
    <cellStyle name="Total 2 4 17 10" xfId="24360"/>
    <cellStyle name="Total 2 4 17 11" xfId="24361"/>
    <cellStyle name="Total 2 4 17 2" xfId="24362"/>
    <cellStyle name="Total 2 4 17 3" xfId="24363"/>
    <cellStyle name="Total 2 4 17 4" xfId="24364"/>
    <cellStyle name="Total 2 4 17 5" xfId="24365"/>
    <cellStyle name="Total 2 4 17 6" xfId="24366"/>
    <cellStyle name="Total 2 4 17 7" xfId="24367"/>
    <cellStyle name="Total 2 4 17 8" xfId="24368"/>
    <cellStyle name="Total 2 4 17 9" xfId="24369"/>
    <cellStyle name="Total 2 4 18" xfId="24370"/>
    <cellStyle name="Total 2 4 18 10" xfId="24371"/>
    <cellStyle name="Total 2 4 18 11" xfId="24372"/>
    <cellStyle name="Total 2 4 18 2" xfId="24373"/>
    <cellStyle name="Total 2 4 18 3" xfId="24374"/>
    <cellStyle name="Total 2 4 18 4" xfId="24375"/>
    <cellStyle name="Total 2 4 18 5" xfId="24376"/>
    <cellStyle name="Total 2 4 18 6" xfId="24377"/>
    <cellStyle name="Total 2 4 18 7" xfId="24378"/>
    <cellStyle name="Total 2 4 18 8" xfId="24379"/>
    <cellStyle name="Total 2 4 18 9" xfId="24380"/>
    <cellStyle name="Total 2 4 19" xfId="24381"/>
    <cellStyle name="Total 2 4 2" xfId="24382"/>
    <cellStyle name="Total 2 4 2 10" xfId="24383"/>
    <cellStyle name="Total 2 4 2 11" xfId="24384"/>
    <cellStyle name="Total 2 4 2 2" xfId="24385"/>
    <cellStyle name="Total 2 4 2 3" xfId="24386"/>
    <cellStyle name="Total 2 4 2 4" xfId="24387"/>
    <cellStyle name="Total 2 4 2 5" xfId="24388"/>
    <cellStyle name="Total 2 4 2 6" xfId="24389"/>
    <cellStyle name="Total 2 4 2 7" xfId="24390"/>
    <cellStyle name="Total 2 4 2 8" xfId="24391"/>
    <cellStyle name="Total 2 4 2 9" xfId="24392"/>
    <cellStyle name="Total 2 4 20" xfId="24393"/>
    <cellStyle name="Total 2 4 21" xfId="24394"/>
    <cellStyle name="Total 2 4 22" xfId="24395"/>
    <cellStyle name="Total 2 4 23" xfId="24396"/>
    <cellStyle name="Total 2 4 24" xfId="24397"/>
    <cellStyle name="Total 2 4 25" xfId="24398"/>
    <cellStyle name="Total 2 4 26" xfId="24399"/>
    <cellStyle name="Total 2 4 27" xfId="24400"/>
    <cellStyle name="Total 2 4 28" xfId="24401"/>
    <cellStyle name="Total 2 4 29" xfId="24402"/>
    <cellStyle name="Total 2 4 3" xfId="24403"/>
    <cellStyle name="Total 2 4 3 10" xfId="24404"/>
    <cellStyle name="Total 2 4 3 11" xfId="24405"/>
    <cellStyle name="Total 2 4 3 2" xfId="24406"/>
    <cellStyle name="Total 2 4 3 3" xfId="24407"/>
    <cellStyle name="Total 2 4 3 4" xfId="24408"/>
    <cellStyle name="Total 2 4 3 5" xfId="24409"/>
    <cellStyle name="Total 2 4 3 6" xfId="24410"/>
    <cellStyle name="Total 2 4 3 7" xfId="24411"/>
    <cellStyle name="Total 2 4 3 8" xfId="24412"/>
    <cellStyle name="Total 2 4 3 9" xfId="24413"/>
    <cellStyle name="Total 2 4 30" xfId="24414"/>
    <cellStyle name="Total 2 4 31" xfId="24415"/>
    <cellStyle name="Total 2 4 32" xfId="24416"/>
    <cellStyle name="Total 2 4 33" xfId="24417"/>
    <cellStyle name="Total 2 4 34" xfId="24418"/>
    <cellStyle name="Total 2 4 35" xfId="24419"/>
    <cellStyle name="Total 2 4 36" xfId="24420"/>
    <cellStyle name="Total 2 4 37" xfId="24421"/>
    <cellStyle name="Total 2 4 38" xfId="24422"/>
    <cellStyle name="Total 2 4 39" xfId="24423"/>
    <cellStyle name="Total 2 4 4" xfId="24424"/>
    <cellStyle name="Total 2 4 4 10" xfId="24425"/>
    <cellStyle name="Total 2 4 4 11" xfId="24426"/>
    <cellStyle name="Total 2 4 4 2" xfId="24427"/>
    <cellStyle name="Total 2 4 4 3" xfId="24428"/>
    <cellStyle name="Total 2 4 4 4" xfId="24429"/>
    <cellStyle name="Total 2 4 4 5" xfId="24430"/>
    <cellStyle name="Total 2 4 4 6" xfId="24431"/>
    <cellStyle name="Total 2 4 4 7" xfId="24432"/>
    <cellStyle name="Total 2 4 4 8" xfId="24433"/>
    <cellStyle name="Total 2 4 4 9" xfId="24434"/>
    <cellStyle name="Total 2 4 40" xfId="24435"/>
    <cellStyle name="Total 2 4 5" xfId="24436"/>
    <cellStyle name="Total 2 4 5 10" xfId="24437"/>
    <cellStyle name="Total 2 4 5 11" xfId="24438"/>
    <cellStyle name="Total 2 4 5 2" xfId="24439"/>
    <cellStyle name="Total 2 4 5 3" xfId="24440"/>
    <cellStyle name="Total 2 4 5 4" xfId="24441"/>
    <cellStyle name="Total 2 4 5 5" xfId="24442"/>
    <cellStyle name="Total 2 4 5 6" xfId="24443"/>
    <cellStyle name="Total 2 4 5 7" xfId="24444"/>
    <cellStyle name="Total 2 4 5 8" xfId="24445"/>
    <cellStyle name="Total 2 4 5 9" xfId="24446"/>
    <cellStyle name="Total 2 4 6" xfId="24447"/>
    <cellStyle name="Total 2 4 6 10" xfId="24448"/>
    <cellStyle name="Total 2 4 6 11" xfId="24449"/>
    <cellStyle name="Total 2 4 6 2" xfId="24450"/>
    <cellStyle name="Total 2 4 6 3" xfId="24451"/>
    <cellStyle name="Total 2 4 6 4" xfId="24452"/>
    <cellStyle name="Total 2 4 6 5" xfId="24453"/>
    <cellStyle name="Total 2 4 6 6" xfId="24454"/>
    <cellStyle name="Total 2 4 6 7" xfId="24455"/>
    <cellStyle name="Total 2 4 6 8" xfId="24456"/>
    <cellStyle name="Total 2 4 6 9" xfId="24457"/>
    <cellStyle name="Total 2 4 7" xfId="24458"/>
    <cellStyle name="Total 2 4 7 10" xfId="24459"/>
    <cellStyle name="Total 2 4 7 11" xfId="24460"/>
    <cellStyle name="Total 2 4 7 2" xfId="24461"/>
    <cellStyle name="Total 2 4 7 3" xfId="24462"/>
    <cellStyle name="Total 2 4 7 4" xfId="24463"/>
    <cellStyle name="Total 2 4 7 5" xfId="24464"/>
    <cellStyle name="Total 2 4 7 6" xfId="24465"/>
    <cellStyle name="Total 2 4 7 7" xfId="24466"/>
    <cellStyle name="Total 2 4 7 8" xfId="24467"/>
    <cellStyle name="Total 2 4 7 9" xfId="24468"/>
    <cellStyle name="Total 2 4 8" xfId="24469"/>
    <cellStyle name="Total 2 4 8 10" xfId="24470"/>
    <cellStyle name="Total 2 4 8 11" xfId="24471"/>
    <cellStyle name="Total 2 4 8 2" xfId="24472"/>
    <cellStyle name="Total 2 4 8 3" xfId="24473"/>
    <cellStyle name="Total 2 4 8 4" xfId="24474"/>
    <cellStyle name="Total 2 4 8 5" xfId="24475"/>
    <cellStyle name="Total 2 4 8 6" xfId="24476"/>
    <cellStyle name="Total 2 4 8 7" xfId="24477"/>
    <cellStyle name="Total 2 4 8 8" xfId="24478"/>
    <cellStyle name="Total 2 4 8 9" xfId="24479"/>
    <cellStyle name="Total 2 4 9" xfId="24480"/>
    <cellStyle name="Total 2 4 9 10" xfId="24481"/>
    <cellStyle name="Total 2 4 9 11" xfId="24482"/>
    <cellStyle name="Total 2 4 9 2" xfId="24483"/>
    <cellStyle name="Total 2 4 9 3" xfId="24484"/>
    <cellStyle name="Total 2 4 9 4" xfId="24485"/>
    <cellStyle name="Total 2 4 9 5" xfId="24486"/>
    <cellStyle name="Total 2 4 9 6" xfId="24487"/>
    <cellStyle name="Total 2 4 9 7" xfId="24488"/>
    <cellStyle name="Total 2 4 9 8" xfId="24489"/>
    <cellStyle name="Total 2 4 9 9" xfId="24490"/>
    <cellStyle name="Total 2 40" xfId="24491"/>
    <cellStyle name="Total 2 41" xfId="24492"/>
    <cellStyle name="Total 2 42" xfId="24493"/>
    <cellStyle name="Total 2 43" xfId="24494"/>
    <cellStyle name="Total 2 44" xfId="24495"/>
    <cellStyle name="Total 2 45" xfId="24496"/>
    <cellStyle name="Total 2 46" xfId="24497"/>
    <cellStyle name="Total 2 47" xfId="24498"/>
    <cellStyle name="Total 2 5" xfId="24499"/>
    <cellStyle name="Total 2 5 10" xfId="24500"/>
    <cellStyle name="Total 2 5 10 10" xfId="24501"/>
    <cellStyle name="Total 2 5 10 11" xfId="24502"/>
    <cellStyle name="Total 2 5 10 2" xfId="24503"/>
    <cellStyle name="Total 2 5 10 3" xfId="24504"/>
    <cellStyle name="Total 2 5 10 4" xfId="24505"/>
    <cellStyle name="Total 2 5 10 5" xfId="24506"/>
    <cellStyle name="Total 2 5 10 6" xfId="24507"/>
    <cellStyle name="Total 2 5 10 7" xfId="24508"/>
    <cellStyle name="Total 2 5 10 8" xfId="24509"/>
    <cellStyle name="Total 2 5 10 9" xfId="24510"/>
    <cellStyle name="Total 2 5 11" xfId="24511"/>
    <cellStyle name="Total 2 5 11 10" xfId="24512"/>
    <cellStyle name="Total 2 5 11 11" xfId="24513"/>
    <cellStyle name="Total 2 5 11 2" xfId="24514"/>
    <cellStyle name="Total 2 5 11 3" xfId="24515"/>
    <cellStyle name="Total 2 5 11 4" xfId="24516"/>
    <cellStyle name="Total 2 5 11 5" xfId="24517"/>
    <cellStyle name="Total 2 5 11 6" xfId="24518"/>
    <cellStyle name="Total 2 5 11 7" xfId="24519"/>
    <cellStyle name="Total 2 5 11 8" xfId="24520"/>
    <cellStyle name="Total 2 5 11 9" xfId="24521"/>
    <cellStyle name="Total 2 5 12" xfId="24522"/>
    <cellStyle name="Total 2 5 12 10" xfId="24523"/>
    <cellStyle name="Total 2 5 12 11" xfId="24524"/>
    <cellStyle name="Total 2 5 12 2" xfId="24525"/>
    <cellStyle name="Total 2 5 12 3" xfId="24526"/>
    <cellStyle name="Total 2 5 12 4" xfId="24527"/>
    <cellStyle name="Total 2 5 12 5" xfId="24528"/>
    <cellStyle name="Total 2 5 12 6" xfId="24529"/>
    <cellStyle name="Total 2 5 12 7" xfId="24530"/>
    <cellStyle name="Total 2 5 12 8" xfId="24531"/>
    <cellStyle name="Total 2 5 12 9" xfId="24532"/>
    <cellStyle name="Total 2 5 13" xfId="24533"/>
    <cellStyle name="Total 2 5 13 10" xfId="24534"/>
    <cellStyle name="Total 2 5 13 11" xfId="24535"/>
    <cellStyle name="Total 2 5 13 2" xfId="24536"/>
    <cellStyle name="Total 2 5 13 3" xfId="24537"/>
    <cellStyle name="Total 2 5 13 4" xfId="24538"/>
    <cellStyle name="Total 2 5 13 5" xfId="24539"/>
    <cellStyle name="Total 2 5 13 6" xfId="24540"/>
    <cellStyle name="Total 2 5 13 7" xfId="24541"/>
    <cellStyle name="Total 2 5 13 8" xfId="24542"/>
    <cellStyle name="Total 2 5 13 9" xfId="24543"/>
    <cellStyle name="Total 2 5 14" xfId="24544"/>
    <cellStyle name="Total 2 5 14 10" xfId="24545"/>
    <cellStyle name="Total 2 5 14 11" xfId="24546"/>
    <cellStyle name="Total 2 5 14 2" xfId="24547"/>
    <cellStyle name="Total 2 5 14 3" xfId="24548"/>
    <cellStyle name="Total 2 5 14 4" xfId="24549"/>
    <cellStyle name="Total 2 5 14 5" xfId="24550"/>
    <cellStyle name="Total 2 5 14 6" xfId="24551"/>
    <cellStyle name="Total 2 5 14 7" xfId="24552"/>
    <cellStyle name="Total 2 5 14 8" xfId="24553"/>
    <cellStyle name="Total 2 5 14 9" xfId="24554"/>
    <cellStyle name="Total 2 5 15" xfId="24555"/>
    <cellStyle name="Total 2 5 15 10" xfId="24556"/>
    <cellStyle name="Total 2 5 15 11" xfId="24557"/>
    <cellStyle name="Total 2 5 15 2" xfId="24558"/>
    <cellStyle name="Total 2 5 15 3" xfId="24559"/>
    <cellStyle name="Total 2 5 15 4" xfId="24560"/>
    <cellStyle name="Total 2 5 15 5" xfId="24561"/>
    <cellStyle name="Total 2 5 15 6" xfId="24562"/>
    <cellStyle name="Total 2 5 15 7" xfId="24563"/>
    <cellStyle name="Total 2 5 15 8" xfId="24564"/>
    <cellStyle name="Total 2 5 15 9" xfId="24565"/>
    <cellStyle name="Total 2 5 16" xfId="24566"/>
    <cellStyle name="Total 2 5 16 10" xfId="24567"/>
    <cellStyle name="Total 2 5 16 11" xfId="24568"/>
    <cellStyle name="Total 2 5 16 2" xfId="24569"/>
    <cellStyle name="Total 2 5 16 3" xfId="24570"/>
    <cellStyle name="Total 2 5 16 4" xfId="24571"/>
    <cellStyle name="Total 2 5 16 5" xfId="24572"/>
    <cellStyle name="Total 2 5 16 6" xfId="24573"/>
    <cellStyle name="Total 2 5 16 7" xfId="24574"/>
    <cellStyle name="Total 2 5 16 8" xfId="24575"/>
    <cellStyle name="Total 2 5 16 9" xfId="24576"/>
    <cellStyle name="Total 2 5 17" xfId="24577"/>
    <cellStyle name="Total 2 5 17 10" xfId="24578"/>
    <cellStyle name="Total 2 5 17 11" xfId="24579"/>
    <cellStyle name="Total 2 5 17 2" xfId="24580"/>
    <cellStyle name="Total 2 5 17 3" xfId="24581"/>
    <cellStyle name="Total 2 5 17 4" xfId="24582"/>
    <cellStyle name="Total 2 5 17 5" xfId="24583"/>
    <cellStyle name="Total 2 5 17 6" xfId="24584"/>
    <cellStyle name="Total 2 5 17 7" xfId="24585"/>
    <cellStyle name="Total 2 5 17 8" xfId="24586"/>
    <cellStyle name="Total 2 5 17 9" xfId="24587"/>
    <cellStyle name="Total 2 5 18" xfId="24588"/>
    <cellStyle name="Total 2 5 18 10" xfId="24589"/>
    <cellStyle name="Total 2 5 18 11" xfId="24590"/>
    <cellStyle name="Total 2 5 18 2" xfId="24591"/>
    <cellStyle name="Total 2 5 18 3" xfId="24592"/>
    <cellStyle name="Total 2 5 18 4" xfId="24593"/>
    <cellStyle name="Total 2 5 18 5" xfId="24594"/>
    <cellStyle name="Total 2 5 18 6" xfId="24595"/>
    <cellStyle name="Total 2 5 18 7" xfId="24596"/>
    <cellStyle name="Total 2 5 18 8" xfId="24597"/>
    <cellStyle name="Total 2 5 18 9" xfId="24598"/>
    <cellStyle name="Total 2 5 19" xfId="24599"/>
    <cellStyle name="Total 2 5 2" xfId="24600"/>
    <cellStyle name="Total 2 5 2 10" xfId="24601"/>
    <cellStyle name="Total 2 5 2 11" xfId="24602"/>
    <cellStyle name="Total 2 5 2 2" xfId="24603"/>
    <cellStyle name="Total 2 5 2 3" xfId="24604"/>
    <cellStyle name="Total 2 5 2 4" xfId="24605"/>
    <cellStyle name="Total 2 5 2 5" xfId="24606"/>
    <cellStyle name="Total 2 5 2 6" xfId="24607"/>
    <cellStyle name="Total 2 5 2 7" xfId="24608"/>
    <cellStyle name="Total 2 5 2 8" xfId="24609"/>
    <cellStyle name="Total 2 5 2 9" xfId="24610"/>
    <cellStyle name="Total 2 5 20" xfId="24611"/>
    <cellStyle name="Total 2 5 21" xfId="24612"/>
    <cellStyle name="Total 2 5 22" xfId="24613"/>
    <cellStyle name="Total 2 5 23" xfId="24614"/>
    <cellStyle name="Total 2 5 24" xfId="24615"/>
    <cellStyle name="Total 2 5 25" xfId="24616"/>
    <cellStyle name="Total 2 5 26" xfId="24617"/>
    <cellStyle name="Total 2 5 27" xfId="24618"/>
    <cellStyle name="Total 2 5 28" xfId="24619"/>
    <cellStyle name="Total 2 5 29" xfId="24620"/>
    <cellStyle name="Total 2 5 3" xfId="24621"/>
    <cellStyle name="Total 2 5 3 10" xfId="24622"/>
    <cellStyle name="Total 2 5 3 11" xfId="24623"/>
    <cellStyle name="Total 2 5 3 2" xfId="24624"/>
    <cellStyle name="Total 2 5 3 3" xfId="24625"/>
    <cellStyle name="Total 2 5 3 4" xfId="24626"/>
    <cellStyle name="Total 2 5 3 5" xfId="24627"/>
    <cellStyle name="Total 2 5 3 6" xfId="24628"/>
    <cellStyle name="Total 2 5 3 7" xfId="24629"/>
    <cellStyle name="Total 2 5 3 8" xfId="24630"/>
    <cellStyle name="Total 2 5 3 9" xfId="24631"/>
    <cellStyle name="Total 2 5 30" xfId="24632"/>
    <cellStyle name="Total 2 5 31" xfId="24633"/>
    <cellStyle name="Total 2 5 32" xfId="24634"/>
    <cellStyle name="Total 2 5 33" xfId="24635"/>
    <cellStyle name="Total 2 5 34" xfId="24636"/>
    <cellStyle name="Total 2 5 35" xfId="24637"/>
    <cellStyle name="Total 2 5 36" xfId="24638"/>
    <cellStyle name="Total 2 5 37" xfId="24639"/>
    <cellStyle name="Total 2 5 38" xfId="24640"/>
    <cellStyle name="Total 2 5 39" xfId="24641"/>
    <cellStyle name="Total 2 5 4" xfId="24642"/>
    <cellStyle name="Total 2 5 4 10" xfId="24643"/>
    <cellStyle name="Total 2 5 4 11" xfId="24644"/>
    <cellStyle name="Total 2 5 4 2" xfId="24645"/>
    <cellStyle name="Total 2 5 4 3" xfId="24646"/>
    <cellStyle name="Total 2 5 4 4" xfId="24647"/>
    <cellStyle name="Total 2 5 4 5" xfId="24648"/>
    <cellStyle name="Total 2 5 4 6" xfId="24649"/>
    <cellStyle name="Total 2 5 4 7" xfId="24650"/>
    <cellStyle name="Total 2 5 4 8" xfId="24651"/>
    <cellStyle name="Total 2 5 4 9" xfId="24652"/>
    <cellStyle name="Total 2 5 40" xfId="24653"/>
    <cellStyle name="Total 2 5 5" xfId="24654"/>
    <cellStyle name="Total 2 5 5 10" xfId="24655"/>
    <cellStyle name="Total 2 5 5 11" xfId="24656"/>
    <cellStyle name="Total 2 5 5 2" xfId="24657"/>
    <cellStyle name="Total 2 5 5 3" xfId="24658"/>
    <cellStyle name="Total 2 5 5 4" xfId="24659"/>
    <cellStyle name="Total 2 5 5 5" xfId="24660"/>
    <cellStyle name="Total 2 5 5 6" xfId="24661"/>
    <cellStyle name="Total 2 5 5 7" xfId="24662"/>
    <cellStyle name="Total 2 5 5 8" xfId="24663"/>
    <cellStyle name="Total 2 5 5 9" xfId="24664"/>
    <cellStyle name="Total 2 5 6" xfId="24665"/>
    <cellStyle name="Total 2 5 6 10" xfId="24666"/>
    <cellStyle name="Total 2 5 6 11" xfId="24667"/>
    <cellStyle name="Total 2 5 6 2" xfId="24668"/>
    <cellStyle name="Total 2 5 6 3" xfId="24669"/>
    <cellStyle name="Total 2 5 6 4" xfId="24670"/>
    <cellStyle name="Total 2 5 6 5" xfId="24671"/>
    <cellStyle name="Total 2 5 6 6" xfId="24672"/>
    <cellStyle name="Total 2 5 6 7" xfId="24673"/>
    <cellStyle name="Total 2 5 6 8" xfId="24674"/>
    <cellStyle name="Total 2 5 6 9" xfId="24675"/>
    <cellStyle name="Total 2 5 7" xfId="24676"/>
    <cellStyle name="Total 2 5 7 10" xfId="24677"/>
    <cellStyle name="Total 2 5 7 11" xfId="24678"/>
    <cellStyle name="Total 2 5 7 2" xfId="24679"/>
    <cellStyle name="Total 2 5 7 3" xfId="24680"/>
    <cellStyle name="Total 2 5 7 4" xfId="24681"/>
    <cellStyle name="Total 2 5 7 5" xfId="24682"/>
    <cellStyle name="Total 2 5 7 6" xfId="24683"/>
    <cellStyle name="Total 2 5 7 7" xfId="24684"/>
    <cellStyle name="Total 2 5 7 8" xfId="24685"/>
    <cellStyle name="Total 2 5 7 9" xfId="24686"/>
    <cellStyle name="Total 2 5 8" xfId="24687"/>
    <cellStyle name="Total 2 5 8 10" xfId="24688"/>
    <cellStyle name="Total 2 5 8 11" xfId="24689"/>
    <cellStyle name="Total 2 5 8 2" xfId="24690"/>
    <cellStyle name="Total 2 5 8 3" xfId="24691"/>
    <cellStyle name="Total 2 5 8 4" xfId="24692"/>
    <cellStyle name="Total 2 5 8 5" xfId="24693"/>
    <cellStyle name="Total 2 5 8 6" xfId="24694"/>
    <cellStyle name="Total 2 5 8 7" xfId="24695"/>
    <cellStyle name="Total 2 5 8 8" xfId="24696"/>
    <cellStyle name="Total 2 5 8 9" xfId="24697"/>
    <cellStyle name="Total 2 5 9" xfId="24698"/>
    <cellStyle name="Total 2 5 9 10" xfId="24699"/>
    <cellStyle name="Total 2 5 9 11" xfId="24700"/>
    <cellStyle name="Total 2 5 9 2" xfId="24701"/>
    <cellStyle name="Total 2 5 9 3" xfId="24702"/>
    <cellStyle name="Total 2 5 9 4" xfId="24703"/>
    <cellStyle name="Total 2 5 9 5" xfId="24704"/>
    <cellStyle name="Total 2 5 9 6" xfId="24705"/>
    <cellStyle name="Total 2 5 9 7" xfId="24706"/>
    <cellStyle name="Total 2 5 9 8" xfId="24707"/>
    <cellStyle name="Total 2 5 9 9" xfId="24708"/>
    <cellStyle name="Total 2 6" xfId="24709"/>
    <cellStyle name="Total 2 6 10" xfId="24710"/>
    <cellStyle name="Total 2 6 10 10" xfId="24711"/>
    <cellStyle name="Total 2 6 10 11" xfId="24712"/>
    <cellStyle name="Total 2 6 10 2" xfId="24713"/>
    <cellStyle name="Total 2 6 10 3" xfId="24714"/>
    <cellStyle name="Total 2 6 10 4" xfId="24715"/>
    <cellStyle name="Total 2 6 10 5" xfId="24716"/>
    <cellStyle name="Total 2 6 10 6" xfId="24717"/>
    <cellStyle name="Total 2 6 10 7" xfId="24718"/>
    <cellStyle name="Total 2 6 10 8" xfId="24719"/>
    <cellStyle name="Total 2 6 10 9" xfId="24720"/>
    <cellStyle name="Total 2 6 11" xfId="24721"/>
    <cellStyle name="Total 2 6 11 10" xfId="24722"/>
    <cellStyle name="Total 2 6 11 11" xfId="24723"/>
    <cellStyle name="Total 2 6 11 2" xfId="24724"/>
    <cellStyle name="Total 2 6 11 3" xfId="24725"/>
    <cellStyle name="Total 2 6 11 4" xfId="24726"/>
    <cellStyle name="Total 2 6 11 5" xfId="24727"/>
    <cellStyle name="Total 2 6 11 6" xfId="24728"/>
    <cellStyle name="Total 2 6 11 7" xfId="24729"/>
    <cellStyle name="Total 2 6 11 8" xfId="24730"/>
    <cellStyle name="Total 2 6 11 9" xfId="24731"/>
    <cellStyle name="Total 2 6 12" xfId="24732"/>
    <cellStyle name="Total 2 6 12 10" xfId="24733"/>
    <cellStyle name="Total 2 6 12 11" xfId="24734"/>
    <cellStyle name="Total 2 6 12 2" xfId="24735"/>
    <cellStyle name="Total 2 6 12 3" xfId="24736"/>
    <cellStyle name="Total 2 6 12 4" xfId="24737"/>
    <cellStyle name="Total 2 6 12 5" xfId="24738"/>
    <cellStyle name="Total 2 6 12 6" xfId="24739"/>
    <cellStyle name="Total 2 6 12 7" xfId="24740"/>
    <cellStyle name="Total 2 6 12 8" xfId="24741"/>
    <cellStyle name="Total 2 6 12 9" xfId="24742"/>
    <cellStyle name="Total 2 6 13" xfId="24743"/>
    <cellStyle name="Total 2 6 13 10" xfId="24744"/>
    <cellStyle name="Total 2 6 13 11" xfId="24745"/>
    <cellStyle name="Total 2 6 13 2" xfId="24746"/>
    <cellStyle name="Total 2 6 13 3" xfId="24747"/>
    <cellStyle name="Total 2 6 13 4" xfId="24748"/>
    <cellStyle name="Total 2 6 13 5" xfId="24749"/>
    <cellStyle name="Total 2 6 13 6" xfId="24750"/>
    <cellStyle name="Total 2 6 13 7" xfId="24751"/>
    <cellStyle name="Total 2 6 13 8" xfId="24752"/>
    <cellStyle name="Total 2 6 13 9" xfId="24753"/>
    <cellStyle name="Total 2 6 14" xfId="24754"/>
    <cellStyle name="Total 2 6 14 10" xfId="24755"/>
    <cellStyle name="Total 2 6 14 11" xfId="24756"/>
    <cellStyle name="Total 2 6 14 2" xfId="24757"/>
    <cellStyle name="Total 2 6 14 3" xfId="24758"/>
    <cellStyle name="Total 2 6 14 4" xfId="24759"/>
    <cellStyle name="Total 2 6 14 5" xfId="24760"/>
    <cellStyle name="Total 2 6 14 6" xfId="24761"/>
    <cellStyle name="Total 2 6 14 7" xfId="24762"/>
    <cellStyle name="Total 2 6 14 8" xfId="24763"/>
    <cellStyle name="Total 2 6 14 9" xfId="24764"/>
    <cellStyle name="Total 2 6 15" xfId="24765"/>
    <cellStyle name="Total 2 6 15 10" xfId="24766"/>
    <cellStyle name="Total 2 6 15 11" xfId="24767"/>
    <cellStyle name="Total 2 6 15 2" xfId="24768"/>
    <cellStyle name="Total 2 6 15 3" xfId="24769"/>
    <cellStyle name="Total 2 6 15 4" xfId="24770"/>
    <cellStyle name="Total 2 6 15 5" xfId="24771"/>
    <cellStyle name="Total 2 6 15 6" xfId="24772"/>
    <cellStyle name="Total 2 6 15 7" xfId="24773"/>
    <cellStyle name="Total 2 6 15 8" xfId="24774"/>
    <cellStyle name="Total 2 6 15 9" xfId="24775"/>
    <cellStyle name="Total 2 6 16" xfId="24776"/>
    <cellStyle name="Total 2 6 16 10" xfId="24777"/>
    <cellStyle name="Total 2 6 16 11" xfId="24778"/>
    <cellStyle name="Total 2 6 16 2" xfId="24779"/>
    <cellStyle name="Total 2 6 16 3" xfId="24780"/>
    <cellStyle name="Total 2 6 16 4" xfId="24781"/>
    <cellStyle name="Total 2 6 16 5" xfId="24782"/>
    <cellStyle name="Total 2 6 16 6" xfId="24783"/>
    <cellStyle name="Total 2 6 16 7" xfId="24784"/>
    <cellStyle name="Total 2 6 16 8" xfId="24785"/>
    <cellStyle name="Total 2 6 16 9" xfId="24786"/>
    <cellStyle name="Total 2 6 17" xfId="24787"/>
    <cellStyle name="Total 2 6 17 10" xfId="24788"/>
    <cellStyle name="Total 2 6 17 11" xfId="24789"/>
    <cellStyle name="Total 2 6 17 2" xfId="24790"/>
    <cellStyle name="Total 2 6 17 3" xfId="24791"/>
    <cellStyle name="Total 2 6 17 4" xfId="24792"/>
    <cellStyle name="Total 2 6 17 5" xfId="24793"/>
    <cellStyle name="Total 2 6 17 6" xfId="24794"/>
    <cellStyle name="Total 2 6 17 7" xfId="24795"/>
    <cellStyle name="Total 2 6 17 8" xfId="24796"/>
    <cellStyle name="Total 2 6 17 9" xfId="24797"/>
    <cellStyle name="Total 2 6 18" xfId="24798"/>
    <cellStyle name="Total 2 6 18 10" xfId="24799"/>
    <cellStyle name="Total 2 6 18 11" xfId="24800"/>
    <cellStyle name="Total 2 6 18 2" xfId="24801"/>
    <cellStyle name="Total 2 6 18 3" xfId="24802"/>
    <cellStyle name="Total 2 6 18 4" xfId="24803"/>
    <cellStyle name="Total 2 6 18 5" xfId="24804"/>
    <cellStyle name="Total 2 6 18 6" xfId="24805"/>
    <cellStyle name="Total 2 6 18 7" xfId="24806"/>
    <cellStyle name="Total 2 6 18 8" xfId="24807"/>
    <cellStyle name="Total 2 6 18 9" xfId="24808"/>
    <cellStyle name="Total 2 6 19" xfId="24809"/>
    <cellStyle name="Total 2 6 2" xfId="24810"/>
    <cellStyle name="Total 2 6 2 10" xfId="24811"/>
    <cellStyle name="Total 2 6 2 11" xfId="24812"/>
    <cellStyle name="Total 2 6 2 2" xfId="24813"/>
    <cellStyle name="Total 2 6 2 3" xfId="24814"/>
    <cellStyle name="Total 2 6 2 4" xfId="24815"/>
    <cellStyle name="Total 2 6 2 5" xfId="24816"/>
    <cellStyle name="Total 2 6 2 6" xfId="24817"/>
    <cellStyle name="Total 2 6 2 7" xfId="24818"/>
    <cellStyle name="Total 2 6 2 8" xfId="24819"/>
    <cellStyle name="Total 2 6 2 9" xfId="24820"/>
    <cellStyle name="Total 2 6 20" xfId="24821"/>
    <cellStyle name="Total 2 6 21" xfId="24822"/>
    <cellStyle name="Total 2 6 22" xfId="24823"/>
    <cellStyle name="Total 2 6 23" xfId="24824"/>
    <cellStyle name="Total 2 6 24" xfId="24825"/>
    <cellStyle name="Total 2 6 25" xfId="24826"/>
    <cellStyle name="Total 2 6 26" xfId="24827"/>
    <cellStyle name="Total 2 6 27" xfId="24828"/>
    <cellStyle name="Total 2 6 28" xfId="24829"/>
    <cellStyle name="Total 2 6 29" xfId="24830"/>
    <cellStyle name="Total 2 6 3" xfId="24831"/>
    <cellStyle name="Total 2 6 3 10" xfId="24832"/>
    <cellStyle name="Total 2 6 3 11" xfId="24833"/>
    <cellStyle name="Total 2 6 3 2" xfId="24834"/>
    <cellStyle name="Total 2 6 3 3" xfId="24835"/>
    <cellStyle name="Total 2 6 3 4" xfId="24836"/>
    <cellStyle name="Total 2 6 3 5" xfId="24837"/>
    <cellStyle name="Total 2 6 3 6" xfId="24838"/>
    <cellStyle name="Total 2 6 3 7" xfId="24839"/>
    <cellStyle name="Total 2 6 3 8" xfId="24840"/>
    <cellStyle name="Total 2 6 3 9" xfId="24841"/>
    <cellStyle name="Total 2 6 30" xfId="24842"/>
    <cellStyle name="Total 2 6 31" xfId="24843"/>
    <cellStyle name="Total 2 6 32" xfId="24844"/>
    <cellStyle name="Total 2 6 33" xfId="24845"/>
    <cellStyle name="Total 2 6 34" xfId="24846"/>
    <cellStyle name="Total 2 6 35" xfId="24847"/>
    <cellStyle name="Total 2 6 36" xfId="24848"/>
    <cellStyle name="Total 2 6 37" xfId="24849"/>
    <cellStyle name="Total 2 6 38" xfId="24850"/>
    <cellStyle name="Total 2 6 39" xfId="24851"/>
    <cellStyle name="Total 2 6 4" xfId="24852"/>
    <cellStyle name="Total 2 6 4 10" xfId="24853"/>
    <cellStyle name="Total 2 6 4 11" xfId="24854"/>
    <cellStyle name="Total 2 6 4 2" xfId="24855"/>
    <cellStyle name="Total 2 6 4 3" xfId="24856"/>
    <cellStyle name="Total 2 6 4 4" xfId="24857"/>
    <cellStyle name="Total 2 6 4 5" xfId="24858"/>
    <cellStyle name="Total 2 6 4 6" xfId="24859"/>
    <cellStyle name="Total 2 6 4 7" xfId="24860"/>
    <cellStyle name="Total 2 6 4 8" xfId="24861"/>
    <cellStyle name="Total 2 6 4 9" xfId="24862"/>
    <cellStyle name="Total 2 6 40" xfId="24863"/>
    <cellStyle name="Total 2 6 5" xfId="24864"/>
    <cellStyle name="Total 2 6 5 10" xfId="24865"/>
    <cellStyle name="Total 2 6 5 11" xfId="24866"/>
    <cellStyle name="Total 2 6 5 2" xfId="24867"/>
    <cellStyle name="Total 2 6 5 3" xfId="24868"/>
    <cellStyle name="Total 2 6 5 4" xfId="24869"/>
    <cellStyle name="Total 2 6 5 5" xfId="24870"/>
    <cellStyle name="Total 2 6 5 6" xfId="24871"/>
    <cellStyle name="Total 2 6 5 7" xfId="24872"/>
    <cellStyle name="Total 2 6 5 8" xfId="24873"/>
    <cellStyle name="Total 2 6 5 9" xfId="24874"/>
    <cellStyle name="Total 2 6 6" xfId="24875"/>
    <cellStyle name="Total 2 6 6 10" xfId="24876"/>
    <cellStyle name="Total 2 6 6 11" xfId="24877"/>
    <cellStyle name="Total 2 6 6 2" xfId="24878"/>
    <cellStyle name="Total 2 6 6 3" xfId="24879"/>
    <cellStyle name="Total 2 6 6 4" xfId="24880"/>
    <cellStyle name="Total 2 6 6 5" xfId="24881"/>
    <cellStyle name="Total 2 6 6 6" xfId="24882"/>
    <cellStyle name="Total 2 6 6 7" xfId="24883"/>
    <cellStyle name="Total 2 6 6 8" xfId="24884"/>
    <cellStyle name="Total 2 6 6 9" xfId="24885"/>
    <cellStyle name="Total 2 6 7" xfId="24886"/>
    <cellStyle name="Total 2 6 7 10" xfId="24887"/>
    <cellStyle name="Total 2 6 7 11" xfId="24888"/>
    <cellStyle name="Total 2 6 7 2" xfId="24889"/>
    <cellStyle name="Total 2 6 7 3" xfId="24890"/>
    <cellStyle name="Total 2 6 7 4" xfId="24891"/>
    <cellStyle name="Total 2 6 7 5" xfId="24892"/>
    <cellStyle name="Total 2 6 7 6" xfId="24893"/>
    <cellStyle name="Total 2 6 7 7" xfId="24894"/>
    <cellStyle name="Total 2 6 7 8" xfId="24895"/>
    <cellStyle name="Total 2 6 7 9" xfId="24896"/>
    <cellStyle name="Total 2 6 8" xfId="24897"/>
    <cellStyle name="Total 2 6 8 10" xfId="24898"/>
    <cellStyle name="Total 2 6 8 11" xfId="24899"/>
    <cellStyle name="Total 2 6 8 2" xfId="24900"/>
    <cellStyle name="Total 2 6 8 3" xfId="24901"/>
    <cellStyle name="Total 2 6 8 4" xfId="24902"/>
    <cellStyle name="Total 2 6 8 5" xfId="24903"/>
    <cellStyle name="Total 2 6 8 6" xfId="24904"/>
    <cellStyle name="Total 2 6 8 7" xfId="24905"/>
    <cellStyle name="Total 2 6 8 8" xfId="24906"/>
    <cellStyle name="Total 2 6 8 9" xfId="24907"/>
    <cellStyle name="Total 2 6 9" xfId="24908"/>
    <cellStyle name="Total 2 6 9 10" xfId="24909"/>
    <cellStyle name="Total 2 6 9 11" xfId="24910"/>
    <cellStyle name="Total 2 6 9 2" xfId="24911"/>
    <cellStyle name="Total 2 6 9 3" xfId="24912"/>
    <cellStyle name="Total 2 6 9 4" xfId="24913"/>
    <cellStyle name="Total 2 6 9 5" xfId="24914"/>
    <cellStyle name="Total 2 6 9 6" xfId="24915"/>
    <cellStyle name="Total 2 6 9 7" xfId="24916"/>
    <cellStyle name="Total 2 6 9 8" xfId="24917"/>
    <cellStyle name="Total 2 6 9 9" xfId="24918"/>
    <cellStyle name="Total 2 7" xfId="24919"/>
    <cellStyle name="Total 2 7 10" xfId="24920"/>
    <cellStyle name="Total 2 7 10 10" xfId="24921"/>
    <cellStyle name="Total 2 7 10 11" xfId="24922"/>
    <cellStyle name="Total 2 7 10 2" xfId="24923"/>
    <cellStyle name="Total 2 7 10 3" xfId="24924"/>
    <cellStyle name="Total 2 7 10 4" xfId="24925"/>
    <cellStyle name="Total 2 7 10 5" xfId="24926"/>
    <cellStyle name="Total 2 7 10 6" xfId="24927"/>
    <cellStyle name="Total 2 7 10 7" xfId="24928"/>
    <cellStyle name="Total 2 7 10 8" xfId="24929"/>
    <cellStyle name="Total 2 7 10 9" xfId="24930"/>
    <cellStyle name="Total 2 7 11" xfId="24931"/>
    <cellStyle name="Total 2 7 11 10" xfId="24932"/>
    <cellStyle name="Total 2 7 11 11" xfId="24933"/>
    <cellStyle name="Total 2 7 11 2" xfId="24934"/>
    <cellStyle name="Total 2 7 11 3" xfId="24935"/>
    <cellStyle name="Total 2 7 11 4" xfId="24936"/>
    <cellStyle name="Total 2 7 11 5" xfId="24937"/>
    <cellStyle name="Total 2 7 11 6" xfId="24938"/>
    <cellStyle name="Total 2 7 11 7" xfId="24939"/>
    <cellStyle name="Total 2 7 11 8" xfId="24940"/>
    <cellStyle name="Total 2 7 11 9" xfId="24941"/>
    <cellStyle name="Total 2 7 12" xfId="24942"/>
    <cellStyle name="Total 2 7 12 10" xfId="24943"/>
    <cellStyle name="Total 2 7 12 11" xfId="24944"/>
    <cellStyle name="Total 2 7 12 2" xfId="24945"/>
    <cellStyle name="Total 2 7 12 3" xfId="24946"/>
    <cellStyle name="Total 2 7 12 4" xfId="24947"/>
    <cellStyle name="Total 2 7 12 5" xfId="24948"/>
    <cellStyle name="Total 2 7 12 6" xfId="24949"/>
    <cellStyle name="Total 2 7 12 7" xfId="24950"/>
    <cellStyle name="Total 2 7 12 8" xfId="24951"/>
    <cellStyle name="Total 2 7 12 9" xfId="24952"/>
    <cellStyle name="Total 2 7 13" xfId="24953"/>
    <cellStyle name="Total 2 7 13 10" xfId="24954"/>
    <cellStyle name="Total 2 7 13 11" xfId="24955"/>
    <cellStyle name="Total 2 7 13 2" xfId="24956"/>
    <cellStyle name="Total 2 7 13 3" xfId="24957"/>
    <cellStyle name="Total 2 7 13 4" xfId="24958"/>
    <cellStyle name="Total 2 7 13 5" xfId="24959"/>
    <cellStyle name="Total 2 7 13 6" xfId="24960"/>
    <cellStyle name="Total 2 7 13 7" xfId="24961"/>
    <cellStyle name="Total 2 7 13 8" xfId="24962"/>
    <cellStyle name="Total 2 7 13 9" xfId="24963"/>
    <cellStyle name="Total 2 7 14" xfId="24964"/>
    <cellStyle name="Total 2 7 14 10" xfId="24965"/>
    <cellStyle name="Total 2 7 14 11" xfId="24966"/>
    <cellStyle name="Total 2 7 14 2" xfId="24967"/>
    <cellStyle name="Total 2 7 14 3" xfId="24968"/>
    <cellStyle name="Total 2 7 14 4" xfId="24969"/>
    <cellStyle name="Total 2 7 14 5" xfId="24970"/>
    <cellStyle name="Total 2 7 14 6" xfId="24971"/>
    <cellStyle name="Total 2 7 14 7" xfId="24972"/>
    <cellStyle name="Total 2 7 14 8" xfId="24973"/>
    <cellStyle name="Total 2 7 14 9" xfId="24974"/>
    <cellStyle name="Total 2 7 15" xfId="24975"/>
    <cellStyle name="Total 2 7 15 10" xfId="24976"/>
    <cellStyle name="Total 2 7 15 11" xfId="24977"/>
    <cellStyle name="Total 2 7 15 2" xfId="24978"/>
    <cellStyle name="Total 2 7 15 3" xfId="24979"/>
    <cellStyle name="Total 2 7 15 4" xfId="24980"/>
    <cellStyle name="Total 2 7 15 5" xfId="24981"/>
    <cellStyle name="Total 2 7 15 6" xfId="24982"/>
    <cellStyle name="Total 2 7 15 7" xfId="24983"/>
    <cellStyle name="Total 2 7 15 8" xfId="24984"/>
    <cellStyle name="Total 2 7 15 9" xfId="24985"/>
    <cellStyle name="Total 2 7 16" xfId="24986"/>
    <cellStyle name="Total 2 7 16 10" xfId="24987"/>
    <cellStyle name="Total 2 7 16 11" xfId="24988"/>
    <cellStyle name="Total 2 7 16 2" xfId="24989"/>
    <cellStyle name="Total 2 7 16 3" xfId="24990"/>
    <cellStyle name="Total 2 7 16 4" xfId="24991"/>
    <cellStyle name="Total 2 7 16 5" xfId="24992"/>
    <cellStyle name="Total 2 7 16 6" xfId="24993"/>
    <cellStyle name="Total 2 7 16 7" xfId="24994"/>
    <cellStyle name="Total 2 7 16 8" xfId="24995"/>
    <cellStyle name="Total 2 7 16 9" xfId="24996"/>
    <cellStyle name="Total 2 7 17" xfId="24997"/>
    <cellStyle name="Total 2 7 17 10" xfId="24998"/>
    <cellStyle name="Total 2 7 17 11" xfId="24999"/>
    <cellStyle name="Total 2 7 17 2" xfId="25000"/>
    <cellStyle name="Total 2 7 17 3" xfId="25001"/>
    <cellStyle name="Total 2 7 17 4" xfId="25002"/>
    <cellStyle name="Total 2 7 17 5" xfId="25003"/>
    <cellStyle name="Total 2 7 17 6" xfId="25004"/>
    <cellStyle name="Total 2 7 17 7" xfId="25005"/>
    <cellStyle name="Total 2 7 17 8" xfId="25006"/>
    <cellStyle name="Total 2 7 17 9" xfId="25007"/>
    <cellStyle name="Total 2 7 18" xfId="25008"/>
    <cellStyle name="Total 2 7 18 10" xfId="25009"/>
    <cellStyle name="Total 2 7 18 11" xfId="25010"/>
    <cellStyle name="Total 2 7 18 2" xfId="25011"/>
    <cellStyle name="Total 2 7 18 3" xfId="25012"/>
    <cellStyle name="Total 2 7 18 4" xfId="25013"/>
    <cellStyle name="Total 2 7 18 5" xfId="25014"/>
    <cellStyle name="Total 2 7 18 6" xfId="25015"/>
    <cellStyle name="Total 2 7 18 7" xfId="25016"/>
    <cellStyle name="Total 2 7 18 8" xfId="25017"/>
    <cellStyle name="Total 2 7 18 9" xfId="25018"/>
    <cellStyle name="Total 2 7 19" xfId="25019"/>
    <cellStyle name="Total 2 7 2" xfId="25020"/>
    <cellStyle name="Total 2 7 2 10" xfId="25021"/>
    <cellStyle name="Total 2 7 2 11" xfId="25022"/>
    <cellStyle name="Total 2 7 2 2" xfId="25023"/>
    <cellStyle name="Total 2 7 2 3" xfId="25024"/>
    <cellStyle name="Total 2 7 2 4" xfId="25025"/>
    <cellStyle name="Total 2 7 2 5" xfId="25026"/>
    <cellStyle name="Total 2 7 2 6" xfId="25027"/>
    <cellStyle name="Total 2 7 2 7" xfId="25028"/>
    <cellStyle name="Total 2 7 2 8" xfId="25029"/>
    <cellStyle name="Total 2 7 2 9" xfId="25030"/>
    <cellStyle name="Total 2 7 20" xfId="25031"/>
    <cellStyle name="Total 2 7 21" xfId="25032"/>
    <cellStyle name="Total 2 7 22" xfId="25033"/>
    <cellStyle name="Total 2 7 23" xfId="25034"/>
    <cellStyle name="Total 2 7 24" xfId="25035"/>
    <cellStyle name="Total 2 7 25" xfId="25036"/>
    <cellStyle name="Total 2 7 26" xfId="25037"/>
    <cellStyle name="Total 2 7 27" xfId="25038"/>
    <cellStyle name="Total 2 7 28" xfId="25039"/>
    <cellStyle name="Total 2 7 29" xfId="25040"/>
    <cellStyle name="Total 2 7 3" xfId="25041"/>
    <cellStyle name="Total 2 7 3 10" xfId="25042"/>
    <cellStyle name="Total 2 7 3 11" xfId="25043"/>
    <cellStyle name="Total 2 7 3 2" xfId="25044"/>
    <cellStyle name="Total 2 7 3 3" xfId="25045"/>
    <cellStyle name="Total 2 7 3 4" xfId="25046"/>
    <cellStyle name="Total 2 7 3 5" xfId="25047"/>
    <cellStyle name="Total 2 7 3 6" xfId="25048"/>
    <cellStyle name="Total 2 7 3 7" xfId="25049"/>
    <cellStyle name="Total 2 7 3 8" xfId="25050"/>
    <cellStyle name="Total 2 7 3 9" xfId="25051"/>
    <cellStyle name="Total 2 7 30" xfId="25052"/>
    <cellStyle name="Total 2 7 31" xfId="25053"/>
    <cellStyle name="Total 2 7 32" xfId="25054"/>
    <cellStyle name="Total 2 7 33" xfId="25055"/>
    <cellStyle name="Total 2 7 34" xfId="25056"/>
    <cellStyle name="Total 2 7 35" xfId="25057"/>
    <cellStyle name="Total 2 7 36" xfId="25058"/>
    <cellStyle name="Total 2 7 37" xfId="25059"/>
    <cellStyle name="Total 2 7 38" xfId="25060"/>
    <cellStyle name="Total 2 7 39" xfId="25061"/>
    <cellStyle name="Total 2 7 4" xfId="25062"/>
    <cellStyle name="Total 2 7 4 10" xfId="25063"/>
    <cellStyle name="Total 2 7 4 11" xfId="25064"/>
    <cellStyle name="Total 2 7 4 2" xfId="25065"/>
    <cellStyle name="Total 2 7 4 3" xfId="25066"/>
    <cellStyle name="Total 2 7 4 4" xfId="25067"/>
    <cellStyle name="Total 2 7 4 5" xfId="25068"/>
    <cellStyle name="Total 2 7 4 6" xfId="25069"/>
    <cellStyle name="Total 2 7 4 7" xfId="25070"/>
    <cellStyle name="Total 2 7 4 8" xfId="25071"/>
    <cellStyle name="Total 2 7 4 9" xfId="25072"/>
    <cellStyle name="Total 2 7 40" xfId="25073"/>
    <cellStyle name="Total 2 7 5" xfId="25074"/>
    <cellStyle name="Total 2 7 5 10" xfId="25075"/>
    <cellStyle name="Total 2 7 5 11" xfId="25076"/>
    <cellStyle name="Total 2 7 5 2" xfId="25077"/>
    <cellStyle name="Total 2 7 5 3" xfId="25078"/>
    <cellStyle name="Total 2 7 5 4" xfId="25079"/>
    <cellStyle name="Total 2 7 5 5" xfId="25080"/>
    <cellStyle name="Total 2 7 5 6" xfId="25081"/>
    <cellStyle name="Total 2 7 5 7" xfId="25082"/>
    <cellStyle name="Total 2 7 5 8" xfId="25083"/>
    <cellStyle name="Total 2 7 5 9" xfId="25084"/>
    <cellStyle name="Total 2 7 6" xfId="25085"/>
    <cellStyle name="Total 2 7 6 10" xfId="25086"/>
    <cellStyle name="Total 2 7 6 11" xfId="25087"/>
    <cellStyle name="Total 2 7 6 2" xfId="25088"/>
    <cellStyle name="Total 2 7 6 3" xfId="25089"/>
    <cellStyle name="Total 2 7 6 4" xfId="25090"/>
    <cellStyle name="Total 2 7 6 5" xfId="25091"/>
    <cellStyle name="Total 2 7 6 6" xfId="25092"/>
    <cellStyle name="Total 2 7 6 7" xfId="25093"/>
    <cellStyle name="Total 2 7 6 8" xfId="25094"/>
    <cellStyle name="Total 2 7 6 9" xfId="25095"/>
    <cellStyle name="Total 2 7 7" xfId="25096"/>
    <cellStyle name="Total 2 7 7 10" xfId="25097"/>
    <cellStyle name="Total 2 7 7 11" xfId="25098"/>
    <cellStyle name="Total 2 7 7 2" xfId="25099"/>
    <cellStyle name="Total 2 7 7 3" xfId="25100"/>
    <cellStyle name="Total 2 7 7 4" xfId="25101"/>
    <cellStyle name="Total 2 7 7 5" xfId="25102"/>
    <cellStyle name="Total 2 7 7 6" xfId="25103"/>
    <cellStyle name="Total 2 7 7 7" xfId="25104"/>
    <cellStyle name="Total 2 7 7 8" xfId="25105"/>
    <cellStyle name="Total 2 7 7 9" xfId="25106"/>
    <cellStyle name="Total 2 7 8" xfId="25107"/>
    <cellStyle name="Total 2 7 8 10" xfId="25108"/>
    <cellStyle name="Total 2 7 8 11" xfId="25109"/>
    <cellStyle name="Total 2 7 8 2" xfId="25110"/>
    <cellStyle name="Total 2 7 8 3" xfId="25111"/>
    <cellStyle name="Total 2 7 8 4" xfId="25112"/>
    <cellStyle name="Total 2 7 8 5" xfId="25113"/>
    <cellStyle name="Total 2 7 8 6" xfId="25114"/>
    <cellStyle name="Total 2 7 8 7" xfId="25115"/>
    <cellStyle name="Total 2 7 8 8" xfId="25116"/>
    <cellStyle name="Total 2 7 8 9" xfId="25117"/>
    <cellStyle name="Total 2 7 9" xfId="25118"/>
    <cellStyle name="Total 2 7 9 10" xfId="25119"/>
    <cellStyle name="Total 2 7 9 11" xfId="25120"/>
    <cellStyle name="Total 2 7 9 2" xfId="25121"/>
    <cellStyle name="Total 2 7 9 3" xfId="25122"/>
    <cellStyle name="Total 2 7 9 4" xfId="25123"/>
    <cellStyle name="Total 2 7 9 5" xfId="25124"/>
    <cellStyle name="Total 2 7 9 6" xfId="25125"/>
    <cellStyle name="Total 2 7 9 7" xfId="25126"/>
    <cellStyle name="Total 2 7 9 8" xfId="25127"/>
    <cellStyle name="Total 2 7 9 9" xfId="25128"/>
    <cellStyle name="Total 2 8" xfId="25129"/>
    <cellStyle name="Total 2 8 10" xfId="25130"/>
    <cellStyle name="Total 2 8 10 10" xfId="25131"/>
    <cellStyle name="Total 2 8 10 11" xfId="25132"/>
    <cellStyle name="Total 2 8 10 2" xfId="25133"/>
    <cellStyle name="Total 2 8 10 3" xfId="25134"/>
    <cellStyle name="Total 2 8 10 4" xfId="25135"/>
    <cellStyle name="Total 2 8 10 5" xfId="25136"/>
    <cellStyle name="Total 2 8 10 6" xfId="25137"/>
    <cellStyle name="Total 2 8 10 7" xfId="25138"/>
    <cellStyle name="Total 2 8 10 8" xfId="25139"/>
    <cellStyle name="Total 2 8 10 9" xfId="25140"/>
    <cellStyle name="Total 2 8 11" xfId="25141"/>
    <cellStyle name="Total 2 8 11 10" xfId="25142"/>
    <cellStyle name="Total 2 8 11 11" xfId="25143"/>
    <cellStyle name="Total 2 8 11 2" xfId="25144"/>
    <cellStyle name="Total 2 8 11 3" xfId="25145"/>
    <cellStyle name="Total 2 8 11 4" xfId="25146"/>
    <cellStyle name="Total 2 8 11 5" xfId="25147"/>
    <cellStyle name="Total 2 8 11 6" xfId="25148"/>
    <cellStyle name="Total 2 8 11 7" xfId="25149"/>
    <cellStyle name="Total 2 8 11 8" xfId="25150"/>
    <cellStyle name="Total 2 8 11 9" xfId="25151"/>
    <cellStyle name="Total 2 8 12" xfId="25152"/>
    <cellStyle name="Total 2 8 12 10" xfId="25153"/>
    <cellStyle name="Total 2 8 12 11" xfId="25154"/>
    <cellStyle name="Total 2 8 12 2" xfId="25155"/>
    <cellStyle name="Total 2 8 12 3" xfId="25156"/>
    <cellStyle name="Total 2 8 12 4" xfId="25157"/>
    <cellStyle name="Total 2 8 12 5" xfId="25158"/>
    <cellStyle name="Total 2 8 12 6" xfId="25159"/>
    <cellStyle name="Total 2 8 12 7" xfId="25160"/>
    <cellStyle name="Total 2 8 12 8" xfId="25161"/>
    <cellStyle name="Total 2 8 12 9" xfId="25162"/>
    <cellStyle name="Total 2 8 13" xfId="25163"/>
    <cellStyle name="Total 2 8 13 10" xfId="25164"/>
    <cellStyle name="Total 2 8 13 11" xfId="25165"/>
    <cellStyle name="Total 2 8 13 2" xfId="25166"/>
    <cellStyle name="Total 2 8 13 3" xfId="25167"/>
    <cellStyle name="Total 2 8 13 4" xfId="25168"/>
    <cellStyle name="Total 2 8 13 5" xfId="25169"/>
    <cellStyle name="Total 2 8 13 6" xfId="25170"/>
    <cellStyle name="Total 2 8 13 7" xfId="25171"/>
    <cellStyle name="Total 2 8 13 8" xfId="25172"/>
    <cellStyle name="Total 2 8 13 9" xfId="25173"/>
    <cellStyle name="Total 2 8 14" xfId="25174"/>
    <cellStyle name="Total 2 8 14 10" xfId="25175"/>
    <cellStyle name="Total 2 8 14 11" xfId="25176"/>
    <cellStyle name="Total 2 8 14 2" xfId="25177"/>
    <cellStyle name="Total 2 8 14 3" xfId="25178"/>
    <cellStyle name="Total 2 8 14 4" xfId="25179"/>
    <cellStyle name="Total 2 8 14 5" xfId="25180"/>
    <cellStyle name="Total 2 8 14 6" xfId="25181"/>
    <cellStyle name="Total 2 8 14 7" xfId="25182"/>
    <cellStyle name="Total 2 8 14 8" xfId="25183"/>
    <cellStyle name="Total 2 8 14 9" xfId="25184"/>
    <cellStyle name="Total 2 8 15" xfId="25185"/>
    <cellStyle name="Total 2 8 15 10" xfId="25186"/>
    <cellStyle name="Total 2 8 15 11" xfId="25187"/>
    <cellStyle name="Total 2 8 15 2" xfId="25188"/>
    <cellStyle name="Total 2 8 15 3" xfId="25189"/>
    <cellStyle name="Total 2 8 15 4" xfId="25190"/>
    <cellStyle name="Total 2 8 15 5" xfId="25191"/>
    <cellStyle name="Total 2 8 15 6" xfId="25192"/>
    <cellStyle name="Total 2 8 15 7" xfId="25193"/>
    <cellStyle name="Total 2 8 15 8" xfId="25194"/>
    <cellStyle name="Total 2 8 15 9" xfId="25195"/>
    <cellStyle name="Total 2 8 16" xfId="25196"/>
    <cellStyle name="Total 2 8 16 10" xfId="25197"/>
    <cellStyle name="Total 2 8 16 11" xfId="25198"/>
    <cellStyle name="Total 2 8 16 2" xfId="25199"/>
    <cellStyle name="Total 2 8 16 3" xfId="25200"/>
    <cellStyle name="Total 2 8 16 4" xfId="25201"/>
    <cellStyle name="Total 2 8 16 5" xfId="25202"/>
    <cellStyle name="Total 2 8 16 6" xfId="25203"/>
    <cellStyle name="Total 2 8 16 7" xfId="25204"/>
    <cellStyle name="Total 2 8 16 8" xfId="25205"/>
    <cellStyle name="Total 2 8 16 9" xfId="25206"/>
    <cellStyle name="Total 2 8 17" xfId="25207"/>
    <cellStyle name="Total 2 8 17 10" xfId="25208"/>
    <cellStyle name="Total 2 8 17 11" xfId="25209"/>
    <cellStyle name="Total 2 8 17 2" xfId="25210"/>
    <cellStyle name="Total 2 8 17 3" xfId="25211"/>
    <cellStyle name="Total 2 8 17 4" xfId="25212"/>
    <cellStyle name="Total 2 8 17 5" xfId="25213"/>
    <cellStyle name="Total 2 8 17 6" xfId="25214"/>
    <cellStyle name="Total 2 8 17 7" xfId="25215"/>
    <cellStyle name="Total 2 8 17 8" xfId="25216"/>
    <cellStyle name="Total 2 8 17 9" xfId="25217"/>
    <cellStyle name="Total 2 8 18" xfId="25218"/>
    <cellStyle name="Total 2 8 18 10" xfId="25219"/>
    <cellStyle name="Total 2 8 18 11" xfId="25220"/>
    <cellStyle name="Total 2 8 18 2" xfId="25221"/>
    <cellStyle name="Total 2 8 18 3" xfId="25222"/>
    <cellStyle name="Total 2 8 18 4" xfId="25223"/>
    <cellStyle name="Total 2 8 18 5" xfId="25224"/>
    <cellStyle name="Total 2 8 18 6" xfId="25225"/>
    <cellStyle name="Total 2 8 18 7" xfId="25226"/>
    <cellStyle name="Total 2 8 18 8" xfId="25227"/>
    <cellStyle name="Total 2 8 18 9" xfId="25228"/>
    <cellStyle name="Total 2 8 19" xfId="25229"/>
    <cellStyle name="Total 2 8 2" xfId="25230"/>
    <cellStyle name="Total 2 8 2 10" xfId="25231"/>
    <cellStyle name="Total 2 8 2 11" xfId="25232"/>
    <cellStyle name="Total 2 8 2 2" xfId="25233"/>
    <cellStyle name="Total 2 8 2 3" xfId="25234"/>
    <cellStyle name="Total 2 8 2 4" xfId="25235"/>
    <cellStyle name="Total 2 8 2 5" xfId="25236"/>
    <cellStyle name="Total 2 8 2 6" xfId="25237"/>
    <cellStyle name="Total 2 8 2 7" xfId="25238"/>
    <cellStyle name="Total 2 8 2 8" xfId="25239"/>
    <cellStyle name="Total 2 8 2 9" xfId="25240"/>
    <cellStyle name="Total 2 8 20" xfId="25241"/>
    <cellStyle name="Total 2 8 21" xfId="25242"/>
    <cellStyle name="Total 2 8 22" xfId="25243"/>
    <cellStyle name="Total 2 8 23" xfId="25244"/>
    <cellStyle name="Total 2 8 24" xfId="25245"/>
    <cellStyle name="Total 2 8 25" xfId="25246"/>
    <cellStyle name="Total 2 8 26" xfId="25247"/>
    <cellStyle name="Total 2 8 27" xfId="25248"/>
    <cellStyle name="Total 2 8 28" xfId="25249"/>
    <cellStyle name="Total 2 8 29" xfId="25250"/>
    <cellStyle name="Total 2 8 3" xfId="25251"/>
    <cellStyle name="Total 2 8 3 10" xfId="25252"/>
    <cellStyle name="Total 2 8 3 11" xfId="25253"/>
    <cellStyle name="Total 2 8 3 2" xfId="25254"/>
    <cellStyle name="Total 2 8 3 3" xfId="25255"/>
    <cellStyle name="Total 2 8 3 4" xfId="25256"/>
    <cellStyle name="Total 2 8 3 5" xfId="25257"/>
    <cellStyle name="Total 2 8 3 6" xfId="25258"/>
    <cellStyle name="Total 2 8 3 7" xfId="25259"/>
    <cellStyle name="Total 2 8 3 8" xfId="25260"/>
    <cellStyle name="Total 2 8 3 9" xfId="25261"/>
    <cellStyle name="Total 2 8 30" xfId="25262"/>
    <cellStyle name="Total 2 8 31" xfId="25263"/>
    <cellStyle name="Total 2 8 32" xfId="25264"/>
    <cellStyle name="Total 2 8 33" xfId="25265"/>
    <cellStyle name="Total 2 8 34" xfId="25266"/>
    <cellStyle name="Total 2 8 35" xfId="25267"/>
    <cellStyle name="Total 2 8 36" xfId="25268"/>
    <cellStyle name="Total 2 8 37" xfId="25269"/>
    <cellStyle name="Total 2 8 38" xfId="25270"/>
    <cellStyle name="Total 2 8 39" xfId="25271"/>
    <cellStyle name="Total 2 8 4" xfId="25272"/>
    <cellStyle name="Total 2 8 4 10" xfId="25273"/>
    <cellStyle name="Total 2 8 4 11" xfId="25274"/>
    <cellStyle name="Total 2 8 4 2" xfId="25275"/>
    <cellStyle name="Total 2 8 4 3" xfId="25276"/>
    <cellStyle name="Total 2 8 4 4" xfId="25277"/>
    <cellStyle name="Total 2 8 4 5" xfId="25278"/>
    <cellStyle name="Total 2 8 4 6" xfId="25279"/>
    <cellStyle name="Total 2 8 4 7" xfId="25280"/>
    <cellStyle name="Total 2 8 4 8" xfId="25281"/>
    <cellStyle name="Total 2 8 4 9" xfId="25282"/>
    <cellStyle name="Total 2 8 40" xfId="25283"/>
    <cellStyle name="Total 2 8 5" xfId="25284"/>
    <cellStyle name="Total 2 8 5 10" xfId="25285"/>
    <cellStyle name="Total 2 8 5 11" xfId="25286"/>
    <cellStyle name="Total 2 8 5 2" xfId="25287"/>
    <cellStyle name="Total 2 8 5 3" xfId="25288"/>
    <cellStyle name="Total 2 8 5 4" xfId="25289"/>
    <cellStyle name="Total 2 8 5 5" xfId="25290"/>
    <cellStyle name="Total 2 8 5 6" xfId="25291"/>
    <cellStyle name="Total 2 8 5 7" xfId="25292"/>
    <cellStyle name="Total 2 8 5 8" xfId="25293"/>
    <cellStyle name="Total 2 8 5 9" xfId="25294"/>
    <cellStyle name="Total 2 8 6" xfId="25295"/>
    <cellStyle name="Total 2 8 6 10" xfId="25296"/>
    <cellStyle name="Total 2 8 6 11" xfId="25297"/>
    <cellStyle name="Total 2 8 6 2" xfId="25298"/>
    <cellStyle name="Total 2 8 6 3" xfId="25299"/>
    <cellStyle name="Total 2 8 6 4" xfId="25300"/>
    <cellStyle name="Total 2 8 6 5" xfId="25301"/>
    <cellStyle name="Total 2 8 6 6" xfId="25302"/>
    <cellStyle name="Total 2 8 6 7" xfId="25303"/>
    <cellStyle name="Total 2 8 6 8" xfId="25304"/>
    <cellStyle name="Total 2 8 6 9" xfId="25305"/>
    <cellStyle name="Total 2 8 7" xfId="25306"/>
    <cellStyle name="Total 2 8 7 10" xfId="25307"/>
    <cellStyle name="Total 2 8 7 11" xfId="25308"/>
    <cellStyle name="Total 2 8 7 2" xfId="25309"/>
    <cellStyle name="Total 2 8 7 3" xfId="25310"/>
    <cellStyle name="Total 2 8 7 4" xfId="25311"/>
    <cellStyle name="Total 2 8 7 5" xfId="25312"/>
    <cellStyle name="Total 2 8 7 6" xfId="25313"/>
    <cellStyle name="Total 2 8 7 7" xfId="25314"/>
    <cellStyle name="Total 2 8 7 8" xfId="25315"/>
    <cellStyle name="Total 2 8 7 9" xfId="25316"/>
    <cellStyle name="Total 2 8 8" xfId="25317"/>
    <cellStyle name="Total 2 8 8 10" xfId="25318"/>
    <cellStyle name="Total 2 8 8 11" xfId="25319"/>
    <cellStyle name="Total 2 8 8 2" xfId="25320"/>
    <cellStyle name="Total 2 8 8 3" xfId="25321"/>
    <cellStyle name="Total 2 8 8 4" xfId="25322"/>
    <cellStyle name="Total 2 8 8 5" xfId="25323"/>
    <cellStyle name="Total 2 8 8 6" xfId="25324"/>
    <cellStyle name="Total 2 8 8 7" xfId="25325"/>
    <cellStyle name="Total 2 8 8 8" xfId="25326"/>
    <cellStyle name="Total 2 8 8 9" xfId="25327"/>
    <cellStyle name="Total 2 8 9" xfId="25328"/>
    <cellStyle name="Total 2 8 9 10" xfId="25329"/>
    <cellStyle name="Total 2 8 9 11" xfId="25330"/>
    <cellStyle name="Total 2 8 9 2" xfId="25331"/>
    <cellStyle name="Total 2 8 9 3" xfId="25332"/>
    <cellStyle name="Total 2 8 9 4" xfId="25333"/>
    <cellStyle name="Total 2 8 9 5" xfId="25334"/>
    <cellStyle name="Total 2 8 9 6" xfId="25335"/>
    <cellStyle name="Total 2 8 9 7" xfId="25336"/>
    <cellStyle name="Total 2 8 9 8" xfId="25337"/>
    <cellStyle name="Total 2 8 9 9" xfId="25338"/>
    <cellStyle name="Total 2 9" xfId="25339"/>
    <cellStyle name="Total 2 9 10" xfId="25340"/>
    <cellStyle name="Total 2 9 10 10" xfId="25341"/>
    <cellStyle name="Total 2 9 10 11" xfId="25342"/>
    <cellStyle name="Total 2 9 10 2" xfId="25343"/>
    <cellStyle name="Total 2 9 10 3" xfId="25344"/>
    <cellStyle name="Total 2 9 10 4" xfId="25345"/>
    <cellStyle name="Total 2 9 10 5" xfId="25346"/>
    <cellStyle name="Total 2 9 10 6" xfId="25347"/>
    <cellStyle name="Total 2 9 10 7" xfId="25348"/>
    <cellStyle name="Total 2 9 10 8" xfId="25349"/>
    <cellStyle name="Total 2 9 10 9" xfId="25350"/>
    <cellStyle name="Total 2 9 11" xfId="25351"/>
    <cellStyle name="Total 2 9 11 10" xfId="25352"/>
    <cellStyle name="Total 2 9 11 11" xfId="25353"/>
    <cellStyle name="Total 2 9 11 2" xfId="25354"/>
    <cellStyle name="Total 2 9 11 3" xfId="25355"/>
    <cellStyle name="Total 2 9 11 4" xfId="25356"/>
    <cellStyle name="Total 2 9 11 5" xfId="25357"/>
    <cellStyle name="Total 2 9 11 6" xfId="25358"/>
    <cellStyle name="Total 2 9 11 7" xfId="25359"/>
    <cellStyle name="Total 2 9 11 8" xfId="25360"/>
    <cellStyle name="Total 2 9 11 9" xfId="25361"/>
    <cellStyle name="Total 2 9 12" xfId="25362"/>
    <cellStyle name="Total 2 9 12 10" xfId="25363"/>
    <cellStyle name="Total 2 9 12 11" xfId="25364"/>
    <cellStyle name="Total 2 9 12 2" xfId="25365"/>
    <cellStyle name="Total 2 9 12 3" xfId="25366"/>
    <cellStyle name="Total 2 9 12 4" xfId="25367"/>
    <cellStyle name="Total 2 9 12 5" xfId="25368"/>
    <cellStyle name="Total 2 9 12 6" xfId="25369"/>
    <cellStyle name="Total 2 9 12 7" xfId="25370"/>
    <cellStyle name="Total 2 9 12 8" xfId="25371"/>
    <cellStyle name="Total 2 9 12 9" xfId="25372"/>
    <cellStyle name="Total 2 9 13" xfId="25373"/>
    <cellStyle name="Total 2 9 13 10" xfId="25374"/>
    <cellStyle name="Total 2 9 13 11" xfId="25375"/>
    <cellStyle name="Total 2 9 13 2" xfId="25376"/>
    <cellStyle name="Total 2 9 13 3" xfId="25377"/>
    <cellStyle name="Total 2 9 13 4" xfId="25378"/>
    <cellStyle name="Total 2 9 13 5" xfId="25379"/>
    <cellStyle name="Total 2 9 13 6" xfId="25380"/>
    <cellStyle name="Total 2 9 13 7" xfId="25381"/>
    <cellStyle name="Total 2 9 13 8" xfId="25382"/>
    <cellStyle name="Total 2 9 13 9" xfId="25383"/>
    <cellStyle name="Total 2 9 14" xfId="25384"/>
    <cellStyle name="Total 2 9 14 10" xfId="25385"/>
    <cellStyle name="Total 2 9 14 11" xfId="25386"/>
    <cellStyle name="Total 2 9 14 2" xfId="25387"/>
    <cellStyle name="Total 2 9 14 3" xfId="25388"/>
    <cellStyle name="Total 2 9 14 4" xfId="25389"/>
    <cellStyle name="Total 2 9 14 5" xfId="25390"/>
    <cellStyle name="Total 2 9 14 6" xfId="25391"/>
    <cellStyle name="Total 2 9 14 7" xfId="25392"/>
    <cellStyle name="Total 2 9 14 8" xfId="25393"/>
    <cellStyle name="Total 2 9 14 9" xfId="25394"/>
    <cellStyle name="Total 2 9 15" xfId="25395"/>
    <cellStyle name="Total 2 9 15 10" xfId="25396"/>
    <cellStyle name="Total 2 9 15 11" xfId="25397"/>
    <cellStyle name="Total 2 9 15 2" xfId="25398"/>
    <cellStyle name="Total 2 9 15 3" xfId="25399"/>
    <cellStyle name="Total 2 9 15 4" xfId="25400"/>
    <cellStyle name="Total 2 9 15 5" xfId="25401"/>
    <cellStyle name="Total 2 9 15 6" xfId="25402"/>
    <cellStyle name="Total 2 9 15 7" xfId="25403"/>
    <cellStyle name="Total 2 9 15 8" xfId="25404"/>
    <cellStyle name="Total 2 9 15 9" xfId="25405"/>
    <cellStyle name="Total 2 9 16" xfId="25406"/>
    <cellStyle name="Total 2 9 16 10" xfId="25407"/>
    <cellStyle name="Total 2 9 16 11" xfId="25408"/>
    <cellStyle name="Total 2 9 16 2" xfId="25409"/>
    <cellStyle name="Total 2 9 16 3" xfId="25410"/>
    <cellStyle name="Total 2 9 16 4" xfId="25411"/>
    <cellStyle name="Total 2 9 16 5" xfId="25412"/>
    <cellStyle name="Total 2 9 16 6" xfId="25413"/>
    <cellStyle name="Total 2 9 16 7" xfId="25414"/>
    <cellStyle name="Total 2 9 16 8" xfId="25415"/>
    <cellStyle name="Total 2 9 16 9" xfId="25416"/>
    <cellStyle name="Total 2 9 17" xfId="25417"/>
    <cellStyle name="Total 2 9 17 10" xfId="25418"/>
    <cellStyle name="Total 2 9 17 11" xfId="25419"/>
    <cellStyle name="Total 2 9 17 2" xfId="25420"/>
    <cellStyle name="Total 2 9 17 3" xfId="25421"/>
    <cellStyle name="Total 2 9 17 4" xfId="25422"/>
    <cellStyle name="Total 2 9 17 5" xfId="25423"/>
    <cellStyle name="Total 2 9 17 6" xfId="25424"/>
    <cellStyle name="Total 2 9 17 7" xfId="25425"/>
    <cellStyle name="Total 2 9 17 8" xfId="25426"/>
    <cellStyle name="Total 2 9 17 9" xfId="25427"/>
    <cellStyle name="Total 2 9 18" xfId="25428"/>
    <cellStyle name="Total 2 9 18 10" xfId="25429"/>
    <cellStyle name="Total 2 9 18 11" xfId="25430"/>
    <cellStyle name="Total 2 9 18 2" xfId="25431"/>
    <cellStyle name="Total 2 9 18 3" xfId="25432"/>
    <cellStyle name="Total 2 9 18 4" xfId="25433"/>
    <cellStyle name="Total 2 9 18 5" xfId="25434"/>
    <cellStyle name="Total 2 9 18 6" xfId="25435"/>
    <cellStyle name="Total 2 9 18 7" xfId="25436"/>
    <cellStyle name="Total 2 9 18 8" xfId="25437"/>
    <cellStyle name="Total 2 9 18 9" xfId="25438"/>
    <cellStyle name="Total 2 9 19" xfId="25439"/>
    <cellStyle name="Total 2 9 2" xfId="25440"/>
    <cellStyle name="Total 2 9 2 10" xfId="25441"/>
    <cellStyle name="Total 2 9 2 11" xfId="25442"/>
    <cellStyle name="Total 2 9 2 2" xfId="25443"/>
    <cellStyle name="Total 2 9 2 3" xfId="25444"/>
    <cellStyle name="Total 2 9 2 4" xfId="25445"/>
    <cellStyle name="Total 2 9 2 5" xfId="25446"/>
    <cellStyle name="Total 2 9 2 6" xfId="25447"/>
    <cellStyle name="Total 2 9 2 7" xfId="25448"/>
    <cellStyle name="Total 2 9 2 8" xfId="25449"/>
    <cellStyle name="Total 2 9 2 9" xfId="25450"/>
    <cellStyle name="Total 2 9 20" xfId="25451"/>
    <cellStyle name="Total 2 9 21" xfId="25452"/>
    <cellStyle name="Total 2 9 22" xfId="25453"/>
    <cellStyle name="Total 2 9 23" xfId="25454"/>
    <cellStyle name="Total 2 9 24" xfId="25455"/>
    <cellStyle name="Total 2 9 25" xfId="25456"/>
    <cellStyle name="Total 2 9 26" xfId="25457"/>
    <cellStyle name="Total 2 9 27" xfId="25458"/>
    <cellStyle name="Total 2 9 28" xfId="25459"/>
    <cellStyle name="Total 2 9 29" xfId="25460"/>
    <cellStyle name="Total 2 9 3" xfId="25461"/>
    <cellStyle name="Total 2 9 3 10" xfId="25462"/>
    <cellStyle name="Total 2 9 3 11" xfId="25463"/>
    <cellStyle name="Total 2 9 3 2" xfId="25464"/>
    <cellStyle name="Total 2 9 3 3" xfId="25465"/>
    <cellStyle name="Total 2 9 3 4" xfId="25466"/>
    <cellStyle name="Total 2 9 3 5" xfId="25467"/>
    <cellStyle name="Total 2 9 3 6" xfId="25468"/>
    <cellStyle name="Total 2 9 3 7" xfId="25469"/>
    <cellStyle name="Total 2 9 3 8" xfId="25470"/>
    <cellStyle name="Total 2 9 3 9" xfId="25471"/>
    <cellStyle name="Total 2 9 30" xfId="25472"/>
    <cellStyle name="Total 2 9 31" xfId="25473"/>
    <cellStyle name="Total 2 9 32" xfId="25474"/>
    <cellStyle name="Total 2 9 33" xfId="25475"/>
    <cellStyle name="Total 2 9 34" xfId="25476"/>
    <cellStyle name="Total 2 9 35" xfId="25477"/>
    <cellStyle name="Total 2 9 36" xfId="25478"/>
    <cellStyle name="Total 2 9 37" xfId="25479"/>
    <cellStyle name="Total 2 9 38" xfId="25480"/>
    <cellStyle name="Total 2 9 39" xfId="25481"/>
    <cellStyle name="Total 2 9 4" xfId="25482"/>
    <cellStyle name="Total 2 9 4 10" xfId="25483"/>
    <cellStyle name="Total 2 9 4 11" xfId="25484"/>
    <cellStyle name="Total 2 9 4 2" xfId="25485"/>
    <cellStyle name="Total 2 9 4 3" xfId="25486"/>
    <cellStyle name="Total 2 9 4 4" xfId="25487"/>
    <cellStyle name="Total 2 9 4 5" xfId="25488"/>
    <cellStyle name="Total 2 9 4 6" xfId="25489"/>
    <cellStyle name="Total 2 9 4 7" xfId="25490"/>
    <cellStyle name="Total 2 9 4 8" xfId="25491"/>
    <cellStyle name="Total 2 9 4 9" xfId="25492"/>
    <cellStyle name="Total 2 9 40" xfId="25493"/>
    <cellStyle name="Total 2 9 5" xfId="25494"/>
    <cellStyle name="Total 2 9 5 10" xfId="25495"/>
    <cellStyle name="Total 2 9 5 11" xfId="25496"/>
    <cellStyle name="Total 2 9 5 2" xfId="25497"/>
    <cellStyle name="Total 2 9 5 3" xfId="25498"/>
    <cellStyle name="Total 2 9 5 4" xfId="25499"/>
    <cellStyle name="Total 2 9 5 5" xfId="25500"/>
    <cellStyle name="Total 2 9 5 6" xfId="25501"/>
    <cellStyle name="Total 2 9 5 7" xfId="25502"/>
    <cellStyle name="Total 2 9 5 8" xfId="25503"/>
    <cellStyle name="Total 2 9 5 9" xfId="25504"/>
    <cellStyle name="Total 2 9 6" xfId="25505"/>
    <cellStyle name="Total 2 9 6 10" xfId="25506"/>
    <cellStyle name="Total 2 9 6 11" xfId="25507"/>
    <cellStyle name="Total 2 9 6 2" xfId="25508"/>
    <cellStyle name="Total 2 9 6 3" xfId="25509"/>
    <cellStyle name="Total 2 9 6 4" xfId="25510"/>
    <cellStyle name="Total 2 9 6 5" xfId="25511"/>
    <cellStyle name="Total 2 9 6 6" xfId="25512"/>
    <cellStyle name="Total 2 9 6 7" xfId="25513"/>
    <cellStyle name="Total 2 9 6 8" xfId="25514"/>
    <cellStyle name="Total 2 9 6 9" xfId="25515"/>
    <cellStyle name="Total 2 9 7" xfId="25516"/>
    <cellStyle name="Total 2 9 7 10" xfId="25517"/>
    <cellStyle name="Total 2 9 7 11" xfId="25518"/>
    <cellStyle name="Total 2 9 7 2" xfId="25519"/>
    <cellStyle name="Total 2 9 7 3" xfId="25520"/>
    <cellStyle name="Total 2 9 7 4" xfId="25521"/>
    <cellStyle name="Total 2 9 7 5" xfId="25522"/>
    <cellStyle name="Total 2 9 7 6" xfId="25523"/>
    <cellStyle name="Total 2 9 7 7" xfId="25524"/>
    <cellStyle name="Total 2 9 7 8" xfId="25525"/>
    <cellStyle name="Total 2 9 7 9" xfId="25526"/>
    <cellStyle name="Total 2 9 8" xfId="25527"/>
    <cellStyle name="Total 2 9 8 10" xfId="25528"/>
    <cellStyle name="Total 2 9 8 11" xfId="25529"/>
    <cellStyle name="Total 2 9 8 2" xfId="25530"/>
    <cellStyle name="Total 2 9 8 3" xfId="25531"/>
    <cellStyle name="Total 2 9 8 4" xfId="25532"/>
    <cellStyle name="Total 2 9 8 5" xfId="25533"/>
    <cellStyle name="Total 2 9 8 6" xfId="25534"/>
    <cellStyle name="Total 2 9 8 7" xfId="25535"/>
    <cellStyle name="Total 2 9 8 8" xfId="25536"/>
    <cellStyle name="Total 2 9 8 9" xfId="25537"/>
    <cellStyle name="Total 2 9 9" xfId="25538"/>
    <cellStyle name="Total 2 9 9 10" xfId="25539"/>
    <cellStyle name="Total 2 9 9 11" xfId="25540"/>
    <cellStyle name="Total 2 9 9 2" xfId="25541"/>
    <cellStyle name="Total 2 9 9 3" xfId="25542"/>
    <cellStyle name="Total 2 9 9 4" xfId="25543"/>
    <cellStyle name="Total 2 9 9 5" xfId="25544"/>
    <cellStyle name="Total 2 9 9 6" xfId="25545"/>
    <cellStyle name="Total 2 9 9 7" xfId="25546"/>
    <cellStyle name="Total 2 9 9 8" xfId="25547"/>
    <cellStyle name="Total 2 9 9 9" xfId="25548"/>
    <cellStyle name="Total 20" xfId="25549"/>
    <cellStyle name="Total 20 10" xfId="25550"/>
    <cellStyle name="Total 20 11" xfId="25551"/>
    <cellStyle name="Total 20 2" xfId="25552"/>
    <cellStyle name="Total 20 3" xfId="25553"/>
    <cellStyle name="Total 20 4" xfId="25554"/>
    <cellStyle name="Total 20 5" xfId="25555"/>
    <cellStyle name="Total 20 6" xfId="25556"/>
    <cellStyle name="Total 20 7" xfId="25557"/>
    <cellStyle name="Total 20 8" xfId="25558"/>
    <cellStyle name="Total 20 9" xfId="25559"/>
    <cellStyle name="Total 21" xfId="25560"/>
    <cellStyle name="Total 21 10" xfId="25561"/>
    <cellStyle name="Total 21 11" xfId="25562"/>
    <cellStyle name="Total 21 2" xfId="25563"/>
    <cellStyle name="Total 21 3" xfId="25564"/>
    <cellStyle name="Total 21 4" xfId="25565"/>
    <cellStyle name="Total 21 5" xfId="25566"/>
    <cellStyle name="Total 21 6" xfId="25567"/>
    <cellStyle name="Total 21 7" xfId="25568"/>
    <cellStyle name="Total 21 8" xfId="25569"/>
    <cellStyle name="Total 21 9" xfId="25570"/>
    <cellStyle name="Total 22" xfId="25571"/>
    <cellStyle name="Total 22 10" xfId="25572"/>
    <cellStyle name="Total 22 11" xfId="25573"/>
    <cellStyle name="Total 22 2" xfId="25574"/>
    <cellStyle name="Total 22 3" xfId="25575"/>
    <cellStyle name="Total 22 4" xfId="25576"/>
    <cellStyle name="Total 22 5" xfId="25577"/>
    <cellStyle name="Total 22 6" xfId="25578"/>
    <cellStyle name="Total 22 7" xfId="25579"/>
    <cellStyle name="Total 22 8" xfId="25580"/>
    <cellStyle name="Total 22 9" xfId="25581"/>
    <cellStyle name="Total 23" xfId="25582"/>
    <cellStyle name="Total 23 10" xfId="25583"/>
    <cellStyle name="Total 23 11" xfId="25584"/>
    <cellStyle name="Total 23 2" xfId="25585"/>
    <cellStyle name="Total 23 3" xfId="25586"/>
    <cellStyle name="Total 23 4" xfId="25587"/>
    <cellStyle name="Total 23 5" xfId="25588"/>
    <cellStyle name="Total 23 6" xfId="25589"/>
    <cellStyle name="Total 23 7" xfId="25590"/>
    <cellStyle name="Total 23 8" xfId="25591"/>
    <cellStyle name="Total 23 9" xfId="25592"/>
    <cellStyle name="Total 24" xfId="25593"/>
    <cellStyle name="Total 24 10" xfId="25594"/>
    <cellStyle name="Total 24 11" xfId="25595"/>
    <cellStyle name="Total 24 2" xfId="25596"/>
    <cellStyle name="Total 24 3" xfId="25597"/>
    <cellStyle name="Total 24 4" xfId="25598"/>
    <cellStyle name="Total 24 5" xfId="25599"/>
    <cellStyle name="Total 24 6" xfId="25600"/>
    <cellStyle name="Total 24 7" xfId="25601"/>
    <cellStyle name="Total 24 8" xfId="25602"/>
    <cellStyle name="Total 24 9" xfId="25603"/>
    <cellStyle name="Total 25" xfId="25604"/>
    <cellStyle name="Total 25 10" xfId="25605"/>
    <cellStyle name="Total 25 11" xfId="25606"/>
    <cellStyle name="Total 25 2" xfId="25607"/>
    <cellStyle name="Total 25 3" xfId="25608"/>
    <cellStyle name="Total 25 4" xfId="25609"/>
    <cellStyle name="Total 25 5" xfId="25610"/>
    <cellStyle name="Total 25 6" xfId="25611"/>
    <cellStyle name="Total 25 7" xfId="25612"/>
    <cellStyle name="Total 25 8" xfId="25613"/>
    <cellStyle name="Total 25 9" xfId="25614"/>
    <cellStyle name="Total 26" xfId="25615"/>
    <cellStyle name="Total 26 10" xfId="25616"/>
    <cellStyle name="Total 26 11" xfId="25617"/>
    <cellStyle name="Total 26 2" xfId="25618"/>
    <cellStyle name="Total 26 3" xfId="25619"/>
    <cellStyle name="Total 26 4" xfId="25620"/>
    <cellStyle name="Total 26 5" xfId="25621"/>
    <cellStyle name="Total 26 6" xfId="25622"/>
    <cellStyle name="Total 26 7" xfId="25623"/>
    <cellStyle name="Total 26 8" xfId="25624"/>
    <cellStyle name="Total 26 9" xfId="25625"/>
    <cellStyle name="Total 27" xfId="25626"/>
    <cellStyle name="Total 27 10" xfId="25627"/>
    <cellStyle name="Total 27 11" xfId="25628"/>
    <cellStyle name="Total 27 2" xfId="25629"/>
    <cellStyle name="Total 27 3" xfId="25630"/>
    <cellStyle name="Total 27 4" xfId="25631"/>
    <cellStyle name="Total 27 5" xfId="25632"/>
    <cellStyle name="Total 27 6" xfId="25633"/>
    <cellStyle name="Total 27 7" xfId="25634"/>
    <cellStyle name="Total 27 8" xfId="25635"/>
    <cellStyle name="Total 27 9" xfId="25636"/>
    <cellStyle name="Total 28" xfId="25637"/>
    <cellStyle name="Total 28 10" xfId="25638"/>
    <cellStyle name="Total 28 11" xfId="25639"/>
    <cellStyle name="Total 28 2" xfId="25640"/>
    <cellStyle name="Total 28 3" xfId="25641"/>
    <cellStyle name="Total 28 4" xfId="25642"/>
    <cellStyle name="Total 28 5" xfId="25643"/>
    <cellStyle name="Total 28 6" xfId="25644"/>
    <cellStyle name="Total 28 7" xfId="25645"/>
    <cellStyle name="Total 28 8" xfId="25646"/>
    <cellStyle name="Total 28 9" xfId="25647"/>
    <cellStyle name="Total 29" xfId="25648"/>
    <cellStyle name="Total 29 10" xfId="25649"/>
    <cellStyle name="Total 29 11" xfId="25650"/>
    <cellStyle name="Total 29 2" xfId="25651"/>
    <cellStyle name="Total 29 3" xfId="25652"/>
    <cellStyle name="Total 29 4" xfId="25653"/>
    <cellStyle name="Total 29 5" xfId="25654"/>
    <cellStyle name="Total 29 6" xfId="25655"/>
    <cellStyle name="Total 29 7" xfId="25656"/>
    <cellStyle name="Total 29 8" xfId="25657"/>
    <cellStyle name="Total 29 9" xfId="25658"/>
    <cellStyle name="Total 3" xfId="25659"/>
    <cellStyle name="Total 3 10" xfId="25660"/>
    <cellStyle name="Total 3 10 10" xfId="25661"/>
    <cellStyle name="Total 3 10 11" xfId="25662"/>
    <cellStyle name="Total 3 10 2" xfId="25663"/>
    <cellStyle name="Total 3 10 3" xfId="25664"/>
    <cellStyle name="Total 3 10 4" xfId="25665"/>
    <cellStyle name="Total 3 10 5" xfId="25666"/>
    <cellStyle name="Total 3 10 6" xfId="25667"/>
    <cellStyle name="Total 3 10 7" xfId="25668"/>
    <cellStyle name="Total 3 10 8" xfId="25669"/>
    <cellStyle name="Total 3 10 9" xfId="25670"/>
    <cellStyle name="Total 3 11" xfId="25671"/>
    <cellStyle name="Total 3 11 10" xfId="25672"/>
    <cellStyle name="Total 3 11 11" xfId="25673"/>
    <cellStyle name="Total 3 11 2" xfId="25674"/>
    <cellStyle name="Total 3 11 3" xfId="25675"/>
    <cellStyle name="Total 3 11 4" xfId="25676"/>
    <cellStyle name="Total 3 11 5" xfId="25677"/>
    <cellStyle name="Total 3 11 6" xfId="25678"/>
    <cellStyle name="Total 3 11 7" xfId="25679"/>
    <cellStyle name="Total 3 11 8" xfId="25680"/>
    <cellStyle name="Total 3 11 9" xfId="25681"/>
    <cellStyle name="Total 3 12" xfId="25682"/>
    <cellStyle name="Total 3 12 10" xfId="25683"/>
    <cellStyle name="Total 3 12 11" xfId="25684"/>
    <cellStyle name="Total 3 12 2" xfId="25685"/>
    <cellStyle name="Total 3 12 3" xfId="25686"/>
    <cellStyle name="Total 3 12 4" xfId="25687"/>
    <cellStyle name="Total 3 12 5" xfId="25688"/>
    <cellStyle name="Total 3 12 6" xfId="25689"/>
    <cellStyle name="Total 3 12 7" xfId="25690"/>
    <cellStyle name="Total 3 12 8" xfId="25691"/>
    <cellStyle name="Total 3 12 9" xfId="25692"/>
    <cellStyle name="Total 3 13" xfId="25693"/>
    <cellStyle name="Total 3 13 10" xfId="25694"/>
    <cellStyle name="Total 3 13 11" xfId="25695"/>
    <cellStyle name="Total 3 13 2" xfId="25696"/>
    <cellStyle name="Total 3 13 3" xfId="25697"/>
    <cellStyle name="Total 3 13 4" xfId="25698"/>
    <cellStyle name="Total 3 13 5" xfId="25699"/>
    <cellStyle name="Total 3 13 6" xfId="25700"/>
    <cellStyle name="Total 3 13 7" xfId="25701"/>
    <cellStyle name="Total 3 13 8" xfId="25702"/>
    <cellStyle name="Total 3 13 9" xfId="25703"/>
    <cellStyle name="Total 3 14" xfId="25704"/>
    <cellStyle name="Total 3 14 10" xfId="25705"/>
    <cellStyle name="Total 3 14 11" xfId="25706"/>
    <cellStyle name="Total 3 14 2" xfId="25707"/>
    <cellStyle name="Total 3 14 3" xfId="25708"/>
    <cellStyle name="Total 3 14 4" xfId="25709"/>
    <cellStyle name="Total 3 14 5" xfId="25710"/>
    <cellStyle name="Total 3 14 6" xfId="25711"/>
    <cellStyle name="Total 3 14 7" xfId="25712"/>
    <cellStyle name="Total 3 14 8" xfId="25713"/>
    <cellStyle name="Total 3 14 9" xfId="25714"/>
    <cellStyle name="Total 3 15" xfId="25715"/>
    <cellStyle name="Total 3 15 10" xfId="25716"/>
    <cellStyle name="Total 3 15 11" xfId="25717"/>
    <cellStyle name="Total 3 15 2" xfId="25718"/>
    <cellStyle name="Total 3 15 3" xfId="25719"/>
    <cellStyle name="Total 3 15 4" xfId="25720"/>
    <cellStyle name="Total 3 15 5" xfId="25721"/>
    <cellStyle name="Total 3 15 6" xfId="25722"/>
    <cellStyle name="Total 3 15 7" xfId="25723"/>
    <cellStyle name="Total 3 15 8" xfId="25724"/>
    <cellStyle name="Total 3 15 9" xfId="25725"/>
    <cellStyle name="Total 3 16" xfId="25726"/>
    <cellStyle name="Total 3 16 10" xfId="25727"/>
    <cellStyle name="Total 3 16 11" xfId="25728"/>
    <cellStyle name="Total 3 16 2" xfId="25729"/>
    <cellStyle name="Total 3 16 3" xfId="25730"/>
    <cellStyle name="Total 3 16 4" xfId="25731"/>
    <cellStyle name="Total 3 16 5" xfId="25732"/>
    <cellStyle name="Total 3 16 6" xfId="25733"/>
    <cellStyle name="Total 3 16 7" xfId="25734"/>
    <cellStyle name="Total 3 16 8" xfId="25735"/>
    <cellStyle name="Total 3 16 9" xfId="25736"/>
    <cellStyle name="Total 3 17" xfId="25737"/>
    <cellStyle name="Total 3 17 10" xfId="25738"/>
    <cellStyle name="Total 3 17 11" xfId="25739"/>
    <cellStyle name="Total 3 17 2" xfId="25740"/>
    <cellStyle name="Total 3 17 3" xfId="25741"/>
    <cellStyle name="Total 3 17 4" xfId="25742"/>
    <cellStyle name="Total 3 17 5" xfId="25743"/>
    <cellStyle name="Total 3 17 6" xfId="25744"/>
    <cellStyle name="Total 3 17 7" xfId="25745"/>
    <cellStyle name="Total 3 17 8" xfId="25746"/>
    <cellStyle name="Total 3 17 9" xfId="25747"/>
    <cellStyle name="Total 3 18" xfId="25748"/>
    <cellStyle name="Total 3 18 10" xfId="25749"/>
    <cellStyle name="Total 3 18 11" xfId="25750"/>
    <cellStyle name="Total 3 18 2" xfId="25751"/>
    <cellStyle name="Total 3 18 3" xfId="25752"/>
    <cellStyle name="Total 3 18 4" xfId="25753"/>
    <cellStyle name="Total 3 18 5" xfId="25754"/>
    <cellStyle name="Total 3 18 6" xfId="25755"/>
    <cellStyle name="Total 3 18 7" xfId="25756"/>
    <cellStyle name="Total 3 18 8" xfId="25757"/>
    <cellStyle name="Total 3 18 9" xfId="25758"/>
    <cellStyle name="Total 3 19" xfId="25759"/>
    <cellStyle name="Total 3 2" xfId="25760"/>
    <cellStyle name="Total 3 2 10" xfId="25761"/>
    <cellStyle name="Total 3 2 11" xfId="25762"/>
    <cellStyle name="Total 3 2 2" xfId="25763"/>
    <cellStyle name="Total 3 2 3" xfId="25764"/>
    <cellStyle name="Total 3 2 4" xfId="25765"/>
    <cellStyle name="Total 3 2 5" xfId="25766"/>
    <cellStyle name="Total 3 2 6" xfId="25767"/>
    <cellStyle name="Total 3 2 7" xfId="25768"/>
    <cellStyle name="Total 3 2 8" xfId="25769"/>
    <cellStyle name="Total 3 2 9" xfId="25770"/>
    <cellStyle name="Total 3 20" xfId="25771"/>
    <cellStyle name="Total 3 21" xfId="25772"/>
    <cellStyle name="Total 3 22" xfId="25773"/>
    <cellStyle name="Total 3 23" xfId="25774"/>
    <cellStyle name="Total 3 24" xfId="25775"/>
    <cellStyle name="Total 3 25" xfId="25776"/>
    <cellStyle name="Total 3 26" xfId="25777"/>
    <cellStyle name="Total 3 27" xfId="25778"/>
    <cellStyle name="Total 3 28" xfId="25779"/>
    <cellStyle name="Total 3 29" xfId="25780"/>
    <cellStyle name="Total 3 3" xfId="25781"/>
    <cellStyle name="Total 3 3 10" xfId="25782"/>
    <cellStyle name="Total 3 3 11" xfId="25783"/>
    <cellStyle name="Total 3 3 2" xfId="25784"/>
    <cellStyle name="Total 3 3 3" xfId="25785"/>
    <cellStyle name="Total 3 3 4" xfId="25786"/>
    <cellStyle name="Total 3 3 5" xfId="25787"/>
    <cellStyle name="Total 3 3 6" xfId="25788"/>
    <cellStyle name="Total 3 3 7" xfId="25789"/>
    <cellStyle name="Total 3 3 8" xfId="25790"/>
    <cellStyle name="Total 3 3 9" xfId="25791"/>
    <cellStyle name="Total 3 30" xfId="25792"/>
    <cellStyle name="Total 3 31" xfId="25793"/>
    <cellStyle name="Total 3 32" xfId="25794"/>
    <cellStyle name="Total 3 33" xfId="25795"/>
    <cellStyle name="Total 3 34" xfId="25796"/>
    <cellStyle name="Total 3 35" xfId="25797"/>
    <cellStyle name="Total 3 36" xfId="25798"/>
    <cellStyle name="Total 3 37" xfId="25799"/>
    <cellStyle name="Total 3 38" xfId="25800"/>
    <cellStyle name="Total 3 39" xfId="25801"/>
    <cellStyle name="Total 3 4" xfId="25802"/>
    <cellStyle name="Total 3 4 10" xfId="25803"/>
    <cellStyle name="Total 3 4 11" xfId="25804"/>
    <cellStyle name="Total 3 4 2" xfId="25805"/>
    <cellStyle name="Total 3 4 3" xfId="25806"/>
    <cellStyle name="Total 3 4 4" xfId="25807"/>
    <cellStyle name="Total 3 4 5" xfId="25808"/>
    <cellStyle name="Total 3 4 6" xfId="25809"/>
    <cellStyle name="Total 3 4 7" xfId="25810"/>
    <cellStyle name="Total 3 4 8" xfId="25811"/>
    <cellStyle name="Total 3 4 9" xfId="25812"/>
    <cellStyle name="Total 3 40" xfId="25813"/>
    <cellStyle name="Total 3 5" xfId="25814"/>
    <cellStyle name="Total 3 5 10" xfId="25815"/>
    <cellStyle name="Total 3 5 11" xfId="25816"/>
    <cellStyle name="Total 3 5 2" xfId="25817"/>
    <cellStyle name="Total 3 5 3" xfId="25818"/>
    <cellStyle name="Total 3 5 4" xfId="25819"/>
    <cellStyle name="Total 3 5 5" xfId="25820"/>
    <cellStyle name="Total 3 5 6" xfId="25821"/>
    <cellStyle name="Total 3 5 7" xfId="25822"/>
    <cellStyle name="Total 3 5 8" xfId="25823"/>
    <cellStyle name="Total 3 5 9" xfId="25824"/>
    <cellStyle name="Total 3 6" xfId="25825"/>
    <cellStyle name="Total 3 6 10" xfId="25826"/>
    <cellStyle name="Total 3 6 11" xfId="25827"/>
    <cellStyle name="Total 3 6 2" xfId="25828"/>
    <cellStyle name="Total 3 6 3" xfId="25829"/>
    <cellStyle name="Total 3 6 4" xfId="25830"/>
    <cellStyle name="Total 3 6 5" xfId="25831"/>
    <cellStyle name="Total 3 6 6" xfId="25832"/>
    <cellStyle name="Total 3 6 7" xfId="25833"/>
    <cellStyle name="Total 3 6 8" xfId="25834"/>
    <cellStyle name="Total 3 6 9" xfId="25835"/>
    <cellStyle name="Total 3 7" xfId="25836"/>
    <cellStyle name="Total 3 7 10" xfId="25837"/>
    <cellStyle name="Total 3 7 11" xfId="25838"/>
    <cellStyle name="Total 3 7 2" xfId="25839"/>
    <cellStyle name="Total 3 7 3" xfId="25840"/>
    <cellStyle name="Total 3 7 4" xfId="25841"/>
    <cellStyle name="Total 3 7 5" xfId="25842"/>
    <cellStyle name="Total 3 7 6" xfId="25843"/>
    <cellStyle name="Total 3 7 7" xfId="25844"/>
    <cellStyle name="Total 3 7 8" xfId="25845"/>
    <cellStyle name="Total 3 7 9" xfId="25846"/>
    <cellStyle name="Total 3 8" xfId="25847"/>
    <cellStyle name="Total 3 8 10" xfId="25848"/>
    <cellStyle name="Total 3 8 11" xfId="25849"/>
    <cellStyle name="Total 3 8 2" xfId="25850"/>
    <cellStyle name="Total 3 8 3" xfId="25851"/>
    <cellStyle name="Total 3 8 4" xfId="25852"/>
    <cellStyle name="Total 3 8 5" xfId="25853"/>
    <cellStyle name="Total 3 8 6" xfId="25854"/>
    <cellStyle name="Total 3 8 7" xfId="25855"/>
    <cellStyle name="Total 3 8 8" xfId="25856"/>
    <cellStyle name="Total 3 8 9" xfId="25857"/>
    <cellStyle name="Total 3 9" xfId="25858"/>
    <cellStyle name="Total 3 9 10" xfId="25859"/>
    <cellStyle name="Total 3 9 11" xfId="25860"/>
    <cellStyle name="Total 3 9 2" xfId="25861"/>
    <cellStyle name="Total 3 9 3" xfId="25862"/>
    <cellStyle name="Total 3 9 4" xfId="25863"/>
    <cellStyle name="Total 3 9 5" xfId="25864"/>
    <cellStyle name="Total 3 9 6" xfId="25865"/>
    <cellStyle name="Total 3 9 7" xfId="25866"/>
    <cellStyle name="Total 3 9 8" xfId="25867"/>
    <cellStyle name="Total 3 9 9" xfId="25868"/>
    <cellStyle name="Total 30" xfId="25869"/>
    <cellStyle name="Total 31" xfId="25870"/>
    <cellStyle name="Total 32" xfId="25871"/>
    <cellStyle name="Total 33" xfId="25872"/>
    <cellStyle name="Total 34" xfId="25873"/>
    <cellStyle name="Total 35" xfId="25874"/>
    <cellStyle name="Total 36" xfId="25875"/>
    <cellStyle name="Total 37" xfId="25876"/>
    <cellStyle name="Total 38" xfId="25877"/>
    <cellStyle name="Total 39" xfId="25878"/>
    <cellStyle name="Total 4" xfId="25879"/>
    <cellStyle name="Total 4 10" xfId="25880"/>
    <cellStyle name="Total 4 10 10" xfId="25881"/>
    <cellStyle name="Total 4 10 11" xfId="25882"/>
    <cellStyle name="Total 4 10 2" xfId="25883"/>
    <cellStyle name="Total 4 10 3" xfId="25884"/>
    <cellStyle name="Total 4 10 4" xfId="25885"/>
    <cellStyle name="Total 4 10 5" xfId="25886"/>
    <cellStyle name="Total 4 10 6" xfId="25887"/>
    <cellStyle name="Total 4 10 7" xfId="25888"/>
    <cellStyle name="Total 4 10 8" xfId="25889"/>
    <cellStyle name="Total 4 10 9" xfId="25890"/>
    <cellStyle name="Total 4 11" xfId="25891"/>
    <cellStyle name="Total 4 11 10" xfId="25892"/>
    <cellStyle name="Total 4 11 11" xfId="25893"/>
    <cellStyle name="Total 4 11 2" xfId="25894"/>
    <cellStyle name="Total 4 11 3" xfId="25895"/>
    <cellStyle name="Total 4 11 4" xfId="25896"/>
    <cellStyle name="Total 4 11 5" xfId="25897"/>
    <cellStyle name="Total 4 11 6" xfId="25898"/>
    <cellStyle name="Total 4 11 7" xfId="25899"/>
    <cellStyle name="Total 4 11 8" xfId="25900"/>
    <cellStyle name="Total 4 11 9" xfId="25901"/>
    <cellStyle name="Total 4 12" xfId="25902"/>
    <cellStyle name="Total 4 12 10" xfId="25903"/>
    <cellStyle name="Total 4 12 11" xfId="25904"/>
    <cellStyle name="Total 4 12 2" xfId="25905"/>
    <cellStyle name="Total 4 12 3" xfId="25906"/>
    <cellStyle name="Total 4 12 4" xfId="25907"/>
    <cellStyle name="Total 4 12 5" xfId="25908"/>
    <cellStyle name="Total 4 12 6" xfId="25909"/>
    <cellStyle name="Total 4 12 7" xfId="25910"/>
    <cellStyle name="Total 4 12 8" xfId="25911"/>
    <cellStyle name="Total 4 12 9" xfId="25912"/>
    <cellStyle name="Total 4 13" xfId="25913"/>
    <cellStyle name="Total 4 13 10" xfId="25914"/>
    <cellStyle name="Total 4 13 11" xfId="25915"/>
    <cellStyle name="Total 4 13 2" xfId="25916"/>
    <cellStyle name="Total 4 13 3" xfId="25917"/>
    <cellStyle name="Total 4 13 4" xfId="25918"/>
    <cellStyle name="Total 4 13 5" xfId="25919"/>
    <cellStyle name="Total 4 13 6" xfId="25920"/>
    <cellStyle name="Total 4 13 7" xfId="25921"/>
    <cellStyle name="Total 4 13 8" xfId="25922"/>
    <cellStyle name="Total 4 13 9" xfId="25923"/>
    <cellStyle name="Total 4 14" xfId="25924"/>
    <cellStyle name="Total 4 14 10" xfId="25925"/>
    <cellStyle name="Total 4 14 11" xfId="25926"/>
    <cellStyle name="Total 4 14 2" xfId="25927"/>
    <cellStyle name="Total 4 14 3" xfId="25928"/>
    <cellStyle name="Total 4 14 4" xfId="25929"/>
    <cellStyle name="Total 4 14 5" xfId="25930"/>
    <cellStyle name="Total 4 14 6" xfId="25931"/>
    <cellStyle name="Total 4 14 7" xfId="25932"/>
    <cellStyle name="Total 4 14 8" xfId="25933"/>
    <cellStyle name="Total 4 14 9" xfId="25934"/>
    <cellStyle name="Total 4 15" xfId="25935"/>
    <cellStyle name="Total 4 15 10" xfId="25936"/>
    <cellStyle name="Total 4 15 11" xfId="25937"/>
    <cellStyle name="Total 4 15 2" xfId="25938"/>
    <cellStyle name="Total 4 15 3" xfId="25939"/>
    <cellStyle name="Total 4 15 4" xfId="25940"/>
    <cellStyle name="Total 4 15 5" xfId="25941"/>
    <cellStyle name="Total 4 15 6" xfId="25942"/>
    <cellStyle name="Total 4 15 7" xfId="25943"/>
    <cellStyle name="Total 4 15 8" xfId="25944"/>
    <cellStyle name="Total 4 15 9" xfId="25945"/>
    <cellStyle name="Total 4 16" xfId="25946"/>
    <cellStyle name="Total 4 16 10" xfId="25947"/>
    <cellStyle name="Total 4 16 11" xfId="25948"/>
    <cellStyle name="Total 4 16 2" xfId="25949"/>
    <cellStyle name="Total 4 16 3" xfId="25950"/>
    <cellStyle name="Total 4 16 4" xfId="25951"/>
    <cellStyle name="Total 4 16 5" xfId="25952"/>
    <cellStyle name="Total 4 16 6" xfId="25953"/>
    <cellStyle name="Total 4 16 7" xfId="25954"/>
    <cellStyle name="Total 4 16 8" xfId="25955"/>
    <cellStyle name="Total 4 16 9" xfId="25956"/>
    <cellStyle name="Total 4 17" xfId="25957"/>
    <cellStyle name="Total 4 17 10" xfId="25958"/>
    <cellStyle name="Total 4 17 11" xfId="25959"/>
    <cellStyle name="Total 4 17 2" xfId="25960"/>
    <cellStyle name="Total 4 17 3" xfId="25961"/>
    <cellStyle name="Total 4 17 4" xfId="25962"/>
    <cellStyle name="Total 4 17 5" xfId="25963"/>
    <cellStyle name="Total 4 17 6" xfId="25964"/>
    <cellStyle name="Total 4 17 7" xfId="25965"/>
    <cellStyle name="Total 4 17 8" xfId="25966"/>
    <cellStyle name="Total 4 17 9" xfId="25967"/>
    <cellStyle name="Total 4 18" xfId="25968"/>
    <cellStyle name="Total 4 18 10" xfId="25969"/>
    <cellStyle name="Total 4 18 11" xfId="25970"/>
    <cellStyle name="Total 4 18 2" xfId="25971"/>
    <cellStyle name="Total 4 18 3" xfId="25972"/>
    <cellStyle name="Total 4 18 4" xfId="25973"/>
    <cellStyle name="Total 4 18 5" xfId="25974"/>
    <cellStyle name="Total 4 18 6" xfId="25975"/>
    <cellStyle name="Total 4 18 7" xfId="25976"/>
    <cellStyle name="Total 4 18 8" xfId="25977"/>
    <cellStyle name="Total 4 18 9" xfId="25978"/>
    <cellStyle name="Total 4 19" xfId="25979"/>
    <cellStyle name="Total 4 2" xfId="25980"/>
    <cellStyle name="Total 4 2 10" xfId="25981"/>
    <cellStyle name="Total 4 2 11" xfId="25982"/>
    <cellStyle name="Total 4 2 2" xfId="25983"/>
    <cellStyle name="Total 4 2 3" xfId="25984"/>
    <cellStyle name="Total 4 2 4" xfId="25985"/>
    <cellStyle name="Total 4 2 5" xfId="25986"/>
    <cellStyle name="Total 4 2 6" xfId="25987"/>
    <cellStyle name="Total 4 2 7" xfId="25988"/>
    <cellStyle name="Total 4 2 8" xfId="25989"/>
    <cellStyle name="Total 4 2 9" xfId="25990"/>
    <cellStyle name="Total 4 20" xfId="25991"/>
    <cellStyle name="Total 4 21" xfId="25992"/>
    <cellStyle name="Total 4 22" xfId="25993"/>
    <cellStyle name="Total 4 23" xfId="25994"/>
    <cellStyle name="Total 4 24" xfId="25995"/>
    <cellStyle name="Total 4 25" xfId="25996"/>
    <cellStyle name="Total 4 26" xfId="25997"/>
    <cellStyle name="Total 4 27" xfId="25998"/>
    <cellStyle name="Total 4 28" xfId="25999"/>
    <cellStyle name="Total 4 29" xfId="26000"/>
    <cellStyle name="Total 4 3" xfId="26001"/>
    <cellStyle name="Total 4 3 10" xfId="26002"/>
    <cellStyle name="Total 4 3 11" xfId="26003"/>
    <cellStyle name="Total 4 3 2" xfId="26004"/>
    <cellStyle name="Total 4 3 3" xfId="26005"/>
    <cellStyle name="Total 4 3 4" xfId="26006"/>
    <cellStyle name="Total 4 3 5" xfId="26007"/>
    <cellStyle name="Total 4 3 6" xfId="26008"/>
    <cellStyle name="Total 4 3 7" xfId="26009"/>
    <cellStyle name="Total 4 3 8" xfId="26010"/>
    <cellStyle name="Total 4 3 9" xfId="26011"/>
    <cellStyle name="Total 4 30" xfId="26012"/>
    <cellStyle name="Total 4 31" xfId="26013"/>
    <cellStyle name="Total 4 32" xfId="26014"/>
    <cellStyle name="Total 4 33" xfId="26015"/>
    <cellStyle name="Total 4 34" xfId="26016"/>
    <cellStyle name="Total 4 35" xfId="26017"/>
    <cellStyle name="Total 4 36" xfId="26018"/>
    <cellStyle name="Total 4 37" xfId="26019"/>
    <cellStyle name="Total 4 38" xfId="26020"/>
    <cellStyle name="Total 4 39" xfId="26021"/>
    <cellStyle name="Total 4 4" xfId="26022"/>
    <cellStyle name="Total 4 4 10" xfId="26023"/>
    <cellStyle name="Total 4 4 11" xfId="26024"/>
    <cellStyle name="Total 4 4 2" xfId="26025"/>
    <cellStyle name="Total 4 4 3" xfId="26026"/>
    <cellStyle name="Total 4 4 4" xfId="26027"/>
    <cellStyle name="Total 4 4 5" xfId="26028"/>
    <cellStyle name="Total 4 4 6" xfId="26029"/>
    <cellStyle name="Total 4 4 7" xfId="26030"/>
    <cellStyle name="Total 4 4 8" xfId="26031"/>
    <cellStyle name="Total 4 4 9" xfId="26032"/>
    <cellStyle name="Total 4 40" xfId="26033"/>
    <cellStyle name="Total 4 5" xfId="26034"/>
    <cellStyle name="Total 4 5 10" xfId="26035"/>
    <cellStyle name="Total 4 5 11" xfId="26036"/>
    <cellStyle name="Total 4 5 2" xfId="26037"/>
    <cellStyle name="Total 4 5 3" xfId="26038"/>
    <cellStyle name="Total 4 5 4" xfId="26039"/>
    <cellStyle name="Total 4 5 5" xfId="26040"/>
    <cellStyle name="Total 4 5 6" xfId="26041"/>
    <cellStyle name="Total 4 5 7" xfId="26042"/>
    <cellStyle name="Total 4 5 8" xfId="26043"/>
    <cellStyle name="Total 4 5 9" xfId="26044"/>
    <cellStyle name="Total 4 6" xfId="26045"/>
    <cellStyle name="Total 4 6 10" xfId="26046"/>
    <cellStyle name="Total 4 6 11" xfId="26047"/>
    <cellStyle name="Total 4 6 2" xfId="26048"/>
    <cellStyle name="Total 4 6 3" xfId="26049"/>
    <cellStyle name="Total 4 6 4" xfId="26050"/>
    <cellStyle name="Total 4 6 5" xfId="26051"/>
    <cellStyle name="Total 4 6 6" xfId="26052"/>
    <cellStyle name="Total 4 6 7" xfId="26053"/>
    <cellStyle name="Total 4 6 8" xfId="26054"/>
    <cellStyle name="Total 4 6 9" xfId="26055"/>
    <cellStyle name="Total 4 7" xfId="26056"/>
    <cellStyle name="Total 4 7 10" xfId="26057"/>
    <cellStyle name="Total 4 7 11" xfId="26058"/>
    <cellStyle name="Total 4 7 2" xfId="26059"/>
    <cellStyle name="Total 4 7 3" xfId="26060"/>
    <cellStyle name="Total 4 7 4" xfId="26061"/>
    <cellStyle name="Total 4 7 5" xfId="26062"/>
    <cellStyle name="Total 4 7 6" xfId="26063"/>
    <cellStyle name="Total 4 7 7" xfId="26064"/>
    <cellStyle name="Total 4 7 8" xfId="26065"/>
    <cellStyle name="Total 4 7 9" xfId="26066"/>
    <cellStyle name="Total 4 8" xfId="26067"/>
    <cellStyle name="Total 4 8 10" xfId="26068"/>
    <cellStyle name="Total 4 8 11" xfId="26069"/>
    <cellStyle name="Total 4 8 2" xfId="26070"/>
    <cellStyle name="Total 4 8 3" xfId="26071"/>
    <cellStyle name="Total 4 8 4" xfId="26072"/>
    <cellStyle name="Total 4 8 5" xfId="26073"/>
    <cellStyle name="Total 4 8 6" xfId="26074"/>
    <cellStyle name="Total 4 8 7" xfId="26075"/>
    <cellStyle name="Total 4 8 8" xfId="26076"/>
    <cellStyle name="Total 4 8 9" xfId="26077"/>
    <cellStyle name="Total 4 9" xfId="26078"/>
    <cellStyle name="Total 4 9 10" xfId="26079"/>
    <cellStyle name="Total 4 9 11" xfId="26080"/>
    <cellStyle name="Total 4 9 2" xfId="26081"/>
    <cellStyle name="Total 4 9 3" xfId="26082"/>
    <cellStyle name="Total 4 9 4" xfId="26083"/>
    <cellStyle name="Total 4 9 5" xfId="26084"/>
    <cellStyle name="Total 4 9 6" xfId="26085"/>
    <cellStyle name="Total 4 9 7" xfId="26086"/>
    <cellStyle name="Total 4 9 8" xfId="26087"/>
    <cellStyle name="Total 4 9 9" xfId="26088"/>
    <cellStyle name="Total 40" xfId="26089"/>
    <cellStyle name="Total 41" xfId="26090"/>
    <cellStyle name="Total 42" xfId="26091"/>
    <cellStyle name="Total 43" xfId="26092"/>
    <cellStyle name="Total 44" xfId="26093"/>
    <cellStyle name="Total 45" xfId="26094"/>
    <cellStyle name="Total 46" xfId="26095"/>
    <cellStyle name="Total 47" xfId="26096"/>
    <cellStyle name="Total 48" xfId="26097"/>
    <cellStyle name="Total 5" xfId="26098"/>
    <cellStyle name="Total 5 10" xfId="26099"/>
    <cellStyle name="Total 5 10 10" xfId="26100"/>
    <cellStyle name="Total 5 10 11" xfId="26101"/>
    <cellStyle name="Total 5 10 2" xfId="26102"/>
    <cellStyle name="Total 5 10 3" xfId="26103"/>
    <cellStyle name="Total 5 10 4" xfId="26104"/>
    <cellStyle name="Total 5 10 5" xfId="26105"/>
    <cellStyle name="Total 5 10 6" xfId="26106"/>
    <cellStyle name="Total 5 10 7" xfId="26107"/>
    <cellStyle name="Total 5 10 8" xfId="26108"/>
    <cellStyle name="Total 5 10 9" xfId="26109"/>
    <cellStyle name="Total 5 11" xfId="26110"/>
    <cellStyle name="Total 5 11 10" xfId="26111"/>
    <cellStyle name="Total 5 11 11" xfId="26112"/>
    <cellStyle name="Total 5 11 2" xfId="26113"/>
    <cellStyle name="Total 5 11 3" xfId="26114"/>
    <cellStyle name="Total 5 11 4" xfId="26115"/>
    <cellStyle name="Total 5 11 5" xfId="26116"/>
    <cellStyle name="Total 5 11 6" xfId="26117"/>
    <cellStyle name="Total 5 11 7" xfId="26118"/>
    <cellStyle name="Total 5 11 8" xfId="26119"/>
    <cellStyle name="Total 5 11 9" xfId="26120"/>
    <cellStyle name="Total 5 12" xfId="26121"/>
    <cellStyle name="Total 5 12 10" xfId="26122"/>
    <cellStyle name="Total 5 12 11" xfId="26123"/>
    <cellStyle name="Total 5 12 2" xfId="26124"/>
    <cellStyle name="Total 5 12 3" xfId="26125"/>
    <cellStyle name="Total 5 12 4" xfId="26126"/>
    <cellStyle name="Total 5 12 5" xfId="26127"/>
    <cellStyle name="Total 5 12 6" xfId="26128"/>
    <cellStyle name="Total 5 12 7" xfId="26129"/>
    <cellStyle name="Total 5 12 8" xfId="26130"/>
    <cellStyle name="Total 5 12 9" xfId="26131"/>
    <cellStyle name="Total 5 13" xfId="26132"/>
    <cellStyle name="Total 5 13 10" xfId="26133"/>
    <cellStyle name="Total 5 13 11" xfId="26134"/>
    <cellStyle name="Total 5 13 2" xfId="26135"/>
    <cellStyle name="Total 5 13 3" xfId="26136"/>
    <cellStyle name="Total 5 13 4" xfId="26137"/>
    <cellStyle name="Total 5 13 5" xfId="26138"/>
    <cellStyle name="Total 5 13 6" xfId="26139"/>
    <cellStyle name="Total 5 13 7" xfId="26140"/>
    <cellStyle name="Total 5 13 8" xfId="26141"/>
    <cellStyle name="Total 5 13 9" xfId="26142"/>
    <cellStyle name="Total 5 14" xfId="26143"/>
    <cellStyle name="Total 5 14 10" xfId="26144"/>
    <cellStyle name="Total 5 14 11" xfId="26145"/>
    <cellStyle name="Total 5 14 2" xfId="26146"/>
    <cellStyle name="Total 5 14 3" xfId="26147"/>
    <cellStyle name="Total 5 14 4" xfId="26148"/>
    <cellStyle name="Total 5 14 5" xfId="26149"/>
    <cellStyle name="Total 5 14 6" xfId="26150"/>
    <cellStyle name="Total 5 14 7" xfId="26151"/>
    <cellStyle name="Total 5 14 8" xfId="26152"/>
    <cellStyle name="Total 5 14 9" xfId="26153"/>
    <cellStyle name="Total 5 15" xfId="26154"/>
    <cellStyle name="Total 5 15 10" xfId="26155"/>
    <cellStyle name="Total 5 15 11" xfId="26156"/>
    <cellStyle name="Total 5 15 2" xfId="26157"/>
    <cellStyle name="Total 5 15 3" xfId="26158"/>
    <cellStyle name="Total 5 15 4" xfId="26159"/>
    <cellStyle name="Total 5 15 5" xfId="26160"/>
    <cellStyle name="Total 5 15 6" xfId="26161"/>
    <cellStyle name="Total 5 15 7" xfId="26162"/>
    <cellStyle name="Total 5 15 8" xfId="26163"/>
    <cellStyle name="Total 5 15 9" xfId="26164"/>
    <cellStyle name="Total 5 16" xfId="26165"/>
    <cellStyle name="Total 5 16 10" xfId="26166"/>
    <cellStyle name="Total 5 16 11" xfId="26167"/>
    <cellStyle name="Total 5 16 2" xfId="26168"/>
    <cellStyle name="Total 5 16 3" xfId="26169"/>
    <cellStyle name="Total 5 16 4" xfId="26170"/>
    <cellStyle name="Total 5 16 5" xfId="26171"/>
    <cellStyle name="Total 5 16 6" xfId="26172"/>
    <cellStyle name="Total 5 16 7" xfId="26173"/>
    <cellStyle name="Total 5 16 8" xfId="26174"/>
    <cellStyle name="Total 5 16 9" xfId="26175"/>
    <cellStyle name="Total 5 17" xfId="26176"/>
    <cellStyle name="Total 5 17 10" xfId="26177"/>
    <cellStyle name="Total 5 17 11" xfId="26178"/>
    <cellStyle name="Total 5 17 2" xfId="26179"/>
    <cellStyle name="Total 5 17 3" xfId="26180"/>
    <cellStyle name="Total 5 17 4" xfId="26181"/>
    <cellStyle name="Total 5 17 5" xfId="26182"/>
    <cellStyle name="Total 5 17 6" xfId="26183"/>
    <cellStyle name="Total 5 17 7" xfId="26184"/>
    <cellStyle name="Total 5 17 8" xfId="26185"/>
    <cellStyle name="Total 5 17 9" xfId="26186"/>
    <cellStyle name="Total 5 18" xfId="26187"/>
    <cellStyle name="Total 5 18 10" xfId="26188"/>
    <cellStyle name="Total 5 18 11" xfId="26189"/>
    <cellStyle name="Total 5 18 2" xfId="26190"/>
    <cellStyle name="Total 5 18 3" xfId="26191"/>
    <cellStyle name="Total 5 18 4" xfId="26192"/>
    <cellStyle name="Total 5 18 5" xfId="26193"/>
    <cellStyle name="Total 5 18 6" xfId="26194"/>
    <cellStyle name="Total 5 18 7" xfId="26195"/>
    <cellStyle name="Total 5 18 8" xfId="26196"/>
    <cellStyle name="Total 5 18 9" xfId="26197"/>
    <cellStyle name="Total 5 19" xfId="26198"/>
    <cellStyle name="Total 5 2" xfId="26199"/>
    <cellStyle name="Total 5 2 10" xfId="26200"/>
    <cellStyle name="Total 5 2 11" xfId="26201"/>
    <cellStyle name="Total 5 2 2" xfId="26202"/>
    <cellStyle name="Total 5 2 3" xfId="26203"/>
    <cellStyle name="Total 5 2 4" xfId="26204"/>
    <cellStyle name="Total 5 2 5" xfId="26205"/>
    <cellStyle name="Total 5 2 6" xfId="26206"/>
    <cellStyle name="Total 5 2 7" xfId="26207"/>
    <cellStyle name="Total 5 2 8" xfId="26208"/>
    <cellStyle name="Total 5 2 9" xfId="26209"/>
    <cellStyle name="Total 5 20" xfId="26210"/>
    <cellStyle name="Total 5 21" xfId="26211"/>
    <cellStyle name="Total 5 22" xfId="26212"/>
    <cellStyle name="Total 5 23" xfId="26213"/>
    <cellStyle name="Total 5 24" xfId="26214"/>
    <cellStyle name="Total 5 25" xfId="26215"/>
    <cellStyle name="Total 5 26" xfId="26216"/>
    <cellStyle name="Total 5 27" xfId="26217"/>
    <cellStyle name="Total 5 28" xfId="26218"/>
    <cellStyle name="Total 5 29" xfId="26219"/>
    <cellStyle name="Total 5 3" xfId="26220"/>
    <cellStyle name="Total 5 3 10" xfId="26221"/>
    <cellStyle name="Total 5 3 11" xfId="26222"/>
    <cellStyle name="Total 5 3 2" xfId="26223"/>
    <cellStyle name="Total 5 3 3" xfId="26224"/>
    <cellStyle name="Total 5 3 4" xfId="26225"/>
    <cellStyle name="Total 5 3 5" xfId="26226"/>
    <cellStyle name="Total 5 3 6" xfId="26227"/>
    <cellStyle name="Total 5 3 7" xfId="26228"/>
    <cellStyle name="Total 5 3 8" xfId="26229"/>
    <cellStyle name="Total 5 3 9" xfId="26230"/>
    <cellStyle name="Total 5 30" xfId="26231"/>
    <cellStyle name="Total 5 31" xfId="26232"/>
    <cellStyle name="Total 5 32" xfId="26233"/>
    <cellStyle name="Total 5 33" xfId="26234"/>
    <cellStyle name="Total 5 34" xfId="26235"/>
    <cellStyle name="Total 5 35" xfId="26236"/>
    <cellStyle name="Total 5 36" xfId="26237"/>
    <cellStyle name="Total 5 37" xfId="26238"/>
    <cellStyle name="Total 5 38" xfId="26239"/>
    <cellStyle name="Total 5 39" xfId="26240"/>
    <cellStyle name="Total 5 4" xfId="26241"/>
    <cellStyle name="Total 5 4 10" xfId="26242"/>
    <cellStyle name="Total 5 4 11" xfId="26243"/>
    <cellStyle name="Total 5 4 2" xfId="26244"/>
    <cellStyle name="Total 5 4 3" xfId="26245"/>
    <cellStyle name="Total 5 4 4" xfId="26246"/>
    <cellStyle name="Total 5 4 5" xfId="26247"/>
    <cellStyle name="Total 5 4 6" xfId="26248"/>
    <cellStyle name="Total 5 4 7" xfId="26249"/>
    <cellStyle name="Total 5 4 8" xfId="26250"/>
    <cellStyle name="Total 5 4 9" xfId="26251"/>
    <cellStyle name="Total 5 40" xfId="26252"/>
    <cellStyle name="Total 5 5" xfId="26253"/>
    <cellStyle name="Total 5 5 10" xfId="26254"/>
    <cellStyle name="Total 5 5 11" xfId="26255"/>
    <cellStyle name="Total 5 5 2" xfId="26256"/>
    <cellStyle name="Total 5 5 3" xfId="26257"/>
    <cellStyle name="Total 5 5 4" xfId="26258"/>
    <cellStyle name="Total 5 5 5" xfId="26259"/>
    <cellStyle name="Total 5 5 6" xfId="26260"/>
    <cellStyle name="Total 5 5 7" xfId="26261"/>
    <cellStyle name="Total 5 5 8" xfId="26262"/>
    <cellStyle name="Total 5 5 9" xfId="26263"/>
    <cellStyle name="Total 5 6" xfId="26264"/>
    <cellStyle name="Total 5 6 10" xfId="26265"/>
    <cellStyle name="Total 5 6 11" xfId="26266"/>
    <cellStyle name="Total 5 6 2" xfId="26267"/>
    <cellStyle name="Total 5 6 3" xfId="26268"/>
    <cellStyle name="Total 5 6 4" xfId="26269"/>
    <cellStyle name="Total 5 6 5" xfId="26270"/>
    <cellStyle name="Total 5 6 6" xfId="26271"/>
    <cellStyle name="Total 5 6 7" xfId="26272"/>
    <cellStyle name="Total 5 6 8" xfId="26273"/>
    <cellStyle name="Total 5 6 9" xfId="26274"/>
    <cellStyle name="Total 5 7" xfId="26275"/>
    <cellStyle name="Total 5 7 10" xfId="26276"/>
    <cellStyle name="Total 5 7 11" xfId="26277"/>
    <cellStyle name="Total 5 7 2" xfId="26278"/>
    <cellStyle name="Total 5 7 3" xfId="26279"/>
    <cellStyle name="Total 5 7 4" xfId="26280"/>
    <cellStyle name="Total 5 7 5" xfId="26281"/>
    <cellStyle name="Total 5 7 6" xfId="26282"/>
    <cellStyle name="Total 5 7 7" xfId="26283"/>
    <cellStyle name="Total 5 7 8" xfId="26284"/>
    <cellStyle name="Total 5 7 9" xfId="26285"/>
    <cellStyle name="Total 5 8" xfId="26286"/>
    <cellStyle name="Total 5 8 10" xfId="26287"/>
    <cellStyle name="Total 5 8 11" xfId="26288"/>
    <cellStyle name="Total 5 8 2" xfId="26289"/>
    <cellStyle name="Total 5 8 3" xfId="26290"/>
    <cellStyle name="Total 5 8 4" xfId="26291"/>
    <cellStyle name="Total 5 8 5" xfId="26292"/>
    <cellStyle name="Total 5 8 6" xfId="26293"/>
    <cellStyle name="Total 5 8 7" xfId="26294"/>
    <cellStyle name="Total 5 8 8" xfId="26295"/>
    <cellStyle name="Total 5 8 9" xfId="26296"/>
    <cellStyle name="Total 5 9" xfId="26297"/>
    <cellStyle name="Total 5 9 10" xfId="26298"/>
    <cellStyle name="Total 5 9 11" xfId="26299"/>
    <cellStyle name="Total 5 9 2" xfId="26300"/>
    <cellStyle name="Total 5 9 3" xfId="26301"/>
    <cellStyle name="Total 5 9 4" xfId="26302"/>
    <cellStyle name="Total 5 9 5" xfId="26303"/>
    <cellStyle name="Total 5 9 6" xfId="26304"/>
    <cellStyle name="Total 5 9 7" xfId="26305"/>
    <cellStyle name="Total 5 9 8" xfId="26306"/>
    <cellStyle name="Total 5 9 9" xfId="26307"/>
    <cellStyle name="Total 6" xfId="26308"/>
    <cellStyle name="Total 6 10" xfId="26309"/>
    <cellStyle name="Total 6 10 10" xfId="26310"/>
    <cellStyle name="Total 6 10 11" xfId="26311"/>
    <cellStyle name="Total 6 10 2" xfId="26312"/>
    <cellStyle name="Total 6 10 3" xfId="26313"/>
    <cellStyle name="Total 6 10 4" xfId="26314"/>
    <cellStyle name="Total 6 10 5" xfId="26315"/>
    <cellStyle name="Total 6 10 6" xfId="26316"/>
    <cellStyle name="Total 6 10 7" xfId="26317"/>
    <cellStyle name="Total 6 10 8" xfId="26318"/>
    <cellStyle name="Total 6 10 9" xfId="26319"/>
    <cellStyle name="Total 6 11" xfId="26320"/>
    <cellStyle name="Total 6 11 10" xfId="26321"/>
    <cellStyle name="Total 6 11 11" xfId="26322"/>
    <cellStyle name="Total 6 11 2" xfId="26323"/>
    <cellStyle name="Total 6 11 3" xfId="26324"/>
    <cellStyle name="Total 6 11 4" xfId="26325"/>
    <cellStyle name="Total 6 11 5" xfId="26326"/>
    <cellStyle name="Total 6 11 6" xfId="26327"/>
    <cellStyle name="Total 6 11 7" xfId="26328"/>
    <cellStyle name="Total 6 11 8" xfId="26329"/>
    <cellStyle name="Total 6 11 9" xfId="26330"/>
    <cellStyle name="Total 6 12" xfId="26331"/>
    <cellStyle name="Total 6 12 10" xfId="26332"/>
    <cellStyle name="Total 6 12 11" xfId="26333"/>
    <cellStyle name="Total 6 12 2" xfId="26334"/>
    <cellStyle name="Total 6 12 3" xfId="26335"/>
    <cellStyle name="Total 6 12 4" xfId="26336"/>
    <cellStyle name="Total 6 12 5" xfId="26337"/>
    <cellStyle name="Total 6 12 6" xfId="26338"/>
    <cellStyle name="Total 6 12 7" xfId="26339"/>
    <cellStyle name="Total 6 12 8" xfId="26340"/>
    <cellStyle name="Total 6 12 9" xfId="26341"/>
    <cellStyle name="Total 6 13" xfId="26342"/>
    <cellStyle name="Total 6 13 10" xfId="26343"/>
    <cellStyle name="Total 6 13 11" xfId="26344"/>
    <cellStyle name="Total 6 13 2" xfId="26345"/>
    <cellStyle name="Total 6 13 3" xfId="26346"/>
    <cellStyle name="Total 6 13 4" xfId="26347"/>
    <cellStyle name="Total 6 13 5" xfId="26348"/>
    <cellStyle name="Total 6 13 6" xfId="26349"/>
    <cellStyle name="Total 6 13 7" xfId="26350"/>
    <cellStyle name="Total 6 13 8" xfId="26351"/>
    <cellStyle name="Total 6 13 9" xfId="26352"/>
    <cellStyle name="Total 6 14" xfId="26353"/>
    <cellStyle name="Total 6 14 10" xfId="26354"/>
    <cellStyle name="Total 6 14 11" xfId="26355"/>
    <cellStyle name="Total 6 14 2" xfId="26356"/>
    <cellStyle name="Total 6 14 3" xfId="26357"/>
    <cellStyle name="Total 6 14 4" xfId="26358"/>
    <cellStyle name="Total 6 14 5" xfId="26359"/>
    <cellStyle name="Total 6 14 6" xfId="26360"/>
    <cellStyle name="Total 6 14 7" xfId="26361"/>
    <cellStyle name="Total 6 14 8" xfId="26362"/>
    <cellStyle name="Total 6 14 9" xfId="26363"/>
    <cellStyle name="Total 6 15" xfId="26364"/>
    <cellStyle name="Total 6 15 10" xfId="26365"/>
    <cellStyle name="Total 6 15 11" xfId="26366"/>
    <cellStyle name="Total 6 15 2" xfId="26367"/>
    <cellStyle name="Total 6 15 3" xfId="26368"/>
    <cellStyle name="Total 6 15 4" xfId="26369"/>
    <cellStyle name="Total 6 15 5" xfId="26370"/>
    <cellStyle name="Total 6 15 6" xfId="26371"/>
    <cellStyle name="Total 6 15 7" xfId="26372"/>
    <cellStyle name="Total 6 15 8" xfId="26373"/>
    <cellStyle name="Total 6 15 9" xfId="26374"/>
    <cellStyle name="Total 6 16" xfId="26375"/>
    <cellStyle name="Total 6 16 10" xfId="26376"/>
    <cellStyle name="Total 6 16 11" xfId="26377"/>
    <cellStyle name="Total 6 16 2" xfId="26378"/>
    <cellStyle name="Total 6 16 3" xfId="26379"/>
    <cellStyle name="Total 6 16 4" xfId="26380"/>
    <cellStyle name="Total 6 16 5" xfId="26381"/>
    <cellStyle name="Total 6 16 6" xfId="26382"/>
    <cellStyle name="Total 6 16 7" xfId="26383"/>
    <cellStyle name="Total 6 16 8" xfId="26384"/>
    <cellStyle name="Total 6 16 9" xfId="26385"/>
    <cellStyle name="Total 6 17" xfId="26386"/>
    <cellStyle name="Total 6 17 10" xfId="26387"/>
    <cellStyle name="Total 6 17 11" xfId="26388"/>
    <cellStyle name="Total 6 17 2" xfId="26389"/>
    <cellStyle name="Total 6 17 3" xfId="26390"/>
    <cellStyle name="Total 6 17 4" xfId="26391"/>
    <cellStyle name="Total 6 17 5" xfId="26392"/>
    <cellStyle name="Total 6 17 6" xfId="26393"/>
    <cellStyle name="Total 6 17 7" xfId="26394"/>
    <cellStyle name="Total 6 17 8" xfId="26395"/>
    <cellStyle name="Total 6 17 9" xfId="26396"/>
    <cellStyle name="Total 6 18" xfId="26397"/>
    <cellStyle name="Total 6 18 10" xfId="26398"/>
    <cellStyle name="Total 6 18 11" xfId="26399"/>
    <cellStyle name="Total 6 18 2" xfId="26400"/>
    <cellStyle name="Total 6 18 3" xfId="26401"/>
    <cellStyle name="Total 6 18 4" xfId="26402"/>
    <cellStyle name="Total 6 18 5" xfId="26403"/>
    <cellStyle name="Total 6 18 6" xfId="26404"/>
    <cellStyle name="Total 6 18 7" xfId="26405"/>
    <cellStyle name="Total 6 18 8" xfId="26406"/>
    <cellStyle name="Total 6 18 9" xfId="26407"/>
    <cellStyle name="Total 6 19" xfId="26408"/>
    <cellStyle name="Total 6 2" xfId="26409"/>
    <cellStyle name="Total 6 2 10" xfId="26410"/>
    <cellStyle name="Total 6 2 11" xfId="26411"/>
    <cellStyle name="Total 6 2 2" xfId="26412"/>
    <cellStyle name="Total 6 2 3" xfId="26413"/>
    <cellStyle name="Total 6 2 4" xfId="26414"/>
    <cellStyle name="Total 6 2 5" xfId="26415"/>
    <cellStyle name="Total 6 2 6" xfId="26416"/>
    <cellStyle name="Total 6 2 7" xfId="26417"/>
    <cellStyle name="Total 6 2 8" xfId="26418"/>
    <cellStyle name="Total 6 2 9" xfId="26419"/>
    <cellStyle name="Total 6 20" xfId="26420"/>
    <cellStyle name="Total 6 21" xfId="26421"/>
    <cellStyle name="Total 6 22" xfId="26422"/>
    <cellStyle name="Total 6 23" xfId="26423"/>
    <cellStyle name="Total 6 24" xfId="26424"/>
    <cellStyle name="Total 6 25" xfId="26425"/>
    <cellStyle name="Total 6 26" xfId="26426"/>
    <cellStyle name="Total 6 27" xfId="26427"/>
    <cellStyle name="Total 6 28" xfId="26428"/>
    <cellStyle name="Total 6 29" xfId="26429"/>
    <cellStyle name="Total 6 3" xfId="26430"/>
    <cellStyle name="Total 6 3 10" xfId="26431"/>
    <cellStyle name="Total 6 3 11" xfId="26432"/>
    <cellStyle name="Total 6 3 2" xfId="26433"/>
    <cellStyle name="Total 6 3 3" xfId="26434"/>
    <cellStyle name="Total 6 3 4" xfId="26435"/>
    <cellStyle name="Total 6 3 5" xfId="26436"/>
    <cellStyle name="Total 6 3 6" xfId="26437"/>
    <cellStyle name="Total 6 3 7" xfId="26438"/>
    <cellStyle name="Total 6 3 8" xfId="26439"/>
    <cellStyle name="Total 6 3 9" xfId="26440"/>
    <cellStyle name="Total 6 30" xfId="26441"/>
    <cellStyle name="Total 6 31" xfId="26442"/>
    <cellStyle name="Total 6 32" xfId="26443"/>
    <cellStyle name="Total 6 33" xfId="26444"/>
    <cellStyle name="Total 6 34" xfId="26445"/>
    <cellStyle name="Total 6 35" xfId="26446"/>
    <cellStyle name="Total 6 36" xfId="26447"/>
    <cellStyle name="Total 6 37" xfId="26448"/>
    <cellStyle name="Total 6 38" xfId="26449"/>
    <cellStyle name="Total 6 39" xfId="26450"/>
    <cellStyle name="Total 6 4" xfId="26451"/>
    <cellStyle name="Total 6 4 10" xfId="26452"/>
    <cellStyle name="Total 6 4 11" xfId="26453"/>
    <cellStyle name="Total 6 4 2" xfId="26454"/>
    <cellStyle name="Total 6 4 3" xfId="26455"/>
    <cellStyle name="Total 6 4 4" xfId="26456"/>
    <cellStyle name="Total 6 4 5" xfId="26457"/>
    <cellStyle name="Total 6 4 6" xfId="26458"/>
    <cellStyle name="Total 6 4 7" xfId="26459"/>
    <cellStyle name="Total 6 4 8" xfId="26460"/>
    <cellStyle name="Total 6 4 9" xfId="26461"/>
    <cellStyle name="Total 6 40" xfId="26462"/>
    <cellStyle name="Total 6 5" xfId="26463"/>
    <cellStyle name="Total 6 5 10" xfId="26464"/>
    <cellStyle name="Total 6 5 11" xfId="26465"/>
    <cellStyle name="Total 6 5 2" xfId="26466"/>
    <cellStyle name="Total 6 5 3" xfId="26467"/>
    <cellStyle name="Total 6 5 4" xfId="26468"/>
    <cellStyle name="Total 6 5 5" xfId="26469"/>
    <cellStyle name="Total 6 5 6" xfId="26470"/>
    <cellStyle name="Total 6 5 7" xfId="26471"/>
    <cellStyle name="Total 6 5 8" xfId="26472"/>
    <cellStyle name="Total 6 5 9" xfId="26473"/>
    <cellStyle name="Total 6 6" xfId="26474"/>
    <cellStyle name="Total 6 6 10" xfId="26475"/>
    <cellStyle name="Total 6 6 11" xfId="26476"/>
    <cellStyle name="Total 6 6 2" xfId="26477"/>
    <cellStyle name="Total 6 6 3" xfId="26478"/>
    <cellStyle name="Total 6 6 4" xfId="26479"/>
    <cellStyle name="Total 6 6 5" xfId="26480"/>
    <cellStyle name="Total 6 6 6" xfId="26481"/>
    <cellStyle name="Total 6 6 7" xfId="26482"/>
    <cellStyle name="Total 6 6 8" xfId="26483"/>
    <cellStyle name="Total 6 6 9" xfId="26484"/>
    <cellStyle name="Total 6 7" xfId="26485"/>
    <cellStyle name="Total 6 7 10" xfId="26486"/>
    <cellStyle name="Total 6 7 11" xfId="26487"/>
    <cellStyle name="Total 6 7 2" xfId="26488"/>
    <cellStyle name="Total 6 7 3" xfId="26489"/>
    <cellStyle name="Total 6 7 4" xfId="26490"/>
    <cellStyle name="Total 6 7 5" xfId="26491"/>
    <cellStyle name="Total 6 7 6" xfId="26492"/>
    <cellStyle name="Total 6 7 7" xfId="26493"/>
    <cellStyle name="Total 6 7 8" xfId="26494"/>
    <cellStyle name="Total 6 7 9" xfId="26495"/>
    <cellStyle name="Total 6 8" xfId="26496"/>
    <cellStyle name="Total 6 8 10" xfId="26497"/>
    <cellStyle name="Total 6 8 11" xfId="26498"/>
    <cellStyle name="Total 6 8 2" xfId="26499"/>
    <cellStyle name="Total 6 8 3" xfId="26500"/>
    <cellStyle name="Total 6 8 4" xfId="26501"/>
    <cellStyle name="Total 6 8 5" xfId="26502"/>
    <cellStyle name="Total 6 8 6" xfId="26503"/>
    <cellStyle name="Total 6 8 7" xfId="26504"/>
    <cellStyle name="Total 6 8 8" xfId="26505"/>
    <cellStyle name="Total 6 8 9" xfId="26506"/>
    <cellStyle name="Total 6 9" xfId="26507"/>
    <cellStyle name="Total 6 9 10" xfId="26508"/>
    <cellStyle name="Total 6 9 11" xfId="26509"/>
    <cellStyle name="Total 6 9 2" xfId="26510"/>
    <cellStyle name="Total 6 9 3" xfId="26511"/>
    <cellStyle name="Total 6 9 4" xfId="26512"/>
    <cellStyle name="Total 6 9 5" xfId="26513"/>
    <cellStyle name="Total 6 9 6" xfId="26514"/>
    <cellStyle name="Total 6 9 7" xfId="26515"/>
    <cellStyle name="Total 6 9 8" xfId="26516"/>
    <cellStyle name="Total 6 9 9" xfId="26517"/>
    <cellStyle name="Total 7" xfId="26518"/>
    <cellStyle name="Total 7 10" xfId="26519"/>
    <cellStyle name="Total 7 10 10" xfId="26520"/>
    <cellStyle name="Total 7 10 11" xfId="26521"/>
    <cellStyle name="Total 7 10 2" xfId="26522"/>
    <cellStyle name="Total 7 10 3" xfId="26523"/>
    <cellStyle name="Total 7 10 4" xfId="26524"/>
    <cellStyle name="Total 7 10 5" xfId="26525"/>
    <cellStyle name="Total 7 10 6" xfId="26526"/>
    <cellStyle name="Total 7 10 7" xfId="26527"/>
    <cellStyle name="Total 7 10 8" xfId="26528"/>
    <cellStyle name="Total 7 10 9" xfId="26529"/>
    <cellStyle name="Total 7 11" xfId="26530"/>
    <cellStyle name="Total 7 11 10" xfId="26531"/>
    <cellStyle name="Total 7 11 11" xfId="26532"/>
    <cellStyle name="Total 7 11 2" xfId="26533"/>
    <cellStyle name="Total 7 11 3" xfId="26534"/>
    <cellStyle name="Total 7 11 4" xfId="26535"/>
    <cellStyle name="Total 7 11 5" xfId="26536"/>
    <cellStyle name="Total 7 11 6" xfId="26537"/>
    <cellStyle name="Total 7 11 7" xfId="26538"/>
    <cellStyle name="Total 7 11 8" xfId="26539"/>
    <cellStyle name="Total 7 11 9" xfId="26540"/>
    <cellStyle name="Total 7 12" xfId="26541"/>
    <cellStyle name="Total 7 12 10" xfId="26542"/>
    <cellStyle name="Total 7 12 11" xfId="26543"/>
    <cellStyle name="Total 7 12 2" xfId="26544"/>
    <cellStyle name="Total 7 12 3" xfId="26545"/>
    <cellStyle name="Total 7 12 4" xfId="26546"/>
    <cellStyle name="Total 7 12 5" xfId="26547"/>
    <cellStyle name="Total 7 12 6" xfId="26548"/>
    <cellStyle name="Total 7 12 7" xfId="26549"/>
    <cellStyle name="Total 7 12 8" xfId="26550"/>
    <cellStyle name="Total 7 12 9" xfId="26551"/>
    <cellStyle name="Total 7 13" xfId="26552"/>
    <cellStyle name="Total 7 13 10" xfId="26553"/>
    <cellStyle name="Total 7 13 11" xfId="26554"/>
    <cellStyle name="Total 7 13 2" xfId="26555"/>
    <cellStyle name="Total 7 13 3" xfId="26556"/>
    <cellStyle name="Total 7 13 4" xfId="26557"/>
    <cellStyle name="Total 7 13 5" xfId="26558"/>
    <cellStyle name="Total 7 13 6" xfId="26559"/>
    <cellStyle name="Total 7 13 7" xfId="26560"/>
    <cellStyle name="Total 7 13 8" xfId="26561"/>
    <cellStyle name="Total 7 13 9" xfId="26562"/>
    <cellStyle name="Total 7 14" xfId="26563"/>
    <cellStyle name="Total 7 14 10" xfId="26564"/>
    <cellStyle name="Total 7 14 11" xfId="26565"/>
    <cellStyle name="Total 7 14 2" xfId="26566"/>
    <cellStyle name="Total 7 14 3" xfId="26567"/>
    <cellStyle name="Total 7 14 4" xfId="26568"/>
    <cellStyle name="Total 7 14 5" xfId="26569"/>
    <cellStyle name="Total 7 14 6" xfId="26570"/>
    <cellStyle name="Total 7 14 7" xfId="26571"/>
    <cellStyle name="Total 7 14 8" xfId="26572"/>
    <cellStyle name="Total 7 14 9" xfId="26573"/>
    <cellStyle name="Total 7 15" xfId="26574"/>
    <cellStyle name="Total 7 15 10" xfId="26575"/>
    <cellStyle name="Total 7 15 11" xfId="26576"/>
    <cellStyle name="Total 7 15 2" xfId="26577"/>
    <cellStyle name="Total 7 15 3" xfId="26578"/>
    <cellStyle name="Total 7 15 4" xfId="26579"/>
    <cellStyle name="Total 7 15 5" xfId="26580"/>
    <cellStyle name="Total 7 15 6" xfId="26581"/>
    <cellStyle name="Total 7 15 7" xfId="26582"/>
    <cellStyle name="Total 7 15 8" xfId="26583"/>
    <cellStyle name="Total 7 15 9" xfId="26584"/>
    <cellStyle name="Total 7 16" xfId="26585"/>
    <cellStyle name="Total 7 16 10" xfId="26586"/>
    <cellStyle name="Total 7 16 11" xfId="26587"/>
    <cellStyle name="Total 7 16 2" xfId="26588"/>
    <cellStyle name="Total 7 16 3" xfId="26589"/>
    <cellStyle name="Total 7 16 4" xfId="26590"/>
    <cellStyle name="Total 7 16 5" xfId="26591"/>
    <cellStyle name="Total 7 16 6" xfId="26592"/>
    <cellStyle name="Total 7 16 7" xfId="26593"/>
    <cellStyle name="Total 7 16 8" xfId="26594"/>
    <cellStyle name="Total 7 16 9" xfId="26595"/>
    <cellStyle name="Total 7 17" xfId="26596"/>
    <cellStyle name="Total 7 17 10" xfId="26597"/>
    <cellStyle name="Total 7 17 11" xfId="26598"/>
    <cellStyle name="Total 7 17 2" xfId="26599"/>
    <cellStyle name="Total 7 17 3" xfId="26600"/>
    <cellStyle name="Total 7 17 4" xfId="26601"/>
    <cellStyle name="Total 7 17 5" xfId="26602"/>
    <cellStyle name="Total 7 17 6" xfId="26603"/>
    <cellStyle name="Total 7 17 7" xfId="26604"/>
    <cellStyle name="Total 7 17 8" xfId="26605"/>
    <cellStyle name="Total 7 17 9" xfId="26606"/>
    <cellStyle name="Total 7 18" xfId="26607"/>
    <cellStyle name="Total 7 18 10" xfId="26608"/>
    <cellStyle name="Total 7 18 11" xfId="26609"/>
    <cellStyle name="Total 7 18 2" xfId="26610"/>
    <cellStyle name="Total 7 18 3" xfId="26611"/>
    <cellStyle name="Total 7 18 4" xfId="26612"/>
    <cellStyle name="Total 7 18 5" xfId="26613"/>
    <cellStyle name="Total 7 18 6" xfId="26614"/>
    <cellStyle name="Total 7 18 7" xfId="26615"/>
    <cellStyle name="Total 7 18 8" xfId="26616"/>
    <cellStyle name="Total 7 18 9" xfId="26617"/>
    <cellStyle name="Total 7 19" xfId="26618"/>
    <cellStyle name="Total 7 2" xfId="26619"/>
    <cellStyle name="Total 7 2 10" xfId="26620"/>
    <cellStyle name="Total 7 2 11" xfId="26621"/>
    <cellStyle name="Total 7 2 2" xfId="26622"/>
    <cellStyle name="Total 7 2 3" xfId="26623"/>
    <cellStyle name="Total 7 2 4" xfId="26624"/>
    <cellStyle name="Total 7 2 5" xfId="26625"/>
    <cellStyle name="Total 7 2 6" xfId="26626"/>
    <cellStyle name="Total 7 2 7" xfId="26627"/>
    <cellStyle name="Total 7 2 8" xfId="26628"/>
    <cellStyle name="Total 7 2 9" xfId="26629"/>
    <cellStyle name="Total 7 20" xfId="26630"/>
    <cellStyle name="Total 7 21" xfId="26631"/>
    <cellStyle name="Total 7 22" xfId="26632"/>
    <cellStyle name="Total 7 23" xfId="26633"/>
    <cellStyle name="Total 7 24" xfId="26634"/>
    <cellStyle name="Total 7 25" xfId="26635"/>
    <cellStyle name="Total 7 26" xfId="26636"/>
    <cellStyle name="Total 7 27" xfId="26637"/>
    <cellStyle name="Total 7 28" xfId="26638"/>
    <cellStyle name="Total 7 29" xfId="26639"/>
    <cellStyle name="Total 7 3" xfId="26640"/>
    <cellStyle name="Total 7 3 10" xfId="26641"/>
    <cellStyle name="Total 7 3 11" xfId="26642"/>
    <cellStyle name="Total 7 3 2" xfId="26643"/>
    <cellStyle name="Total 7 3 3" xfId="26644"/>
    <cellStyle name="Total 7 3 4" xfId="26645"/>
    <cellStyle name="Total 7 3 5" xfId="26646"/>
    <cellStyle name="Total 7 3 6" xfId="26647"/>
    <cellStyle name="Total 7 3 7" xfId="26648"/>
    <cellStyle name="Total 7 3 8" xfId="26649"/>
    <cellStyle name="Total 7 3 9" xfId="26650"/>
    <cellStyle name="Total 7 30" xfId="26651"/>
    <cellStyle name="Total 7 31" xfId="26652"/>
    <cellStyle name="Total 7 32" xfId="26653"/>
    <cellStyle name="Total 7 33" xfId="26654"/>
    <cellStyle name="Total 7 34" xfId="26655"/>
    <cellStyle name="Total 7 35" xfId="26656"/>
    <cellStyle name="Total 7 36" xfId="26657"/>
    <cellStyle name="Total 7 37" xfId="26658"/>
    <cellStyle name="Total 7 38" xfId="26659"/>
    <cellStyle name="Total 7 39" xfId="26660"/>
    <cellStyle name="Total 7 4" xfId="26661"/>
    <cellStyle name="Total 7 4 10" xfId="26662"/>
    <cellStyle name="Total 7 4 11" xfId="26663"/>
    <cellStyle name="Total 7 4 2" xfId="26664"/>
    <cellStyle name="Total 7 4 3" xfId="26665"/>
    <cellStyle name="Total 7 4 4" xfId="26666"/>
    <cellStyle name="Total 7 4 5" xfId="26667"/>
    <cellStyle name="Total 7 4 6" xfId="26668"/>
    <cellStyle name="Total 7 4 7" xfId="26669"/>
    <cellStyle name="Total 7 4 8" xfId="26670"/>
    <cellStyle name="Total 7 4 9" xfId="26671"/>
    <cellStyle name="Total 7 40" xfId="26672"/>
    <cellStyle name="Total 7 5" xfId="26673"/>
    <cellStyle name="Total 7 5 10" xfId="26674"/>
    <cellStyle name="Total 7 5 11" xfId="26675"/>
    <cellStyle name="Total 7 5 2" xfId="26676"/>
    <cellStyle name="Total 7 5 3" xfId="26677"/>
    <cellStyle name="Total 7 5 4" xfId="26678"/>
    <cellStyle name="Total 7 5 5" xfId="26679"/>
    <cellStyle name="Total 7 5 6" xfId="26680"/>
    <cellStyle name="Total 7 5 7" xfId="26681"/>
    <cellStyle name="Total 7 5 8" xfId="26682"/>
    <cellStyle name="Total 7 5 9" xfId="26683"/>
    <cellStyle name="Total 7 6" xfId="26684"/>
    <cellStyle name="Total 7 6 10" xfId="26685"/>
    <cellStyle name="Total 7 6 11" xfId="26686"/>
    <cellStyle name="Total 7 6 2" xfId="26687"/>
    <cellStyle name="Total 7 6 3" xfId="26688"/>
    <cellStyle name="Total 7 6 4" xfId="26689"/>
    <cellStyle name="Total 7 6 5" xfId="26690"/>
    <cellStyle name="Total 7 6 6" xfId="26691"/>
    <cellStyle name="Total 7 6 7" xfId="26692"/>
    <cellStyle name="Total 7 6 8" xfId="26693"/>
    <cellStyle name="Total 7 6 9" xfId="26694"/>
    <cellStyle name="Total 7 7" xfId="26695"/>
    <cellStyle name="Total 7 7 10" xfId="26696"/>
    <cellStyle name="Total 7 7 11" xfId="26697"/>
    <cellStyle name="Total 7 7 2" xfId="26698"/>
    <cellStyle name="Total 7 7 3" xfId="26699"/>
    <cellStyle name="Total 7 7 4" xfId="26700"/>
    <cellStyle name="Total 7 7 5" xfId="26701"/>
    <cellStyle name="Total 7 7 6" xfId="26702"/>
    <cellStyle name="Total 7 7 7" xfId="26703"/>
    <cellStyle name="Total 7 7 8" xfId="26704"/>
    <cellStyle name="Total 7 7 9" xfId="26705"/>
    <cellStyle name="Total 7 8" xfId="26706"/>
    <cellStyle name="Total 7 8 10" xfId="26707"/>
    <cellStyle name="Total 7 8 11" xfId="26708"/>
    <cellStyle name="Total 7 8 2" xfId="26709"/>
    <cellStyle name="Total 7 8 3" xfId="26710"/>
    <cellStyle name="Total 7 8 4" xfId="26711"/>
    <cellStyle name="Total 7 8 5" xfId="26712"/>
    <cellStyle name="Total 7 8 6" xfId="26713"/>
    <cellStyle name="Total 7 8 7" xfId="26714"/>
    <cellStyle name="Total 7 8 8" xfId="26715"/>
    <cellStyle name="Total 7 8 9" xfId="26716"/>
    <cellStyle name="Total 7 9" xfId="26717"/>
    <cellStyle name="Total 7 9 10" xfId="26718"/>
    <cellStyle name="Total 7 9 11" xfId="26719"/>
    <cellStyle name="Total 7 9 2" xfId="26720"/>
    <cellStyle name="Total 7 9 3" xfId="26721"/>
    <cellStyle name="Total 7 9 4" xfId="26722"/>
    <cellStyle name="Total 7 9 5" xfId="26723"/>
    <cellStyle name="Total 7 9 6" xfId="26724"/>
    <cellStyle name="Total 7 9 7" xfId="26725"/>
    <cellStyle name="Total 7 9 8" xfId="26726"/>
    <cellStyle name="Total 7 9 9" xfId="26727"/>
    <cellStyle name="Total 8" xfId="26728"/>
    <cellStyle name="Total 8 10" xfId="26729"/>
    <cellStyle name="Total 8 10 10" xfId="26730"/>
    <cellStyle name="Total 8 10 11" xfId="26731"/>
    <cellStyle name="Total 8 10 2" xfId="26732"/>
    <cellStyle name="Total 8 10 3" xfId="26733"/>
    <cellStyle name="Total 8 10 4" xfId="26734"/>
    <cellStyle name="Total 8 10 5" xfId="26735"/>
    <cellStyle name="Total 8 10 6" xfId="26736"/>
    <cellStyle name="Total 8 10 7" xfId="26737"/>
    <cellStyle name="Total 8 10 8" xfId="26738"/>
    <cellStyle name="Total 8 10 9" xfId="26739"/>
    <cellStyle name="Total 8 11" xfId="26740"/>
    <cellStyle name="Total 8 11 10" xfId="26741"/>
    <cellStyle name="Total 8 11 11" xfId="26742"/>
    <cellStyle name="Total 8 11 2" xfId="26743"/>
    <cellStyle name="Total 8 11 3" xfId="26744"/>
    <cellStyle name="Total 8 11 4" xfId="26745"/>
    <cellStyle name="Total 8 11 5" xfId="26746"/>
    <cellStyle name="Total 8 11 6" xfId="26747"/>
    <cellStyle name="Total 8 11 7" xfId="26748"/>
    <cellStyle name="Total 8 11 8" xfId="26749"/>
    <cellStyle name="Total 8 11 9" xfId="26750"/>
    <cellStyle name="Total 8 12" xfId="26751"/>
    <cellStyle name="Total 8 12 10" xfId="26752"/>
    <cellStyle name="Total 8 12 11" xfId="26753"/>
    <cellStyle name="Total 8 12 2" xfId="26754"/>
    <cellStyle name="Total 8 12 3" xfId="26755"/>
    <cellStyle name="Total 8 12 4" xfId="26756"/>
    <cellStyle name="Total 8 12 5" xfId="26757"/>
    <cellStyle name="Total 8 12 6" xfId="26758"/>
    <cellStyle name="Total 8 12 7" xfId="26759"/>
    <cellStyle name="Total 8 12 8" xfId="26760"/>
    <cellStyle name="Total 8 12 9" xfId="26761"/>
    <cellStyle name="Total 8 13" xfId="26762"/>
    <cellStyle name="Total 8 13 10" xfId="26763"/>
    <cellStyle name="Total 8 13 11" xfId="26764"/>
    <cellStyle name="Total 8 13 2" xfId="26765"/>
    <cellStyle name="Total 8 13 3" xfId="26766"/>
    <cellStyle name="Total 8 13 4" xfId="26767"/>
    <cellStyle name="Total 8 13 5" xfId="26768"/>
    <cellStyle name="Total 8 13 6" xfId="26769"/>
    <cellStyle name="Total 8 13 7" xfId="26770"/>
    <cellStyle name="Total 8 13 8" xfId="26771"/>
    <cellStyle name="Total 8 13 9" xfId="26772"/>
    <cellStyle name="Total 8 14" xfId="26773"/>
    <cellStyle name="Total 8 14 10" xfId="26774"/>
    <cellStyle name="Total 8 14 11" xfId="26775"/>
    <cellStyle name="Total 8 14 2" xfId="26776"/>
    <cellStyle name="Total 8 14 3" xfId="26777"/>
    <cellStyle name="Total 8 14 4" xfId="26778"/>
    <cellStyle name="Total 8 14 5" xfId="26779"/>
    <cellStyle name="Total 8 14 6" xfId="26780"/>
    <cellStyle name="Total 8 14 7" xfId="26781"/>
    <cellStyle name="Total 8 14 8" xfId="26782"/>
    <cellStyle name="Total 8 14 9" xfId="26783"/>
    <cellStyle name="Total 8 15" xfId="26784"/>
    <cellStyle name="Total 8 15 10" xfId="26785"/>
    <cellStyle name="Total 8 15 11" xfId="26786"/>
    <cellStyle name="Total 8 15 2" xfId="26787"/>
    <cellStyle name="Total 8 15 3" xfId="26788"/>
    <cellStyle name="Total 8 15 4" xfId="26789"/>
    <cellStyle name="Total 8 15 5" xfId="26790"/>
    <cellStyle name="Total 8 15 6" xfId="26791"/>
    <cellStyle name="Total 8 15 7" xfId="26792"/>
    <cellStyle name="Total 8 15 8" xfId="26793"/>
    <cellStyle name="Total 8 15 9" xfId="26794"/>
    <cellStyle name="Total 8 16" xfId="26795"/>
    <cellStyle name="Total 8 16 10" xfId="26796"/>
    <cellStyle name="Total 8 16 11" xfId="26797"/>
    <cellStyle name="Total 8 16 2" xfId="26798"/>
    <cellStyle name="Total 8 16 3" xfId="26799"/>
    <cellStyle name="Total 8 16 4" xfId="26800"/>
    <cellStyle name="Total 8 16 5" xfId="26801"/>
    <cellStyle name="Total 8 16 6" xfId="26802"/>
    <cellStyle name="Total 8 16 7" xfId="26803"/>
    <cellStyle name="Total 8 16 8" xfId="26804"/>
    <cellStyle name="Total 8 16 9" xfId="26805"/>
    <cellStyle name="Total 8 17" xfId="26806"/>
    <cellStyle name="Total 8 17 10" xfId="26807"/>
    <cellStyle name="Total 8 17 11" xfId="26808"/>
    <cellStyle name="Total 8 17 2" xfId="26809"/>
    <cellStyle name="Total 8 17 3" xfId="26810"/>
    <cellStyle name="Total 8 17 4" xfId="26811"/>
    <cellStyle name="Total 8 17 5" xfId="26812"/>
    <cellStyle name="Total 8 17 6" xfId="26813"/>
    <cellStyle name="Total 8 17 7" xfId="26814"/>
    <cellStyle name="Total 8 17 8" xfId="26815"/>
    <cellStyle name="Total 8 17 9" xfId="26816"/>
    <cellStyle name="Total 8 18" xfId="26817"/>
    <cellStyle name="Total 8 18 10" xfId="26818"/>
    <cellStyle name="Total 8 18 11" xfId="26819"/>
    <cellStyle name="Total 8 18 2" xfId="26820"/>
    <cellStyle name="Total 8 18 3" xfId="26821"/>
    <cellStyle name="Total 8 18 4" xfId="26822"/>
    <cellStyle name="Total 8 18 5" xfId="26823"/>
    <cellStyle name="Total 8 18 6" xfId="26824"/>
    <cellStyle name="Total 8 18 7" xfId="26825"/>
    <cellStyle name="Total 8 18 8" xfId="26826"/>
    <cellStyle name="Total 8 18 9" xfId="26827"/>
    <cellStyle name="Total 8 19" xfId="26828"/>
    <cellStyle name="Total 8 2" xfId="26829"/>
    <cellStyle name="Total 8 2 10" xfId="26830"/>
    <cellStyle name="Total 8 2 11" xfId="26831"/>
    <cellStyle name="Total 8 2 2" xfId="26832"/>
    <cellStyle name="Total 8 2 3" xfId="26833"/>
    <cellStyle name="Total 8 2 4" xfId="26834"/>
    <cellStyle name="Total 8 2 5" xfId="26835"/>
    <cellStyle name="Total 8 2 6" xfId="26836"/>
    <cellStyle name="Total 8 2 7" xfId="26837"/>
    <cellStyle name="Total 8 2 8" xfId="26838"/>
    <cellStyle name="Total 8 2 9" xfId="26839"/>
    <cellStyle name="Total 8 20" xfId="26840"/>
    <cellStyle name="Total 8 21" xfId="26841"/>
    <cellStyle name="Total 8 22" xfId="26842"/>
    <cellStyle name="Total 8 23" xfId="26843"/>
    <cellStyle name="Total 8 24" xfId="26844"/>
    <cellStyle name="Total 8 25" xfId="26845"/>
    <cellStyle name="Total 8 26" xfId="26846"/>
    <cellStyle name="Total 8 27" xfId="26847"/>
    <cellStyle name="Total 8 28" xfId="26848"/>
    <cellStyle name="Total 8 29" xfId="26849"/>
    <cellStyle name="Total 8 3" xfId="26850"/>
    <cellStyle name="Total 8 3 10" xfId="26851"/>
    <cellStyle name="Total 8 3 11" xfId="26852"/>
    <cellStyle name="Total 8 3 2" xfId="26853"/>
    <cellStyle name="Total 8 3 3" xfId="26854"/>
    <cellStyle name="Total 8 3 4" xfId="26855"/>
    <cellStyle name="Total 8 3 5" xfId="26856"/>
    <cellStyle name="Total 8 3 6" xfId="26857"/>
    <cellStyle name="Total 8 3 7" xfId="26858"/>
    <cellStyle name="Total 8 3 8" xfId="26859"/>
    <cellStyle name="Total 8 3 9" xfId="26860"/>
    <cellStyle name="Total 8 30" xfId="26861"/>
    <cellStyle name="Total 8 31" xfId="26862"/>
    <cellStyle name="Total 8 32" xfId="26863"/>
    <cellStyle name="Total 8 33" xfId="26864"/>
    <cellStyle name="Total 8 34" xfId="26865"/>
    <cellStyle name="Total 8 35" xfId="26866"/>
    <cellStyle name="Total 8 36" xfId="26867"/>
    <cellStyle name="Total 8 37" xfId="26868"/>
    <cellStyle name="Total 8 38" xfId="26869"/>
    <cellStyle name="Total 8 39" xfId="26870"/>
    <cellStyle name="Total 8 4" xfId="26871"/>
    <cellStyle name="Total 8 4 10" xfId="26872"/>
    <cellStyle name="Total 8 4 11" xfId="26873"/>
    <cellStyle name="Total 8 4 2" xfId="26874"/>
    <cellStyle name="Total 8 4 3" xfId="26875"/>
    <cellStyle name="Total 8 4 4" xfId="26876"/>
    <cellStyle name="Total 8 4 5" xfId="26877"/>
    <cellStyle name="Total 8 4 6" xfId="26878"/>
    <cellStyle name="Total 8 4 7" xfId="26879"/>
    <cellStyle name="Total 8 4 8" xfId="26880"/>
    <cellStyle name="Total 8 4 9" xfId="26881"/>
    <cellStyle name="Total 8 40" xfId="26882"/>
    <cellStyle name="Total 8 5" xfId="26883"/>
    <cellStyle name="Total 8 5 10" xfId="26884"/>
    <cellStyle name="Total 8 5 11" xfId="26885"/>
    <cellStyle name="Total 8 5 2" xfId="26886"/>
    <cellStyle name="Total 8 5 3" xfId="26887"/>
    <cellStyle name="Total 8 5 4" xfId="26888"/>
    <cellStyle name="Total 8 5 5" xfId="26889"/>
    <cellStyle name="Total 8 5 6" xfId="26890"/>
    <cellStyle name="Total 8 5 7" xfId="26891"/>
    <cellStyle name="Total 8 5 8" xfId="26892"/>
    <cellStyle name="Total 8 5 9" xfId="26893"/>
    <cellStyle name="Total 8 6" xfId="26894"/>
    <cellStyle name="Total 8 6 10" xfId="26895"/>
    <cellStyle name="Total 8 6 11" xfId="26896"/>
    <cellStyle name="Total 8 6 2" xfId="26897"/>
    <cellStyle name="Total 8 6 3" xfId="26898"/>
    <cellStyle name="Total 8 6 4" xfId="26899"/>
    <cellStyle name="Total 8 6 5" xfId="26900"/>
    <cellStyle name="Total 8 6 6" xfId="26901"/>
    <cellStyle name="Total 8 6 7" xfId="26902"/>
    <cellStyle name="Total 8 6 8" xfId="26903"/>
    <cellStyle name="Total 8 6 9" xfId="26904"/>
    <cellStyle name="Total 8 7" xfId="26905"/>
    <cellStyle name="Total 8 7 10" xfId="26906"/>
    <cellStyle name="Total 8 7 11" xfId="26907"/>
    <cellStyle name="Total 8 7 2" xfId="26908"/>
    <cellStyle name="Total 8 7 3" xfId="26909"/>
    <cellStyle name="Total 8 7 4" xfId="26910"/>
    <cellStyle name="Total 8 7 5" xfId="26911"/>
    <cellStyle name="Total 8 7 6" xfId="26912"/>
    <cellStyle name="Total 8 7 7" xfId="26913"/>
    <cellStyle name="Total 8 7 8" xfId="26914"/>
    <cellStyle name="Total 8 7 9" xfId="26915"/>
    <cellStyle name="Total 8 8" xfId="26916"/>
    <cellStyle name="Total 8 8 10" xfId="26917"/>
    <cellStyle name="Total 8 8 11" xfId="26918"/>
    <cellStyle name="Total 8 8 2" xfId="26919"/>
    <cellStyle name="Total 8 8 3" xfId="26920"/>
    <cellStyle name="Total 8 8 4" xfId="26921"/>
    <cellStyle name="Total 8 8 5" xfId="26922"/>
    <cellStyle name="Total 8 8 6" xfId="26923"/>
    <cellStyle name="Total 8 8 7" xfId="26924"/>
    <cellStyle name="Total 8 8 8" xfId="26925"/>
    <cellStyle name="Total 8 8 9" xfId="26926"/>
    <cellStyle name="Total 8 9" xfId="26927"/>
    <cellStyle name="Total 8 9 10" xfId="26928"/>
    <cellStyle name="Total 8 9 11" xfId="26929"/>
    <cellStyle name="Total 8 9 2" xfId="26930"/>
    <cellStyle name="Total 8 9 3" xfId="26931"/>
    <cellStyle name="Total 8 9 4" xfId="26932"/>
    <cellStyle name="Total 8 9 5" xfId="26933"/>
    <cellStyle name="Total 8 9 6" xfId="26934"/>
    <cellStyle name="Total 8 9 7" xfId="26935"/>
    <cellStyle name="Total 8 9 8" xfId="26936"/>
    <cellStyle name="Total 8 9 9" xfId="26937"/>
    <cellStyle name="Total 9" xfId="26938"/>
    <cellStyle name="Total 9 10" xfId="26939"/>
    <cellStyle name="Total 9 10 10" xfId="26940"/>
    <cellStyle name="Total 9 10 11" xfId="26941"/>
    <cellStyle name="Total 9 10 2" xfId="26942"/>
    <cellStyle name="Total 9 10 3" xfId="26943"/>
    <cellStyle name="Total 9 10 4" xfId="26944"/>
    <cellStyle name="Total 9 10 5" xfId="26945"/>
    <cellStyle name="Total 9 10 6" xfId="26946"/>
    <cellStyle name="Total 9 10 7" xfId="26947"/>
    <cellStyle name="Total 9 10 8" xfId="26948"/>
    <cellStyle name="Total 9 10 9" xfId="26949"/>
    <cellStyle name="Total 9 11" xfId="26950"/>
    <cellStyle name="Total 9 11 10" xfId="26951"/>
    <cellStyle name="Total 9 11 11" xfId="26952"/>
    <cellStyle name="Total 9 11 2" xfId="26953"/>
    <cellStyle name="Total 9 11 3" xfId="26954"/>
    <cellStyle name="Total 9 11 4" xfId="26955"/>
    <cellStyle name="Total 9 11 5" xfId="26956"/>
    <cellStyle name="Total 9 11 6" xfId="26957"/>
    <cellStyle name="Total 9 11 7" xfId="26958"/>
    <cellStyle name="Total 9 11 8" xfId="26959"/>
    <cellStyle name="Total 9 11 9" xfId="26960"/>
    <cellStyle name="Total 9 12" xfId="26961"/>
    <cellStyle name="Total 9 12 10" xfId="26962"/>
    <cellStyle name="Total 9 12 11" xfId="26963"/>
    <cellStyle name="Total 9 12 2" xfId="26964"/>
    <cellStyle name="Total 9 12 3" xfId="26965"/>
    <cellStyle name="Total 9 12 4" xfId="26966"/>
    <cellStyle name="Total 9 12 5" xfId="26967"/>
    <cellStyle name="Total 9 12 6" xfId="26968"/>
    <cellStyle name="Total 9 12 7" xfId="26969"/>
    <cellStyle name="Total 9 12 8" xfId="26970"/>
    <cellStyle name="Total 9 12 9" xfId="26971"/>
    <cellStyle name="Total 9 13" xfId="26972"/>
    <cellStyle name="Total 9 13 10" xfId="26973"/>
    <cellStyle name="Total 9 13 11" xfId="26974"/>
    <cellStyle name="Total 9 13 2" xfId="26975"/>
    <cellStyle name="Total 9 13 3" xfId="26976"/>
    <cellStyle name="Total 9 13 4" xfId="26977"/>
    <cellStyle name="Total 9 13 5" xfId="26978"/>
    <cellStyle name="Total 9 13 6" xfId="26979"/>
    <cellStyle name="Total 9 13 7" xfId="26980"/>
    <cellStyle name="Total 9 13 8" xfId="26981"/>
    <cellStyle name="Total 9 13 9" xfId="26982"/>
    <cellStyle name="Total 9 14" xfId="26983"/>
    <cellStyle name="Total 9 14 10" xfId="26984"/>
    <cellStyle name="Total 9 14 11" xfId="26985"/>
    <cellStyle name="Total 9 14 2" xfId="26986"/>
    <cellStyle name="Total 9 14 3" xfId="26987"/>
    <cellStyle name="Total 9 14 4" xfId="26988"/>
    <cellStyle name="Total 9 14 5" xfId="26989"/>
    <cellStyle name="Total 9 14 6" xfId="26990"/>
    <cellStyle name="Total 9 14 7" xfId="26991"/>
    <cellStyle name="Total 9 14 8" xfId="26992"/>
    <cellStyle name="Total 9 14 9" xfId="26993"/>
    <cellStyle name="Total 9 15" xfId="26994"/>
    <cellStyle name="Total 9 15 10" xfId="26995"/>
    <cellStyle name="Total 9 15 11" xfId="26996"/>
    <cellStyle name="Total 9 15 2" xfId="26997"/>
    <cellStyle name="Total 9 15 3" xfId="26998"/>
    <cellStyle name="Total 9 15 4" xfId="26999"/>
    <cellStyle name="Total 9 15 5" xfId="27000"/>
    <cellStyle name="Total 9 15 6" xfId="27001"/>
    <cellStyle name="Total 9 15 7" xfId="27002"/>
    <cellStyle name="Total 9 15 8" xfId="27003"/>
    <cellStyle name="Total 9 15 9" xfId="27004"/>
    <cellStyle name="Total 9 16" xfId="27005"/>
    <cellStyle name="Total 9 16 10" xfId="27006"/>
    <cellStyle name="Total 9 16 11" xfId="27007"/>
    <cellStyle name="Total 9 16 2" xfId="27008"/>
    <cellStyle name="Total 9 16 3" xfId="27009"/>
    <cellStyle name="Total 9 16 4" xfId="27010"/>
    <cellStyle name="Total 9 16 5" xfId="27011"/>
    <cellStyle name="Total 9 16 6" xfId="27012"/>
    <cellStyle name="Total 9 16 7" xfId="27013"/>
    <cellStyle name="Total 9 16 8" xfId="27014"/>
    <cellStyle name="Total 9 16 9" xfId="27015"/>
    <cellStyle name="Total 9 17" xfId="27016"/>
    <cellStyle name="Total 9 17 10" xfId="27017"/>
    <cellStyle name="Total 9 17 11" xfId="27018"/>
    <cellStyle name="Total 9 17 2" xfId="27019"/>
    <cellStyle name="Total 9 17 3" xfId="27020"/>
    <cellStyle name="Total 9 17 4" xfId="27021"/>
    <cellStyle name="Total 9 17 5" xfId="27022"/>
    <cellStyle name="Total 9 17 6" xfId="27023"/>
    <cellStyle name="Total 9 17 7" xfId="27024"/>
    <cellStyle name="Total 9 17 8" xfId="27025"/>
    <cellStyle name="Total 9 17 9" xfId="27026"/>
    <cellStyle name="Total 9 18" xfId="27027"/>
    <cellStyle name="Total 9 18 10" xfId="27028"/>
    <cellStyle name="Total 9 18 11" xfId="27029"/>
    <cellStyle name="Total 9 18 2" xfId="27030"/>
    <cellStyle name="Total 9 18 3" xfId="27031"/>
    <cellStyle name="Total 9 18 4" xfId="27032"/>
    <cellStyle name="Total 9 18 5" xfId="27033"/>
    <cellStyle name="Total 9 18 6" xfId="27034"/>
    <cellStyle name="Total 9 18 7" xfId="27035"/>
    <cellStyle name="Total 9 18 8" xfId="27036"/>
    <cellStyle name="Total 9 18 9" xfId="27037"/>
    <cellStyle name="Total 9 19" xfId="27038"/>
    <cellStyle name="Total 9 2" xfId="27039"/>
    <cellStyle name="Total 9 2 10" xfId="27040"/>
    <cellStyle name="Total 9 2 11" xfId="27041"/>
    <cellStyle name="Total 9 2 2" xfId="27042"/>
    <cellStyle name="Total 9 2 3" xfId="27043"/>
    <cellStyle name="Total 9 2 4" xfId="27044"/>
    <cellStyle name="Total 9 2 5" xfId="27045"/>
    <cellStyle name="Total 9 2 6" xfId="27046"/>
    <cellStyle name="Total 9 2 7" xfId="27047"/>
    <cellStyle name="Total 9 2 8" xfId="27048"/>
    <cellStyle name="Total 9 2 9" xfId="27049"/>
    <cellStyle name="Total 9 20" xfId="27050"/>
    <cellStyle name="Total 9 21" xfId="27051"/>
    <cellStyle name="Total 9 22" xfId="27052"/>
    <cellStyle name="Total 9 23" xfId="27053"/>
    <cellStyle name="Total 9 24" xfId="27054"/>
    <cellStyle name="Total 9 25" xfId="27055"/>
    <cellStyle name="Total 9 26" xfId="27056"/>
    <cellStyle name="Total 9 27" xfId="27057"/>
    <cellStyle name="Total 9 28" xfId="27058"/>
    <cellStyle name="Total 9 29" xfId="27059"/>
    <cellStyle name="Total 9 3" xfId="27060"/>
    <cellStyle name="Total 9 3 10" xfId="27061"/>
    <cellStyle name="Total 9 3 11" xfId="27062"/>
    <cellStyle name="Total 9 3 2" xfId="27063"/>
    <cellStyle name="Total 9 3 3" xfId="27064"/>
    <cellStyle name="Total 9 3 4" xfId="27065"/>
    <cellStyle name="Total 9 3 5" xfId="27066"/>
    <cellStyle name="Total 9 3 6" xfId="27067"/>
    <cellStyle name="Total 9 3 7" xfId="27068"/>
    <cellStyle name="Total 9 3 8" xfId="27069"/>
    <cellStyle name="Total 9 3 9" xfId="27070"/>
    <cellStyle name="Total 9 30" xfId="27071"/>
    <cellStyle name="Total 9 31" xfId="27072"/>
    <cellStyle name="Total 9 32" xfId="27073"/>
    <cellStyle name="Total 9 33" xfId="27074"/>
    <cellStyle name="Total 9 34" xfId="27075"/>
    <cellStyle name="Total 9 35" xfId="27076"/>
    <cellStyle name="Total 9 36" xfId="27077"/>
    <cellStyle name="Total 9 37" xfId="27078"/>
    <cellStyle name="Total 9 38" xfId="27079"/>
    <cellStyle name="Total 9 39" xfId="27080"/>
    <cellStyle name="Total 9 4" xfId="27081"/>
    <cellStyle name="Total 9 4 10" xfId="27082"/>
    <cellStyle name="Total 9 4 11" xfId="27083"/>
    <cellStyle name="Total 9 4 2" xfId="27084"/>
    <cellStyle name="Total 9 4 3" xfId="27085"/>
    <cellStyle name="Total 9 4 4" xfId="27086"/>
    <cellStyle name="Total 9 4 5" xfId="27087"/>
    <cellStyle name="Total 9 4 6" xfId="27088"/>
    <cellStyle name="Total 9 4 7" xfId="27089"/>
    <cellStyle name="Total 9 4 8" xfId="27090"/>
    <cellStyle name="Total 9 4 9" xfId="27091"/>
    <cellStyle name="Total 9 40" xfId="27092"/>
    <cellStyle name="Total 9 5" xfId="27093"/>
    <cellStyle name="Total 9 5 10" xfId="27094"/>
    <cellStyle name="Total 9 5 11" xfId="27095"/>
    <cellStyle name="Total 9 5 2" xfId="27096"/>
    <cellStyle name="Total 9 5 3" xfId="27097"/>
    <cellStyle name="Total 9 5 4" xfId="27098"/>
    <cellStyle name="Total 9 5 5" xfId="27099"/>
    <cellStyle name="Total 9 5 6" xfId="27100"/>
    <cellStyle name="Total 9 5 7" xfId="27101"/>
    <cellStyle name="Total 9 5 8" xfId="27102"/>
    <cellStyle name="Total 9 5 9" xfId="27103"/>
    <cellStyle name="Total 9 6" xfId="27104"/>
    <cellStyle name="Total 9 6 10" xfId="27105"/>
    <cellStyle name="Total 9 6 11" xfId="27106"/>
    <cellStyle name="Total 9 6 2" xfId="27107"/>
    <cellStyle name="Total 9 6 3" xfId="27108"/>
    <cellStyle name="Total 9 6 4" xfId="27109"/>
    <cellStyle name="Total 9 6 5" xfId="27110"/>
    <cellStyle name="Total 9 6 6" xfId="27111"/>
    <cellStyle name="Total 9 6 7" xfId="27112"/>
    <cellStyle name="Total 9 6 8" xfId="27113"/>
    <cellStyle name="Total 9 6 9" xfId="27114"/>
    <cellStyle name="Total 9 7" xfId="27115"/>
    <cellStyle name="Total 9 7 10" xfId="27116"/>
    <cellStyle name="Total 9 7 11" xfId="27117"/>
    <cellStyle name="Total 9 7 2" xfId="27118"/>
    <cellStyle name="Total 9 7 3" xfId="27119"/>
    <cellStyle name="Total 9 7 4" xfId="27120"/>
    <cellStyle name="Total 9 7 5" xfId="27121"/>
    <cellStyle name="Total 9 7 6" xfId="27122"/>
    <cellStyle name="Total 9 7 7" xfId="27123"/>
    <cellStyle name="Total 9 7 8" xfId="27124"/>
    <cellStyle name="Total 9 7 9" xfId="27125"/>
    <cellStyle name="Total 9 8" xfId="27126"/>
    <cellStyle name="Total 9 8 10" xfId="27127"/>
    <cellStyle name="Total 9 8 11" xfId="27128"/>
    <cellStyle name="Total 9 8 2" xfId="27129"/>
    <cellStyle name="Total 9 8 3" xfId="27130"/>
    <cellStyle name="Total 9 8 4" xfId="27131"/>
    <cellStyle name="Total 9 8 5" xfId="27132"/>
    <cellStyle name="Total 9 8 6" xfId="27133"/>
    <cellStyle name="Total 9 8 7" xfId="27134"/>
    <cellStyle name="Total 9 8 8" xfId="27135"/>
    <cellStyle name="Total 9 8 9" xfId="27136"/>
    <cellStyle name="Total 9 9" xfId="27137"/>
    <cellStyle name="Total 9 9 10" xfId="27138"/>
    <cellStyle name="Total 9 9 11" xfId="27139"/>
    <cellStyle name="Total 9 9 2" xfId="27140"/>
    <cellStyle name="Total 9 9 3" xfId="27141"/>
    <cellStyle name="Total 9 9 4" xfId="27142"/>
    <cellStyle name="Total 9 9 5" xfId="27143"/>
    <cellStyle name="Total 9 9 6" xfId="27144"/>
    <cellStyle name="Total 9 9 7" xfId="27145"/>
    <cellStyle name="Total 9 9 8" xfId="27146"/>
    <cellStyle name="Total 9 9 9" xfId="27147"/>
    <cellStyle name="Warning Text" xfId="27148"/>
    <cellStyle name="Акцент1 2" xfId="27149"/>
    <cellStyle name="Акцент2 2" xfId="27150"/>
    <cellStyle name="Акцент3 2" xfId="27151"/>
    <cellStyle name="Акцент4 2" xfId="27152"/>
    <cellStyle name="Акцент5 2" xfId="27153"/>
    <cellStyle name="Акцент6 2" xfId="27154"/>
    <cellStyle name="Ввод  2" xfId="27155"/>
    <cellStyle name="Ввод  2 10" xfId="27156"/>
    <cellStyle name="Ввод  2 10 10" xfId="27157"/>
    <cellStyle name="Ввод  2 10 10 10" xfId="27158"/>
    <cellStyle name="Ввод  2 10 10 11" xfId="27159"/>
    <cellStyle name="Ввод  2 10 10 2" xfId="27160"/>
    <cellStyle name="Ввод  2 10 10 3" xfId="27161"/>
    <cellStyle name="Ввод  2 10 10 4" xfId="27162"/>
    <cellStyle name="Ввод  2 10 10 5" xfId="27163"/>
    <cellStyle name="Ввод  2 10 10 6" xfId="27164"/>
    <cellStyle name="Ввод  2 10 10 7" xfId="27165"/>
    <cellStyle name="Ввод  2 10 10 8" xfId="27166"/>
    <cellStyle name="Ввод  2 10 10 9" xfId="27167"/>
    <cellStyle name="Ввод  2 10 11" xfId="27168"/>
    <cellStyle name="Ввод  2 10 11 10" xfId="27169"/>
    <cellStyle name="Ввод  2 10 11 11" xfId="27170"/>
    <cellStyle name="Ввод  2 10 11 2" xfId="27171"/>
    <cellStyle name="Ввод  2 10 11 3" xfId="27172"/>
    <cellStyle name="Ввод  2 10 11 4" xfId="27173"/>
    <cellStyle name="Ввод  2 10 11 5" xfId="27174"/>
    <cellStyle name="Ввод  2 10 11 6" xfId="27175"/>
    <cellStyle name="Ввод  2 10 11 7" xfId="27176"/>
    <cellStyle name="Ввод  2 10 11 8" xfId="27177"/>
    <cellStyle name="Ввод  2 10 11 9" xfId="27178"/>
    <cellStyle name="Ввод  2 10 12" xfId="27179"/>
    <cellStyle name="Ввод  2 10 12 10" xfId="27180"/>
    <cellStyle name="Ввод  2 10 12 11" xfId="27181"/>
    <cellStyle name="Ввод  2 10 12 2" xfId="27182"/>
    <cellStyle name="Ввод  2 10 12 3" xfId="27183"/>
    <cellStyle name="Ввод  2 10 12 4" xfId="27184"/>
    <cellStyle name="Ввод  2 10 12 5" xfId="27185"/>
    <cellStyle name="Ввод  2 10 12 6" xfId="27186"/>
    <cellStyle name="Ввод  2 10 12 7" xfId="27187"/>
    <cellStyle name="Ввод  2 10 12 8" xfId="27188"/>
    <cellStyle name="Ввод  2 10 12 9" xfId="27189"/>
    <cellStyle name="Ввод  2 10 13" xfId="27190"/>
    <cellStyle name="Ввод  2 10 13 10" xfId="27191"/>
    <cellStyle name="Ввод  2 10 13 11" xfId="27192"/>
    <cellStyle name="Ввод  2 10 13 2" xfId="27193"/>
    <cellStyle name="Ввод  2 10 13 3" xfId="27194"/>
    <cellStyle name="Ввод  2 10 13 4" xfId="27195"/>
    <cellStyle name="Ввод  2 10 13 5" xfId="27196"/>
    <cellStyle name="Ввод  2 10 13 6" xfId="27197"/>
    <cellStyle name="Ввод  2 10 13 7" xfId="27198"/>
    <cellStyle name="Ввод  2 10 13 8" xfId="27199"/>
    <cellStyle name="Ввод  2 10 13 9" xfId="27200"/>
    <cellStyle name="Ввод  2 10 14" xfId="27201"/>
    <cellStyle name="Ввод  2 10 14 10" xfId="27202"/>
    <cellStyle name="Ввод  2 10 14 11" xfId="27203"/>
    <cellStyle name="Ввод  2 10 14 2" xfId="27204"/>
    <cellStyle name="Ввод  2 10 14 3" xfId="27205"/>
    <cellStyle name="Ввод  2 10 14 4" xfId="27206"/>
    <cellStyle name="Ввод  2 10 14 5" xfId="27207"/>
    <cellStyle name="Ввод  2 10 14 6" xfId="27208"/>
    <cellStyle name="Ввод  2 10 14 7" xfId="27209"/>
    <cellStyle name="Ввод  2 10 14 8" xfId="27210"/>
    <cellStyle name="Ввод  2 10 14 9" xfId="27211"/>
    <cellStyle name="Ввод  2 10 15" xfId="27212"/>
    <cellStyle name="Ввод  2 10 15 10" xfId="27213"/>
    <cellStyle name="Ввод  2 10 15 11" xfId="27214"/>
    <cellStyle name="Ввод  2 10 15 2" xfId="27215"/>
    <cellStyle name="Ввод  2 10 15 3" xfId="27216"/>
    <cellStyle name="Ввод  2 10 15 4" xfId="27217"/>
    <cellStyle name="Ввод  2 10 15 5" xfId="27218"/>
    <cellStyle name="Ввод  2 10 15 6" xfId="27219"/>
    <cellStyle name="Ввод  2 10 15 7" xfId="27220"/>
    <cellStyle name="Ввод  2 10 15 8" xfId="27221"/>
    <cellStyle name="Ввод  2 10 15 9" xfId="27222"/>
    <cellStyle name="Ввод  2 10 16" xfId="27223"/>
    <cellStyle name="Ввод  2 10 16 10" xfId="27224"/>
    <cellStyle name="Ввод  2 10 16 11" xfId="27225"/>
    <cellStyle name="Ввод  2 10 16 2" xfId="27226"/>
    <cellStyle name="Ввод  2 10 16 3" xfId="27227"/>
    <cellStyle name="Ввод  2 10 16 4" xfId="27228"/>
    <cellStyle name="Ввод  2 10 16 5" xfId="27229"/>
    <cellStyle name="Ввод  2 10 16 6" xfId="27230"/>
    <cellStyle name="Ввод  2 10 16 7" xfId="27231"/>
    <cellStyle name="Ввод  2 10 16 8" xfId="27232"/>
    <cellStyle name="Ввод  2 10 16 9" xfId="27233"/>
    <cellStyle name="Ввод  2 10 17" xfId="27234"/>
    <cellStyle name="Ввод  2 10 17 10" xfId="27235"/>
    <cellStyle name="Ввод  2 10 17 11" xfId="27236"/>
    <cellStyle name="Ввод  2 10 17 2" xfId="27237"/>
    <cellStyle name="Ввод  2 10 17 3" xfId="27238"/>
    <cellStyle name="Ввод  2 10 17 4" xfId="27239"/>
    <cellStyle name="Ввод  2 10 17 5" xfId="27240"/>
    <cellStyle name="Ввод  2 10 17 6" xfId="27241"/>
    <cellStyle name="Ввод  2 10 17 7" xfId="27242"/>
    <cellStyle name="Ввод  2 10 17 8" xfId="27243"/>
    <cellStyle name="Ввод  2 10 17 9" xfId="27244"/>
    <cellStyle name="Ввод  2 10 18" xfId="27245"/>
    <cellStyle name="Ввод  2 10 18 10" xfId="27246"/>
    <cellStyle name="Ввод  2 10 18 11" xfId="27247"/>
    <cellStyle name="Ввод  2 10 18 2" xfId="27248"/>
    <cellStyle name="Ввод  2 10 18 3" xfId="27249"/>
    <cellStyle name="Ввод  2 10 18 4" xfId="27250"/>
    <cellStyle name="Ввод  2 10 18 5" xfId="27251"/>
    <cellStyle name="Ввод  2 10 18 6" xfId="27252"/>
    <cellStyle name="Ввод  2 10 18 7" xfId="27253"/>
    <cellStyle name="Ввод  2 10 18 8" xfId="27254"/>
    <cellStyle name="Ввод  2 10 18 9" xfId="27255"/>
    <cellStyle name="Ввод  2 10 19" xfId="27256"/>
    <cellStyle name="Ввод  2 10 2" xfId="27257"/>
    <cellStyle name="Ввод  2 10 2 10" xfId="27258"/>
    <cellStyle name="Ввод  2 10 2 11" xfId="27259"/>
    <cellStyle name="Ввод  2 10 2 2" xfId="27260"/>
    <cellStyle name="Ввод  2 10 2 3" xfId="27261"/>
    <cellStyle name="Ввод  2 10 2 4" xfId="27262"/>
    <cellStyle name="Ввод  2 10 2 5" xfId="27263"/>
    <cellStyle name="Ввод  2 10 2 6" xfId="27264"/>
    <cellStyle name="Ввод  2 10 2 7" xfId="27265"/>
    <cellStyle name="Ввод  2 10 2 8" xfId="27266"/>
    <cellStyle name="Ввод  2 10 2 9" xfId="27267"/>
    <cellStyle name="Ввод  2 10 20" xfId="27268"/>
    <cellStyle name="Ввод  2 10 21" xfId="27269"/>
    <cellStyle name="Ввод  2 10 22" xfId="27270"/>
    <cellStyle name="Ввод  2 10 23" xfId="27271"/>
    <cellStyle name="Ввод  2 10 24" xfId="27272"/>
    <cellStyle name="Ввод  2 10 25" xfId="27273"/>
    <cellStyle name="Ввод  2 10 26" xfId="27274"/>
    <cellStyle name="Ввод  2 10 27" xfId="27275"/>
    <cellStyle name="Ввод  2 10 28" xfId="27276"/>
    <cellStyle name="Ввод  2 10 29" xfId="27277"/>
    <cellStyle name="Ввод  2 10 3" xfId="27278"/>
    <cellStyle name="Ввод  2 10 3 10" xfId="27279"/>
    <cellStyle name="Ввод  2 10 3 11" xfId="27280"/>
    <cellStyle name="Ввод  2 10 3 2" xfId="27281"/>
    <cellStyle name="Ввод  2 10 3 3" xfId="27282"/>
    <cellStyle name="Ввод  2 10 3 4" xfId="27283"/>
    <cellStyle name="Ввод  2 10 3 5" xfId="27284"/>
    <cellStyle name="Ввод  2 10 3 6" xfId="27285"/>
    <cellStyle name="Ввод  2 10 3 7" xfId="27286"/>
    <cellStyle name="Ввод  2 10 3 8" xfId="27287"/>
    <cellStyle name="Ввод  2 10 3 9" xfId="27288"/>
    <cellStyle name="Ввод  2 10 30" xfId="27289"/>
    <cellStyle name="Ввод  2 10 31" xfId="27290"/>
    <cellStyle name="Ввод  2 10 32" xfId="27291"/>
    <cellStyle name="Ввод  2 10 33" xfId="27292"/>
    <cellStyle name="Ввод  2 10 34" xfId="27293"/>
    <cellStyle name="Ввод  2 10 35" xfId="27294"/>
    <cellStyle name="Ввод  2 10 36" xfId="27295"/>
    <cellStyle name="Ввод  2 10 37" xfId="27296"/>
    <cellStyle name="Ввод  2 10 38" xfId="27297"/>
    <cellStyle name="Ввод  2 10 39" xfId="27298"/>
    <cellStyle name="Ввод  2 10 4" xfId="27299"/>
    <cellStyle name="Ввод  2 10 4 10" xfId="27300"/>
    <cellStyle name="Ввод  2 10 4 11" xfId="27301"/>
    <cellStyle name="Ввод  2 10 4 2" xfId="27302"/>
    <cellStyle name="Ввод  2 10 4 3" xfId="27303"/>
    <cellStyle name="Ввод  2 10 4 4" xfId="27304"/>
    <cellStyle name="Ввод  2 10 4 5" xfId="27305"/>
    <cellStyle name="Ввод  2 10 4 6" xfId="27306"/>
    <cellStyle name="Ввод  2 10 4 7" xfId="27307"/>
    <cellStyle name="Ввод  2 10 4 8" xfId="27308"/>
    <cellStyle name="Ввод  2 10 4 9" xfId="27309"/>
    <cellStyle name="Ввод  2 10 40" xfId="27310"/>
    <cellStyle name="Ввод  2 10 5" xfId="27311"/>
    <cellStyle name="Ввод  2 10 5 10" xfId="27312"/>
    <cellStyle name="Ввод  2 10 5 11" xfId="27313"/>
    <cellStyle name="Ввод  2 10 5 2" xfId="27314"/>
    <cellStyle name="Ввод  2 10 5 3" xfId="27315"/>
    <cellStyle name="Ввод  2 10 5 4" xfId="27316"/>
    <cellStyle name="Ввод  2 10 5 5" xfId="27317"/>
    <cellStyle name="Ввод  2 10 5 6" xfId="27318"/>
    <cellStyle name="Ввод  2 10 5 7" xfId="27319"/>
    <cellStyle name="Ввод  2 10 5 8" xfId="27320"/>
    <cellStyle name="Ввод  2 10 5 9" xfId="27321"/>
    <cellStyle name="Ввод  2 10 6" xfId="27322"/>
    <cellStyle name="Ввод  2 10 6 10" xfId="27323"/>
    <cellStyle name="Ввод  2 10 6 11" xfId="27324"/>
    <cellStyle name="Ввод  2 10 6 2" xfId="27325"/>
    <cellStyle name="Ввод  2 10 6 3" xfId="27326"/>
    <cellStyle name="Ввод  2 10 6 4" xfId="27327"/>
    <cellStyle name="Ввод  2 10 6 5" xfId="27328"/>
    <cellStyle name="Ввод  2 10 6 6" xfId="27329"/>
    <cellStyle name="Ввод  2 10 6 7" xfId="27330"/>
    <cellStyle name="Ввод  2 10 6 8" xfId="27331"/>
    <cellStyle name="Ввод  2 10 6 9" xfId="27332"/>
    <cellStyle name="Ввод  2 10 7" xfId="27333"/>
    <cellStyle name="Ввод  2 10 7 10" xfId="27334"/>
    <cellStyle name="Ввод  2 10 7 11" xfId="27335"/>
    <cellStyle name="Ввод  2 10 7 2" xfId="27336"/>
    <cellStyle name="Ввод  2 10 7 3" xfId="27337"/>
    <cellStyle name="Ввод  2 10 7 4" xfId="27338"/>
    <cellStyle name="Ввод  2 10 7 5" xfId="27339"/>
    <cellStyle name="Ввод  2 10 7 6" xfId="27340"/>
    <cellStyle name="Ввод  2 10 7 7" xfId="27341"/>
    <cellStyle name="Ввод  2 10 7 8" xfId="27342"/>
    <cellStyle name="Ввод  2 10 7 9" xfId="27343"/>
    <cellStyle name="Ввод  2 10 8" xfId="27344"/>
    <cellStyle name="Ввод  2 10 8 10" xfId="27345"/>
    <cellStyle name="Ввод  2 10 8 11" xfId="27346"/>
    <cellStyle name="Ввод  2 10 8 2" xfId="27347"/>
    <cellStyle name="Ввод  2 10 8 3" xfId="27348"/>
    <cellStyle name="Ввод  2 10 8 4" xfId="27349"/>
    <cellStyle name="Ввод  2 10 8 5" xfId="27350"/>
    <cellStyle name="Ввод  2 10 8 6" xfId="27351"/>
    <cellStyle name="Ввод  2 10 8 7" xfId="27352"/>
    <cellStyle name="Ввод  2 10 8 8" xfId="27353"/>
    <cellStyle name="Ввод  2 10 8 9" xfId="27354"/>
    <cellStyle name="Ввод  2 10 9" xfId="27355"/>
    <cellStyle name="Ввод  2 10 9 10" xfId="27356"/>
    <cellStyle name="Ввод  2 10 9 11" xfId="27357"/>
    <cellStyle name="Ввод  2 10 9 2" xfId="27358"/>
    <cellStyle name="Ввод  2 10 9 3" xfId="27359"/>
    <cellStyle name="Ввод  2 10 9 4" xfId="27360"/>
    <cellStyle name="Ввод  2 10 9 5" xfId="27361"/>
    <cellStyle name="Ввод  2 10 9 6" xfId="27362"/>
    <cellStyle name="Ввод  2 10 9 7" xfId="27363"/>
    <cellStyle name="Ввод  2 10 9 8" xfId="27364"/>
    <cellStyle name="Ввод  2 10 9 9" xfId="27365"/>
    <cellStyle name="Ввод  2 11" xfId="27366"/>
    <cellStyle name="Ввод  2 11 10" xfId="27367"/>
    <cellStyle name="Ввод  2 11 10 10" xfId="27368"/>
    <cellStyle name="Ввод  2 11 10 11" xfId="27369"/>
    <cellStyle name="Ввод  2 11 10 2" xfId="27370"/>
    <cellStyle name="Ввод  2 11 10 3" xfId="27371"/>
    <cellStyle name="Ввод  2 11 10 4" xfId="27372"/>
    <cellStyle name="Ввод  2 11 10 5" xfId="27373"/>
    <cellStyle name="Ввод  2 11 10 6" xfId="27374"/>
    <cellStyle name="Ввод  2 11 10 7" xfId="27375"/>
    <cellStyle name="Ввод  2 11 10 8" xfId="27376"/>
    <cellStyle name="Ввод  2 11 10 9" xfId="27377"/>
    <cellStyle name="Ввод  2 11 11" xfId="27378"/>
    <cellStyle name="Ввод  2 11 11 10" xfId="27379"/>
    <cellStyle name="Ввод  2 11 11 11" xfId="27380"/>
    <cellStyle name="Ввод  2 11 11 2" xfId="27381"/>
    <cellStyle name="Ввод  2 11 11 3" xfId="27382"/>
    <cellStyle name="Ввод  2 11 11 4" xfId="27383"/>
    <cellStyle name="Ввод  2 11 11 5" xfId="27384"/>
    <cellStyle name="Ввод  2 11 11 6" xfId="27385"/>
    <cellStyle name="Ввод  2 11 11 7" xfId="27386"/>
    <cellStyle name="Ввод  2 11 11 8" xfId="27387"/>
    <cellStyle name="Ввод  2 11 11 9" xfId="27388"/>
    <cellStyle name="Ввод  2 11 12" xfId="27389"/>
    <cellStyle name="Ввод  2 11 12 10" xfId="27390"/>
    <cellStyle name="Ввод  2 11 12 11" xfId="27391"/>
    <cellStyle name="Ввод  2 11 12 2" xfId="27392"/>
    <cellStyle name="Ввод  2 11 12 3" xfId="27393"/>
    <cellStyle name="Ввод  2 11 12 4" xfId="27394"/>
    <cellStyle name="Ввод  2 11 12 5" xfId="27395"/>
    <cellStyle name="Ввод  2 11 12 6" xfId="27396"/>
    <cellStyle name="Ввод  2 11 12 7" xfId="27397"/>
    <cellStyle name="Ввод  2 11 12 8" xfId="27398"/>
    <cellStyle name="Ввод  2 11 12 9" xfId="27399"/>
    <cellStyle name="Ввод  2 11 13" xfId="27400"/>
    <cellStyle name="Ввод  2 11 13 10" xfId="27401"/>
    <cellStyle name="Ввод  2 11 13 11" xfId="27402"/>
    <cellStyle name="Ввод  2 11 13 2" xfId="27403"/>
    <cellStyle name="Ввод  2 11 13 3" xfId="27404"/>
    <cellStyle name="Ввод  2 11 13 4" xfId="27405"/>
    <cellStyle name="Ввод  2 11 13 5" xfId="27406"/>
    <cellStyle name="Ввод  2 11 13 6" xfId="27407"/>
    <cellStyle name="Ввод  2 11 13 7" xfId="27408"/>
    <cellStyle name="Ввод  2 11 13 8" xfId="27409"/>
    <cellStyle name="Ввод  2 11 13 9" xfId="27410"/>
    <cellStyle name="Ввод  2 11 14" xfId="27411"/>
    <cellStyle name="Ввод  2 11 14 10" xfId="27412"/>
    <cellStyle name="Ввод  2 11 14 11" xfId="27413"/>
    <cellStyle name="Ввод  2 11 14 2" xfId="27414"/>
    <cellStyle name="Ввод  2 11 14 3" xfId="27415"/>
    <cellStyle name="Ввод  2 11 14 4" xfId="27416"/>
    <cellStyle name="Ввод  2 11 14 5" xfId="27417"/>
    <cellStyle name="Ввод  2 11 14 6" xfId="27418"/>
    <cellStyle name="Ввод  2 11 14 7" xfId="27419"/>
    <cellStyle name="Ввод  2 11 14 8" xfId="27420"/>
    <cellStyle name="Ввод  2 11 14 9" xfId="27421"/>
    <cellStyle name="Ввод  2 11 15" xfId="27422"/>
    <cellStyle name="Ввод  2 11 15 10" xfId="27423"/>
    <cellStyle name="Ввод  2 11 15 11" xfId="27424"/>
    <cellStyle name="Ввод  2 11 15 2" xfId="27425"/>
    <cellStyle name="Ввод  2 11 15 3" xfId="27426"/>
    <cellStyle name="Ввод  2 11 15 4" xfId="27427"/>
    <cellStyle name="Ввод  2 11 15 5" xfId="27428"/>
    <cellStyle name="Ввод  2 11 15 6" xfId="27429"/>
    <cellStyle name="Ввод  2 11 15 7" xfId="27430"/>
    <cellStyle name="Ввод  2 11 15 8" xfId="27431"/>
    <cellStyle name="Ввод  2 11 15 9" xfId="27432"/>
    <cellStyle name="Ввод  2 11 16" xfId="27433"/>
    <cellStyle name="Ввод  2 11 16 10" xfId="27434"/>
    <cellStyle name="Ввод  2 11 16 11" xfId="27435"/>
    <cellStyle name="Ввод  2 11 16 2" xfId="27436"/>
    <cellStyle name="Ввод  2 11 16 3" xfId="27437"/>
    <cellStyle name="Ввод  2 11 16 4" xfId="27438"/>
    <cellStyle name="Ввод  2 11 16 5" xfId="27439"/>
    <cellStyle name="Ввод  2 11 16 6" xfId="27440"/>
    <cellStyle name="Ввод  2 11 16 7" xfId="27441"/>
    <cellStyle name="Ввод  2 11 16 8" xfId="27442"/>
    <cellStyle name="Ввод  2 11 16 9" xfId="27443"/>
    <cellStyle name="Ввод  2 11 17" xfId="27444"/>
    <cellStyle name="Ввод  2 11 17 10" xfId="27445"/>
    <cellStyle name="Ввод  2 11 17 11" xfId="27446"/>
    <cellStyle name="Ввод  2 11 17 2" xfId="27447"/>
    <cellStyle name="Ввод  2 11 17 3" xfId="27448"/>
    <cellStyle name="Ввод  2 11 17 4" xfId="27449"/>
    <cellStyle name="Ввод  2 11 17 5" xfId="27450"/>
    <cellStyle name="Ввод  2 11 17 6" xfId="27451"/>
    <cellStyle name="Ввод  2 11 17 7" xfId="27452"/>
    <cellStyle name="Ввод  2 11 17 8" xfId="27453"/>
    <cellStyle name="Ввод  2 11 17 9" xfId="27454"/>
    <cellStyle name="Ввод  2 11 18" xfId="27455"/>
    <cellStyle name="Ввод  2 11 18 10" xfId="27456"/>
    <cellStyle name="Ввод  2 11 18 11" xfId="27457"/>
    <cellStyle name="Ввод  2 11 18 2" xfId="27458"/>
    <cellStyle name="Ввод  2 11 18 3" xfId="27459"/>
    <cellStyle name="Ввод  2 11 18 4" xfId="27460"/>
    <cellStyle name="Ввод  2 11 18 5" xfId="27461"/>
    <cellStyle name="Ввод  2 11 18 6" xfId="27462"/>
    <cellStyle name="Ввод  2 11 18 7" xfId="27463"/>
    <cellStyle name="Ввод  2 11 18 8" xfId="27464"/>
    <cellStyle name="Ввод  2 11 18 9" xfId="27465"/>
    <cellStyle name="Ввод  2 11 19" xfId="27466"/>
    <cellStyle name="Ввод  2 11 2" xfId="27467"/>
    <cellStyle name="Ввод  2 11 2 10" xfId="27468"/>
    <cellStyle name="Ввод  2 11 2 11" xfId="27469"/>
    <cellStyle name="Ввод  2 11 2 2" xfId="27470"/>
    <cellStyle name="Ввод  2 11 2 3" xfId="27471"/>
    <cellStyle name="Ввод  2 11 2 4" xfId="27472"/>
    <cellStyle name="Ввод  2 11 2 5" xfId="27473"/>
    <cellStyle name="Ввод  2 11 2 6" xfId="27474"/>
    <cellStyle name="Ввод  2 11 2 7" xfId="27475"/>
    <cellStyle name="Ввод  2 11 2 8" xfId="27476"/>
    <cellStyle name="Ввод  2 11 2 9" xfId="27477"/>
    <cellStyle name="Ввод  2 11 20" xfId="27478"/>
    <cellStyle name="Ввод  2 11 21" xfId="27479"/>
    <cellStyle name="Ввод  2 11 22" xfId="27480"/>
    <cellStyle name="Ввод  2 11 23" xfId="27481"/>
    <cellStyle name="Ввод  2 11 24" xfId="27482"/>
    <cellStyle name="Ввод  2 11 25" xfId="27483"/>
    <cellStyle name="Ввод  2 11 26" xfId="27484"/>
    <cellStyle name="Ввод  2 11 27" xfId="27485"/>
    <cellStyle name="Ввод  2 11 28" xfId="27486"/>
    <cellStyle name="Ввод  2 11 29" xfId="27487"/>
    <cellStyle name="Ввод  2 11 3" xfId="27488"/>
    <cellStyle name="Ввод  2 11 3 10" xfId="27489"/>
    <cellStyle name="Ввод  2 11 3 11" xfId="27490"/>
    <cellStyle name="Ввод  2 11 3 2" xfId="27491"/>
    <cellStyle name="Ввод  2 11 3 3" xfId="27492"/>
    <cellStyle name="Ввод  2 11 3 4" xfId="27493"/>
    <cellStyle name="Ввод  2 11 3 5" xfId="27494"/>
    <cellStyle name="Ввод  2 11 3 6" xfId="27495"/>
    <cellStyle name="Ввод  2 11 3 7" xfId="27496"/>
    <cellStyle name="Ввод  2 11 3 8" xfId="27497"/>
    <cellStyle name="Ввод  2 11 3 9" xfId="27498"/>
    <cellStyle name="Ввод  2 11 30" xfId="27499"/>
    <cellStyle name="Ввод  2 11 31" xfId="27500"/>
    <cellStyle name="Ввод  2 11 32" xfId="27501"/>
    <cellStyle name="Ввод  2 11 33" xfId="27502"/>
    <cellStyle name="Ввод  2 11 34" xfId="27503"/>
    <cellStyle name="Ввод  2 11 35" xfId="27504"/>
    <cellStyle name="Ввод  2 11 36" xfId="27505"/>
    <cellStyle name="Ввод  2 11 37" xfId="27506"/>
    <cellStyle name="Ввод  2 11 38" xfId="27507"/>
    <cellStyle name="Ввод  2 11 39" xfId="27508"/>
    <cellStyle name="Ввод  2 11 4" xfId="27509"/>
    <cellStyle name="Ввод  2 11 4 10" xfId="27510"/>
    <cellStyle name="Ввод  2 11 4 11" xfId="27511"/>
    <cellStyle name="Ввод  2 11 4 2" xfId="27512"/>
    <cellStyle name="Ввод  2 11 4 3" xfId="27513"/>
    <cellStyle name="Ввод  2 11 4 4" xfId="27514"/>
    <cellStyle name="Ввод  2 11 4 5" xfId="27515"/>
    <cellStyle name="Ввод  2 11 4 6" xfId="27516"/>
    <cellStyle name="Ввод  2 11 4 7" xfId="27517"/>
    <cellStyle name="Ввод  2 11 4 8" xfId="27518"/>
    <cellStyle name="Ввод  2 11 4 9" xfId="27519"/>
    <cellStyle name="Ввод  2 11 40" xfId="27520"/>
    <cellStyle name="Ввод  2 11 5" xfId="27521"/>
    <cellStyle name="Ввод  2 11 5 10" xfId="27522"/>
    <cellStyle name="Ввод  2 11 5 11" xfId="27523"/>
    <cellStyle name="Ввод  2 11 5 2" xfId="27524"/>
    <cellStyle name="Ввод  2 11 5 3" xfId="27525"/>
    <cellStyle name="Ввод  2 11 5 4" xfId="27526"/>
    <cellStyle name="Ввод  2 11 5 5" xfId="27527"/>
    <cellStyle name="Ввод  2 11 5 6" xfId="27528"/>
    <cellStyle name="Ввод  2 11 5 7" xfId="27529"/>
    <cellStyle name="Ввод  2 11 5 8" xfId="27530"/>
    <cellStyle name="Ввод  2 11 5 9" xfId="27531"/>
    <cellStyle name="Ввод  2 11 6" xfId="27532"/>
    <cellStyle name="Ввод  2 11 6 10" xfId="27533"/>
    <cellStyle name="Ввод  2 11 6 11" xfId="27534"/>
    <cellStyle name="Ввод  2 11 6 2" xfId="27535"/>
    <cellStyle name="Ввод  2 11 6 3" xfId="27536"/>
    <cellStyle name="Ввод  2 11 6 4" xfId="27537"/>
    <cellStyle name="Ввод  2 11 6 5" xfId="27538"/>
    <cellStyle name="Ввод  2 11 6 6" xfId="27539"/>
    <cellStyle name="Ввод  2 11 6 7" xfId="27540"/>
    <cellStyle name="Ввод  2 11 6 8" xfId="27541"/>
    <cellStyle name="Ввод  2 11 6 9" xfId="27542"/>
    <cellStyle name="Ввод  2 11 7" xfId="27543"/>
    <cellStyle name="Ввод  2 11 7 10" xfId="27544"/>
    <cellStyle name="Ввод  2 11 7 11" xfId="27545"/>
    <cellStyle name="Ввод  2 11 7 2" xfId="27546"/>
    <cellStyle name="Ввод  2 11 7 3" xfId="27547"/>
    <cellStyle name="Ввод  2 11 7 4" xfId="27548"/>
    <cellStyle name="Ввод  2 11 7 5" xfId="27549"/>
    <cellStyle name="Ввод  2 11 7 6" xfId="27550"/>
    <cellStyle name="Ввод  2 11 7 7" xfId="27551"/>
    <cellStyle name="Ввод  2 11 7 8" xfId="27552"/>
    <cellStyle name="Ввод  2 11 7 9" xfId="27553"/>
    <cellStyle name="Ввод  2 11 8" xfId="27554"/>
    <cellStyle name="Ввод  2 11 8 10" xfId="27555"/>
    <cellStyle name="Ввод  2 11 8 11" xfId="27556"/>
    <cellStyle name="Ввод  2 11 8 2" xfId="27557"/>
    <cellStyle name="Ввод  2 11 8 3" xfId="27558"/>
    <cellStyle name="Ввод  2 11 8 4" xfId="27559"/>
    <cellStyle name="Ввод  2 11 8 5" xfId="27560"/>
    <cellStyle name="Ввод  2 11 8 6" xfId="27561"/>
    <cellStyle name="Ввод  2 11 8 7" xfId="27562"/>
    <cellStyle name="Ввод  2 11 8 8" xfId="27563"/>
    <cellStyle name="Ввод  2 11 8 9" xfId="27564"/>
    <cellStyle name="Ввод  2 11 9" xfId="27565"/>
    <cellStyle name="Ввод  2 11 9 10" xfId="27566"/>
    <cellStyle name="Ввод  2 11 9 11" xfId="27567"/>
    <cellStyle name="Ввод  2 11 9 2" xfId="27568"/>
    <cellStyle name="Ввод  2 11 9 3" xfId="27569"/>
    <cellStyle name="Ввод  2 11 9 4" xfId="27570"/>
    <cellStyle name="Ввод  2 11 9 5" xfId="27571"/>
    <cellStyle name="Ввод  2 11 9 6" xfId="27572"/>
    <cellStyle name="Ввод  2 11 9 7" xfId="27573"/>
    <cellStyle name="Ввод  2 11 9 8" xfId="27574"/>
    <cellStyle name="Ввод  2 11 9 9" xfId="27575"/>
    <cellStyle name="Ввод  2 12" xfId="27576"/>
    <cellStyle name="Ввод  2 12 10" xfId="27577"/>
    <cellStyle name="Ввод  2 12 10 10" xfId="27578"/>
    <cellStyle name="Ввод  2 12 10 11" xfId="27579"/>
    <cellStyle name="Ввод  2 12 10 2" xfId="27580"/>
    <cellStyle name="Ввод  2 12 10 3" xfId="27581"/>
    <cellStyle name="Ввод  2 12 10 4" xfId="27582"/>
    <cellStyle name="Ввод  2 12 10 5" xfId="27583"/>
    <cellStyle name="Ввод  2 12 10 6" xfId="27584"/>
    <cellStyle name="Ввод  2 12 10 7" xfId="27585"/>
    <cellStyle name="Ввод  2 12 10 8" xfId="27586"/>
    <cellStyle name="Ввод  2 12 10 9" xfId="27587"/>
    <cellStyle name="Ввод  2 12 11" xfId="27588"/>
    <cellStyle name="Ввод  2 12 11 10" xfId="27589"/>
    <cellStyle name="Ввод  2 12 11 11" xfId="27590"/>
    <cellStyle name="Ввод  2 12 11 2" xfId="27591"/>
    <cellStyle name="Ввод  2 12 11 3" xfId="27592"/>
    <cellStyle name="Ввод  2 12 11 4" xfId="27593"/>
    <cellStyle name="Ввод  2 12 11 5" xfId="27594"/>
    <cellStyle name="Ввод  2 12 11 6" xfId="27595"/>
    <cellStyle name="Ввод  2 12 11 7" xfId="27596"/>
    <cellStyle name="Ввод  2 12 11 8" xfId="27597"/>
    <cellStyle name="Ввод  2 12 11 9" xfId="27598"/>
    <cellStyle name="Ввод  2 12 12" xfId="27599"/>
    <cellStyle name="Ввод  2 12 12 10" xfId="27600"/>
    <cellStyle name="Ввод  2 12 12 11" xfId="27601"/>
    <cellStyle name="Ввод  2 12 12 2" xfId="27602"/>
    <cellStyle name="Ввод  2 12 12 3" xfId="27603"/>
    <cellStyle name="Ввод  2 12 12 4" xfId="27604"/>
    <cellStyle name="Ввод  2 12 12 5" xfId="27605"/>
    <cellStyle name="Ввод  2 12 12 6" xfId="27606"/>
    <cellStyle name="Ввод  2 12 12 7" xfId="27607"/>
    <cellStyle name="Ввод  2 12 12 8" xfId="27608"/>
    <cellStyle name="Ввод  2 12 12 9" xfId="27609"/>
    <cellStyle name="Ввод  2 12 13" xfId="27610"/>
    <cellStyle name="Ввод  2 12 13 10" xfId="27611"/>
    <cellStyle name="Ввод  2 12 13 11" xfId="27612"/>
    <cellStyle name="Ввод  2 12 13 2" xfId="27613"/>
    <cellStyle name="Ввод  2 12 13 3" xfId="27614"/>
    <cellStyle name="Ввод  2 12 13 4" xfId="27615"/>
    <cellStyle name="Ввод  2 12 13 5" xfId="27616"/>
    <cellStyle name="Ввод  2 12 13 6" xfId="27617"/>
    <cellStyle name="Ввод  2 12 13 7" xfId="27618"/>
    <cellStyle name="Ввод  2 12 13 8" xfId="27619"/>
    <cellStyle name="Ввод  2 12 13 9" xfId="27620"/>
    <cellStyle name="Ввод  2 12 14" xfId="27621"/>
    <cellStyle name="Ввод  2 12 14 10" xfId="27622"/>
    <cellStyle name="Ввод  2 12 14 11" xfId="27623"/>
    <cellStyle name="Ввод  2 12 14 2" xfId="27624"/>
    <cellStyle name="Ввод  2 12 14 3" xfId="27625"/>
    <cellStyle name="Ввод  2 12 14 4" xfId="27626"/>
    <cellStyle name="Ввод  2 12 14 5" xfId="27627"/>
    <cellStyle name="Ввод  2 12 14 6" xfId="27628"/>
    <cellStyle name="Ввод  2 12 14 7" xfId="27629"/>
    <cellStyle name="Ввод  2 12 14 8" xfId="27630"/>
    <cellStyle name="Ввод  2 12 14 9" xfId="27631"/>
    <cellStyle name="Ввод  2 12 15" xfId="27632"/>
    <cellStyle name="Ввод  2 12 15 10" xfId="27633"/>
    <cellStyle name="Ввод  2 12 15 11" xfId="27634"/>
    <cellStyle name="Ввод  2 12 15 2" xfId="27635"/>
    <cellStyle name="Ввод  2 12 15 3" xfId="27636"/>
    <cellStyle name="Ввод  2 12 15 4" xfId="27637"/>
    <cellStyle name="Ввод  2 12 15 5" xfId="27638"/>
    <cellStyle name="Ввод  2 12 15 6" xfId="27639"/>
    <cellStyle name="Ввод  2 12 15 7" xfId="27640"/>
    <cellStyle name="Ввод  2 12 15 8" xfId="27641"/>
    <cellStyle name="Ввод  2 12 15 9" xfId="27642"/>
    <cellStyle name="Ввод  2 12 16" xfId="27643"/>
    <cellStyle name="Ввод  2 12 16 10" xfId="27644"/>
    <cellStyle name="Ввод  2 12 16 11" xfId="27645"/>
    <cellStyle name="Ввод  2 12 16 2" xfId="27646"/>
    <cellStyle name="Ввод  2 12 16 3" xfId="27647"/>
    <cellStyle name="Ввод  2 12 16 4" xfId="27648"/>
    <cellStyle name="Ввод  2 12 16 5" xfId="27649"/>
    <cellStyle name="Ввод  2 12 16 6" xfId="27650"/>
    <cellStyle name="Ввод  2 12 16 7" xfId="27651"/>
    <cellStyle name="Ввод  2 12 16 8" xfId="27652"/>
    <cellStyle name="Ввод  2 12 16 9" xfId="27653"/>
    <cellStyle name="Ввод  2 12 17" xfId="27654"/>
    <cellStyle name="Ввод  2 12 17 10" xfId="27655"/>
    <cellStyle name="Ввод  2 12 17 11" xfId="27656"/>
    <cellStyle name="Ввод  2 12 17 2" xfId="27657"/>
    <cellStyle name="Ввод  2 12 17 3" xfId="27658"/>
    <cellStyle name="Ввод  2 12 17 4" xfId="27659"/>
    <cellStyle name="Ввод  2 12 17 5" xfId="27660"/>
    <cellStyle name="Ввод  2 12 17 6" xfId="27661"/>
    <cellStyle name="Ввод  2 12 17 7" xfId="27662"/>
    <cellStyle name="Ввод  2 12 17 8" xfId="27663"/>
    <cellStyle name="Ввод  2 12 17 9" xfId="27664"/>
    <cellStyle name="Ввод  2 12 18" xfId="27665"/>
    <cellStyle name="Ввод  2 12 18 10" xfId="27666"/>
    <cellStyle name="Ввод  2 12 18 11" xfId="27667"/>
    <cellStyle name="Ввод  2 12 18 2" xfId="27668"/>
    <cellStyle name="Ввод  2 12 18 3" xfId="27669"/>
    <cellStyle name="Ввод  2 12 18 4" xfId="27670"/>
    <cellStyle name="Ввод  2 12 18 5" xfId="27671"/>
    <cellStyle name="Ввод  2 12 18 6" xfId="27672"/>
    <cellStyle name="Ввод  2 12 18 7" xfId="27673"/>
    <cellStyle name="Ввод  2 12 18 8" xfId="27674"/>
    <cellStyle name="Ввод  2 12 18 9" xfId="27675"/>
    <cellStyle name="Ввод  2 12 19" xfId="27676"/>
    <cellStyle name="Ввод  2 12 2" xfId="27677"/>
    <cellStyle name="Ввод  2 12 2 10" xfId="27678"/>
    <cellStyle name="Ввод  2 12 2 11" xfId="27679"/>
    <cellStyle name="Ввод  2 12 2 2" xfId="27680"/>
    <cellStyle name="Ввод  2 12 2 3" xfId="27681"/>
    <cellStyle name="Ввод  2 12 2 4" xfId="27682"/>
    <cellStyle name="Ввод  2 12 2 5" xfId="27683"/>
    <cellStyle name="Ввод  2 12 2 6" xfId="27684"/>
    <cellStyle name="Ввод  2 12 2 7" xfId="27685"/>
    <cellStyle name="Ввод  2 12 2 8" xfId="27686"/>
    <cellStyle name="Ввод  2 12 2 9" xfId="27687"/>
    <cellStyle name="Ввод  2 12 20" xfId="27688"/>
    <cellStyle name="Ввод  2 12 21" xfId="27689"/>
    <cellStyle name="Ввод  2 12 22" xfId="27690"/>
    <cellStyle name="Ввод  2 12 23" xfId="27691"/>
    <cellStyle name="Ввод  2 12 24" xfId="27692"/>
    <cellStyle name="Ввод  2 12 25" xfId="27693"/>
    <cellStyle name="Ввод  2 12 26" xfId="27694"/>
    <cellStyle name="Ввод  2 12 27" xfId="27695"/>
    <cellStyle name="Ввод  2 12 28" xfId="27696"/>
    <cellStyle name="Ввод  2 12 29" xfId="27697"/>
    <cellStyle name="Ввод  2 12 3" xfId="27698"/>
    <cellStyle name="Ввод  2 12 3 10" xfId="27699"/>
    <cellStyle name="Ввод  2 12 3 11" xfId="27700"/>
    <cellStyle name="Ввод  2 12 3 2" xfId="27701"/>
    <cellStyle name="Ввод  2 12 3 3" xfId="27702"/>
    <cellStyle name="Ввод  2 12 3 4" xfId="27703"/>
    <cellStyle name="Ввод  2 12 3 5" xfId="27704"/>
    <cellStyle name="Ввод  2 12 3 6" xfId="27705"/>
    <cellStyle name="Ввод  2 12 3 7" xfId="27706"/>
    <cellStyle name="Ввод  2 12 3 8" xfId="27707"/>
    <cellStyle name="Ввод  2 12 3 9" xfId="27708"/>
    <cellStyle name="Ввод  2 12 30" xfId="27709"/>
    <cellStyle name="Ввод  2 12 31" xfId="27710"/>
    <cellStyle name="Ввод  2 12 32" xfId="27711"/>
    <cellStyle name="Ввод  2 12 33" xfId="27712"/>
    <cellStyle name="Ввод  2 12 34" xfId="27713"/>
    <cellStyle name="Ввод  2 12 35" xfId="27714"/>
    <cellStyle name="Ввод  2 12 36" xfId="27715"/>
    <cellStyle name="Ввод  2 12 37" xfId="27716"/>
    <cellStyle name="Ввод  2 12 38" xfId="27717"/>
    <cellStyle name="Ввод  2 12 39" xfId="27718"/>
    <cellStyle name="Ввод  2 12 4" xfId="27719"/>
    <cellStyle name="Ввод  2 12 4 10" xfId="27720"/>
    <cellStyle name="Ввод  2 12 4 11" xfId="27721"/>
    <cellStyle name="Ввод  2 12 4 2" xfId="27722"/>
    <cellStyle name="Ввод  2 12 4 3" xfId="27723"/>
    <cellStyle name="Ввод  2 12 4 4" xfId="27724"/>
    <cellStyle name="Ввод  2 12 4 5" xfId="27725"/>
    <cellStyle name="Ввод  2 12 4 6" xfId="27726"/>
    <cellStyle name="Ввод  2 12 4 7" xfId="27727"/>
    <cellStyle name="Ввод  2 12 4 8" xfId="27728"/>
    <cellStyle name="Ввод  2 12 4 9" xfId="27729"/>
    <cellStyle name="Ввод  2 12 40" xfId="27730"/>
    <cellStyle name="Ввод  2 12 5" xfId="27731"/>
    <cellStyle name="Ввод  2 12 5 10" xfId="27732"/>
    <cellStyle name="Ввод  2 12 5 11" xfId="27733"/>
    <cellStyle name="Ввод  2 12 5 2" xfId="27734"/>
    <cellStyle name="Ввод  2 12 5 3" xfId="27735"/>
    <cellStyle name="Ввод  2 12 5 4" xfId="27736"/>
    <cellStyle name="Ввод  2 12 5 5" xfId="27737"/>
    <cellStyle name="Ввод  2 12 5 6" xfId="27738"/>
    <cellStyle name="Ввод  2 12 5 7" xfId="27739"/>
    <cellStyle name="Ввод  2 12 5 8" xfId="27740"/>
    <cellStyle name="Ввод  2 12 5 9" xfId="27741"/>
    <cellStyle name="Ввод  2 12 6" xfId="27742"/>
    <cellStyle name="Ввод  2 12 6 10" xfId="27743"/>
    <cellStyle name="Ввод  2 12 6 11" xfId="27744"/>
    <cellStyle name="Ввод  2 12 6 2" xfId="27745"/>
    <cellStyle name="Ввод  2 12 6 3" xfId="27746"/>
    <cellStyle name="Ввод  2 12 6 4" xfId="27747"/>
    <cellStyle name="Ввод  2 12 6 5" xfId="27748"/>
    <cellStyle name="Ввод  2 12 6 6" xfId="27749"/>
    <cellStyle name="Ввод  2 12 6 7" xfId="27750"/>
    <cellStyle name="Ввод  2 12 6 8" xfId="27751"/>
    <cellStyle name="Ввод  2 12 6 9" xfId="27752"/>
    <cellStyle name="Ввод  2 12 7" xfId="27753"/>
    <cellStyle name="Ввод  2 12 7 10" xfId="27754"/>
    <cellStyle name="Ввод  2 12 7 11" xfId="27755"/>
    <cellStyle name="Ввод  2 12 7 2" xfId="27756"/>
    <cellStyle name="Ввод  2 12 7 3" xfId="27757"/>
    <cellStyle name="Ввод  2 12 7 4" xfId="27758"/>
    <cellStyle name="Ввод  2 12 7 5" xfId="27759"/>
    <cellStyle name="Ввод  2 12 7 6" xfId="27760"/>
    <cellStyle name="Ввод  2 12 7 7" xfId="27761"/>
    <cellStyle name="Ввод  2 12 7 8" xfId="27762"/>
    <cellStyle name="Ввод  2 12 7 9" xfId="27763"/>
    <cellStyle name="Ввод  2 12 8" xfId="27764"/>
    <cellStyle name="Ввод  2 12 8 10" xfId="27765"/>
    <cellStyle name="Ввод  2 12 8 11" xfId="27766"/>
    <cellStyle name="Ввод  2 12 8 2" xfId="27767"/>
    <cellStyle name="Ввод  2 12 8 3" xfId="27768"/>
    <cellStyle name="Ввод  2 12 8 4" xfId="27769"/>
    <cellStyle name="Ввод  2 12 8 5" xfId="27770"/>
    <cellStyle name="Ввод  2 12 8 6" xfId="27771"/>
    <cellStyle name="Ввод  2 12 8 7" xfId="27772"/>
    <cellStyle name="Ввод  2 12 8 8" xfId="27773"/>
    <cellStyle name="Ввод  2 12 8 9" xfId="27774"/>
    <cellStyle name="Ввод  2 12 9" xfId="27775"/>
    <cellStyle name="Ввод  2 12 9 10" xfId="27776"/>
    <cellStyle name="Ввод  2 12 9 11" xfId="27777"/>
    <cellStyle name="Ввод  2 12 9 2" xfId="27778"/>
    <cellStyle name="Ввод  2 12 9 3" xfId="27779"/>
    <cellStyle name="Ввод  2 12 9 4" xfId="27780"/>
    <cellStyle name="Ввод  2 12 9 5" xfId="27781"/>
    <cellStyle name="Ввод  2 12 9 6" xfId="27782"/>
    <cellStyle name="Ввод  2 12 9 7" xfId="27783"/>
    <cellStyle name="Ввод  2 12 9 8" xfId="27784"/>
    <cellStyle name="Ввод  2 12 9 9" xfId="27785"/>
    <cellStyle name="Ввод  2 13" xfId="27786"/>
    <cellStyle name="Ввод  2 13 10" xfId="27787"/>
    <cellStyle name="Ввод  2 13 10 10" xfId="27788"/>
    <cellStyle name="Ввод  2 13 10 11" xfId="27789"/>
    <cellStyle name="Ввод  2 13 10 2" xfId="27790"/>
    <cellStyle name="Ввод  2 13 10 3" xfId="27791"/>
    <cellStyle name="Ввод  2 13 10 4" xfId="27792"/>
    <cellStyle name="Ввод  2 13 10 5" xfId="27793"/>
    <cellStyle name="Ввод  2 13 10 6" xfId="27794"/>
    <cellStyle name="Ввод  2 13 10 7" xfId="27795"/>
    <cellStyle name="Ввод  2 13 10 8" xfId="27796"/>
    <cellStyle name="Ввод  2 13 10 9" xfId="27797"/>
    <cellStyle name="Ввод  2 13 11" xfId="27798"/>
    <cellStyle name="Ввод  2 13 11 10" xfId="27799"/>
    <cellStyle name="Ввод  2 13 11 11" xfId="27800"/>
    <cellStyle name="Ввод  2 13 11 2" xfId="27801"/>
    <cellStyle name="Ввод  2 13 11 3" xfId="27802"/>
    <cellStyle name="Ввод  2 13 11 4" xfId="27803"/>
    <cellStyle name="Ввод  2 13 11 5" xfId="27804"/>
    <cellStyle name="Ввод  2 13 11 6" xfId="27805"/>
    <cellStyle name="Ввод  2 13 11 7" xfId="27806"/>
    <cellStyle name="Ввод  2 13 11 8" xfId="27807"/>
    <cellStyle name="Ввод  2 13 11 9" xfId="27808"/>
    <cellStyle name="Ввод  2 13 12" xfId="27809"/>
    <cellStyle name="Ввод  2 13 12 10" xfId="27810"/>
    <cellStyle name="Ввод  2 13 12 11" xfId="27811"/>
    <cellStyle name="Ввод  2 13 12 2" xfId="27812"/>
    <cellStyle name="Ввод  2 13 12 3" xfId="27813"/>
    <cellStyle name="Ввод  2 13 12 4" xfId="27814"/>
    <cellStyle name="Ввод  2 13 12 5" xfId="27815"/>
    <cellStyle name="Ввод  2 13 12 6" xfId="27816"/>
    <cellStyle name="Ввод  2 13 12 7" xfId="27817"/>
    <cellStyle name="Ввод  2 13 12 8" xfId="27818"/>
    <cellStyle name="Ввод  2 13 12 9" xfId="27819"/>
    <cellStyle name="Ввод  2 13 13" xfId="27820"/>
    <cellStyle name="Ввод  2 13 13 10" xfId="27821"/>
    <cellStyle name="Ввод  2 13 13 11" xfId="27822"/>
    <cellStyle name="Ввод  2 13 13 2" xfId="27823"/>
    <cellStyle name="Ввод  2 13 13 3" xfId="27824"/>
    <cellStyle name="Ввод  2 13 13 4" xfId="27825"/>
    <cellStyle name="Ввод  2 13 13 5" xfId="27826"/>
    <cellStyle name="Ввод  2 13 13 6" xfId="27827"/>
    <cellStyle name="Ввод  2 13 13 7" xfId="27828"/>
    <cellStyle name="Ввод  2 13 13 8" xfId="27829"/>
    <cellStyle name="Ввод  2 13 13 9" xfId="27830"/>
    <cellStyle name="Ввод  2 13 14" xfId="27831"/>
    <cellStyle name="Ввод  2 13 15" xfId="27832"/>
    <cellStyle name="Ввод  2 13 16" xfId="27833"/>
    <cellStyle name="Ввод  2 13 17" xfId="27834"/>
    <cellStyle name="Ввод  2 13 18" xfId="27835"/>
    <cellStyle name="Ввод  2 13 19" xfId="27836"/>
    <cellStyle name="Ввод  2 13 2" xfId="27837"/>
    <cellStyle name="Ввод  2 13 2 10" xfId="27838"/>
    <cellStyle name="Ввод  2 13 2 11" xfId="27839"/>
    <cellStyle name="Ввод  2 13 2 2" xfId="27840"/>
    <cellStyle name="Ввод  2 13 2 3" xfId="27841"/>
    <cellStyle name="Ввод  2 13 2 4" xfId="27842"/>
    <cellStyle name="Ввод  2 13 2 5" xfId="27843"/>
    <cellStyle name="Ввод  2 13 2 6" xfId="27844"/>
    <cellStyle name="Ввод  2 13 2 7" xfId="27845"/>
    <cellStyle name="Ввод  2 13 2 8" xfId="27846"/>
    <cellStyle name="Ввод  2 13 2 9" xfId="27847"/>
    <cellStyle name="Ввод  2 13 20" xfId="27848"/>
    <cellStyle name="Ввод  2 13 21" xfId="27849"/>
    <cellStyle name="Ввод  2 13 22" xfId="27850"/>
    <cellStyle name="Ввод  2 13 23" xfId="27851"/>
    <cellStyle name="Ввод  2 13 3" xfId="27852"/>
    <cellStyle name="Ввод  2 13 3 10" xfId="27853"/>
    <cellStyle name="Ввод  2 13 3 11" xfId="27854"/>
    <cellStyle name="Ввод  2 13 3 2" xfId="27855"/>
    <cellStyle name="Ввод  2 13 3 3" xfId="27856"/>
    <cellStyle name="Ввод  2 13 3 4" xfId="27857"/>
    <cellStyle name="Ввод  2 13 3 5" xfId="27858"/>
    <cellStyle name="Ввод  2 13 3 6" xfId="27859"/>
    <cellStyle name="Ввод  2 13 3 7" xfId="27860"/>
    <cellStyle name="Ввод  2 13 3 8" xfId="27861"/>
    <cellStyle name="Ввод  2 13 3 9" xfId="27862"/>
    <cellStyle name="Ввод  2 13 4" xfId="27863"/>
    <cellStyle name="Ввод  2 13 4 10" xfId="27864"/>
    <cellStyle name="Ввод  2 13 4 11" xfId="27865"/>
    <cellStyle name="Ввод  2 13 4 2" xfId="27866"/>
    <cellStyle name="Ввод  2 13 4 3" xfId="27867"/>
    <cellStyle name="Ввод  2 13 4 4" xfId="27868"/>
    <cellStyle name="Ввод  2 13 4 5" xfId="27869"/>
    <cellStyle name="Ввод  2 13 4 6" xfId="27870"/>
    <cellStyle name="Ввод  2 13 4 7" xfId="27871"/>
    <cellStyle name="Ввод  2 13 4 8" xfId="27872"/>
    <cellStyle name="Ввод  2 13 4 9" xfId="27873"/>
    <cellStyle name="Ввод  2 13 5" xfId="27874"/>
    <cellStyle name="Ввод  2 13 5 10" xfId="27875"/>
    <cellStyle name="Ввод  2 13 5 11" xfId="27876"/>
    <cellStyle name="Ввод  2 13 5 2" xfId="27877"/>
    <cellStyle name="Ввод  2 13 5 3" xfId="27878"/>
    <cellStyle name="Ввод  2 13 5 4" xfId="27879"/>
    <cellStyle name="Ввод  2 13 5 5" xfId="27880"/>
    <cellStyle name="Ввод  2 13 5 6" xfId="27881"/>
    <cellStyle name="Ввод  2 13 5 7" xfId="27882"/>
    <cellStyle name="Ввод  2 13 5 8" xfId="27883"/>
    <cellStyle name="Ввод  2 13 5 9" xfId="27884"/>
    <cellStyle name="Ввод  2 13 6" xfId="27885"/>
    <cellStyle name="Ввод  2 13 6 10" xfId="27886"/>
    <cellStyle name="Ввод  2 13 6 11" xfId="27887"/>
    <cellStyle name="Ввод  2 13 6 2" xfId="27888"/>
    <cellStyle name="Ввод  2 13 6 3" xfId="27889"/>
    <cellStyle name="Ввод  2 13 6 4" xfId="27890"/>
    <cellStyle name="Ввод  2 13 6 5" xfId="27891"/>
    <cellStyle name="Ввод  2 13 6 6" xfId="27892"/>
    <cellStyle name="Ввод  2 13 6 7" xfId="27893"/>
    <cellStyle name="Ввод  2 13 6 8" xfId="27894"/>
    <cellStyle name="Ввод  2 13 6 9" xfId="27895"/>
    <cellStyle name="Ввод  2 13 7" xfId="27896"/>
    <cellStyle name="Ввод  2 13 7 10" xfId="27897"/>
    <cellStyle name="Ввод  2 13 7 11" xfId="27898"/>
    <cellStyle name="Ввод  2 13 7 2" xfId="27899"/>
    <cellStyle name="Ввод  2 13 7 3" xfId="27900"/>
    <cellStyle name="Ввод  2 13 7 4" xfId="27901"/>
    <cellStyle name="Ввод  2 13 7 5" xfId="27902"/>
    <cellStyle name="Ввод  2 13 7 6" xfId="27903"/>
    <cellStyle name="Ввод  2 13 7 7" xfId="27904"/>
    <cellStyle name="Ввод  2 13 7 8" xfId="27905"/>
    <cellStyle name="Ввод  2 13 7 9" xfId="27906"/>
    <cellStyle name="Ввод  2 13 8" xfId="27907"/>
    <cellStyle name="Ввод  2 13 8 10" xfId="27908"/>
    <cellStyle name="Ввод  2 13 8 11" xfId="27909"/>
    <cellStyle name="Ввод  2 13 8 2" xfId="27910"/>
    <cellStyle name="Ввод  2 13 8 3" xfId="27911"/>
    <cellStyle name="Ввод  2 13 8 4" xfId="27912"/>
    <cellStyle name="Ввод  2 13 8 5" xfId="27913"/>
    <cellStyle name="Ввод  2 13 8 6" xfId="27914"/>
    <cellStyle name="Ввод  2 13 8 7" xfId="27915"/>
    <cellStyle name="Ввод  2 13 8 8" xfId="27916"/>
    <cellStyle name="Ввод  2 13 8 9" xfId="27917"/>
    <cellStyle name="Ввод  2 13 9" xfId="27918"/>
    <cellStyle name="Ввод  2 13 9 10" xfId="27919"/>
    <cellStyle name="Ввод  2 13 9 11" xfId="27920"/>
    <cellStyle name="Ввод  2 13 9 2" xfId="27921"/>
    <cellStyle name="Ввод  2 13 9 3" xfId="27922"/>
    <cellStyle name="Ввод  2 13 9 4" xfId="27923"/>
    <cellStyle name="Ввод  2 13 9 5" xfId="27924"/>
    <cellStyle name="Ввод  2 13 9 6" xfId="27925"/>
    <cellStyle name="Ввод  2 13 9 7" xfId="27926"/>
    <cellStyle name="Ввод  2 13 9 8" xfId="27927"/>
    <cellStyle name="Ввод  2 13 9 9" xfId="27928"/>
    <cellStyle name="Ввод  2 14" xfId="27929"/>
    <cellStyle name="Ввод  2 14 10" xfId="27930"/>
    <cellStyle name="Ввод  2 14 10 10" xfId="27931"/>
    <cellStyle name="Ввод  2 14 10 11" xfId="27932"/>
    <cellStyle name="Ввод  2 14 10 2" xfId="27933"/>
    <cellStyle name="Ввод  2 14 10 3" xfId="27934"/>
    <cellStyle name="Ввод  2 14 10 4" xfId="27935"/>
    <cellStyle name="Ввод  2 14 10 5" xfId="27936"/>
    <cellStyle name="Ввод  2 14 10 6" xfId="27937"/>
    <cellStyle name="Ввод  2 14 10 7" xfId="27938"/>
    <cellStyle name="Ввод  2 14 10 8" xfId="27939"/>
    <cellStyle name="Ввод  2 14 10 9" xfId="27940"/>
    <cellStyle name="Ввод  2 14 11" xfId="27941"/>
    <cellStyle name="Ввод  2 14 11 10" xfId="27942"/>
    <cellStyle name="Ввод  2 14 11 11" xfId="27943"/>
    <cellStyle name="Ввод  2 14 11 2" xfId="27944"/>
    <cellStyle name="Ввод  2 14 11 3" xfId="27945"/>
    <cellStyle name="Ввод  2 14 11 4" xfId="27946"/>
    <cellStyle name="Ввод  2 14 11 5" xfId="27947"/>
    <cellStyle name="Ввод  2 14 11 6" xfId="27948"/>
    <cellStyle name="Ввод  2 14 11 7" xfId="27949"/>
    <cellStyle name="Ввод  2 14 11 8" xfId="27950"/>
    <cellStyle name="Ввод  2 14 11 9" xfId="27951"/>
    <cellStyle name="Ввод  2 14 12" xfId="27952"/>
    <cellStyle name="Ввод  2 14 12 10" xfId="27953"/>
    <cellStyle name="Ввод  2 14 12 11" xfId="27954"/>
    <cellStyle name="Ввод  2 14 12 2" xfId="27955"/>
    <cellStyle name="Ввод  2 14 12 3" xfId="27956"/>
    <cellStyle name="Ввод  2 14 12 4" xfId="27957"/>
    <cellStyle name="Ввод  2 14 12 5" xfId="27958"/>
    <cellStyle name="Ввод  2 14 12 6" xfId="27959"/>
    <cellStyle name="Ввод  2 14 12 7" xfId="27960"/>
    <cellStyle name="Ввод  2 14 12 8" xfId="27961"/>
    <cellStyle name="Ввод  2 14 12 9" xfId="27962"/>
    <cellStyle name="Ввод  2 14 13" xfId="27963"/>
    <cellStyle name="Ввод  2 14 13 10" xfId="27964"/>
    <cellStyle name="Ввод  2 14 13 11" xfId="27965"/>
    <cellStyle name="Ввод  2 14 13 2" xfId="27966"/>
    <cellStyle name="Ввод  2 14 13 3" xfId="27967"/>
    <cellStyle name="Ввод  2 14 13 4" xfId="27968"/>
    <cellStyle name="Ввод  2 14 13 5" xfId="27969"/>
    <cellStyle name="Ввод  2 14 13 6" xfId="27970"/>
    <cellStyle name="Ввод  2 14 13 7" xfId="27971"/>
    <cellStyle name="Ввод  2 14 13 8" xfId="27972"/>
    <cellStyle name="Ввод  2 14 13 9" xfId="27973"/>
    <cellStyle name="Ввод  2 14 14" xfId="27974"/>
    <cellStyle name="Ввод  2 14 15" xfId="27975"/>
    <cellStyle name="Ввод  2 14 16" xfId="27976"/>
    <cellStyle name="Ввод  2 14 17" xfId="27977"/>
    <cellStyle name="Ввод  2 14 18" xfId="27978"/>
    <cellStyle name="Ввод  2 14 19" xfId="27979"/>
    <cellStyle name="Ввод  2 14 2" xfId="27980"/>
    <cellStyle name="Ввод  2 14 2 10" xfId="27981"/>
    <cellStyle name="Ввод  2 14 2 11" xfId="27982"/>
    <cellStyle name="Ввод  2 14 2 2" xfId="27983"/>
    <cellStyle name="Ввод  2 14 2 3" xfId="27984"/>
    <cellStyle name="Ввод  2 14 2 4" xfId="27985"/>
    <cellStyle name="Ввод  2 14 2 5" xfId="27986"/>
    <cellStyle name="Ввод  2 14 2 6" xfId="27987"/>
    <cellStyle name="Ввод  2 14 2 7" xfId="27988"/>
    <cellStyle name="Ввод  2 14 2 8" xfId="27989"/>
    <cellStyle name="Ввод  2 14 2 9" xfId="27990"/>
    <cellStyle name="Ввод  2 14 20" xfId="27991"/>
    <cellStyle name="Ввод  2 14 21" xfId="27992"/>
    <cellStyle name="Ввод  2 14 22" xfId="27993"/>
    <cellStyle name="Ввод  2 14 23" xfId="27994"/>
    <cellStyle name="Ввод  2 14 3" xfId="27995"/>
    <cellStyle name="Ввод  2 14 3 10" xfId="27996"/>
    <cellStyle name="Ввод  2 14 3 11" xfId="27997"/>
    <cellStyle name="Ввод  2 14 3 2" xfId="27998"/>
    <cellStyle name="Ввод  2 14 3 3" xfId="27999"/>
    <cellStyle name="Ввод  2 14 3 4" xfId="28000"/>
    <cellStyle name="Ввод  2 14 3 5" xfId="28001"/>
    <cellStyle name="Ввод  2 14 3 6" xfId="28002"/>
    <cellStyle name="Ввод  2 14 3 7" xfId="28003"/>
    <cellStyle name="Ввод  2 14 3 8" xfId="28004"/>
    <cellStyle name="Ввод  2 14 3 9" xfId="28005"/>
    <cellStyle name="Ввод  2 14 4" xfId="28006"/>
    <cellStyle name="Ввод  2 14 4 10" xfId="28007"/>
    <cellStyle name="Ввод  2 14 4 11" xfId="28008"/>
    <cellStyle name="Ввод  2 14 4 2" xfId="28009"/>
    <cellStyle name="Ввод  2 14 4 3" xfId="28010"/>
    <cellStyle name="Ввод  2 14 4 4" xfId="28011"/>
    <cellStyle name="Ввод  2 14 4 5" xfId="28012"/>
    <cellStyle name="Ввод  2 14 4 6" xfId="28013"/>
    <cellStyle name="Ввод  2 14 4 7" xfId="28014"/>
    <cellStyle name="Ввод  2 14 4 8" xfId="28015"/>
    <cellStyle name="Ввод  2 14 4 9" xfId="28016"/>
    <cellStyle name="Ввод  2 14 5" xfId="28017"/>
    <cellStyle name="Ввод  2 14 5 10" xfId="28018"/>
    <cellStyle name="Ввод  2 14 5 11" xfId="28019"/>
    <cellStyle name="Ввод  2 14 5 2" xfId="28020"/>
    <cellStyle name="Ввод  2 14 5 3" xfId="28021"/>
    <cellStyle name="Ввод  2 14 5 4" xfId="28022"/>
    <cellStyle name="Ввод  2 14 5 5" xfId="28023"/>
    <cellStyle name="Ввод  2 14 5 6" xfId="28024"/>
    <cellStyle name="Ввод  2 14 5 7" xfId="28025"/>
    <cellStyle name="Ввод  2 14 5 8" xfId="28026"/>
    <cellStyle name="Ввод  2 14 5 9" xfId="28027"/>
    <cellStyle name="Ввод  2 14 6" xfId="28028"/>
    <cellStyle name="Ввод  2 14 6 10" xfId="28029"/>
    <cellStyle name="Ввод  2 14 6 11" xfId="28030"/>
    <cellStyle name="Ввод  2 14 6 2" xfId="28031"/>
    <cellStyle name="Ввод  2 14 6 3" xfId="28032"/>
    <cellStyle name="Ввод  2 14 6 4" xfId="28033"/>
    <cellStyle name="Ввод  2 14 6 5" xfId="28034"/>
    <cellStyle name="Ввод  2 14 6 6" xfId="28035"/>
    <cellStyle name="Ввод  2 14 6 7" xfId="28036"/>
    <cellStyle name="Ввод  2 14 6 8" xfId="28037"/>
    <cellStyle name="Ввод  2 14 6 9" xfId="28038"/>
    <cellStyle name="Ввод  2 14 7" xfId="28039"/>
    <cellStyle name="Ввод  2 14 7 10" xfId="28040"/>
    <cellStyle name="Ввод  2 14 7 11" xfId="28041"/>
    <cellStyle name="Ввод  2 14 7 2" xfId="28042"/>
    <cellStyle name="Ввод  2 14 7 3" xfId="28043"/>
    <cellStyle name="Ввод  2 14 7 4" xfId="28044"/>
    <cellStyle name="Ввод  2 14 7 5" xfId="28045"/>
    <cellStyle name="Ввод  2 14 7 6" xfId="28046"/>
    <cellStyle name="Ввод  2 14 7 7" xfId="28047"/>
    <cellStyle name="Ввод  2 14 7 8" xfId="28048"/>
    <cellStyle name="Ввод  2 14 7 9" xfId="28049"/>
    <cellStyle name="Ввод  2 14 8" xfId="28050"/>
    <cellStyle name="Ввод  2 14 8 10" xfId="28051"/>
    <cellStyle name="Ввод  2 14 8 11" xfId="28052"/>
    <cellStyle name="Ввод  2 14 8 2" xfId="28053"/>
    <cellStyle name="Ввод  2 14 8 3" xfId="28054"/>
    <cellStyle name="Ввод  2 14 8 4" xfId="28055"/>
    <cellStyle name="Ввод  2 14 8 5" xfId="28056"/>
    <cellStyle name="Ввод  2 14 8 6" xfId="28057"/>
    <cellStyle name="Ввод  2 14 8 7" xfId="28058"/>
    <cellStyle name="Ввод  2 14 8 8" xfId="28059"/>
    <cellStyle name="Ввод  2 14 8 9" xfId="28060"/>
    <cellStyle name="Ввод  2 14 9" xfId="28061"/>
    <cellStyle name="Ввод  2 14 9 10" xfId="28062"/>
    <cellStyle name="Ввод  2 14 9 11" xfId="28063"/>
    <cellStyle name="Ввод  2 14 9 2" xfId="28064"/>
    <cellStyle name="Ввод  2 14 9 3" xfId="28065"/>
    <cellStyle name="Ввод  2 14 9 4" xfId="28066"/>
    <cellStyle name="Ввод  2 14 9 5" xfId="28067"/>
    <cellStyle name="Ввод  2 14 9 6" xfId="28068"/>
    <cellStyle name="Ввод  2 14 9 7" xfId="28069"/>
    <cellStyle name="Ввод  2 14 9 8" xfId="28070"/>
    <cellStyle name="Ввод  2 14 9 9" xfId="28071"/>
    <cellStyle name="Ввод  2 15" xfId="28072"/>
    <cellStyle name="Ввод  2 15 10" xfId="28073"/>
    <cellStyle name="Ввод  2 15 10 10" xfId="28074"/>
    <cellStyle name="Ввод  2 15 10 11" xfId="28075"/>
    <cellStyle name="Ввод  2 15 10 2" xfId="28076"/>
    <cellStyle name="Ввод  2 15 10 3" xfId="28077"/>
    <cellStyle name="Ввод  2 15 10 4" xfId="28078"/>
    <cellStyle name="Ввод  2 15 10 5" xfId="28079"/>
    <cellStyle name="Ввод  2 15 10 6" xfId="28080"/>
    <cellStyle name="Ввод  2 15 10 7" xfId="28081"/>
    <cellStyle name="Ввод  2 15 10 8" xfId="28082"/>
    <cellStyle name="Ввод  2 15 10 9" xfId="28083"/>
    <cellStyle name="Ввод  2 15 11" xfId="28084"/>
    <cellStyle name="Ввод  2 15 11 10" xfId="28085"/>
    <cellStyle name="Ввод  2 15 11 11" xfId="28086"/>
    <cellStyle name="Ввод  2 15 11 2" xfId="28087"/>
    <cellStyle name="Ввод  2 15 11 3" xfId="28088"/>
    <cellStyle name="Ввод  2 15 11 4" xfId="28089"/>
    <cellStyle name="Ввод  2 15 11 5" xfId="28090"/>
    <cellStyle name="Ввод  2 15 11 6" xfId="28091"/>
    <cellStyle name="Ввод  2 15 11 7" xfId="28092"/>
    <cellStyle name="Ввод  2 15 11 8" xfId="28093"/>
    <cellStyle name="Ввод  2 15 11 9" xfId="28094"/>
    <cellStyle name="Ввод  2 15 12" xfId="28095"/>
    <cellStyle name="Ввод  2 15 12 10" xfId="28096"/>
    <cellStyle name="Ввод  2 15 12 11" xfId="28097"/>
    <cellStyle name="Ввод  2 15 12 2" xfId="28098"/>
    <cellStyle name="Ввод  2 15 12 3" xfId="28099"/>
    <cellStyle name="Ввод  2 15 12 4" xfId="28100"/>
    <cellStyle name="Ввод  2 15 12 5" xfId="28101"/>
    <cellStyle name="Ввод  2 15 12 6" xfId="28102"/>
    <cellStyle name="Ввод  2 15 12 7" xfId="28103"/>
    <cellStyle name="Ввод  2 15 12 8" xfId="28104"/>
    <cellStyle name="Ввод  2 15 12 9" xfId="28105"/>
    <cellStyle name="Ввод  2 15 13" xfId="28106"/>
    <cellStyle name="Ввод  2 15 13 10" xfId="28107"/>
    <cellStyle name="Ввод  2 15 13 11" xfId="28108"/>
    <cellStyle name="Ввод  2 15 13 2" xfId="28109"/>
    <cellStyle name="Ввод  2 15 13 3" xfId="28110"/>
    <cellStyle name="Ввод  2 15 13 4" xfId="28111"/>
    <cellStyle name="Ввод  2 15 13 5" xfId="28112"/>
    <cellStyle name="Ввод  2 15 13 6" xfId="28113"/>
    <cellStyle name="Ввод  2 15 13 7" xfId="28114"/>
    <cellStyle name="Ввод  2 15 13 8" xfId="28115"/>
    <cellStyle name="Ввод  2 15 13 9" xfId="28116"/>
    <cellStyle name="Ввод  2 15 14" xfId="28117"/>
    <cellStyle name="Ввод  2 15 15" xfId="28118"/>
    <cellStyle name="Ввод  2 15 16" xfId="28119"/>
    <cellStyle name="Ввод  2 15 17" xfId="28120"/>
    <cellStyle name="Ввод  2 15 18" xfId="28121"/>
    <cellStyle name="Ввод  2 15 19" xfId="28122"/>
    <cellStyle name="Ввод  2 15 2" xfId="28123"/>
    <cellStyle name="Ввод  2 15 2 10" xfId="28124"/>
    <cellStyle name="Ввод  2 15 2 11" xfId="28125"/>
    <cellStyle name="Ввод  2 15 2 2" xfId="28126"/>
    <cellStyle name="Ввод  2 15 2 3" xfId="28127"/>
    <cellStyle name="Ввод  2 15 2 4" xfId="28128"/>
    <cellStyle name="Ввод  2 15 2 5" xfId="28129"/>
    <cellStyle name="Ввод  2 15 2 6" xfId="28130"/>
    <cellStyle name="Ввод  2 15 2 7" xfId="28131"/>
    <cellStyle name="Ввод  2 15 2 8" xfId="28132"/>
    <cellStyle name="Ввод  2 15 2 9" xfId="28133"/>
    <cellStyle name="Ввод  2 15 20" xfId="28134"/>
    <cellStyle name="Ввод  2 15 21" xfId="28135"/>
    <cellStyle name="Ввод  2 15 22" xfId="28136"/>
    <cellStyle name="Ввод  2 15 23" xfId="28137"/>
    <cellStyle name="Ввод  2 15 3" xfId="28138"/>
    <cellStyle name="Ввод  2 15 3 10" xfId="28139"/>
    <cellStyle name="Ввод  2 15 3 11" xfId="28140"/>
    <cellStyle name="Ввод  2 15 3 2" xfId="28141"/>
    <cellStyle name="Ввод  2 15 3 3" xfId="28142"/>
    <cellStyle name="Ввод  2 15 3 4" xfId="28143"/>
    <cellStyle name="Ввод  2 15 3 5" xfId="28144"/>
    <cellStyle name="Ввод  2 15 3 6" xfId="28145"/>
    <cellStyle name="Ввод  2 15 3 7" xfId="28146"/>
    <cellStyle name="Ввод  2 15 3 8" xfId="28147"/>
    <cellStyle name="Ввод  2 15 3 9" xfId="28148"/>
    <cellStyle name="Ввод  2 15 4" xfId="28149"/>
    <cellStyle name="Ввод  2 15 4 10" xfId="28150"/>
    <cellStyle name="Ввод  2 15 4 11" xfId="28151"/>
    <cellStyle name="Ввод  2 15 4 2" xfId="28152"/>
    <cellStyle name="Ввод  2 15 4 3" xfId="28153"/>
    <cellStyle name="Ввод  2 15 4 4" xfId="28154"/>
    <cellStyle name="Ввод  2 15 4 5" xfId="28155"/>
    <cellStyle name="Ввод  2 15 4 6" xfId="28156"/>
    <cellStyle name="Ввод  2 15 4 7" xfId="28157"/>
    <cellStyle name="Ввод  2 15 4 8" xfId="28158"/>
    <cellStyle name="Ввод  2 15 4 9" xfId="28159"/>
    <cellStyle name="Ввод  2 15 5" xfId="28160"/>
    <cellStyle name="Ввод  2 15 5 10" xfId="28161"/>
    <cellStyle name="Ввод  2 15 5 11" xfId="28162"/>
    <cellStyle name="Ввод  2 15 5 2" xfId="28163"/>
    <cellStyle name="Ввод  2 15 5 3" xfId="28164"/>
    <cellStyle name="Ввод  2 15 5 4" xfId="28165"/>
    <cellStyle name="Ввод  2 15 5 5" xfId="28166"/>
    <cellStyle name="Ввод  2 15 5 6" xfId="28167"/>
    <cellStyle name="Ввод  2 15 5 7" xfId="28168"/>
    <cellStyle name="Ввод  2 15 5 8" xfId="28169"/>
    <cellStyle name="Ввод  2 15 5 9" xfId="28170"/>
    <cellStyle name="Ввод  2 15 6" xfId="28171"/>
    <cellStyle name="Ввод  2 15 6 10" xfId="28172"/>
    <cellStyle name="Ввод  2 15 6 11" xfId="28173"/>
    <cellStyle name="Ввод  2 15 6 2" xfId="28174"/>
    <cellStyle name="Ввод  2 15 6 3" xfId="28175"/>
    <cellStyle name="Ввод  2 15 6 4" xfId="28176"/>
    <cellStyle name="Ввод  2 15 6 5" xfId="28177"/>
    <cellStyle name="Ввод  2 15 6 6" xfId="28178"/>
    <cellStyle name="Ввод  2 15 6 7" xfId="28179"/>
    <cellStyle name="Ввод  2 15 6 8" xfId="28180"/>
    <cellStyle name="Ввод  2 15 6 9" xfId="28181"/>
    <cellStyle name="Ввод  2 15 7" xfId="28182"/>
    <cellStyle name="Ввод  2 15 7 10" xfId="28183"/>
    <cellStyle name="Ввод  2 15 7 11" xfId="28184"/>
    <cellStyle name="Ввод  2 15 7 2" xfId="28185"/>
    <cellStyle name="Ввод  2 15 7 3" xfId="28186"/>
    <cellStyle name="Ввод  2 15 7 4" xfId="28187"/>
    <cellStyle name="Ввод  2 15 7 5" xfId="28188"/>
    <cellStyle name="Ввод  2 15 7 6" xfId="28189"/>
    <cellStyle name="Ввод  2 15 7 7" xfId="28190"/>
    <cellStyle name="Ввод  2 15 7 8" xfId="28191"/>
    <cellStyle name="Ввод  2 15 7 9" xfId="28192"/>
    <cellStyle name="Ввод  2 15 8" xfId="28193"/>
    <cellStyle name="Ввод  2 15 8 10" xfId="28194"/>
    <cellStyle name="Ввод  2 15 8 11" xfId="28195"/>
    <cellStyle name="Ввод  2 15 8 2" xfId="28196"/>
    <cellStyle name="Ввод  2 15 8 3" xfId="28197"/>
    <cellStyle name="Ввод  2 15 8 4" xfId="28198"/>
    <cellStyle name="Ввод  2 15 8 5" xfId="28199"/>
    <cellStyle name="Ввод  2 15 8 6" xfId="28200"/>
    <cellStyle name="Ввод  2 15 8 7" xfId="28201"/>
    <cellStyle name="Ввод  2 15 8 8" xfId="28202"/>
    <cellStyle name="Ввод  2 15 8 9" xfId="28203"/>
    <cellStyle name="Ввод  2 15 9" xfId="28204"/>
    <cellStyle name="Ввод  2 15 9 10" xfId="28205"/>
    <cellStyle name="Ввод  2 15 9 11" xfId="28206"/>
    <cellStyle name="Ввод  2 15 9 2" xfId="28207"/>
    <cellStyle name="Ввод  2 15 9 3" xfId="28208"/>
    <cellStyle name="Ввод  2 15 9 4" xfId="28209"/>
    <cellStyle name="Ввод  2 15 9 5" xfId="28210"/>
    <cellStyle name="Ввод  2 15 9 6" xfId="28211"/>
    <cellStyle name="Ввод  2 15 9 7" xfId="28212"/>
    <cellStyle name="Ввод  2 15 9 8" xfId="28213"/>
    <cellStyle name="Ввод  2 15 9 9" xfId="28214"/>
    <cellStyle name="Ввод  2 16" xfId="28215"/>
    <cellStyle name="Ввод  2 16 10" xfId="28216"/>
    <cellStyle name="Ввод  2 16 11" xfId="28217"/>
    <cellStyle name="Ввод  2 16 2" xfId="28218"/>
    <cellStyle name="Ввод  2 16 3" xfId="28219"/>
    <cellStyle name="Ввод  2 16 4" xfId="28220"/>
    <cellStyle name="Ввод  2 16 5" xfId="28221"/>
    <cellStyle name="Ввод  2 16 6" xfId="28222"/>
    <cellStyle name="Ввод  2 16 7" xfId="28223"/>
    <cellStyle name="Ввод  2 16 8" xfId="28224"/>
    <cellStyle name="Ввод  2 16 9" xfId="28225"/>
    <cellStyle name="Ввод  2 17" xfId="28226"/>
    <cellStyle name="Ввод  2 17 10" xfId="28227"/>
    <cellStyle name="Ввод  2 17 11" xfId="28228"/>
    <cellStyle name="Ввод  2 17 2" xfId="28229"/>
    <cellStyle name="Ввод  2 17 3" xfId="28230"/>
    <cellStyle name="Ввод  2 17 4" xfId="28231"/>
    <cellStyle name="Ввод  2 17 5" xfId="28232"/>
    <cellStyle name="Ввод  2 17 6" xfId="28233"/>
    <cellStyle name="Ввод  2 17 7" xfId="28234"/>
    <cellStyle name="Ввод  2 17 8" xfId="28235"/>
    <cellStyle name="Ввод  2 17 9" xfId="28236"/>
    <cellStyle name="Ввод  2 18" xfId="28237"/>
    <cellStyle name="Ввод  2 18 10" xfId="28238"/>
    <cellStyle name="Ввод  2 18 11" xfId="28239"/>
    <cellStyle name="Ввод  2 18 2" xfId="28240"/>
    <cellStyle name="Ввод  2 18 3" xfId="28241"/>
    <cellStyle name="Ввод  2 18 4" xfId="28242"/>
    <cellStyle name="Ввод  2 18 5" xfId="28243"/>
    <cellStyle name="Ввод  2 18 6" xfId="28244"/>
    <cellStyle name="Ввод  2 18 7" xfId="28245"/>
    <cellStyle name="Ввод  2 18 8" xfId="28246"/>
    <cellStyle name="Ввод  2 18 9" xfId="28247"/>
    <cellStyle name="Ввод  2 19" xfId="28248"/>
    <cellStyle name="Ввод  2 19 10" xfId="28249"/>
    <cellStyle name="Ввод  2 19 11" xfId="28250"/>
    <cellStyle name="Ввод  2 19 2" xfId="28251"/>
    <cellStyle name="Ввод  2 19 3" xfId="28252"/>
    <cellStyle name="Ввод  2 19 4" xfId="28253"/>
    <cellStyle name="Ввод  2 19 5" xfId="28254"/>
    <cellStyle name="Ввод  2 19 6" xfId="28255"/>
    <cellStyle name="Ввод  2 19 7" xfId="28256"/>
    <cellStyle name="Ввод  2 19 8" xfId="28257"/>
    <cellStyle name="Ввод  2 19 9" xfId="28258"/>
    <cellStyle name="Ввод  2 2" xfId="28259"/>
    <cellStyle name="Ввод  2 2 10" xfId="28260"/>
    <cellStyle name="Ввод  2 2 10 10" xfId="28261"/>
    <cellStyle name="Ввод  2 2 10 10 10" xfId="28262"/>
    <cellStyle name="Ввод  2 2 10 10 11" xfId="28263"/>
    <cellStyle name="Ввод  2 2 10 10 2" xfId="28264"/>
    <cellStyle name="Ввод  2 2 10 10 3" xfId="28265"/>
    <cellStyle name="Ввод  2 2 10 10 4" xfId="28266"/>
    <cellStyle name="Ввод  2 2 10 10 5" xfId="28267"/>
    <cellStyle name="Ввод  2 2 10 10 6" xfId="28268"/>
    <cellStyle name="Ввод  2 2 10 10 7" xfId="28269"/>
    <cellStyle name="Ввод  2 2 10 10 8" xfId="28270"/>
    <cellStyle name="Ввод  2 2 10 10 9" xfId="28271"/>
    <cellStyle name="Ввод  2 2 10 11" xfId="28272"/>
    <cellStyle name="Ввод  2 2 10 11 10" xfId="28273"/>
    <cellStyle name="Ввод  2 2 10 11 11" xfId="28274"/>
    <cellStyle name="Ввод  2 2 10 11 2" xfId="28275"/>
    <cellStyle name="Ввод  2 2 10 11 3" xfId="28276"/>
    <cellStyle name="Ввод  2 2 10 11 4" xfId="28277"/>
    <cellStyle name="Ввод  2 2 10 11 5" xfId="28278"/>
    <cellStyle name="Ввод  2 2 10 11 6" xfId="28279"/>
    <cellStyle name="Ввод  2 2 10 11 7" xfId="28280"/>
    <cellStyle name="Ввод  2 2 10 11 8" xfId="28281"/>
    <cellStyle name="Ввод  2 2 10 11 9" xfId="28282"/>
    <cellStyle name="Ввод  2 2 10 12" xfId="28283"/>
    <cellStyle name="Ввод  2 2 10 12 10" xfId="28284"/>
    <cellStyle name="Ввод  2 2 10 12 11" xfId="28285"/>
    <cellStyle name="Ввод  2 2 10 12 2" xfId="28286"/>
    <cellStyle name="Ввод  2 2 10 12 3" xfId="28287"/>
    <cellStyle name="Ввод  2 2 10 12 4" xfId="28288"/>
    <cellStyle name="Ввод  2 2 10 12 5" xfId="28289"/>
    <cellStyle name="Ввод  2 2 10 12 6" xfId="28290"/>
    <cellStyle name="Ввод  2 2 10 12 7" xfId="28291"/>
    <cellStyle name="Ввод  2 2 10 12 8" xfId="28292"/>
    <cellStyle name="Ввод  2 2 10 12 9" xfId="28293"/>
    <cellStyle name="Ввод  2 2 10 13" xfId="28294"/>
    <cellStyle name="Ввод  2 2 10 13 10" xfId="28295"/>
    <cellStyle name="Ввод  2 2 10 13 11" xfId="28296"/>
    <cellStyle name="Ввод  2 2 10 13 2" xfId="28297"/>
    <cellStyle name="Ввод  2 2 10 13 3" xfId="28298"/>
    <cellStyle name="Ввод  2 2 10 13 4" xfId="28299"/>
    <cellStyle name="Ввод  2 2 10 13 5" xfId="28300"/>
    <cellStyle name="Ввод  2 2 10 13 6" xfId="28301"/>
    <cellStyle name="Ввод  2 2 10 13 7" xfId="28302"/>
    <cellStyle name="Ввод  2 2 10 13 8" xfId="28303"/>
    <cellStyle name="Ввод  2 2 10 13 9" xfId="28304"/>
    <cellStyle name="Ввод  2 2 10 14" xfId="28305"/>
    <cellStyle name="Ввод  2 2 10 14 10" xfId="28306"/>
    <cellStyle name="Ввод  2 2 10 14 11" xfId="28307"/>
    <cellStyle name="Ввод  2 2 10 14 2" xfId="28308"/>
    <cellStyle name="Ввод  2 2 10 14 3" xfId="28309"/>
    <cellStyle name="Ввод  2 2 10 14 4" xfId="28310"/>
    <cellStyle name="Ввод  2 2 10 14 5" xfId="28311"/>
    <cellStyle name="Ввод  2 2 10 14 6" xfId="28312"/>
    <cellStyle name="Ввод  2 2 10 14 7" xfId="28313"/>
    <cellStyle name="Ввод  2 2 10 14 8" xfId="28314"/>
    <cellStyle name="Ввод  2 2 10 14 9" xfId="28315"/>
    <cellStyle name="Ввод  2 2 10 15" xfId="28316"/>
    <cellStyle name="Ввод  2 2 10 15 10" xfId="28317"/>
    <cellStyle name="Ввод  2 2 10 15 11" xfId="28318"/>
    <cellStyle name="Ввод  2 2 10 15 2" xfId="28319"/>
    <cellStyle name="Ввод  2 2 10 15 3" xfId="28320"/>
    <cellStyle name="Ввод  2 2 10 15 4" xfId="28321"/>
    <cellStyle name="Ввод  2 2 10 15 5" xfId="28322"/>
    <cellStyle name="Ввод  2 2 10 15 6" xfId="28323"/>
    <cellStyle name="Ввод  2 2 10 15 7" xfId="28324"/>
    <cellStyle name="Ввод  2 2 10 15 8" xfId="28325"/>
    <cellStyle name="Ввод  2 2 10 15 9" xfId="28326"/>
    <cellStyle name="Ввод  2 2 10 16" xfId="28327"/>
    <cellStyle name="Ввод  2 2 10 16 10" xfId="28328"/>
    <cellStyle name="Ввод  2 2 10 16 11" xfId="28329"/>
    <cellStyle name="Ввод  2 2 10 16 2" xfId="28330"/>
    <cellStyle name="Ввод  2 2 10 16 3" xfId="28331"/>
    <cellStyle name="Ввод  2 2 10 16 4" xfId="28332"/>
    <cellStyle name="Ввод  2 2 10 16 5" xfId="28333"/>
    <cellStyle name="Ввод  2 2 10 16 6" xfId="28334"/>
    <cellStyle name="Ввод  2 2 10 16 7" xfId="28335"/>
    <cellStyle name="Ввод  2 2 10 16 8" xfId="28336"/>
    <cellStyle name="Ввод  2 2 10 16 9" xfId="28337"/>
    <cellStyle name="Ввод  2 2 10 17" xfId="28338"/>
    <cellStyle name="Ввод  2 2 10 17 10" xfId="28339"/>
    <cellStyle name="Ввод  2 2 10 17 11" xfId="28340"/>
    <cellStyle name="Ввод  2 2 10 17 2" xfId="28341"/>
    <cellStyle name="Ввод  2 2 10 17 3" xfId="28342"/>
    <cellStyle name="Ввод  2 2 10 17 4" xfId="28343"/>
    <cellStyle name="Ввод  2 2 10 17 5" xfId="28344"/>
    <cellStyle name="Ввод  2 2 10 17 6" xfId="28345"/>
    <cellStyle name="Ввод  2 2 10 17 7" xfId="28346"/>
    <cellStyle name="Ввод  2 2 10 17 8" xfId="28347"/>
    <cellStyle name="Ввод  2 2 10 17 9" xfId="28348"/>
    <cellStyle name="Ввод  2 2 10 18" xfId="28349"/>
    <cellStyle name="Ввод  2 2 10 18 10" xfId="28350"/>
    <cellStyle name="Ввод  2 2 10 18 11" xfId="28351"/>
    <cellStyle name="Ввод  2 2 10 18 2" xfId="28352"/>
    <cellStyle name="Ввод  2 2 10 18 3" xfId="28353"/>
    <cellStyle name="Ввод  2 2 10 18 4" xfId="28354"/>
    <cellStyle name="Ввод  2 2 10 18 5" xfId="28355"/>
    <cellStyle name="Ввод  2 2 10 18 6" xfId="28356"/>
    <cellStyle name="Ввод  2 2 10 18 7" xfId="28357"/>
    <cellStyle name="Ввод  2 2 10 18 8" xfId="28358"/>
    <cellStyle name="Ввод  2 2 10 18 9" xfId="28359"/>
    <cellStyle name="Ввод  2 2 10 19" xfId="28360"/>
    <cellStyle name="Ввод  2 2 10 2" xfId="28361"/>
    <cellStyle name="Ввод  2 2 10 2 10" xfId="28362"/>
    <cellStyle name="Ввод  2 2 10 2 11" xfId="28363"/>
    <cellStyle name="Ввод  2 2 10 2 2" xfId="28364"/>
    <cellStyle name="Ввод  2 2 10 2 3" xfId="28365"/>
    <cellStyle name="Ввод  2 2 10 2 4" xfId="28366"/>
    <cellStyle name="Ввод  2 2 10 2 5" xfId="28367"/>
    <cellStyle name="Ввод  2 2 10 2 6" xfId="28368"/>
    <cellStyle name="Ввод  2 2 10 2 7" xfId="28369"/>
    <cellStyle name="Ввод  2 2 10 2 8" xfId="28370"/>
    <cellStyle name="Ввод  2 2 10 2 9" xfId="28371"/>
    <cellStyle name="Ввод  2 2 10 20" xfId="28372"/>
    <cellStyle name="Ввод  2 2 10 21" xfId="28373"/>
    <cellStyle name="Ввод  2 2 10 22" xfId="28374"/>
    <cellStyle name="Ввод  2 2 10 23" xfId="28375"/>
    <cellStyle name="Ввод  2 2 10 24" xfId="28376"/>
    <cellStyle name="Ввод  2 2 10 25" xfId="28377"/>
    <cellStyle name="Ввод  2 2 10 26" xfId="28378"/>
    <cellStyle name="Ввод  2 2 10 27" xfId="28379"/>
    <cellStyle name="Ввод  2 2 10 28" xfId="28380"/>
    <cellStyle name="Ввод  2 2 10 29" xfId="28381"/>
    <cellStyle name="Ввод  2 2 10 3" xfId="28382"/>
    <cellStyle name="Ввод  2 2 10 3 10" xfId="28383"/>
    <cellStyle name="Ввод  2 2 10 3 11" xfId="28384"/>
    <cellStyle name="Ввод  2 2 10 3 2" xfId="28385"/>
    <cellStyle name="Ввод  2 2 10 3 3" xfId="28386"/>
    <cellStyle name="Ввод  2 2 10 3 4" xfId="28387"/>
    <cellStyle name="Ввод  2 2 10 3 5" xfId="28388"/>
    <cellStyle name="Ввод  2 2 10 3 6" xfId="28389"/>
    <cellStyle name="Ввод  2 2 10 3 7" xfId="28390"/>
    <cellStyle name="Ввод  2 2 10 3 8" xfId="28391"/>
    <cellStyle name="Ввод  2 2 10 3 9" xfId="28392"/>
    <cellStyle name="Ввод  2 2 10 30" xfId="28393"/>
    <cellStyle name="Ввод  2 2 10 31" xfId="28394"/>
    <cellStyle name="Ввод  2 2 10 32" xfId="28395"/>
    <cellStyle name="Ввод  2 2 10 33" xfId="28396"/>
    <cellStyle name="Ввод  2 2 10 34" xfId="28397"/>
    <cellStyle name="Ввод  2 2 10 35" xfId="28398"/>
    <cellStyle name="Ввод  2 2 10 36" xfId="28399"/>
    <cellStyle name="Ввод  2 2 10 37" xfId="28400"/>
    <cellStyle name="Ввод  2 2 10 38" xfId="28401"/>
    <cellStyle name="Ввод  2 2 10 39" xfId="28402"/>
    <cellStyle name="Ввод  2 2 10 4" xfId="28403"/>
    <cellStyle name="Ввод  2 2 10 4 10" xfId="28404"/>
    <cellStyle name="Ввод  2 2 10 4 11" xfId="28405"/>
    <cellStyle name="Ввод  2 2 10 4 2" xfId="28406"/>
    <cellStyle name="Ввод  2 2 10 4 3" xfId="28407"/>
    <cellStyle name="Ввод  2 2 10 4 4" xfId="28408"/>
    <cellStyle name="Ввод  2 2 10 4 5" xfId="28409"/>
    <cellStyle name="Ввод  2 2 10 4 6" xfId="28410"/>
    <cellStyle name="Ввод  2 2 10 4 7" xfId="28411"/>
    <cellStyle name="Ввод  2 2 10 4 8" xfId="28412"/>
    <cellStyle name="Ввод  2 2 10 4 9" xfId="28413"/>
    <cellStyle name="Ввод  2 2 10 40" xfId="28414"/>
    <cellStyle name="Ввод  2 2 10 5" xfId="28415"/>
    <cellStyle name="Ввод  2 2 10 5 10" xfId="28416"/>
    <cellStyle name="Ввод  2 2 10 5 11" xfId="28417"/>
    <cellStyle name="Ввод  2 2 10 5 2" xfId="28418"/>
    <cellStyle name="Ввод  2 2 10 5 3" xfId="28419"/>
    <cellStyle name="Ввод  2 2 10 5 4" xfId="28420"/>
    <cellStyle name="Ввод  2 2 10 5 5" xfId="28421"/>
    <cellStyle name="Ввод  2 2 10 5 6" xfId="28422"/>
    <cellStyle name="Ввод  2 2 10 5 7" xfId="28423"/>
    <cellStyle name="Ввод  2 2 10 5 8" xfId="28424"/>
    <cellStyle name="Ввод  2 2 10 5 9" xfId="28425"/>
    <cellStyle name="Ввод  2 2 10 6" xfId="28426"/>
    <cellStyle name="Ввод  2 2 10 6 10" xfId="28427"/>
    <cellStyle name="Ввод  2 2 10 6 11" xfId="28428"/>
    <cellStyle name="Ввод  2 2 10 6 2" xfId="28429"/>
    <cellStyle name="Ввод  2 2 10 6 3" xfId="28430"/>
    <cellStyle name="Ввод  2 2 10 6 4" xfId="28431"/>
    <cellStyle name="Ввод  2 2 10 6 5" xfId="28432"/>
    <cellStyle name="Ввод  2 2 10 6 6" xfId="28433"/>
    <cellStyle name="Ввод  2 2 10 6 7" xfId="28434"/>
    <cellStyle name="Ввод  2 2 10 6 8" xfId="28435"/>
    <cellStyle name="Ввод  2 2 10 6 9" xfId="28436"/>
    <cellStyle name="Ввод  2 2 10 7" xfId="28437"/>
    <cellStyle name="Ввод  2 2 10 7 10" xfId="28438"/>
    <cellStyle name="Ввод  2 2 10 7 11" xfId="28439"/>
    <cellStyle name="Ввод  2 2 10 7 2" xfId="28440"/>
    <cellStyle name="Ввод  2 2 10 7 3" xfId="28441"/>
    <cellStyle name="Ввод  2 2 10 7 4" xfId="28442"/>
    <cellStyle name="Ввод  2 2 10 7 5" xfId="28443"/>
    <cellStyle name="Ввод  2 2 10 7 6" xfId="28444"/>
    <cellStyle name="Ввод  2 2 10 7 7" xfId="28445"/>
    <cellStyle name="Ввод  2 2 10 7 8" xfId="28446"/>
    <cellStyle name="Ввод  2 2 10 7 9" xfId="28447"/>
    <cellStyle name="Ввод  2 2 10 8" xfId="28448"/>
    <cellStyle name="Ввод  2 2 10 8 10" xfId="28449"/>
    <cellStyle name="Ввод  2 2 10 8 11" xfId="28450"/>
    <cellStyle name="Ввод  2 2 10 8 2" xfId="28451"/>
    <cellStyle name="Ввод  2 2 10 8 3" xfId="28452"/>
    <cellStyle name="Ввод  2 2 10 8 4" xfId="28453"/>
    <cellStyle name="Ввод  2 2 10 8 5" xfId="28454"/>
    <cellStyle name="Ввод  2 2 10 8 6" xfId="28455"/>
    <cellStyle name="Ввод  2 2 10 8 7" xfId="28456"/>
    <cellStyle name="Ввод  2 2 10 8 8" xfId="28457"/>
    <cellStyle name="Ввод  2 2 10 8 9" xfId="28458"/>
    <cellStyle name="Ввод  2 2 10 9" xfId="28459"/>
    <cellStyle name="Ввод  2 2 10 9 10" xfId="28460"/>
    <cellStyle name="Ввод  2 2 10 9 11" xfId="28461"/>
    <cellStyle name="Ввод  2 2 10 9 2" xfId="28462"/>
    <cellStyle name="Ввод  2 2 10 9 3" xfId="28463"/>
    <cellStyle name="Ввод  2 2 10 9 4" xfId="28464"/>
    <cellStyle name="Ввод  2 2 10 9 5" xfId="28465"/>
    <cellStyle name="Ввод  2 2 10 9 6" xfId="28466"/>
    <cellStyle name="Ввод  2 2 10 9 7" xfId="28467"/>
    <cellStyle name="Ввод  2 2 10 9 8" xfId="28468"/>
    <cellStyle name="Ввод  2 2 10 9 9" xfId="28469"/>
    <cellStyle name="Ввод  2 2 11" xfId="28470"/>
    <cellStyle name="Ввод  2 2 11 10" xfId="28471"/>
    <cellStyle name="Ввод  2 2 11 10 10" xfId="28472"/>
    <cellStyle name="Ввод  2 2 11 10 11" xfId="28473"/>
    <cellStyle name="Ввод  2 2 11 10 2" xfId="28474"/>
    <cellStyle name="Ввод  2 2 11 10 3" xfId="28475"/>
    <cellStyle name="Ввод  2 2 11 10 4" xfId="28476"/>
    <cellStyle name="Ввод  2 2 11 10 5" xfId="28477"/>
    <cellStyle name="Ввод  2 2 11 10 6" xfId="28478"/>
    <cellStyle name="Ввод  2 2 11 10 7" xfId="28479"/>
    <cellStyle name="Ввод  2 2 11 10 8" xfId="28480"/>
    <cellStyle name="Ввод  2 2 11 10 9" xfId="28481"/>
    <cellStyle name="Ввод  2 2 11 11" xfId="28482"/>
    <cellStyle name="Ввод  2 2 11 11 10" xfId="28483"/>
    <cellStyle name="Ввод  2 2 11 11 11" xfId="28484"/>
    <cellStyle name="Ввод  2 2 11 11 2" xfId="28485"/>
    <cellStyle name="Ввод  2 2 11 11 3" xfId="28486"/>
    <cellStyle name="Ввод  2 2 11 11 4" xfId="28487"/>
    <cellStyle name="Ввод  2 2 11 11 5" xfId="28488"/>
    <cellStyle name="Ввод  2 2 11 11 6" xfId="28489"/>
    <cellStyle name="Ввод  2 2 11 11 7" xfId="28490"/>
    <cellStyle name="Ввод  2 2 11 11 8" xfId="28491"/>
    <cellStyle name="Ввод  2 2 11 11 9" xfId="28492"/>
    <cellStyle name="Ввод  2 2 11 12" xfId="28493"/>
    <cellStyle name="Ввод  2 2 11 12 10" xfId="28494"/>
    <cellStyle name="Ввод  2 2 11 12 11" xfId="28495"/>
    <cellStyle name="Ввод  2 2 11 12 2" xfId="28496"/>
    <cellStyle name="Ввод  2 2 11 12 3" xfId="28497"/>
    <cellStyle name="Ввод  2 2 11 12 4" xfId="28498"/>
    <cellStyle name="Ввод  2 2 11 12 5" xfId="28499"/>
    <cellStyle name="Ввод  2 2 11 12 6" xfId="28500"/>
    <cellStyle name="Ввод  2 2 11 12 7" xfId="28501"/>
    <cellStyle name="Ввод  2 2 11 12 8" xfId="28502"/>
    <cellStyle name="Ввод  2 2 11 12 9" xfId="28503"/>
    <cellStyle name="Ввод  2 2 11 13" xfId="28504"/>
    <cellStyle name="Ввод  2 2 11 13 10" xfId="28505"/>
    <cellStyle name="Ввод  2 2 11 13 11" xfId="28506"/>
    <cellStyle name="Ввод  2 2 11 13 2" xfId="28507"/>
    <cellStyle name="Ввод  2 2 11 13 3" xfId="28508"/>
    <cellStyle name="Ввод  2 2 11 13 4" xfId="28509"/>
    <cellStyle name="Ввод  2 2 11 13 5" xfId="28510"/>
    <cellStyle name="Ввод  2 2 11 13 6" xfId="28511"/>
    <cellStyle name="Ввод  2 2 11 13 7" xfId="28512"/>
    <cellStyle name="Ввод  2 2 11 13 8" xfId="28513"/>
    <cellStyle name="Ввод  2 2 11 13 9" xfId="28514"/>
    <cellStyle name="Ввод  2 2 11 14" xfId="28515"/>
    <cellStyle name="Ввод  2 2 11 14 10" xfId="28516"/>
    <cellStyle name="Ввод  2 2 11 14 11" xfId="28517"/>
    <cellStyle name="Ввод  2 2 11 14 2" xfId="28518"/>
    <cellStyle name="Ввод  2 2 11 14 3" xfId="28519"/>
    <cellStyle name="Ввод  2 2 11 14 4" xfId="28520"/>
    <cellStyle name="Ввод  2 2 11 14 5" xfId="28521"/>
    <cellStyle name="Ввод  2 2 11 14 6" xfId="28522"/>
    <cellStyle name="Ввод  2 2 11 14 7" xfId="28523"/>
    <cellStyle name="Ввод  2 2 11 14 8" xfId="28524"/>
    <cellStyle name="Ввод  2 2 11 14 9" xfId="28525"/>
    <cellStyle name="Ввод  2 2 11 15" xfId="28526"/>
    <cellStyle name="Ввод  2 2 11 15 10" xfId="28527"/>
    <cellStyle name="Ввод  2 2 11 15 11" xfId="28528"/>
    <cellStyle name="Ввод  2 2 11 15 2" xfId="28529"/>
    <cellStyle name="Ввод  2 2 11 15 3" xfId="28530"/>
    <cellStyle name="Ввод  2 2 11 15 4" xfId="28531"/>
    <cellStyle name="Ввод  2 2 11 15 5" xfId="28532"/>
    <cellStyle name="Ввод  2 2 11 15 6" xfId="28533"/>
    <cellStyle name="Ввод  2 2 11 15 7" xfId="28534"/>
    <cellStyle name="Ввод  2 2 11 15 8" xfId="28535"/>
    <cellStyle name="Ввод  2 2 11 15 9" xfId="28536"/>
    <cellStyle name="Ввод  2 2 11 16" xfId="28537"/>
    <cellStyle name="Ввод  2 2 11 16 10" xfId="28538"/>
    <cellStyle name="Ввод  2 2 11 16 11" xfId="28539"/>
    <cellStyle name="Ввод  2 2 11 16 2" xfId="28540"/>
    <cellStyle name="Ввод  2 2 11 16 3" xfId="28541"/>
    <cellStyle name="Ввод  2 2 11 16 4" xfId="28542"/>
    <cellStyle name="Ввод  2 2 11 16 5" xfId="28543"/>
    <cellStyle name="Ввод  2 2 11 16 6" xfId="28544"/>
    <cellStyle name="Ввод  2 2 11 16 7" xfId="28545"/>
    <cellStyle name="Ввод  2 2 11 16 8" xfId="28546"/>
    <cellStyle name="Ввод  2 2 11 16 9" xfId="28547"/>
    <cellStyle name="Ввод  2 2 11 17" xfId="28548"/>
    <cellStyle name="Ввод  2 2 11 17 10" xfId="28549"/>
    <cellStyle name="Ввод  2 2 11 17 11" xfId="28550"/>
    <cellStyle name="Ввод  2 2 11 17 2" xfId="28551"/>
    <cellStyle name="Ввод  2 2 11 17 3" xfId="28552"/>
    <cellStyle name="Ввод  2 2 11 17 4" xfId="28553"/>
    <cellStyle name="Ввод  2 2 11 17 5" xfId="28554"/>
    <cellStyle name="Ввод  2 2 11 17 6" xfId="28555"/>
    <cellStyle name="Ввод  2 2 11 17 7" xfId="28556"/>
    <cellStyle name="Ввод  2 2 11 17 8" xfId="28557"/>
    <cellStyle name="Ввод  2 2 11 17 9" xfId="28558"/>
    <cellStyle name="Ввод  2 2 11 18" xfId="28559"/>
    <cellStyle name="Ввод  2 2 11 18 10" xfId="28560"/>
    <cellStyle name="Ввод  2 2 11 18 11" xfId="28561"/>
    <cellStyle name="Ввод  2 2 11 18 2" xfId="28562"/>
    <cellStyle name="Ввод  2 2 11 18 3" xfId="28563"/>
    <cellStyle name="Ввод  2 2 11 18 4" xfId="28564"/>
    <cellStyle name="Ввод  2 2 11 18 5" xfId="28565"/>
    <cellStyle name="Ввод  2 2 11 18 6" xfId="28566"/>
    <cellStyle name="Ввод  2 2 11 18 7" xfId="28567"/>
    <cellStyle name="Ввод  2 2 11 18 8" xfId="28568"/>
    <cellStyle name="Ввод  2 2 11 18 9" xfId="28569"/>
    <cellStyle name="Ввод  2 2 11 19" xfId="28570"/>
    <cellStyle name="Ввод  2 2 11 2" xfId="28571"/>
    <cellStyle name="Ввод  2 2 11 2 10" xfId="28572"/>
    <cellStyle name="Ввод  2 2 11 2 11" xfId="28573"/>
    <cellStyle name="Ввод  2 2 11 2 2" xfId="28574"/>
    <cellStyle name="Ввод  2 2 11 2 3" xfId="28575"/>
    <cellStyle name="Ввод  2 2 11 2 4" xfId="28576"/>
    <cellStyle name="Ввод  2 2 11 2 5" xfId="28577"/>
    <cellStyle name="Ввод  2 2 11 2 6" xfId="28578"/>
    <cellStyle name="Ввод  2 2 11 2 7" xfId="28579"/>
    <cellStyle name="Ввод  2 2 11 2 8" xfId="28580"/>
    <cellStyle name="Ввод  2 2 11 2 9" xfId="28581"/>
    <cellStyle name="Ввод  2 2 11 20" xfId="28582"/>
    <cellStyle name="Ввод  2 2 11 21" xfId="28583"/>
    <cellStyle name="Ввод  2 2 11 22" xfId="28584"/>
    <cellStyle name="Ввод  2 2 11 23" xfId="28585"/>
    <cellStyle name="Ввод  2 2 11 24" xfId="28586"/>
    <cellStyle name="Ввод  2 2 11 25" xfId="28587"/>
    <cellStyle name="Ввод  2 2 11 26" xfId="28588"/>
    <cellStyle name="Ввод  2 2 11 27" xfId="28589"/>
    <cellStyle name="Ввод  2 2 11 28" xfId="28590"/>
    <cellStyle name="Ввод  2 2 11 29" xfId="28591"/>
    <cellStyle name="Ввод  2 2 11 3" xfId="28592"/>
    <cellStyle name="Ввод  2 2 11 3 10" xfId="28593"/>
    <cellStyle name="Ввод  2 2 11 3 11" xfId="28594"/>
    <cellStyle name="Ввод  2 2 11 3 2" xfId="28595"/>
    <cellStyle name="Ввод  2 2 11 3 3" xfId="28596"/>
    <cellStyle name="Ввод  2 2 11 3 4" xfId="28597"/>
    <cellStyle name="Ввод  2 2 11 3 5" xfId="28598"/>
    <cellStyle name="Ввод  2 2 11 3 6" xfId="28599"/>
    <cellStyle name="Ввод  2 2 11 3 7" xfId="28600"/>
    <cellStyle name="Ввод  2 2 11 3 8" xfId="28601"/>
    <cellStyle name="Ввод  2 2 11 3 9" xfId="28602"/>
    <cellStyle name="Ввод  2 2 11 30" xfId="28603"/>
    <cellStyle name="Ввод  2 2 11 31" xfId="28604"/>
    <cellStyle name="Ввод  2 2 11 32" xfId="28605"/>
    <cellStyle name="Ввод  2 2 11 33" xfId="28606"/>
    <cellStyle name="Ввод  2 2 11 34" xfId="28607"/>
    <cellStyle name="Ввод  2 2 11 35" xfId="28608"/>
    <cellStyle name="Ввод  2 2 11 36" xfId="28609"/>
    <cellStyle name="Ввод  2 2 11 37" xfId="28610"/>
    <cellStyle name="Ввод  2 2 11 38" xfId="28611"/>
    <cellStyle name="Ввод  2 2 11 39" xfId="28612"/>
    <cellStyle name="Ввод  2 2 11 4" xfId="28613"/>
    <cellStyle name="Ввод  2 2 11 4 10" xfId="28614"/>
    <cellStyle name="Ввод  2 2 11 4 11" xfId="28615"/>
    <cellStyle name="Ввод  2 2 11 4 2" xfId="28616"/>
    <cellStyle name="Ввод  2 2 11 4 3" xfId="28617"/>
    <cellStyle name="Ввод  2 2 11 4 4" xfId="28618"/>
    <cellStyle name="Ввод  2 2 11 4 5" xfId="28619"/>
    <cellStyle name="Ввод  2 2 11 4 6" xfId="28620"/>
    <cellStyle name="Ввод  2 2 11 4 7" xfId="28621"/>
    <cellStyle name="Ввод  2 2 11 4 8" xfId="28622"/>
    <cellStyle name="Ввод  2 2 11 4 9" xfId="28623"/>
    <cellStyle name="Ввод  2 2 11 40" xfId="28624"/>
    <cellStyle name="Ввод  2 2 11 5" xfId="28625"/>
    <cellStyle name="Ввод  2 2 11 5 10" xfId="28626"/>
    <cellStyle name="Ввод  2 2 11 5 11" xfId="28627"/>
    <cellStyle name="Ввод  2 2 11 5 2" xfId="28628"/>
    <cellStyle name="Ввод  2 2 11 5 3" xfId="28629"/>
    <cellStyle name="Ввод  2 2 11 5 4" xfId="28630"/>
    <cellStyle name="Ввод  2 2 11 5 5" xfId="28631"/>
    <cellStyle name="Ввод  2 2 11 5 6" xfId="28632"/>
    <cellStyle name="Ввод  2 2 11 5 7" xfId="28633"/>
    <cellStyle name="Ввод  2 2 11 5 8" xfId="28634"/>
    <cellStyle name="Ввод  2 2 11 5 9" xfId="28635"/>
    <cellStyle name="Ввод  2 2 11 6" xfId="28636"/>
    <cellStyle name="Ввод  2 2 11 6 10" xfId="28637"/>
    <cellStyle name="Ввод  2 2 11 6 11" xfId="28638"/>
    <cellStyle name="Ввод  2 2 11 6 2" xfId="28639"/>
    <cellStyle name="Ввод  2 2 11 6 3" xfId="28640"/>
    <cellStyle name="Ввод  2 2 11 6 4" xfId="28641"/>
    <cellStyle name="Ввод  2 2 11 6 5" xfId="28642"/>
    <cellStyle name="Ввод  2 2 11 6 6" xfId="28643"/>
    <cellStyle name="Ввод  2 2 11 6 7" xfId="28644"/>
    <cellStyle name="Ввод  2 2 11 6 8" xfId="28645"/>
    <cellStyle name="Ввод  2 2 11 6 9" xfId="28646"/>
    <cellStyle name="Ввод  2 2 11 7" xfId="28647"/>
    <cellStyle name="Ввод  2 2 11 7 10" xfId="28648"/>
    <cellStyle name="Ввод  2 2 11 7 11" xfId="28649"/>
    <cellStyle name="Ввод  2 2 11 7 2" xfId="28650"/>
    <cellStyle name="Ввод  2 2 11 7 3" xfId="28651"/>
    <cellStyle name="Ввод  2 2 11 7 4" xfId="28652"/>
    <cellStyle name="Ввод  2 2 11 7 5" xfId="28653"/>
    <cellStyle name="Ввод  2 2 11 7 6" xfId="28654"/>
    <cellStyle name="Ввод  2 2 11 7 7" xfId="28655"/>
    <cellStyle name="Ввод  2 2 11 7 8" xfId="28656"/>
    <cellStyle name="Ввод  2 2 11 7 9" xfId="28657"/>
    <cellStyle name="Ввод  2 2 11 8" xfId="28658"/>
    <cellStyle name="Ввод  2 2 11 8 10" xfId="28659"/>
    <cellStyle name="Ввод  2 2 11 8 11" xfId="28660"/>
    <cellStyle name="Ввод  2 2 11 8 2" xfId="28661"/>
    <cellStyle name="Ввод  2 2 11 8 3" xfId="28662"/>
    <cellStyle name="Ввод  2 2 11 8 4" xfId="28663"/>
    <cellStyle name="Ввод  2 2 11 8 5" xfId="28664"/>
    <cellStyle name="Ввод  2 2 11 8 6" xfId="28665"/>
    <cellStyle name="Ввод  2 2 11 8 7" xfId="28666"/>
    <cellStyle name="Ввод  2 2 11 8 8" xfId="28667"/>
    <cellStyle name="Ввод  2 2 11 8 9" xfId="28668"/>
    <cellStyle name="Ввод  2 2 11 9" xfId="28669"/>
    <cellStyle name="Ввод  2 2 11 9 10" xfId="28670"/>
    <cellStyle name="Ввод  2 2 11 9 11" xfId="28671"/>
    <cellStyle name="Ввод  2 2 11 9 2" xfId="28672"/>
    <cellStyle name="Ввод  2 2 11 9 3" xfId="28673"/>
    <cellStyle name="Ввод  2 2 11 9 4" xfId="28674"/>
    <cellStyle name="Ввод  2 2 11 9 5" xfId="28675"/>
    <cellStyle name="Ввод  2 2 11 9 6" xfId="28676"/>
    <cellStyle name="Ввод  2 2 11 9 7" xfId="28677"/>
    <cellStyle name="Ввод  2 2 11 9 8" xfId="28678"/>
    <cellStyle name="Ввод  2 2 11 9 9" xfId="28679"/>
    <cellStyle name="Ввод  2 2 12" xfId="28680"/>
    <cellStyle name="Ввод  2 2 12 10" xfId="28681"/>
    <cellStyle name="Ввод  2 2 12 10 10" xfId="28682"/>
    <cellStyle name="Ввод  2 2 12 10 11" xfId="28683"/>
    <cellStyle name="Ввод  2 2 12 10 2" xfId="28684"/>
    <cellStyle name="Ввод  2 2 12 10 3" xfId="28685"/>
    <cellStyle name="Ввод  2 2 12 10 4" xfId="28686"/>
    <cellStyle name="Ввод  2 2 12 10 5" xfId="28687"/>
    <cellStyle name="Ввод  2 2 12 10 6" xfId="28688"/>
    <cellStyle name="Ввод  2 2 12 10 7" xfId="28689"/>
    <cellStyle name="Ввод  2 2 12 10 8" xfId="28690"/>
    <cellStyle name="Ввод  2 2 12 10 9" xfId="28691"/>
    <cellStyle name="Ввод  2 2 12 11" xfId="28692"/>
    <cellStyle name="Ввод  2 2 12 11 10" xfId="28693"/>
    <cellStyle name="Ввод  2 2 12 11 11" xfId="28694"/>
    <cellStyle name="Ввод  2 2 12 11 2" xfId="28695"/>
    <cellStyle name="Ввод  2 2 12 11 3" xfId="28696"/>
    <cellStyle name="Ввод  2 2 12 11 4" xfId="28697"/>
    <cellStyle name="Ввод  2 2 12 11 5" xfId="28698"/>
    <cellStyle name="Ввод  2 2 12 11 6" xfId="28699"/>
    <cellStyle name="Ввод  2 2 12 11 7" xfId="28700"/>
    <cellStyle name="Ввод  2 2 12 11 8" xfId="28701"/>
    <cellStyle name="Ввод  2 2 12 11 9" xfId="28702"/>
    <cellStyle name="Ввод  2 2 12 12" xfId="28703"/>
    <cellStyle name="Ввод  2 2 12 12 10" xfId="28704"/>
    <cellStyle name="Ввод  2 2 12 12 11" xfId="28705"/>
    <cellStyle name="Ввод  2 2 12 12 2" xfId="28706"/>
    <cellStyle name="Ввод  2 2 12 12 3" xfId="28707"/>
    <cellStyle name="Ввод  2 2 12 12 4" xfId="28708"/>
    <cellStyle name="Ввод  2 2 12 12 5" xfId="28709"/>
    <cellStyle name="Ввод  2 2 12 12 6" xfId="28710"/>
    <cellStyle name="Ввод  2 2 12 12 7" xfId="28711"/>
    <cellStyle name="Ввод  2 2 12 12 8" xfId="28712"/>
    <cellStyle name="Ввод  2 2 12 12 9" xfId="28713"/>
    <cellStyle name="Ввод  2 2 12 13" xfId="28714"/>
    <cellStyle name="Ввод  2 2 12 13 10" xfId="28715"/>
    <cellStyle name="Ввод  2 2 12 13 11" xfId="28716"/>
    <cellStyle name="Ввод  2 2 12 13 2" xfId="28717"/>
    <cellStyle name="Ввод  2 2 12 13 3" xfId="28718"/>
    <cellStyle name="Ввод  2 2 12 13 4" xfId="28719"/>
    <cellStyle name="Ввод  2 2 12 13 5" xfId="28720"/>
    <cellStyle name="Ввод  2 2 12 13 6" xfId="28721"/>
    <cellStyle name="Ввод  2 2 12 13 7" xfId="28722"/>
    <cellStyle name="Ввод  2 2 12 13 8" xfId="28723"/>
    <cellStyle name="Ввод  2 2 12 13 9" xfId="28724"/>
    <cellStyle name="Ввод  2 2 12 14" xfId="28725"/>
    <cellStyle name="Ввод  2 2 12 15" xfId="28726"/>
    <cellStyle name="Ввод  2 2 12 16" xfId="28727"/>
    <cellStyle name="Ввод  2 2 12 17" xfId="28728"/>
    <cellStyle name="Ввод  2 2 12 18" xfId="28729"/>
    <cellStyle name="Ввод  2 2 12 19" xfId="28730"/>
    <cellStyle name="Ввод  2 2 12 2" xfId="28731"/>
    <cellStyle name="Ввод  2 2 12 2 10" xfId="28732"/>
    <cellStyle name="Ввод  2 2 12 2 11" xfId="28733"/>
    <cellStyle name="Ввод  2 2 12 2 2" xfId="28734"/>
    <cellStyle name="Ввод  2 2 12 2 3" xfId="28735"/>
    <cellStyle name="Ввод  2 2 12 2 4" xfId="28736"/>
    <cellStyle name="Ввод  2 2 12 2 5" xfId="28737"/>
    <cellStyle name="Ввод  2 2 12 2 6" xfId="28738"/>
    <cellStyle name="Ввод  2 2 12 2 7" xfId="28739"/>
    <cellStyle name="Ввод  2 2 12 2 8" xfId="28740"/>
    <cellStyle name="Ввод  2 2 12 2 9" xfId="28741"/>
    <cellStyle name="Ввод  2 2 12 20" xfId="28742"/>
    <cellStyle name="Ввод  2 2 12 21" xfId="28743"/>
    <cellStyle name="Ввод  2 2 12 22" xfId="28744"/>
    <cellStyle name="Ввод  2 2 12 23" xfId="28745"/>
    <cellStyle name="Ввод  2 2 12 3" xfId="28746"/>
    <cellStyle name="Ввод  2 2 12 3 10" xfId="28747"/>
    <cellStyle name="Ввод  2 2 12 3 11" xfId="28748"/>
    <cellStyle name="Ввод  2 2 12 3 2" xfId="28749"/>
    <cellStyle name="Ввод  2 2 12 3 3" xfId="28750"/>
    <cellStyle name="Ввод  2 2 12 3 4" xfId="28751"/>
    <cellStyle name="Ввод  2 2 12 3 5" xfId="28752"/>
    <cellStyle name="Ввод  2 2 12 3 6" xfId="28753"/>
    <cellStyle name="Ввод  2 2 12 3 7" xfId="28754"/>
    <cellStyle name="Ввод  2 2 12 3 8" xfId="28755"/>
    <cellStyle name="Ввод  2 2 12 3 9" xfId="28756"/>
    <cellStyle name="Ввод  2 2 12 4" xfId="28757"/>
    <cellStyle name="Ввод  2 2 12 4 10" xfId="28758"/>
    <cellStyle name="Ввод  2 2 12 4 11" xfId="28759"/>
    <cellStyle name="Ввод  2 2 12 4 2" xfId="28760"/>
    <cellStyle name="Ввод  2 2 12 4 3" xfId="28761"/>
    <cellStyle name="Ввод  2 2 12 4 4" xfId="28762"/>
    <cellStyle name="Ввод  2 2 12 4 5" xfId="28763"/>
    <cellStyle name="Ввод  2 2 12 4 6" xfId="28764"/>
    <cellStyle name="Ввод  2 2 12 4 7" xfId="28765"/>
    <cellStyle name="Ввод  2 2 12 4 8" xfId="28766"/>
    <cellStyle name="Ввод  2 2 12 4 9" xfId="28767"/>
    <cellStyle name="Ввод  2 2 12 5" xfId="28768"/>
    <cellStyle name="Ввод  2 2 12 5 10" xfId="28769"/>
    <cellStyle name="Ввод  2 2 12 5 11" xfId="28770"/>
    <cellStyle name="Ввод  2 2 12 5 2" xfId="28771"/>
    <cellStyle name="Ввод  2 2 12 5 3" xfId="28772"/>
    <cellStyle name="Ввод  2 2 12 5 4" xfId="28773"/>
    <cellStyle name="Ввод  2 2 12 5 5" xfId="28774"/>
    <cellStyle name="Ввод  2 2 12 5 6" xfId="28775"/>
    <cellStyle name="Ввод  2 2 12 5 7" xfId="28776"/>
    <cellStyle name="Ввод  2 2 12 5 8" xfId="28777"/>
    <cellStyle name="Ввод  2 2 12 5 9" xfId="28778"/>
    <cellStyle name="Ввод  2 2 12 6" xfId="28779"/>
    <cellStyle name="Ввод  2 2 12 6 10" xfId="28780"/>
    <cellStyle name="Ввод  2 2 12 6 11" xfId="28781"/>
    <cellStyle name="Ввод  2 2 12 6 2" xfId="28782"/>
    <cellStyle name="Ввод  2 2 12 6 3" xfId="28783"/>
    <cellStyle name="Ввод  2 2 12 6 4" xfId="28784"/>
    <cellStyle name="Ввод  2 2 12 6 5" xfId="28785"/>
    <cellStyle name="Ввод  2 2 12 6 6" xfId="28786"/>
    <cellStyle name="Ввод  2 2 12 6 7" xfId="28787"/>
    <cellStyle name="Ввод  2 2 12 6 8" xfId="28788"/>
    <cellStyle name="Ввод  2 2 12 6 9" xfId="28789"/>
    <cellStyle name="Ввод  2 2 12 7" xfId="28790"/>
    <cellStyle name="Ввод  2 2 12 7 10" xfId="28791"/>
    <cellStyle name="Ввод  2 2 12 7 11" xfId="28792"/>
    <cellStyle name="Ввод  2 2 12 7 2" xfId="28793"/>
    <cellStyle name="Ввод  2 2 12 7 3" xfId="28794"/>
    <cellStyle name="Ввод  2 2 12 7 4" xfId="28795"/>
    <cellStyle name="Ввод  2 2 12 7 5" xfId="28796"/>
    <cellStyle name="Ввод  2 2 12 7 6" xfId="28797"/>
    <cellStyle name="Ввод  2 2 12 7 7" xfId="28798"/>
    <cellStyle name="Ввод  2 2 12 7 8" xfId="28799"/>
    <cellStyle name="Ввод  2 2 12 7 9" xfId="28800"/>
    <cellStyle name="Ввод  2 2 12 8" xfId="28801"/>
    <cellStyle name="Ввод  2 2 12 8 10" xfId="28802"/>
    <cellStyle name="Ввод  2 2 12 8 11" xfId="28803"/>
    <cellStyle name="Ввод  2 2 12 8 2" xfId="28804"/>
    <cellStyle name="Ввод  2 2 12 8 3" xfId="28805"/>
    <cellStyle name="Ввод  2 2 12 8 4" xfId="28806"/>
    <cellStyle name="Ввод  2 2 12 8 5" xfId="28807"/>
    <cellStyle name="Ввод  2 2 12 8 6" xfId="28808"/>
    <cellStyle name="Ввод  2 2 12 8 7" xfId="28809"/>
    <cellStyle name="Ввод  2 2 12 8 8" xfId="28810"/>
    <cellStyle name="Ввод  2 2 12 8 9" xfId="28811"/>
    <cellStyle name="Ввод  2 2 12 9" xfId="28812"/>
    <cellStyle name="Ввод  2 2 12 9 10" xfId="28813"/>
    <cellStyle name="Ввод  2 2 12 9 11" xfId="28814"/>
    <cellStyle name="Ввод  2 2 12 9 2" xfId="28815"/>
    <cellStyle name="Ввод  2 2 12 9 3" xfId="28816"/>
    <cellStyle name="Ввод  2 2 12 9 4" xfId="28817"/>
    <cellStyle name="Ввод  2 2 12 9 5" xfId="28818"/>
    <cellStyle name="Ввод  2 2 12 9 6" xfId="28819"/>
    <cellStyle name="Ввод  2 2 12 9 7" xfId="28820"/>
    <cellStyle name="Ввод  2 2 12 9 8" xfId="28821"/>
    <cellStyle name="Ввод  2 2 12 9 9" xfId="28822"/>
    <cellStyle name="Ввод  2 2 13" xfId="28823"/>
    <cellStyle name="Ввод  2 2 13 10" xfId="28824"/>
    <cellStyle name="Ввод  2 2 13 10 10" xfId="28825"/>
    <cellStyle name="Ввод  2 2 13 10 11" xfId="28826"/>
    <cellStyle name="Ввод  2 2 13 10 2" xfId="28827"/>
    <cellStyle name="Ввод  2 2 13 10 3" xfId="28828"/>
    <cellStyle name="Ввод  2 2 13 10 4" xfId="28829"/>
    <cellStyle name="Ввод  2 2 13 10 5" xfId="28830"/>
    <cellStyle name="Ввод  2 2 13 10 6" xfId="28831"/>
    <cellStyle name="Ввод  2 2 13 10 7" xfId="28832"/>
    <cellStyle name="Ввод  2 2 13 10 8" xfId="28833"/>
    <cellStyle name="Ввод  2 2 13 10 9" xfId="28834"/>
    <cellStyle name="Ввод  2 2 13 11" xfId="28835"/>
    <cellStyle name="Ввод  2 2 13 11 10" xfId="28836"/>
    <cellStyle name="Ввод  2 2 13 11 11" xfId="28837"/>
    <cellStyle name="Ввод  2 2 13 11 2" xfId="28838"/>
    <cellStyle name="Ввод  2 2 13 11 3" xfId="28839"/>
    <cellStyle name="Ввод  2 2 13 11 4" xfId="28840"/>
    <cellStyle name="Ввод  2 2 13 11 5" xfId="28841"/>
    <cellStyle name="Ввод  2 2 13 11 6" xfId="28842"/>
    <cellStyle name="Ввод  2 2 13 11 7" xfId="28843"/>
    <cellStyle name="Ввод  2 2 13 11 8" xfId="28844"/>
    <cellStyle name="Ввод  2 2 13 11 9" xfId="28845"/>
    <cellStyle name="Ввод  2 2 13 12" xfId="28846"/>
    <cellStyle name="Ввод  2 2 13 12 10" xfId="28847"/>
    <cellStyle name="Ввод  2 2 13 12 11" xfId="28848"/>
    <cellStyle name="Ввод  2 2 13 12 2" xfId="28849"/>
    <cellStyle name="Ввод  2 2 13 12 3" xfId="28850"/>
    <cellStyle name="Ввод  2 2 13 12 4" xfId="28851"/>
    <cellStyle name="Ввод  2 2 13 12 5" xfId="28852"/>
    <cellStyle name="Ввод  2 2 13 12 6" xfId="28853"/>
    <cellStyle name="Ввод  2 2 13 12 7" xfId="28854"/>
    <cellStyle name="Ввод  2 2 13 12 8" xfId="28855"/>
    <cellStyle name="Ввод  2 2 13 12 9" xfId="28856"/>
    <cellStyle name="Ввод  2 2 13 13" xfId="28857"/>
    <cellStyle name="Ввод  2 2 13 13 10" xfId="28858"/>
    <cellStyle name="Ввод  2 2 13 13 11" xfId="28859"/>
    <cellStyle name="Ввод  2 2 13 13 2" xfId="28860"/>
    <cellStyle name="Ввод  2 2 13 13 3" xfId="28861"/>
    <cellStyle name="Ввод  2 2 13 13 4" xfId="28862"/>
    <cellStyle name="Ввод  2 2 13 13 5" xfId="28863"/>
    <cellStyle name="Ввод  2 2 13 13 6" xfId="28864"/>
    <cellStyle name="Ввод  2 2 13 13 7" xfId="28865"/>
    <cellStyle name="Ввод  2 2 13 13 8" xfId="28866"/>
    <cellStyle name="Ввод  2 2 13 13 9" xfId="28867"/>
    <cellStyle name="Ввод  2 2 13 14" xfId="28868"/>
    <cellStyle name="Ввод  2 2 13 15" xfId="28869"/>
    <cellStyle name="Ввод  2 2 13 16" xfId="28870"/>
    <cellStyle name="Ввод  2 2 13 17" xfId="28871"/>
    <cellStyle name="Ввод  2 2 13 18" xfId="28872"/>
    <cellStyle name="Ввод  2 2 13 19" xfId="28873"/>
    <cellStyle name="Ввод  2 2 13 2" xfId="28874"/>
    <cellStyle name="Ввод  2 2 13 2 10" xfId="28875"/>
    <cellStyle name="Ввод  2 2 13 2 11" xfId="28876"/>
    <cellStyle name="Ввод  2 2 13 2 2" xfId="28877"/>
    <cellStyle name="Ввод  2 2 13 2 3" xfId="28878"/>
    <cellStyle name="Ввод  2 2 13 2 4" xfId="28879"/>
    <cellStyle name="Ввод  2 2 13 2 5" xfId="28880"/>
    <cellStyle name="Ввод  2 2 13 2 6" xfId="28881"/>
    <cellStyle name="Ввод  2 2 13 2 7" xfId="28882"/>
    <cellStyle name="Ввод  2 2 13 2 8" xfId="28883"/>
    <cellStyle name="Ввод  2 2 13 2 9" xfId="28884"/>
    <cellStyle name="Ввод  2 2 13 20" xfId="28885"/>
    <cellStyle name="Ввод  2 2 13 21" xfId="28886"/>
    <cellStyle name="Ввод  2 2 13 22" xfId="28887"/>
    <cellStyle name="Ввод  2 2 13 23" xfId="28888"/>
    <cellStyle name="Ввод  2 2 13 3" xfId="28889"/>
    <cellStyle name="Ввод  2 2 13 3 10" xfId="28890"/>
    <cellStyle name="Ввод  2 2 13 3 11" xfId="28891"/>
    <cellStyle name="Ввод  2 2 13 3 2" xfId="28892"/>
    <cellStyle name="Ввод  2 2 13 3 3" xfId="28893"/>
    <cellStyle name="Ввод  2 2 13 3 4" xfId="28894"/>
    <cellStyle name="Ввод  2 2 13 3 5" xfId="28895"/>
    <cellStyle name="Ввод  2 2 13 3 6" xfId="28896"/>
    <cellStyle name="Ввод  2 2 13 3 7" xfId="28897"/>
    <cellStyle name="Ввод  2 2 13 3 8" xfId="28898"/>
    <cellStyle name="Ввод  2 2 13 3 9" xfId="28899"/>
    <cellStyle name="Ввод  2 2 13 4" xfId="28900"/>
    <cellStyle name="Ввод  2 2 13 4 10" xfId="28901"/>
    <cellStyle name="Ввод  2 2 13 4 11" xfId="28902"/>
    <cellStyle name="Ввод  2 2 13 4 2" xfId="28903"/>
    <cellStyle name="Ввод  2 2 13 4 3" xfId="28904"/>
    <cellStyle name="Ввод  2 2 13 4 4" xfId="28905"/>
    <cellStyle name="Ввод  2 2 13 4 5" xfId="28906"/>
    <cellStyle name="Ввод  2 2 13 4 6" xfId="28907"/>
    <cellStyle name="Ввод  2 2 13 4 7" xfId="28908"/>
    <cellStyle name="Ввод  2 2 13 4 8" xfId="28909"/>
    <cellStyle name="Ввод  2 2 13 4 9" xfId="28910"/>
    <cellStyle name="Ввод  2 2 13 5" xfId="28911"/>
    <cellStyle name="Ввод  2 2 13 5 10" xfId="28912"/>
    <cellStyle name="Ввод  2 2 13 5 11" xfId="28913"/>
    <cellStyle name="Ввод  2 2 13 5 2" xfId="28914"/>
    <cellStyle name="Ввод  2 2 13 5 3" xfId="28915"/>
    <cellStyle name="Ввод  2 2 13 5 4" xfId="28916"/>
    <cellStyle name="Ввод  2 2 13 5 5" xfId="28917"/>
    <cellStyle name="Ввод  2 2 13 5 6" xfId="28918"/>
    <cellStyle name="Ввод  2 2 13 5 7" xfId="28919"/>
    <cellStyle name="Ввод  2 2 13 5 8" xfId="28920"/>
    <cellStyle name="Ввод  2 2 13 5 9" xfId="28921"/>
    <cellStyle name="Ввод  2 2 13 6" xfId="28922"/>
    <cellStyle name="Ввод  2 2 13 6 10" xfId="28923"/>
    <cellStyle name="Ввод  2 2 13 6 11" xfId="28924"/>
    <cellStyle name="Ввод  2 2 13 6 2" xfId="28925"/>
    <cellStyle name="Ввод  2 2 13 6 3" xfId="28926"/>
    <cellStyle name="Ввод  2 2 13 6 4" xfId="28927"/>
    <cellStyle name="Ввод  2 2 13 6 5" xfId="28928"/>
    <cellStyle name="Ввод  2 2 13 6 6" xfId="28929"/>
    <cellStyle name="Ввод  2 2 13 6 7" xfId="28930"/>
    <cellStyle name="Ввод  2 2 13 6 8" xfId="28931"/>
    <cellStyle name="Ввод  2 2 13 6 9" xfId="28932"/>
    <cellStyle name="Ввод  2 2 13 7" xfId="28933"/>
    <cellStyle name="Ввод  2 2 13 7 10" xfId="28934"/>
    <cellStyle name="Ввод  2 2 13 7 11" xfId="28935"/>
    <cellStyle name="Ввод  2 2 13 7 2" xfId="28936"/>
    <cellStyle name="Ввод  2 2 13 7 3" xfId="28937"/>
    <cellStyle name="Ввод  2 2 13 7 4" xfId="28938"/>
    <cellStyle name="Ввод  2 2 13 7 5" xfId="28939"/>
    <cellStyle name="Ввод  2 2 13 7 6" xfId="28940"/>
    <cellStyle name="Ввод  2 2 13 7 7" xfId="28941"/>
    <cellStyle name="Ввод  2 2 13 7 8" xfId="28942"/>
    <cellStyle name="Ввод  2 2 13 7 9" xfId="28943"/>
    <cellStyle name="Ввод  2 2 13 8" xfId="28944"/>
    <cellStyle name="Ввод  2 2 13 8 10" xfId="28945"/>
    <cellStyle name="Ввод  2 2 13 8 11" xfId="28946"/>
    <cellStyle name="Ввод  2 2 13 8 2" xfId="28947"/>
    <cellStyle name="Ввод  2 2 13 8 3" xfId="28948"/>
    <cellStyle name="Ввод  2 2 13 8 4" xfId="28949"/>
    <cellStyle name="Ввод  2 2 13 8 5" xfId="28950"/>
    <cellStyle name="Ввод  2 2 13 8 6" xfId="28951"/>
    <cellStyle name="Ввод  2 2 13 8 7" xfId="28952"/>
    <cellStyle name="Ввод  2 2 13 8 8" xfId="28953"/>
    <cellStyle name="Ввод  2 2 13 8 9" xfId="28954"/>
    <cellStyle name="Ввод  2 2 13 9" xfId="28955"/>
    <cellStyle name="Ввод  2 2 13 9 10" xfId="28956"/>
    <cellStyle name="Ввод  2 2 13 9 11" xfId="28957"/>
    <cellStyle name="Ввод  2 2 13 9 2" xfId="28958"/>
    <cellStyle name="Ввод  2 2 13 9 3" xfId="28959"/>
    <cellStyle name="Ввод  2 2 13 9 4" xfId="28960"/>
    <cellStyle name="Ввод  2 2 13 9 5" xfId="28961"/>
    <cellStyle name="Ввод  2 2 13 9 6" xfId="28962"/>
    <cellStyle name="Ввод  2 2 13 9 7" xfId="28963"/>
    <cellStyle name="Ввод  2 2 13 9 8" xfId="28964"/>
    <cellStyle name="Ввод  2 2 13 9 9" xfId="28965"/>
    <cellStyle name="Ввод  2 2 14" xfId="28966"/>
    <cellStyle name="Ввод  2 2 14 10" xfId="28967"/>
    <cellStyle name="Ввод  2 2 14 10 10" xfId="28968"/>
    <cellStyle name="Ввод  2 2 14 10 11" xfId="28969"/>
    <cellStyle name="Ввод  2 2 14 10 2" xfId="28970"/>
    <cellStyle name="Ввод  2 2 14 10 3" xfId="28971"/>
    <cellStyle name="Ввод  2 2 14 10 4" xfId="28972"/>
    <cellStyle name="Ввод  2 2 14 10 5" xfId="28973"/>
    <cellStyle name="Ввод  2 2 14 10 6" xfId="28974"/>
    <cellStyle name="Ввод  2 2 14 10 7" xfId="28975"/>
    <cellStyle name="Ввод  2 2 14 10 8" xfId="28976"/>
    <cellStyle name="Ввод  2 2 14 10 9" xfId="28977"/>
    <cellStyle name="Ввод  2 2 14 11" xfId="28978"/>
    <cellStyle name="Ввод  2 2 14 11 10" xfId="28979"/>
    <cellStyle name="Ввод  2 2 14 11 11" xfId="28980"/>
    <cellStyle name="Ввод  2 2 14 11 2" xfId="28981"/>
    <cellStyle name="Ввод  2 2 14 11 3" xfId="28982"/>
    <cellStyle name="Ввод  2 2 14 11 4" xfId="28983"/>
    <cellStyle name="Ввод  2 2 14 11 5" xfId="28984"/>
    <cellStyle name="Ввод  2 2 14 11 6" xfId="28985"/>
    <cellStyle name="Ввод  2 2 14 11 7" xfId="28986"/>
    <cellStyle name="Ввод  2 2 14 11 8" xfId="28987"/>
    <cellStyle name="Ввод  2 2 14 11 9" xfId="28988"/>
    <cellStyle name="Ввод  2 2 14 12" xfId="28989"/>
    <cellStyle name="Ввод  2 2 14 12 10" xfId="28990"/>
    <cellStyle name="Ввод  2 2 14 12 11" xfId="28991"/>
    <cellStyle name="Ввод  2 2 14 12 2" xfId="28992"/>
    <cellStyle name="Ввод  2 2 14 12 3" xfId="28993"/>
    <cellStyle name="Ввод  2 2 14 12 4" xfId="28994"/>
    <cellStyle name="Ввод  2 2 14 12 5" xfId="28995"/>
    <cellStyle name="Ввод  2 2 14 12 6" xfId="28996"/>
    <cellStyle name="Ввод  2 2 14 12 7" xfId="28997"/>
    <cellStyle name="Ввод  2 2 14 12 8" xfId="28998"/>
    <cellStyle name="Ввод  2 2 14 12 9" xfId="28999"/>
    <cellStyle name="Ввод  2 2 14 13" xfId="29000"/>
    <cellStyle name="Ввод  2 2 14 13 10" xfId="29001"/>
    <cellStyle name="Ввод  2 2 14 13 11" xfId="29002"/>
    <cellStyle name="Ввод  2 2 14 13 2" xfId="29003"/>
    <cellStyle name="Ввод  2 2 14 13 3" xfId="29004"/>
    <cellStyle name="Ввод  2 2 14 13 4" xfId="29005"/>
    <cellStyle name="Ввод  2 2 14 13 5" xfId="29006"/>
    <cellStyle name="Ввод  2 2 14 13 6" xfId="29007"/>
    <cellStyle name="Ввод  2 2 14 13 7" xfId="29008"/>
    <cellStyle name="Ввод  2 2 14 13 8" xfId="29009"/>
    <cellStyle name="Ввод  2 2 14 13 9" xfId="29010"/>
    <cellStyle name="Ввод  2 2 14 14" xfId="29011"/>
    <cellStyle name="Ввод  2 2 14 15" xfId="29012"/>
    <cellStyle name="Ввод  2 2 14 16" xfId="29013"/>
    <cellStyle name="Ввод  2 2 14 17" xfId="29014"/>
    <cellStyle name="Ввод  2 2 14 18" xfId="29015"/>
    <cellStyle name="Ввод  2 2 14 19" xfId="29016"/>
    <cellStyle name="Ввод  2 2 14 2" xfId="29017"/>
    <cellStyle name="Ввод  2 2 14 2 10" xfId="29018"/>
    <cellStyle name="Ввод  2 2 14 2 11" xfId="29019"/>
    <cellStyle name="Ввод  2 2 14 2 2" xfId="29020"/>
    <cellStyle name="Ввод  2 2 14 2 3" xfId="29021"/>
    <cellStyle name="Ввод  2 2 14 2 4" xfId="29022"/>
    <cellStyle name="Ввод  2 2 14 2 5" xfId="29023"/>
    <cellStyle name="Ввод  2 2 14 2 6" xfId="29024"/>
    <cellStyle name="Ввод  2 2 14 2 7" xfId="29025"/>
    <cellStyle name="Ввод  2 2 14 2 8" xfId="29026"/>
    <cellStyle name="Ввод  2 2 14 2 9" xfId="29027"/>
    <cellStyle name="Ввод  2 2 14 20" xfId="29028"/>
    <cellStyle name="Ввод  2 2 14 21" xfId="29029"/>
    <cellStyle name="Ввод  2 2 14 22" xfId="29030"/>
    <cellStyle name="Ввод  2 2 14 23" xfId="29031"/>
    <cellStyle name="Ввод  2 2 14 3" xfId="29032"/>
    <cellStyle name="Ввод  2 2 14 3 10" xfId="29033"/>
    <cellStyle name="Ввод  2 2 14 3 11" xfId="29034"/>
    <cellStyle name="Ввод  2 2 14 3 2" xfId="29035"/>
    <cellStyle name="Ввод  2 2 14 3 3" xfId="29036"/>
    <cellStyle name="Ввод  2 2 14 3 4" xfId="29037"/>
    <cellStyle name="Ввод  2 2 14 3 5" xfId="29038"/>
    <cellStyle name="Ввод  2 2 14 3 6" xfId="29039"/>
    <cellStyle name="Ввод  2 2 14 3 7" xfId="29040"/>
    <cellStyle name="Ввод  2 2 14 3 8" xfId="29041"/>
    <cellStyle name="Ввод  2 2 14 3 9" xfId="29042"/>
    <cellStyle name="Ввод  2 2 14 4" xfId="29043"/>
    <cellStyle name="Ввод  2 2 14 4 10" xfId="29044"/>
    <cellStyle name="Ввод  2 2 14 4 11" xfId="29045"/>
    <cellStyle name="Ввод  2 2 14 4 2" xfId="29046"/>
    <cellStyle name="Ввод  2 2 14 4 3" xfId="29047"/>
    <cellStyle name="Ввод  2 2 14 4 4" xfId="29048"/>
    <cellStyle name="Ввод  2 2 14 4 5" xfId="29049"/>
    <cellStyle name="Ввод  2 2 14 4 6" xfId="29050"/>
    <cellStyle name="Ввод  2 2 14 4 7" xfId="29051"/>
    <cellStyle name="Ввод  2 2 14 4 8" xfId="29052"/>
    <cellStyle name="Ввод  2 2 14 4 9" xfId="29053"/>
    <cellStyle name="Ввод  2 2 14 5" xfId="29054"/>
    <cellStyle name="Ввод  2 2 14 5 10" xfId="29055"/>
    <cellStyle name="Ввод  2 2 14 5 11" xfId="29056"/>
    <cellStyle name="Ввод  2 2 14 5 2" xfId="29057"/>
    <cellStyle name="Ввод  2 2 14 5 3" xfId="29058"/>
    <cellStyle name="Ввод  2 2 14 5 4" xfId="29059"/>
    <cellStyle name="Ввод  2 2 14 5 5" xfId="29060"/>
    <cellStyle name="Ввод  2 2 14 5 6" xfId="29061"/>
    <cellStyle name="Ввод  2 2 14 5 7" xfId="29062"/>
    <cellStyle name="Ввод  2 2 14 5 8" xfId="29063"/>
    <cellStyle name="Ввод  2 2 14 5 9" xfId="29064"/>
    <cellStyle name="Ввод  2 2 14 6" xfId="29065"/>
    <cellStyle name="Ввод  2 2 14 6 10" xfId="29066"/>
    <cellStyle name="Ввод  2 2 14 6 11" xfId="29067"/>
    <cellStyle name="Ввод  2 2 14 6 2" xfId="29068"/>
    <cellStyle name="Ввод  2 2 14 6 3" xfId="29069"/>
    <cellStyle name="Ввод  2 2 14 6 4" xfId="29070"/>
    <cellStyle name="Ввод  2 2 14 6 5" xfId="29071"/>
    <cellStyle name="Ввод  2 2 14 6 6" xfId="29072"/>
    <cellStyle name="Ввод  2 2 14 6 7" xfId="29073"/>
    <cellStyle name="Ввод  2 2 14 6 8" xfId="29074"/>
    <cellStyle name="Ввод  2 2 14 6 9" xfId="29075"/>
    <cellStyle name="Ввод  2 2 14 7" xfId="29076"/>
    <cellStyle name="Ввод  2 2 14 7 10" xfId="29077"/>
    <cellStyle name="Ввод  2 2 14 7 11" xfId="29078"/>
    <cellStyle name="Ввод  2 2 14 7 2" xfId="29079"/>
    <cellStyle name="Ввод  2 2 14 7 3" xfId="29080"/>
    <cellStyle name="Ввод  2 2 14 7 4" xfId="29081"/>
    <cellStyle name="Ввод  2 2 14 7 5" xfId="29082"/>
    <cellStyle name="Ввод  2 2 14 7 6" xfId="29083"/>
    <cellStyle name="Ввод  2 2 14 7 7" xfId="29084"/>
    <cellStyle name="Ввод  2 2 14 7 8" xfId="29085"/>
    <cellStyle name="Ввод  2 2 14 7 9" xfId="29086"/>
    <cellStyle name="Ввод  2 2 14 8" xfId="29087"/>
    <cellStyle name="Ввод  2 2 14 8 10" xfId="29088"/>
    <cellStyle name="Ввод  2 2 14 8 11" xfId="29089"/>
    <cellStyle name="Ввод  2 2 14 8 2" xfId="29090"/>
    <cellStyle name="Ввод  2 2 14 8 3" xfId="29091"/>
    <cellStyle name="Ввод  2 2 14 8 4" xfId="29092"/>
    <cellStyle name="Ввод  2 2 14 8 5" xfId="29093"/>
    <cellStyle name="Ввод  2 2 14 8 6" xfId="29094"/>
    <cellStyle name="Ввод  2 2 14 8 7" xfId="29095"/>
    <cellStyle name="Ввод  2 2 14 8 8" xfId="29096"/>
    <cellStyle name="Ввод  2 2 14 8 9" xfId="29097"/>
    <cellStyle name="Ввод  2 2 14 9" xfId="29098"/>
    <cellStyle name="Ввод  2 2 14 9 10" xfId="29099"/>
    <cellStyle name="Ввод  2 2 14 9 11" xfId="29100"/>
    <cellStyle name="Ввод  2 2 14 9 2" xfId="29101"/>
    <cellStyle name="Ввод  2 2 14 9 3" xfId="29102"/>
    <cellStyle name="Ввод  2 2 14 9 4" xfId="29103"/>
    <cellStyle name="Ввод  2 2 14 9 5" xfId="29104"/>
    <cellStyle name="Ввод  2 2 14 9 6" xfId="29105"/>
    <cellStyle name="Ввод  2 2 14 9 7" xfId="29106"/>
    <cellStyle name="Ввод  2 2 14 9 8" xfId="29107"/>
    <cellStyle name="Ввод  2 2 14 9 9" xfId="29108"/>
    <cellStyle name="Ввод  2 2 15" xfId="29109"/>
    <cellStyle name="Ввод  2 2 15 10" xfId="29110"/>
    <cellStyle name="Ввод  2 2 15 11" xfId="29111"/>
    <cellStyle name="Ввод  2 2 15 2" xfId="29112"/>
    <cellStyle name="Ввод  2 2 15 3" xfId="29113"/>
    <cellStyle name="Ввод  2 2 15 4" xfId="29114"/>
    <cellStyle name="Ввод  2 2 15 5" xfId="29115"/>
    <cellStyle name="Ввод  2 2 15 6" xfId="29116"/>
    <cellStyle name="Ввод  2 2 15 7" xfId="29117"/>
    <cellStyle name="Ввод  2 2 15 8" xfId="29118"/>
    <cellStyle name="Ввод  2 2 15 9" xfId="29119"/>
    <cellStyle name="Ввод  2 2 16" xfId="29120"/>
    <cellStyle name="Ввод  2 2 16 10" xfId="29121"/>
    <cellStyle name="Ввод  2 2 16 11" xfId="29122"/>
    <cellStyle name="Ввод  2 2 16 2" xfId="29123"/>
    <cellStyle name="Ввод  2 2 16 3" xfId="29124"/>
    <cellStyle name="Ввод  2 2 16 4" xfId="29125"/>
    <cellStyle name="Ввод  2 2 16 5" xfId="29126"/>
    <cellStyle name="Ввод  2 2 16 6" xfId="29127"/>
    <cellStyle name="Ввод  2 2 16 7" xfId="29128"/>
    <cellStyle name="Ввод  2 2 16 8" xfId="29129"/>
    <cellStyle name="Ввод  2 2 16 9" xfId="29130"/>
    <cellStyle name="Ввод  2 2 17" xfId="29131"/>
    <cellStyle name="Ввод  2 2 17 10" xfId="29132"/>
    <cellStyle name="Ввод  2 2 17 11" xfId="29133"/>
    <cellStyle name="Ввод  2 2 17 2" xfId="29134"/>
    <cellStyle name="Ввод  2 2 17 3" xfId="29135"/>
    <cellStyle name="Ввод  2 2 17 4" xfId="29136"/>
    <cellStyle name="Ввод  2 2 17 5" xfId="29137"/>
    <cellStyle name="Ввод  2 2 17 6" xfId="29138"/>
    <cellStyle name="Ввод  2 2 17 7" xfId="29139"/>
    <cellStyle name="Ввод  2 2 17 8" xfId="29140"/>
    <cellStyle name="Ввод  2 2 17 9" xfId="29141"/>
    <cellStyle name="Ввод  2 2 18" xfId="29142"/>
    <cellStyle name="Ввод  2 2 18 10" xfId="29143"/>
    <cellStyle name="Ввод  2 2 18 11" xfId="29144"/>
    <cellStyle name="Ввод  2 2 18 2" xfId="29145"/>
    <cellStyle name="Ввод  2 2 18 3" xfId="29146"/>
    <cellStyle name="Ввод  2 2 18 4" xfId="29147"/>
    <cellStyle name="Ввод  2 2 18 5" xfId="29148"/>
    <cellStyle name="Ввод  2 2 18 6" xfId="29149"/>
    <cellStyle name="Ввод  2 2 18 7" xfId="29150"/>
    <cellStyle name="Ввод  2 2 18 8" xfId="29151"/>
    <cellStyle name="Ввод  2 2 18 9" xfId="29152"/>
    <cellStyle name="Ввод  2 2 19" xfId="29153"/>
    <cellStyle name="Ввод  2 2 19 10" xfId="29154"/>
    <cellStyle name="Ввод  2 2 19 11" xfId="29155"/>
    <cellStyle name="Ввод  2 2 19 2" xfId="29156"/>
    <cellStyle name="Ввод  2 2 19 3" xfId="29157"/>
    <cellStyle name="Ввод  2 2 19 4" xfId="29158"/>
    <cellStyle name="Ввод  2 2 19 5" xfId="29159"/>
    <cellStyle name="Ввод  2 2 19 6" xfId="29160"/>
    <cellStyle name="Ввод  2 2 19 7" xfId="29161"/>
    <cellStyle name="Ввод  2 2 19 8" xfId="29162"/>
    <cellStyle name="Ввод  2 2 19 9" xfId="29163"/>
    <cellStyle name="Ввод  2 2 2" xfId="29164"/>
    <cellStyle name="Ввод  2 2 2 10" xfId="29165"/>
    <cellStyle name="Ввод  2 2 2 10 10" xfId="29166"/>
    <cellStyle name="Ввод  2 2 2 10 11" xfId="29167"/>
    <cellStyle name="Ввод  2 2 2 10 2" xfId="29168"/>
    <cellStyle name="Ввод  2 2 2 10 3" xfId="29169"/>
    <cellStyle name="Ввод  2 2 2 10 4" xfId="29170"/>
    <cellStyle name="Ввод  2 2 2 10 5" xfId="29171"/>
    <cellStyle name="Ввод  2 2 2 10 6" xfId="29172"/>
    <cellStyle name="Ввод  2 2 2 10 7" xfId="29173"/>
    <cellStyle name="Ввод  2 2 2 10 8" xfId="29174"/>
    <cellStyle name="Ввод  2 2 2 10 9" xfId="29175"/>
    <cellStyle name="Ввод  2 2 2 11" xfId="29176"/>
    <cellStyle name="Ввод  2 2 2 11 10" xfId="29177"/>
    <cellStyle name="Ввод  2 2 2 11 11" xfId="29178"/>
    <cellStyle name="Ввод  2 2 2 11 2" xfId="29179"/>
    <cellStyle name="Ввод  2 2 2 11 3" xfId="29180"/>
    <cellStyle name="Ввод  2 2 2 11 4" xfId="29181"/>
    <cellStyle name="Ввод  2 2 2 11 5" xfId="29182"/>
    <cellStyle name="Ввод  2 2 2 11 6" xfId="29183"/>
    <cellStyle name="Ввод  2 2 2 11 7" xfId="29184"/>
    <cellStyle name="Ввод  2 2 2 11 8" xfId="29185"/>
    <cellStyle name="Ввод  2 2 2 11 9" xfId="29186"/>
    <cellStyle name="Ввод  2 2 2 12" xfId="29187"/>
    <cellStyle name="Ввод  2 2 2 12 10" xfId="29188"/>
    <cellStyle name="Ввод  2 2 2 12 11" xfId="29189"/>
    <cellStyle name="Ввод  2 2 2 12 2" xfId="29190"/>
    <cellStyle name="Ввод  2 2 2 12 3" xfId="29191"/>
    <cellStyle name="Ввод  2 2 2 12 4" xfId="29192"/>
    <cellStyle name="Ввод  2 2 2 12 5" xfId="29193"/>
    <cellStyle name="Ввод  2 2 2 12 6" xfId="29194"/>
    <cellStyle name="Ввод  2 2 2 12 7" xfId="29195"/>
    <cellStyle name="Ввод  2 2 2 12 8" xfId="29196"/>
    <cellStyle name="Ввод  2 2 2 12 9" xfId="29197"/>
    <cellStyle name="Ввод  2 2 2 13" xfId="29198"/>
    <cellStyle name="Ввод  2 2 2 13 10" xfId="29199"/>
    <cellStyle name="Ввод  2 2 2 13 11" xfId="29200"/>
    <cellStyle name="Ввод  2 2 2 13 2" xfId="29201"/>
    <cellStyle name="Ввод  2 2 2 13 3" xfId="29202"/>
    <cellStyle name="Ввод  2 2 2 13 4" xfId="29203"/>
    <cellStyle name="Ввод  2 2 2 13 5" xfId="29204"/>
    <cellStyle name="Ввод  2 2 2 13 6" xfId="29205"/>
    <cellStyle name="Ввод  2 2 2 13 7" xfId="29206"/>
    <cellStyle name="Ввод  2 2 2 13 8" xfId="29207"/>
    <cellStyle name="Ввод  2 2 2 13 9" xfId="29208"/>
    <cellStyle name="Ввод  2 2 2 14" xfId="29209"/>
    <cellStyle name="Ввод  2 2 2 14 10" xfId="29210"/>
    <cellStyle name="Ввод  2 2 2 14 11" xfId="29211"/>
    <cellStyle name="Ввод  2 2 2 14 2" xfId="29212"/>
    <cellStyle name="Ввод  2 2 2 14 3" xfId="29213"/>
    <cellStyle name="Ввод  2 2 2 14 4" xfId="29214"/>
    <cellStyle name="Ввод  2 2 2 14 5" xfId="29215"/>
    <cellStyle name="Ввод  2 2 2 14 6" xfId="29216"/>
    <cellStyle name="Ввод  2 2 2 14 7" xfId="29217"/>
    <cellStyle name="Ввод  2 2 2 14 8" xfId="29218"/>
    <cellStyle name="Ввод  2 2 2 14 9" xfId="29219"/>
    <cellStyle name="Ввод  2 2 2 15" xfId="29220"/>
    <cellStyle name="Ввод  2 2 2 15 10" xfId="29221"/>
    <cellStyle name="Ввод  2 2 2 15 11" xfId="29222"/>
    <cellStyle name="Ввод  2 2 2 15 2" xfId="29223"/>
    <cellStyle name="Ввод  2 2 2 15 3" xfId="29224"/>
    <cellStyle name="Ввод  2 2 2 15 4" xfId="29225"/>
    <cellStyle name="Ввод  2 2 2 15 5" xfId="29226"/>
    <cellStyle name="Ввод  2 2 2 15 6" xfId="29227"/>
    <cellStyle name="Ввод  2 2 2 15 7" xfId="29228"/>
    <cellStyle name="Ввод  2 2 2 15 8" xfId="29229"/>
    <cellStyle name="Ввод  2 2 2 15 9" xfId="29230"/>
    <cellStyle name="Ввод  2 2 2 16" xfId="29231"/>
    <cellStyle name="Ввод  2 2 2 16 10" xfId="29232"/>
    <cellStyle name="Ввод  2 2 2 16 11" xfId="29233"/>
    <cellStyle name="Ввод  2 2 2 16 2" xfId="29234"/>
    <cellStyle name="Ввод  2 2 2 16 3" xfId="29235"/>
    <cellStyle name="Ввод  2 2 2 16 4" xfId="29236"/>
    <cellStyle name="Ввод  2 2 2 16 5" xfId="29237"/>
    <cellStyle name="Ввод  2 2 2 16 6" xfId="29238"/>
    <cellStyle name="Ввод  2 2 2 16 7" xfId="29239"/>
    <cellStyle name="Ввод  2 2 2 16 8" xfId="29240"/>
    <cellStyle name="Ввод  2 2 2 16 9" xfId="29241"/>
    <cellStyle name="Ввод  2 2 2 17" xfId="29242"/>
    <cellStyle name="Ввод  2 2 2 17 10" xfId="29243"/>
    <cellStyle name="Ввод  2 2 2 17 11" xfId="29244"/>
    <cellStyle name="Ввод  2 2 2 17 2" xfId="29245"/>
    <cellStyle name="Ввод  2 2 2 17 3" xfId="29246"/>
    <cellStyle name="Ввод  2 2 2 17 4" xfId="29247"/>
    <cellStyle name="Ввод  2 2 2 17 5" xfId="29248"/>
    <cellStyle name="Ввод  2 2 2 17 6" xfId="29249"/>
    <cellStyle name="Ввод  2 2 2 17 7" xfId="29250"/>
    <cellStyle name="Ввод  2 2 2 17 8" xfId="29251"/>
    <cellStyle name="Ввод  2 2 2 17 9" xfId="29252"/>
    <cellStyle name="Ввод  2 2 2 18" xfId="29253"/>
    <cellStyle name="Ввод  2 2 2 18 10" xfId="29254"/>
    <cellStyle name="Ввод  2 2 2 18 11" xfId="29255"/>
    <cellStyle name="Ввод  2 2 2 18 2" xfId="29256"/>
    <cellStyle name="Ввод  2 2 2 18 3" xfId="29257"/>
    <cellStyle name="Ввод  2 2 2 18 4" xfId="29258"/>
    <cellStyle name="Ввод  2 2 2 18 5" xfId="29259"/>
    <cellStyle name="Ввод  2 2 2 18 6" xfId="29260"/>
    <cellStyle name="Ввод  2 2 2 18 7" xfId="29261"/>
    <cellStyle name="Ввод  2 2 2 18 8" xfId="29262"/>
    <cellStyle name="Ввод  2 2 2 18 9" xfId="29263"/>
    <cellStyle name="Ввод  2 2 2 19" xfId="29264"/>
    <cellStyle name="Ввод  2 2 2 2" xfId="29265"/>
    <cellStyle name="Ввод  2 2 2 2 10" xfId="29266"/>
    <cellStyle name="Ввод  2 2 2 2 11" xfId="29267"/>
    <cellStyle name="Ввод  2 2 2 2 2" xfId="29268"/>
    <cellStyle name="Ввод  2 2 2 2 3" xfId="29269"/>
    <cellStyle name="Ввод  2 2 2 2 4" xfId="29270"/>
    <cellStyle name="Ввод  2 2 2 2 5" xfId="29271"/>
    <cellStyle name="Ввод  2 2 2 2 6" xfId="29272"/>
    <cellStyle name="Ввод  2 2 2 2 7" xfId="29273"/>
    <cellStyle name="Ввод  2 2 2 2 8" xfId="29274"/>
    <cellStyle name="Ввод  2 2 2 2 9" xfId="29275"/>
    <cellStyle name="Ввод  2 2 2 20" xfId="29276"/>
    <cellStyle name="Ввод  2 2 2 21" xfId="29277"/>
    <cellStyle name="Ввод  2 2 2 22" xfId="29278"/>
    <cellStyle name="Ввод  2 2 2 23" xfId="29279"/>
    <cellStyle name="Ввод  2 2 2 24" xfId="29280"/>
    <cellStyle name="Ввод  2 2 2 25" xfId="29281"/>
    <cellStyle name="Ввод  2 2 2 26" xfId="29282"/>
    <cellStyle name="Ввод  2 2 2 27" xfId="29283"/>
    <cellStyle name="Ввод  2 2 2 28" xfId="29284"/>
    <cellStyle name="Ввод  2 2 2 29" xfId="29285"/>
    <cellStyle name="Ввод  2 2 2 3" xfId="29286"/>
    <cellStyle name="Ввод  2 2 2 3 10" xfId="29287"/>
    <cellStyle name="Ввод  2 2 2 3 11" xfId="29288"/>
    <cellStyle name="Ввод  2 2 2 3 2" xfId="29289"/>
    <cellStyle name="Ввод  2 2 2 3 3" xfId="29290"/>
    <cellStyle name="Ввод  2 2 2 3 4" xfId="29291"/>
    <cellStyle name="Ввод  2 2 2 3 5" xfId="29292"/>
    <cellStyle name="Ввод  2 2 2 3 6" xfId="29293"/>
    <cellStyle name="Ввод  2 2 2 3 7" xfId="29294"/>
    <cellStyle name="Ввод  2 2 2 3 8" xfId="29295"/>
    <cellStyle name="Ввод  2 2 2 3 9" xfId="29296"/>
    <cellStyle name="Ввод  2 2 2 30" xfId="29297"/>
    <cellStyle name="Ввод  2 2 2 31" xfId="29298"/>
    <cellStyle name="Ввод  2 2 2 32" xfId="29299"/>
    <cellStyle name="Ввод  2 2 2 33" xfId="29300"/>
    <cellStyle name="Ввод  2 2 2 34" xfId="29301"/>
    <cellStyle name="Ввод  2 2 2 35" xfId="29302"/>
    <cellStyle name="Ввод  2 2 2 36" xfId="29303"/>
    <cellStyle name="Ввод  2 2 2 37" xfId="29304"/>
    <cellStyle name="Ввод  2 2 2 38" xfId="29305"/>
    <cellStyle name="Ввод  2 2 2 39" xfId="29306"/>
    <cellStyle name="Ввод  2 2 2 4" xfId="29307"/>
    <cellStyle name="Ввод  2 2 2 4 10" xfId="29308"/>
    <cellStyle name="Ввод  2 2 2 4 11" xfId="29309"/>
    <cellStyle name="Ввод  2 2 2 4 2" xfId="29310"/>
    <cellStyle name="Ввод  2 2 2 4 3" xfId="29311"/>
    <cellStyle name="Ввод  2 2 2 4 4" xfId="29312"/>
    <cellStyle name="Ввод  2 2 2 4 5" xfId="29313"/>
    <cellStyle name="Ввод  2 2 2 4 6" xfId="29314"/>
    <cellStyle name="Ввод  2 2 2 4 7" xfId="29315"/>
    <cellStyle name="Ввод  2 2 2 4 8" xfId="29316"/>
    <cellStyle name="Ввод  2 2 2 4 9" xfId="29317"/>
    <cellStyle name="Ввод  2 2 2 40" xfId="29318"/>
    <cellStyle name="Ввод  2 2 2 5" xfId="29319"/>
    <cellStyle name="Ввод  2 2 2 5 10" xfId="29320"/>
    <cellStyle name="Ввод  2 2 2 5 11" xfId="29321"/>
    <cellStyle name="Ввод  2 2 2 5 2" xfId="29322"/>
    <cellStyle name="Ввод  2 2 2 5 3" xfId="29323"/>
    <cellStyle name="Ввод  2 2 2 5 4" xfId="29324"/>
    <cellStyle name="Ввод  2 2 2 5 5" xfId="29325"/>
    <cellStyle name="Ввод  2 2 2 5 6" xfId="29326"/>
    <cellStyle name="Ввод  2 2 2 5 7" xfId="29327"/>
    <cellStyle name="Ввод  2 2 2 5 8" xfId="29328"/>
    <cellStyle name="Ввод  2 2 2 5 9" xfId="29329"/>
    <cellStyle name="Ввод  2 2 2 6" xfId="29330"/>
    <cellStyle name="Ввод  2 2 2 6 10" xfId="29331"/>
    <cellStyle name="Ввод  2 2 2 6 11" xfId="29332"/>
    <cellStyle name="Ввод  2 2 2 6 2" xfId="29333"/>
    <cellStyle name="Ввод  2 2 2 6 3" xfId="29334"/>
    <cellStyle name="Ввод  2 2 2 6 4" xfId="29335"/>
    <cellStyle name="Ввод  2 2 2 6 5" xfId="29336"/>
    <cellStyle name="Ввод  2 2 2 6 6" xfId="29337"/>
    <cellStyle name="Ввод  2 2 2 6 7" xfId="29338"/>
    <cellStyle name="Ввод  2 2 2 6 8" xfId="29339"/>
    <cellStyle name="Ввод  2 2 2 6 9" xfId="29340"/>
    <cellStyle name="Ввод  2 2 2 7" xfId="29341"/>
    <cellStyle name="Ввод  2 2 2 7 10" xfId="29342"/>
    <cellStyle name="Ввод  2 2 2 7 11" xfId="29343"/>
    <cellStyle name="Ввод  2 2 2 7 2" xfId="29344"/>
    <cellStyle name="Ввод  2 2 2 7 3" xfId="29345"/>
    <cellStyle name="Ввод  2 2 2 7 4" xfId="29346"/>
    <cellStyle name="Ввод  2 2 2 7 5" xfId="29347"/>
    <cellStyle name="Ввод  2 2 2 7 6" xfId="29348"/>
    <cellStyle name="Ввод  2 2 2 7 7" xfId="29349"/>
    <cellStyle name="Ввод  2 2 2 7 8" xfId="29350"/>
    <cellStyle name="Ввод  2 2 2 7 9" xfId="29351"/>
    <cellStyle name="Ввод  2 2 2 8" xfId="29352"/>
    <cellStyle name="Ввод  2 2 2 8 10" xfId="29353"/>
    <cellStyle name="Ввод  2 2 2 8 11" xfId="29354"/>
    <cellStyle name="Ввод  2 2 2 8 2" xfId="29355"/>
    <cellStyle name="Ввод  2 2 2 8 3" xfId="29356"/>
    <cellStyle name="Ввод  2 2 2 8 4" xfId="29357"/>
    <cellStyle name="Ввод  2 2 2 8 5" xfId="29358"/>
    <cellStyle name="Ввод  2 2 2 8 6" xfId="29359"/>
    <cellStyle name="Ввод  2 2 2 8 7" xfId="29360"/>
    <cellStyle name="Ввод  2 2 2 8 8" xfId="29361"/>
    <cellStyle name="Ввод  2 2 2 8 9" xfId="29362"/>
    <cellStyle name="Ввод  2 2 2 9" xfId="29363"/>
    <cellStyle name="Ввод  2 2 2 9 10" xfId="29364"/>
    <cellStyle name="Ввод  2 2 2 9 11" xfId="29365"/>
    <cellStyle name="Ввод  2 2 2 9 2" xfId="29366"/>
    <cellStyle name="Ввод  2 2 2 9 3" xfId="29367"/>
    <cellStyle name="Ввод  2 2 2 9 4" xfId="29368"/>
    <cellStyle name="Ввод  2 2 2 9 5" xfId="29369"/>
    <cellStyle name="Ввод  2 2 2 9 6" xfId="29370"/>
    <cellStyle name="Ввод  2 2 2 9 7" xfId="29371"/>
    <cellStyle name="Ввод  2 2 2 9 8" xfId="29372"/>
    <cellStyle name="Ввод  2 2 2 9 9" xfId="29373"/>
    <cellStyle name="Ввод  2 2 20" xfId="29374"/>
    <cellStyle name="Ввод  2 2 20 10" xfId="29375"/>
    <cellStyle name="Ввод  2 2 20 11" xfId="29376"/>
    <cellStyle name="Ввод  2 2 20 2" xfId="29377"/>
    <cellStyle name="Ввод  2 2 20 3" xfId="29378"/>
    <cellStyle name="Ввод  2 2 20 4" xfId="29379"/>
    <cellStyle name="Ввод  2 2 20 5" xfId="29380"/>
    <cellStyle name="Ввод  2 2 20 6" xfId="29381"/>
    <cellStyle name="Ввод  2 2 20 7" xfId="29382"/>
    <cellStyle name="Ввод  2 2 20 8" xfId="29383"/>
    <cellStyle name="Ввод  2 2 20 9" xfId="29384"/>
    <cellStyle name="Ввод  2 2 21" xfId="29385"/>
    <cellStyle name="Ввод  2 2 21 10" xfId="29386"/>
    <cellStyle name="Ввод  2 2 21 11" xfId="29387"/>
    <cellStyle name="Ввод  2 2 21 2" xfId="29388"/>
    <cellStyle name="Ввод  2 2 21 3" xfId="29389"/>
    <cellStyle name="Ввод  2 2 21 4" xfId="29390"/>
    <cellStyle name="Ввод  2 2 21 5" xfId="29391"/>
    <cellStyle name="Ввод  2 2 21 6" xfId="29392"/>
    <cellStyle name="Ввод  2 2 21 7" xfId="29393"/>
    <cellStyle name="Ввод  2 2 21 8" xfId="29394"/>
    <cellStyle name="Ввод  2 2 21 9" xfId="29395"/>
    <cellStyle name="Ввод  2 2 22" xfId="29396"/>
    <cellStyle name="Ввод  2 2 22 10" xfId="29397"/>
    <cellStyle name="Ввод  2 2 22 11" xfId="29398"/>
    <cellStyle name="Ввод  2 2 22 2" xfId="29399"/>
    <cellStyle name="Ввод  2 2 22 3" xfId="29400"/>
    <cellStyle name="Ввод  2 2 22 4" xfId="29401"/>
    <cellStyle name="Ввод  2 2 22 5" xfId="29402"/>
    <cellStyle name="Ввод  2 2 22 6" xfId="29403"/>
    <cellStyle name="Ввод  2 2 22 7" xfId="29404"/>
    <cellStyle name="Ввод  2 2 22 8" xfId="29405"/>
    <cellStyle name="Ввод  2 2 22 9" xfId="29406"/>
    <cellStyle name="Ввод  2 2 23" xfId="29407"/>
    <cellStyle name="Ввод  2 2 23 10" xfId="29408"/>
    <cellStyle name="Ввод  2 2 23 11" xfId="29409"/>
    <cellStyle name="Ввод  2 2 23 2" xfId="29410"/>
    <cellStyle name="Ввод  2 2 23 3" xfId="29411"/>
    <cellStyle name="Ввод  2 2 23 4" xfId="29412"/>
    <cellStyle name="Ввод  2 2 23 5" xfId="29413"/>
    <cellStyle name="Ввод  2 2 23 6" xfId="29414"/>
    <cellStyle name="Ввод  2 2 23 7" xfId="29415"/>
    <cellStyle name="Ввод  2 2 23 8" xfId="29416"/>
    <cellStyle name="Ввод  2 2 23 9" xfId="29417"/>
    <cellStyle name="Ввод  2 2 24" xfId="29418"/>
    <cellStyle name="Ввод  2 2 24 10" xfId="29419"/>
    <cellStyle name="Ввод  2 2 24 11" xfId="29420"/>
    <cellStyle name="Ввод  2 2 24 2" xfId="29421"/>
    <cellStyle name="Ввод  2 2 24 3" xfId="29422"/>
    <cellStyle name="Ввод  2 2 24 4" xfId="29423"/>
    <cellStyle name="Ввод  2 2 24 5" xfId="29424"/>
    <cellStyle name="Ввод  2 2 24 6" xfId="29425"/>
    <cellStyle name="Ввод  2 2 24 7" xfId="29426"/>
    <cellStyle name="Ввод  2 2 24 8" xfId="29427"/>
    <cellStyle name="Ввод  2 2 24 9" xfId="29428"/>
    <cellStyle name="Ввод  2 2 25" xfId="29429"/>
    <cellStyle name="Ввод  2 2 25 10" xfId="29430"/>
    <cellStyle name="Ввод  2 2 25 11" xfId="29431"/>
    <cellStyle name="Ввод  2 2 25 2" xfId="29432"/>
    <cellStyle name="Ввод  2 2 25 3" xfId="29433"/>
    <cellStyle name="Ввод  2 2 25 4" xfId="29434"/>
    <cellStyle name="Ввод  2 2 25 5" xfId="29435"/>
    <cellStyle name="Ввод  2 2 25 6" xfId="29436"/>
    <cellStyle name="Ввод  2 2 25 7" xfId="29437"/>
    <cellStyle name="Ввод  2 2 25 8" xfId="29438"/>
    <cellStyle name="Ввод  2 2 25 9" xfId="29439"/>
    <cellStyle name="Ввод  2 2 26" xfId="29440"/>
    <cellStyle name="Ввод  2 2 26 10" xfId="29441"/>
    <cellStyle name="Ввод  2 2 26 11" xfId="29442"/>
    <cellStyle name="Ввод  2 2 26 2" xfId="29443"/>
    <cellStyle name="Ввод  2 2 26 3" xfId="29444"/>
    <cellStyle name="Ввод  2 2 26 4" xfId="29445"/>
    <cellStyle name="Ввод  2 2 26 5" xfId="29446"/>
    <cellStyle name="Ввод  2 2 26 6" xfId="29447"/>
    <cellStyle name="Ввод  2 2 26 7" xfId="29448"/>
    <cellStyle name="Ввод  2 2 26 8" xfId="29449"/>
    <cellStyle name="Ввод  2 2 26 9" xfId="29450"/>
    <cellStyle name="Ввод  2 2 27" xfId="29451"/>
    <cellStyle name="Ввод  2 2 27 10" xfId="29452"/>
    <cellStyle name="Ввод  2 2 27 11" xfId="29453"/>
    <cellStyle name="Ввод  2 2 27 2" xfId="29454"/>
    <cellStyle name="Ввод  2 2 27 3" xfId="29455"/>
    <cellStyle name="Ввод  2 2 27 4" xfId="29456"/>
    <cellStyle name="Ввод  2 2 27 5" xfId="29457"/>
    <cellStyle name="Ввод  2 2 27 6" xfId="29458"/>
    <cellStyle name="Ввод  2 2 27 7" xfId="29459"/>
    <cellStyle name="Ввод  2 2 27 8" xfId="29460"/>
    <cellStyle name="Ввод  2 2 27 9" xfId="29461"/>
    <cellStyle name="Ввод  2 2 28" xfId="29462"/>
    <cellStyle name="Ввод  2 2 28 10" xfId="29463"/>
    <cellStyle name="Ввод  2 2 28 11" xfId="29464"/>
    <cellStyle name="Ввод  2 2 28 2" xfId="29465"/>
    <cellStyle name="Ввод  2 2 28 3" xfId="29466"/>
    <cellStyle name="Ввод  2 2 28 4" xfId="29467"/>
    <cellStyle name="Ввод  2 2 28 5" xfId="29468"/>
    <cellStyle name="Ввод  2 2 28 6" xfId="29469"/>
    <cellStyle name="Ввод  2 2 28 7" xfId="29470"/>
    <cellStyle name="Ввод  2 2 28 8" xfId="29471"/>
    <cellStyle name="Ввод  2 2 28 9" xfId="29472"/>
    <cellStyle name="Ввод  2 2 29" xfId="29473"/>
    <cellStyle name="Ввод  2 2 3" xfId="29474"/>
    <cellStyle name="Ввод  2 2 3 10" xfId="29475"/>
    <cellStyle name="Ввод  2 2 3 10 10" xfId="29476"/>
    <cellStyle name="Ввод  2 2 3 10 11" xfId="29477"/>
    <cellStyle name="Ввод  2 2 3 10 2" xfId="29478"/>
    <cellStyle name="Ввод  2 2 3 10 3" xfId="29479"/>
    <cellStyle name="Ввод  2 2 3 10 4" xfId="29480"/>
    <cellStyle name="Ввод  2 2 3 10 5" xfId="29481"/>
    <cellStyle name="Ввод  2 2 3 10 6" xfId="29482"/>
    <cellStyle name="Ввод  2 2 3 10 7" xfId="29483"/>
    <cellStyle name="Ввод  2 2 3 10 8" xfId="29484"/>
    <cellStyle name="Ввод  2 2 3 10 9" xfId="29485"/>
    <cellStyle name="Ввод  2 2 3 11" xfId="29486"/>
    <cellStyle name="Ввод  2 2 3 11 10" xfId="29487"/>
    <cellStyle name="Ввод  2 2 3 11 11" xfId="29488"/>
    <cellStyle name="Ввод  2 2 3 11 2" xfId="29489"/>
    <cellStyle name="Ввод  2 2 3 11 3" xfId="29490"/>
    <cellStyle name="Ввод  2 2 3 11 4" xfId="29491"/>
    <cellStyle name="Ввод  2 2 3 11 5" xfId="29492"/>
    <cellStyle name="Ввод  2 2 3 11 6" xfId="29493"/>
    <cellStyle name="Ввод  2 2 3 11 7" xfId="29494"/>
    <cellStyle name="Ввод  2 2 3 11 8" xfId="29495"/>
    <cellStyle name="Ввод  2 2 3 11 9" xfId="29496"/>
    <cellStyle name="Ввод  2 2 3 12" xfId="29497"/>
    <cellStyle name="Ввод  2 2 3 12 10" xfId="29498"/>
    <cellStyle name="Ввод  2 2 3 12 11" xfId="29499"/>
    <cellStyle name="Ввод  2 2 3 12 2" xfId="29500"/>
    <cellStyle name="Ввод  2 2 3 12 3" xfId="29501"/>
    <cellStyle name="Ввод  2 2 3 12 4" xfId="29502"/>
    <cellStyle name="Ввод  2 2 3 12 5" xfId="29503"/>
    <cellStyle name="Ввод  2 2 3 12 6" xfId="29504"/>
    <cellStyle name="Ввод  2 2 3 12 7" xfId="29505"/>
    <cellStyle name="Ввод  2 2 3 12 8" xfId="29506"/>
    <cellStyle name="Ввод  2 2 3 12 9" xfId="29507"/>
    <cellStyle name="Ввод  2 2 3 13" xfId="29508"/>
    <cellStyle name="Ввод  2 2 3 13 10" xfId="29509"/>
    <cellStyle name="Ввод  2 2 3 13 11" xfId="29510"/>
    <cellStyle name="Ввод  2 2 3 13 2" xfId="29511"/>
    <cellStyle name="Ввод  2 2 3 13 3" xfId="29512"/>
    <cellStyle name="Ввод  2 2 3 13 4" xfId="29513"/>
    <cellStyle name="Ввод  2 2 3 13 5" xfId="29514"/>
    <cellStyle name="Ввод  2 2 3 13 6" xfId="29515"/>
    <cellStyle name="Ввод  2 2 3 13 7" xfId="29516"/>
    <cellStyle name="Ввод  2 2 3 13 8" xfId="29517"/>
    <cellStyle name="Ввод  2 2 3 13 9" xfId="29518"/>
    <cellStyle name="Ввод  2 2 3 14" xfId="29519"/>
    <cellStyle name="Ввод  2 2 3 14 10" xfId="29520"/>
    <cellStyle name="Ввод  2 2 3 14 11" xfId="29521"/>
    <cellStyle name="Ввод  2 2 3 14 2" xfId="29522"/>
    <cellStyle name="Ввод  2 2 3 14 3" xfId="29523"/>
    <cellStyle name="Ввод  2 2 3 14 4" xfId="29524"/>
    <cellStyle name="Ввод  2 2 3 14 5" xfId="29525"/>
    <cellStyle name="Ввод  2 2 3 14 6" xfId="29526"/>
    <cellStyle name="Ввод  2 2 3 14 7" xfId="29527"/>
    <cellStyle name="Ввод  2 2 3 14 8" xfId="29528"/>
    <cellStyle name="Ввод  2 2 3 14 9" xfId="29529"/>
    <cellStyle name="Ввод  2 2 3 15" xfId="29530"/>
    <cellStyle name="Ввод  2 2 3 15 10" xfId="29531"/>
    <cellStyle name="Ввод  2 2 3 15 11" xfId="29532"/>
    <cellStyle name="Ввод  2 2 3 15 2" xfId="29533"/>
    <cellStyle name="Ввод  2 2 3 15 3" xfId="29534"/>
    <cellStyle name="Ввод  2 2 3 15 4" xfId="29535"/>
    <cellStyle name="Ввод  2 2 3 15 5" xfId="29536"/>
    <cellStyle name="Ввод  2 2 3 15 6" xfId="29537"/>
    <cellStyle name="Ввод  2 2 3 15 7" xfId="29538"/>
    <cellStyle name="Ввод  2 2 3 15 8" xfId="29539"/>
    <cellStyle name="Ввод  2 2 3 15 9" xfId="29540"/>
    <cellStyle name="Ввод  2 2 3 16" xfId="29541"/>
    <cellStyle name="Ввод  2 2 3 16 10" xfId="29542"/>
    <cellStyle name="Ввод  2 2 3 16 11" xfId="29543"/>
    <cellStyle name="Ввод  2 2 3 16 2" xfId="29544"/>
    <cellStyle name="Ввод  2 2 3 16 3" xfId="29545"/>
    <cellStyle name="Ввод  2 2 3 16 4" xfId="29546"/>
    <cellStyle name="Ввод  2 2 3 16 5" xfId="29547"/>
    <cellStyle name="Ввод  2 2 3 16 6" xfId="29548"/>
    <cellStyle name="Ввод  2 2 3 16 7" xfId="29549"/>
    <cellStyle name="Ввод  2 2 3 16 8" xfId="29550"/>
    <cellStyle name="Ввод  2 2 3 16 9" xfId="29551"/>
    <cellStyle name="Ввод  2 2 3 17" xfId="29552"/>
    <cellStyle name="Ввод  2 2 3 17 10" xfId="29553"/>
    <cellStyle name="Ввод  2 2 3 17 11" xfId="29554"/>
    <cellStyle name="Ввод  2 2 3 17 2" xfId="29555"/>
    <cellStyle name="Ввод  2 2 3 17 3" xfId="29556"/>
    <cellStyle name="Ввод  2 2 3 17 4" xfId="29557"/>
    <cellStyle name="Ввод  2 2 3 17 5" xfId="29558"/>
    <cellStyle name="Ввод  2 2 3 17 6" xfId="29559"/>
    <cellStyle name="Ввод  2 2 3 17 7" xfId="29560"/>
    <cellStyle name="Ввод  2 2 3 17 8" xfId="29561"/>
    <cellStyle name="Ввод  2 2 3 17 9" xfId="29562"/>
    <cellStyle name="Ввод  2 2 3 18" xfId="29563"/>
    <cellStyle name="Ввод  2 2 3 18 10" xfId="29564"/>
    <cellStyle name="Ввод  2 2 3 18 11" xfId="29565"/>
    <cellStyle name="Ввод  2 2 3 18 2" xfId="29566"/>
    <cellStyle name="Ввод  2 2 3 18 3" xfId="29567"/>
    <cellStyle name="Ввод  2 2 3 18 4" xfId="29568"/>
    <cellStyle name="Ввод  2 2 3 18 5" xfId="29569"/>
    <cellStyle name="Ввод  2 2 3 18 6" xfId="29570"/>
    <cellStyle name="Ввод  2 2 3 18 7" xfId="29571"/>
    <cellStyle name="Ввод  2 2 3 18 8" xfId="29572"/>
    <cellStyle name="Ввод  2 2 3 18 9" xfId="29573"/>
    <cellStyle name="Ввод  2 2 3 19" xfId="29574"/>
    <cellStyle name="Ввод  2 2 3 2" xfId="29575"/>
    <cellStyle name="Ввод  2 2 3 2 10" xfId="29576"/>
    <cellStyle name="Ввод  2 2 3 2 11" xfId="29577"/>
    <cellStyle name="Ввод  2 2 3 2 2" xfId="29578"/>
    <cellStyle name="Ввод  2 2 3 2 3" xfId="29579"/>
    <cellStyle name="Ввод  2 2 3 2 4" xfId="29580"/>
    <cellStyle name="Ввод  2 2 3 2 5" xfId="29581"/>
    <cellStyle name="Ввод  2 2 3 2 6" xfId="29582"/>
    <cellStyle name="Ввод  2 2 3 2 7" xfId="29583"/>
    <cellStyle name="Ввод  2 2 3 2 8" xfId="29584"/>
    <cellStyle name="Ввод  2 2 3 2 9" xfId="29585"/>
    <cellStyle name="Ввод  2 2 3 20" xfId="29586"/>
    <cellStyle name="Ввод  2 2 3 21" xfId="29587"/>
    <cellStyle name="Ввод  2 2 3 22" xfId="29588"/>
    <cellStyle name="Ввод  2 2 3 23" xfId="29589"/>
    <cellStyle name="Ввод  2 2 3 24" xfId="29590"/>
    <cellStyle name="Ввод  2 2 3 25" xfId="29591"/>
    <cellStyle name="Ввод  2 2 3 26" xfId="29592"/>
    <cellStyle name="Ввод  2 2 3 27" xfId="29593"/>
    <cellStyle name="Ввод  2 2 3 28" xfId="29594"/>
    <cellStyle name="Ввод  2 2 3 29" xfId="29595"/>
    <cellStyle name="Ввод  2 2 3 3" xfId="29596"/>
    <cellStyle name="Ввод  2 2 3 3 10" xfId="29597"/>
    <cellStyle name="Ввод  2 2 3 3 11" xfId="29598"/>
    <cellStyle name="Ввод  2 2 3 3 2" xfId="29599"/>
    <cellStyle name="Ввод  2 2 3 3 3" xfId="29600"/>
    <cellStyle name="Ввод  2 2 3 3 4" xfId="29601"/>
    <cellStyle name="Ввод  2 2 3 3 5" xfId="29602"/>
    <cellStyle name="Ввод  2 2 3 3 6" xfId="29603"/>
    <cellStyle name="Ввод  2 2 3 3 7" xfId="29604"/>
    <cellStyle name="Ввод  2 2 3 3 8" xfId="29605"/>
    <cellStyle name="Ввод  2 2 3 3 9" xfId="29606"/>
    <cellStyle name="Ввод  2 2 3 30" xfId="29607"/>
    <cellStyle name="Ввод  2 2 3 31" xfId="29608"/>
    <cellStyle name="Ввод  2 2 3 32" xfId="29609"/>
    <cellStyle name="Ввод  2 2 3 33" xfId="29610"/>
    <cellStyle name="Ввод  2 2 3 34" xfId="29611"/>
    <cellStyle name="Ввод  2 2 3 35" xfId="29612"/>
    <cellStyle name="Ввод  2 2 3 36" xfId="29613"/>
    <cellStyle name="Ввод  2 2 3 37" xfId="29614"/>
    <cellStyle name="Ввод  2 2 3 38" xfId="29615"/>
    <cellStyle name="Ввод  2 2 3 39" xfId="29616"/>
    <cellStyle name="Ввод  2 2 3 4" xfId="29617"/>
    <cellStyle name="Ввод  2 2 3 4 10" xfId="29618"/>
    <cellStyle name="Ввод  2 2 3 4 11" xfId="29619"/>
    <cellStyle name="Ввод  2 2 3 4 2" xfId="29620"/>
    <cellStyle name="Ввод  2 2 3 4 3" xfId="29621"/>
    <cellStyle name="Ввод  2 2 3 4 4" xfId="29622"/>
    <cellStyle name="Ввод  2 2 3 4 5" xfId="29623"/>
    <cellStyle name="Ввод  2 2 3 4 6" xfId="29624"/>
    <cellStyle name="Ввод  2 2 3 4 7" xfId="29625"/>
    <cellStyle name="Ввод  2 2 3 4 8" xfId="29626"/>
    <cellStyle name="Ввод  2 2 3 4 9" xfId="29627"/>
    <cellStyle name="Ввод  2 2 3 40" xfId="29628"/>
    <cellStyle name="Ввод  2 2 3 5" xfId="29629"/>
    <cellStyle name="Ввод  2 2 3 5 10" xfId="29630"/>
    <cellStyle name="Ввод  2 2 3 5 11" xfId="29631"/>
    <cellStyle name="Ввод  2 2 3 5 2" xfId="29632"/>
    <cellStyle name="Ввод  2 2 3 5 3" xfId="29633"/>
    <cellStyle name="Ввод  2 2 3 5 4" xfId="29634"/>
    <cellStyle name="Ввод  2 2 3 5 5" xfId="29635"/>
    <cellStyle name="Ввод  2 2 3 5 6" xfId="29636"/>
    <cellStyle name="Ввод  2 2 3 5 7" xfId="29637"/>
    <cellStyle name="Ввод  2 2 3 5 8" xfId="29638"/>
    <cellStyle name="Ввод  2 2 3 5 9" xfId="29639"/>
    <cellStyle name="Ввод  2 2 3 6" xfId="29640"/>
    <cellStyle name="Ввод  2 2 3 6 10" xfId="29641"/>
    <cellStyle name="Ввод  2 2 3 6 11" xfId="29642"/>
    <cellStyle name="Ввод  2 2 3 6 2" xfId="29643"/>
    <cellStyle name="Ввод  2 2 3 6 3" xfId="29644"/>
    <cellStyle name="Ввод  2 2 3 6 4" xfId="29645"/>
    <cellStyle name="Ввод  2 2 3 6 5" xfId="29646"/>
    <cellStyle name="Ввод  2 2 3 6 6" xfId="29647"/>
    <cellStyle name="Ввод  2 2 3 6 7" xfId="29648"/>
    <cellStyle name="Ввод  2 2 3 6 8" xfId="29649"/>
    <cellStyle name="Ввод  2 2 3 6 9" xfId="29650"/>
    <cellStyle name="Ввод  2 2 3 7" xfId="29651"/>
    <cellStyle name="Ввод  2 2 3 7 10" xfId="29652"/>
    <cellStyle name="Ввод  2 2 3 7 11" xfId="29653"/>
    <cellStyle name="Ввод  2 2 3 7 2" xfId="29654"/>
    <cellStyle name="Ввод  2 2 3 7 3" xfId="29655"/>
    <cellStyle name="Ввод  2 2 3 7 4" xfId="29656"/>
    <cellStyle name="Ввод  2 2 3 7 5" xfId="29657"/>
    <cellStyle name="Ввод  2 2 3 7 6" xfId="29658"/>
    <cellStyle name="Ввод  2 2 3 7 7" xfId="29659"/>
    <cellStyle name="Ввод  2 2 3 7 8" xfId="29660"/>
    <cellStyle name="Ввод  2 2 3 7 9" xfId="29661"/>
    <cellStyle name="Ввод  2 2 3 8" xfId="29662"/>
    <cellStyle name="Ввод  2 2 3 8 10" xfId="29663"/>
    <cellStyle name="Ввод  2 2 3 8 11" xfId="29664"/>
    <cellStyle name="Ввод  2 2 3 8 2" xfId="29665"/>
    <cellStyle name="Ввод  2 2 3 8 3" xfId="29666"/>
    <cellStyle name="Ввод  2 2 3 8 4" xfId="29667"/>
    <cellStyle name="Ввод  2 2 3 8 5" xfId="29668"/>
    <cellStyle name="Ввод  2 2 3 8 6" xfId="29669"/>
    <cellStyle name="Ввод  2 2 3 8 7" xfId="29670"/>
    <cellStyle name="Ввод  2 2 3 8 8" xfId="29671"/>
    <cellStyle name="Ввод  2 2 3 8 9" xfId="29672"/>
    <cellStyle name="Ввод  2 2 3 9" xfId="29673"/>
    <cellStyle name="Ввод  2 2 3 9 10" xfId="29674"/>
    <cellStyle name="Ввод  2 2 3 9 11" xfId="29675"/>
    <cellStyle name="Ввод  2 2 3 9 2" xfId="29676"/>
    <cellStyle name="Ввод  2 2 3 9 3" xfId="29677"/>
    <cellStyle name="Ввод  2 2 3 9 4" xfId="29678"/>
    <cellStyle name="Ввод  2 2 3 9 5" xfId="29679"/>
    <cellStyle name="Ввод  2 2 3 9 6" xfId="29680"/>
    <cellStyle name="Ввод  2 2 3 9 7" xfId="29681"/>
    <cellStyle name="Ввод  2 2 3 9 8" xfId="29682"/>
    <cellStyle name="Ввод  2 2 3 9 9" xfId="29683"/>
    <cellStyle name="Ввод  2 2 30" xfId="29684"/>
    <cellStyle name="Ввод  2 2 31" xfId="29685"/>
    <cellStyle name="Ввод  2 2 32" xfId="29686"/>
    <cellStyle name="Ввод  2 2 33" xfId="29687"/>
    <cellStyle name="Ввод  2 2 34" xfId="29688"/>
    <cellStyle name="Ввод  2 2 35" xfId="29689"/>
    <cellStyle name="Ввод  2 2 36" xfId="29690"/>
    <cellStyle name="Ввод  2 2 37" xfId="29691"/>
    <cellStyle name="Ввод  2 2 38" xfId="29692"/>
    <cellStyle name="Ввод  2 2 39" xfId="29693"/>
    <cellStyle name="Ввод  2 2 4" xfId="29694"/>
    <cellStyle name="Ввод  2 2 4 10" xfId="29695"/>
    <cellStyle name="Ввод  2 2 4 10 10" xfId="29696"/>
    <cellStyle name="Ввод  2 2 4 10 11" xfId="29697"/>
    <cellStyle name="Ввод  2 2 4 10 2" xfId="29698"/>
    <cellStyle name="Ввод  2 2 4 10 3" xfId="29699"/>
    <cellStyle name="Ввод  2 2 4 10 4" xfId="29700"/>
    <cellStyle name="Ввод  2 2 4 10 5" xfId="29701"/>
    <cellStyle name="Ввод  2 2 4 10 6" xfId="29702"/>
    <cellStyle name="Ввод  2 2 4 10 7" xfId="29703"/>
    <cellStyle name="Ввод  2 2 4 10 8" xfId="29704"/>
    <cellStyle name="Ввод  2 2 4 10 9" xfId="29705"/>
    <cellStyle name="Ввод  2 2 4 11" xfId="29706"/>
    <cellStyle name="Ввод  2 2 4 11 10" xfId="29707"/>
    <cellStyle name="Ввод  2 2 4 11 11" xfId="29708"/>
    <cellStyle name="Ввод  2 2 4 11 2" xfId="29709"/>
    <cellStyle name="Ввод  2 2 4 11 3" xfId="29710"/>
    <cellStyle name="Ввод  2 2 4 11 4" xfId="29711"/>
    <cellStyle name="Ввод  2 2 4 11 5" xfId="29712"/>
    <cellStyle name="Ввод  2 2 4 11 6" xfId="29713"/>
    <cellStyle name="Ввод  2 2 4 11 7" xfId="29714"/>
    <cellStyle name="Ввод  2 2 4 11 8" xfId="29715"/>
    <cellStyle name="Ввод  2 2 4 11 9" xfId="29716"/>
    <cellStyle name="Ввод  2 2 4 12" xfId="29717"/>
    <cellStyle name="Ввод  2 2 4 12 10" xfId="29718"/>
    <cellStyle name="Ввод  2 2 4 12 11" xfId="29719"/>
    <cellStyle name="Ввод  2 2 4 12 2" xfId="29720"/>
    <cellStyle name="Ввод  2 2 4 12 3" xfId="29721"/>
    <cellStyle name="Ввод  2 2 4 12 4" xfId="29722"/>
    <cellStyle name="Ввод  2 2 4 12 5" xfId="29723"/>
    <cellStyle name="Ввод  2 2 4 12 6" xfId="29724"/>
    <cellStyle name="Ввод  2 2 4 12 7" xfId="29725"/>
    <cellStyle name="Ввод  2 2 4 12 8" xfId="29726"/>
    <cellStyle name="Ввод  2 2 4 12 9" xfId="29727"/>
    <cellStyle name="Ввод  2 2 4 13" xfId="29728"/>
    <cellStyle name="Ввод  2 2 4 13 10" xfId="29729"/>
    <cellStyle name="Ввод  2 2 4 13 11" xfId="29730"/>
    <cellStyle name="Ввод  2 2 4 13 2" xfId="29731"/>
    <cellStyle name="Ввод  2 2 4 13 3" xfId="29732"/>
    <cellStyle name="Ввод  2 2 4 13 4" xfId="29733"/>
    <cellStyle name="Ввод  2 2 4 13 5" xfId="29734"/>
    <cellStyle name="Ввод  2 2 4 13 6" xfId="29735"/>
    <cellStyle name="Ввод  2 2 4 13 7" xfId="29736"/>
    <cellStyle name="Ввод  2 2 4 13 8" xfId="29737"/>
    <cellStyle name="Ввод  2 2 4 13 9" xfId="29738"/>
    <cellStyle name="Ввод  2 2 4 14" xfId="29739"/>
    <cellStyle name="Ввод  2 2 4 14 10" xfId="29740"/>
    <cellStyle name="Ввод  2 2 4 14 11" xfId="29741"/>
    <cellStyle name="Ввод  2 2 4 14 2" xfId="29742"/>
    <cellStyle name="Ввод  2 2 4 14 3" xfId="29743"/>
    <cellStyle name="Ввод  2 2 4 14 4" xfId="29744"/>
    <cellStyle name="Ввод  2 2 4 14 5" xfId="29745"/>
    <cellStyle name="Ввод  2 2 4 14 6" xfId="29746"/>
    <cellStyle name="Ввод  2 2 4 14 7" xfId="29747"/>
    <cellStyle name="Ввод  2 2 4 14 8" xfId="29748"/>
    <cellStyle name="Ввод  2 2 4 14 9" xfId="29749"/>
    <cellStyle name="Ввод  2 2 4 15" xfId="29750"/>
    <cellStyle name="Ввод  2 2 4 15 10" xfId="29751"/>
    <cellStyle name="Ввод  2 2 4 15 11" xfId="29752"/>
    <cellStyle name="Ввод  2 2 4 15 2" xfId="29753"/>
    <cellStyle name="Ввод  2 2 4 15 3" xfId="29754"/>
    <cellStyle name="Ввод  2 2 4 15 4" xfId="29755"/>
    <cellStyle name="Ввод  2 2 4 15 5" xfId="29756"/>
    <cellStyle name="Ввод  2 2 4 15 6" xfId="29757"/>
    <cellStyle name="Ввод  2 2 4 15 7" xfId="29758"/>
    <cellStyle name="Ввод  2 2 4 15 8" xfId="29759"/>
    <cellStyle name="Ввод  2 2 4 15 9" xfId="29760"/>
    <cellStyle name="Ввод  2 2 4 16" xfId="29761"/>
    <cellStyle name="Ввод  2 2 4 16 10" xfId="29762"/>
    <cellStyle name="Ввод  2 2 4 16 11" xfId="29763"/>
    <cellStyle name="Ввод  2 2 4 16 2" xfId="29764"/>
    <cellStyle name="Ввод  2 2 4 16 3" xfId="29765"/>
    <cellStyle name="Ввод  2 2 4 16 4" xfId="29766"/>
    <cellStyle name="Ввод  2 2 4 16 5" xfId="29767"/>
    <cellStyle name="Ввод  2 2 4 16 6" xfId="29768"/>
    <cellStyle name="Ввод  2 2 4 16 7" xfId="29769"/>
    <cellStyle name="Ввод  2 2 4 16 8" xfId="29770"/>
    <cellStyle name="Ввод  2 2 4 16 9" xfId="29771"/>
    <cellStyle name="Ввод  2 2 4 17" xfId="29772"/>
    <cellStyle name="Ввод  2 2 4 17 10" xfId="29773"/>
    <cellStyle name="Ввод  2 2 4 17 11" xfId="29774"/>
    <cellStyle name="Ввод  2 2 4 17 2" xfId="29775"/>
    <cellStyle name="Ввод  2 2 4 17 3" xfId="29776"/>
    <cellStyle name="Ввод  2 2 4 17 4" xfId="29777"/>
    <cellStyle name="Ввод  2 2 4 17 5" xfId="29778"/>
    <cellStyle name="Ввод  2 2 4 17 6" xfId="29779"/>
    <cellStyle name="Ввод  2 2 4 17 7" xfId="29780"/>
    <cellStyle name="Ввод  2 2 4 17 8" xfId="29781"/>
    <cellStyle name="Ввод  2 2 4 17 9" xfId="29782"/>
    <cellStyle name="Ввод  2 2 4 18" xfId="29783"/>
    <cellStyle name="Ввод  2 2 4 18 10" xfId="29784"/>
    <cellStyle name="Ввод  2 2 4 18 11" xfId="29785"/>
    <cellStyle name="Ввод  2 2 4 18 2" xfId="29786"/>
    <cellStyle name="Ввод  2 2 4 18 3" xfId="29787"/>
    <cellStyle name="Ввод  2 2 4 18 4" xfId="29788"/>
    <cellStyle name="Ввод  2 2 4 18 5" xfId="29789"/>
    <cellStyle name="Ввод  2 2 4 18 6" xfId="29790"/>
    <cellStyle name="Ввод  2 2 4 18 7" xfId="29791"/>
    <cellStyle name="Ввод  2 2 4 18 8" xfId="29792"/>
    <cellStyle name="Ввод  2 2 4 18 9" xfId="29793"/>
    <cellStyle name="Ввод  2 2 4 19" xfId="29794"/>
    <cellStyle name="Ввод  2 2 4 2" xfId="29795"/>
    <cellStyle name="Ввод  2 2 4 2 10" xfId="29796"/>
    <cellStyle name="Ввод  2 2 4 2 11" xfId="29797"/>
    <cellStyle name="Ввод  2 2 4 2 2" xfId="29798"/>
    <cellStyle name="Ввод  2 2 4 2 3" xfId="29799"/>
    <cellStyle name="Ввод  2 2 4 2 4" xfId="29800"/>
    <cellStyle name="Ввод  2 2 4 2 5" xfId="29801"/>
    <cellStyle name="Ввод  2 2 4 2 6" xfId="29802"/>
    <cellStyle name="Ввод  2 2 4 2 7" xfId="29803"/>
    <cellStyle name="Ввод  2 2 4 2 8" xfId="29804"/>
    <cellStyle name="Ввод  2 2 4 2 9" xfId="29805"/>
    <cellStyle name="Ввод  2 2 4 20" xfId="29806"/>
    <cellStyle name="Ввод  2 2 4 21" xfId="29807"/>
    <cellStyle name="Ввод  2 2 4 22" xfId="29808"/>
    <cellStyle name="Ввод  2 2 4 23" xfId="29809"/>
    <cellStyle name="Ввод  2 2 4 24" xfId="29810"/>
    <cellStyle name="Ввод  2 2 4 25" xfId="29811"/>
    <cellStyle name="Ввод  2 2 4 26" xfId="29812"/>
    <cellStyle name="Ввод  2 2 4 27" xfId="29813"/>
    <cellStyle name="Ввод  2 2 4 28" xfId="29814"/>
    <cellStyle name="Ввод  2 2 4 29" xfId="29815"/>
    <cellStyle name="Ввод  2 2 4 3" xfId="29816"/>
    <cellStyle name="Ввод  2 2 4 3 10" xfId="29817"/>
    <cellStyle name="Ввод  2 2 4 3 11" xfId="29818"/>
    <cellStyle name="Ввод  2 2 4 3 2" xfId="29819"/>
    <cellStyle name="Ввод  2 2 4 3 3" xfId="29820"/>
    <cellStyle name="Ввод  2 2 4 3 4" xfId="29821"/>
    <cellStyle name="Ввод  2 2 4 3 5" xfId="29822"/>
    <cellStyle name="Ввод  2 2 4 3 6" xfId="29823"/>
    <cellStyle name="Ввод  2 2 4 3 7" xfId="29824"/>
    <cellStyle name="Ввод  2 2 4 3 8" xfId="29825"/>
    <cellStyle name="Ввод  2 2 4 3 9" xfId="29826"/>
    <cellStyle name="Ввод  2 2 4 30" xfId="29827"/>
    <cellStyle name="Ввод  2 2 4 31" xfId="29828"/>
    <cellStyle name="Ввод  2 2 4 32" xfId="29829"/>
    <cellStyle name="Ввод  2 2 4 33" xfId="29830"/>
    <cellStyle name="Ввод  2 2 4 34" xfId="29831"/>
    <cellStyle name="Ввод  2 2 4 35" xfId="29832"/>
    <cellStyle name="Ввод  2 2 4 36" xfId="29833"/>
    <cellStyle name="Ввод  2 2 4 37" xfId="29834"/>
    <cellStyle name="Ввод  2 2 4 38" xfId="29835"/>
    <cellStyle name="Ввод  2 2 4 39" xfId="29836"/>
    <cellStyle name="Ввод  2 2 4 4" xfId="29837"/>
    <cellStyle name="Ввод  2 2 4 4 10" xfId="29838"/>
    <cellStyle name="Ввод  2 2 4 4 11" xfId="29839"/>
    <cellStyle name="Ввод  2 2 4 4 2" xfId="29840"/>
    <cellStyle name="Ввод  2 2 4 4 3" xfId="29841"/>
    <cellStyle name="Ввод  2 2 4 4 4" xfId="29842"/>
    <cellStyle name="Ввод  2 2 4 4 5" xfId="29843"/>
    <cellStyle name="Ввод  2 2 4 4 6" xfId="29844"/>
    <cellStyle name="Ввод  2 2 4 4 7" xfId="29845"/>
    <cellStyle name="Ввод  2 2 4 4 8" xfId="29846"/>
    <cellStyle name="Ввод  2 2 4 4 9" xfId="29847"/>
    <cellStyle name="Ввод  2 2 4 40" xfId="29848"/>
    <cellStyle name="Ввод  2 2 4 5" xfId="29849"/>
    <cellStyle name="Ввод  2 2 4 5 10" xfId="29850"/>
    <cellStyle name="Ввод  2 2 4 5 11" xfId="29851"/>
    <cellStyle name="Ввод  2 2 4 5 2" xfId="29852"/>
    <cellStyle name="Ввод  2 2 4 5 3" xfId="29853"/>
    <cellStyle name="Ввод  2 2 4 5 4" xfId="29854"/>
    <cellStyle name="Ввод  2 2 4 5 5" xfId="29855"/>
    <cellStyle name="Ввод  2 2 4 5 6" xfId="29856"/>
    <cellStyle name="Ввод  2 2 4 5 7" xfId="29857"/>
    <cellStyle name="Ввод  2 2 4 5 8" xfId="29858"/>
    <cellStyle name="Ввод  2 2 4 5 9" xfId="29859"/>
    <cellStyle name="Ввод  2 2 4 6" xfId="29860"/>
    <cellStyle name="Ввод  2 2 4 6 10" xfId="29861"/>
    <cellStyle name="Ввод  2 2 4 6 11" xfId="29862"/>
    <cellStyle name="Ввод  2 2 4 6 2" xfId="29863"/>
    <cellStyle name="Ввод  2 2 4 6 3" xfId="29864"/>
    <cellStyle name="Ввод  2 2 4 6 4" xfId="29865"/>
    <cellStyle name="Ввод  2 2 4 6 5" xfId="29866"/>
    <cellStyle name="Ввод  2 2 4 6 6" xfId="29867"/>
    <cellStyle name="Ввод  2 2 4 6 7" xfId="29868"/>
    <cellStyle name="Ввод  2 2 4 6 8" xfId="29869"/>
    <cellStyle name="Ввод  2 2 4 6 9" xfId="29870"/>
    <cellStyle name="Ввод  2 2 4 7" xfId="29871"/>
    <cellStyle name="Ввод  2 2 4 7 10" xfId="29872"/>
    <cellStyle name="Ввод  2 2 4 7 11" xfId="29873"/>
    <cellStyle name="Ввод  2 2 4 7 2" xfId="29874"/>
    <cellStyle name="Ввод  2 2 4 7 3" xfId="29875"/>
    <cellStyle name="Ввод  2 2 4 7 4" xfId="29876"/>
    <cellStyle name="Ввод  2 2 4 7 5" xfId="29877"/>
    <cellStyle name="Ввод  2 2 4 7 6" xfId="29878"/>
    <cellStyle name="Ввод  2 2 4 7 7" xfId="29879"/>
    <cellStyle name="Ввод  2 2 4 7 8" xfId="29880"/>
    <cellStyle name="Ввод  2 2 4 7 9" xfId="29881"/>
    <cellStyle name="Ввод  2 2 4 8" xfId="29882"/>
    <cellStyle name="Ввод  2 2 4 8 10" xfId="29883"/>
    <cellStyle name="Ввод  2 2 4 8 11" xfId="29884"/>
    <cellStyle name="Ввод  2 2 4 8 2" xfId="29885"/>
    <cellStyle name="Ввод  2 2 4 8 3" xfId="29886"/>
    <cellStyle name="Ввод  2 2 4 8 4" xfId="29887"/>
    <cellStyle name="Ввод  2 2 4 8 5" xfId="29888"/>
    <cellStyle name="Ввод  2 2 4 8 6" xfId="29889"/>
    <cellStyle name="Ввод  2 2 4 8 7" xfId="29890"/>
    <cellStyle name="Ввод  2 2 4 8 8" xfId="29891"/>
    <cellStyle name="Ввод  2 2 4 8 9" xfId="29892"/>
    <cellStyle name="Ввод  2 2 4 9" xfId="29893"/>
    <cellStyle name="Ввод  2 2 4 9 10" xfId="29894"/>
    <cellStyle name="Ввод  2 2 4 9 11" xfId="29895"/>
    <cellStyle name="Ввод  2 2 4 9 2" xfId="29896"/>
    <cellStyle name="Ввод  2 2 4 9 3" xfId="29897"/>
    <cellStyle name="Ввод  2 2 4 9 4" xfId="29898"/>
    <cellStyle name="Ввод  2 2 4 9 5" xfId="29899"/>
    <cellStyle name="Ввод  2 2 4 9 6" xfId="29900"/>
    <cellStyle name="Ввод  2 2 4 9 7" xfId="29901"/>
    <cellStyle name="Ввод  2 2 4 9 8" xfId="29902"/>
    <cellStyle name="Ввод  2 2 4 9 9" xfId="29903"/>
    <cellStyle name="Ввод  2 2 40" xfId="29904"/>
    <cellStyle name="Ввод  2 2 41" xfId="29905"/>
    <cellStyle name="Ввод  2 2 42" xfId="29906"/>
    <cellStyle name="Ввод  2 2 43" xfId="29907"/>
    <cellStyle name="Ввод  2 2 44" xfId="29908"/>
    <cellStyle name="Ввод  2 2 45" xfId="29909"/>
    <cellStyle name="Ввод  2 2 46" xfId="29910"/>
    <cellStyle name="Ввод  2 2 47" xfId="29911"/>
    <cellStyle name="Ввод  2 2 5" xfId="29912"/>
    <cellStyle name="Ввод  2 2 5 10" xfId="29913"/>
    <cellStyle name="Ввод  2 2 5 10 10" xfId="29914"/>
    <cellStyle name="Ввод  2 2 5 10 11" xfId="29915"/>
    <cellStyle name="Ввод  2 2 5 10 2" xfId="29916"/>
    <cellStyle name="Ввод  2 2 5 10 3" xfId="29917"/>
    <cellStyle name="Ввод  2 2 5 10 4" xfId="29918"/>
    <cellStyle name="Ввод  2 2 5 10 5" xfId="29919"/>
    <cellStyle name="Ввод  2 2 5 10 6" xfId="29920"/>
    <cellStyle name="Ввод  2 2 5 10 7" xfId="29921"/>
    <cellStyle name="Ввод  2 2 5 10 8" xfId="29922"/>
    <cellStyle name="Ввод  2 2 5 10 9" xfId="29923"/>
    <cellStyle name="Ввод  2 2 5 11" xfId="29924"/>
    <cellStyle name="Ввод  2 2 5 11 10" xfId="29925"/>
    <cellStyle name="Ввод  2 2 5 11 11" xfId="29926"/>
    <cellStyle name="Ввод  2 2 5 11 2" xfId="29927"/>
    <cellStyle name="Ввод  2 2 5 11 3" xfId="29928"/>
    <cellStyle name="Ввод  2 2 5 11 4" xfId="29929"/>
    <cellStyle name="Ввод  2 2 5 11 5" xfId="29930"/>
    <cellStyle name="Ввод  2 2 5 11 6" xfId="29931"/>
    <cellStyle name="Ввод  2 2 5 11 7" xfId="29932"/>
    <cellStyle name="Ввод  2 2 5 11 8" xfId="29933"/>
    <cellStyle name="Ввод  2 2 5 11 9" xfId="29934"/>
    <cellStyle name="Ввод  2 2 5 12" xfId="29935"/>
    <cellStyle name="Ввод  2 2 5 12 10" xfId="29936"/>
    <cellStyle name="Ввод  2 2 5 12 11" xfId="29937"/>
    <cellStyle name="Ввод  2 2 5 12 2" xfId="29938"/>
    <cellStyle name="Ввод  2 2 5 12 3" xfId="29939"/>
    <cellStyle name="Ввод  2 2 5 12 4" xfId="29940"/>
    <cellStyle name="Ввод  2 2 5 12 5" xfId="29941"/>
    <cellStyle name="Ввод  2 2 5 12 6" xfId="29942"/>
    <cellStyle name="Ввод  2 2 5 12 7" xfId="29943"/>
    <cellStyle name="Ввод  2 2 5 12 8" xfId="29944"/>
    <cellStyle name="Ввод  2 2 5 12 9" xfId="29945"/>
    <cellStyle name="Ввод  2 2 5 13" xfId="29946"/>
    <cellStyle name="Ввод  2 2 5 13 10" xfId="29947"/>
    <cellStyle name="Ввод  2 2 5 13 11" xfId="29948"/>
    <cellStyle name="Ввод  2 2 5 13 2" xfId="29949"/>
    <cellStyle name="Ввод  2 2 5 13 3" xfId="29950"/>
    <cellStyle name="Ввод  2 2 5 13 4" xfId="29951"/>
    <cellStyle name="Ввод  2 2 5 13 5" xfId="29952"/>
    <cellStyle name="Ввод  2 2 5 13 6" xfId="29953"/>
    <cellStyle name="Ввод  2 2 5 13 7" xfId="29954"/>
    <cellStyle name="Ввод  2 2 5 13 8" xfId="29955"/>
    <cellStyle name="Ввод  2 2 5 13 9" xfId="29956"/>
    <cellStyle name="Ввод  2 2 5 14" xfId="29957"/>
    <cellStyle name="Ввод  2 2 5 14 10" xfId="29958"/>
    <cellStyle name="Ввод  2 2 5 14 11" xfId="29959"/>
    <cellStyle name="Ввод  2 2 5 14 2" xfId="29960"/>
    <cellStyle name="Ввод  2 2 5 14 3" xfId="29961"/>
    <cellStyle name="Ввод  2 2 5 14 4" xfId="29962"/>
    <cellStyle name="Ввод  2 2 5 14 5" xfId="29963"/>
    <cellStyle name="Ввод  2 2 5 14 6" xfId="29964"/>
    <cellStyle name="Ввод  2 2 5 14 7" xfId="29965"/>
    <cellStyle name="Ввод  2 2 5 14 8" xfId="29966"/>
    <cellStyle name="Ввод  2 2 5 14 9" xfId="29967"/>
    <cellStyle name="Ввод  2 2 5 15" xfId="29968"/>
    <cellStyle name="Ввод  2 2 5 15 10" xfId="29969"/>
    <cellStyle name="Ввод  2 2 5 15 11" xfId="29970"/>
    <cellStyle name="Ввод  2 2 5 15 2" xfId="29971"/>
    <cellStyle name="Ввод  2 2 5 15 3" xfId="29972"/>
    <cellStyle name="Ввод  2 2 5 15 4" xfId="29973"/>
    <cellStyle name="Ввод  2 2 5 15 5" xfId="29974"/>
    <cellStyle name="Ввод  2 2 5 15 6" xfId="29975"/>
    <cellStyle name="Ввод  2 2 5 15 7" xfId="29976"/>
    <cellStyle name="Ввод  2 2 5 15 8" xfId="29977"/>
    <cellStyle name="Ввод  2 2 5 15 9" xfId="29978"/>
    <cellStyle name="Ввод  2 2 5 16" xfId="29979"/>
    <cellStyle name="Ввод  2 2 5 16 10" xfId="29980"/>
    <cellStyle name="Ввод  2 2 5 16 11" xfId="29981"/>
    <cellStyle name="Ввод  2 2 5 16 2" xfId="29982"/>
    <cellStyle name="Ввод  2 2 5 16 3" xfId="29983"/>
    <cellStyle name="Ввод  2 2 5 16 4" xfId="29984"/>
    <cellStyle name="Ввод  2 2 5 16 5" xfId="29985"/>
    <cellStyle name="Ввод  2 2 5 16 6" xfId="29986"/>
    <cellStyle name="Ввод  2 2 5 16 7" xfId="29987"/>
    <cellStyle name="Ввод  2 2 5 16 8" xfId="29988"/>
    <cellStyle name="Ввод  2 2 5 16 9" xfId="29989"/>
    <cellStyle name="Ввод  2 2 5 17" xfId="29990"/>
    <cellStyle name="Ввод  2 2 5 17 10" xfId="29991"/>
    <cellStyle name="Ввод  2 2 5 17 11" xfId="29992"/>
    <cellStyle name="Ввод  2 2 5 17 2" xfId="29993"/>
    <cellStyle name="Ввод  2 2 5 17 3" xfId="29994"/>
    <cellStyle name="Ввод  2 2 5 17 4" xfId="29995"/>
    <cellStyle name="Ввод  2 2 5 17 5" xfId="29996"/>
    <cellStyle name="Ввод  2 2 5 17 6" xfId="29997"/>
    <cellStyle name="Ввод  2 2 5 17 7" xfId="29998"/>
    <cellStyle name="Ввод  2 2 5 17 8" xfId="29999"/>
    <cellStyle name="Ввод  2 2 5 17 9" xfId="30000"/>
    <cellStyle name="Ввод  2 2 5 18" xfId="30001"/>
    <cellStyle name="Ввод  2 2 5 18 10" xfId="30002"/>
    <cellStyle name="Ввод  2 2 5 18 11" xfId="30003"/>
    <cellStyle name="Ввод  2 2 5 18 2" xfId="30004"/>
    <cellStyle name="Ввод  2 2 5 18 3" xfId="30005"/>
    <cellStyle name="Ввод  2 2 5 18 4" xfId="30006"/>
    <cellStyle name="Ввод  2 2 5 18 5" xfId="30007"/>
    <cellStyle name="Ввод  2 2 5 18 6" xfId="30008"/>
    <cellStyle name="Ввод  2 2 5 18 7" xfId="30009"/>
    <cellStyle name="Ввод  2 2 5 18 8" xfId="30010"/>
    <cellStyle name="Ввод  2 2 5 18 9" xfId="30011"/>
    <cellStyle name="Ввод  2 2 5 19" xfId="30012"/>
    <cellStyle name="Ввод  2 2 5 2" xfId="30013"/>
    <cellStyle name="Ввод  2 2 5 2 10" xfId="30014"/>
    <cellStyle name="Ввод  2 2 5 2 11" xfId="30015"/>
    <cellStyle name="Ввод  2 2 5 2 2" xfId="30016"/>
    <cellStyle name="Ввод  2 2 5 2 3" xfId="30017"/>
    <cellStyle name="Ввод  2 2 5 2 4" xfId="30018"/>
    <cellStyle name="Ввод  2 2 5 2 5" xfId="30019"/>
    <cellStyle name="Ввод  2 2 5 2 6" xfId="30020"/>
    <cellStyle name="Ввод  2 2 5 2 7" xfId="30021"/>
    <cellStyle name="Ввод  2 2 5 2 8" xfId="30022"/>
    <cellStyle name="Ввод  2 2 5 2 9" xfId="30023"/>
    <cellStyle name="Ввод  2 2 5 20" xfId="30024"/>
    <cellStyle name="Ввод  2 2 5 21" xfId="30025"/>
    <cellStyle name="Ввод  2 2 5 22" xfId="30026"/>
    <cellStyle name="Ввод  2 2 5 23" xfId="30027"/>
    <cellStyle name="Ввод  2 2 5 24" xfId="30028"/>
    <cellStyle name="Ввод  2 2 5 25" xfId="30029"/>
    <cellStyle name="Ввод  2 2 5 26" xfId="30030"/>
    <cellStyle name="Ввод  2 2 5 27" xfId="30031"/>
    <cellStyle name="Ввод  2 2 5 28" xfId="30032"/>
    <cellStyle name="Ввод  2 2 5 29" xfId="30033"/>
    <cellStyle name="Ввод  2 2 5 3" xfId="30034"/>
    <cellStyle name="Ввод  2 2 5 3 10" xfId="30035"/>
    <cellStyle name="Ввод  2 2 5 3 11" xfId="30036"/>
    <cellStyle name="Ввод  2 2 5 3 2" xfId="30037"/>
    <cellStyle name="Ввод  2 2 5 3 3" xfId="30038"/>
    <cellStyle name="Ввод  2 2 5 3 4" xfId="30039"/>
    <cellStyle name="Ввод  2 2 5 3 5" xfId="30040"/>
    <cellStyle name="Ввод  2 2 5 3 6" xfId="30041"/>
    <cellStyle name="Ввод  2 2 5 3 7" xfId="30042"/>
    <cellStyle name="Ввод  2 2 5 3 8" xfId="30043"/>
    <cellStyle name="Ввод  2 2 5 3 9" xfId="30044"/>
    <cellStyle name="Ввод  2 2 5 30" xfId="30045"/>
    <cellStyle name="Ввод  2 2 5 31" xfId="30046"/>
    <cellStyle name="Ввод  2 2 5 32" xfId="30047"/>
    <cellStyle name="Ввод  2 2 5 33" xfId="30048"/>
    <cellStyle name="Ввод  2 2 5 34" xfId="30049"/>
    <cellStyle name="Ввод  2 2 5 35" xfId="30050"/>
    <cellStyle name="Ввод  2 2 5 36" xfId="30051"/>
    <cellStyle name="Ввод  2 2 5 37" xfId="30052"/>
    <cellStyle name="Ввод  2 2 5 38" xfId="30053"/>
    <cellStyle name="Ввод  2 2 5 39" xfId="30054"/>
    <cellStyle name="Ввод  2 2 5 4" xfId="30055"/>
    <cellStyle name="Ввод  2 2 5 4 10" xfId="30056"/>
    <cellStyle name="Ввод  2 2 5 4 11" xfId="30057"/>
    <cellStyle name="Ввод  2 2 5 4 2" xfId="30058"/>
    <cellStyle name="Ввод  2 2 5 4 3" xfId="30059"/>
    <cellStyle name="Ввод  2 2 5 4 4" xfId="30060"/>
    <cellStyle name="Ввод  2 2 5 4 5" xfId="30061"/>
    <cellStyle name="Ввод  2 2 5 4 6" xfId="30062"/>
    <cellStyle name="Ввод  2 2 5 4 7" xfId="30063"/>
    <cellStyle name="Ввод  2 2 5 4 8" xfId="30064"/>
    <cellStyle name="Ввод  2 2 5 4 9" xfId="30065"/>
    <cellStyle name="Ввод  2 2 5 40" xfId="30066"/>
    <cellStyle name="Ввод  2 2 5 5" xfId="30067"/>
    <cellStyle name="Ввод  2 2 5 5 10" xfId="30068"/>
    <cellStyle name="Ввод  2 2 5 5 11" xfId="30069"/>
    <cellStyle name="Ввод  2 2 5 5 2" xfId="30070"/>
    <cellStyle name="Ввод  2 2 5 5 3" xfId="30071"/>
    <cellStyle name="Ввод  2 2 5 5 4" xfId="30072"/>
    <cellStyle name="Ввод  2 2 5 5 5" xfId="30073"/>
    <cellStyle name="Ввод  2 2 5 5 6" xfId="30074"/>
    <cellStyle name="Ввод  2 2 5 5 7" xfId="30075"/>
    <cellStyle name="Ввод  2 2 5 5 8" xfId="30076"/>
    <cellStyle name="Ввод  2 2 5 5 9" xfId="30077"/>
    <cellStyle name="Ввод  2 2 5 6" xfId="30078"/>
    <cellStyle name="Ввод  2 2 5 6 10" xfId="30079"/>
    <cellStyle name="Ввод  2 2 5 6 11" xfId="30080"/>
    <cellStyle name="Ввод  2 2 5 6 2" xfId="30081"/>
    <cellStyle name="Ввод  2 2 5 6 3" xfId="30082"/>
    <cellStyle name="Ввод  2 2 5 6 4" xfId="30083"/>
    <cellStyle name="Ввод  2 2 5 6 5" xfId="30084"/>
    <cellStyle name="Ввод  2 2 5 6 6" xfId="30085"/>
    <cellStyle name="Ввод  2 2 5 6 7" xfId="30086"/>
    <cellStyle name="Ввод  2 2 5 6 8" xfId="30087"/>
    <cellStyle name="Ввод  2 2 5 6 9" xfId="30088"/>
    <cellStyle name="Ввод  2 2 5 7" xfId="30089"/>
    <cellStyle name="Ввод  2 2 5 7 10" xfId="30090"/>
    <cellStyle name="Ввод  2 2 5 7 11" xfId="30091"/>
    <cellStyle name="Ввод  2 2 5 7 2" xfId="30092"/>
    <cellStyle name="Ввод  2 2 5 7 3" xfId="30093"/>
    <cellStyle name="Ввод  2 2 5 7 4" xfId="30094"/>
    <cellStyle name="Ввод  2 2 5 7 5" xfId="30095"/>
    <cellStyle name="Ввод  2 2 5 7 6" xfId="30096"/>
    <cellStyle name="Ввод  2 2 5 7 7" xfId="30097"/>
    <cellStyle name="Ввод  2 2 5 7 8" xfId="30098"/>
    <cellStyle name="Ввод  2 2 5 7 9" xfId="30099"/>
    <cellStyle name="Ввод  2 2 5 8" xfId="30100"/>
    <cellStyle name="Ввод  2 2 5 8 10" xfId="30101"/>
    <cellStyle name="Ввод  2 2 5 8 11" xfId="30102"/>
    <cellStyle name="Ввод  2 2 5 8 2" xfId="30103"/>
    <cellStyle name="Ввод  2 2 5 8 3" xfId="30104"/>
    <cellStyle name="Ввод  2 2 5 8 4" xfId="30105"/>
    <cellStyle name="Ввод  2 2 5 8 5" xfId="30106"/>
    <cellStyle name="Ввод  2 2 5 8 6" xfId="30107"/>
    <cellStyle name="Ввод  2 2 5 8 7" xfId="30108"/>
    <cellStyle name="Ввод  2 2 5 8 8" xfId="30109"/>
    <cellStyle name="Ввод  2 2 5 8 9" xfId="30110"/>
    <cellStyle name="Ввод  2 2 5 9" xfId="30111"/>
    <cellStyle name="Ввод  2 2 5 9 10" xfId="30112"/>
    <cellStyle name="Ввод  2 2 5 9 11" xfId="30113"/>
    <cellStyle name="Ввод  2 2 5 9 2" xfId="30114"/>
    <cellStyle name="Ввод  2 2 5 9 3" xfId="30115"/>
    <cellStyle name="Ввод  2 2 5 9 4" xfId="30116"/>
    <cellStyle name="Ввод  2 2 5 9 5" xfId="30117"/>
    <cellStyle name="Ввод  2 2 5 9 6" xfId="30118"/>
    <cellStyle name="Ввод  2 2 5 9 7" xfId="30119"/>
    <cellStyle name="Ввод  2 2 5 9 8" xfId="30120"/>
    <cellStyle name="Ввод  2 2 5 9 9" xfId="30121"/>
    <cellStyle name="Ввод  2 2 6" xfId="30122"/>
    <cellStyle name="Ввод  2 2 6 10" xfId="30123"/>
    <cellStyle name="Ввод  2 2 6 10 10" xfId="30124"/>
    <cellStyle name="Ввод  2 2 6 10 11" xfId="30125"/>
    <cellStyle name="Ввод  2 2 6 10 2" xfId="30126"/>
    <cellStyle name="Ввод  2 2 6 10 3" xfId="30127"/>
    <cellStyle name="Ввод  2 2 6 10 4" xfId="30128"/>
    <cellStyle name="Ввод  2 2 6 10 5" xfId="30129"/>
    <cellStyle name="Ввод  2 2 6 10 6" xfId="30130"/>
    <cellStyle name="Ввод  2 2 6 10 7" xfId="30131"/>
    <cellStyle name="Ввод  2 2 6 10 8" xfId="30132"/>
    <cellStyle name="Ввод  2 2 6 10 9" xfId="30133"/>
    <cellStyle name="Ввод  2 2 6 11" xfId="30134"/>
    <cellStyle name="Ввод  2 2 6 11 10" xfId="30135"/>
    <cellStyle name="Ввод  2 2 6 11 11" xfId="30136"/>
    <cellStyle name="Ввод  2 2 6 11 2" xfId="30137"/>
    <cellStyle name="Ввод  2 2 6 11 3" xfId="30138"/>
    <cellStyle name="Ввод  2 2 6 11 4" xfId="30139"/>
    <cellStyle name="Ввод  2 2 6 11 5" xfId="30140"/>
    <cellStyle name="Ввод  2 2 6 11 6" xfId="30141"/>
    <cellStyle name="Ввод  2 2 6 11 7" xfId="30142"/>
    <cellStyle name="Ввод  2 2 6 11 8" xfId="30143"/>
    <cellStyle name="Ввод  2 2 6 11 9" xfId="30144"/>
    <cellStyle name="Ввод  2 2 6 12" xfId="30145"/>
    <cellStyle name="Ввод  2 2 6 12 10" xfId="30146"/>
    <cellStyle name="Ввод  2 2 6 12 11" xfId="30147"/>
    <cellStyle name="Ввод  2 2 6 12 2" xfId="30148"/>
    <cellStyle name="Ввод  2 2 6 12 3" xfId="30149"/>
    <cellStyle name="Ввод  2 2 6 12 4" xfId="30150"/>
    <cellStyle name="Ввод  2 2 6 12 5" xfId="30151"/>
    <cellStyle name="Ввод  2 2 6 12 6" xfId="30152"/>
    <cellStyle name="Ввод  2 2 6 12 7" xfId="30153"/>
    <cellStyle name="Ввод  2 2 6 12 8" xfId="30154"/>
    <cellStyle name="Ввод  2 2 6 12 9" xfId="30155"/>
    <cellStyle name="Ввод  2 2 6 13" xfId="30156"/>
    <cellStyle name="Ввод  2 2 6 13 10" xfId="30157"/>
    <cellStyle name="Ввод  2 2 6 13 11" xfId="30158"/>
    <cellStyle name="Ввод  2 2 6 13 2" xfId="30159"/>
    <cellStyle name="Ввод  2 2 6 13 3" xfId="30160"/>
    <cellStyle name="Ввод  2 2 6 13 4" xfId="30161"/>
    <cellStyle name="Ввод  2 2 6 13 5" xfId="30162"/>
    <cellStyle name="Ввод  2 2 6 13 6" xfId="30163"/>
    <cellStyle name="Ввод  2 2 6 13 7" xfId="30164"/>
    <cellStyle name="Ввод  2 2 6 13 8" xfId="30165"/>
    <cellStyle name="Ввод  2 2 6 13 9" xfId="30166"/>
    <cellStyle name="Ввод  2 2 6 14" xfId="30167"/>
    <cellStyle name="Ввод  2 2 6 14 10" xfId="30168"/>
    <cellStyle name="Ввод  2 2 6 14 11" xfId="30169"/>
    <cellStyle name="Ввод  2 2 6 14 2" xfId="30170"/>
    <cellStyle name="Ввод  2 2 6 14 3" xfId="30171"/>
    <cellStyle name="Ввод  2 2 6 14 4" xfId="30172"/>
    <cellStyle name="Ввод  2 2 6 14 5" xfId="30173"/>
    <cellStyle name="Ввод  2 2 6 14 6" xfId="30174"/>
    <cellStyle name="Ввод  2 2 6 14 7" xfId="30175"/>
    <cellStyle name="Ввод  2 2 6 14 8" xfId="30176"/>
    <cellStyle name="Ввод  2 2 6 14 9" xfId="30177"/>
    <cellStyle name="Ввод  2 2 6 15" xfId="30178"/>
    <cellStyle name="Ввод  2 2 6 15 10" xfId="30179"/>
    <cellStyle name="Ввод  2 2 6 15 11" xfId="30180"/>
    <cellStyle name="Ввод  2 2 6 15 2" xfId="30181"/>
    <cellStyle name="Ввод  2 2 6 15 3" xfId="30182"/>
    <cellStyle name="Ввод  2 2 6 15 4" xfId="30183"/>
    <cellStyle name="Ввод  2 2 6 15 5" xfId="30184"/>
    <cellStyle name="Ввод  2 2 6 15 6" xfId="30185"/>
    <cellStyle name="Ввод  2 2 6 15 7" xfId="30186"/>
    <cellStyle name="Ввод  2 2 6 15 8" xfId="30187"/>
    <cellStyle name="Ввод  2 2 6 15 9" xfId="30188"/>
    <cellStyle name="Ввод  2 2 6 16" xfId="30189"/>
    <cellStyle name="Ввод  2 2 6 16 10" xfId="30190"/>
    <cellStyle name="Ввод  2 2 6 16 11" xfId="30191"/>
    <cellStyle name="Ввод  2 2 6 16 2" xfId="30192"/>
    <cellStyle name="Ввод  2 2 6 16 3" xfId="30193"/>
    <cellStyle name="Ввод  2 2 6 16 4" xfId="30194"/>
    <cellStyle name="Ввод  2 2 6 16 5" xfId="30195"/>
    <cellStyle name="Ввод  2 2 6 16 6" xfId="30196"/>
    <cellStyle name="Ввод  2 2 6 16 7" xfId="30197"/>
    <cellStyle name="Ввод  2 2 6 16 8" xfId="30198"/>
    <cellStyle name="Ввод  2 2 6 16 9" xfId="30199"/>
    <cellStyle name="Ввод  2 2 6 17" xfId="30200"/>
    <cellStyle name="Ввод  2 2 6 17 10" xfId="30201"/>
    <cellStyle name="Ввод  2 2 6 17 11" xfId="30202"/>
    <cellStyle name="Ввод  2 2 6 17 2" xfId="30203"/>
    <cellStyle name="Ввод  2 2 6 17 3" xfId="30204"/>
    <cellStyle name="Ввод  2 2 6 17 4" xfId="30205"/>
    <cellStyle name="Ввод  2 2 6 17 5" xfId="30206"/>
    <cellStyle name="Ввод  2 2 6 17 6" xfId="30207"/>
    <cellStyle name="Ввод  2 2 6 17 7" xfId="30208"/>
    <cellStyle name="Ввод  2 2 6 17 8" xfId="30209"/>
    <cellStyle name="Ввод  2 2 6 17 9" xfId="30210"/>
    <cellStyle name="Ввод  2 2 6 18" xfId="30211"/>
    <cellStyle name="Ввод  2 2 6 18 10" xfId="30212"/>
    <cellStyle name="Ввод  2 2 6 18 11" xfId="30213"/>
    <cellStyle name="Ввод  2 2 6 18 2" xfId="30214"/>
    <cellStyle name="Ввод  2 2 6 18 3" xfId="30215"/>
    <cellStyle name="Ввод  2 2 6 18 4" xfId="30216"/>
    <cellStyle name="Ввод  2 2 6 18 5" xfId="30217"/>
    <cellStyle name="Ввод  2 2 6 18 6" xfId="30218"/>
    <cellStyle name="Ввод  2 2 6 18 7" xfId="30219"/>
    <cellStyle name="Ввод  2 2 6 18 8" xfId="30220"/>
    <cellStyle name="Ввод  2 2 6 18 9" xfId="30221"/>
    <cellStyle name="Ввод  2 2 6 19" xfId="30222"/>
    <cellStyle name="Ввод  2 2 6 2" xfId="30223"/>
    <cellStyle name="Ввод  2 2 6 2 10" xfId="30224"/>
    <cellStyle name="Ввод  2 2 6 2 11" xfId="30225"/>
    <cellStyle name="Ввод  2 2 6 2 2" xfId="30226"/>
    <cellStyle name="Ввод  2 2 6 2 3" xfId="30227"/>
    <cellStyle name="Ввод  2 2 6 2 4" xfId="30228"/>
    <cellStyle name="Ввод  2 2 6 2 5" xfId="30229"/>
    <cellStyle name="Ввод  2 2 6 2 6" xfId="30230"/>
    <cellStyle name="Ввод  2 2 6 2 7" xfId="30231"/>
    <cellStyle name="Ввод  2 2 6 2 8" xfId="30232"/>
    <cellStyle name="Ввод  2 2 6 2 9" xfId="30233"/>
    <cellStyle name="Ввод  2 2 6 20" xfId="30234"/>
    <cellStyle name="Ввод  2 2 6 21" xfId="30235"/>
    <cellStyle name="Ввод  2 2 6 22" xfId="30236"/>
    <cellStyle name="Ввод  2 2 6 23" xfId="30237"/>
    <cellStyle name="Ввод  2 2 6 24" xfId="30238"/>
    <cellStyle name="Ввод  2 2 6 25" xfId="30239"/>
    <cellStyle name="Ввод  2 2 6 26" xfId="30240"/>
    <cellStyle name="Ввод  2 2 6 27" xfId="30241"/>
    <cellStyle name="Ввод  2 2 6 28" xfId="30242"/>
    <cellStyle name="Ввод  2 2 6 29" xfId="30243"/>
    <cellStyle name="Ввод  2 2 6 3" xfId="30244"/>
    <cellStyle name="Ввод  2 2 6 3 10" xfId="30245"/>
    <cellStyle name="Ввод  2 2 6 3 11" xfId="30246"/>
    <cellStyle name="Ввод  2 2 6 3 2" xfId="30247"/>
    <cellStyle name="Ввод  2 2 6 3 3" xfId="30248"/>
    <cellStyle name="Ввод  2 2 6 3 4" xfId="30249"/>
    <cellStyle name="Ввод  2 2 6 3 5" xfId="30250"/>
    <cellStyle name="Ввод  2 2 6 3 6" xfId="30251"/>
    <cellStyle name="Ввод  2 2 6 3 7" xfId="30252"/>
    <cellStyle name="Ввод  2 2 6 3 8" xfId="30253"/>
    <cellStyle name="Ввод  2 2 6 3 9" xfId="30254"/>
    <cellStyle name="Ввод  2 2 6 30" xfId="30255"/>
    <cellStyle name="Ввод  2 2 6 31" xfId="30256"/>
    <cellStyle name="Ввод  2 2 6 32" xfId="30257"/>
    <cellStyle name="Ввод  2 2 6 33" xfId="30258"/>
    <cellStyle name="Ввод  2 2 6 34" xfId="30259"/>
    <cellStyle name="Ввод  2 2 6 35" xfId="30260"/>
    <cellStyle name="Ввод  2 2 6 36" xfId="30261"/>
    <cellStyle name="Ввод  2 2 6 37" xfId="30262"/>
    <cellStyle name="Ввод  2 2 6 38" xfId="30263"/>
    <cellStyle name="Ввод  2 2 6 39" xfId="30264"/>
    <cellStyle name="Ввод  2 2 6 4" xfId="30265"/>
    <cellStyle name="Ввод  2 2 6 4 10" xfId="30266"/>
    <cellStyle name="Ввод  2 2 6 4 11" xfId="30267"/>
    <cellStyle name="Ввод  2 2 6 4 2" xfId="30268"/>
    <cellStyle name="Ввод  2 2 6 4 3" xfId="30269"/>
    <cellStyle name="Ввод  2 2 6 4 4" xfId="30270"/>
    <cellStyle name="Ввод  2 2 6 4 5" xfId="30271"/>
    <cellStyle name="Ввод  2 2 6 4 6" xfId="30272"/>
    <cellStyle name="Ввод  2 2 6 4 7" xfId="30273"/>
    <cellStyle name="Ввод  2 2 6 4 8" xfId="30274"/>
    <cellStyle name="Ввод  2 2 6 4 9" xfId="30275"/>
    <cellStyle name="Ввод  2 2 6 40" xfId="30276"/>
    <cellStyle name="Ввод  2 2 6 5" xfId="30277"/>
    <cellStyle name="Ввод  2 2 6 5 10" xfId="30278"/>
    <cellStyle name="Ввод  2 2 6 5 11" xfId="30279"/>
    <cellStyle name="Ввод  2 2 6 5 2" xfId="30280"/>
    <cellStyle name="Ввод  2 2 6 5 3" xfId="30281"/>
    <cellStyle name="Ввод  2 2 6 5 4" xfId="30282"/>
    <cellStyle name="Ввод  2 2 6 5 5" xfId="30283"/>
    <cellStyle name="Ввод  2 2 6 5 6" xfId="30284"/>
    <cellStyle name="Ввод  2 2 6 5 7" xfId="30285"/>
    <cellStyle name="Ввод  2 2 6 5 8" xfId="30286"/>
    <cellStyle name="Ввод  2 2 6 5 9" xfId="30287"/>
    <cellStyle name="Ввод  2 2 6 6" xfId="30288"/>
    <cellStyle name="Ввод  2 2 6 6 10" xfId="30289"/>
    <cellStyle name="Ввод  2 2 6 6 11" xfId="30290"/>
    <cellStyle name="Ввод  2 2 6 6 2" xfId="30291"/>
    <cellStyle name="Ввод  2 2 6 6 3" xfId="30292"/>
    <cellStyle name="Ввод  2 2 6 6 4" xfId="30293"/>
    <cellStyle name="Ввод  2 2 6 6 5" xfId="30294"/>
    <cellStyle name="Ввод  2 2 6 6 6" xfId="30295"/>
    <cellStyle name="Ввод  2 2 6 6 7" xfId="30296"/>
    <cellStyle name="Ввод  2 2 6 6 8" xfId="30297"/>
    <cellStyle name="Ввод  2 2 6 6 9" xfId="30298"/>
    <cellStyle name="Ввод  2 2 6 7" xfId="30299"/>
    <cellStyle name="Ввод  2 2 6 7 10" xfId="30300"/>
    <cellStyle name="Ввод  2 2 6 7 11" xfId="30301"/>
    <cellStyle name="Ввод  2 2 6 7 2" xfId="30302"/>
    <cellStyle name="Ввод  2 2 6 7 3" xfId="30303"/>
    <cellStyle name="Ввод  2 2 6 7 4" xfId="30304"/>
    <cellStyle name="Ввод  2 2 6 7 5" xfId="30305"/>
    <cellStyle name="Ввод  2 2 6 7 6" xfId="30306"/>
    <cellStyle name="Ввод  2 2 6 7 7" xfId="30307"/>
    <cellStyle name="Ввод  2 2 6 7 8" xfId="30308"/>
    <cellStyle name="Ввод  2 2 6 7 9" xfId="30309"/>
    <cellStyle name="Ввод  2 2 6 8" xfId="30310"/>
    <cellStyle name="Ввод  2 2 6 8 10" xfId="30311"/>
    <cellStyle name="Ввод  2 2 6 8 11" xfId="30312"/>
    <cellStyle name="Ввод  2 2 6 8 2" xfId="30313"/>
    <cellStyle name="Ввод  2 2 6 8 3" xfId="30314"/>
    <cellStyle name="Ввод  2 2 6 8 4" xfId="30315"/>
    <cellStyle name="Ввод  2 2 6 8 5" xfId="30316"/>
    <cellStyle name="Ввод  2 2 6 8 6" xfId="30317"/>
    <cellStyle name="Ввод  2 2 6 8 7" xfId="30318"/>
    <cellStyle name="Ввод  2 2 6 8 8" xfId="30319"/>
    <cellStyle name="Ввод  2 2 6 8 9" xfId="30320"/>
    <cellStyle name="Ввод  2 2 6 9" xfId="30321"/>
    <cellStyle name="Ввод  2 2 6 9 10" xfId="30322"/>
    <cellStyle name="Ввод  2 2 6 9 11" xfId="30323"/>
    <cellStyle name="Ввод  2 2 6 9 2" xfId="30324"/>
    <cellStyle name="Ввод  2 2 6 9 3" xfId="30325"/>
    <cellStyle name="Ввод  2 2 6 9 4" xfId="30326"/>
    <cellStyle name="Ввод  2 2 6 9 5" xfId="30327"/>
    <cellStyle name="Ввод  2 2 6 9 6" xfId="30328"/>
    <cellStyle name="Ввод  2 2 6 9 7" xfId="30329"/>
    <cellStyle name="Ввод  2 2 6 9 8" xfId="30330"/>
    <cellStyle name="Ввод  2 2 6 9 9" xfId="30331"/>
    <cellStyle name="Ввод  2 2 7" xfId="30332"/>
    <cellStyle name="Ввод  2 2 7 10" xfId="30333"/>
    <cellStyle name="Ввод  2 2 7 10 10" xfId="30334"/>
    <cellStyle name="Ввод  2 2 7 10 11" xfId="30335"/>
    <cellStyle name="Ввод  2 2 7 10 2" xfId="30336"/>
    <cellStyle name="Ввод  2 2 7 10 3" xfId="30337"/>
    <cellStyle name="Ввод  2 2 7 10 4" xfId="30338"/>
    <cellStyle name="Ввод  2 2 7 10 5" xfId="30339"/>
    <cellStyle name="Ввод  2 2 7 10 6" xfId="30340"/>
    <cellStyle name="Ввод  2 2 7 10 7" xfId="30341"/>
    <cellStyle name="Ввод  2 2 7 10 8" xfId="30342"/>
    <cellStyle name="Ввод  2 2 7 10 9" xfId="30343"/>
    <cellStyle name="Ввод  2 2 7 11" xfId="30344"/>
    <cellStyle name="Ввод  2 2 7 11 10" xfId="30345"/>
    <cellStyle name="Ввод  2 2 7 11 11" xfId="30346"/>
    <cellStyle name="Ввод  2 2 7 11 2" xfId="30347"/>
    <cellStyle name="Ввод  2 2 7 11 3" xfId="30348"/>
    <cellStyle name="Ввод  2 2 7 11 4" xfId="30349"/>
    <cellStyle name="Ввод  2 2 7 11 5" xfId="30350"/>
    <cellStyle name="Ввод  2 2 7 11 6" xfId="30351"/>
    <cellStyle name="Ввод  2 2 7 11 7" xfId="30352"/>
    <cellStyle name="Ввод  2 2 7 11 8" xfId="30353"/>
    <cellStyle name="Ввод  2 2 7 11 9" xfId="30354"/>
    <cellStyle name="Ввод  2 2 7 12" xfId="30355"/>
    <cellStyle name="Ввод  2 2 7 12 10" xfId="30356"/>
    <cellStyle name="Ввод  2 2 7 12 11" xfId="30357"/>
    <cellStyle name="Ввод  2 2 7 12 2" xfId="30358"/>
    <cellStyle name="Ввод  2 2 7 12 3" xfId="30359"/>
    <cellStyle name="Ввод  2 2 7 12 4" xfId="30360"/>
    <cellStyle name="Ввод  2 2 7 12 5" xfId="30361"/>
    <cellStyle name="Ввод  2 2 7 12 6" xfId="30362"/>
    <cellStyle name="Ввод  2 2 7 12 7" xfId="30363"/>
    <cellStyle name="Ввод  2 2 7 12 8" xfId="30364"/>
    <cellStyle name="Ввод  2 2 7 12 9" xfId="30365"/>
    <cellStyle name="Ввод  2 2 7 13" xfId="30366"/>
    <cellStyle name="Ввод  2 2 7 13 10" xfId="30367"/>
    <cellStyle name="Ввод  2 2 7 13 11" xfId="30368"/>
    <cellStyle name="Ввод  2 2 7 13 2" xfId="30369"/>
    <cellStyle name="Ввод  2 2 7 13 3" xfId="30370"/>
    <cellStyle name="Ввод  2 2 7 13 4" xfId="30371"/>
    <cellStyle name="Ввод  2 2 7 13 5" xfId="30372"/>
    <cellStyle name="Ввод  2 2 7 13 6" xfId="30373"/>
    <cellStyle name="Ввод  2 2 7 13 7" xfId="30374"/>
    <cellStyle name="Ввод  2 2 7 13 8" xfId="30375"/>
    <cellStyle name="Ввод  2 2 7 13 9" xfId="30376"/>
    <cellStyle name="Ввод  2 2 7 14" xfId="30377"/>
    <cellStyle name="Ввод  2 2 7 14 10" xfId="30378"/>
    <cellStyle name="Ввод  2 2 7 14 11" xfId="30379"/>
    <cellStyle name="Ввод  2 2 7 14 2" xfId="30380"/>
    <cellStyle name="Ввод  2 2 7 14 3" xfId="30381"/>
    <cellStyle name="Ввод  2 2 7 14 4" xfId="30382"/>
    <cellStyle name="Ввод  2 2 7 14 5" xfId="30383"/>
    <cellStyle name="Ввод  2 2 7 14 6" xfId="30384"/>
    <cellStyle name="Ввод  2 2 7 14 7" xfId="30385"/>
    <cellStyle name="Ввод  2 2 7 14 8" xfId="30386"/>
    <cellStyle name="Ввод  2 2 7 14 9" xfId="30387"/>
    <cellStyle name="Ввод  2 2 7 15" xfId="30388"/>
    <cellStyle name="Ввод  2 2 7 15 10" xfId="30389"/>
    <cellStyle name="Ввод  2 2 7 15 11" xfId="30390"/>
    <cellStyle name="Ввод  2 2 7 15 2" xfId="30391"/>
    <cellStyle name="Ввод  2 2 7 15 3" xfId="30392"/>
    <cellStyle name="Ввод  2 2 7 15 4" xfId="30393"/>
    <cellStyle name="Ввод  2 2 7 15 5" xfId="30394"/>
    <cellStyle name="Ввод  2 2 7 15 6" xfId="30395"/>
    <cellStyle name="Ввод  2 2 7 15 7" xfId="30396"/>
    <cellStyle name="Ввод  2 2 7 15 8" xfId="30397"/>
    <cellStyle name="Ввод  2 2 7 15 9" xfId="30398"/>
    <cellStyle name="Ввод  2 2 7 16" xfId="30399"/>
    <cellStyle name="Ввод  2 2 7 16 10" xfId="30400"/>
    <cellStyle name="Ввод  2 2 7 16 11" xfId="30401"/>
    <cellStyle name="Ввод  2 2 7 16 2" xfId="30402"/>
    <cellStyle name="Ввод  2 2 7 16 3" xfId="30403"/>
    <cellStyle name="Ввод  2 2 7 16 4" xfId="30404"/>
    <cellStyle name="Ввод  2 2 7 16 5" xfId="30405"/>
    <cellStyle name="Ввод  2 2 7 16 6" xfId="30406"/>
    <cellStyle name="Ввод  2 2 7 16 7" xfId="30407"/>
    <cellStyle name="Ввод  2 2 7 16 8" xfId="30408"/>
    <cellStyle name="Ввод  2 2 7 16 9" xfId="30409"/>
    <cellStyle name="Ввод  2 2 7 17" xfId="30410"/>
    <cellStyle name="Ввод  2 2 7 17 10" xfId="30411"/>
    <cellStyle name="Ввод  2 2 7 17 11" xfId="30412"/>
    <cellStyle name="Ввод  2 2 7 17 2" xfId="30413"/>
    <cellStyle name="Ввод  2 2 7 17 3" xfId="30414"/>
    <cellStyle name="Ввод  2 2 7 17 4" xfId="30415"/>
    <cellStyle name="Ввод  2 2 7 17 5" xfId="30416"/>
    <cellStyle name="Ввод  2 2 7 17 6" xfId="30417"/>
    <cellStyle name="Ввод  2 2 7 17 7" xfId="30418"/>
    <cellStyle name="Ввод  2 2 7 17 8" xfId="30419"/>
    <cellStyle name="Ввод  2 2 7 17 9" xfId="30420"/>
    <cellStyle name="Ввод  2 2 7 18" xfId="30421"/>
    <cellStyle name="Ввод  2 2 7 18 10" xfId="30422"/>
    <cellStyle name="Ввод  2 2 7 18 11" xfId="30423"/>
    <cellStyle name="Ввод  2 2 7 18 2" xfId="30424"/>
    <cellStyle name="Ввод  2 2 7 18 3" xfId="30425"/>
    <cellStyle name="Ввод  2 2 7 18 4" xfId="30426"/>
    <cellStyle name="Ввод  2 2 7 18 5" xfId="30427"/>
    <cellStyle name="Ввод  2 2 7 18 6" xfId="30428"/>
    <cellStyle name="Ввод  2 2 7 18 7" xfId="30429"/>
    <cellStyle name="Ввод  2 2 7 18 8" xfId="30430"/>
    <cellStyle name="Ввод  2 2 7 18 9" xfId="30431"/>
    <cellStyle name="Ввод  2 2 7 19" xfId="30432"/>
    <cellStyle name="Ввод  2 2 7 2" xfId="30433"/>
    <cellStyle name="Ввод  2 2 7 2 10" xfId="30434"/>
    <cellStyle name="Ввод  2 2 7 2 11" xfId="30435"/>
    <cellStyle name="Ввод  2 2 7 2 2" xfId="30436"/>
    <cellStyle name="Ввод  2 2 7 2 3" xfId="30437"/>
    <cellStyle name="Ввод  2 2 7 2 4" xfId="30438"/>
    <cellStyle name="Ввод  2 2 7 2 5" xfId="30439"/>
    <cellStyle name="Ввод  2 2 7 2 6" xfId="30440"/>
    <cellStyle name="Ввод  2 2 7 2 7" xfId="30441"/>
    <cellStyle name="Ввод  2 2 7 2 8" xfId="30442"/>
    <cellStyle name="Ввод  2 2 7 2 9" xfId="30443"/>
    <cellStyle name="Ввод  2 2 7 20" xfId="30444"/>
    <cellStyle name="Ввод  2 2 7 21" xfId="30445"/>
    <cellStyle name="Ввод  2 2 7 22" xfId="30446"/>
    <cellStyle name="Ввод  2 2 7 23" xfId="30447"/>
    <cellStyle name="Ввод  2 2 7 24" xfId="30448"/>
    <cellStyle name="Ввод  2 2 7 25" xfId="30449"/>
    <cellStyle name="Ввод  2 2 7 26" xfId="30450"/>
    <cellStyle name="Ввод  2 2 7 27" xfId="30451"/>
    <cellStyle name="Ввод  2 2 7 28" xfId="30452"/>
    <cellStyle name="Ввод  2 2 7 29" xfId="30453"/>
    <cellStyle name="Ввод  2 2 7 3" xfId="30454"/>
    <cellStyle name="Ввод  2 2 7 3 10" xfId="30455"/>
    <cellStyle name="Ввод  2 2 7 3 11" xfId="30456"/>
    <cellStyle name="Ввод  2 2 7 3 2" xfId="30457"/>
    <cellStyle name="Ввод  2 2 7 3 3" xfId="30458"/>
    <cellStyle name="Ввод  2 2 7 3 4" xfId="30459"/>
    <cellStyle name="Ввод  2 2 7 3 5" xfId="30460"/>
    <cellStyle name="Ввод  2 2 7 3 6" xfId="30461"/>
    <cellStyle name="Ввод  2 2 7 3 7" xfId="30462"/>
    <cellStyle name="Ввод  2 2 7 3 8" xfId="30463"/>
    <cellStyle name="Ввод  2 2 7 3 9" xfId="30464"/>
    <cellStyle name="Ввод  2 2 7 30" xfId="30465"/>
    <cellStyle name="Ввод  2 2 7 31" xfId="30466"/>
    <cellStyle name="Ввод  2 2 7 32" xfId="30467"/>
    <cellStyle name="Ввод  2 2 7 33" xfId="30468"/>
    <cellStyle name="Ввод  2 2 7 34" xfId="30469"/>
    <cellStyle name="Ввод  2 2 7 35" xfId="30470"/>
    <cellStyle name="Ввод  2 2 7 36" xfId="30471"/>
    <cellStyle name="Ввод  2 2 7 37" xfId="30472"/>
    <cellStyle name="Ввод  2 2 7 38" xfId="30473"/>
    <cellStyle name="Ввод  2 2 7 39" xfId="30474"/>
    <cellStyle name="Ввод  2 2 7 4" xfId="30475"/>
    <cellStyle name="Ввод  2 2 7 4 10" xfId="30476"/>
    <cellStyle name="Ввод  2 2 7 4 11" xfId="30477"/>
    <cellStyle name="Ввод  2 2 7 4 2" xfId="30478"/>
    <cellStyle name="Ввод  2 2 7 4 3" xfId="30479"/>
    <cellStyle name="Ввод  2 2 7 4 4" xfId="30480"/>
    <cellStyle name="Ввод  2 2 7 4 5" xfId="30481"/>
    <cellStyle name="Ввод  2 2 7 4 6" xfId="30482"/>
    <cellStyle name="Ввод  2 2 7 4 7" xfId="30483"/>
    <cellStyle name="Ввод  2 2 7 4 8" xfId="30484"/>
    <cellStyle name="Ввод  2 2 7 4 9" xfId="30485"/>
    <cellStyle name="Ввод  2 2 7 40" xfId="30486"/>
    <cellStyle name="Ввод  2 2 7 5" xfId="30487"/>
    <cellStyle name="Ввод  2 2 7 5 10" xfId="30488"/>
    <cellStyle name="Ввод  2 2 7 5 11" xfId="30489"/>
    <cellStyle name="Ввод  2 2 7 5 2" xfId="30490"/>
    <cellStyle name="Ввод  2 2 7 5 3" xfId="30491"/>
    <cellStyle name="Ввод  2 2 7 5 4" xfId="30492"/>
    <cellStyle name="Ввод  2 2 7 5 5" xfId="30493"/>
    <cellStyle name="Ввод  2 2 7 5 6" xfId="30494"/>
    <cellStyle name="Ввод  2 2 7 5 7" xfId="30495"/>
    <cellStyle name="Ввод  2 2 7 5 8" xfId="30496"/>
    <cellStyle name="Ввод  2 2 7 5 9" xfId="30497"/>
    <cellStyle name="Ввод  2 2 7 6" xfId="30498"/>
    <cellStyle name="Ввод  2 2 7 6 10" xfId="30499"/>
    <cellStyle name="Ввод  2 2 7 6 11" xfId="30500"/>
    <cellStyle name="Ввод  2 2 7 6 2" xfId="30501"/>
    <cellStyle name="Ввод  2 2 7 6 3" xfId="30502"/>
    <cellStyle name="Ввод  2 2 7 6 4" xfId="30503"/>
    <cellStyle name="Ввод  2 2 7 6 5" xfId="30504"/>
    <cellStyle name="Ввод  2 2 7 6 6" xfId="30505"/>
    <cellStyle name="Ввод  2 2 7 6 7" xfId="30506"/>
    <cellStyle name="Ввод  2 2 7 6 8" xfId="30507"/>
    <cellStyle name="Ввод  2 2 7 6 9" xfId="30508"/>
    <cellStyle name="Ввод  2 2 7 7" xfId="30509"/>
    <cellStyle name="Ввод  2 2 7 7 10" xfId="30510"/>
    <cellStyle name="Ввод  2 2 7 7 11" xfId="30511"/>
    <cellStyle name="Ввод  2 2 7 7 2" xfId="30512"/>
    <cellStyle name="Ввод  2 2 7 7 3" xfId="30513"/>
    <cellStyle name="Ввод  2 2 7 7 4" xfId="30514"/>
    <cellStyle name="Ввод  2 2 7 7 5" xfId="30515"/>
    <cellStyle name="Ввод  2 2 7 7 6" xfId="30516"/>
    <cellStyle name="Ввод  2 2 7 7 7" xfId="30517"/>
    <cellStyle name="Ввод  2 2 7 7 8" xfId="30518"/>
    <cellStyle name="Ввод  2 2 7 7 9" xfId="30519"/>
    <cellStyle name="Ввод  2 2 7 8" xfId="30520"/>
    <cellStyle name="Ввод  2 2 7 8 10" xfId="30521"/>
    <cellStyle name="Ввод  2 2 7 8 11" xfId="30522"/>
    <cellStyle name="Ввод  2 2 7 8 2" xfId="30523"/>
    <cellStyle name="Ввод  2 2 7 8 3" xfId="30524"/>
    <cellStyle name="Ввод  2 2 7 8 4" xfId="30525"/>
    <cellStyle name="Ввод  2 2 7 8 5" xfId="30526"/>
    <cellStyle name="Ввод  2 2 7 8 6" xfId="30527"/>
    <cellStyle name="Ввод  2 2 7 8 7" xfId="30528"/>
    <cellStyle name="Ввод  2 2 7 8 8" xfId="30529"/>
    <cellStyle name="Ввод  2 2 7 8 9" xfId="30530"/>
    <cellStyle name="Ввод  2 2 7 9" xfId="30531"/>
    <cellStyle name="Ввод  2 2 7 9 10" xfId="30532"/>
    <cellStyle name="Ввод  2 2 7 9 11" xfId="30533"/>
    <cellStyle name="Ввод  2 2 7 9 2" xfId="30534"/>
    <cellStyle name="Ввод  2 2 7 9 3" xfId="30535"/>
    <cellStyle name="Ввод  2 2 7 9 4" xfId="30536"/>
    <cellStyle name="Ввод  2 2 7 9 5" xfId="30537"/>
    <cellStyle name="Ввод  2 2 7 9 6" xfId="30538"/>
    <cellStyle name="Ввод  2 2 7 9 7" xfId="30539"/>
    <cellStyle name="Ввод  2 2 7 9 8" xfId="30540"/>
    <cellStyle name="Ввод  2 2 7 9 9" xfId="30541"/>
    <cellStyle name="Ввод  2 2 8" xfId="30542"/>
    <cellStyle name="Ввод  2 2 8 10" xfId="30543"/>
    <cellStyle name="Ввод  2 2 8 10 10" xfId="30544"/>
    <cellStyle name="Ввод  2 2 8 10 11" xfId="30545"/>
    <cellStyle name="Ввод  2 2 8 10 2" xfId="30546"/>
    <cellStyle name="Ввод  2 2 8 10 3" xfId="30547"/>
    <cellStyle name="Ввод  2 2 8 10 4" xfId="30548"/>
    <cellStyle name="Ввод  2 2 8 10 5" xfId="30549"/>
    <cellStyle name="Ввод  2 2 8 10 6" xfId="30550"/>
    <cellStyle name="Ввод  2 2 8 10 7" xfId="30551"/>
    <cellStyle name="Ввод  2 2 8 10 8" xfId="30552"/>
    <cellStyle name="Ввод  2 2 8 10 9" xfId="30553"/>
    <cellStyle name="Ввод  2 2 8 11" xfId="30554"/>
    <cellStyle name="Ввод  2 2 8 11 10" xfId="30555"/>
    <cellStyle name="Ввод  2 2 8 11 11" xfId="30556"/>
    <cellStyle name="Ввод  2 2 8 11 2" xfId="30557"/>
    <cellStyle name="Ввод  2 2 8 11 3" xfId="30558"/>
    <cellStyle name="Ввод  2 2 8 11 4" xfId="30559"/>
    <cellStyle name="Ввод  2 2 8 11 5" xfId="30560"/>
    <cellStyle name="Ввод  2 2 8 11 6" xfId="30561"/>
    <cellStyle name="Ввод  2 2 8 11 7" xfId="30562"/>
    <cellStyle name="Ввод  2 2 8 11 8" xfId="30563"/>
    <cellStyle name="Ввод  2 2 8 11 9" xfId="30564"/>
    <cellStyle name="Ввод  2 2 8 12" xfId="30565"/>
    <cellStyle name="Ввод  2 2 8 12 10" xfId="30566"/>
    <cellStyle name="Ввод  2 2 8 12 11" xfId="30567"/>
    <cellStyle name="Ввод  2 2 8 12 2" xfId="30568"/>
    <cellStyle name="Ввод  2 2 8 12 3" xfId="30569"/>
    <cellStyle name="Ввод  2 2 8 12 4" xfId="30570"/>
    <cellStyle name="Ввод  2 2 8 12 5" xfId="30571"/>
    <cellStyle name="Ввод  2 2 8 12 6" xfId="30572"/>
    <cellStyle name="Ввод  2 2 8 12 7" xfId="30573"/>
    <cellStyle name="Ввод  2 2 8 12 8" xfId="30574"/>
    <cellStyle name="Ввод  2 2 8 12 9" xfId="30575"/>
    <cellStyle name="Ввод  2 2 8 13" xfId="30576"/>
    <cellStyle name="Ввод  2 2 8 13 10" xfId="30577"/>
    <cellStyle name="Ввод  2 2 8 13 11" xfId="30578"/>
    <cellStyle name="Ввод  2 2 8 13 2" xfId="30579"/>
    <cellStyle name="Ввод  2 2 8 13 3" xfId="30580"/>
    <cellStyle name="Ввод  2 2 8 13 4" xfId="30581"/>
    <cellStyle name="Ввод  2 2 8 13 5" xfId="30582"/>
    <cellStyle name="Ввод  2 2 8 13 6" xfId="30583"/>
    <cellStyle name="Ввод  2 2 8 13 7" xfId="30584"/>
    <cellStyle name="Ввод  2 2 8 13 8" xfId="30585"/>
    <cellStyle name="Ввод  2 2 8 13 9" xfId="30586"/>
    <cellStyle name="Ввод  2 2 8 14" xfId="30587"/>
    <cellStyle name="Ввод  2 2 8 14 10" xfId="30588"/>
    <cellStyle name="Ввод  2 2 8 14 11" xfId="30589"/>
    <cellStyle name="Ввод  2 2 8 14 2" xfId="30590"/>
    <cellStyle name="Ввод  2 2 8 14 3" xfId="30591"/>
    <cellStyle name="Ввод  2 2 8 14 4" xfId="30592"/>
    <cellStyle name="Ввод  2 2 8 14 5" xfId="30593"/>
    <cellStyle name="Ввод  2 2 8 14 6" xfId="30594"/>
    <cellStyle name="Ввод  2 2 8 14 7" xfId="30595"/>
    <cellStyle name="Ввод  2 2 8 14 8" xfId="30596"/>
    <cellStyle name="Ввод  2 2 8 14 9" xfId="30597"/>
    <cellStyle name="Ввод  2 2 8 15" xfId="30598"/>
    <cellStyle name="Ввод  2 2 8 15 10" xfId="30599"/>
    <cellStyle name="Ввод  2 2 8 15 11" xfId="30600"/>
    <cellStyle name="Ввод  2 2 8 15 2" xfId="30601"/>
    <cellStyle name="Ввод  2 2 8 15 3" xfId="30602"/>
    <cellStyle name="Ввод  2 2 8 15 4" xfId="30603"/>
    <cellStyle name="Ввод  2 2 8 15 5" xfId="30604"/>
    <cellStyle name="Ввод  2 2 8 15 6" xfId="30605"/>
    <cellStyle name="Ввод  2 2 8 15 7" xfId="30606"/>
    <cellStyle name="Ввод  2 2 8 15 8" xfId="30607"/>
    <cellStyle name="Ввод  2 2 8 15 9" xfId="30608"/>
    <cellStyle name="Ввод  2 2 8 16" xfId="30609"/>
    <cellStyle name="Ввод  2 2 8 16 10" xfId="30610"/>
    <cellStyle name="Ввод  2 2 8 16 11" xfId="30611"/>
    <cellStyle name="Ввод  2 2 8 16 2" xfId="30612"/>
    <cellStyle name="Ввод  2 2 8 16 3" xfId="30613"/>
    <cellStyle name="Ввод  2 2 8 16 4" xfId="30614"/>
    <cellStyle name="Ввод  2 2 8 16 5" xfId="30615"/>
    <cellStyle name="Ввод  2 2 8 16 6" xfId="30616"/>
    <cellStyle name="Ввод  2 2 8 16 7" xfId="30617"/>
    <cellStyle name="Ввод  2 2 8 16 8" xfId="30618"/>
    <cellStyle name="Ввод  2 2 8 16 9" xfId="30619"/>
    <cellStyle name="Ввод  2 2 8 17" xfId="30620"/>
    <cellStyle name="Ввод  2 2 8 17 10" xfId="30621"/>
    <cellStyle name="Ввод  2 2 8 17 11" xfId="30622"/>
    <cellStyle name="Ввод  2 2 8 17 2" xfId="30623"/>
    <cellStyle name="Ввод  2 2 8 17 3" xfId="30624"/>
    <cellStyle name="Ввод  2 2 8 17 4" xfId="30625"/>
    <cellStyle name="Ввод  2 2 8 17 5" xfId="30626"/>
    <cellStyle name="Ввод  2 2 8 17 6" xfId="30627"/>
    <cellStyle name="Ввод  2 2 8 17 7" xfId="30628"/>
    <cellStyle name="Ввод  2 2 8 17 8" xfId="30629"/>
    <cellStyle name="Ввод  2 2 8 17 9" xfId="30630"/>
    <cellStyle name="Ввод  2 2 8 18" xfId="30631"/>
    <cellStyle name="Ввод  2 2 8 18 10" xfId="30632"/>
    <cellStyle name="Ввод  2 2 8 18 11" xfId="30633"/>
    <cellStyle name="Ввод  2 2 8 18 2" xfId="30634"/>
    <cellStyle name="Ввод  2 2 8 18 3" xfId="30635"/>
    <cellStyle name="Ввод  2 2 8 18 4" xfId="30636"/>
    <cellStyle name="Ввод  2 2 8 18 5" xfId="30637"/>
    <cellStyle name="Ввод  2 2 8 18 6" xfId="30638"/>
    <cellStyle name="Ввод  2 2 8 18 7" xfId="30639"/>
    <cellStyle name="Ввод  2 2 8 18 8" xfId="30640"/>
    <cellStyle name="Ввод  2 2 8 18 9" xfId="30641"/>
    <cellStyle name="Ввод  2 2 8 19" xfId="30642"/>
    <cellStyle name="Ввод  2 2 8 2" xfId="30643"/>
    <cellStyle name="Ввод  2 2 8 2 10" xfId="30644"/>
    <cellStyle name="Ввод  2 2 8 2 11" xfId="30645"/>
    <cellStyle name="Ввод  2 2 8 2 2" xfId="30646"/>
    <cellStyle name="Ввод  2 2 8 2 3" xfId="30647"/>
    <cellStyle name="Ввод  2 2 8 2 4" xfId="30648"/>
    <cellStyle name="Ввод  2 2 8 2 5" xfId="30649"/>
    <cellStyle name="Ввод  2 2 8 2 6" xfId="30650"/>
    <cellStyle name="Ввод  2 2 8 2 7" xfId="30651"/>
    <cellStyle name="Ввод  2 2 8 2 8" xfId="30652"/>
    <cellStyle name="Ввод  2 2 8 2 9" xfId="30653"/>
    <cellStyle name="Ввод  2 2 8 20" xfId="30654"/>
    <cellStyle name="Ввод  2 2 8 21" xfId="30655"/>
    <cellStyle name="Ввод  2 2 8 22" xfId="30656"/>
    <cellStyle name="Ввод  2 2 8 23" xfId="30657"/>
    <cellStyle name="Ввод  2 2 8 24" xfId="30658"/>
    <cellStyle name="Ввод  2 2 8 25" xfId="30659"/>
    <cellStyle name="Ввод  2 2 8 26" xfId="30660"/>
    <cellStyle name="Ввод  2 2 8 27" xfId="30661"/>
    <cellStyle name="Ввод  2 2 8 28" xfId="30662"/>
    <cellStyle name="Ввод  2 2 8 29" xfId="30663"/>
    <cellStyle name="Ввод  2 2 8 3" xfId="30664"/>
    <cellStyle name="Ввод  2 2 8 3 10" xfId="30665"/>
    <cellStyle name="Ввод  2 2 8 3 11" xfId="30666"/>
    <cellStyle name="Ввод  2 2 8 3 2" xfId="30667"/>
    <cellStyle name="Ввод  2 2 8 3 3" xfId="30668"/>
    <cellStyle name="Ввод  2 2 8 3 4" xfId="30669"/>
    <cellStyle name="Ввод  2 2 8 3 5" xfId="30670"/>
    <cellStyle name="Ввод  2 2 8 3 6" xfId="30671"/>
    <cellStyle name="Ввод  2 2 8 3 7" xfId="30672"/>
    <cellStyle name="Ввод  2 2 8 3 8" xfId="30673"/>
    <cellStyle name="Ввод  2 2 8 3 9" xfId="30674"/>
    <cellStyle name="Ввод  2 2 8 30" xfId="30675"/>
    <cellStyle name="Ввод  2 2 8 31" xfId="30676"/>
    <cellStyle name="Ввод  2 2 8 32" xfId="30677"/>
    <cellStyle name="Ввод  2 2 8 33" xfId="30678"/>
    <cellStyle name="Ввод  2 2 8 34" xfId="30679"/>
    <cellStyle name="Ввод  2 2 8 35" xfId="30680"/>
    <cellStyle name="Ввод  2 2 8 36" xfId="30681"/>
    <cellStyle name="Ввод  2 2 8 37" xfId="30682"/>
    <cellStyle name="Ввод  2 2 8 38" xfId="30683"/>
    <cellStyle name="Ввод  2 2 8 39" xfId="30684"/>
    <cellStyle name="Ввод  2 2 8 4" xfId="30685"/>
    <cellStyle name="Ввод  2 2 8 4 10" xfId="30686"/>
    <cellStyle name="Ввод  2 2 8 4 11" xfId="30687"/>
    <cellStyle name="Ввод  2 2 8 4 2" xfId="30688"/>
    <cellStyle name="Ввод  2 2 8 4 3" xfId="30689"/>
    <cellStyle name="Ввод  2 2 8 4 4" xfId="30690"/>
    <cellStyle name="Ввод  2 2 8 4 5" xfId="30691"/>
    <cellStyle name="Ввод  2 2 8 4 6" xfId="30692"/>
    <cellStyle name="Ввод  2 2 8 4 7" xfId="30693"/>
    <cellStyle name="Ввод  2 2 8 4 8" xfId="30694"/>
    <cellStyle name="Ввод  2 2 8 4 9" xfId="30695"/>
    <cellStyle name="Ввод  2 2 8 40" xfId="30696"/>
    <cellStyle name="Ввод  2 2 8 5" xfId="30697"/>
    <cellStyle name="Ввод  2 2 8 5 10" xfId="30698"/>
    <cellStyle name="Ввод  2 2 8 5 11" xfId="30699"/>
    <cellStyle name="Ввод  2 2 8 5 2" xfId="30700"/>
    <cellStyle name="Ввод  2 2 8 5 3" xfId="30701"/>
    <cellStyle name="Ввод  2 2 8 5 4" xfId="30702"/>
    <cellStyle name="Ввод  2 2 8 5 5" xfId="30703"/>
    <cellStyle name="Ввод  2 2 8 5 6" xfId="30704"/>
    <cellStyle name="Ввод  2 2 8 5 7" xfId="30705"/>
    <cellStyle name="Ввод  2 2 8 5 8" xfId="30706"/>
    <cellStyle name="Ввод  2 2 8 5 9" xfId="30707"/>
    <cellStyle name="Ввод  2 2 8 6" xfId="30708"/>
    <cellStyle name="Ввод  2 2 8 6 10" xfId="30709"/>
    <cellStyle name="Ввод  2 2 8 6 11" xfId="30710"/>
    <cellStyle name="Ввод  2 2 8 6 2" xfId="30711"/>
    <cellStyle name="Ввод  2 2 8 6 3" xfId="30712"/>
    <cellStyle name="Ввод  2 2 8 6 4" xfId="30713"/>
    <cellStyle name="Ввод  2 2 8 6 5" xfId="30714"/>
    <cellStyle name="Ввод  2 2 8 6 6" xfId="30715"/>
    <cellStyle name="Ввод  2 2 8 6 7" xfId="30716"/>
    <cellStyle name="Ввод  2 2 8 6 8" xfId="30717"/>
    <cellStyle name="Ввод  2 2 8 6 9" xfId="30718"/>
    <cellStyle name="Ввод  2 2 8 7" xfId="30719"/>
    <cellStyle name="Ввод  2 2 8 7 10" xfId="30720"/>
    <cellStyle name="Ввод  2 2 8 7 11" xfId="30721"/>
    <cellStyle name="Ввод  2 2 8 7 2" xfId="30722"/>
    <cellStyle name="Ввод  2 2 8 7 3" xfId="30723"/>
    <cellStyle name="Ввод  2 2 8 7 4" xfId="30724"/>
    <cellStyle name="Ввод  2 2 8 7 5" xfId="30725"/>
    <cellStyle name="Ввод  2 2 8 7 6" xfId="30726"/>
    <cellStyle name="Ввод  2 2 8 7 7" xfId="30727"/>
    <cellStyle name="Ввод  2 2 8 7 8" xfId="30728"/>
    <cellStyle name="Ввод  2 2 8 7 9" xfId="30729"/>
    <cellStyle name="Ввод  2 2 8 8" xfId="30730"/>
    <cellStyle name="Ввод  2 2 8 8 10" xfId="30731"/>
    <cellStyle name="Ввод  2 2 8 8 11" xfId="30732"/>
    <cellStyle name="Ввод  2 2 8 8 2" xfId="30733"/>
    <cellStyle name="Ввод  2 2 8 8 3" xfId="30734"/>
    <cellStyle name="Ввод  2 2 8 8 4" xfId="30735"/>
    <cellStyle name="Ввод  2 2 8 8 5" xfId="30736"/>
    <cellStyle name="Ввод  2 2 8 8 6" xfId="30737"/>
    <cellStyle name="Ввод  2 2 8 8 7" xfId="30738"/>
    <cellStyle name="Ввод  2 2 8 8 8" xfId="30739"/>
    <cellStyle name="Ввод  2 2 8 8 9" xfId="30740"/>
    <cellStyle name="Ввод  2 2 8 9" xfId="30741"/>
    <cellStyle name="Ввод  2 2 8 9 10" xfId="30742"/>
    <cellStyle name="Ввод  2 2 8 9 11" xfId="30743"/>
    <cellStyle name="Ввод  2 2 8 9 2" xfId="30744"/>
    <cellStyle name="Ввод  2 2 8 9 3" xfId="30745"/>
    <cellStyle name="Ввод  2 2 8 9 4" xfId="30746"/>
    <cellStyle name="Ввод  2 2 8 9 5" xfId="30747"/>
    <cellStyle name="Ввод  2 2 8 9 6" xfId="30748"/>
    <cellStyle name="Ввод  2 2 8 9 7" xfId="30749"/>
    <cellStyle name="Ввод  2 2 8 9 8" xfId="30750"/>
    <cellStyle name="Ввод  2 2 8 9 9" xfId="30751"/>
    <cellStyle name="Ввод  2 2 9" xfId="30752"/>
    <cellStyle name="Ввод  2 2 9 10" xfId="30753"/>
    <cellStyle name="Ввод  2 2 9 10 10" xfId="30754"/>
    <cellStyle name="Ввод  2 2 9 10 11" xfId="30755"/>
    <cellStyle name="Ввод  2 2 9 10 2" xfId="30756"/>
    <cellStyle name="Ввод  2 2 9 10 3" xfId="30757"/>
    <cellStyle name="Ввод  2 2 9 10 4" xfId="30758"/>
    <cellStyle name="Ввод  2 2 9 10 5" xfId="30759"/>
    <cellStyle name="Ввод  2 2 9 10 6" xfId="30760"/>
    <cellStyle name="Ввод  2 2 9 10 7" xfId="30761"/>
    <cellStyle name="Ввод  2 2 9 10 8" xfId="30762"/>
    <cellStyle name="Ввод  2 2 9 10 9" xfId="30763"/>
    <cellStyle name="Ввод  2 2 9 11" xfId="30764"/>
    <cellStyle name="Ввод  2 2 9 11 10" xfId="30765"/>
    <cellStyle name="Ввод  2 2 9 11 11" xfId="30766"/>
    <cellStyle name="Ввод  2 2 9 11 2" xfId="30767"/>
    <cellStyle name="Ввод  2 2 9 11 3" xfId="30768"/>
    <cellStyle name="Ввод  2 2 9 11 4" xfId="30769"/>
    <cellStyle name="Ввод  2 2 9 11 5" xfId="30770"/>
    <cellStyle name="Ввод  2 2 9 11 6" xfId="30771"/>
    <cellStyle name="Ввод  2 2 9 11 7" xfId="30772"/>
    <cellStyle name="Ввод  2 2 9 11 8" xfId="30773"/>
    <cellStyle name="Ввод  2 2 9 11 9" xfId="30774"/>
    <cellStyle name="Ввод  2 2 9 12" xfId="30775"/>
    <cellStyle name="Ввод  2 2 9 12 10" xfId="30776"/>
    <cellStyle name="Ввод  2 2 9 12 11" xfId="30777"/>
    <cellStyle name="Ввод  2 2 9 12 2" xfId="30778"/>
    <cellStyle name="Ввод  2 2 9 12 3" xfId="30779"/>
    <cellStyle name="Ввод  2 2 9 12 4" xfId="30780"/>
    <cellStyle name="Ввод  2 2 9 12 5" xfId="30781"/>
    <cellStyle name="Ввод  2 2 9 12 6" xfId="30782"/>
    <cellStyle name="Ввод  2 2 9 12 7" xfId="30783"/>
    <cellStyle name="Ввод  2 2 9 12 8" xfId="30784"/>
    <cellStyle name="Ввод  2 2 9 12 9" xfId="30785"/>
    <cellStyle name="Ввод  2 2 9 13" xfId="30786"/>
    <cellStyle name="Ввод  2 2 9 13 10" xfId="30787"/>
    <cellStyle name="Ввод  2 2 9 13 11" xfId="30788"/>
    <cellStyle name="Ввод  2 2 9 13 2" xfId="30789"/>
    <cellStyle name="Ввод  2 2 9 13 3" xfId="30790"/>
    <cellStyle name="Ввод  2 2 9 13 4" xfId="30791"/>
    <cellStyle name="Ввод  2 2 9 13 5" xfId="30792"/>
    <cellStyle name="Ввод  2 2 9 13 6" xfId="30793"/>
    <cellStyle name="Ввод  2 2 9 13 7" xfId="30794"/>
    <cellStyle name="Ввод  2 2 9 13 8" xfId="30795"/>
    <cellStyle name="Ввод  2 2 9 13 9" xfId="30796"/>
    <cellStyle name="Ввод  2 2 9 14" xfId="30797"/>
    <cellStyle name="Ввод  2 2 9 14 10" xfId="30798"/>
    <cellStyle name="Ввод  2 2 9 14 11" xfId="30799"/>
    <cellStyle name="Ввод  2 2 9 14 2" xfId="30800"/>
    <cellStyle name="Ввод  2 2 9 14 3" xfId="30801"/>
    <cellStyle name="Ввод  2 2 9 14 4" xfId="30802"/>
    <cellStyle name="Ввод  2 2 9 14 5" xfId="30803"/>
    <cellStyle name="Ввод  2 2 9 14 6" xfId="30804"/>
    <cellStyle name="Ввод  2 2 9 14 7" xfId="30805"/>
    <cellStyle name="Ввод  2 2 9 14 8" xfId="30806"/>
    <cellStyle name="Ввод  2 2 9 14 9" xfId="30807"/>
    <cellStyle name="Ввод  2 2 9 15" xfId="30808"/>
    <cellStyle name="Ввод  2 2 9 15 10" xfId="30809"/>
    <cellStyle name="Ввод  2 2 9 15 11" xfId="30810"/>
    <cellStyle name="Ввод  2 2 9 15 2" xfId="30811"/>
    <cellStyle name="Ввод  2 2 9 15 3" xfId="30812"/>
    <cellStyle name="Ввод  2 2 9 15 4" xfId="30813"/>
    <cellStyle name="Ввод  2 2 9 15 5" xfId="30814"/>
    <cellStyle name="Ввод  2 2 9 15 6" xfId="30815"/>
    <cellStyle name="Ввод  2 2 9 15 7" xfId="30816"/>
    <cellStyle name="Ввод  2 2 9 15 8" xfId="30817"/>
    <cellStyle name="Ввод  2 2 9 15 9" xfId="30818"/>
    <cellStyle name="Ввод  2 2 9 16" xfId="30819"/>
    <cellStyle name="Ввод  2 2 9 16 10" xfId="30820"/>
    <cellStyle name="Ввод  2 2 9 16 11" xfId="30821"/>
    <cellStyle name="Ввод  2 2 9 16 2" xfId="30822"/>
    <cellStyle name="Ввод  2 2 9 16 3" xfId="30823"/>
    <cellStyle name="Ввод  2 2 9 16 4" xfId="30824"/>
    <cellStyle name="Ввод  2 2 9 16 5" xfId="30825"/>
    <cellStyle name="Ввод  2 2 9 16 6" xfId="30826"/>
    <cellStyle name="Ввод  2 2 9 16 7" xfId="30827"/>
    <cellStyle name="Ввод  2 2 9 16 8" xfId="30828"/>
    <cellStyle name="Ввод  2 2 9 16 9" xfId="30829"/>
    <cellStyle name="Ввод  2 2 9 17" xfId="30830"/>
    <cellStyle name="Ввод  2 2 9 17 10" xfId="30831"/>
    <cellStyle name="Ввод  2 2 9 17 11" xfId="30832"/>
    <cellStyle name="Ввод  2 2 9 17 2" xfId="30833"/>
    <cellStyle name="Ввод  2 2 9 17 3" xfId="30834"/>
    <cellStyle name="Ввод  2 2 9 17 4" xfId="30835"/>
    <cellStyle name="Ввод  2 2 9 17 5" xfId="30836"/>
    <cellStyle name="Ввод  2 2 9 17 6" xfId="30837"/>
    <cellStyle name="Ввод  2 2 9 17 7" xfId="30838"/>
    <cellStyle name="Ввод  2 2 9 17 8" xfId="30839"/>
    <cellStyle name="Ввод  2 2 9 17 9" xfId="30840"/>
    <cellStyle name="Ввод  2 2 9 18" xfId="30841"/>
    <cellStyle name="Ввод  2 2 9 18 10" xfId="30842"/>
    <cellStyle name="Ввод  2 2 9 18 11" xfId="30843"/>
    <cellStyle name="Ввод  2 2 9 18 2" xfId="30844"/>
    <cellStyle name="Ввод  2 2 9 18 3" xfId="30845"/>
    <cellStyle name="Ввод  2 2 9 18 4" xfId="30846"/>
    <cellStyle name="Ввод  2 2 9 18 5" xfId="30847"/>
    <cellStyle name="Ввод  2 2 9 18 6" xfId="30848"/>
    <cellStyle name="Ввод  2 2 9 18 7" xfId="30849"/>
    <cellStyle name="Ввод  2 2 9 18 8" xfId="30850"/>
    <cellStyle name="Ввод  2 2 9 18 9" xfId="30851"/>
    <cellStyle name="Ввод  2 2 9 19" xfId="30852"/>
    <cellStyle name="Ввод  2 2 9 2" xfId="30853"/>
    <cellStyle name="Ввод  2 2 9 2 10" xfId="30854"/>
    <cellStyle name="Ввод  2 2 9 2 11" xfId="30855"/>
    <cellStyle name="Ввод  2 2 9 2 2" xfId="30856"/>
    <cellStyle name="Ввод  2 2 9 2 3" xfId="30857"/>
    <cellStyle name="Ввод  2 2 9 2 4" xfId="30858"/>
    <cellStyle name="Ввод  2 2 9 2 5" xfId="30859"/>
    <cellStyle name="Ввод  2 2 9 2 6" xfId="30860"/>
    <cellStyle name="Ввод  2 2 9 2 7" xfId="30861"/>
    <cellStyle name="Ввод  2 2 9 2 8" xfId="30862"/>
    <cellStyle name="Ввод  2 2 9 2 9" xfId="30863"/>
    <cellStyle name="Ввод  2 2 9 20" xfId="30864"/>
    <cellStyle name="Ввод  2 2 9 21" xfId="30865"/>
    <cellStyle name="Ввод  2 2 9 22" xfId="30866"/>
    <cellStyle name="Ввод  2 2 9 23" xfId="30867"/>
    <cellStyle name="Ввод  2 2 9 24" xfId="30868"/>
    <cellStyle name="Ввод  2 2 9 25" xfId="30869"/>
    <cellStyle name="Ввод  2 2 9 26" xfId="30870"/>
    <cellStyle name="Ввод  2 2 9 27" xfId="30871"/>
    <cellStyle name="Ввод  2 2 9 28" xfId="30872"/>
    <cellStyle name="Ввод  2 2 9 29" xfId="30873"/>
    <cellStyle name="Ввод  2 2 9 3" xfId="30874"/>
    <cellStyle name="Ввод  2 2 9 3 10" xfId="30875"/>
    <cellStyle name="Ввод  2 2 9 3 11" xfId="30876"/>
    <cellStyle name="Ввод  2 2 9 3 2" xfId="30877"/>
    <cellStyle name="Ввод  2 2 9 3 3" xfId="30878"/>
    <cellStyle name="Ввод  2 2 9 3 4" xfId="30879"/>
    <cellStyle name="Ввод  2 2 9 3 5" xfId="30880"/>
    <cellStyle name="Ввод  2 2 9 3 6" xfId="30881"/>
    <cellStyle name="Ввод  2 2 9 3 7" xfId="30882"/>
    <cellStyle name="Ввод  2 2 9 3 8" xfId="30883"/>
    <cellStyle name="Ввод  2 2 9 3 9" xfId="30884"/>
    <cellStyle name="Ввод  2 2 9 30" xfId="30885"/>
    <cellStyle name="Ввод  2 2 9 31" xfId="30886"/>
    <cellStyle name="Ввод  2 2 9 32" xfId="30887"/>
    <cellStyle name="Ввод  2 2 9 33" xfId="30888"/>
    <cellStyle name="Ввод  2 2 9 34" xfId="30889"/>
    <cellStyle name="Ввод  2 2 9 35" xfId="30890"/>
    <cellStyle name="Ввод  2 2 9 36" xfId="30891"/>
    <cellStyle name="Ввод  2 2 9 37" xfId="30892"/>
    <cellStyle name="Ввод  2 2 9 38" xfId="30893"/>
    <cellStyle name="Ввод  2 2 9 39" xfId="30894"/>
    <cellStyle name="Ввод  2 2 9 4" xfId="30895"/>
    <cellStyle name="Ввод  2 2 9 4 10" xfId="30896"/>
    <cellStyle name="Ввод  2 2 9 4 11" xfId="30897"/>
    <cellStyle name="Ввод  2 2 9 4 2" xfId="30898"/>
    <cellStyle name="Ввод  2 2 9 4 3" xfId="30899"/>
    <cellStyle name="Ввод  2 2 9 4 4" xfId="30900"/>
    <cellStyle name="Ввод  2 2 9 4 5" xfId="30901"/>
    <cellStyle name="Ввод  2 2 9 4 6" xfId="30902"/>
    <cellStyle name="Ввод  2 2 9 4 7" xfId="30903"/>
    <cellStyle name="Ввод  2 2 9 4 8" xfId="30904"/>
    <cellStyle name="Ввод  2 2 9 4 9" xfId="30905"/>
    <cellStyle name="Ввод  2 2 9 40" xfId="30906"/>
    <cellStyle name="Ввод  2 2 9 5" xfId="30907"/>
    <cellStyle name="Ввод  2 2 9 5 10" xfId="30908"/>
    <cellStyle name="Ввод  2 2 9 5 11" xfId="30909"/>
    <cellStyle name="Ввод  2 2 9 5 2" xfId="30910"/>
    <cellStyle name="Ввод  2 2 9 5 3" xfId="30911"/>
    <cellStyle name="Ввод  2 2 9 5 4" xfId="30912"/>
    <cellStyle name="Ввод  2 2 9 5 5" xfId="30913"/>
    <cellStyle name="Ввод  2 2 9 5 6" xfId="30914"/>
    <cellStyle name="Ввод  2 2 9 5 7" xfId="30915"/>
    <cellStyle name="Ввод  2 2 9 5 8" xfId="30916"/>
    <cellStyle name="Ввод  2 2 9 5 9" xfId="30917"/>
    <cellStyle name="Ввод  2 2 9 6" xfId="30918"/>
    <cellStyle name="Ввод  2 2 9 6 10" xfId="30919"/>
    <cellStyle name="Ввод  2 2 9 6 11" xfId="30920"/>
    <cellStyle name="Ввод  2 2 9 6 2" xfId="30921"/>
    <cellStyle name="Ввод  2 2 9 6 3" xfId="30922"/>
    <cellStyle name="Ввод  2 2 9 6 4" xfId="30923"/>
    <cellStyle name="Ввод  2 2 9 6 5" xfId="30924"/>
    <cellStyle name="Ввод  2 2 9 6 6" xfId="30925"/>
    <cellStyle name="Ввод  2 2 9 6 7" xfId="30926"/>
    <cellStyle name="Ввод  2 2 9 6 8" xfId="30927"/>
    <cellStyle name="Ввод  2 2 9 6 9" xfId="30928"/>
    <cellStyle name="Ввод  2 2 9 7" xfId="30929"/>
    <cellStyle name="Ввод  2 2 9 7 10" xfId="30930"/>
    <cellStyle name="Ввод  2 2 9 7 11" xfId="30931"/>
    <cellStyle name="Ввод  2 2 9 7 2" xfId="30932"/>
    <cellStyle name="Ввод  2 2 9 7 3" xfId="30933"/>
    <cellStyle name="Ввод  2 2 9 7 4" xfId="30934"/>
    <cellStyle name="Ввод  2 2 9 7 5" xfId="30935"/>
    <cellStyle name="Ввод  2 2 9 7 6" xfId="30936"/>
    <cellStyle name="Ввод  2 2 9 7 7" xfId="30937"/>
    <cellStyle name="Ввод  2 2 9 7 8" xfId="30938"/>
    <cellStyle name="Ввод  2 2 9 7 9" xfId="30939"/>
    <cellStyle name="Ввод  2 2 9 8" xfId="30940"/>
    <cellStyle name="Ввод  2 2 9 8 10" xfId="30941"/>
    <cellStyle name="Ввод  2 2 9 8 11" xfId="30942"/>
    <cellStyle name="Ввод  2 2 9 8 2" xfId="30943"/>
    <cellStyle name="Ввод  2 2 9 8 3" xfId="30944"/>
    <cellStyle name="Ввод  2 2 9 8 4" xfId="30945"/>
    <cellStyle name="Ввод  2 2 9 8 5" xfId="30946"/>
    <cellStyle name="Ввод  2 2 9 8 6" xfId="30947"/>
    <cellStyle name="Ввод  2 2 9 8 7" xfId="30948"/>
    <cellStyle name="Ввод  2 2 9 8 8" xfId="30949"/>
    <cellStyle name="Ввод  2 2 9 8 9" xfId="30950"/>
    <cellStyle name="Ввод  2 2 9 9" xfId="30951"/>
    <cellStyle name="Ввод  2 2 9 9 10" xfId="30952"/>
    <cellStyle name="Ввод  2 2 9 9 11" xfId="30953"/>
    <cellStyle name="Ввод  2 2 9 9 2" xfId="30954"/>
    <cellStyle name="Ввод  2 2 9 9 3" xfId="30955"/>
    <cellStyle name="Ввод  2 2 9 9 4" xfId="30956"/>
    <cellStyle name="Ввод  2 2 9 9 5" xfId="30957"/>
    <cellStyle name="Ввод  2 2 9 9 6" xfId="30958"/>
    <cellStyle name="Ввод  2 2 9 9 7" xfId="30959"/>
    <cellStyle name="Ввод  2 2 9 9 8" xfId="30960"/>
    <cellStyle name="Ввод  2 2 9 9 9" xfId="30961"/>
    <cellStyle name="Ввод  2 20" xfId="30962"/>
    <cellStyle name="Ввод  2 20 10" xfId="30963"/>
    <cellStyle name="Ввод  2 20 11" xfId="30964"/>
    <cellStyle name="Ввод  2 20 2" xfId="30965"/>
    <cellStyle name="Ввод  2 20 3" xfId="30966"/>
    <cellStyle name="Ввод  2 20 4" xfId="30967"/>
    <cellStyle name="Ввод  2 20 5" xfId="30968"/>
    <cellStyle name="Ввод  2 20 6" xfId="30969"/>
    <cellStyle name="Ввод  2 20 7" xfId="30970"/>
    <cellStyle name="Ввод  2 20 8" xfId="30971"/>
    <cellStyle name="Ввод  2 20 9" xfId="30972"/>
    <cellStyle name="Ввод  2 21" xfId="30973"/>
    <cellStyle name="Ввод  2 21 10" xfId="30974"/>
    <cellStyle name="Ввод  2 21 11" xfId="30975"/>
    <cellStyle name="Ввод  2 21 2" xfId="30976"/>
    <cellStyle name="Ввод  2 21 3" xfId="30977"/>
    <cellStyle name="Ввод  2 21 4" xfId="30978"/>
    <cellStyle name="Ввод  2 21 5" xfId="30979"/>
    <cellStyle name="Ввод  2 21 6" xfId="30980"/>
    <cellStyle name="Ввод  2 21 7" xfId="30981"/>
    <cellStyle name="Ввод  2 21 8" xfId="30982"/>
    <cellStyle name="Ввод  2 21 9" xfId="30983"/>
    <cellStyle name="Ввод  2 22" xfId="30984"/>
    <cellStyle name="Ввод  2 22 10" xfId="30985"/>
    <cellStyle name="Ввод  2 22 11" xfId="30986"/>
    <cellStyle name="Ввод  2 22 2" xfId="30987"/>
    <cellStyle name="Ввод  2 22 3" xfId="30988"/>
    <cellStyle name="Ввод  2 22 4" xfId="30989"/>
    <cellStyle name="Ввод  2 22 5" xfId="30990"/>
    <cellStyle name="Ввод  2 22 6" xfId="30991"/>
    <cellStyle name="Ввод  2 22 7" xfId="30992"/>
    <cellStyle name="Ввод  2 22 8" xfId="30993"/>
    <cellStyle name="Ввод  2 22 9" xfId="30994"/>
    <cellStyle name="Ввод  2 23" xfId="30995"/>
    <cellStyle name="Ввод  2 23 10" xfId="30996"/>
    <cellStyle name="Ввод  2 23 11" xfId="30997"/>
    <cellStyle name="Ввод  2 23 2" xfId="30998"/>
    <cellStyle name="Ввод  2 23 3" xfId="30999"/>
    <cellStyle name="Ввод  2 23 4" xfId="31000"/>
    <cellStyle name="Ввод  2 23 5" xfId="31001"/>
    <cellStyle name="Ввод  2 23 6" xfId="31002"/>
    <cellStyle name="Ввод  2 23 7" xfId="31003"/>
    <cellStyle name="Ввод  2 23 8" xfId="31004"/>
    <cellStyle name="Ввод  2 23 9" xfId="31005"/>
    <cellStyle name="Ввод  2 24" xfId="31006"/>
    <cellStyle name="Ввод  2 24 10" xfId="31007"/>
    <cellStyle name="Ввод  2 24 11" xfId="31008"/>
    <cellStyle name="Ввод  2 24 2" xfId="31009"/>
    <cellStyle name="Ввод  2 24 3" xfId="31010"/>
    <cellStyle name="Ввод  2 24 4" xfId="31011"/>
    <cellStyle name="Ввод  2 24 5" xfId="31012"/>
    <cellStyle name="Ввод  2 24 6" xfId="31013"/>
    <cellStyle name="Ввод  2 24 7" xfId="31014"/>
    <cellStyle name="Ввод  2 24 8" xfId="31015"/>
    <cellStyle name="Ввод  2 24 9" xfId="31016"/>
    <cellStyle name="Ввод  2 25" xfId="31017"/>
    <cellStyle name="Ввод  2 25 10" xfId="31018"/>
    <cellStyle name="Ввод  2 25 11" xfId="31019"/>
    <cellStyle name="Ввод  2 25 2" xfId="31020"/>
    <cellStyle name="Ввод  2 25 3" xfId="31021"/>
    <cellStyle name="Ввод  2 25 4" xfId="31022"/>
    <cellStyle name="Ввод  2 25 5" xfId="31023"/>
    <cellStyle name="Ввод  2 25 6" xfId="31024"/>
    <cellStyle name="Ввод  2 25 7" xfId="31025"/>
    <cellStyle name="Ввод  2 25 8" xfId="31026"/>
    <cellStyle name="Ввод  2 25 9" xfId="31027"/>
    <cellStyle name="Ввод  2 26" xfId="31028"/>
    <cellStyle name="Ввод  2 26 10" xfId="31029"/>
    <cellStyle name="Ввод  2 26 11" xfId="31030"/>
    <cellStyle name="Ввод  2 26 2" xfId="31031"/>
    <cellStyle name="Ввод  2 26 3" xfId="31032"/>
    <cellStyle name="Ввод  2 26 4" xfId="31033"/>
    <cellStyle name="Ввод  2 26 5" xfId="31034"/>
    <cellStyle name="Ввод  2 26 6" xfId="31035"/>
    <cellStyle name="Ввод  2 26 7" xfId="31036"/>
    <cellStyle name="Ввод  2 26 8" xfId="31037"/>
    <cellStyle name="Ввод  2 26 9" xfId="31038"/>
    <cellStyle name="Ввод  2 27" xfId="31039"/>
    <cellStyle name="Ввод  2 27 10" xfId="31040"/>
    <cellStyle name="Ввод  2 27 11" xfId="31041"/>
    <cellStyle name="Ввод  2 27 2" xfId="31042"/>
    <cellStyle name="Ввод  2 27 3" xfId="31043"/>
    <cellStyle name="Ввод  2 27 4" xfId="31044"/>
    <cellStyle name="Ввод  2 27 5" xfId="31045"/>
    <cellStyle name="Ввод  2 27 6" xfId="31046"/>
    <cellStyle name="Ввод  2 27 7" xfId="31047"/>
    <cellStyle name="Ввод  2 27 8" xfId="31048"/>
    <cellStyle name="Ввод  2 27 9" xfId="31049"/>
    <cellStyle name="Ввод  2 28" xfId="31050"/>
    <cellStyle name="Ввод  2 28 10" xfId="31051"/>
    <cellStyle name="Ввод  2 28 11" xfId="31052"/>
    <cellStyle name="Ввод  2 28 2" xfId="31053"/>
    <cellStyle name="Ввод  2 28 3" xfId="31054"/>
    <cellStyle name="Ввод  2 28 4" xfId="31055"/>
    <cellStyle name="Ввод  2 28 5" xfId="31056"/>
    <cellStyle name="Ввод  2 28 6" xfId="31057"/>
    <cellStyle name="Ввод  2 28 7" xfId="31058"/>
    <cellStyle name="Ввод  2 28 8" xfId="31059"/>
    <cellStyle name="Ввод  2 28 9" xfId="31060"/>
    <cellStyle name="Ввод  2 29" xfId="31061"/>
    <cellStyle name="Ввод  2 29 10" xfId="31062"/>
    <cellStyle name="Ввод  2 29 11" xfId="31063"/>
    <cellStyle name="Ввод  2 29 2" xfId="31064"/>
    <cellStyle name="Ввод  2 29 3" xfId="31065"/>
    <cellStyle name="Ввод  2 29 4" xfId="31066"/>
    <cellStyle name="Ввод  2 29 5" xfId="31067"/>
    <cellStyle name="Ввод  2 29 6" xfId="31068"/>
    <cellStyle name="Ввод  2 29 7" xfId="31069"/>
    <cellStyle name="Ввод  2 29 8" xfId="31070"/>
    <cellStyle name="Ввод  2 29 9" xfId="31071"/>
    <cellStyle name="Ввод  2 3" xfId="31072"/>
    <cellStyle name="Ввод  2 3 10" xfId="31073"/>
    <cellStyle name="Ввод  2 3 10 10" xfId="31074"/>
    <cellStyle name="Ввод  2 3 10 11" xfId="31075"/>
    <cellStyle name="Ввод  2 3 10 2" xfId="31076"/>
    <cellStyle name="Ввод  2 3 10 3" xfId="31077"/>
    <cellStyle name="Ввод  2 3 10 4" xfId="31078"/>
    <cellStyle name="Ввод  2 3 10 5" xfId="31079"/>
    <cellStyle name="Ввод  2 3 10 6" xfId="31080"/>
    <cellStyle name="Ввод  2 3 10 7" xfId="31081"/>
    <cellStyle name="Ввод  2 3 10 8" xfId="31082"/>
    <cellStyle name="Ввод  2 3 10 9" xfId="31083"/>
    <cellStyle name="Ввод  2 3 11" xfId="31084"/>
    <cellStyle name="Ввод  2 3 11 10" xfId="31085"/>
    <cellStyle name="Ввод  2 3 11 11" xfId="31086"/>
    <cellStyle name="Ввод  2 3 11 2" xfId="31087"/>
    <cellStyle name="Ввод  2 3 11 3" xfId="31088"/>
    <cellStyle name="Ввод  2 3 11 4" xfId="31089"/>
    <cellStyle name="Ввод  2 3 11 5" xfId="31090"/>
    <cellStyle name="Ввод  2 3 11 6" xfId="31091"/>
    <cellStyle name="Ввод  2 3 11 7" xfId="31092"/>
    <cellStyle name="Ввод  2 3 11 8" xfId="31093"/>
    <cellStyle name="Ввод  2 3 11 9" xfId="31094"/>
    <cellStyle name="Ввод  2 3 12" xfId="31095"/>
    <cellStyle name="Ввод  2 3 12 10" xfId="31096"/>
    <cellStyle name="Ввод  2 3 12 11" xfId="31097"/>
    <cellStyle name="Ввод  2 3 12 2" xfId="31098"/>
    <cellStyle name="Ввод  2 3 12 3" xfId="31099"/>
    <cellStyle name="Ввод  2 3 12 4" xfId="31100"/>
    <cellStyle name="Ввод  2 3 12 5" xfId="31101"/>
    <cellStyle name="Ввод  2 3 12 6" xfId="31102"/>
    <cellStyle name="Ввод  2 3 12 7" xfId="31103"/>
    <cellStyle name="Ввод  2 3 12 8" xfId="31104"/>
    <cellStyle name="Ввод  2 3 12 9" xfId="31105"/>
    <cellStyle name="Ввод  2 3 13" xfId="31106"/>
    <cellStyle name="Ввод  2 3 13 10" xfId="31107"/>
    <cellStyle name="Ввод  2 3 13 11" xfId="31108"/>
    <cellStyle name="Ввод  2 3 13 2" xfId="31109"/>
    <cellStyle name="Ввод  2 3 13 3" xfId="31110"/>
    <cellStyle name="Ввод  2 3 13 4" xfId="31111"/>
    <cellStyle name="Ввод  2 3 13 5" xfId="31112"/>
    <cellStyle name="Ввод  2 3 13 6" xfId="31113"/>
    <cellStyle name="Ввод  2 3 13 7" xfId="31114"/>
    <cellStyle name="Ввод  2 3 13 8" xfId="31115"/>
    <cellStyle name="Ввод  2 3 13 9" xfId="31116"/>
    <cellStyle name="Ввод  2 3 14" xfId="31117"/>
    <cellStyle name="Ввод  2 3 14 10" xfId="31118"/>
    <cellStyle name="Ввод  2 3 14 11" xfId="31119"/>
    <cellStyle name="Ввод  2 3 14 2" xfId="31120"/>
    <cellStyle name="Ввод  2 3 14 3" xfId="31121"/>
    <cellStyle name="Ввод  2 3 14 4" xfId="31122"/>
    <cellStyle name="Ввод  2 3 14 5" xfId="31123"/>
    <cellStyle name="Ввод  2 3 14 6" xfId="31124"/>
    <cellStyle name="Ввод  2 3 14 7" xfId="31125"/>
    <cellStyle name="Ввод  2 3 14 8" xfId="31126"/>
    <cellStyle name="Ввод  2 3 14 9" xfId="31127"/>
    <cellStyle name="Ввод  2 3 15" xfId="31128"/>
    <cellStyle name="Ввод  2 3 15 10" xfId="31129"/>
    <cellStyle name="Ввод  2 3 15 11" xfId="31130"/>
    <cellStyle name="Ввод  2 3 15 2" xfId="31131"/>
    <cellStyle name="Ввод  2 3 15 3" xfId="31132"/>
    <cellStyle name="Ввод  2 3 15 4" xfId="31133"/>
    <cellStyle name="Ввод  2 3 15 5" xfId="31134"/>
    <cellStyle name="Ввод  2 3 15 6" xfId="31135"/>
    <cellStyle name="Ввод  2 3 15 7" xfId="31136"/>
    <cellStyle name="Ввод  2 3 15 8" xfId="31137"/>
    <cellStyle name="Ввод  2 3 15 9" xfId="31138"/>
    <cellStyle name="Ввод  2 3 16" xfId="31139"/>
    <cellStyle name="Ввод  2 3 16 10" xfId="31140"/>
    <cellStyle name="Ввод  2 3 16 11" xfId="31141"/>
    <cellStyle name="Ввод  2 3 16 2" xfId="31142"/>
    <cellStyle name="Ввод  2 3 16 3" xfId="31143"/>
    <cellStyle name="Ввод  2 3 16 4" xfId="31144"/>
    <cellStyle name="Ввод  2 3 16 5" xfId="31145"/>
    <cellStyle name="Ввод  2 3 16 6" xfId="31146"/>
    <cellStyle name="Ввод  2 3 16 7" xfId="31147"/>
    <cellStyle name="Ввод  2 3 16 8" xfId="31148"/>
    <cellStyle name="Ввод  2 3 16 9" xfId="31149"/>
    <cellStyle name="Ввод  2 3 17" xfId="31150"/>
    <cellStyle name="Ввод  2 3 17 10" xfId="31151"/>
    <cellStyle name="Ввод  2 3 17 11" xfId="31152"/>
    <cellStyle name="Ввод  2 3 17 2" xfId="31153"/>
    <cellStyle name="Ввод  2 3 17 3" xfId="31154"/>
    <cellStyle name="Ввод  2 3 17 4" xfId="31155"/>
    <cellStyle name="Ввод  2 3 17 5" xfId="31156"/>
    <cellStyle name="Ввод  2 3 17 6" xfId="31157"/>
    <cellStyle name="Ввод  2 3 17 7" xfId="31158"/>
    <cellStyle name="Ввод  2 3 17 8" xfId="31159"/>
    <cellStyle name="Ввод  2 3 17 9" xfId="31160"/>
    <cellStyle name="Ввод  2 3 18" xfId="31161"/>
    <cellStyle name="Ввод  2 3 18 10" xfId="31162"/>
    <cellStyle name="Ввод  2 3 18 11" xfId="31163"/>
    <cellStyle name="Ввод  2 3 18 2" xfId="31164"/>
    <cellStyle name="Ввод  2 3 18 3" xfId="31165"/>
    <cellStyle name="Ввод  2 3 18 4" xfId="31166"/>
    <cellStyle name="Ввод  2 3 18 5" xfId="31167"/>
    <cellStyle name="Ввод  2 3 18 6" xfId="31168"/>
    <cellStyle name="Ввод  2 3 18 7" xfId="31169"/>
    <cellStyle name="Ввод  2 3 18 8" xfId="31170"/>
    <cellStyle name="Ввод  2 3 18 9" xfId="31171"/>
    <cellStyle name="Ввод  2 3 19" xfId="31172"/>
    <cellStyle name="Ввод  2 3 2" xfId="31173"/>
    <cellStyle name="Ввод  2 3 2 10" xfId="31174"/>
    <cellStyle name="Ввод  2 3 2 11" xfId="31175"/>
    <cellStyle name="Ввод  2 3 2 2" xfId="31176"/>
    <cellStyle name="Ввод  2 3 2 3" xfId="31177"/>
    <cellStyle name="Ввод  2 3 2 4" xfId="31178"/>
    <cellStyle name="Ввод  2 3 2 5" xfId="31179"/>
    <cellStyle name="Ввод  2 3 2 6" xfId="31180"/>
    <cellStyle name="Ввод  2 3 2 7" xfId="31181"/>
    <cellStyle name="Ввод  2 3 2 8" xfId="31182"/>
    <cellStyle name="Ввод  2 3 2 9" xfId="31183"/>
    <cellStyle name="Ввод  2 3 20" xfId="31184"/>
    <cellStyle name="Ввод  2 3 21" xfId="31185"/>
    <cellStyle name="Ввод  2 3 22" xfId="31186"/>
    <cellStyle name="Ввод  2 3 23" xfId="31187"/>
    <cellStyle name="Ввод  2 3 24" xfId="31188"/>
    <cellStyle name="Ввод  2 3 25" xfId="31189"/>
    <cellStyle name="Ввод  2 3 26" xfId="31190"/>
    <cellStyle name="Ввод  2 3 27" xfId="31191"/>
    <cellStyle name="Ввод  2 3 28" xfId="31192"/>
    <cellStyle name="Ввод  2 3 29" xfId="31193"/>
    <cellStyle name="Ввод  2 3 3" xfId="31194"/>
    <cellStyle name="Ввод  2 3 3 10" xfId="31195"/>
    <cellStyle name="Ввод  2 3 3 11" xfId="31196"/>
    <cellStyle name="Ввод  2 3 3 2" xfId="31197"/>
    <cellStyle name="Ввод  2 3 3 3" xfId="31198"/>
    <cellStyle name="Ввод  2 3 3 4" xfId="31199"/>
    <cellStyle name="Ввод  2 3 3 5" xfId="31200"/>
    <cellStyle name="Ввод  2 3 3 6" xfId="31201"/>
    <cellStyle name="Ввод  2 3 3 7" xfId="31202"/>
    <cellStyle name="Ввод  2 3 3 8" xfId="31203"/>
    <cellStyle name="Ввод  2 3 3 9" xfId="31204"/>
    <cellStyle name="Ввод  2 3 30" xfId="31205"/>
    <cellStyle name="Ввод  2 3 31" xfId="31206"/>
    <cellStyle name="Ввод  2 3 32" xfId="31207"/>
    <cellStyle name="Ввод  2 3 33" xfId="31208"/>
    <cellStyle name="Ввод  2 3 34" xfId="31209"/>
    <cellStyle name="Ввод  2 3 35" xfId="31210"/>
    <cellStyle name="Ввод  2 3 36" xfId="31211"/>
    <cellStyle name="Ввод  2 3 37" xfId="31212"/>
    <cellStyle name="Ввод  2 3 38" xfId="31213"/>
    <cellStyle name="Ввод  2 3 39" xfId="31214"/>
    <cellStyle name="Ввод  2 3 4" xfId="31215"/>
    <cellStyle name="Ввод  2 3 4 10" xfId="31216"/>
    <cellStyle name="Ввод  2 3 4 11" xfId="31217"/>
    <cellStyle name="Ввод  2 3 4 2" xfId="31218"/>
    <cellStyle name="Ввод  2 3 4 3" xfId="31219"/>
    <cellStyle name="Ввод  2 3 4 4" xfId="31220"/>
    <cellStyle name="Ввод  2 3 4 5" xfId="31221"/>
    <cellStyle name="Ввод  2 3 4 6" xfId="31222"/>
    <cellStyle name="Ввод  2 3 4 7" xfId="31223"/>
    <cellStyle name="Ввод  2 3 4 8" xfId="31224"/>
    <cellStyle name="Ввод  2 3 4 9" xfId="31225"/>
    <cellStyle name="Ввод  2 3 40" xfId="31226"/>
    <cellStyle name="Ввод  2 3 5" xfId="31227"/>
    <cellStyle name="Ввод  2 3 5 10" xfId="31228"/>
    <cellStyle name="Ввод  2 3 5 11" xfId="31229"/>
    <cellStyle name="Ввод  2 3 5 2" xfId="31230"/>
    <cellStyle name="Ввод  2 3 5 3" xfId="31231"/>
    <cellStyle name="Ввод  2 3 5 4" xfId="31232"/>
    <cellStyle name="Ввод  2 3 5 5" xfId="31233"/>
    <cellStyle name="Ввод  2 3 5 6" xfId="31234"/>
    <cellStyle name="Ввод  2 3 5 7" xfId="31235"/>
    <cellStyle name="Ввод  2 3 5 8" xfId="31236"/>
    <cellStyle name="Ввод  2 3 5 9" xfId="31237"/>
    <cellStyle name="Ввод  2 3 6" xfId="31238"/>
    <cellStyle name="Ввод  2 3 6 10" xfId="31239"/>
    <cellStyle name="Ввод  2 3 6 11" xfId="31240"/>
    <cellStyle name="Ввод  2 3 6 2" xfId="31241"/>
    <cellStyle name="Ввод  2 3 6 3" xfId="31242"/>
    <cellStyle name="Ввод  2 3 6 4" xfId="31243"/>
    <cellStyle name="Ввод  2 3 6 5" xfId="31244"/>
    <cellStyle name="Ввод  2 3 6 6" xfId="31245"/>
    <cellStyle name="Ввод  2 3 6 7" xfId="31246"/>
    <cellStyle name="Ввод  2 3 6 8" xfId="31247"/>
    <cellStyle name="Ввод  2 3 6 9" xfId="31248"/>
    <cellStyle name="Ввод  2 3 7" xfId="31249"/>
    <cellStyle name="Ввод  2 3 7 10" xfId="31250"/>
    <cellStyle name="Ввод  2 3 7 11" xfId="31251"/>
    <cellStyle name="Ввод  2 3 7 2" xfId="31252"/>
    <cellStyle name="Ввод  2 3 7 3" xfId="31253"/>
    <cellStyle name="Ввод  2 3 7 4" xfId="31254"/>
    <cellStyle name="Ввод  2 3 7 5" xfId="31255"/>
    <cellStyle name="Ввод  2 3 7 6" xfId="31256"/>
    <cellStyle name="Ввод  2 3 7 7" xfId="31257"/>
    <cellStyle name="Ввод  2 3 7 8" xfId="31258"/>
    <cellStyle name="Ввод  2 3 7 9" xfId="31259"/>
    <cellStyle name="Ввод  2 3 8" xfId="31260"/>
    <cellStyle name="Ввод  2 3 8 10" xfId="31261"/>
    <cellStyle name="Ввод  2 3 8 11" xfId="31262"/>
    <cellStyle name="Ввод  2 3 8 2" xfId="31263"/>
    <cellStyle name="Ввод  2 3 8 3" xfId="31264"/>
    <cellStyle name="Ввод  2 3 8 4" xfId="31265"/>
    <cellStyle name="Ввод  2 3 8 5" xfId="31266"/>
    <cellStyle name="Ввод  2 3 8 6" xfId="31267"/>
    <cellStyle name="Ввод  2 3 8 7" xfId="31268"/>
    <cellStyle name="Ввод  2 3 8 8" xfId="31269"/>
    <cellStyle name="Ввод  2 3 8 9" xfId="31270"/>
    <cellStyle name="Ввод  2 3 9" xfId="31271"/>
    <cellStyle name="Ввод  2 3 9 10" xfId="31272"/>
    <cellStyle name="Ввод  2 3 9 11" xfId="31273"/>
    <cellStyle name="Ввод  2 3 9 2" xfId="31274"/>
    <cellStyle name="Ввод  2 3 9 3" xfId="31275"/>
    <cellStyle name="Ввод  2 3 9 4" xfId="31276"/>
    <cellStyle name="Ввод  2 3 9 5" xfId="31277"/>
    <cellStyle name="Ввод  2 3 9 6" xfId="31278"/>
    <cellStyle name="Ввод  2 3 9 7" xfId="31279"/>
    <cellStyle name="Ввод  2 3 9 8" xfId="31280"/>
    <cellStyle name="Ввод  2 3 9 9" xfId="31281"/>
    <cellStyle name="Ввод  2 30" xfId="31282"/>
    <cellStyle name="Ввод  2 31" xfId="31283"/>
    <cellStyle name="Ввод  2 32" xfId="31284"/>
    <cellStyle name="Ввод  2 33" xfId="31285"/>
    <cellStyle name="Ввод  2 34" xfId="31286"/>
    <cellStyle name="Ввод  2 35" xfId="31287"/>
    <cellStyle name="Ввод  2 36" xfId="31288"/>
    <cellStyle name="Ввод  2 37" xfId="31289"/>
    <cellStyle name="Ввод  2 38" xfId="31290"/>
    <cellStyle name="Ввод  2 39" xfId="31291"/>
    <cellStyle name="Ввод  2 4" xfId="31292"/>
    <cellStyle name="Ввод  2 4 10" xfId="31293"/>
    <cellStyle name="Ввод  2 4 10 10" xfId="31294"/>
    <cellStyle name="Ввод  2 4 10 11" xfId="31295"/>
    <cellStyle name="Ввод  2 4 10 2" xfId="31296"/>
    <cellStyle name="Ввод  2 4 10 3" xfId="31297"/>
    <cellStyle name="Ввод  2 4 10 4" xfId="31298"/>
    <cellStyle name="Ввод  2 4 10 5" xfId="31299"/>
    <cellStyle name="Ввод  2 4 10 6" xfId="31300"/>
    <cellStyle name="Ввод  2 4 10 7" xfId="31301"/>
    <cellStyle name="Ввод  2 4 10 8" xfId="31302"/>
    <cellStyle name="Ввод  2 4 10 9" xfId="31303"/>
    <cellStyle name="Ввод  2 4 11" xfId="31304"/>
    <cellStyle name="Ввод  2 4 11 10" xfId="31305"/>
    <cellStyle name="Ввод  2 4 11 11" xfId="31306"/>
    <cellStyle name="Ввод  2 4 11 2" xfId="31307"/>
    <cellStyle name="Ввод  2 4 11 3" xfId="31308"/>
    <cellStyle name="Ввод  2 4 11 4" xfId="31309"/>
    <cellStyle name="Ввод  2 4 11 5" xfId="31310"/>
    <cellStyle name="Ввод  2 4 11 6" xfId="31311"/>
    <cellStyle name="Ввод  2 4 11 7" xfId="31312"/>
    <cellStyle name="Ввод  2 4 11 8" xfId="31313"/>
    <cellStyle name="Ввод  2 4 11 9" xfId="31314"/>
    <cellStyle name="Ввод  2 4 12" xfId="31315"/>
    <cellStyle name="Ввод  2 4 12 10" xfId="31316"/>
    <cellStyle name="Ввод  2 4 12 11" xfId="31317"/>
    <cellStyle name="Ввод  2 4 12 2" xfId="31318"/>
    <cellStyle name="Ввод  2 4 12 3" xfId="31319"/>
    <cellStyle name="Ввод  2 4 12 4" xfId="31320"/>
    <cellStyle name="Ввод  2 4 12 5" xfId="31321"/>
    <cellStyle name="Ввод  2 4 12 6" xfId="31322"/>
    <cellStyle name="Ввод  2 4 12 7" xfId="31323"/>
    <cellStyle name="Ввод  2 4 12 8" xfId="31324"/>
    <cellStyle name="Ввод  2 4 12 9" xfId="31325"/>
    <cellStyle name="Ввод  2 4 13" xfId="31326"/>
    <cellStyle name="Ввод  2 4 13 10" xfId="31327"/>
    <cellStyle name="Ввод  2 4 13 11" xfId="31328"/>
    <cellStyle name="Ввод  2 4 13 2" xfId="31329"/>
    <cellStyle name="Ввод  2 4 13 3" xfId="31330"/>
    <cellStyle name="Ввод  2 4 13 4" xfId="31331"/>
    <cellStyle name="Ввод  2 4 13 5" xfId="31332"/>
    <cellStyle name="Ввод  2 4 13 6" xfId="31333"/>
    <cellStyle name="Ввод  2 4 13 7" xfId="31334"/>
    <cellStyle name="Ввод  2 4 13 8" xfId="31335"/>
    <cellStyle name="Ввод  2 4 13 9" xfId="31336"/>
    <cellStyle name="Ввод  2 4 14" xfId="31337"/>
    <cellStyle name="Ввод  2 4 14 10" xfId="31338"/>
    <cellStyle name="Ввод  2 4 14 11" xfId="31339"/>
    <cellStyle name="Ввод  2 4 14 2" xfId="31340"/>
    <cellStyle name="Ввод  2 4 14 3" xfId="31341"/>
    <cellStyle name="Ввод  2 4 14 4" xfId="31342"/>
    <cellStyle name="Ввод  2 4 14 5" xfId="31343"/>
    <cellStyle name="Ввод  2 4 14 6" xfId="31344"/>
    <cellStyle name="Ввод  2 4 14 7" xfId="31345"/>
    <cellStyle name="Ввод  2 4 14 8" xfId="31346"/>
    <cellStyle name="Ввод  2 4 14 9" xfId="31347"/>
    <cellStyle name="Ввод  2 4 15" xfId="31348"/>
    <cellStyle name="Ввод  2 4 15 10" xfId="31349"/>
    <cellStyle name="Ввод  2 4 15 11" xfId="31350"/>
    <cellStyle name="Ввод  2 4 15 2" xfId="31351"/>
    <cellStyle name="Ввод  2 4 15 3" xfId="31352"/>
    <cellStyle name="Ввод  2 4 15 4" xfId="31353"/>
    <cellStyle name="Ввод  2 4 15 5" xfId="31354"/>
    <cellStyle name="Ввод  2 4 15 6" xfId="31355"/>
    <cellStyle name="Ввод  2 4 15 7" xfId="31356"/>
    <cellStyle name="Ввод  2 4 15 8" xfId="31357"/>
    <cellStyle name="Ввод  2 4 15 9" xfId="31358"/>
    <cellStyle name="Ввод  2 4 16" xfId="31359"/>
    <cellStyle name="Ввод  2 4 16 10" xfId="31360"/>
    <cellStyle name="Ввод  2 4 16 11" xfId="31361"/>
    <cellStyle name="Ввод  2 4 16 2" xfId="31362"/>
    <cellStyle name="Ввод  2 4 16 3" xfId="31363"/>
    <cellStyle name="Ввод  2 4 16 4" xfId="31364"/>
    <cellStyle name="Ввод  2 4 16 5" xfId="31365"/>
    <cellStyle name="Ввод  2 4 16 6" xfId="31366"/>
    <cellStyle name="Ввод  2 4 16 7" xfId="31367"/>
    <cellStyle name="Ввод  2 4 16 8" xfId="31368"/>
    <cellStyle name="Ввод  2 4 16 9" xfId="31369"/>
    <cellStyle name="Ввод  2 4 17" xfId="31370"/>
    <cellStyle name="Ввод  2 4 17 10" xfId="31371"/>
    <cellStyle name="Ввод  2 4 17 11" xfId="31372"/>
    <cellStyle name="Ввод  2 4 17 2" xfId="31373"/>
    <cellStyle name="Ввод  2 4 17 3" xfId="31374"/>
    <cellStyle name="Ввод  2 4 17 4" xfId="31375"/>
    <cellStyle name="Ввод  2 4 17 5" xfId="31376"/>
    <cellStyle name="Ввод  2 4 17 6" xfId="31377"/>
    <cellStyle name="Ввод  2 4 17 7" xfId="31378"/>
    <cellStyle name="Ввод  2 4 17 8" xfId="31379"/>
    <cellStyle name="Ввод  2 4 17 9" xfId="31380"/>
    <cellStyle name="Ввод  2 4 18" xfId="31381"/>
    <cellStyle name="Ввод  2 4 18 10" xfId="31382"/>
    <cellStyle name="Ввод  2 4 18 11" xfId="31383"/>
    <cellStyle name="Ввод  2 4 18 2" xfId="31384"/>
    <cellStyle name="Ввод  2 4 18 3" xfId="31385"/>
    <cellStyle name="Ввод  2 4 18 4" xfId="31386"/>
    <cellStyle name="Ввод  2 4 18 5" xfId="31387"/>
    <cellStyle name="Ввод  2 4 18 6" xfId="31388"/>
    <cellStyle name="Ввод  2 4 18 7" xfId="31389"/>
    <cellStyle name="Ввод  2 4 18 8" xfId="31390"/>
    <cellStyle name="Ввод  2 4 18 9" xfId="31391"/>
    <cellStyle name="Ввод  2 4 19" xfId="31392"/>
    <cellStyle name="Ввод  2 4 2" xfId="31393"/>
    <cellStyle name="Ввод  2 4 2 10" xfId="31394"/>
    <cellStyle name="Ввод  2 4 2 11" xfId="31395"/>
    <cellStyle name="Ввод  2 4 2 2" xfId="31396"/>
    <cellStyle name="Ввод  2 4 2 3" xfId="31397"/>
    <cellStyle name="Ввод  2 4 2 4" xfId="31398"/>
    <cellStyle name="Ввод  2 4 2 5" xfId="31399"/>
    <cellStyle name="Ввод  2 4 2 6" xfId="31400"/>
    <cellStyle name="Ввод  2 4 2 7" xfId="31401"/>
    <cellStyle name="Ввод  2 4 2 8" xfId="31402"/>
    <cellStyle name="Ввод  2 4 2 9" xfId="31403"/>
    <cellStyle name="Ввод  2 4 20" xfId="31404"/>
    <cellStyle name="Ввод  2 4 21" xfId="31405"/>
    <cellStyle name="Ввод  2 4 22" xfId="31406"/>
    <cellStyle name="Ввод  2 4 23" xfId="31407"/>
    <cellStyle name="Ввод  2 4 24" xfId="31408"/>
    <cellStyle name="Ввод  2 4 25" xfId="31409"/>
    <cellStyle name="Ввод  2 4 26" xfId="31410"/>
    <cellStyle name="Ввод  2 4 27" xfId="31411"/>
    <cellStyle name="Ввод  2 4 28" xfId="31412"/>
    <cellStyle name="Ввод  2 4 29" xfId="31413"/>
    <cellStyle name="Ввод  2 4 3" xfId="31414"/>
    <cellStyle name="Ввод  2 4 3 10" xfId="31415"/>
    <cellStyle name="Ввод  2 4 3 11" xfId="31416"/>
    <cellStyle name="Ввод  2 4 3 2" xfId="31417"/>
    <cellStyle name="Ввод  2 4 3 3" xfId="31418"/>
    <cellStyle name="Ввод  2 4 3 4" xfId="31419"/>
    <cellStyle name="Ввод  2 4 3 5" xfId="31420"/>
    <cellStyle name="Ввод  2 4 3 6" xfId="31421"/>
    <cellStyle name="Ввод  2 4 3 7" xfId="31422"/>
    <cellStyle name="Ввод  2 4 3 8" xfId="31423"/>
    <cellStyle name="Ввод  2 4 3 9" xfId="31424"/>
    <cellStyle name="Ввод  2 4 30" xfId="31425"/>
    <cellStyle name="Ввод  2 4 31" xfId="31426"/>
    <cellStyle name="Ввод  2 4 32" xfId="31427"/>
    <cellStyle name="Ввод  2 4 33" xfId="31428"/>
    <cellStyle name="Ввод  2 4 34" xfId="31429"/>
    <cellStyle name="Ввод  2 4 35" xfId="31430"/>
    <cellStyle name="Ввод  2 4 36" xfId="31431"/>
    <cellStyle name="Ввод  2 4 37" xfId="31432"/>
    <cellStyle name="Ввод  2 4 38" xfId="31433"/>
    <cellStyle name="Ввод  2 4 39" xfId="31434"/>
    <cellStyle name="Ввод  2 4 4" xfId="31435"/>
    <cellStyle name="Ввод  2 4 4 10" xfId="31436"/>
    <cellStyle name="Ввод  2 4 4 11" xfId="31437"/>
    <cellStyle name="Ввод  2 4 4 2" xfId="31438"/>
    <cellStyle name="Ввод  2 4 4 3" xfId="31439"/>
    <cellStyle name="Ввод  2 4 4 4" xfId="31440"/>
    <cellStyle name="Ввод  2 4 4 5" xfId="31441"/>
    <cellStyle name="Ввод  2 4 4 6" xfId="31442"/>
    <cellStyle name="Ввод  2 4 4 7" xfId="31443"/>
    <cellStyle name="Ввод  2 4 4 8" xfId="31444"/>
    <cellStyle name="Ввод  2 4 4 9" xfId="31445"/>
    <cellStyle name="Ввод  2 4 40" xfId="31446"/>
    <cellStyle name="Ввод  2 4 5" xfId="31447"/>
    <cellStyle name="Ввод  2 4 5 10" xfId="31448"/>
    <cellStyle name="Ввод  2 4 5 11" xfId="31449"/>
    <cellStyle name="Ввод  2 4 5 2" xfId="31450"/>
    <cellStyle name="Ввод  2 4 5 3" xfId="31451"/>
    <cellStyle name="Ввод  2 4 5 4" xfId="31452"/>
    <cellStyle name="Ввод  2 4 5 5" xfId="31453"/>
    <cellStyle name="Ввод  2 4 5 6" xfId="31454"/>
    <cellStyle name="Ввод  2 4 5 7" xfId="31455"/>
    <cellStyle name="Ввод  2 4 5 8" xfId="31456"/>
    <cellStyle name="Ввод  2 4 5 9" xfId="31457"/>
    <cellStyle name="Ввод  2 4 6" xfId="31458"/>
    <cellStyle name="Ввод  2 4 6 10" xfId="31459"/>
    <cellStyle name="Ввод  2 4 6 11" xfId="31460"/>
    <cellStyle name="Ввод  2 4 6 2" xfId="31461"/>
    <cellStyle name="Ввод  2 4 6 3" xfId="31462"/>
    <cellStyle name="Ввод  2 4 6 4" xfId="31463"/>
    <cellStyle name="Ввод  2 4 6 5" xfId="31464"/>
    <cellStyle name="Ввод  2 4 6 6" xfId="31465"/>
    <cellStyle name="Ввод  2 4 6 7" xfId="31466"/>
    <cellStyle name="Ввод  2 4 6 8" xfId="31467"/>
    <cellStyle name="Ввод  2 4 6 9" xfId="31468"/>
    <cellStyle name="Ввод  2 4 7" xfId="31469"/>
    <cellStyle name="Ввод  2 4 7 10" xfId="31470"/>
    <cellStyle name="Ввод  2 4 7 11" xfId="31471"/>
    <cellStyle name="Ввод  2 4 7 2" xfId="31472"/>
    <cellStyle name="Ввод  2 4 7 3" xfId="31473"/>
    <cellStyle name="Ввод  2 4 7 4" xfId="31474"/>
    <cellStyle name="Ввод  2 4 7 5" xfId="31475"/>
    <cellStyle name="Ввод  2 4 7 6" xfId="31476"/>
    <cellStyle name="Ввод  2 4 7 7" xfId="31477"/>
    <cellStyle name="Ввод  2 4 7 8" xfId="31478"/>
    <cellStyle name="Ввод  2 4 7 9" xfId="31479"/>
    <cellStyle name="Ввод  2 4 8" xfId="31480"/>
    <cellStyle name="Ввод  2 4 8 10" xfId="31481"/>
    <cellStyle name="Ввод  2 4 8 11" xfId="31482"/>
    <cellStyle name="Ввод  2 4 8 2" xfId="31483"/>
    <cellStyle name="Ввод  2 4 8 3" xfId="31484"/>
    <cellStyle name="Ввод  2 4 8 4" xfId="31485"/>
    <cellStyle name="Ввод  2 4 8 5" xfId="31486"/>
    <cellStyle name="Ввод  2 4 8 6" xfId="31487"/>
    <cellStyle name="Ввод  2 4 8 7" xfId="31488"/>
    <cellStyle name="Ввод  2 4 8 8" xfId="31489"/>
    <cellStyle name="Ввод  2 4 8 9" xfId="31490"/>
    <cellStyle name="Ввод  2 4 9" xfId="31491"/>
    <cellStyle name="Ввод  2 4 9 10" xfId="31492"/>
    <cellStyle name="Ввод  2 4 9 11" xfId="31493"/>
    <cellStyle name="Ввод  2 4 9 2" xfId="31494"/>
    <cellStyle name="Ввод  2 4 9 3" xfId="31495"/>
    <cellStyle name="Ввод  2 4 9 4" xfId="31496"/>
    <cellStyle name="Ввод  2 4 9 5" xfId="31497"/>
    <cellStyle name="Ввод  2 4 9 6" xfId="31498"/>
    <cellStyle name="Ввод  2 4 9 7" xfId="31499"/>
    <cellStyle name="Ввод  2 4 9 8" xfId="31500"/>
    <cellStyle name="Ввод  2 4 9 9" xfId="31501"/>
    <cellStyle name="Ввод  2 40" xfId="31502"/>
    <cellStyle name="Ввод  2 41" xfId="31503"/>
    <cellStyle name="Ввод  2 42" xfId="31504"/>
    <cellStyle name="Ввод  2 43" xfId="31505"/>
    <cellStyle name="Ввод  2 44" xfId="31506"/>
    <cellStyle name="Ввод  2 45" xfId="31507"/>
    <cellStyle name="Ввод  2 46" xfId="31508"/>
    <cellStyle name="Ввод  2 47" xfId="31509"/>
    <cellStyle name="Ввод  2 48" xfId="31510"/>
    <cellStyle name="Ввод  2 5" xfId="31511"/>
    <cellStyle name="Ввод  2 5 10" xfId="31512"/>
    <cellStyle name="Ввод  2 5 10 10" xfId="31513"/>
    <cellStyle name="Ввод  2 5 10 11" xfId="31514"/>
    <cellStyle name="Ввод  2 5 10 2" xfId="31515"/>
    <cellStyle name="Ввод  2 5 10 3" xfId="31516"/>
    <cellStyle name="Ввод  2 5 10 4" xfId="31517"/>
    <cellStyle name="Ввод  2 5 10 5" xfId="31518"/>
    <cellStyle name="Ввод  2 5 10 6" xfId="31519"/>
    <cellStyle name="Ввод  2 5 10 7" xfId="31520"/>
    <cellStyle name="Ввод  2 5 10 8" xfId="31521"/>
    <cellStyle name="Ввод  2 5 10 9" xfId="31522"/>
    <cellStyle name="Ввод  2 5 11" xfId="31523"/>
    <cellStyle name="Ввод  2 5 11 10" xfId="31524"/>
    <cellStyle name="Ввод  2 5 11 11" xfId="31525"/>
    <cellStyle name="Ввод  2 5 11 2" xfId="31526"/>
    <cellStyle name="Ввод  2 5 11 3" xfId="31527"/>
    <cellStyle name="Ввод  2 5 11 4" xfId="31528"/>
    <cellStyle name="Ввод  2 5 11 5" xfId="31529"/>
    <cellStyle name="Ввод  2 5 11 6" xfId="31530"/>
    <cellStyle name="Ввод  2 5 11 7" xfId="31531"/>
    <cellStyle name="Ввод  2 5 11 8" xfId="31532"/>
    <cellStyle name="Ввод  2 5 11 9" xfId="31533"/>
    <cellStyle name="Ввод  2 5 12" xfId="31534"/>
    <cellStyle name="Ввод  2 5 12 10" xfId="31535"/>
    <cellStyle name="Ввод  2 5 12 11" xfId="31536"/>
    <cellStyle name="Ввод  2 5 12 2" xfId="31537"/>
    <cellStyle name="Ввод  2 5 12 3" xfId="31538"/>
    <cellStyle name="Ввод  2 5 12 4" xfId="31539"/>
    <cellStyle name="Ввод  2 5 12 5" xfId="31540"/>
    <cellStyle name="Ввод  2 5 12 6" xfId="31541"/>
    <cellStyle name="Ввод  2 5 12 7" xfId="31542"/>
    <cellStyle name="Ввод  2 5 12 8" xfId="31543"/>
    <cellStyle name="Ввод  2 5 12 9" xfId="31544"/>
    <cellStyle name="Ввод  2 5 13" xfId="31545"/>
    <cellStyle name="Ввод  2 5 13 10" xfId="31546"/>
    <cellStyle name="Ввод  2 5 13 11" xfId="31547"/>
    <cellStyle name="Ввод  2 5 13 2" xfId="31548"/>
    <cellStyle name="Ввод  2 5 13 3" xfId="31549"/>
    <cellStyle name="Ввод  2 5 13 4" xfId="31550"/>
    <cellStyle name="Ввод  2 5 13 5" xfId="31551"/>
    <cellStyle name="Ввод  2 5 13 6" xfId="31552"/>
    <cellStyle name="Ввод  2 5 13 7" xfId="31553"/>
    <cellStyle name="Ввод  2 5 13 8" xfId="31554"/>
    <cellStyle name="Ввод  2 5 13 9" xfId="31555"/>
    <cellStyle name="Ввод  2 5 14" xfId="31556"/>
    <cellStyle name="Ввод  2 5 14 10" xfId="31557"/>
    <cellStyle name="Ввод  2 5 14 11" xfId="31558"/>
    <cellStyle name="Ввод  2 5 14 2" xfId="31559"/>
    <cellStyle name="Ввод  2 5 14 3" xfId="31560"/>
    <cellStyle name="Ввод  2 5 14 4" xfId="31561"/>
    <cellStyle name="Ввод  2 5 14 5" xfId="31562"/>
    <cellStyle name="Ввод  2 5 14 6" xfId="31563"/>
    <cellStyle name="Ввод  2 5 14 7" xfId="31564"/>
    <cellStyle name="Ввод  2 5 14 8" xfId="31565"/>
    <cellStyle name="Ввод  2 5 14 9" xfId="31566"/>
    <cellStyle name="Ввод  2 5 15" xfId="31567"/>
    <cellStyle name="Ввод  2 5 15 10" xfId="31568"/>
    <cellStyle name="Ввод  2 5 15 11" xfId="31569"/>
    <cellStyle name="Ввод  2 5 15 2" xfId="31570"/>
    <cellStyle name="Ввод  2 5 15 3" xfId="31571"/>
    <cellStyle name="Ввод  2 5 15 4" xfId="31572"/>
    <cellStyle name="Ввод  2 5 15 5" xfId="31573"/>
    <cellStyle name="Ввод  2 5 15 6" xfId="31574"/>
    <cellStyle name="Ввод  2 5 15 7" xfId="31575"/>
    <cellStyle name="Ввод  2 5 15 8" xfId="31576"/>
    <cellStyle name="Ввод  2 5 15 9" xfId="31577"/>
    <cellStyle name="Ввод  2 5 16" xfId="31578"/>
    <cellStyle name="Ввод  2 5 16 10" xfId="31579"/>
    <cellStyle name="Ввод  2 5 16 11" xfId="31580"/>
    <cellStyle name="Ввод  2 5 16 2" xfId="31581"/>
    <cellStyle name="Ввод  2 5 16 3" xfId="31582"/>
    <cellStyle name="Ввод  2 5 16 4" xfId="31583"/>
    <cellStyle name="Ввод  2 5 16 5" xfId="31584"/>
    <cellStyle name="Ввод  2 5 16 6" xfId="31585"/>
    <cellStyle name="Ввод  2 5 16 7" xfId="31586"/>
    <cellStyle name="Ввод  2 5 16 8" xfId="31587"/>
    <cellStyle name="Ввод  2 5 16 9" xfId="31588"/>
    <cellStyle name="Ввод  2 5 17" xfId="31589"/>
    <cellStyle name="Ввод  2 5 17 10" xfId="31590"/>
    <cellStyle name="Ввод  2 5 17 11" xfId="31591"/>
    <cellStyle name="Ввод  2 5 17 2" xfId="31592"/>
    <cellStyle name="Ввод  2 5 17 3" xfId="31593"/>
    <cellStyle name="Ввод  2 5 17 4" xfId="31594"/>
    <cellStyle name="Ввод  2 5 17 5" xfId="31595"/>
    <cellStyle name="Ввод  2 5 17 6" xfId="31596"/>
    <cellStyle name="Ввод  2 5 17 7" xfId="31597"/>
    <cellStyle name="Ввод  2 5 17 8" xfId="31598"/>
    <cellStyle name="Ввод  2 5 17 9" xfId="31599"/>
    <cellStyle name="Ввод  2 5 18" xfId="31600"/>
    <cellStyle name="Ввод  2 5 18 10" xfId="31601"/>
    <cellStyle name="Ввод  2 5 18 11" xfId="31602"/>
    <cellStyle name="Ввод  2 5 18 2" xfId="31603"/>
    <cellStyle name="Ввод  2 5 18 3" xfId="31604"/>
    <cellStyle name="Ввод  2 5 18 4" xfId="31605"/>
    <cellStyle name="Ввод  2 5 18 5" xfId="31606"/>
    <cellStyle name="Ввод  2 5 18 6" xfId="31607"/>
    <cellStyle name="Ввод  2 5 18 7" xfId="31608"/>
    <cellStyle name="Ввод  2 5 18 8" xfId="31609"/>
    <cellStyle name="Ввод  2 5 18 9" xfId="31610"/>
    <cellStyle name="Ввод  2 5 19" xfId="31611"/>
    <cellStyle name="Ввод  2 5 2" xfId="31612"/>
    <cellStyle name="Ввод  2 5 2 10" xfId="31613"/>
    <cellStyle name="Ввод  2 5 2 11" xfId="31614"/>
    <cellStyle name="Ввод  2 5 2 2" xfId="31615"/>
    <cellStyle name="Ввод  2 5 2 3" xfId="31616"/>
    <cellStyle name="Ввод  2 5 2 4" xfId="31617"/>
    <cellStyle name="Ввод  2 5 2 5" xfId="31618"/>
    <cellStyle name="Ввод  2 5 2 6" xfId="31619"/>
    <cellStyle name="Ввод  2 5 2 7" xfId="31620"/>
    <cellStyle name="Ввод  2 5 2 8" xfId="31621"/>
    <cellStyle name="Ввод  2 5 2 9" xfId="31622"/>
    <cellStyle name="Ввод  2 5 20" xfId="31623"/>
    <cellStyle name="Ввод  2 5 21" xfId="31624"/>
    <cellStyle name="Ввод  2 5 22" xfId="31625"/>
    <cellStyle name="Ввод  2 5 23" xfId="31626"/>
    <cellStyle name="Ввод  2 5 24" xfId="31627"/>
    <cellStyle name="Ввод  2 5 25" xfId="31628"/>
    <cellStyle name="Ввод  2 5 26" xfId="31629"/>
    <cellStyle name="Ввод  2 5 27" xfId="31630"/>
    <cellStyle name="Ввод  2 5 28" xfId="31631"/>
    <cellStyle name="Ввод  2 5 29" xfId="31632"/>
    <cellStyle name="Ввод  2 5 3" xfId="31633"/>
    <cellStyle name="Ввод  2 5 3 10" xfId="31634"/>
    <cellStyle name="Ввод  2 5 3 11" xfId="31635"/>
    <cellStyle name="Ввод  2 5 3 2" xfId="31636"/>
    <cellStyle name="Ввод  2 5 3 3" xfId="31637"/>
    <cellStyle name="Ввод  2 5 3 4" xfId="31638"/>
    <cellStyle name="Ввод  2 5 3 5" xfId="31639"/>
    <cellStyle name="Ввод  2 5 3 6" xfId="31640"/>
    <cellStyle name="Ввод  2 5 3 7" xfId="31641"/>
    <cellStyle name="Ввод  2 5 3 8" xfId="31642"/>
    <cellStyle name="Ввод  2 5 3 9" xfId="31643"/>
    <cellStyle name="Ввод  2 5 30" xfId="31644"/>
    <cellStyle name="Ввод  2 5 31" xfId="31645"/>
    <cellStyle name="Ввод  2 5 32" xfId="31646"/>
    <cellStyle name="Ввод  2 5 33" xfId="31647"/>
    <cellStyle name="Ввод  2 5 34" xfId="31648"/>
    <cellStyle name="Ввод  2 5 35" xfId="31649"/>
    <cellStyle name="Ввод  2 5 36" xfId="31650"/>
    <cellStyle name="Ввод  2 5 37" xfId="31651"/>
    <cellStyle name="Ввод  2 5 38" xfId="31652"/>
    <cellStyle name="Ввод  2 5 39" xfId="31653"/>
    <cellStyle name="Ввод  2 5 4" xfId="31654"/>
    <cellStyle name="Ввод  2 5 4 10" xfId="31655"/>
    <cellStyle name="Ввод  2 5 4 11" xfId="31656"/>
    <cellStyle name="Ввод  2 5 4 2" xfId="31657"/>
    <cellStyle name="Ввод  2 5 4 3" xfId="31658"/>
    <cellStyle name="Ввод  2 5 4 4" xfId="31659"/>
    <cellStyle name="Ввод  2 5 4 5" xfId="31660"/>
    <cellStyle name="Ввод  2 5 4 6" xfId="31661"/>
    <cellStyle name="Ввод  2 5 4 7" xfId="31662"/>
    <cellStyle name="Ввод  2 5 4 8" xfId="31663"/>
    <cellStyle name="Ввод  2 5 4 9" xfId="31664"/>
    <cellStyle name="Ввод  2 5 40" xfId="31665"/>
    <cellStyle name="Ввод  2 5 5" xfId="31666"/>
    <cellStyle name="Ввод  2 5 5 10" xfId="31667"/>
    <cellStyle name="Ввод  2 5 5 11" xfId="31668"/>
    <cellStyle name="Ввод  2 5 5 2" xfId="31669"/>
    <cellStyle name="Ввод  2 5 5 3" xfId="31670"/>
    <cellStyle name="Ввод  2 5 5 4" xfId="31671"/>
    <cellStyle name="Ввод  2 5 5 5" xfId="31672"/>
    <cellStyle name="Ввод  2 5 5 6" xfId="31673"/>
    <cellStyle name="Ввод  2 5 5 7" xfId="31674"/>
    <cellStyle name="Ввод  2 5 5 8" xfId="31675"/>
    <cellStyle name="Ввод  2 5 5 9" xfId="31676"/>
    <cellStyle name="Ввод  2 5 6" xfId="31677"/>
    <cellStyle name="Ввод  2 5 6 10" xfId="31678"/>
    <cellStyle name="Ввод  2 5 6 11" xfId="31679"/>
    <cellStyle name="Ввод  2 5 6 2" xfId="31680"/>
    <cellStyle name="Ввод  2 5 6 3" xfId="31681"/>
    <cellStyle name="Ввод  2 5 6 4" xfId="31682"/>
    <cellStyle name="Ввод  2 5 6 5" xfId="31683"/>
    <cellStyle name="Ввод  2 5 6 6" xfId="31684"/>
    <cellStyle name="Ввод  2 5 6 7" xfId="31685"/>
    <cellStyle name="Ввод  2 5 6 8" xfId="31686"/>
    <cellStyle name="Ввод  2 5 6 9" xfId="31687"/>
    <cellStyle name="Ввод  2 5 7" xfId="31688"/>
    <cellStyle name="Ввод  2 5 7 10" xfId="31689"/>
    <cellStyle name="Ввод  2 5 7 11" xfId="31690"/>
    <cellStyle name="Ввод  2 5 7 2" xfId="31691"/>
    <cellStyle name="Ввод  2 5 7 3" xfId="31692"/>
    <cellStyle name="Ввод  2 5 7 4" xfId="31693"/>
    <cellStyle name="Ввод  2 5 7 5" xfId="31694"/>
    <cellStyle name="Ввод  2 5 7 6" xfId="31695"/>
    <cellStyle name="Ввод  2 5 7 7" xfId="31696"/>
    <cellStyle name="Ввод  2 5 7 8" xfId="31697"/>
    <cellStyle name="Ввод  2 5 7 9" xfId="31698"/>
    <cellStyle name="Ввод  2 5 8" xfId="31699"/>
    <cellStyle name="Ввод  2 5 8 10" xfId="31700"/>
    <cellStyle name="Ввод  2 5 8 11" xfId="31701"/>
    <cellStyle name="Ввод  2 5 8 2" xfId="31702"/>
    <cellStyle name="Ввод  2 5 8 3" xfId="31703"/>
    <cellStyle name="Ввод  2 5 8 4" xfId="31704"/>
    <cellStyle name="Ввод  2 5 8 5" xfId="31705"/>
    <cellStyle name="Ввод  2 5 8 6" xfId="31706"/>
    <cellStyle name="Ввод  2 5 8 7" xfId="31707"/>
    <cellStyle name="Ввод  2 5 8 8" xfId="31708"/>
    <cellStyle name="Ввод  2 5 8 9" xfId="31709"/>
    <cellStyle name="Ввод  2 5 9" xfId="31710"/>
    <cellStyle name="Ввод  2 5 9 10" xfId="31711"/>
    <cellStyle name="Ввод  2 5 9 11" xfId="31712"/>
    <cellStyle name="Ввод  2 5 9 2" xfId="31713"/>
    <cellStyle name="Ввод  2 5 9 3" xfId="31714"/>
    <cellStyle name="Ввод  2 5 9 4" xfId="31715"/>
    <cellStyle name="Ввод  2 5 9 5" xfId="31716"/>
    <cellStyle name="Ввод  2 5 9 6" xfId="31717"/>
    <cellStyle name="Ввод  2 5 9 7" xfId="31718"/>
    <cellStyle name="Ввод  2 5 9 8" xfId="31719"/>
    <cellStyle name="Ввод  2 5 9 9" xfId="31720"/>
    <cellStyle name="Ввод  2 6" xfId="31721"/>
    <cellStyle name="Ввод  2 6 10" xfId="31722"/>
    <cellStyle name="Ввод  2 6 10 10" xfId="31723"/>
    <cellStyle name="Ввод  2 6 10 11" xfId="31724"/>
    <cellStyle name="Ввод  2 6 10 2" xfId="31725"/>
    <cellStyle name="Ввод  2 6 10 3" xfId="31726"/>
    <cellStyle name="Ввод  2 6 10 4" xfId="31727"/>
    <cellStyle name="Ввод  2 6 10 5" xfId="31728"/>
    <cellStyle name="Ввод  2 6 10 6" xfId="31729"/>
    <cellStyle name="Ввод  2 6 10 7" xfId="31730"/>
    <cellStyle name="Ввод  2 6 10 8" xfId="31731"/>
    <cellStyle name="Ввод  2 6 10 9" xfId="31732"/>
    <cellStyle name="Ввод  2 6 11" xfId="31733"/>
    <cellStyle name="Ввод  2 6 11 10" xfId="31734"/>
    <cellStyle name="Ввод  2 6 11 11" xfId="31735"/>
    <cellStyle name="Ввод  2 6 11 2" xfId="31736"/>
    <cellStyle name="Ввод  2 6 11 3" xfId="31737"/>
    <cellStyle name="Ввод  2 6 11 4" xfId="31738"/>
    <cellStyle name="Ввод  2 6 11 5" xfId="31739"/>
    <cellStyle name="Ввод  2 6 11 6" xfId="31740"/>
    <cellStyle name="Ввод  2 6 11 7" xfId="31741"/>
    <cellStyle name="Ввод  2 6 11 8" xfId="31742"/>
    <cellStyle name="Ввод  2 6 11 9" xfId="31743"/>
    <cellStyle name="Ввод  2 6 12" xfId="31744"/>
    <cellStyle name="Ввод  2 6 12 10" xfId="31745"/>
    <cellStyle name="Ввод  2 6 12 11" xfId="31746"/>
    <cellStyle name="Ввод  2 6 12 2" xfId="31747"/>
    <cellStyle name="Ввод  2 6 12 3" xfId="31748"/>
    <cellStyle name="Ввод  2 6 12 4" xfId="31749"/>
    <cellStyle name="Ввод  2 6 12 5" xfId="31750"/>
    <cellStyle name="Ввод  2 6 12 6" xfId="31751"/>
    <cellStyle name="Ввод  2 6 12 7" xfId="31752"/>
    <cellStyle name="Ввод  2 6 12 8" xfId="31753"/>
    <cellStyle name="Ввод  2 6 12 9" xfId="31754"/>
    <cellStyle name="Ввод  2 6 13" xfId="31755"/>
    <cellStyle name="Ввод  2 6 13 10" xfId="31756"/>
    <cellStyle name="Ввод  2 6 13 11" xfId="31757"/>
    <cellStyle name="Ввод  2 6 13 2" xfId="31758"/>
    <cellStyle name="Ввод  2 6 13 3" xfId="31759"/>
    <cellStyle name="Ввод  2 6 13 4" xfId="31760"/>
    <cellStyle name="Ввод  2 6 13 5" xfId="31761"/>
    <cellStyle name="Ввод  2 6 13 6" xfId="31762"/>
    <cellStyle name="Ввод  2 6 13 7" xfId="31763"/>
    <cellStyle name="Ввод  2 6 13 8" xfId="31764"/>
    <cellStyle name="Ввод  2 6 13 9" xfId="31765"/>
    <cellStyle name="Ввод  2 6 14" xfId="31766"/>
    <cellStyle name="Ввод  2 6 14 10" xfId="31767"/>
    <cellStyle name="Ввод  2 6 14 11" xfId="31768"/>
    <cellStyle name="Ввод  2 6 14 2" xfId="31769"/>
    <cellStyle name="Ввод  2 6 14 3" xfId="31770"/>
    <cellStyle name="Ввод  2 6 14 4" xfId="31771"/>
    <cellStyle name="Ввод  2 6 14 5" xfId="31772"/>
    <cellStyle name="Ввод  2 6 14 6" xfId="31773"/>
    <cellStyle name="Ввод  2 6 14 7" xfId="31774"/>
    <cellStyle name="Ввод  2 6 14 8" xfId="31775"/>
    <cellStyle name="Ввод  2 6 14 9" xfId="31776"/>
    <cellStyle name="Ввод  2 6 15" xfId="31777"/>
    <cellStyle name="Ввод  2 6 15 10" xfId="31778"/>
    <cellStyle name="Ввод  2 6 15 11" xfId="31779"/>
    <cellStyle name="Ввод  2 6 15 2" xfId="31780"/>
    <cellStyle name="Ввод  2 6 15 3" xfId="31781"/>
    <cellStyle name="Ввод  2 6 15 4" xfId="31782"/>
    <cellStyle name="Ввод  2 6 15 5" xfId="31783"/>
    <cellStyle name="Ввод  2 6 15 6" xfId="31784"/>
    <cellStyle name="Ввод  2 6 15 7" xfId="31785"/>
    <cellStyle name="Ввод  2 6 15 8" xfId="31786"/>
    <cellStyle name="Ввод  2 6 15 9" xfId="31787"/>
    <cellStyle name="Ввод  2 6 16" xfId="31788"/>
    <cellStyle name="Ввод  2 6 16 10" xfId="31789"/>
    <cellStyle name="Ввод  2 6 16 11" xfId="31790"/>
    <cellStyle name="Ввод  2 6 16 2" xfId="31791"/>
    <cellStyle name="Ввод  2 6 16 3" xfId="31792"/>
    <cellStyle name="Ввод  2 6 16 4" xfId="31793"/>
    <cellStyle name="Ввод  2 6 16 5" xfId="31794"/>
    <cellStyle name="Ввод  2 6 16 6" xfId="31795"/>
    <cellStyle name="Ввод  2 6 16 7" xfId="31796"/>
    <cellStyle name="Ввод  2 6 16 8" xfId="31797"/>
    <cellStyle name="Ввод  2 6 16 9" xfId="31798"/>
    <cellStyle name="Ввод  2 6 17" xfId="31799"/>
    <cellStyle name="Ввод  2 6 17 10" xfId="31800"/>
    <cellStyle name="Ввод  2 6 17 11" xfId="31801"/>
    <cellStyle name="Ввод  2 6 17 2" xfId="31802"/>
    <cellStyle name="Ввод  2 6 17 3" xfId="31803"/>
    <cellStyle name="Ввод  2 6 17 4" xfId="31804"/>
    <cellStyle name="Ввод  2 6 17 5" xfId="31805"/>
    <cellStyle name="Ввод  2 6 17 6" xfId="31806"/>
    <cellStyle name="Ввод  2 6 17 7" xfId="31807"/>
    <cellStyle name="Ввод  2 6 17 8" xfId="31808"/>
    <cellStyle name="Ввод  2 6 17 9" xfId="31809"/>
    <cellStyle name="Ввод  2 6 18" xfId="31810"/>
    <cellStyle name="Ввод  2 6 18 10" xfId="31811"/>
    <cellStyle name="Ввод  2 6 18 11" xfId="31812"/>
    <cellStyle name="Ввод  2 6 18 2" xfId="31813"/>
    <cellStyle name="Ввод  2 6 18 3" xfId="31814"/>
    <cellStyle name="Ввод  2 6 18 4" xfId="31815"/>
    <cellStyle name="Ввод  2 6 18 5" xfId="31816"/>
    <cellStyle name="Ввод  2 6 18 6" xfId="31817"/>
    <cellStyle name="Ввод  2 6 18 7" xfId="31818"/>
    <cellStyle name="Ввод  2 6 18 8" xfId="31819"/>
    <cellStyle name="Ввод  2 6 18 9" xfId="31820"/>
    <cellStyle name="Ввод  2 6 19" xfId="31821"/>
    <cellStyle name="Ввод  2 6 2" xfId="31822"/>
    <cellStyle name="Ввод  2 6 2 10" xfId="31823"/>
    <cellStyle name="Ввод  2 6 2 11" xfId="31824"/>
    <cellStyle name="Ввод  2 6 2 2" xfId="31825"/>
    <cellStyle name="Ввод  2 6 2 3" xfId="31826"/>
    <cellStyle name="Ввод  2 6 2 4" xfId="31827"/>
    <cellStyle name="Ввод  2 6 2 5" xfId="31828"/>
    <cellStyle name="Ввод  2 6 2 6" xfId="31829"/>
    <cellStyle name="Ввод  2 6 2 7" xfId="31830"/>
    <cellStyle name="Ввод  2 6 2 8" xfId="31831"/>
    <cellStyle name="Ввод  2 6 2 9" xfId="31832"/>
    <cellStyle name="Ввод  2 6 20" xfId="31833"/>
    <cellStyle name="Ввод  2 6 21" xfId="31834"/>
    <cellStyle name="Ввод  2 6 22" xfId="31835"/>
    <cellStyle name="Ввод  2 6 23" xfId="31836"/>
    <cellStyle name="Ввод  2 6 24" xfId="31837"/>
    <cellStyle name="Ввод  2 6 25" xfId="31838"/>
    <cellStyle name="Ввод  2 6 26" xfId="31839"/>
    <cellStyle name="Ввод  2 6 27" xfId="31840"/>
    <cellStyle name="Ввод  2 6 28" xfId="31841"/>
    <cellStyle name="Ввод  2 6 29" xfId="31842"/>
    <cellStyle name="Ввод  2 6 3" xfId="31843"/>
    <cellStyle name="Ввод  2 6 3 10" xfId="31844"/>
    <cellStyle name="Ввод  2 6 3 11" xfId="31845"/>
    <cellStyle name="Ввод  2 6 3 2" xfId="31846"/>
    <cellStyle name="Ввод  2 6 3 3" xfId="31847"/>
    <cellStyle name="Ввод  2 6 3 4" xfId="31848"/>
    <cellStyle name="Ввод  2 6 3 5" xfId="31849"/>
    <cellStyle name="Ввод  2 6 3 6" xfId="31850"/>
    <cellStyle name="Ввод  2 6 3 7" xfId="31851"/>
    <cellStyle name="Ввод  2 6 3 8" xfId="31852"/>
    <cellStyle name="Ввод  2 6 3 9" xfId="31853"/>
    <cellStyle name="Ввод  2 6 30" xfId="31854"/>
    <cellStyle name="Ввод  2 6 31" xfId="31855"/>
    <cellStyle name="Ввод  2 6 32" xfId="31856"/>
    <cellStyle name="Ввод  2 6 33" xfId="31857"/>
    <cellStyle name="Ввод  2 6 34" xfId="31858"/>
    <cellStyle name="Ввод  2 6 35" xfId="31859"/>
    <cellStyle name="Ввод  2 6 36" xfId="31860"/>
    <cellStyle name="Ввод  2 6 37" xfId="31861"/>
    <cellStyle name="Ввод  2 6 38" xfId="31862"/>
    <cellStyle name="Ввод  2 6 39" xfId="31863"/>
    <cellStyle name="Ввод  2 6 4" xfId="31864"/>
    <cellStyle name="Ввод  2 6 4 10" xfId="31865"/>
    <cellStyle name="Ввод  2 6 4 11" xfId="31866"/>
    <cellStyle name="Ввод  2 6 4 2" xfId="31867"/>
    <cellStyle name="Ввод  2 6 4 3" xfId="31868"/>
    <cellStyle name="Ввод  2 6 4 4" xfId="31869"/>
    <cellStyle name="Ввод  2 6 4 5" xfId="31870"/>
    <cellStyle name="Ввод  2 6 4 6" xfId="31871"/>
    <cellStyle name="Ввод  2 6 4 7" xfId="31872"/>
    <cellStyle name="Ввод  2 6 4 8" xfId="31873"/>
    <cellStyle name="Ввод  2 6 4 9" xfId="31874"/>
    <cellStyle name="Ввод  2 6 40" xfId="31875"/>
    <cellStyle name="Ввод  2 6 5" xfId="31876"/>
    <cellStyle name="Ввод  2 6 5 10" xfId="31877"/>
    <cellStyle name="Ввод  2 6 5 11" xfId="31878"/>
    <cellStyle name="Ввод  2 6 5 2" xfId="31879"/>
    <cellStyle name="Ввод  2 6 5 3" xfId="31880"/>
    <cellStyle name="Ввод  2 6 5 4" xfId="31881"/>
    <cellStyle name="Ввод  2 6 5 5" xfId="31882"/>
    <cellStyle name="Ввод  2 6 5 6" xfId="31883"/>
    <cellStyle name="Ввод  2 6 5 7" xfId="31884"/>
    <cellStyle name="Ввод  2 6 5 8" xfId="31885"/>
    <cellStyle name="Ввод  2 6 5 9" xfId="31886"/>
    <cellStyle name="Ввод  2 6 6" xfId="31887"/>
    <cellStyle name="Ввод  2 6 6 10" xfId="31888"/>
    <cellStyle name="Ввод  2 6 6 11" xfId="31889"/>
    <cellStyle name="Ввод  2 6 6 2" xfId="31890"/>
    <cellStyle name="Ввод  2 6 6 3" xfId="31891"/>
    <cellStyle name="Ввод  2 6 6 4" xfId="31892"/>
    <cellStyle name="Ввод  2 6 6 5" xfId="31893"/>
    <cellStyle name="Ввод  2 6 6 6" xfId="31894"/>
    <cellStyle name="Ввод  2 6 6 7" xfId="31895"/>
    <cellStyle name="Ввод  2 6 6 8" xfId="31896"/>
    <cellStyle name="Ввод  2 6 6 9" xfId="31897"/>
    <cellStyle name="Ввод  2 6 7" xfId="31898"/>
    <cellStyle name="Ввод  2 6 7 10" xfId="31899"/>
    <cellStyle name="Ввод  2 6 7 11" xfId="31900"/>
    <cellStyle name="Ввод  2 6 7 2" xfId="31901"/>
    <cellStyle name="Ввод  2 6 7 3" xfId="31902"/>
    <cellStyle name="Ввод  2 6 7 4" xfId="31903"/>
    <cellStyle name="Ввод  2 6 7 5" xfId="31904"/>
    <cellStyle name="Ввод  2 6 7 6" xfId="31905"/>
    <cellStyle name="Ввод  2 6 7 7" xfId="31906"/>
    <cellStyle name="Ввод  2 6 7 8" xfId="31907"/>
    <cellStyle name="Ввод  2 6 7 9" xfId="31908"/>
    <cellStyle name="Ввод  2 6 8" xfId="31909"/>
    <cellStyle name="Ввод  2 6 8 10" xfId="31910"/>
    <cellStyle name="Ввод  2 6 8 11" xfId="31911"/>
    <cellStyle name="Ввод  2 6 8 2" xfId="31912"/>
    <cellStyle name="Ввод  2 6 8 3" xfId="31913"/>
    <cellStyle name="Ввод  2 6 8 4" xfId="31914"/>
    <cellStyle name="Ввод  2 6 8 5" xfId="31915"/>
    <cellStyle name="Ввод  2 6 8 6" xfId="31916"/>
    <cellStyle name="Ввод  2 6 8 7" xfId="31917"/>
    <cellStyle name="Ввод  2 6 8 8" xfId="31918"/>
    <cellStyle name="Ввод  2 6 8 9" xfId="31919"/>
    <cellStyle name="Ввод  2 6 9" xfId="31920"/>
    <cellStyle name="Ввод  2 6 9 10" xfId="31921"/>
    <cellStyle name="Ввод  2 6 9 11" xfId="31922"/>
    <cellStyle name="Ввод  2 6 9 2" xfId="31923"/>
    <cellStyle name="Ввод  2 6 9 3" xfId="31924"/>
    <cellStyle name="Ввод  2 6 9 4" xfId="31925"/>
    <cellStyle name="Ввод  2 6 9 5" xfId="31926"/>
    <cellStyle name="Ввод  2 6 9 6" xfId="31927"/>
    <cellStyle name="Ввод  2 6 9 7" xfId="31928"/>
    <cellStyle name="Ввод  2 6 9 8" xfId="31929"/>
    <cellStyle name="Ввод  2 6 9 9" xfId="31930"/>
    <cellStyle name="Ввод  2 7" xfId="31931"/>
    <cellStyle name="Ввод  2 7 10" xfId="31932"/>
    <cellStyle name="Ввод  2 7 10 10" xfId="31933"/>
    <cellStyle name="Ввод  2 7 10 11" xfId="31934"/>
    <cellStyle name="Ввод  2 7 10 2" xfId="31935"/>
    <cellStyle name="Ввод  2 7 10 3" xfId="31936"/>
    <cellStyle name="Ввод  2 7 10 4" xfId="31937"/>
    <cellStyle name="Ввод  2 7 10 5" xfId="31938"/>
    <cellStyle name="Ввод  2 7 10 6" xfId="31939"/>
    <cellStyle name="Ввод  2 7 10 7" xfId="31940"/>
    <cellStyle name="Ввод  2 7 10 8" xfId="31941"/>
    <cellStyle name="Ввод  2 7 10 9" xfId="31942"/>
    <cellStyle name="Ввод  2 7 11" xfId="31943"/>
    <cellStyle name="Ввод  2 7 11 10" xfId="31944"/>
    <cellStyle name="Ввод  2 7 11 11" xfId="31945"/>
    <cellStyle name="Ввод  2 7 11 2" xfId="31946"/>
    <cellStyle name="Ввод  2 7 11 3" xfId="31947"/>
    <cellStyle name="Ввод  2 7 11 4" xfId="31948"/>
    <cellStyle name="Ввод  2 7 11 5" xfId="31949"/>
    <cellStyle name="Ввод  2 7 11 6" xfId="31950"/>
    <cellStyle name="Ввод  2 7 11 7" xfId="31951"/>
    <cellStyle name="Ввод  2 7 11 8" xfId="31952"/>
    <cellStyle name="Ввод  2 7 11 9" xfId="31953"/>
    <cellStyle name="Ввод  2 7 12" xfId="31954"/>
    <cellStyle name="Ввод  2 7 12 10" xfId="31955"/>
    <cellStyle name="Ввод  2 7 12 11" xfId="31956"/>
    <cellStyle name="Ввод  2 7 12 2" xfId="31957"/>
    <cellStyle name="Ввод  2 7 12 3" xfId="31958"/>
    <cellStyle name="Ввод  2 7 12 4" xfId="31959"/>
    <cellStyle name="Ввод  2 7 12 5" xfId="31960"/>
    <cellStyle name="Ввод  2 7 12 6" xfId="31961"/>
    <cellStyle name="Ввод  2 7 12 7" xfId="31962"/>
    <cellStyle name="Ввод  2 7 12 8" xfId="31963"/>
    <cellStyle name="Ввод  2 7 12 9" xfId="31964"/>
    <cellStyle name="Ввод  2 7 13" xfId="31965"/>
    <cellStyle name="Ввод  2 7 13 10" xfId="31966"/>
    <cellStyle name="Ввод  2 7 13 11" xfId="31967"/>
    <cellStyle name="Ввод  2 7 13 2" xfId="31968"/>
    <cellStyle name="Ввод  2 7 13 3" xfId="31969"/>
    <cellStyle name="Ввод  2 7 13 4" xfId="31970"/>
    <cellStyle name="Ввод  2 7 13 5" xfId="31971"/>
    <cellStyle name="Ввод  2 7 13 6" xfId="31972"/>
    <cellStyle name="Ввод  2 7 13 7" xfId="31973"/>
    <cellStyle name="Ввод  2 7 13 8" xfId="31974"/>
    <cellStyle name="Ввод  2 7 13 9" xfId="31975"/>
    <cellStyle name="Ввод  2 7 14" xfId="31976"/>
    <cellStyle name="Ввод  2 7 14 10" xfId="31977"/>
    <cellStyle name="Ввод  2 7 14 11" xfId="31978"/>
    <cellStyle name="Ввод  2 7 14 2" xfId="31979"/>
    <cellStyle name="Ввод  2 7 14 3" xfId="31980"/>
    <cellStyle name="Ввод  2 7 14 4" xfId="31981"/>
    <cellStyle name="Ввод  2 7 14 5" xfId="31982"/>
    <cellStyle name="Ввод  2 7 14 6" xfId="31983"/>
    <cellStyle name="Ввод  2 7 14 7" xfId="31984"/>
    <cellStyle name="Ввод  2 7 14 8" xfId="31985"/>
    <cellStyle name="Ввод  2 7 14 9" xfId="31986"/>
    <cellStyle name="Ввод  2 7 15" xfId="31987"/>
    <cellStyle name="Ввод  2 7 15 10" xfId="31988"/>
    <cellStyle name="Ввод  2 7 15 11" xfId="31989"/>
    <cellStyle name="Ввод  2 7 15 2" xfId="31990"/>
    <cellStyle name="Ввод  2 7 15 3" xfId="31991"/>
    <cellStyle name="Ввод  2 7 15 4" xfId="31992"/>
    <cellStyle name="Ввод  2 7 15 5" xfId="31993"/>
    <cellStyle name="Ввод  2 7 15 6" xfId="31994"/>
    <cellStyle name="Ввод  2 7 15 7" xfId="31995"/>
    <cellStyle name="Ввод  2 7 15 8" xfId="31996"/>
    <cellStyle name="Ввод  2 7 15 9" xfId="31997"/>
    <cellStyle name="Ввод  2 7 16" xfId="31998"/>
    <cellStyle name="Ввод  2 7 16 10" xfId="31999"/>
    <cellStyle name="Ввод  2 7 16 11" xfId="32000"/>
    <cellStyle name="Ввод  2 7 16 2" xfId="32001"/>
    <cellStyle name="Ввод  2 7 16 3" xfId="32002"/>
    <cellStyle name="Ввод  2 7 16 4" xfId="32003"/>
    <cellStyle name="Ввод  2 7 16 5" xfId="32004"/>
    <cellStyle name="Ввод  2 7 16 6" xfId="32005"/>
    <cellStyle name="Ввод  2 7 16 7" xfId="32006"/>
    <cellStyle name="Ввод  2 7 16 8" xfId="32007"/>
    <cellStyle name="Ввод  2 7 16 9" xfId="32008"/>
    <cellStyle name="Ввод  2 7 17" xfId="32009"/>
    <cellStyle name="Ввод  2 7 17 10" xfId="32010"/>
    <cellStyle name="Ввод  2 7 17 11" xfId="32011"/>
    <cellStyle name="Ввод  2 7 17 2" xfId="32012"/>
    <cellStyle name="Ввод  2 7 17 3" xfId="32013"/>
    <cellStyle name="Ввод  2 7 17 4" xfId="32014"/>
    <cellStyle name="Ввод  2 7 17 5" xfId="32015"/>
    <cellStyle name="Ввод  2 7 17 6" xfId="32016"/>
    <cellStyle name="Ввод  2 7 17 7" xfId="32017"/>
    <cellStyle name="Ввод  2 7 17 8" xfId="32018"/>
    <cellStyle name="Ввод  2 7 17 9" xfId="32019"/>
    <cellStyle name="Ввод  2 7 18" xfId="32020"/>
    <cellStyle name="Ввод  2 7 18 10" xfId="32021"/>
    <cellStyle name="Ввод  2 7 18 11" xfId="32022"/>
    <cellStyle name="Ввод  2 7 18 2" xfId="32023"/>
    <cellStyle name="Ввод  2 7 18 3" xfId="32024"/>
    <cellStyle name="Ввод  2 7 18 4" xfId="32025"/>
    <cellStyle name="Ввод  2 7 18 5" xfId="32026"/>
    <cellStyle name="Ввод  2 7 18 6" xfId="32027"/>
    <cellStyle name="Ввод  2 7 18 7" xfId="32028"/>
    <cellStyle name="Ввод  2 7 18 8" xfId="32029"/>
    <cellStyle name="Ввод  2 7 18 9" xfId="32030"/>
    <cellStyle name="Ввод  2 7 19" xfId="32031"/>
    <cellStyle name="Ввод  2 7 2" xfId="32032"/>
    <cellStyle name="Ввод  2 7 2 10" xfId="32033"/>
    <cellStyle name="Ввод  2 7 2 11" xfId="32034"/>
    <cellStyle name="Ввод  2 7 2 2" xfId="32035"/>
    <cellStyle name="Ввод  2 7 2 3" xfId="32036"/>
    <cellStyle name="Ввод  2 7 2 4" xfId="32037"/>
    <cellStyle name="Ввод  2 7 2 5" xfId="32038"/>
    <cellStyle name="Ввод  2 7 2 6" xfId="32039"/>
    <cellStyle name="Ввод  2 7 2 7" xfId="32040"/>
    <cellStyle name="Ввод  2 7 2 8" xfId="32041"/>
    <cellStyle name="Ввод  2 7 2 9" xfId="32042"/>
    <cellStyle name="Ввод  2 7 20" xfId="32043"/>
    <cellStyle name="Ввод  2 7 21" xfId="32044"/>
    <cellStyle name="Ввод  2 7 22" xfId="32045"/>
    <cellStyle name="Ввод  2 7 23" xfId="32046"/>
    <cellStyle name="Ввод  2 7 24" xfId="32047"/>
    <cellStyle name="Ввод  2 7 25" xfId="32048"/>
    <cellStyle name="Ввод  2 7 26" xfId="32049"/>
    <cellStyle name="Ввод  2 7 27" xfId="32050"/>
    <cellStyle name="Ввод  2 7 28" xfId="32051"/>
    <cellStyle name="Ввод  2 7 29" xfId="32052"/>
    <cellStyle name="Ввод  2 7 3" xfId="32053"/>
    <cellStyle name="Ввод  2 7 3 10" xfId="32054"/>
    <cellStyle name="Ввод  2 7 3 11" xfId="32055"/>
    <cellStyle name="Ввод  2 7 3 2" xfId="32056"/>
    <cellStyle name="Ввод  2 7 3 3" xfId="32057"/>
    <cellStyle name="Ввод  2 7 3 4" xfId="32058"/>
    <cellStyle name="Ввод  2 7 3 5" xfId="32059"/>
    <cellStyle name="Ввод  2 7 3 6" xfId="32060"/>
    <cellStyle name="Ввод  2 7 3 7" xfId="32061"/>
    <cellStyle name="Ввод  2 7 3 8" xfId="32062"/>
    <cellStyle name="Ввод  2 7 3 9" xfId="32063"/>
    <cellStyle name="Ввод  2 7 30" xfId="32064"/>
    <cellStyle name="Ввод  2 7 31" xfId="32065"/>
    <cellStyle name="Ввод  2 7 32" xfId="32066"/>
    <cellStyle name="Ввод  2 7 33" xfId="32067"/>
    <cellStyle name="Ввод  2 7 34" xfId="32068"/>
    <cellStyle name="Ввод  2 7 35" xfId="32069"/>
    <cellStyle name="Ввод  2 7 36" xfId="32070"/>
    <cellStyle name="Ввод  2 7 37" xfId="32071"/>
    <cellStyle name="Ввод  2 7 38" xfId="32072"/>
    <cellStyle name="Ввод  2 7 39" xfId="32073"/>
    <cellStyle name="Ввод  2 7 4" xfId="32074"/>
    <cellStyle name="Ввод  2 7 4 10" xfId="32075"/>
    <cellStyle name="Ввод  2 7 4 11" xfId="32076"/>
    <cellStyle name="Ввод  2 7 4 2" xfId="32077"/>
    <cellStyle name="Ввод  2 7 4 3" xfId="32078"/>
    <cellStyle name="Ввод  2 7 4 4" xfId="32079"/>
    <cellStyle name="Ввод  2 7 4 5" xfId="32080"/>
    <cellStyle name="Ввод  2 7 4 6" xfId="32081"/>
    <cellStyle name="Ввод  2 7 4 7" xfId="32082"/>
    <cellStyle name="Ввод  2 7 4 8" xfId="32083"/>
    <cellStyle name="Ввод  2 7 4 9" xfId="32084"/>
    <cellStyle name="Ввод  2 7 40" xfId="32085"/>
    <cellStyle name="Ввод  2 7 5" xfId="32086"/>
    <cellStyle name="Ввод  2 7 5 10" xfId="32087"/>
    <cellStyle name="Ввод  2 7 5 11" xfId="32088"/>
    <cellStyle name="Ввод  2 7 5 2" xfId="32089"/>
    <cellStyle name="Ввод  2 7 5 3" xfId="32090"/>
    <cellStyle name="Ввод  2 7 5 4" xfId="32091"/>
    <cellStyle name="Ввод  2 7 5 5" xfId="32092"/>
    <cellStyle name="Ввод  2 7 5 6" xfId="32093"/>
    <cellStyle name="Ввод  2 7 5 7" xfId="32094"/>
    <cellStyle name="Ввод  2 7 5 8" xfId="32095"/>
    <cellStyle name="Ввод  2 7 5 9" xfId="32096"/>
    <cellStyle name="Ввод  2 7 6" xfId="32097"/>
    <cellStyle name="Ввод  2 7 6 10" xfId="32098"/>
    <cellStyle name="Ввод  2 7 6 11" xfId="32099"/>
    <cellStyle name="Ввод  2 7 6 2" xfId="32100"/>
    <cellStyle name="Ввод  2 7 6 3" xfId="32101"/>
    <cellStyle name="Ввод  2 7 6 4" xfId="32102"/>
    <cellStyle name="Ввод  2 7 6 5" xfId="32103"/>
    <cellStyle name="Ввод  2 7 6 6" xfId="32104"/>
    <cellStyle name="Ввод  2 7 6 7" xfId="32105"/>
    <cellStyle name="Ввод  2 7 6 8" xfId="32106"/>
    <cellStyle name="Ввод  2 7 6 9" xfId="32107"/>
    <cellStyle name="Ввод  2 7 7" xfId="32108"/>
    <cellStyle name="Ввод  2 7 7 10" xfId="32109"/>
    <cellStyle name="Ввод  2 7 7 11" xfId="32110"/>
    <cellStyle name="Ввод  2 7 7 2" xfId="32111"/>
    <cellStyle name="Ввод  2 7 7 3" xfId="32112"/>
    <cellStyle name="Ввод  2 7 7 4" xfId="32113"/>
    <cellStyle name="Ввод  2 7 7 5" xfId="32114"/>
    <cellStyle name="Ввод  2 7 7 6" xfId="32115"/>
    <cellStyle name="Ввод  2 7 7 7" xfId="32116"/>
    <cellStyle name="Ввод  2 7 7 8" xfId="32117"/>
    <cellStyle name="Ввод  2 7 7 9" xfId="32118"/>
    <cellStyle name="Ввод  2 7 8" xfId="32119"/>
    <cellStyle name="Ввод  2 7 8 10" xfId="32120"/>
    <cellStyle name="Ввод  2 7 8 11" xfId="32121"/>
    <cellStyle name="Ввод  2 7 8 2" xfId="32122"/>
    <cellStyle name="Ввод  2 7 8 3" xfId="32123"/>
    <cellStyle name="Ввод  2 7 8 4" xfId="32124"/>
    <cellStyle name="Ввод  2 7 8 5" xfId="32125"/>
    <cellStyle name="Ввод  2 7 8 6" xfId="32126"/>
    <cellStyle name="Ввод  2 7 8 7" xfId="32127"/>
    <cellStyle name="Ввод  2 7 8 8" xfId="32128"/>
    <cellStyle name="Ввод  2 7 8 9" xfId="32129"/>
    <cellStyle name="Ввод  2 7 9" xfId="32130"/>
    <cellStyle name="Ввод  2 7 9 10" xfId="32131"/>
    <cellStyle name="Ввод  2 7 9 11" xfId="32132"/>
    <cellStyle name="Ввод  2 7 9 2" xfId="32133"/>
    <cellStyle name="Ввод  2 7 9 3" xfId="32134"/>
    <cellStyle name="Ввод  2 7 9 4" xfId="32135"/>
    <cellStyle name="Ввод  2 7 9 5" xfId="32136"/>
    <cellStyle name="Ввод  2 7 9 6" xfId="32137"/>
    <cellStyle name="Ввод  2 7 9 7" xfId="32138"/>
    <cellStyle name="Ввод  2 7 9 8" xfId="32139"/>
    <cellStyle name="Ввод  2 7 9 9" xfId="32140"/>
    <cellStyle name="Ввод  2 8" xfId="32141"/>
    <cellStyle name="Ввод  2 8 10" xfId="32142"/>
    <cellStyle name="Ввод  2 8 10 10" xfId="32143"/>
    <cellStyle name="Ввод  2 8 10 11" xfId="32144"/>
    <cellStyle name="Ввод  2 8 10 2" xfId="32145"/>
    <cellStyle name="Ввод  2 8 10 3" xfId="32146"/>
    <cellStyle name="Ввод  2 8 10 4" xfId="32147"/>
    <cellStyle name="Ввод  2 8 10 5" xfId="32148"/>
    <cellStyle name="Ввод  2 8 10 6" xfId="32149"/>
    <cellStyle name="Ввод  2 8 10 7" xfId="32150"/>
    <cellStyle name="Ввод  2 8 10 8" xfId="32151"/>
    <cellStyle name="Ввод  2 8 10 9" xfId="32152"/>
    <cellStyle name="Ввод  2 8 11" xfId="32153"/>
    <cellStyle name="Ввод  2 8 11 10" xfId="32154"/>
    <cellStyle name="Ввод  2 8 11 11" xfId="32155"/>
    <cellStyle name="Ввод  2 8 11 2" xfId="32156"/>
    <cellStyle name="Ввод  2 8 11 3" xfId="32157"/>
    <cellStyle name="Ввод  2 8 11 4" xfId="32158"/>
    <cellStyle name="Ввод  2 8 11 5" xfId="32159"/>
    <cellStyle name="Ввод  2 8 11 6" xfId="32160"/>
    <cellStyle name="Ввод  2 8 11 7" xfId="32161"/>
    <cellStyle name="Ввод  2 8 11 8" xfId="32162"/>
    <cellStyle name="Ввод  2 8 11 9" xfId="32163"/>
    <cellStyle name="Ввод  2 8 12" xfId="32164"/>
    <cellStyle name="Ввод  2 8 12 10" xfId="32165"/>
    <cellStyle name="Ввод  2 8 12 11" xfId="32166"/>
    <cellStyle name="Ввод  2 8 12 2" xfId="32167"/>
    <cellStyle name="Ввод  2 8 12 3" xfId="32168"/>
    <cellStyle name="Ввод  2 8 12 4" xfId="32169"/>
    <cellStyle name="Ввод  2 8 12 5" xfId="32170"/>
    <cellStyle name="Ввод  2 8 12 6" xfId="32171"/>
    <cellStyle name="Ввод  2 8 12 7" xfId="32172"/>
    <cellStyle name="Ввод  2 8 12 8" xfId="32173"/>
    <cellStyle name="Ввод  2 8 12 9" xfId="32174"/>
    <cellStyle name="Ввод  2 8 13" xfId="32175"/>
    <cellStyle name="Ввод  2 8 13 10" xfId="32176"/>
    <cellStyle name="Ввод  2 8 13 11" xfId="32177"/>
    <cellStyle name="Ввод  2 8 13 2" xfId="32178"/>
    <cellStyle name="Ввод  2 8 13 3" xfId="32179"/>
    <cellStyle name="Ввод  2 8 13 4" xfId="32180"/>
    <cellStyle name="Ввод  2 8 13 5" xfId="32181"/>
    <cellStyle name="Ввод  2 8 13 6" xfId="32182"/>
    <cellStyle name="Ввод  2 8 13 7" xfId="32183"/>
    <cellStyle name="Ввод  2 8 13 8" xfId="32184"/>
    <cellStyle name="Ввод  2 8 13 9" xfId="32185"/>
    <cellStyle name="Ввод  2 8 14" xfId="32186"/>
    <cellStyle name="Ввод  2 8 14 10" xfId="32187"/>
    <cellStyle name="Ввод  2 8 14 11" xfId="32188"/>
    <cellStyle name="Ввод  2 8 14 2" xfId="32189"/>
    <cellStyle name="Ввод  2 8 14 3" xfId="32190"/>
    <cellStyle name="Ввод  2 8 14 4" xfId="32191"/>
    <cellStyle name="Ввод  2 8 14 5" xfId="32192"/>
    <cellStyle name="Ввод  2 8 14 6" xfId="32193"/>
    <cellStyle name="Ввод  2 8 14 7" xfId="32194"/>
    <cellStyle name="Ввод  2 8 14 8" xfId="32195"/>
    <cellStyle name="Ввод  2 8 14 9" xfId="32196"/>
    <cellStyle name="Ввод  2 8 15" xfId="32197"/>
    <cellStyle name="Ввод  2 8 15 10" xfId="32198"/>
    <cellStyle name="Ввод  2 8 15 11" xfId="32199"/>
    <cellStyle name="Ввод  2 8 15 2" xfId="32200"/>
    <cellStyle name="Ввод  2 8 15 3" xfId="32201"/>
    <cellStyle name="Ввод  2 8 15 4" xfId="32202"/>
    <cellStyle name="Ввод  2 8 15 5" xfId="32203"/>
    <cellStyle name="Ввод  2 8 15 6" xfId="32204"/>
    <cellStyle name="Ввод  2 8 15 7" xfId="32205"/>
    <cellStyle name="Ввод  2 8 15 8" xfId="32206"/>
    <cellStyle name="Ввод  2 8 15 9" xfId="32207"/>
    <cellStyle name="Ввод  2 8 16" xfId="32208"/>
    <cellStyle name="Ввод  2 8 16 10" xfId="32209"/>
    <cellStyle name="Ввод  2 8 16 11" xfId="32210"/>
    <cellStyle name="Ввод  2 8 16 2" xfId="32211"/>
    <cellStyle name="Ввод  2 8 16 3" xfId="32212"/>
    <cellStyle name="Ввод  2 8 16 4" xfId="32213"/>
    <cellStyle name="Ввод  2 8 16 5" xfId="32214"/>
    <cellStyle name="Ввод  2 8 16 6" xfId="32215"/>
    <cellStyle name="Ввод  2 8 16 7" xfId="32216"/>
    <cellStyle name="Ввод  2 8 16 8" xfId="32217"/>
    <cellStyle name="Ввод  2 8 16 9" xfId="32218"/>
    <cellStyle name="Ввод  2 8 17" xfId="32219"/>
    <cellStyle name="Ввод  2 8 17 10" xfId="32220"/>
    <cellStyle name="Ввод  2 8 17 11" xfId="32221"/>
    <cellStyle name="Ввод  2 8 17 2" xfId="32222"/>
    <cellStyle name="Ввод  2 8 17 3" xfId="32223"/>
    <cellStyle name="Ввод  2 8 17 4" xfId="32224"/>
    <cellStyle name="Ввод  2 8 17 5" xfId="32225"/>
    <cellStyle name="Ввод  2 8 17 6" xfId="32226"/>
    <cellStyle name="Ввод  2 8 17 7" xfId="32227"/>
    <cellStyle name="Ввод  2 8 17 8" xfId="32228"/>
    <cellStyle name="Ввод  2 8 17 9" xfId="32229"/>
    <cellStyle name="Ввод  2 8 18" xfId="32230"/>
    <cellStyle name="Ввод  2 8 18 10" xfId="32231"/>
    <cellStyle name="Ввод  2 8 18 11" xfId="32232"/>
    <cellStyle name="Ввод  2 8 18 2" xfId="32233"/>
    <cellStyle name="Ввод  2 8 18 3" xfId="32234"/>
    <cellStyle name="Ввод  2 8 18 4" xfId="32235"/>
    <cellStyle name="Ввод  2 8 18 5" xfId="32236"/>
    <cellStyle name="Ввод  2 8 18 6" xfId="32237"/>
    <cellStyle name="Ввод  2 8 18 7" xfId="32238"/>
    <cellStyle name="Ввод  2 8 18 8" xfId="32239"/>
    <cellStyle name="Ввод  2 8 18 9" xfId="32240"/>
    <cellStyle name="Ввод  2 8 19" xfId="32241"/>
    <cellStyle name="Ввод  2 8 2" xfId="32242"/>
    <cellStyle name="Ввод  2 8 2 10" xfId="32243"/>
    <cellStyle name="Ввод  2 8 2 11" xfId="32244"/>
    <cellStyle name="Ввод  2 8 2 2" xfId="32245"/>
    <cellStyle name="Ввод  2 8 2 3" xfId="32246"/>
    <cellStyle name="Ввод  2 8 2 4" xfId="32247"/>
    <cellStyle name="Ввод  2 8 2 5" xfId="32248"/>
    <cellStyle name="Ввод  2 8 2 6" xfId="32249"/>
    <cellStyle name="Ввод  2 8 2 7" xfId="32250"/>
    <cellStyle name="Ввод  2 8 2 8" xfId="32251"/>
    <cellStyle name="Ввод  2 8 2 9" xfId="32252"/>
    <cellStyle name="Ввод  2 8 20" xfId="32253"/>
    <cellStyle name="Ввод  2 8 21" xfId="32254"/>
    <cellStyle name="Ввод  2 8 22" xfId="32255"/>
    <cellStyle name="Ввод  2 8 23" xfId="32256"/>
    <cellStyle name="Ввод  2 8 24" xfId="32257"/>
    <cellStyle name="Ввод  2 8 25" xfId="32258"/>
    <cellStyle name="Ввод  2 8 26" xfId="32259"/>
    <cellStyle name="Ввод  2 8 27" xfId="32260"/>
    <cellStyle name="Ввод  2 8 28" xfId="32261"/>
    <cellStyle name="Ввод  2 8 29" xfId="32262"/>
    <cellStyle name="Ввод  2 8 3" xfId="32263"/>
    <cellStyle name="Ввод  2 8 3 10" xfId="32264"/>
    <cellStyle name="Ввод  2 8 3 11" xfId="32265"/>
    <cellStyle name="Ввод  2 8 3 2" xfId="32266"/>
    <cellStyle name="Ввод  2 8 3 3" xfId="32267"/>
    <cellStyle name="Ввод  2 8 3 4" xfId="32268"/>
    <cellStyle name="Ввод  2 8 3 5" xfId="32269"/>
    <cellStyle name="Ввод  2 8 3 6" xfId="32270"/>
    <cellStyle name="Ввод  2 8 3 7" xfId="32271"/>
    <cellStyle name="Ввод  2 8 3 8" xfId="32272"/>
    <cellStyle name="Ввод  2 8 3 9" xfId="32273"/>
    <cellStyle name="Ввод  2 8 30" xfId="32274"/>
    <cellStyle name="Ввод  2 8 31" xfId="32275"/>
    <cellStyle name="Ввод  2 8 32" xfId="32276"/>
    <cellStyle name="Ввод  2 8 33" xfId="32277"/>
    <cellStyle name="Ввод  2 8 34" xfId="32278"/>
    <cellStyle name="Ввод  2 8 35" xfId="32279"/>
    <cellStyle name="Ввод  2 8 36" xfId="32280"/>
    <cellStyle name="Ввод  2 8 37" xfId="32281"/>
    <cellStyle name="Ввод  2 8 38" xfId="32282"/>
    <cellStyle name="Ввод  2 8 39" xfId="32283"/>
    <cellStyle name="Ввод  2 8 4" xfId="32284"/>
    <cellStyle name="Ввод  2 8 4 10" xfId="32285"/>
    <cellStyle name="Ввод  2 8 4 11" xfId="32286"/>
    <cellStyle name="Ввод  2 8 4 2" xfId="32287"/>
    <cellStyle name="Ввод  2 8 4 3" xfId="32288"/>
    <cellStyle name="Ввод  2 8 4 4" xfId="32289"/>
    <cellStyle name="Ввод  2 8 4 5" xfId="32290"/>
    <cellStyle name="Ввод  2 8 4 6" xfId="32291"/>
    <cellStyle name="Ввод  2 8 4 7" xfId="32292"/>
    <cellStyle name="Ввод  2 8 4 8" xfId="32293"/>
    <cellStyle name="Ввод  2 8 4 9" xfId="32294"/>
    <cellStyle name="Ввод  2 8 40" xfId="32295"/>
    <cellStyle name="Ввод  2 8 5" xfId="32296"/>
    <cellStyle name="Ввод  2 8 5 10" xfId="32297"/>
    <cellStyle name="Ввод  2 8 5 11" xfId="32298"/>
    <cellStyle name="Ввод  2 8 5 2" xfId="32299"/>
    <cellStyle name="Ввод  2 8 5 3" xfId="32300"/>
    <cellStyle name="Ввод  2 8 5 4" xfId="32301"/>
    <cellStyle name="Ввод  2 8 5 5" xfId="32302"/>
    <cellStyle name="Ввод  2 8 5 6" xfId="32303"/>
    <cellStyle name="Ввод  2 8 5 7" xfId="32304"/>
    <cellStyle name="Ввод  2 8 5 8" xfId="32305"/>
    <cellStyle name="Ввод  2 8 5 9" xfId="32306"/>
    <cellStyle name="Ввод  2 8 6" xfId="32307"/>
    <cellStyle name="Ввод  2 8 6 10" xfId="32308"/>
    <cellStyle name="Ввод  2 8 6 11" xfId="32309"/>
    <cellStyle name="Ввод  2 8 6 2" xfId="32310"/>
    <cellStyle name="Ввод  2 8 6 3" xfId="32311"/>
    <cellStyle name="Ввод  2 8 6 4" xfId="32312"/>
    <cellStyle name="Ввод  2 8 6 5" xfId="32313"/>
    <cellStyle name="Ввод  2 8 6 6" xfId="32314"/>
    <cellStyle name="Ввод  2 8 6 7" xfId="32315"/>
    <cellStyle name="Ввод  2 8 6 8" xfId="32316"/>
    <cellStyle name="Ввод  2 8 6 9" xfId="32317"/>
    <cellStyle name="Ввод  2 8 7" xfId="32318"/>
    <cellStyle name="Ввод  2 8 7 10" xfId="32319"/>
    <cellStyle name="Ввод  2 8 7 11" xfId="32320"/>
    <cellStyle name="Ввод  2 8 7 2" xfId="32321"/>
    <cellStyle name="Ввод  2 8 7 3" xfId="32322"/>
    <cellStyle name="Ввод  2 8 7 4" xfId="32323"/>
    <cellStyle name="Ввод  2 8 7 5" xfId="32324"/>
    <cellStyle name="Ввод  2 8 7 6" xfId="32325"/>
    <cellStyle name="Ввод  2 8 7 7" xfId="32326"/>
    <cellStyle name="Ввод  2 8 7 8" xfId="32327"/>
    <cellStyle name="Ввод  2 8 7 9" xfId="32328"/>
    <cellStyle name="Ввод  2 8 8" xfId="32329"/>
    <cellStyle name="Ввод  2 8 8 10" xfId="32330"/>
    <cellStyle name="Ввод  2 8 8 11" xfId="32331"/>
    <cellStyle name="Ввод  2 8 8 2" xfId="32332"/>
    <cellStyle name="Ввод  2 8 8 3" xfId="32333"/>
    <cellStyle name="Ввод  2 8 8 4" xfId="32334"/>
    <cellStyle name="Ввод  2 8 8 5" xfId="32335"/>
    <cellStyle name="Ввод  2 8 8 6" xfId="32336"/>
    <cellStyle name="Ввод  2 8 8 7" xfId="32337"/>
    <cellStyle name="Ввод  2 8 8 8" xfId="32338"/>
    <cellStyle name="Ввод  2 8 8 9" xfId="32339"/>
    <cellStyle name="Ввод  2 8 9" xfId="32340"/>
    <cellStyle name="Ввод  2 8 9 10" xfId="32341"/>
    <cellStyle name="Ввод  2 8 9 11" xfId="32342"/>
    <cellStyle name="Ввод  2 8 9 2" xfId="32343"/>
    <cellStyle name="Ввод  2 8 9 3" xfId="32344"/>
    <cellStyle name="Ввод  2 8 9 4" xfId="32345"/>
    <cellStyle name="Ввод  2 8 9 5" xfId="32346"/>
    <cellStyle name="Ввод  2 8 9 6" xfId="32347"/>
    <cellStyle name="Ввод  2 8 9 7" xfId="32348"/>
    <cellStyle name="Ввод  2 8 9 8" xfId="32349"/>
    <cellStyle name="Ввод  2 8 9 9" xfId="32350"/>
    <cellStyle name="Ввод  2 9" xfId="32351"/>
    <cellStyle name="Ввод  2 9 10" xfId="32352"/>
    <cellStyle name="Ввод  2 9 10 10" xfId="32353"/>
    <cellStyle name="Ввод  2 9 10 11" xfId="32354"/>
    <cellStyle name="Ввод  2 9 10 2" xfId="32355"/>
    <cellStyle name="Ввод  2 9 10 3" xfId="32356"/>
    <cellStyle name="Ввод  2 9 10 4" xfId="32357"/>
    <cellStyle name="Ввод  2 9 10 5" xfId="32358"/>
    <cellStyle name="Ввод  2 9 10 6" xfId="32359"/>
    <cellStyle name="Ввод  2 9 10 7" xfId="32360"/>
    <cellStyle name="Ввод  2 9 10 8" xfId="32361"/>
    <cellStyle name="Ввод  2 9 10 9" xfId="32362"/>
    <cellStyle name="Ввод  2 9 11" xfId="32363"/>
    <cellStyle name="Ввод  2 9 11 10" xfId="32364"/>
    <cellStyle name="Ввод  2 9 11 11" xfId="32365"/>
    <cellStyle name="Ввод  2 9 11 2" xfId="32366"/>
    <cellStyle name="Ввод  2 9 11 3" xfId="32367"/>
    <cellStyle name="Ввод  2 9 11 4" xfId="32368"/>
    <cellStyle name="Ввод  2 9 11 5" xfId="32369"/>
    <cellStyle name="Ввод  2 9 11 6" xfId="32370"/>
    <cellStyle name="Ввод  2 9 11 7" xfId="32371"/>
    <cellStyle name="Ввод  2 9 11 8" xfId="32372"/>
    <cellStyle name="Ввод  2 9 11 9" xfId="32373"/>
    <cellStyle name="Ввод  2 9 12" xfId="32374"/>
    <cellStyle name="Ввод  2 9 12 10" xfId="32375"/>
    <cellStyle name="Ввод  2 9 12 11" xfId="32376"/>
    <cellStyle name="Ввод  2 9 12 2" xfId="32377"/>
    <cellStyle name="Ввод  2 9 12 3" xfId="32378"/>
    <cellStyle name="Ввод  2 9 12 4" xfId="32379"/>
    <cellStyle name="Ввод  2 9 12 5" xfId="32380"/>
    <cellStyle name="Ввод  2 9 12 6" xfId="32381"/>
    <cellStyle name="Ввод  2 9 12 7" xfId="32382"/>
    <cellStyle name="Ввод  2 9 12 8" xfId="32383"/>
    <cellStyle name="Ввод  2 9 12 9" xfId="32384"/>
    <cellStyle name="Ввод  2 9 13" xfId="32385"/>
    <cellStyle name="Ввод  2 9 13 10" xfId="32386"/>
    <cellStyle name="Ввод  2 9 13 11" xfId="32387"/>
    <cellStyle name="Ввод  2 9 13 2" xfId="32388"/>
    <cellStyle name="Ввод  2 9 13 3" xfId="32389"/>
    <cellStyle name="Ввод  2 9 13 4" xfId="32390"/>
    <cellStyle name="Ввод  2 9 13 5" xfId="32391"/>
    <cellStyle name="Ввод  2 9 13 6" xfId="32392"/>
    <cellStyle name="Ввод  2 9 13 7" xfId="32393"/>
    <cellStyle name="Ввод  2 9 13 8" xfId="32394"/>
    <cellStyle name="Ввод  2 9 13 9" xfId="32395"/>
    <cellStyle name="Ввод  2 9 14" xfId="32396"/>
    <cellStyle name="Ввод  2 9 14 10" xfId="32397"/>
    <cellStyle name="Ввод  2 9 14 11" xfId="32398"/>
    <cellStyle name="Ввод  2 9 14 2" xfId="32399"/>
    <cellStyle name="Ввод  2 9 14 3" xfId="32400"/>
    <cellStyle name="Ввод  2 9 14 4" xfId="32401"/>
    <cellStyle name="Ввод  2 9 14 5" xfId="32402"/>
    <cellStyle name="Ввод  2 9 14 6" xfId="32403"/>
    <cellStyle name="Ввод  2 9 14 7" xfId="32404"/>
    <cellStyle name="Ввод  2 9 14 8" xfId="32405"/>
    <cellStyle name="Ввод  2 9 14 9" xfId="32406"/>
    <cellStyle name="Ввод  2 9 15" xfId="32407"/>
    <cellStyle name="Ввод  2 9 15 10" xfId="32408"/>
    <cellStyle name="Ввод  2 9 15 11" xfId="32409"/>
    <cellStyle name="Ввод  2 9 15 2" xfId="32410"/>
    <cellStyle name="Ввод  2 9 15 3" xfId="32411"/>
    <cellStyle name="Ввод  2 9 15 4" xfId="32412"/>
    <cellStyle name="Ввод  2 9 15 5" xfId="32413"/>
    <cellStyle name="Ввод  2 9 15 6" xfId="32414"/>
    <cellStyle name="Ввод  2 9 15 7" xfId="32415"/>
    <cellStyle name="Ввод  2 9 15 8" xfId="32416"/>
    <cellStyle name="Ввод  2 9 15 9" xfId="32417"/>
    <cellStyle name="Ввод  2 9 16" xfId="32418"/>
    <cellStyle name="Ввод  2 9 16 10" xfId="32419"/>
    <cellStyle name="Ввод  2 9 16 11" xfId="32420"/>
    <cellStyle name="Ввод  2 9 16 2" xfId="32421"/>
    <cellStyle name="Ввод  2 9 16 3" xfId="32422"/>
    <cellStyle name="Ввод  2 9 16 4" xfId="32423"/>
    <cellStyle name="Ввод  2 9 16 5" xfId="32424"/>
    <cellStyle name="Ввод  2 9 16 6" xfId="32425"/>
    <cellStyle name="Ввод  2 9 16 7" xfId="32426"/>
    <cellStyle name="Ввод  2 9 16 8" xfId="32427"/>
    <cellStyle name="Ввод  2 9 16 9" xfId="32428"/>
    <cellStyle name="Ввод  2 9 17" xfId="32429"/>
    <cellStyle name="Ввод  2 9 17 10" xfId="32430"/>
    <cellStyle name="Ввод  2 9 17 11" xfId="32431"/>
    <cellStyle name="Ввод  2 9 17 2" xfId="32432"/>
    <cellStyle name="Ввод  2 9 17 3" xfId="32433"/>
    <cellStyle name="Ввод  2 9 17 4" xfId="32434"/>
    <cellStyle name="Ввод  2 9 17 5" xfId="32435"/>
    <cellStyle name="Ввод  2 9 17 6" xfId="32436"/>
    <cellStyle name="Ввод  2 9 17 7" xfId="32437"/>
    <cellStyle name="Ввод  2 9 17 8" xfId="32438"/>
    <cellStyle name="Ввод  2 9 17 9" xfId="32439"/>
    <cellStyle name="Ввод  2 9 18" xfId="32440"/>
    <cellStyle name="Ввод  2 9 18 10" xfId="32441"/>
    <cellStyle name="Ввод  2 9 18 11" xfId="32442"/>
    <cellStyle name="Ввод  2 9 18 2" xfId="32443"/>
    <cellStyle name="Ввод  2 9 18 3" xfId="32444"/>
    <cellStyle name="Ввод  2 9 18 4" xfId="32445"/>
    <cellStyle name="Ввод  2 9 18 5" xfId="32446"/>
    <cellStyle name="Ввод  2 9 18 6" xfId="32447"/>
    <cellStyle name="Ввод  2 9 18 7" xfId="32448"/>
    <cellStyle name="Ввод  2 9 18 8" xfId="32449"/>
    <cellStyle name="Ввод  2 9 18 9" xfId="32450"/>
    <cellStyle name="Ввод  2 9 19" xfId="32451"/>
    <cellStyle name="Ввод  2 9 2" xfId="32452"/>
    <cellStyle name="Ввод  2 9 2 10" xfId="32453"/>
    <cellStyle name="Ввод  2 9 2 11" xfId="32454"/>
    <cellStyle name="Ввод  2 9 2 2" xfId="32455"/>
    <cellStyle name="Ввод  2 9 2 3" xfId="32456"/>
    <cellStyle name="Ввод  2 9 2 4" xfId="32457"/>
    <cellStyle name="Ввод  2 9 2 5" xfId="32458"/>
    <cellStyle name="Ввод  2 9 2 6" xfId="32459"/>
    <cellStyle name="Ввод  2 9 2 7" xfId="32460"/>
    <cellStyle name="Ввод  2 9 2 8" xfId="32461"/>
    <cellStyle name="Ввод  2 9 2 9" xfId="32462"/>
    <cellStyle name="Ввод  2 9 20" xfId="32463"/>
    <cellStyle name="Ввод  2 9 21" xfId="32464"/>
    <cellStyle name="Ввод  2 9 22" xfId="32465"/>
    <cellStyle name="Ввод  2 9 23" xfId="32466"/>
    <cellStyle name="Ввод  2 9 24" xfId="32467"/>
    <cellStyle name="Ввод  2 9 25" xfId="32468"/>
    <cellStyle name="Ввод  2 9 26" xfId="32469"/>
    <cellStyle name="Ввод  2 9 27" xfId="32470"/>
    <cellStyle name="Ввод  2 9 28" xfId="32471"/>
    <cellStyle name="Ввод  2 9 29" xfId="32472"/>
    <cellStyle name="Ввод  2 9 3" xfId="32473"/>
    <cellStyle name="Ввод  2 9 3 10" xfId="32474"/>
    <cellStyle name="Ввод  2 9 3 11" xfId="32475"/>
    <cellStyle name="Ввод  2 9 3 2" xfId="32476"/>
    <cellStyle name="Ввод  2 9 3 3" xfId="32477"/>
    <cellStyle name="Ввод  2 9 3 4" xfId="32478"/>
    <cellStyle name="Ввод  2 9 3 5" xfId="32479"/>
    <cellStyle name="Ввод  2 9 3 6" xfId="32480"/>
    <cellStyle name="Ввод  2 9 3 7" xfId="32481"/>
    <cellStyle name="Ввод  2 9 3 8" xfId="32482"/>
    <cellStyle name="Ввод  2 9 3 9" xfId="32483"/>
    <cellStyle name="Ввод  2 9 30" xfId="32484"/>
    <cellStyle name="Ввод  2 9 31" xfId="32485"/>
    <cellStyle name="Ввод  2 9 32" xfId="32486"/>
    <cellStyle name="Ввод  2 9 33" xfId="32487"/>
    <cellStyle name="Ввод  2 9 34" xfId="32488"/>
    <cellStyle name="Ввод  2 9 35" xfId="32489"/>
    <cellStyle name="Ввод  2 9 36" xfId="32490"/>
    <cellStyle name="Ввод  2 9 37" xfId="32491"/>
    <cellStyle name="Ввод  2 9 38" xfId="32492"/>
    <cellStyle name="Ввод  2 9 39" xfId="32493"/>
    <cellStyle name="Ввод  2 9 4" xfId="32494"/>
    <cellStyle name="Ввод  2 9 4 10" xfId="32495"/>
    <cellStyle name="Ввод  2 9 4 11" xfId="32496"/>
    <cellStyle name="Ввод  2 9 4 2" xfId="32497"/>
    <cellStyle name="Ввод  2 9 4 3" xfId="32498"/>
    <cellStyle name="Ввод  2 9 4 4" xfId="32499"/>
    <cellStyle name="Ввод  2 9 4 5" xfId="32500"/>
    <cellStyle name="Ввод  2 9 4 6" xfId="32501"/>
    <cellStyle name="Ввод  2 9 4 7" xfId="32502"/>
    <cellStyle name="Ввод  2 9 4 8" xfId="32503"/>
    <cellStyle name="Ввод  2 9 4 9" xfId="32504"/>
    <cellStyle name="Ввод  2 9 40" xfId="32505"/>
    <cellStyle name="Ввод  2 9 5" xfId="32506"/>
    <cellStyle name="Ввод  2 9 5 10" xfId="32507"/>
    <cellStyle name="Ввод  2 9 5 11" xfId="32508"/>
    <cellStyle name="Ввод  2 9 5 2" xfId="32509"/>
    <cellStyle name="Ввод  2 9 5 3" xfId="32510"/>
    <cellStyle name="Ввод  2 9 5 4" xfId="32511"/>
    <cellStyle name="Ввод  2 9 5 5" xfId="32512"/>
    <cellStyle name="Ввод  2 9 5 6" xfId="32513"/>
    <cellStyle name="Ввод  2 9 5 7" xfId="32514"/>
    <cellStyle name="Ввод  2 9 5 8" xfId="32515"/>
    <cellStyle name="Ввод  2 9 5 9" xfId="32516"/>
    <cellStyle name="Ввод  2 9 6" xfId="32517"/>
    <cellStyle name="Ввод  2 9 6 10" xfId="32518"/>
    <cellStyle name="Ввод  2 9 6 11" xfId="32519"/>
    <cellStyle name="Ввод  2 9 6 2" xfId="32520"/>
    <cellStyle name="Ввод  2 9 6 3" xfId="32521"/>
    <cellStyle name="Ввод  2 9 6 4" xfId="32522"/>
    <cellStyle name="Ввод  2 9 6 5" xfId="32523"/>
    <cellStyle name="Ввод  2 9 6 6" xfId="32524"/>
    <cellStyle name="Ввод  2 9 6 7" xfId="32525"/>
    <cellStyle name="Ввод  2 9 6 8" xfId="32526"/>
    <cellStyle name="Ввод  2 9 6 9" xfId="32527"/>
    <cellStyle name="Ввод  2 9 7" xfId="32528"/>
    <cellStyle name="Ввод  2 9 7 10" xfId="32529"/>
    <cellStyle name="Ввод  2 9 7 11" xfId="32530"/>
    <cellStyle name="Ввод  2 9 7 2" xfId="32531"/>
    <cellStyle name="Ввод  2 9 7 3" xfId="32532"/>
    <cellStyle name="Ввод  2 9 7 4" xfId="32533"/>
    <cellStyle name="Ввод  2 9 7 5" xfId="32534"/>
    <cellStyle name="Ввод  2 9 7 6" xfId="32535"/>
    <cellStyle name="Ввод  2 9 7 7" xfId="32536"/>
    <cellStyle name="Ввод  2 9 7 8" xfId="32537"/>
    <cellStyle name="Ввод  2 9 7 9" xfId="32538"/>
    <cellStyle name="Ввод  2 9 8" xfId="32539"/>
    <cellStyle name="Ввод  2 9 8 10" xfId="32540"/>
    <cellStyle name="Ввод  2 9 8 11" xfId="32541"/>
    <cellStyle name="Ввод  2 9 8 2" xfId="32542"/>
    <cellStyle name="Ввод  2 9 8 3" xfId="32543"/>
    <cellStyle name="Ввод  2 9 8 4" xfId="32544"/>
    <cellStyle name="Ввод  2 9 8 5" xfId="32545"/>
    <cellStyle name="Ввод  2 9 8 6" xfId="32546"/>
    <cellStyle name="Ввод  2 9 8 7" xfId="32547"/>
    <cellStyle name="Ввод  2 9 8 8" xfId="32548"/>
    <cellStyle name="Ввод  2 9 8 9" xfId="32549"/>
    <cellStyle name="Ввод  2 9 9" xfId="32550"/>
    <cellStyle name="Ввод  2 9 9 10" xfId="32551"/>
    <cellStyle name="Ввод  2 9 9 11" xfId="32552"/>
    <cellStyle name="Ввод  2 9 9 2" xfId="32553"/>
    <cellStyle name="Ввод  2 9 9 3" xfId="32554"/>
    <cellStyle name="Ввод  2 9 9 4" xfId="32555"/>
    <cellStyle name="Ввод  2 9 9 5" xfId="32556"/>
    <cellStyle name="Ввод  2 9 9 6" xfId="32557"/>
    <cellStyle name="Ввод  2 9 9 7" xfId="32558"/>
    <cellStyle name="Ввод  2 9 9 8" xfId="32559"/>
    <cellStyle name="Ввод  2 9 9 9" xfId="32560"/>
    <cellStyle name="Вывод 2" xfId="32561"/>
    <cellStyle name="Вывод 2 10" xfId="32562"/>
    <cellStyle name="Вывод 2 10 10" xfId="32563"/>
    <cellStyle name="Вывод 2 10 10 10" xfId="32564"/>
    <cellStyle name="Вывод 2 10 10 11" xfId="32565"/>
    <cellStyle name="Вывод 2 10 10 2" xfId="32566"/>
    <cellStyle name="Вывод 2 10 10 3" xfId="32567"/>
    <cellStyle name="Вывод 2 10 10 4" xfId="32568"/>
    <cellStyle name="Вывод 2 10 10 5" xfId="32569"/>
    <cellStyle name="Вывод 2 10 10 6" xfId="32570"/>
    <cellStyle name="Вывод 2 10 10 7" xfId="32571"/>
    <cellStyle name="Вывод 2 10 10 8" xfId="32572"/>
    <cellStyle name="Вывод 2 10 10 9" xfId="32573"/>
    <cellStyle name="Вывод 2 10 11" xfId="32574"/>
    <cellStyle name="Вывод 2 10 11 10" xfId="32575"/>
    <cellStyle name="Вывод 2 10 11 11" xfId="32576"/>
    <cellStyle name="Вывод 2 10 11 2" xfId="32577"/>
    <cellStyle name="Вывод 2 10 11 3" xfId="32578"/>
    <cellStyle name="Вывод 2 10 11 4" xfId="32579"/>
    <cellStyle name="Вывод 2 10 11 5" xfId="32580"/>
    <cellStyle name="Вывод 2 10 11 6" xfId="32581"/>
    <cellStyle name="Вывод 2 10 11 7" xfId="32582"/>
    <cellStyle name="Вывод 2 10 11 8" xfId="32583"/>
    <cellStyle name="Вывод 2 10 11 9" xfId="32584"/>
    <cellStyle name="Вывод 2 10 12" xfId="32585"/>
    <cellStyle name="Вывод 2 10 12 10" xfId="32586"/>
    <cellStyle name="Вывод 2 10 12 11" xfId="32587"/>
    <cellStyle name="Вывод 2 10 12 2" xfId="32588"/>
    <cellStyle name="Вывод 2 10 12 3" xfId="32589"/>
    <cellStyle name="Вывод 2 10 12 4" xfId="32590"/>
    <cellStyle name="Вывод 2 10 12 5" xfId="32591"/>
    <cellStyle name="Вывод 2 10 12 6" xfId="32592"/>
    <cellStyle name="Вывод 2 10 12 7" xfId="32593"/>
    <cellStyle name="Вывод 2 10 12 8" xfId="32594"/>
    <cellStyle name="Вывод 2 10 12 9" xfId="32595"/>
    <cellStyle name="Вывод 2 10 13" xfId="32596"/>
    <cellStyle name="Вывод 2 10 13 10" xfId="32597"/>
    <cellStyle name="Вывод 2 10 13 11" xfId="32598"/>
    <cellStyle name="Вывод 2 10 13 2" xfId="32599"/>
    <cellStyle name="Вывод 2 10 13 3" xfId="32600"/>
    <cellStyle name="Вывод 2 10 13 4" xfId="32601"/>
    <cellStyle name="Вывод 2 10 13 5" xfId="32602"/>
    <cellStyle name="Вывод 2 10 13 6" xfId="32603"/>
    <cellStyle name="Вывод 2 10 13 7" xfId="32604"/>
    <cellStyle name="Вывод 2 10 13 8" xfId="32605"/>
    <cellStyle name="Вывод 2 10 13 9" xfId="32606"/>
    <cellStyle name="Вывод 2 10 14" xfId="32607"/>
    <cellStyle name="Вывод 2 10 14 10" xfId="32608"/>
    <cellStyle name="Вывод 2 10 14 11" xfId="32609"/>
    <cellStyle name="Вывод 2 10 14 2" xfId="32610"/>
    <cellStyle name="Вывод 2 10 14 3" xfId="32611"/>
    <cellStyle name="Вывод 2 10 14 4" xfId="32612"/>
    <cellStyle name="Вывод 2 10 14 5" xfId="32613"/>
    <cellStyle name="Вывод 2 10 14 6" xfId="32614"/>
    <cellStyle name="Вывод 2 10 14 7" xfId="32615"/>
    <cellStyle name="Вывод 2 10 14 8" xfId="32616"/>
    <cellStyle name="Вывод 2 10 14 9" xfId="32617"/>
    <cellStyle name="Вывод 2 10 15" xfId="32618"/>
    <cellStyle name="Вывод 2 10 15 10" xfId="32619"/>
    <cellStyle name="Вывод 2 10 15 11" xfId="32620"/>
    <cellStyle name="Вывод 2 10 15 2" xfId="32621"/>
    <cellStyle name="Вывод 2 10 15 3" xfId="32622"/>
    <cellStyle name="Вывод 2 10 15 4" xfId="32623"/>
    <cellStyle name="Вывод 2 10 15 5" xfId="32624"/>
    <cellStyle name="Вывод 2 10 15 6" xfId="32625"/>
    <cellStyle name="Вывод 2 10 15 7" xfId="32626"/>
    <cellStyle name="Вывод 2 10 15 8" xfId="32627"/>
    <cellStyle name="Вывод 2 10 15 9" xfId="32628"/>
    <cellStyle name="Вывод 2 10 16" xfId="32629"/>
    <cellStyle name="Вывод 2 10 16 10" xfId="32630"/>
    <cellStyle name="Вывод 2 10 16 11" xfId="32631"/>
    <cellStyle name="Вывод 2 10 16 2" xfId="32632"/>
    <cellStyle name="Вывод 2 10 16 3" xfId="32633"/>
    <cellStyle name="Вывод 2 10 16 4" xfId="32634"/>
    <cellStyle name="Вывод 2 10 16 5" xfId="32635"/>
    <cellStyle name="Вывод 2 10 16 6" xfId="32636"/>
    <cellStyle name="Вывод 2 10 16 7" xfId="32637"/>
    <cellStyle name="Вывод 2 10 16 8" xfId="32638"/>
    <cellStyle name="Вывод 2 10 16 9" xfId="32639"/>
    <cellStyle name="Вывод 2 10 17" xfId="32640"/>
    <cellStyle name="Вывод 2 10 17 10" xfId="32641"/>
    <cellStyle name="Вывод 2 10 17 11" xfId="32642"/>
    <cellStyle name="Вывод 2 10 17 2" xfId="32643"/>
    <cellStyle name="Вывод 2 10 17 3" xfId="32644"/>
    <cellStyle name="Вывод 2 10 17 4" xfId="32645"/>
    <cellStyle name="Вывод 2 10 17 5" xfId="32646"/>
    <cellStyle name="Вывод 2 10 17 6" xfId="32647"/>
    <cellStyle name="Вывод 2 10 17 7" xfId="32648"/>
    <cellStyle name="Вывод 2 10 17 8" xfId="32649"/>
    <cellStyle name="Вывод 2 10 17 9" xfId="32650"/>
    <cellStyle name="Вывод 2 10 18" xfId="32651"/>
    <cellStyle name="Вывод 2 10 18 10" xfId="32652"/>
    <cellStyle name="Вывод 2 10 18 11" xfId="32653"/>
    <cellStyle name="Вывод 2 10 18 2" xfId="32654"/>
    <cellStyle name="Вывод 2 10 18 3" xfId="32655"/>
    <cellStyle name="Вывод 2 10 18 4" xfId="32656"/>
    <cellStyle name="Вывод 2 10 18 5" xfId="32657"/>
    <cellStyle name="Вывод 2 10 18 6" xfId="32658"/>
    <cellStyle name="Вывод 2 10 18 7" xfId="32659"/>
    <cellStyle name="Вывод 2 10 18 8" xfId="32660"/>
    <cellStyle name="Вывод 2 10 18 9" xfId="32661"/>
    <cellStyle name="Вывод 2 10 19" xfId="32662"/>
    <cellStyle name="Вывод 2 10 2" xfId="32663"/>
    <cellStyle name="Вывод 2 10 2 10" xfId="32664"/>
    <cellStyle name="Вывод 2 10 2 11" xfId="32665"/>
    <cellStyle name="Вывод 2 10 2 2" xfId="32666"/>
    <cellStyle name="Вывод 2 10 2 3" xfId="32667"/>
    <cellStyle name="Вывод 2 10 2 4" xfId="32668"/>
    <cellStyle name="Вывод 2 10 2 5" xfId="32669"/>
    <cellStyle name="Вывод 2 10 2 6" xfId="32670"/>
    <cellStyle name="Вывод 2 10 2 7" xfId="32671"/>
    <cellStyle name="Вывод 2 10 2 8" xfId="32672"/>
    <cellStyle name="Вывод 2 10 2 9" xfId="32673"/>
    <cellStyle name="Вывод 2 10 20" xfId="32674"/>
    <cellStyle name="Вывод 2 10 21" xfId="32675"/>
    <cellStyle name="Вывод 2 10 22" xfId="32676"/>
    <cellStyle name="Вывод 2 10 23" xfId="32677"/>
    <cellStyle name="Вывод 2 10 24" xfId="32678"/>
    <cellStyle name="Вывод 2 10 25" xfId="32679"/>
    <cellStyle name="Вывод 2 10 26" xfId="32680"/>
    <cellStyle name="Вывод 2 10 27" xfId="32681"/>
    <cellStyle name="Вывод 2 10 28" xfId="32682"/>
    <cellStyle name="Вывод 2 10 29" xfId="32683"/>
    <cellStyle name="Вывод 2 10 3" xfId="32684"/>
    <cellStyle name="Вывод 2 10 3 10" xfId="32685"/>
    <cellStyle name="Вывод 2 10 3 11" xfId="32686"/>
    <cellStyle name="Вывод 2 10 3 2" xfId="32687"/>
    <cellStyle name="Вывод 2 10 3 3" xfId="32688"/>
    <cellStyle name="Вывод 2 10 3 4" xfId="32689"/>
    <cellStyle name="Вывод 2 10 3 5" xfId="32690"/>
    <cellStyle name="Вывод 2 10 3 6" xfId="32691"/>
    <cellStyle name="Вывод 2 10 3 7" xfId="32692"/>
    <cellStyle name="Вывод 2 10 3 8" xfId="32693"/>
    <cellStyle name="Вывод 2 10 3 9" xfId="32694"/>
    <cellStyle name="Вывод 2 10 30" xfId="32695"/>
    <cellStyle name="Вывод 2 10 31" xfId="32696"/>
    <cellStyle name="Вывод 2 10 32" xfId="32697"/>
    <cellStyle name="Вывод 2 10 33" xfId="32698"/>
    <cellStyle name="Вывод 2 10 34" xfId="32699"/>
    <cellStyle name="Вывод 2 10 35" xfId="32700"/>
    <cellStyle name="Вывод 2 10 36" xfId="32701"/>
    <cellStyle name="Вывод 2 10 37" xfId="32702"/>
    <cellStyle name="Вывод 2 10 38" xfId="32703"/>
    <cellStyle name="Вывод 2 10 39" xfId="32704"/>
    <cellStyle name="Вывод 2 10 4" xfId="32705"/>
    <cellStyle name="Вывод 2 10 4 10" xfId="32706"/>
    <cellStyle name="Вывод 2 10 4 11" xfId="32707"/>
    <cellStyle name="Вывод 2 10 4 2" xfId="32708"/>
    <cellStyle name="Вывод 2 10 4 3" xfId="32709"/>
    <cellStyle name="Вывод 2 10 4 4" xfId="32710"/>
    <cellStyle name="Вывод 2 10 4 5" xfId="32711"/>
    <cellStyle name="Вывод 2 10 4 6" xfId="32712"/>
    <cellStyle name="Вывод 2 10 4 7" xfId="32713"/>
    <cellStyle name="Вывод 2 10 4 8" xfId="32714"/>
    <cellStyle name="Вывод 2 10 4 9" xfId="32715"/>
    <cellStyle name="Вывод 2 10 40" xfId="32716"/>
    <cellStyle name="Вывод 2 10 5" xfId="32717"/>
    <cellStyle name="Вывод 2 10 5 10" xfId="32718"/>
    <cellStyle name="Вывод 2 10 5 11" xfId="32719"/>
    <cellStyle name="Вывод 2 10 5 2" xfId="32720"/>
    <cellStyle name="Вывод 2 10 5 3" xfId="32721"/>
    <cellStyle name="Вывод 2 10 5 4" xfId="32722"/>
    <cellStyle name="Вывод 2 10 5 5" xfId="32723"/>
    <cellStyle name="Вывод 2 10 5 6" xfId="32724"/>
    <cellStyle name="Вывод 2 10 5 7" xfId="32725"/>
    <cellStyle name="Вывод 2 10 5 8" xfId="32726"/>
    <cellStyle name="Вывод 2 10 5 9" xfId="32727"/>
    <cellStyle name="Вывод 2 10 6" xfId="32728"/>
    <cellStyle name="Вывод 2 10 6 10" xfId="32729"/>
    <cellStyle name="Вывод 2 10 6 11" xfId="32730"/>
    <cellStyle name="Вывод 2 10 6 2" xfId="32731"/>
    <cellStyle name="Вывод 2 10 6 3" xfId="32732"/>
    <cellStyle name="Вывод 2 10 6 4" xfId="32733"/>
    <cellStyle name="Вывод 2 10 6 5" xfId="32734"/>
    <cellStyle name="Вывод 2 10 6 6" xfId="32735"/>
    <cellStyle name="Вывод 2 10 6 7" xfId="32736"/>
    <cellStyle name="Вывод 2 10 6 8" xfId="32737"/>
    <cellStyle name="Вывод 2 10 6 9" xfId="32738"/>
    <cellStyle name="Вывод 2 10 7" xfId="32739"/>
    <cellStyle name="Вывод 2 10 7 10" xfId="32740"/>
    <cellStyle name="Вывод 2 10 7 11" xfId="32741"/>
    <cellStyle name="Вывод 2 10 7 2" xfId="32742"/>
    <cellStyle name="Вывод 2 10 7 3" xfId="32743"/>
    <cellStyle name="Вывод 2 10 7 4" xfId="32744"/>
    <cellStyle name="Вывод 2 10 7 5" xfId="32745"/>
    <cellStyle name="Вывод 2 10 7 6" xfId="32746"/>
    <cellStyle name="Вывод 2 10 7 7" xfId="32747"/>
    <cellStyle name="Вывод 2 10 7 8" xfId="32748"/>
    <cellStyle name="Вывод 2 10 7 9" xfId="32749"/>
    <cellStyle name="Вывод 2 10 8" xfId="32750"/>
    <cellStyle name="Вывод 2 10 8 10" xfId="32751"/>
    <cellStyle name="Вывод 2 10 8 11" xfId="32752"/>
    <cellStyle name="Вывод 2 10 8 2" xfId="32753"/>
    <cellStyle name="Вывод 2 10 8 3" xfId="32754"/>
    <cellStyle name="Вывод 2 10 8 4" xfId="32755"/>
    <cellStyle name="Вывод 2 10 8 5" xfId="32756"/>
    <cellStyle name="Вывод 2 10 8 6" xfId="32757"/>
    <cellStyle name="Вывод 2 10 8 7" xfId="32758"/>
    <cellStyle name="Вывод 2 10 8 8" xfId="32759"/>
    <cellStyle name="Вывод 2 10 8 9" xfId="32760"/>
    <cellStyle name="Вывод 2 10 9" xfId="32761"/>
    <cellStyle name="Вывод 2 10 9 10" xfId="32762"/>
    <cellStyle name="Вывод 2 10 9 11" xfId="32763"/>
    <cellStyle name="Вывод 2 10 9 2" xfId="32764"/>
    <cellStyle name="Вывод 2 10 9 3" xfId="32765"/>
    <cellStyle name="Вывод 2 10 9 4" xfId="32766"/>
    <cellStyle name="Вывод 2 10 9 5" xfId="32767"/>
    <cellStyle name="Вывод 2 10 9 6" xfId="32768"/>
    <cellStyle name="Вывод 2 10 9 7" xfId="32769"/>
    <cellStyle name="Вывод 2 10 9 8" xfId="32770"/>
    <cellStyle name="Вывод 2 10 9 9" xfId="32771"/>
    <cellStyle name="Вывод 2 11" xfId="32772"/>
    <cellStyle name="Вывод 2 11 10" xfId="32773"/>
    <cellStyle name="Вывод 2 11 10 10" xfId="32774"/>
    <cellStyle name="Вывод 2 11 10 11" xfId="32775"/>
    <cellStyle name="Вывод 2 11 10 2" xfId="32776"/>
    <cellStyle name="Вывод 2 11 10 3" xfId="32777"/>
    <cellStyle name="Вывод 2 11 10 4" xfId="32778"/>
    <cellStyle name="Вывод 2 11 10 5" xfId="32779"/>
    <cellStyle name="Вывод 2 11 10 6" xfId="32780"/>
    <cellStyle name="Вывод 2 11 10 7" xfId="32781"/>
    <cellStyle name="Вывод 2 11 10 8" xfId="32782"/>
    <cellStyle name="Вывод 2 11 10 9" xfId="32783"/>
    <cellStyle name="Вывод 2 11 11" xfId="32784"/>
    <cellStyle name="Вывод 2 11 11 10" xfId="32785"/>
    <cellStyle name="Вывод 2 11 11 11" xfId="32786"/>
    <cellStyle name="Вывод 2 11 11 2" xfId="32787"/>
    <cellStyle name="Вывод 2 11 11 3" xfId="32788"/>
    <cellStyle name="Вывод 2 11 11 4" xfId="32789"/>
    <cellStyle name="Вывод 2 11 11 5" xfId="32790"/>
    <cellStyle name="Вывод 2 11 11 6" xfId="32791"/>
    <cellStyle name="Вывод 2 11 11 7" xfId="32792"/>
    <cellStyle name="Вывод 2 11 11 8" xfId="32793"/>
    <cellStyle name="Вывод 2 11 11 9" xfId="32794"/>
    <cellStyle name="Вывод 2 11 12" xfId="32795"/>
    <cellStyle name="Вывод 2 11 12 10" xfId="32796"/>
    <cellStyle name="Вывод 2 11 12 11" xfId="32797"/>
    <cellStyle name="Вывод 2 11 12 2" xfId="32798"/>
    <cellStyle name="Вывод 2 11 12 3" xfId="32799"/>
    <cellStyle name="Вывод 2 11 12 4" xfId="32800"/>
    <cellStyle name="Вывод 2 11 12 5" xfId="32801"/>
    <cellStyle name="Вывод 2 11 12 6" xfId="32802"/>
    <cellStyle name="Вывод 2 11 12 7" xfId="32803"/>
    <cellStyle name="Вывод 2 11 12 8" xfId="32804"/>
    <cellStyle name="Вывод 2 11 12 9" xfId="32805"/>
    <cellStyle name="Вывод 2 11 13" xfId="32806"/>
    <cellStyle name="Вывод 2 11 13 10" xfId="32807"/>
    <cellStyle name="Вывод 2 11 13 11" xfId="32808"/>
    <cellStyle name="Вывод 2 11 13 2" xfId="32809"/>
    <cellStyle name="Вывод 2 11 13 3" xfId="32810"/>
    <cellStyle name="Вывод 2 11 13 4" xfId="32811"/>
    <cellStyle name="Вывод 2 11 13 5" xfId="32812"/>
    <cellStyle name="Вывод 2 11 13 6" xfId="32813"/>
    <cellStyle name="Вывод 2 11 13 7" xfId="32814"/>
    <cellStyle name="Вывод 2 11 13 8" xfId="32815"/>
    <cellStyle name="Вывод 2 11 13 9" xfId="32816"/>
    <cellStyle name="Вывод 2 11 14" xfId="32817"/>
    <cellStyle name="Вывод 2 11 14 10" xfId="32818"/>
    <cellStyle name="Вывод 2 11 14 11" xfId="32819"/>
    <cellStyle name="Вывод 2 11 14 2" xfId="32820"/>
    <cellStyle name="Вывод 2 11 14 3" xfId="32821"/>
    <cellStyle name="Вывод 2 11 14 4" xfId="32822"/>
    <cellStyle name="Вывод 2 11 14 5" xfId="32823"/>
    <cellStyle name="Вывод 2 11 14 6" xfId="32824"/>
    <cellStyle name="Вывод 2 11 14 7" xfId="32825"/>
    <cellStyle name="Вывод 2 11 14 8" xfId="32826"/>
    <cellStyle name="Вывод 2 11 14 9" xfId="32827"/>
    <cellStyle name="Вывод 2 11 15" xfId="32828"/>
    <cellStyle name="Вывод 2 11 15 10" xfId="32829"/>
    <cellStyle name="Вывод 2 11 15 11" xfId="32830"/>
    <cellStyle name="Вывод 2 11 15 2" xfId="32831"/>
    <cellStyle name="Вывод 2 11 15 3" xfId="32832"/>
    <cellStyle name="Вывод 2 11 15 4" xfId="32833"/>
    <cellStyle name="Вывод 2 11 15 5" xfId="32834"/>
    <cellStyle name="Вывод 2 11 15 6" xfId="32835"/>
    <cellStyle name="Вывод 2 11 15 7" xfId="32836"/>
    <cellStyle name="Вывод 2 11 15 8" xfId="32837"/>
    <cellStyle name="Вывод 2 11 15 9" xfId="32838"/>
    <cellStyle name="Вывод 2 11 16" xfId="32839"/>
    <cellStyle name="Вывод 2 11 16 10" xfId="32840"/>
    <cellStyle name="Вывод 2 11 16 11" xfId="32841"/>
    <cellStyle name="Вывод 2 11 16 2" xfId="32842"/>
    <cellStyle name="Вывод 2 11 16 3" xfId="32843"/>
    <cellStyle name="Вывод 2 11 16 4" xfId="32844"/>
    <cellStyle name="Вывод 2 11 16 5" xfId="32845"/>
    <cellStyle name="Вывод 2 11 16 6" xfId="32846"/>
    <cellStyle name="Вывод 2 11 16 7" xfId="32847"/>
    <cellStyle name="Вывод 2 11 16 8" xfId="32848"/>
    <cellStyle name="Вывод 2 11 16 9" xfId="32849"/>
    <cellStyle name="Вывод 2 11 17" xfId="32850"/>
    <cellStyle name="Вывод 2 11 17 10" xfId="32851"/>
    <cellStyle name="Вывод 2 11 17 11" xfId="32852"/>
    <cellStyle name="Вывод 2 11 17 2" xfId="32853"/>
    <cellStyle name="Вывод 2 11 17 3" xfId="32854"/>
    <cellStyle name="Вывод 2 11 17 4" xfId="32855"/>
    <cellStyle name="Вывод 2 11 17 5" xfId="32856"/>
    <cellStyle name="Вывод 2 11 17 6" xfId="32857"/>
    <cellStyle name="Вывод 2 11 17 7" xfId="32858"/>
    <cellStyle name="Вывод 2 11 17 8" xfId="32859"/>
    <cellStyle name="Вывод 2 11 17 9" xfId="32860"/>
    <cellStyle name="Вывод 2 11 18" xfId="32861"/>
    <cellStyle name="Вывод 2 11 18 10" xfId="32862"/>
    <cellStyle name="Вывод 2 11 18 11" xfId="32863"/>
    <cellStyle name="Вывод 2 11 18 2" xfId="32864"/>
    <cellStyle name="Вывод 2 11 18 3" xfId="32865"/>
    <cellStyle name="Вывод 2 11 18 4" xfId="32866"/>
    <cellStyle name="Вывод 2 11 18 5" xfId="32867"/>
    <cellStyle name="Вывод 2 11 18 6" xfId="32868"/>
    <cellStyle name="Вывод 2 11 18 7" xfId="32869"/>
    <cellStyle name="Вывод 2 11 18 8" xfId="32870"/>
    <cellStyle name="Вывод 2 11 18 9" xfId="32871"/>
    <cellStyle name="Вывод 2 11 19" xfId="32872"/>
    <cellStyle name="Вывод 2 11 2" xfId="32873"/>
    <cellStyle name="Вывод 2 11 2 10" xfId="32874"/>
    <cellStyle name="Вывод 2 11 2 11" xfId="32875"/>
    <cellStyle name="Вывод 2 11 2 2" xfId="32876"/>
    <cellStyle name="Вывод 2 11 2 3" xfId="32877"/>
    <cellStyle name="Вывод 2 11 2 4" xfId="32878"/>
    <cellStyle name="Вывод 2 11 2 5" xfId="32879"/>
    <cellStyle name="Вывод 2 11 2 6" xfId="32880"/>
    <cellStyle name="Вывод 2 11 2 7" xfId="32881"/>
    <cellStyle name="Вывод 2 11 2 8" xfId="32882"/>
    <cellStyle name="Вывод 2 11 2 9" xfId="32883"/>
    <cellStyle name="Вывод 2 11 20" xfId="32884"/>
    <cellStyle name="Вывод 2 11 21" xfId="32885"/>
    <cellStyle name="Вывод 2 11 22" xfId="32886"/>
    <cellStyle name="Вывод 2 11 23" xfId="32887"/>
    <cellStyle name="Вывод 2 11 24" xfId="32888"/>
    <cellStyle name="Вывод 2 11 25" xfId="32889"/>
    <cellStyle name="Вывод 2 11 26" xfId="32890"/>
    <cellStyle name="Вывод 2 11 27" xfId="32891"/>
    <cellStyle name="Вывод 2 11 28" xfId="32892"/>
    <cellStyle name="Вывод 2 11 29" xfId="32893"/>
    <cellStyle name="Вывод 2 11 3" xfId="32894"/>
    <cellStyle name="Вывод 2 11 3 10" xfId="32895"/>
    <cellStyle name="Вывод 2 11 3 11" xfId="32896"/>
    <cellStyle name="Вывод 2 11 3 2" xfId="32897"/>
    <cellStyle name="Вывод 2 11 3 3" xfId="32898"/>
    <cellStyle name="Вывод 2 11 3 4" xfId="32899"/>
    <cellStyle name="Вывод 2 11 3 5" xfId="32900"/>
    <cellStyle name="Вывод 2 11 3 6" xfId="32901"/>
    <cellStyle name="Вывод 2 11 3 7" xfId="32902"/>
    <cellStyle name="Вывод 2 11 3 8" xfId="32903"/>
    <cellStyle name="Вывод 2 11 3 9" xfId="32904"/>
    <cellStyle name="Вывод 2 11 30" xfId="32905"/>
    <cellStyle name="Вывод 2 11 31" xfId="32906"/>
    <cellStyle name="Вывод 2 11 32" xfId="32907"/>
    <cellStyle name="Вывод 2 11 33" xfId="32908"/>
    <cellStyle name="Вывод 2 11 34" xfId="32909"/>
    <cellStyle name="Вывод 2 11 35" xfId="32910"/>
    <cellStyle name="Вывод 2 11 36" xfId="32911"/>
    <cellStyle name="Вывод 2 11 37" xfId="32912"/>
    <cellStyle name="Вывод 2 11 38" xfId="32913"/>
    <cellStyle name="Вывод 2 11 39" xfId="32914"/>
    <cellStyle name="Вывод 2 11 4" xfId="32915"/>
    <cellStyle name="Вывод 2 11 4 10" xfId="32916"/>
    <cellStyle name="Вывод 2 11 4 11" xfId="32917"/>
    <cellStyle name="Вывод 2 11 4 2" xfId="32918"/>
    <cellStyle name="Вывод 2 11 4 3" xfId="32919"/>
    <cellStyle name="Вывод 2 11 4 4" xfId="32920"/>
    <cellStyle name="Вывод 2 11 4 5" xfId="32921"/>
    <cellStyle name="Вывод 2 11 4 6" xfId="32922"/>
    <cellStyle name="Вывод 2 11 4 7" xfId="32923"/>
    <cellStyle name="Вывод 2 11 4 8" xfId="32924"/>
    <cellStyle name="Вывод 2 11 4 9" xfId="32925"/>
    <cellStyle name="Вывод 2 11 40" xfId="32926"/>
    <cellStyle name="Вывод 2 11 5" xfId="32927"/>
    <cellStyle name="Вывод 2 11 5 10" xfId="32928"/>
    <cellStyle name="Вывод 2 11 5 11" xfId="32929"/>
    <cellStyle name="Вывод 2 11 5 2" xfId="32930"/>
    <cellStyle name="Вывод 2 11 5 3" xfId="32931"/>
    <cellStyle name="Вывод 2 11 5 4" xfId="32932"/>
    <cellStyle name="Вывод 2 11 5 5" xfId="32933"/>
    <cellStyle name="Вывод 2 11 5 6" xfId="32934"/>
    <cellStyle name="Вывод 2 11 5 7" xfId="32935"/>
    <cellStyle name="Вывод 2 11 5 8" xfId="32936"/>
    <cellStyle name="Вывод 2 11 5 9" xfId="32937"/>
    <cellStyle name="Вывод 2 11 6" xfId="32938"/>
    <cellStyle name="Вывод 2 11 6 10" xfId="32939"/>
    <cellStyle name="Вывод 2 11 6 11" xfId="32940"/>
    <cellStyle name="Вывод 2 11 6 2" xfId="32941"/>
    <cellStyle name="Вывод 2 11 6 3" xfId="32942"/>
    <cellStyle name="Вывод 2 11 6 4" xfId="32943"/>
    <cellStyle name="Вывод 2 11 6 5" xfId="32944"/>
    <cellStyle name="Вывод 2 11 6 6" xfId="32945"/>
    <cellStyle name="Вывод 2 11 6 7" xfId="32946"/>
    <cellStyle name="Вывод 2 11 6 8" xfId="32947"/>
    <cellStyle name="Вывод 2 11 6 9" xfId="32948"/>
    <cellStyle name="Вывод 2 11 7" xfId="32949"/>
    <cellStyle name="Вывод 2 11 7 10" xfId="32950"/>
    <cellStyle name="Вывод 2 11 7 11" xfId="32951"/>
    <cellStyle name="Вывод 2 11 7 2" xfId="32952"/>
    <cellStyle name="Вывод 2 11 7 3" xfId="32953"/>
    <cellStyle name="Вывод 2 11 7 4" xfId="32954"/>
    <cellStyle name="Вывод 2 11 7 5" xfId="32955"/>
    <cellStyle name="Вывод 2 11 7 6" xfId="32956"/>
    <cellStyle name="Вывод 2 11 7 7" xfId="32957"/>
    <cellStyle name="Вывод 2 11 7 8" xfId="32958"/>
    <cellStyle name="Вывод 2 11 7 9" xfId="32959"/>
    <cellStyle name="Вывод 2 11 8" xfId="32960"/>
    <cellStyle name="Вывод 2 11 8 10" xfId="32961"/>
    <cellStyle name="Вывод 2 11 8 11" xfId="32962"/>
    <cellStyle name="Вывод 2 11 8 2" xfId="32963"/>
    <cellStyle name="Вывод 2 11 8 3" xfId="32964"/>
    <cellStyle name="Вывод 2 11 8 4" xfId="32965"/>
    <cellStyle name="Вывод 2 11 8 5" xfId="32966"/>
    <cellStyle name="Вывод 2 11 8 6" xfId="32967"/>
    <cellStyle name="Вывод 2 11 8 7" xfId="32968"/>
    <cellStyle name="Вывод 2 11 8 8" xfId="32969"/>
    <cellStyle name="Вывод 2 11 8 9" xfId="32970"/>
    <cellStyle name="Вывод 2 11 9" xfId="32971"/>
    <cellStyle name="Вывод 2 11 9 10" xfId="32972"/>
    <cellStyle name="Вывод 2 11 9 11" xfId="32973"/>
    <cellStyle name="Вывод 2 11 9 2" xfId="32974"/>
    <cellStyle name="Вывод 2 11 9 3" xfId="32975"/>
    <cellStyle name="Вывод 2 11 9 4" xfId="32976"/>
    <cellStyle name="Вывод 2 11 9 5" xfId="32977"/>
    <cellStyle name="Вывод 2 11 9 6" xfId="32978"/>
    <cellStyle name="Вывод 2 11 9 7" xfId="32979"/>
    <cellStyle name="Вывод 2 11 9 8" xfId="32980"/>
    <cellStyle name="Вывод 2 11 9 9" xfId="32981"/>
    <cellStyle name="Вывод 2 12" xfId="32982"/>
    <cellStyle name="Вывод 2 12 10" xfId="32983"/>
    <cellStyle name="Вывод 2 12 10 10" xfId="32984"/>
    <cellStyle name="Вывод 2 12 10 11" xfId="32985"/>
    <cellStyle name="Вывод 2 12 10 2" xfId="32986"/>
    <cellStyle name="Вывод 2 12 10 3" xfId="32987"/>
    <cellStyle name="Вывод 2 12 10 4" xfId="32988"/>
    <cellStyle name="Вывод 2 12 10 5" xfId="32989"/>
    <cellStyle name="Вывод 2 12 10 6" xfId="32990"/>
    <cellStyle name="Вывод 2 12 10 7" xfId="32991"/>
    <cellStyle name="Вывод 2 12 10 8" xfId="32992"/>
    <cellStyle name="Вывод 2 12 10 9" xfId="32993"/>
    <cellStyle name="Вывод 2 12 11" xfId="32994"/>
    <cellStyle name="Вывод 2 12 11 10" xfId="32995"/>
    <cellStyle name="Вывод 2 12 11 11" xfId="32996"/>
    <cellStyle name="Вывод 2 12 11 2" xfId="32997"/>
    <cellStyle name="Вывод 2 12 11 3" xfId="32998"/>
    <cellStyle name="Вывод 2 12 11 4" xfId="32999"/>
    <cellStyle name="Вывод 2 12 11 5" xfId="33000"/>
    <cellStyle name="Вывод 2 12 11 6" xfId="33001"/>
    <cellStyle name="Вывод 2 12 11 7" xfId="33002"/>
    <cellStyle name="Вывод 2 12 11 8" xfId="33003"/>
    <cellStyle name="Вывод 2 12 11 9" xfId="33004"/>
    <cellStyle name="Вывод 2 12 12" xfId="33005"/>
    <cellStyle name="Вывод 2 12 12 10" xfId="33006"/>
    <cellStyle name="Вывод 2 12 12 11" xfId="33007"/>
    <cellStyle name="Вывод 2 12 12 2" xfId="33008"/>
    <cellStyle name="Вывод 2 12 12 3" xfId="33009"/>
    <cellStyle name="Вывод 2 12 12 4" xfId="33010"/>
    <cellStyle name="Вывод 2 12 12 5" xfId="33011"/>
    <cellStyle name="Вывод 2 12 12 6" xfId="33012"/>
    <cellStyle name="Вывод 2 12 12 7" xfId="33013"/>
    <cellStyle name="Вывод 2 12 12 8" xfId="33014"/>
    <cellStyle name="Вывод 2 12 12 9" xfId="33015"/>
    <cellStyle name="Вывод 2 12 13" xfId="33016"/>
    <cellStyle name="Вывод 2 12 13 10" xfId="33017"/>
    <cellStyle name="Вывод 2 12 13 11" xfId="33018"/>
    <cellStyle name="Вывод 2 12 13 2" xfId="33019"/>
    <cellStyle name="Вывод 2 12 13 3" xfId="33020"/>
    <cellStyle name="Вывод 2 12 13 4" xfId="33021"/>
    <cellStyle name="Вывод 2 12 13 5" xfId="33022"/>
    <cellStyle name="Вывод 2 12 13 6" xfId="33023"/>
    <cellStyle name="Вывод 2 12 13 7" xfId="33024"/>
    <cellStyle name="Вывод 2 12 13 8" xfId="33025"/>
    <cellStyle name="Вывод 2 12 13 9" xfId="33026"/>
    <cellStyle name="Вывод 2 12 14" xfId="33027"/>
    <cellStyle name="Вывод 2 12 14 10" xfId="33028"/>
    <cellStyle name="Вывод 2 12 14 11" xfId="33029"/>
    <cellStyle name="Вывод 2 12 14 2" xfId="33030"/>
    <cellStyle name="Вывод 2 12 14 3" xfId="33031"/>
    <cellStyle name="Вывод 2 12 14 4" xfId="33032"/>
    <cellStyle name="Вывод 2 12 14 5" xfId="33033"/>
    <cellStyle name="Вывод 2 12 14 6" xfId="33034"/>
    <cellStyle name="Вывод 2 12 14 7" xfId="33035"/>
    <cellStyle name="Вывод 2 12 14 8" xfId="33036"/>
    <cellStyle name="Вывод 2 12 14 9" xfId="33037"/>
    <cellStyle name="Вывод 2 12 15" xfId="33038"/>
    <cellStyle name="Вывод 2 12 15 10" xfId="33039"/>
    <cellStyle name="Вывод 2 12 15 11" xfId="33040"/>
    <cellStyle name="Вывод 2 12 15 2" xfId="33041"/>
    <cellStyle name="Вывод 2 12 15 3" xfId="33042"/>
    <cellStyle name="Вывод 2 12 15 4" xfId="33043"/>
    <cellStyle name="Вывод 2 12 15 5" xfId="33044"/>
    <cellStyle name="Вывод 2 12 15 6" xfId="33045"/>
    <cellStyle name="Вывод 2 12 15 7" xfId="33046"/>
    <cellStyle name="Вывод 2 12 15 8" xfId="33047"/>
    <cellStyle name="Вывод 2 12 15 9" xfId="33048"/>
    <cellStyle name="Вывод 2 12 16" xfId="33049"/>
    <cellStyle name="Вывод 2 12 16 10" xfId="33050"/>
    <cellStyle name="Вывод 2 12 16 11" xfId="33051"/>
    <cellStyle name="Вывод 2 12 16 2" xfId="33052"/>
    <cellStyle name="Вывод 2 12 16 3" xfId="33053"/>
    <cellStyle name="Вывод 2 12 16 4" xfId="33054"/>
    <cellStyle name="Вывод 2 12 16 5" xfId="33055"/>
    <cellStyle name="Вывод 2 12 16 6" xfId="33056"/>
    <cellStyle name="Вывод 2 12 16 7" xfId="33057"/>
    <cellStyle name="Вывод 2 12 16 8" xfId="33058"/>
    <cellStyle name="Вывод 2 12 16 9" xfId="33059"/>
    <cellStyle name="Вывод 2 12 17" xfId="33060"/>
    <cellStyle name="Вывод 2 12 17 10" xfId="33061"/>
    <cellStyle name="Вывод 2 12 17 11" xfId="33062"/>
    <cellStyle name="Вывод 2 12 17 2" xfId="33063"/>
    <cellStyle name="Вывод 2 12 17 3" xfId="33064"/>
    <cellStyle name="Вывод 2 12 17 4" xfId="33065"/>
    <cellStyle name="Вывод 2 12 17 5" xfId="33066"/>
    <cellStyle name="Вывод 2 12 17 6" xfId="33067"/>
    <cellStyle name="Вывод 2 12 17 7" xfId="33068"/>
    <cellStyle name="Вывод 2 12 17 8" xfId="33069"/>
    <cellStyle name="Вывод 2 12 17 9" xfId="33070"/>
    <cellStyle name="Вывод 2 12 18" xfId="33071"/>
    <cellStyle name="Вывод 2 12 18 10" xfId="33072"/>
    <cellStyle name="Вывод 2 12 18 11" xfId="33073"/>
    <cellStyle name="Вывод 2 12 18 2" xfId="33074"/>
    <cellStyle name="Вывод 2 12 18 3" xfId="33075"/>
    <cellStyle name="Вывод 2 12 18 4" xfId="33076"/>
    <cellStyle name="Вывод 2 12 18 5" xfId="33077"/>
    <cellStyle name="Вывод 2 12 18 6" xfId="33078"/>
    <cellStyle name="Вывод 2 12 18 7" xfId="33079"/>
    <cellStyle name="Вывод 2 12 18 8" xfId="33080"/>
    <cellStyle name="Вывод 2 12 18 9" xfId="33081"/>
    <cellStyle name="Вывод 2 12 19" xfId="33082"/>
    <cellStyle name="Вывод 2 12 2" xfId="33083"/>
    <cellStyle name="Вывод 2 12 2 10" xfId="33084"/>
    <cellStyle name="Вывод 2 12 2 11" xfId="33085"/>
    <cellStyle name="Вывод 2 12 2 2" xfId="33086"/>
    <cellStyle name="Вывод 2 12 2 3" xfId="33087"/>
    <cellStyle name="Вывод 2 12 2 4" xfId="33088"/>
    <cellStyle name="Вывод 2 12 2 5" xfId="33089"/>
    <cellStyle name="Вывод 2 12 2 6" xfId="33090"/>
    <cellStyle name="Вывод 2 12 2 7" xfId="33091"/>
    <cellStyle name="Вывод 2 12 2 8" xfId="33092"/>
    <cellStyle name="Вывод 2 12 2 9" xfId="33093"/>
    <cellStyle name="Вывод 2 12 20" xfId="33094"/>
    <cellStyle name="Вывод 2 12 21" xfId="33095"/>
    <cellStyle name="Вывод 2 12 22" xfId="33096"/>
    <cellStyle name="Вывод 2 12 23" xfId="33097"/>
    <cellStyle name="Вывод 2 12 24" xfId="33098"/>
    <cellStyle name="Вывод 2 12 25" xfId="33099"/>
    <cellStyle name="Вывод 2 12 26" xfId="33100"/>
    <cellStyle name="Вывод 2 12 27" xfId="33101"/>
    <cellStyle name="Вывод 2 12 28" xfId="33102"/>
    <cellStyle name="Вывод 2 12 29" xfId="33103"/>
    <cellStyle name="Вывод 2 12 3" xfId="33104"/>
    <cellStyle name="Вывод 2 12 3 10" xfId="33105"/>
    <cellStyle name="Вывод 2 12 3 11" xfId="33106"/>
    <cellStyle name="Вывод 2 12 3 2" xfId="33107"/>
    <cellStyle name="Вывод 2 12 3 3" xfId="33108"/>
    <cellStyle name="Вывод 2 12 3 4" xfId="33109"/>
    <cellStyle name="Вывод 2 12 3 5" xfId="33110"/>
    <cellStyle name="Вывод 2 12 3 6" xfId="33111"/>
    <cellStyle name="Вывод 2 12 3 7" xfId="33112"/>
    <cellStyle name="Вывод 2 12 3 8" xfId="33113"/>
    <cellStyle name="Вывод 2 12 3 9" xfId="33114"/>
    <cellStyle name="Вывод 2 12 30" xfId="33115"/>
    <cellStyle name="Вывод 2 12 31" xfId="33116"/>
    <cellStyle name="Вывод 2 12 32" xfId="33117"/>
    <cellStyle name="Вывод 2 12 33" xfId="33118"/>
    <cellStyle name="Вывод 2 12 34" xfId="33119"/>
    <cellStyle name="Вывод 2 12 35" xfId="33120"/>
    <cellStyle name="Вывод 2 12 36" xfId="33121"/>
    <cellStyle name="Вывод 2 12 37" xfId="33122"/>
    <cellStyle name="Вывод 2 12 38" xfId="33123"/>
    <cellStyle name="Вывод 2 12 39" xfId="33124"/>
    <cellStyle name="Вывод 2 12 4" xfId="33125"/>
    <cellStyle name="Вывод 2 12 4 10" xfId="33126"/>
    <cellStyle name="Вывод 2 12 4 11" xfId="33127"/>
    <cellStyle name="Вывод 2 12 4 2" xfId="33128"/>
    <cellStyle name="Вывод 2 12 4 3" xfId="33129"/>
    <cellStyle name="Вывод 2 12 4 4" xfId="33130"/>
    <cellStyle name="Вывод 2 12 4 5" xfId="33131"/>
    <cellStyle name="Вывод 2 12 4 6" xfId="33132"/>
    <cellStyle name="Вывод 2 12 4 7" xfId="33133"/>
    <cellStyle name="Вывод 2 12 4 8" xfId="33134"/>
    <cellStyle name="Вывод 2 12 4 9" xfId="33135"/>
    <cellStyle name="Вывод 2 12 40" xfId="33136"/>
    <cellStyle name="Вывод 2 12 5" xfId="33137"/>
    <cellStyle name="Вывод 2 12 5 10" xfId="33138"/>
    <cellStyle name="Вывод 2 12 5 11" xfId="33139"/>
    <cellStyle name="Вывод 2 12 5 2" xfId="33140"/>
    <cellStyle name="Вывод 2 12 5 3" xfId="33141"/>
    <cellStyle name="Вывод 2 12 5 4" xfId="33142"/>
    <cellStyle name="Вывод 2 12 5 5" xfId="33143"/>
    <cellStyle name="Вывод 2 12 5 6" xfId="33144"/>
    <cellStyle name="Вывод 2 12 5 7" xfId="33145"/>
    <cellStyle name="Вывод 2 12 5 8" xfId="33146"/>
    <cellStyle name="Вывод 2 12 5 9" xfId="33147"/>
    <cellStyle name="Вывод 2 12 6" xfId="33148"/>
    <cellStyle name="Вывод 2 12 6 10" xfId="33149"/>
    <cellStyle name="Вывод 2 12 6 11" xfId="33150"/>
    <cellStyle name="Вывод 2 12 6 2" xfId="33151"/>
    <cellStyle name="Вывод 2 12 6 3" xfId="33152"/>
    <cellStyle name="Вывод 2 12 6 4" xfId="33153"/>
    <cellStyle name="Вывод 2 12 6 5" xfId="33154"/>
    <cellStyle name="Вывод 2 12 6 6" xfId="33155"/>
    <cellStyle name="Вывод 2 12 6 7" xfId="33156"/>
    <cellStyle name="Вывод 2 12 6 8" xfId="33157"/>
    <cellStyle name="Вывод 2 12 6 9" xfId="33158"/>
    <cellStyle name="Вывод 2 12 7" xfId="33159"/>
    <cellStyle name="Вывод 2 12 7 10" xfId="33160"/>
    <cellStyle name="Вывод 2 12 7 11" xfId="33161"/>
    <cellStyle name="Вывод 2 12 7 2" xfId="33162"/>
    <cellStyle name="Вывод 2 12 7 3" xfId="33163"/>
    <cellStyle name="Вывод 2 12 7 4" xfId="33164"/>
    <cellStyle name="Вывод 2 12 7 5" xfId="33165"/>
    <cellStyle name="Вывод 2 12 7 6" xfId="33166"/>
    <cellStyle name="Вывод 2 12 7 7" xfId="33167"/>
    <cellStyle name="Вывод 2 12 7 8" xfId="33168"/>
    <cellStyle name="Вывод 2 12 7 9" xfId="33169"/>
    <cellStyle name="Вывод 2 12 8" xfId="33170"/>
    <cellStyle name="Вывод 2 12 8 10" xfId="33171"/>
    <cellStyle name="Вывод 2 12 8 11" xfId="33172"/>
    <cellStyle name="Вывод 2 12 8 2" xfId="33173"/>
    <cellStyle name="Вывод 2 12 8 3" xfId="33174"/>
    <cellStyle name="Вывод 2 12 8 4" xfId="33175"/>
    <cellStyle name="Вывод 2 12 8 5" xfId="33176"/>
    <cellStyle name="Вывод 2 12 8 6" xfId="33177"/>
    <cellStyle name="Вывод 2 12 8 7" xfId="33178"/>
    <cellStyle name="Вывод 2 12 8 8" xfId="33179"/>
    <cellStyle name="Вывод 2 12 8 9" xfId="33180"/>
    <cellStyle name="Вывод 2 12 9" xfId="33181"/>
    <cellStyle name="Вывод 2 12 9 10" xfId="33182"/>
    <cellStyle name="Вывод 2 12 9 11" xfId="33183"/>
    <cellStyle name="Вывод 2 12 9 2" xfId="33184"/>
    <cellStyle name="Вывод 2 12 9 3" xfId="33185"/>
    <cellStyle name="Вывод 2 12 9 4" xfId="33186"/>
    <cellStyle name="Вывод 2 12 9 5" xfId="33187"/>
    <cellStyle name="Вывод 2 12 9 6" xfId="33188"/>
    <cellStyle name="Вывод 2 12 9 7" xfId="33189"/>
    <cellStyle name="Вывод 2 12 9 8" xfId="33190"/>
    <cellStyle name="Вывод 2 12 9 9" xfId="33191"/>
    <cellStyle name="Вывод 2 13" xfId="33192"/>
    <cellStyle name="Вывод 2 13 10" xfId="33193"/>
    <cellStyle name="Вывод 2 13 10 10" xfId="33194"/>
    <cellStyle name="Вывод 2 13 10 11" xfId="33195"/>
    <cellStyle name="Вывод 2 13 10 2" xfId="33196"/>
    <cellStyle name="Вывод 2 13 10 3" xfId="33197"/>
    <cellStyle name="Вывод 2 13 10 4" xfId="33198"/>
    <cellStyle name="Вывод 2 13 10 5" xfId="33199"/>
    <cellStyle name="Вывод 2 13 10 6" xfId="33200"/>
    <cellStyle name="Вывод 2 13 10 7" xfId="33201"/>
    <cellStyle name="Вывод 2 13 10 8" xfId="33202"/>
    <cellStyle name="Вывод 2 13 10 9" xfId="33203"/>
    <cellStyle name="Вывод 2 13 11" xfId="33204"/>
    <cellStyle name="Вывод 2 13 11 10" xfId="33205"/>
    <cellStyle name="Вывод 2 13 11 11" xfId="33206"/>
    <cellStyle name="Вывод 2 13 11 2" xfId="33207"/>
    <cellStyle name="Вывод 2 13 11 3" xfId="33208"/>
    <cellStyle name="Вывод 2 13 11 4" xfId="33209"/>
    <cellStyle name="Вывод 2 13 11 5" xfId="33210"/>
    <cellStyle name="Вывод 2 13 11 6" xfId="33211"/>
    <cellStyle name="Вывод 2 13 11 7" xfId="33212"/>
    <cellStyle name="Вывод 2 13 11 8" xfId="33213"/>
    <cellStyle name="Вывод 2 13 11 9" xfId="33214"/>
    <cellStyle name="Вывод 2 13 12" xfId="33215"/>
    <cellStyle name="Вывод 2 13 12 10" xfId="33216"/>
    <cellStyle name="Вывод 2 13 12 11" xfId="33217"/>
    <cellStyle name="Вывод 2 13 12 2" xfId="33218"/>
    <cellStyle name="Вывод 2 13 12 3" xfId="33219"/>
    <cellStyle name="Вывод 2 13 12 4" xfId="33220"/>
    <cellStyle name="Вывод 2 13 12 5" xfId="33221"/>
    <cellStyle name="Вывод 2 13 12 6" xfId="33222"/>
    <cellStyle name="Вывод 2 13 12 7" xfId="33223"/>
    <cellStyle name="Вывод 2 13 12 8" xfId="33224"/>
    <cellStyle name="Вывод 2 13 12 9" xfId="33225"/>
    <cellStyle name="Вывод 2 13 13" xfId="33226"/>
    <cellStyle name="Вывод 2 13 13 10" xfId="33227"/>
    <cellStyle name="Вывод 2 13 13 11" xfId="33228"/>
    <cellStyle name="Вывод 2 13 13 2" xfId="33229"/>
    <cellStyle name="Вывод 2 13 13 3" xfId="33230"/>
    <cellStyle name="Вывод 2 13 13 4" xfId="33231"/>
    <cellStyle name="Вывод 2 13 13 5" xfId="33232"/>
    <cellStyle name="Вывод 2 13 13 6" xfId="33233"/>
    <cellStyle name="Вывод 2 13 13 7" xfId="33234"/>
    <cellStyle name="Вывод 2 13 13 8" xfId="33235"/>
    <cellStyle name="Вывод 2 13 13 9" xfId="33236"/>
    <cellStyle name="Вывод 2 13 14" xfId="33237"/>
    <cellStyle name="Вывод 2 13 15" xfId="33238"/>
    <cellStyle name="Вывод 2 13 16" xfId="33239"/>
    <cellStyle name="Вывод 2 13 17" xfId="33240"/>
    <cellStyle name="Вывод 2 13 18" xfId="33241"/>
    <cellStyle name="Вывод 2 13 19" xfId="33242"/>
    <cellStyle name="Вывод 2 13 2" xfId="33243"/>
    <cellStyle name="Вывод 2 13 2 10" xfId="33244"/>
    <cellStyle name="Вывод 2 13 2 11" xfId="33245"/>
    <cellStyle name="Вывод 2 13 2 2" xfId="33246"/>
    <cellStyle name="Вывод 2 13 2 3" xfId="33247"/>
    <cellStyle name="Вывод 2 13 2 4" xfId="33248"/>
    <cellStyle name="Вывод 2 13 2 5" xfId="33249"/>
    <cellStyle name="Вывод 2 13 2 6" xfId="33250"/>
    <cellStyle name="Вывод 2 13 2 7" xfId="33251"/>
    <cellStyle name="Вывод 2 13 2 8" xfId="33252"/>
    <cellStyle name="Вывод 2 13 2 9" xfId="33253"/>
    <cellStyle name="Вывод 2 13 20" xfId="33254"/>
    <cellStyle name="Вывод 2 13 21" xfId="33255"/>
    <cellStyle name="Вывод 2 13 22" xfId="33256"/>
    <cellStyle name="Вывод 2 13 23" xfId="33257"/>
    <cellStyle name="Вывод 2 13 3" xfId="33258"/>
    <cellStyle name="Вывод 2 13 3 10" xfId="33259"/>
    <cellStyle name="Вывод 2 13 3 11" xfId="33260"/>
    <cellStyle name="Вывод 2 13 3 2" xfId="33261"/>
    <cellStyle name="Вывод 2 13 3 3" xfId="33262"/>
    <cellStyle name="Вывод 2 13 3 4" xfId="33263"/>
    <cellStyle name="Вывод 2 13 3 5" xfId="33264"/>
    <cellStyle name="Вывод 2 13 3 6" xfId="33265"/>
    <cellStyle name="Вывод 2 13 3 7" xfId="33266"/>
    <cellStyle name="Вывод 2 13 3 8" xfId="33267"/>
    <cellStyle name="Вывод 2 13 3 9" xfId="33268"/>
    <cellStyle name="Вывод 2 13 4" xfId="33269"/>
    <cellStyle name="Вывод 2 13 4 10" xfId="33270"/>
    <cellStyle name="Вывод 2 13 4 11" xfId="33271"/>
    <cellStyle name="Вывод 2 13 4 2" xfId="33272"/>
    <cellStyle name="Вывод 2 13 4 3" xfId="33273"/>
    <cellStyle name="Вывод 2 13 4 4" xfId="33274"/>
    <cellStyle name="Вывод 2 13 4 5" xfId="33275"/>
    <cellStyle name="Вывод 2 13 4 6" xfId="33276"/>
    <cellStyle name="Вывод 2 13 4 7" xfId="33277"/>
    <cellStyle name="Вывод 2 13 4 8" xfId="33278"/>
    <cellStyle name="Вывод 2 13 4 9" xfId="33279"/>
    <cellStyle name="Вывод 2 13 5" xfId="33280"/>
    <cellStyle name="Вывод 2 13 5 10" xfId="33281"/>
    <cellStyle name="Вывод 2 13 5 11" xfId="33282"/>
    <cellStyle name="Вывод 2 13 5 2" xfId="33283"/>
    <cellStyle name="Вывод 2 13 5 3" xfId="33284"/>
    <cellStyle name="Вывод 2 13 5 4" xfId="33285"/>
    <cellStyle name="Вывод 2 13 5 5" xfId="33286"/>
    <cellStyle name="Вывод 2 13 5 6" xfId="33287"/>
    <cellStyle name="Вывод 2 13 5 7" xfId="33288"/>
    <cellStyle name="Вывод 2 13 5 8" xfId="33289"/>
    <cellStyle name="Вывод 2 13 5 9" xfId="33290"/>
    <cellStyle name="Вывод 2 13 6" xfId="33291"/>
    <cellStyle name="Вывод 2 13 6 10" xfId="33292"/>
    <cellStyle name="Вывод 2 13 6 11" xfId="33293"/>
    <cellStyle name="Вывод 2 13 6 2" xfId="33294"/>
    <cellStyle name="Вывод 2 13 6 3" xfId="33295"/>
    <cellStyle name="Вывод 2 13 6 4" xfId="33296"/>
    <cellStyle name="Вывод 2 13 6 5" xfId="33297"/>
    <cellStyle name="Вывод 2 13 6 6" xfId="33298"/>
    <cellStyle name="Вывод 2 13 6 7" xfId="33299"/>
    <cellStyle name="Вывод 2 13 6 8" xfId="33300"/>
    <cellStyle name="Вывод 2 13 6 9" xfId="33301"/>
    <cellStyle name="Вывод 2 13 7" xfId="33302"/>
    <cellStyle name="Вывод 2 13 7 10" xfId="33303"/>
    <cellStyle name="Вывод 2 13 7 11" xfId="33304"/>
    <cellStyle name="Вывод 2 13 7 2" xfId="33305"/>
    <cellStyle name="Вывод 2 13 7 3" xfId="33306"/>
    <cellStyle name="Вывод 2 13 7 4" xfId="33307"/>
    <cellStyle name="Вывод 2 13 7 5" xfId="33308"/>
    <cellStyle name="Вывод 2 13 7 6" xfId="33309"/>
    <cellStyle name="Вывод 2 13 7 7" xfId="33310"/>
    <cellStyle name="Вывод 2 13 7 8" xfId="33311"/>
    <cellStyle name="Вывод 2 13 7 9" xfId="33312"/>
    <cellStyle name="Вывод 2 13 8" xfId="33313"/>
    <cellStyle name="Вывод 2 13 8 10" xfId="33314"/>
    <cellStyle name="Вывод 2 13 8 11" xfId="33315"/>
    <cellStyle name="Вывод 2 13 8 2" xfId="33316"/>
    <cellStyle name="Вывод 2 13 8 3" xfId="33317"/>
    <cellStyle name="Вывод 2 13 8 4" xfId="33318"/>
    <cellStyle name="Вывод 2 13 8 5" xfId="33319"/>
    <cellStyle name="Вывод 2 13 8 6" xfId="33320"/>
    <cellStyle name="Вывод 2 13 8 7" xfId="33321"/>
    <cellStyle name="Вывод 2 13 8 8" xfId="33322"/>
    <cellStyle name="Вывод 2 13 8 9" xfId="33323"/>
    <cellStyle name="Вывод 2 13 9" xfId="33324"/>
    <cellStyle name="Вывод 2 13 9 10" xfId="33325"/>
    <cellStyle name="Вывод 2 13 9 11" xfId="33326"/>
    <cellStyle name="Вывод 2 13 9 2" xfId="33327"/>
    <cellStyle name="Вывод 2 13 9 3" xfId="33328"/>
    <cellStyle name="Вывод 2 13 9 4" xfId="33329"/>
    <cellStyle name="Вывод 2 13 9 5" xfId="33330"/>
    <cellStyle name="Вывод 2 13 9 6" xfId="33331"/>
    <cellStyle name="Вывод 2 13 9 7" xfId="33332"/>
    <cellStyle name="Вывод 2 13 9 8" xfId="33333"/>
    <cellStyle name="Вывод 2 13 9 9" xfId="33334"/>
    <cellStyle name="Вывод 2 14" xfId="33335"/>
    <cellStyle name="Вывод 2 14 10" xfId="33336"/>
    <cellStyle name="Вывод 2 14 10 10" xfId="33337"/>
    <cellStyle name="Вывод 2 14 10 11" xfId="33338"/>
    <cellStyle name="Вывод 2 14 10 2" xfId="33339"/>
    <cellStyle name="Вывод 2 14 10 3" xfId="33340"/>
    <cellStyle name="Вывод 2 14 10 4" xfId="33341"/>
    <cellStyle name="Вывод 2 14 10 5" xfId="33342"/>
    <cellStyle name="Вывод 2 14 10 6" xfId="33343"/>
    <cellStyle name="Вывод 2 14 10 7" xfId="33344"/>
    <cellStyle name="Вывод 2 14 10 8" xfId="33345"/>
    <cellStyle name="Вывод 2 14 10 9" xfId="33346"/>
    <cellStyle name="Вывод 2 14 11" xfId="33347"/>
    <cellStyle name="Вывод 2 14 11 10" xfId="33348"/>
    <cellStyle name="Вывод 2 14 11 11" xfId="33349"/>
    <cellStyle name="Вывод 2 14 11 2" xfId="33350"/>
    <cellStyle name="Вывод 2 14 11 3" xfId="33351"/>
    <cellStyle name="Вывод 2 14 11 4" xfId="33352"/>
    <cellStyle name="Вывод 2 14 11 5" xfId="33353"/>
    <cellStyle name="Вывод 2 14 11 6" xfId="33354"/>
    <cellStyle name="Вывод 2 14 11 7" xfId="33355"/>
    <cellStyle name="Вывод 2 14 11 8" xfId="33356"/>
    <cellStyle name="Вывод 2 14 11 9" xfId="33357"/>
    <cellStyle name="Вывод 2 14 12" xfId="33358"/>
    <cellStyle name="Вывод 2 14 12 10" xfId="33359"/>
    <cellStyle name="Вывод 2 14 12 11" xfId="33360"/>
    <cellStyle name="Вывод 2 14 12 2" xfId="33361"/>
    <cellStyle name="Вывод 2 14 12 3" xfId="33362"/>
    <cellStyle name="Вывод 2 14 12 4" xfId="33363"/>
    <cellStyle name="Вывод 2 14 12 5" xfId="33364"/>
    <cellStyle name="Вывод 2 14 12 6" xfId="33365"/>
    <cellStyle name="Вывод 2 14 12 7" xfId="33366"/>
    <cellStyle name="Вывод 2 14 12 8" xfId="33367"/>
    <cellStyle name="Вывод 2 14 12 9" xfId="33368"/>
    <cellStyle name="Вывод 2 14 13" xfId="33369"/>
    <cellStyle name="Вывод 2 14 13 10" xfId="33370"/>
    <cellStyle name="Вывод 2 14 13 11" xfId="33371"/>
    <cellStyle name="Вывод 2 14 13 2" xfId="33372"/>
    <cellStyle name="Вывод 2 14 13 3" xfId="33373"/>
    <cellStyle name="Вывод 2 14 13 4" xfId="33374"/>
    <cellStyle name="Вывод 2 14 13 5" xfId="33375"/>
    <cellStyle name="Вывод 2 14 13 6" xfId="33376"/>
    <cellStyle name="Вывод 2 14 13 7" xfId="33377"/>
    <cellStyle name="Вывод 2 14 13 8" xfId="33378"/>
    <cellStyle name="Вывод 2 14 13 9" xfId="33379"/>
    <cellStyle name="Вывод 2 14 14" xfId="33380"/>
    <cellStyle name="Вывод 2 14 15" xfId="33381"/>
    <cellStyle name="Вывод 2 14 16" xfId="33382"/>
    <cellStyle name="Вывод 2 14 17" xfId="33383"/>
    <cellStyle name="Вывод 2 14 18" xfId="33384"/>
    <cellStyle name="Вывод 2 14 19" xfId="33385"/>
    <cellStyle name="Вывод 2 14 2" xfId="33386"/>
    <cellStyle name="Вывод 2 14 2 10" xfId="33387"/>
    <cellStyle name="Вывод 2 14 2 11" xfId="33388"/>
    <cellStyle name="Вывод 2 14 2 2" xfId="33389"/>
    <cellStyle name="Вывод 2 14 2 3" xfId="33390"/>
    <cellStyle name="Вывод 2 14 2 4" xfId="33391"/>
    <cellStyle name="Вывод 2 14 2 5" xfId="33392"/>
    <cellStyle name="Вывод 2 14 2 6" xfId="33393"/>
    <cellStyle name="Вывод 2 14 2 7" xfId="33394"/>
    <cellStyle name="Вывод 2 14 2 8" xfId="33395"/>
    <cellStyle name="Вывод 2 14 2 9" xfId="33396"/>
    <cellStyle name="Вывод 2 14 20" xfId="33397"/>
    <cellStyle name="Вывод 2 14 21" xfId="33398"/>
    <cellStyle name="Вывод 2 14 22" xfId="33399"/>
    <cellStyle name="Вывод 2 14 23" xfId="33400"/>
    <cellStyle name="Вывод 2 14 3" xfId="33401"/>
    <cellStyle name="Вывод 2 14 3 10" xfId="33402"/>
    <cellStyle name="Вывод 2 14 3 11" xfId="33403"/>
    <cellStyle name="Вывод 2 14 3 2" xfId="33404"/>
    <cellStyle name="Вывод 2 14 3 3" xfId="33405"/>
    <cellStyle name="Вывод 2 14 3 4" xfId="33406"/>
    <cellStyle name="Вывод 2 14 3 5" xfId="33407"/>
    <cellStyle name="Вывод 2 14 3 6" xfId="33408"/>
    <cellStyle name="Вывод 2 14 3 7" xfId="33409"/>
    <cellStyle name="Вывод 2 14 3 8" xfId="33410"/>
    <cellStyle name="Вывод 2 14 3 9" xfId="33411"/>
    <cellStyle name="Вывод 2 14 4" xfId="33412"/>
    <cellStyle name="Вывод 2 14 4 10" xfId="33413"/>
    <cellStyle name="Вывод 2 14 4 11" xfId="33414"/>
    <cellStyle name="Вывод 2 14 4 2" xfId="33415"/>
    <cellStyle name="Вывод 2 14 4 3" xfId="33416"/>
    <cellStyle name="Вывод 2 14 4 4" xfId="33417"/>
    <cellStyle name="Вывод 2 14 4 5" xfId="33418"/>
    <cellStyle name="Вывод 2 14 4 6" xfId="33419"/>
    <cellStyle name="Вывод 2 14 4 7" xfId="33420"/>
    <cellStyle name="Вывод 2 14 4 8" xfId="33421"/>
    <cellStyle name="Вывод 2 14 4 9" xfId="33422"/>
    <cellStyle name="Вывод 2 14 5" xfId="33423"/>
    <cellStyle name="Вывод 2 14 5 10" xfId="33424"/>
    <cellStyle name="Вывод 2 14 5 11" xfId="33425"/>
    <cellStyle name="Вывод 2 14 5 2" xfId="33426"/>
    <cellStyle name="Вывод 2 14 5 3" xfId="33427"/>
    <cellStyle name="Вывод 2 14 5 4" xfId="33428"/>
    <cellStyle name="Вывод 2 14 5 5" xfId="33429"/>
    <cellStyle name="Вывод 2 14 5 6" xfId="33430"/>
    <cellStyle name="Вывод 2 14 5 7" xfId="33431"/>
    <cellStyle name="Вывод 2 14 5 8" xfId="33432"/>
    <cellStyle name="Вывод 2 14 5 9" xfId="33433"/>
    <cellStyle name="Вывод 2 14 6" xfId="33434"/>
    <cellStyle name="Вывод 2 14 6 10" xfId="33435"/>
    <cellStyle name="Вывод 2 14 6 11" xfId="33436"/>
    <cellStyle name="Вывод 2 14 6 2" xfId="33437"/>
    <cellStyle name="Вывод 2 14 6 3" xfId="33438"/>
    <cellStyle name="Вывод 2 14 6 4" xfId="33439"/>
    <cellStyle name="Вывод 2 14 6 5" xfId="33440"/>
    <cellStyle name="Вывод 2 14 6 6" xfId="33441"/>
    <cellStyle name="Вывод 2 14 6 7" xfId="33442"/>
    <cellStyle name="Вывод 2 14 6 8" xfId="33443"/>
    <cellStyle name="Вывод 2 14 6 9" xfId="33444"/>
    <cellStyle name="Вывод 2 14 7" xfId="33445"/>
    <cellStyle name="Вывод 2 14 7 10" xfId="33446"/>
    <cellStyle name="Вывод 2 14 7 11" xfId="33447"/>
    <cellStyle name="Вывод 2 14 7 2" xfId="33448"/>
    <cellStyle name="Вывод 2 14 7 3" xfId="33449"/>
    <cellStyle name="Вывод 2 14 7 4" xfId="33450"/>
    <cellStyle name="Вывод 2 14 7 5" xfId="33451"/>
    <cellStyle name="Вывод 2 14 7 6" xfId="33452"/>
    <cellStyle name="Вывод 2 14 7 7" xfId="33453"/>
    <cellStyle name="Вывод 2 14 7 8" xfId="33454"/>
    <cellStyle name="Вывод 2 14 7 9" xfId="33455"/>
    <cellStyle name="Вывод 2 14 8" xfId="33456"/>
    <cellStyle name="Вывод 2 14 8 10" xfId="33457"/>
    <cellStyle name="Вывод 2 14 8 11" xfId="33458"/>
    <cellStyle name="Вывод 2 14 8 2" xfId="33459"/>
    <cellStyle name="Вывод 2 14 8 3" xfId="33460"/>
    <cellStyle name="Вывод 2 14 8 4" xfId="33461"/>
    <cellStyle name="Вывод 2 14 8 5" xfId="33462"/>
    <cellStyle name="Вывод 2 14 8 6" xfId="33463"/>
    <cellStyle name="Вывод 2 14 8 7" xfId="33464"/>
    <cellStyle name="Вывод 2 14 8 8" xfId="33465"/>
    <cellStyle name="Вывод 2 14 8 9" xfId="33466"/>
    <cellStyle name="Вывод 2 14 9" xfId="33467"/>
    <cellStyle name="Вывод 2 14 9 10" xfId="33468"/>
    <cellStyle name="Вывод 2 14 9 11" xfId="33469"/>
    <cellStyle name="Вывод 2 14 9 2" xfId="33470"/>
    <cellStyle name="Вывод 2 14 9 3" xfId="33471"/>
    <cellStyle name="Вывод 2 14 9 4" xfId="33472"/>
    <cellStyle name="Вывод 2 14 9 5" xfId="33473"/>
    <cellStyle name="Вывод 2 14 9 6" xfId="33474"/>
    <cellStyle name="Вывод 2 14 9 7" xfId="33475"/>
    <cellStyle name="Вывод 2 14 9 8" xfId="33476"/>
    <cellStyle name="Вывод 2 14 9 9" xfId="33477"/>
    <cellStyle name="Вывод 2 15" xfId="33478"/>
    <cellStyle name="Вывод 2 15 10" xfId="33479"/>
    <cellStyle name="Вывод 2 15 10 10" xfId="33480"/>
    <cellStyle name="Вывод 2 15 10 11" xfId="33481"/>
    <cellStyle name="Вывод 2 15 10 2" xfId="33482"/>
    <cellStyle name="Вывод 2 15 10 3" xfId="33483"/>
    <cellStyle name="Вывод 2 15 10 4" xfId="33484"/>
    <cellStyle name="Вывод 2 15 10 5" xfId="33485"/>
    <cellStyle name="Вывод 2 15 10 6" xfId="33486"/>
    <cellStyle name="Вывод 2 15 10 7" xfId="33487"/>
    <cellStyle name="Вывод 2 15 10 8" xfId="33488"/>
    <cellStyle name="Вывод 2 15 10 9" xfId="33489"/>
    <cellStyle name="Вывод 2 15 11" xfId="33490"/>
    <cellStyle name="Вывод 2 15 11 10" xfId="33491"/>
    <cellStyle name="Вывод 2 15 11 11" xfId="33492"/>
    <cellStyle name="Вывод 2 15 11 2" xfId="33493"/>
    <cellStyle name="Вывод 2 15 11 3" xfId="33494"/>
    <cellStyle name="Вывод 2 15 11 4" xfId="33495"/>
    <cellStyle name="Вывод 2 15 11 5" xfId="33496"/>
    <cellStyle name="Вывод 2 15 11 6" xfId="33497"/>
    <cellStyle name="Вывод 2 15 11 7" xfId="33498"/>
    <cellStyle name="Вывод 2 15 11 8" xfId="33499"/>
    <cellStyle name="Вывод 2 15 11 9" xfId="33500"/>
    <cellStyle name="Вывод 2 15 12" xfId="33501"/>
    <cellStyle name="Вывод 2 15 12 10" xfId="33502"/>
    <cellStyle name="Вывод 2 15 12 11" xfId="33503"/>
    <cellStyle name="Вывод 2 15 12 2" xfId="33504"/>
    <cellStyle name="Вывод 2 15 12 3" xfId="33505"/>
    <cellStyle name="Вывод 2 15 12 4" xfId="33506"/>
    <cellStyle name="Вывод 2 15 12 5" xfId="33507"/>
    <cellStyle name="Вывод 2 15 12 6" xfId="33508"/>
    <cellStyle name="Вывод 2 15 12 7" xfId="33509"/>
    <cellStyle name="Вывод 2 15 12 8" xfId="33510"/>
    <cellStyle name="Вывод 2 15 12 9" xfId="33511"/>
    <cellStyle name="Вывод 2 15 13" xfId="33512"/>
    <cellStyle name="Вывод 2 15 13 10" xfId="33513"/>
    <cellStyle name="Вывод 2 15 13 11" xfId="33514"/>
    <cellStyle name="Вывод 2 15 13 2" xfId="33515"/>
    <cellStyle name="Вывод 2 15 13 3" xfId="33516"/>
    <cellStyle name="Вывод 2 15 13 4" xfId="33517"/>
    <cellStyle name="Вывод 2 15 13 5" xfId="33518"/>
    <cellStyle name="Вывод 2 15 13 6" xfId="33519"/>
    <cellStyle name="Вывод 2 15 13 7" xfId="33520"/>
    <cellStyle name="Вывод 2 15 13 8" xfId="33521"/>
    <cellStyle name="Вывод 2 15 13 9" xfId="33522"/>
    <cellStyle name="Вывод 2 15 14" xfId="33523"/>
    <cellStyle name="Вывод 2 15 15" xfId="33524"/>
    <cellStyle name="Вывод 2 15 16" xfId="33525"/>
    <cellStyle name="Вывод 2 15 17" xfId="33526"/>
    <cellStyle name="Вывод 2 15 18" xfId="33527"/>
    <cellStyle name="Вывод 2 15 19" xfId="33528"/>
    <cellStyle name="Вывод 2 15 2" xfId="33529"/>
    <cellStyle name="Вывод 2 15 2 10" xfId="33530"/>
    <cellStyle name="Вывод 2 15 2 11" xfId="33531"/>
    <cellStyle name="Вывод 2 15 2 2" xfId="33532"/>
    <cellStyle name="Вывод 2 15 2 3" xfId="33533"/>
    <cellStyle name="Вывод 2 15 2 4" xfId="33534"/>
    <cellStyle name="Вывод 2 15 2 5" xfId="33535"/>
    <cellStyle name="Вывод 2 15 2 6" xfId="33536"/>
    <cellStyle name="Вывод 2 15 2 7" xfId="33537"/>
    <cellStyle name="Вывод 2 15 2 8" xfId="33538"/>
    <cellStyle name="Вывод 2 15 2 9" xfId="33539"/>
    <cellStyle name="Вывод 2 15 20" xfId="33540"/>
    <cellStyle name="Вывод 2 15 21" xfId="33541"/>
    <cellStyle name="Вывод 2 15 22" xfId="33542"/>
    <cellStyle name="Вывод 2 15 23" xfId="33543"/>
    <cellStyle name="Вывод 2 15 3" xfId="33544"/>
    <cellStyle name="Вывод 2 15 3 10" xfId="33545"/>
    <cellStyle name="Вывод 2 15 3 11" xfId="33546"/>
    <cellStyle name="Вывод 2 15 3 2" xfId="33547"/>
    <cellStyle name="Вывод 2 15 3 3" xfId="33548"/>
    <cellStyle name="Вывод 2 15 3 4" xfId="33549"/>
    <cellStyle name="Вывод 2 15 3 5" xfId="33550"/>
    <cellStyle name="Вывод 2 15 3 6" xfId="33551"/>
    <cellStyle name="Вывод 2 15 3 7" xfId="33552"/>
    <cellStyle name="Вывод 2 15 3 8" xfId="33553"/>
    <cellStyle name="Вывод 2 15 3 9" xfId="33554"/>
    <cellStyle name="Вывод 2 15 4" xfId="33555"/>
    <cellStyle name="Вывод 2 15 4 10" xfId="33556"/>
    <cellStyle name="Вывод 2 15 4 11" xfId="33557"/>
    <cellStyle name="Вывод 2 15 4 2" xfId="33558"/>
    <cellStyle name="Вывод 2 15 4 3" xfId="33559"/>
    <cellStyle name="Вывод 2 15 4 4" xfId="33560"/>
    <cellStyle name="Вывод 2 15 4 5" xfId="33561"/>
    <cellStyle name="Вывод 2 15 4 6" xfId="33562"/>
    <cellStyle name="Вывод 2 15 4 7" xfId="33563"/>
    <cellStyle name="Вывод 2 15 4 8" xfId="33564"/>
    <cellStyle name="Вывод 2 15 4 9" xfId="33565"/>
    <cellStyle name="Вывод 2 15 5" xfId="33566"/>
    <cellStyle name="Вывод 2 15 5 10" xfId="33567"/>
    <cellStyle name="Вывод 2 15 5 11" xfId="33568"/>
    <cellStyle name="Вывод 2 15 5 2" xfId="33569"/>
    <cellStyle name="Вывод 2 15 5 3" xfId="33570"/>
    <cellStyle name="Вывод 2 15 5 4" xfId="33571"/>
    <cellStyle name="Вывод 2 15 5 5" xfId="33572"/>
    <cellStyle name="Вывод 2 15 5 6" xfId="33573"/>
    <cellStyle name="Вывод 2 15 5 7" xfId="33574"/>
    <cellStyle name="Вывод 2 15 5 8" xfId="33575"/>
    <cellStyle name="Вывод 2 15 5 9" xfId="33576"/>
    <cellStyle name="Вывод 2 15 6" xfId="33577"/>
    <cellStyle name="Вывод 2 15 6 10" xfId="33578"/>
    <cellStyle name="Вывод 2 15 6 11" xfId="33579"/>
    <cellStyle name="Вывод 2 15 6 2" xfId="33580"/>
    <cellStyle name="Вывод 2 15 6 3" xfId="33581"/>
    <cellStyle name="Вывод 2 15 6 4" xfId="33582"/>
    <cellStyle name="Вывод 2 15 6 5" xfId="33583"/>
    <cellStyle name="Вывод 2 15 6 6" xfId="33584"/>
    <cellStyle name="Вывод 2 15 6 7" xfId="33585"/>
    <cellStyle name="Вывод 2 15 6 8" xfId="33586"/>
    <cellStyle name="Вывод 2 15 6 9" xfId="33587"/>
    <cellStyle name="Вывод 2 15 7" xfId="33588"/>
    <cellStyle name="Вывод 2 15 7 10" xfId="33589"/>
    <cellStyle name="Вывод 2 15 7 11" xfId="33590"/>
    <cellStyle name="Вывод 2 15 7 2" xfId="33591"/>
    <cellStyle name="Вывод 2 15 7 3" xfId="33592"/>
    <cellStyle name="Вывод 2 15 7 4" xfId="33593"/>
    <cellStyle name="Вывод 2 15 7 5" xfId="33594"/>
    <cellStyle name="Вывод 2 15 7 6" xfId="33595"/>
    <cellStyle name="Вывод 2 15 7 7" xfId="33596"/>
    <cellStyle name="Вывод 2 15 7 8" xfId="33597"/>
    <cellStyle name="Вывод 2 15 7 9" xfId="33598"/>
    <cellStyle name="Вывод 2 15 8" xfId="33599"/>
    <cellStyle name="Вывод 2 15 8 10" xfId="33600"/>
    <cellStyle name="Вывод 2 15 8 11" xfId="33601"/>
    <cellStyle name="Вывод 2 15 8 2" xfId="33602"/>
    <cellStyle name="Вывод 2 15 8 3" xfId="33603"/>
    <cellStyle name="Вывод 2 15 8 4" xfId="33604"/>
    <cellStyle name="Вывод 2 15 8 5" xfId="33605"/>
    <cellStyle name="Вывод 2 15 8 6" xfId="33606"/>
    <cellStyle name="Вывод 2 15 8 7" xfId="33607"/>
    <cellStyle name="Вывод 2 15 8 8" xfId="33608"/>
    <cellStyle name="Вывод 2 15 8 9" xfId="33609"/>
    <cellStyle name="Вывод 2 15 9" xfId="33610"/>
    <cellStyle name="Вывод 2 15 9 10" xfId="33611"/>
    <cellStyle name="Вывод 2 15 9 11" xfId="33612"/>
    <cellStyle name="Вывод 2 15 9 2" xfId="33613"/>
    <cellStyle name="Вывод 2 15 9 3" xfId="33614"/>
    <cellStyle name="Вывод 2 15 9 4" xfId="33615"/>
    <cellStyle name="Вывод 2 15 9 5" xfId="33616"/>
    <cellStyle name="Вывод 2 15 9 6" xfId="33617"/>
    <cellStyle name="Вывод 2 15 9 7" xfId="33618"/>
    <cellStyle name="Вывод 2 15 9 8" xfId="33619"/>
    <cellStyle name="Вывод 2 15 9 9" xfId="33620"/>
    <cellStyle name="Вывод 2 16" xfId="33621"/>
    <cellStyle name="Вывод 2 16 10" xfId="33622"/>
    <cellStyle name="Вывод 2 16 11" xfId="33623"/>
    <cellStyle name="Вывод 2 16 2" xfId="33624"/>
    <cellStyle name="Вывод 2 16 3" xfId="33625"/>
    <cellStyle name="Вывод 2 16 4" xfId="33626"/>
    <cellStyle name="Вывод 2 16 5" xfId="33627"/>
    <cellStyle name="Вывод 2 16 6" xfId="33628"/>
    <cellStyle name="Вывод 2 16 7" xfId="33629"/>
    <cellStyle name="Вывод 2 16 8" xfId="33630"/>
    <cellStyle name="Вывод 2 16 9" xfId="33631"/>
    <cellStyle name="Вывод 2 17" xfId="33632"/>
    <cellStyle name="Вывод 2 17 10" xfId="33633"/>
    <cellStyle name="Вывод 2 17 11" xfId="33634"/>
    <cellStyle name="Вывод 2 17 2" xfId="33635"/>
    <cellStyle name="Вывод 2 17 3" xfId="33636"/>
    <cellStyle name="Вывод 2 17 4" xfId="33637"/>
    <cellStyle name="Вывод 2 17 5" xfId="33638"/>
    <cellStyle name="Вывод 2 17 6" xfId="33639"/>
    <cellStyle name="Вывод 2 17 7" xfId="33640"/>
    <cellStyle name="Вывод 2 17 8" xfId="33641"/>
    <cellStyle name="Вывод 2 17 9" xfId="33642"/>
    <cellStyle name="Вывод 2 18" xfId="33643"/>
    <cellStyle name="Вывод 2 18 10" xfId="33644"/>
    <cellStyle name="Вывод 2 18 11" xfId="33645"/>
    <cellStyle name="Вывод 2 18 2" xfId="33646"/>
    <cellStyle name="Вывод 2 18 3" xfId="33647"/>
    <cellStyle name="Вывод 2 18 4" xfId="33648"/>
    <cellStyle name="Вывод 2 18 5" xfId="33649"/>
    <cellStyle name="Вывод 2 18 6" xfId="33650"/>
    <cellStyle name="Вывод 2 18 7" xfId="33651"/>
    <cellStyle name="Вывод 2 18 8" xfId="33652"/>
    <cellStyle name="Вывод 2 18 9" xfId="33653"/>
    <cellStyle name="Вывод 2 19" xfId="33654"/>
    <cellStyle name="Вывод 2 19 10" xfId="33655"/>
    <cellStyle name="Вывод 2 19 11" xfId="33656"/>
    <cellStyle name="Вывод 2 19 2" xfId="33657"/>
    <cellStyle name="Вывод 2 19 3" xfId="33658"/>
    <cellStyle name="Вывод 2 19 4" xfId="33659"/>
    <cellStyle name="Вывод 2 19 5" xfId="33660"/>
    <cellStyle name="Вывод 2 19 6" xfId="33661"/>
    <cellStyle name="Вывод 2 19 7" xfId="33662"/>
    <cellStyle name="Вывод 2 19 8" xfId="33663"/>
    <cellStyle name="Вывод 2 19 9" xfId="33664"/>
    <cellStyle name="Вывод 2 2" xfId="33665"/>
    <cellStyle name="Вывод 2 2 10" xfId="33666"/>
    <cellStyle name="Вывод 2 2 10 10" xfId="33667"/>
    <cellStyle name="Вывод 2 2 10 10 10" xfId="33668"/>
    <cellStyle name="Вывод 2 2 10 10 11" xfId="33669"/>
    <cellStyle name="Вывод 2 2 10 10 2" xfId="33670"/>
    <cellStyle name="Вывод 2 2 10 10 3" xfId="33671"/>
    <cellStyle name="Вывод 2 2 10 10 4" xfId="33672"/>
    <cellStyle name="Вывод 2 2 10 10 5" xfId="33673"/>
    <cellStyle name="Вывод 2 2 10 10 6" xfId="33674"/>
    <cellStyle name="Вывод 2 2 10 10 7" xfId="33675"/>
    <cellStyle name="Вывод 2 2 10 10 8" xfId="33676"/>
    <cellStyle name="Вывод 2 2 10 10 9" xfId="33677"/>
    <cellStyle name="Вывод 2 2 10 11" xfId="33678"/>
    <cellStyle name="Вывод 2 2 10 11 10" xfId="33679"/>
    <cellStyle name="Вывод 2 2 10 11 11" xfId="33680"/>
    <cellStyle name="Вывод 2 2 10 11 2" xfId="33681"/>
    <cellStyle name="Вывод 2 2 10 11 3" xfId="33682"/>
    <cellStyle name="Вывод 2 2 10 11 4" xfId="33683"/>
    <cellStyle name="Вывод 2 2 10 11 5" xfId="33684"/>
    <cellStyle name="Вывод 2 2 10 11 6" xfId="33685"/>
    <cellStyle name="Вывод 2 2 10 11 7" xfId="33686"/>
    <cellStyle name="Вывод 2 2 10 11 8" xfId="33687"/>
    <cellStyle name="Вывод 2 2 10 11 9" xfId="33688"/>
    <cellStyle name="Вывод 2 2 10 12" xfId="33689"/>
    <cellStyle name="Вывод 2 2 10 12 10" xfId="33690"/>
    <cellStyle name="Вывод 2 2 10 12 11" xfId="33691"/>
    <cellStyle name="Вывод 2 2 10 12 2" xfId="33692"/>
    <cellStyle name="Вывод 2 2 10 12 3" xfId="33693"/>
    <cellStyle name="Вывод 2 2 10 12 4" xfId="33694"/>
    <cellStyle name="Вывод 2 2 10 12 5" xfId="33695"/>
    <cellStyle name="Вывод 2 2 10 12 6" xfId="33696"/>
    <cellStyle name="Вывод 2 2 10 12 7" xfId="33697"/>
    <cellStyle name="Вывод 2 2 10 12 8" xfId="33698"/>
    <cellStyle name="Вывод 2 2 10 12 9" xfId="33699"/>
    <cellStyle name="Вывод 2 2 10 13" xfId="33700"/>
    <cellStyle name="Вывод 2 2 10 13 10" xfId="33701"/>
    <cellStyle name="Вывод 2 2 10 13 11" xfId="33702"/>
    <cellStyle name="Вывод 2 2 10 13 2" xfId="33703"/>
    <cellStyle name="Вывод 2 2 10 13 3" xfId="33704"/>
    <cellStyle name="Вывод 2 2 10 13 4" xfId="33705"/>
    <cellStyle name="Вывод 2 2 10 13 5" xfId="33706"/>
    <cellStyle name="Вывод 2 2 10 13 6" xfId="33707"/>
    <cellStyle name="Вывод 2 2 10 13 7" xfId="33708"/>
    <cellStyle name="Вывод 2 2 10 13 8" xfId="33709"/>
    <cellStyle name="Вывод 2 2 10 13 9" xfId="33710"/>
    <cellStyle name="Вывод 2 2 10 14" xfId="33711"/>
    <cellStyle name="Вывод 2 2 10 14 10" xfId="33712"/>
    <cellStyle name="Вывод 2 2 10 14 11" xfId="33713"/>
    <cellStyle name="Вывод 2 2 10 14 2" xfId="33714"/>
    <cellStyle name="Вывод 2 2 10 14 3" xfId="33715"/>
    <cellStyle name="Вывод 2 2 10 14 4" xfId="33716"/>
    <cellStyle name="Вывод 2 2 10 14 5" xfId="33717"/>
    <cellStyle name="Вывод 2 2 10 14 6" xfId="33718"/>
    <cellStyle name="Вывод 2 2 10 14 7" xfId="33719"/>
    <cellStyle name="Вывод 2 2 10 14 8" xfId="33720"/>
    <cellStyle name="Вывод 2 2 10 14 9" xfId="33721"/>
    <cellStyle name="Вывод 2 2 10 15" xfId="33722"/>
    <cellStyle name="Вывод 2 2 10 15 10" xfId="33723"/>
    <cellStyle name="Вывод 2 2 10 15 11" xfId="33724"/>
    <cellStyle name="Вывод 2 2 10 15 2" xfId="33725"/>
    <cellStyle name="Вывод 2 2 10 15 3" xfId="33726"/>
    <cellStyle name="Вывод 2 2 10 15 4" xfId="33727"/>
    <cellStyle name="Вывод 2 2 10 15 5" xfId="33728"/>
    <cellStyle name="Вывод 2 2 10 15 6" xfId="33729"/>
    <cellStyle name="Вывод 2 2 10 15 7" xfId="33730"/>
    <cellStyle name="Вывод 2 2 10 15 8" xfId="33731"/>
    <cellStyle name="Вывод 2 2 10 15 9" xfId="33732"/>
    <cellStyle name="Вывод 2 2 10 16" xfId="33733"/>
    <cellStyle name="Вывод 2 2 10 16 10" xfId="33734"/>
    <cellStyle name="Вывод 2 2 10 16 11" xfId="33735"/>
    <cellStyle name="Вывод 2 2 10 16 2" xfId="33736"/>
    <cellStyle name="Вывод 2 2 10 16 3" xfId="33737"/>
    <cellStyle name="Вывод 2 2 10 16 4" xfId="33738"/>
    <cellStyle name="Вывод 2 2 10 16 5" xfId="33739"/>
    <cellStyle name="Вывод 2 2 10 16 6" xfId="33740"/>
    <cellStyle name="Вывод 2 2 10 16 7" xfId="33741"/>
    <cellStyle name="Вывод 2 2 10 16 8" xfId="33742"/>
    <cellStyle name="Вывод 2 2 10 16 9" xfId="33743"/>
    <cellStyle name="Вывод 2 2 10 17" xfId="33744"/>
    <cellStyle name="Вывод 2 2 10 17 10" xfId="33745"/>
    <cellStyle name="Вывод 2 2 10 17 11" xfId="33746"/>
    <cellStyle name="Вывод 2 2 10 17 2" xfId="33747"/>
    <cellStyle name="Вывод 2 2 10 17 3" xfId="33748"/>
    <cellStyle name="Вывод 2 2 10 17 4" xfId="33749"/>
    <cellStyle name="Вывод 2 2 10 17 5" xfId="33750"/>
    <cellStyle name="Вывод 2 2 10 17 6" xfId="33751"/>
    <cellStyle name="Вывод 2 2 10 17 7" xfId="33752"/>
    <cellStyle name="Вывод 2 2 10 17 8" xfId="33753"/>
    <cellStyle name="Вывод 2 2 10 17 9" xfId="33754"/>
    <cellStyle name="Вывод 2 2 10 18" xfId="33755"/>
    <cellStyle name="Вывод 2 2 10 18 10" xfId="33756"/>
    <cellStyle name="Вывод 2 2 10 18 11" xfId="33757"/>
    <cellStyle name="Вывод 2 2 10 18 2" xfId="33758"/>
    <cellStyle name="Вывод 2 2 10 18 3" xfId="33759"/>
    <cellStyle name="Вывод 2 2 10 18 4" xfId="33760"/>
    <cellStyle name="Вывод 2 2 10 18 5" xfId="33761"/>
    <cellStyle name="Вывод 2 2 10 18 6" xfId="33762"/>
    <cellStyle name="Вывод 2 2 10 18 7" xfId="33763"/>
    <cellStyle name="Вывод 2 2 10 18 8" xfId="33764"/>
    <cellStyle name="Вывод 2 2 10 18 9" xfId="33765"/>
    <cellStyle name="Вывод 2 2 10 19" xfId="33766"/>
    <cellStyle name="Вывод 2 2 10 2" xfId="33767"/>
    <cellStyle name="Вывод 2 2 10 2 10" xfId="33768"/>
    <cellStyle name="Вывод 2 2 10 2 11" xfId="33769"/>
    <cellStyle name="Вывод 2 2 10 2 2" xfId="33770"/>
    <cellStyle name="Вывод 2 2 10 2 3" xfId="33771"/>
    <cellStyle name="Вывод 2 2 10 2 4" xfId="33772"/>
    <cellStyle name="Вывод 2 2 10 2 5" xfId="33773"/>
    <cellStyle name="Вывод 2 2 10 2 6" xfId="33774"/>
    <cellStyle name="Вывод 2 2 10 2 7" xfId="33775"/>
    <cellStyle name="Вывод 2 2 10 2 8" xfId="33776"/>
    <cellStyle name="Вывод 2 2 10 2 9" xfId="33777"/>
    <cellStyle name="Вывод 2 2 10 20" xfId="33778"/>
    <cellStyle name="Вывод 2 2 10 21" xfId="33779"/>
    <cellStyle name="Вывод 2 2 10 22" xfId="33780"/>
    <cellStyle name="Вывод 2 2 10 23" xfId="33781"/>
    <cellStyle name="Вывод 2 2 10 24" xfId="33782"/>
    <cellStyle name="Вывод 2 2 10 25" xfId="33783"/>
    <cellStyle name="Вывод 2 2 10 26" xfId="33784"/>
    <cellStyle name="Вывод 2 2 10 27" xfId="33785"/>
    <cellStyle name="Вывод 2 2 10 28" xfId="33786"/>
    <cellStyle name="Вывод 2 2 10 29" xfId="33787"/>
    <cellStyle name="Вывод 2 2 10 3" xfId="33788"/>
    <cellStyle name="Вывод 2 2 10 3 10" xfId="33789"/>
    <cellStyle name="Вывод 2 2 10 3 11" xfId="33790"/>
    <cellStyle name="Вывод 2 2 10 3 2" xfId="33791"/>
    <cellStyle name="Вывод 2 2 10 3 3" xfId="33792"/>
    <cellStyle name="Вывод 2 2 10 3 4" xfId="33793"/>
    <cellStyle name="Вывод 2 2 10 3 5" xfId="33794"/>
    <cellStyle name="Вывод 2 2 10 3 6" xfId="33795"/>
    <cellStyle name="Вывод 2 2 10 3 7" xfId="33796"/>
    <cellStyle name="Вывод 2 2 10 3 8" xfId="33797"/>
    <cellStyle name="Вывод 2 2 10 3 9" xfId="33798"/>
    <cellStyle name="Вывод 2 2 10 30" xfId="33799"/>
    <cellStyle name="Вывод 2 2 10 31" xfId="33800"/>
    <cellStyle name="Вывод 2 2 10 32" xfId="33801"/>
    <cellStyle name="Вывод 2 2 10 33" xfId="33802"/>
    <cellStyle name="Вывод 2 2 10 34" xfId="33803"/>
    <cellStyle name="Вывод 2 2 10 35" xfId="33804"/>
    <cellStyle name="Вывод 2 2 10 36" xfId="33805"/>
    <cellStyle name="Вывод 2 2 10 37" xfId="33806"/>
    <cellStyle name="Вывод 2 2 10 38" xfId="33807"/>
    <cellStyle name="Вывод 2 2 10 39" xfId="33808"/>
    <cellStyle name="Вывод 2 2 10 4" xfId="33809"/>
    <cellStyle name="Вывод 2 2 10 4 10" xfId="33810"/>
    <cellStyle name="Вывод 2 2 10 4 11" xfId="33811"/>
    <cellStyle name="Вывод 2 2 10 4 2" xfId="33812"/>
    <cellStyle name="Вывод 2 2 10 4 3" xfId="33813"/>
    <cellStyle name="Вывод 2 2 10 4 4" xfId="33814"/>
    <cellStyle name="Вывод 2 2 10 4 5" xfId="33815"/>
    <cellStyle name="Вывод 2 2 10 4 6" xfId="33816"/>
    <cellStyle name="Вывод 2 2 10 4 7" xfId="33817"/>
    <cellStyle name="Вывод 2 2 10 4 8" xfId="33818"/>
    <cellStyle name="Вывод 2 2 10 4 9" xfId="33819"/>
    <cellStyle name="Вывод 2 2 10 40" xfId="33820"/>
    <cellStyle name="Вывод 2 2 10 5" xfId="33821"/>
    <cellStyle name="Вывод 2 2 10 5 10" xfId="33822"/>
    <cellStyle name="Вывод 2 2 10 5 11" xfId="33823"/>
    <cellStyle name="Вывод 2 2 10 5 2" xfId="33824"/>
    <cellStyle name="Вывод 2 2 10 5 3" xfId="33825"/>
    <cellStyle name="Вывод 2 2 10 5 4" xfId="33826"/>
    <cellStyle name="Вывод 2 2 10 5 5" xfId="33827"/>
    <cellStyle name="Вывод 2 2 10 5 6" xfId="33828"/>
    <cellStyle name="Вывод 2 2 10 5 7" xfId="33829"/>
    <cellStyle name="Вывод 2 2 10 5 8" xfId="33830"/>
    <cellStyle name="Вывод 2 2 10 5 9" xfId="33831"/>
    <cellStyle name="Вывод 2 2 10 6" xfId="33832"/>
    <cellStyle name="Вывод 2 2 10 6 10" xfId="33833"/>
    <cellStyle name="Вывод 2 2 10 6 11" xfId="33834"/>
    <cellStyle name="Вывод 2 2 10 6 2" xfId="33835"/>
    <cellStyle name="Вывод 2 2 10 6 3" xfId="33836"/>
    <cellStyle name="Вывод 2 2 10 6 4" xfId="33837"/>
    <cellStyle name="Вывод 2 2 10 6 5" xfId="33838"/>
    <cellStyle name="Вывод 2 2 10 6 6" xfId="33839"/>
    <cellStyle name="Вывод 2 2 10 6 7" xfId="33840"/>
    <cellStyle name="Вывод 2 2 10 6 8" xfId="33841"/>
    <cellStyle name="Вывод 2 2 10 6 9" xfId="33842"/>
    <cellStyle name="Вывод 2 2 10 7" xfId="33843"/>
    <cellStyle name="Вывод 2 2 10 7 10" xfId="33844"/>
    <cellStyle name="Вывод 2 2 10 7 11" xfId="33845"/>
    <cellStyle name="Вывод 2 2 10 7 2" xfId="33846"/>
    <cellStyle name="Вывод 2 2 10 7 3" xfId="33847"/>
    <cellStyle name="Вывод 2 2 10 7 4" xfId="33848"/>
    <cellStyle name="Вывод 2 2 10 7 5" xfId="33849"/>
    <cellStyle name="Вывод 2 2 10 7 6" xfId="33850"/>
    <cellStyle name="Вывод 2 2 10 7 7" xfId="33851"/>
    <cellStyle name="Вывод 2 2 10 7 8" xfId="33852"/>
    <cellStyle name="Вывод 2 2 10 7 9" xfId="33853"/>
    <cellStyle name="Вывод 2 2 10 8" xfId="33854"/>
    <cellStyle name="Вывод 2 2 10 8 10" xfId="33855"/>
    <cellStyle name="Вывод 2 2 10 8 11" xfId="33856"/>
    <cellStyle name="Вывод 2 2 10 8 2" xfId="33857"/>
    <cellStyle name="Вывод 2 2 10 8 3" xfId="33858"/>
    <cellStyle name="Вывод 2 2 10 8 4" xfId="33859"/>
    <cellStyle name="Вывод 2 2 10 8 5" xfId="33860"/>
    <cellStyle name="Вывод 2 2 10 8 6" xfId="33861"/>
    <cellStyle name="Вывод 2 2 10 8 7" xfId="33862"/>
    <cellStyle name="Вывод 2 2 10 8 8" xfId="33863"/>
    <cellStyle name="Вывод 2 2 10 8 9" xfId="33864"/>
    <cellStyle name="Вывод 2 2 10 9" xfId="33865"/>
    <cellStyle name="Вывод 2 2 10 9 10" xfId="33866"/>
    <cellStyle name="Вывод 2 2 10 9 11" xfId="33867"/>
    <cellStyle name="Вывод 2 2 10 9 2" xfId="33868"/>
    <cellStyle name="Вывод 2 2 10 9 3" xfId="33869"/>
    <cellStyle name="Вывод 2 2 10 9 4" xfId="33870"/>
    <cellStyle name="Вывод 2 2 10 9 5" xfId="33871"/>
    <cellStyle name="Вывод 2 2 10 9 6" xfId="33872"/>
    <cellStyle name="Вывод 2 2 10 9 7" xfId="33873"/>
    <cellStyle name="Вывод 2 2 10 9 8" xfId="33874"/>
    <cellStyle name="Вывод 2 2 10 9 9" xfId="33875"/>
    <cellStyle name="Вывод 2 2 11" xfId="33876"/>
    <cellStyle name="Вывод 2 2 11 10" xfId="33877"/>
    <cellStyle name="Вывод 2 2 11 10 10" xfId="33878"/>
    <cellStyle name="Вывод 2 2 11 10 11" xfId="33879"/>
    <cellStyle name="Вывод 2 2 11 10 2" xfId="33880"/>
    <cellStyle name="Вывод 2 2 11 10 3" xfId="33881"/>
    <cellStyle name="Вывод 2 2 11 10 4" xfId="33882"/>
    <cellStyle name="Вывод 2 2 11 10 5" xfId="33883"/>
    <cellStyle name="Вывод 2 2 11 10 6" xfId="33884"/>
    <cellStyle name="Вывод 2 2 11 10 7" xfId="33885"/>
    <cellStyle name="Вывод 2 2 11 10 8" xfId="33886"/>
    <cellStyle name="Вывод 2 2 11 10 9" xfId="33887"/>
    <cellStyle name="Вывод 2 2 11 11" xfId="33888"/>
    <cellStyle name="Вывод 2 2 11 11 10" xfId="33889"/>
    <cellStyle name="Вывод 2 2 11 11 11" xfId="33890"/>
    <cellStyle name="Вывод 2 2 11 11 2" xfId="33891"/>
    <cellStyle name="Вывод 2 2 11 11 3" xfId="33892"/>
    <cellStyle name="Вывод 2 2 11 11 4" xfId="33893"/>
    <cellStyle name="Вывод 2 2 11 11 5" xfId="33894"/>
    <cellStyle name="Вывод 2 2 11 11 6" xfId="33895"/>
    <cellStyle name="Вывод 2 2 11 11 7" xfId="33896"/>
    <cellStyle name="Вывод 2 2 11 11 8" xfId="33897"/>
    <cellStyle name="Вывод 2 2 11 11 9" xfId="33898"/>
    <cellStyle name="Вывод 2 2 11 12" xfId="33899"/>
    <cellStyle name="Вывод 2 2 11 12 10" xfId="33900"/>
    <cellStyle name="Вывод 2 2 11 12 11" xfId="33901"/>
    <cellStyle name="Вывод 2 2 11 12 2" xfId="33902"/>
    <cellStyle name="Вывод 2 2 11 12 3" xfId="33903"/>
    <cellStyle name="Вывод 2 2 11 12 4" xfId="33904"/>
    <cellStyle name="Вывод 2 2 11 12 5" xfId="33905"/>
    <cellStyle name="Вывод 2 2 11 12 6" xfId="33906"/>
    <cellStyle name="Вывод 2 2 11 12 7" xfId="33907"/>
    <cellStyle name="Вывод 2 2 11 12 8" xfId="33908"/>
    <cellStyle name="Вывод 2 2 11 12 9" xfId="33909"/>
    <cellStyle name="Вывод 2 2 11 13" xfId="33910"/>
    <cellStyle name="Вывод 2 2 11 13 10" xfId="33911"/>
    <cellStyle name="Вывод 2 2 11 13 11" xfId="33912"/>
    <cellStyle name="Вывод 2 2 11 13 2" xfId="33913"/>
    <cellStyle name="Вывод 2 2 11 13 3" xfId="33914"/>
    <cellStyle name="Вывод 2 2 11 13 4" xfId="33915"/>
    <cellStyle name="Вывод 2 2 11 13 5" xfId="33916"/>
    <cellStyle name="Вывод 2 2 11 13 6" xfId="33917"/>
    <cellStyle name="Вывод 2 2 11 13 7" xfId="33918"/>
    <cellStyle name="Вывод 2 2 11 13 8" xfId="33919"/>
    <cellStyle name="Вывод 2 2 11 13 9" xfId="33920"/>
    <cellStyle name="Вывод 2 2 11 14" xfId="33921"/>
    <cellStyle name="Вывод 2 2 11 14 10" xfId="33922"/>
    <cellStyle name="Вывод 2 2 11 14 11" xfId="33923"/>
    <cellStyle name="Вывод 2 2 11 14 2" xfId="33924"/>
    <cellStyle name="Вывод 2 2 11 14 3" xfId="33925"/>
    <cellStyle name="Вывод 2 2 11 14 4" xfId="33926"/>
    <cellStyle name="Вывод 2 2 11 14 5" xfId="33927"/>
    <cellStyle name="Вывод 2 2 11 14 6" xfId="33928"/>
    <cellStyle name="Вывод 2 2 11 14 7" xfId="33929"/>
    <cellStyle name="Вывод 2 2 11 14 8" xfId="33930"/>
    <cellStyle name="Вывод 2 2 11 14 9" xfId="33931"/>
    <cellStyle name="Вывод 2 2 11 15" xfId="33932"/>
    <cellStyle name="Вывод 2 2 11 15 10" xfId="33933"/>
    <cellStyle name="Вывод 2 2 11 15 11" xfId="33934"/>
    <cellStyle name="Вывод 2 2 11 15 2" xfId="33935"/>
    <cellStyle name="Вывод 2 2 11 15 3" xfId="33936"/>
    <cellStyle name="Вывод 2 2 11 15 4" xfId="33937"/>
    <cellStyle name="Вывод 2 2 11 15 5" xfId="33938"/>
    <cellStyle name="Вывод 2 2 11 15 6" xfId="33939"/>
    <cellStyle name="Вывод 2 2 11 15 7" xfId="33940"/>
    <cellStyle name="Вывод 2 2 11 15 8" xfId="33941"/>
    <cellStyle name="Вывод 2 2 11 15 9" xfId="33942"/>
    <cellStyle name="Вывод 2 2 11 16" xfId="33943"/>
    <cellStyle name="Вывод 2 2 11 16 10" xfId="33944"/>
    <cellStyle name="Вывод 2 2 11 16 11" xfId="33945"/>
    <cellStyle name="Вывод 2 2 11 16 2" xfId="33946"/>
    <cellStyle name="Вывод 2 2 11 16 3" xfId="33947"/>
    <cellStyle name="Вывод 2 2 11 16 4" xfId="33948"/>
    <cellStyle name="Вывод 2 2 11 16 5" xfId="33949"/>
    <cellStyle name="Вывод 2 2 11 16 6" xfId="33950"/>
    <cellStyle name="Вывод 2 2 11 16 7" xfId="33951"/>
    <cellStyle name="Вывод 2 2 11 16 8" xfId="33952"/>
    <cellStyle name="Вывод 2 2 11 16 9" xfId="33953"/>
    <cellStyle name="Вывод 2 2 11 17" xfId="33954"/>
    <cellStyle name="Вывод 2 2 11 17 10" xfId="33955"/>
    <cellStyle name="Вывод 2 2 11 17 11" xfId="33956"/>
    <cellStyle name="Вывод 2 2 11 17 2" xfId="33957"/>
    <cellStyle name="Вывод 2 2 11 17 3" xfId="33958"/>
    <cellStyle name="Вывод 2 2 11 17 4" xfId="33959"/>
    <cellStyle name="Вывод 2 2 11 17 5" xfId="33960"/>
    <cellStyle name="Вывод 2 2 11 17 6" xfId="33961"/>
    <cellStyle name="Вывод 2 2 11 17 7" xfId="33962"/>
    <cellStyle name="Вывод 2 2 11 17 8" xfId="33963"/>
    <cellStyle name="Вывод 2 2 11 17 9" xfId="33964"/>
    <cellStyle name="Вывод 2 2 11 18" xfId="33965"/>
    <cellStyle name="Вывод 2 2 11 18 10" xfId="33966"/>
    <cellStyle name="Вывод 2 2 11 18 11" xfId="33967"/>
    <cellStyle name="Вывод 2 2 11 18 2" xfId="33968"/>
    <cellStyle name="Вывод 2 2 11 18 3" xfId="33969"/>
    <cellStyle name="Вывод 2 2 11 18 4" xfId="33970"/>
    <cellStyle name="Вывод 2 2 11 18 5" xfId="33971"/>
    <cellStyle name="Вывод 2 2 11 18 6" xfId="33972"/>
    <cellStyle name="Вывод 2 2 11 18 7" xfId="33973"/>
    <cellStyle name="Вывод 2 2 11 18 8" xfId="33974"/>
    <cellStyle name="Вывод 2 2 11 18 9" xfId="33975"/>
    <cellStyle name="Вывод 2 2 11 19" xfId="33976"/>
    <cellStyle name="Вывод 2 2 11 2" xfId="33977"/>
    <cellStyle name="Вывод 2 2 11 2 10" xfId="33978"/>
    <cellStyle name="Вывод 2 2 11 2 11" xfId="33979"/>
    <cellStyle name="Вывод 2 2 11 2 2" xfId="33980"/>
    <cellStyle name="Вывод 2 2 11 2 3" xfId="33981"/>
    <cellStyle name="Вывод 2 2 11 2 4" xfId="33982"/>
    <cellStyle name="Вывод 2 2 11 2 5" xfId="33983"/>
    <cellStyle name="Вывод 2 2 11 2 6" xfId="33984"/>
    <cellStyle name="Вывод 2 2 11 2 7" xfId="33985"/>
    <cellStyle name="Вывод 2 2 11 2 8" xfId="33986"/>
    <cellStyle name="Вывод 2 2 11 2 9" xfId="33987"/>
    <cellStyle name="Вывод 2 2 11 20" xfId="33988"/>
    <cellStyle name="Вывод 2 2 11 21" xfId="33989"/>
    <cellStyle name="Вывод 2 2 11 22" xfId="33990"/>
    <cellStyle name="Вывод 2 2 11 23" xfId="33991"/>
    <cellStyle name="Вывод 2 2 11 24" xfId="33992"/>
    <cellStyle name="Вывод 2 2 11 25" xfId="33993"/>
    <cellStyle name="Вывод 2 2 11 26" xfId="33994"/>
    <cellStyle name="Вывод 2 2 11 27" xfId="33995"/>
    <cellStyle name="Вывод 2 2 11 28" xfId="33996"/>
    <cellStyle name="Вывод 2 2 11 29" xfId="33997"/>
    <cellStyle name="Вывод 2 2 11 3" xfId="33998"/>
    <cellStyle name="Вывод 2 2 11 3 10" xfId="33999"/>
    <cellStyle name="Вывод 2 2 11 3 11" xfId="34000"/>
    <cellStyle name="Вывод 2 2 11 3 2" xfId="34001"/>
    <cellStyle name="Вывод 2 2 11 3 3" xfId="34002"/>
    <cellStyle name="Вывод 2 2 11 3 4" xfId="34003"/>
    <cellStyle name="Вывод 2 2 11 3 5" xfId="34004"/>
    <cellStyle name="Вывод 2 2 11 3 6" xfId="34005"/>
    <cellStyle name="Вывод 2 2 11 3 7" xfId="34006"/>
    <cellStyle name="Вывод 2 2 11 3 8" xfId="34007"/>
    <cellStyle name="Вывод 2 2 11 3 9" xfId="34008"/>
    <cellStyle name="Вывод 2 2 11 30" xfId="34009"/>
    <cellStyle name="Вывод 2 2 11 31" xfId="34010"/>
    <cellStyle name="Вывод 2 2 11 32" xfId="34011"/>
    <cellStyle name="Вывод 2 2 11 33" xfId="34012"/>
    <cellStyle name="Вывод 2 2 11 34" xfId="34013"/>
    <cellStyle name="Вывод 2 2 11 35" xfId="34014"/>
    <cellStyle name="Вывод 2 2 11 36" xfId="34015"/>
    <cellStyle name="Вывод 2 2 11 37" xfId="34016"/>
    <cellStyle name="Вывод 2 2 11 38" xfId="34017"/>
    <cellStyle name="Вывод 2 2 11 39" xfId="34018"/>
    <cellStyle name="Вывод 2 2 11 4" xfId="34019"/>
    <cellStyle name="Вывод 2 2 11 4 10" xfId="34020"/>
    <cellStyle name="Вывод 2 2 11 4 11" xfId="34021"/>
    <cellStyle name="Вывод 2 2 11 4 2" xfId="34022"/>
    <cellStyle name="Вывод 2 2 11 4 3" xfId="34023"/>
    <cellStyle name="Вывод 2 2 11 4 4" xfId="34024"/>
    <cellStyle name="Вывод 2 2 11 4 5" xfId="34025"/>
    <cellStyle name="Вывод 2 2 11 4 6" xfId="34026"/>
    <cellStyle name="Вывод 2 2 11 4 7" xfId="34027"/>
    <cellStyle name="Вывод 2 2 11 4 8" xfId="34028"/>
    <cellStyle name="Вывод 2 2 11 4 9" xfId="34029"/>
    <cellStyle name="Вывод 2 2 11 40" xfId="34030"/>
    <cellStyle name="Вывод 2 2 11 5" xfId="34031"/>
    <cellStyle name="Вывод 2 2 11 5 10" xfId="34032"/>
    <cellStyle name="Вывод 2 2 11 5 11" xfId="34033"/>
    <cellStyle name="Вывод 2 2 11 5 2" xfId="34034"/>
    <cellStyle name="Вывод 2 2 11 5 3" xfId="34035"/>
    <cellStyle name="Вывод 2 2 11 5 4" xfId="34036"/>
    <cellStyle name="Вывод 2 2 11 5 5" xfId="34037"/>
    <cellStyle name="Вывод 2 2 11 5 6" xfId="34038"/>
    <cellStyle name="Вывод 2 2 11 5 7" xfId="34039"/>
    <cellStyle name="Вывод 2 2 11 5 8" xfId="34040"/>
    <cellStyle name="Вывод 2 2 11 5 9" xfId="34041"/>
    <cellStyle name="Вывод 2 2 11 6" xfId="34042"/>
    <cellStyle name="Вывод 2 2 11 6 10" xfId="34043"/>
    <cellStyle name="Вывод 2 2 11 6 11" xfId="34044"/>
    <cellStyle name="Вывод 2 2 11 6 2" xfId="34045"/>
    <cellStyle name="Вывод 2 2 11 6 3" xfId="34046"/>
    <cellStyle name="Вывод 2 2 11 6 4" xfId="34047"/>
    <cellStyle name="Вывод 2 2 11 6 5" xfId="34048"/>
    <cellStyle name="Вывод 2 2 11 6 6" xfId="34049"/>
    <cellStyle name="Вывод 2 2 11 6 7" xfId="34050"/>
    <cellStyle name="Вывод 2 2 11 6 8" xfId="34051"/>
    <cellStyle name="Вывод 2 2 11 6 9" xfId="34052"/>
    <cellStyle name="Вывод 2 2 11 7" xfId="34053"/>
    <cellStyle name="Вывод 2 2 11 7 10" xfId="34054"/>
    <cellStyle name="Вывод 2 2 11 7 11" xfId="34055"/>
    <cellStyle name="Вывод 2 2 11 7 2" xfId="34056"/>
    <cellStyle name="Вывод 2 2 11 7 3" xfId="34057"/>
    <cellStyle name="Вывод 2 2 11 7 4" xfId="34058"/>
    <cellStyle name="Вывод 2 2 11 7 5" xfId="34059"/>
    <cellStyle name="Вывод 2 2 11 7 6" xfId="34060"/>
    <cellStyle name="Вывод 2 2 11 7 7" xfId="34061"/>
    <cellStyle name="Вывод 2 2 11 7 8" xfId="34062"/>
    <cellStyle name="Вывод 2 2 11 7 9" xfId="34063"/>
    <cellStyle name="Вывод 2 2 11 8" xfId="34064"/>
    <cellStyle name="Вывод 2 2 11 8 10" xfId="34065"/>
    <cellStyle name="Вывод 2 2 11 8 11" xfId="34066"/>
    <cellStyle name="Вывод 2 2 11 8 2" xfId="34067"/>
    <cellStyle name="Вывод 2 2 11 8 3" xfId="34068"/>
    <cellStyle name="Вывод 2 2 11 8 4" xfId="34069"/>
    <cellStyle name="Вывод 2 2 11 8 5" xfId="34070"/>
    <cellStyle name="Вывод 2 2 11 8 6" xfId="34071"/>
    <cellStyle name="Вывод 2 2 11 8 7" xfId="34072"/>
    <cellStyle name="Вывод 2 2 11 8 8" xfId="34073"/>
    <cellStyle name="Вывод 2 2 11 8 9" xfId="34074"/>
    <cellStyle name="Вывод 2 2 11 9" xfId="34075"/>
    <cellStyle name="Вывод 2 2 11 9 10" xfId="34076"/>
    <cellStyle name="Вывод 2 2 11 9 11" xfId="34077"/>
    <cellStyle name="Вывод 2 2 11 9 2" xfId="34078"/>
    <cellStyle name="Вывод 2 2 11 9 3" xfId="34079"/>
    <cellStyle name="Вывод 2 2 11 9 4" xfId="34080"/>
    <cellStyle name="Вывод 2 2 11 9 5" xfId="34081"/>
    <cellStyle name="Вывод 2 2 11 9 6" xfId="34082"/>
    <cellStyle name="Вывод 2 2 11 9 7" xfId="34083"/>
    <cellStyle name="Вывод 2 2 11 9 8" xfId="34084"/>
    <cellStyle name="Вывод 2 2 11 9 9" xfId="34085"/>
    <cellStyle name="Вывод 2 2 12" xfId="34086"/>
    <cellStyle name="Вывод 2 2 12 10" xfId="34087"/>
    <cellStyle name="Вывод 2 2 12 10 10" xfId="34088"/>
    <cellStyle name="Вывод 2 2 12 10 11" xfId="34089"/>
    <cellStyle name="Вывод 2 2 12 10 2" xfId="34090"/>
    <cellStyle name="Вывод 2 2 12 10 3" xfId="34091"/>
    <cellStyle name="Вывод 2 2 12 10 4" xfId="34092"/>
    <cellStyle name="Вывод 2 2 12 10 5" xfId="34093"/>
    <cellStyle name="Вывод 2 2 12 10 6" xfId="34094"/>
    <cellStyle name="Вывод 2 2 12 10 7" xfId="34095"/>
    <cellStyle name="Вывод 2 2 12 10 8" xfId="34096"/>
    <cellStyle name="Вывод 2 2 12 10 9" xfId="34097"/>
    <cellStyle name="Вывод 2 2 12 11" xfId="34098"/>
    <cellStyle name="Вывод 2 2 12 11 10" xfId="34099"/>
    <cellStyle name="Вывод 2 2 12 11 11" xfId="34100"/>
    <cellStyle name="Вывод 2 2 12 11 2" xfId="34101"/>
    <cellStyle name="Вывод 2 2 12 11 3" xfId="34102"/>
    <cellStyle name="Вывод 2 2 12 11 4" xfId="34103"/>
    <cellStyle name="Вывод 2 2 12 11 5" xfId="34104"/>
    <cellStyle name="Вывод 2 2 12 11 6" xfId="34105"/>
    <cellStyle name="Вывод 2 2 12 11 7" xfId="34106"/>
    <cellStyle name="Вывод 2 2 12 11 8" xfId="34107"/>
    <cellStyle name="Вывод 2 2 12 11 9" xfId="34108"/>
    <cellStyle name="Вывод 2 2 12 12" xfId="34109"/>
    <cellStyle name="Вывод 2 2 12 12 10" xfId="34110"/>
    <cellStyle name="Вывод 2 2 12 12 11" xfId="34111"/>
    <cellStyle name="Вывод 2 2 12 12 2" xfId="34112"/>
    <cellStyle name="Вывод 2 2 12 12 3" xfId="34113"/>
    <cellStyle name="Вывод 2 2 12 12 4" xfId="34114"/>
    <cellStyle name="Вывод 2 2 12 12 5" xfId="34115"/>
    <cellStyle name="Вывод 2 2 12 12 6" xfId="34116"/>
    <cellStyle name="Вывод 2 2 12 12 7" xfId="34117"/>
    <cellStyle name="Вывод 2 2 12 12 8" xfId="34118"/>
    <cellStyle name="Вывод 2 2 12 12 9" xfId="34119"/>
    <cellStyle name="Вывод 2 2 12 13" xfId="34120"/>
    <cellStyle name="Вывод 2 2 12 13 10" xfId="34121"/>
    <cellStyle name="Вывод 2 2 12 13 11" xfId="34122"/>
    <cellStyle name="Вывод 2 2 12 13 2" xfId="34123"/>
    <cellStyle name="Вывод 2 2 12 13 3" xfId="34124"/>
    <cellStyle name="Вывод 2 2 12 13 4" xfId="34125"/>
    <cellStyle name="Вывод 2 2 12 13 5" xfId="34126"/>
    <cellStyle name="Вывод 2 2 12 13 6" xfId="34127"/>
    <cellStyle name="Вывод 2 2 12 13 7" xfId="34128"/>
    <cellStyle name="Вывод 2 2 12 13 8" xfId="34129"/>
    <cellStyle name="Вывод 2 2 12 13 9" xfId="34130"/>
    <cellStyle name="Вывод 2 2 12 14" xfId="34131"/>
    <cellStyle name="Вывод 2 2 12 15" xfId="34132"/>
    <cellStyle name="Вывод 2 2 12 16" xfId="34133"/>
    <cellStyle name="Вывод 2 2 12 17" xfId="34134"/>
    <cellStyle name="Вывод 2 2 12 18" xfId="34135"/>
    <cellStyle name="Вывод 2 2 12 19" xfId="34136"/>
    <cellStyle name="Вывод 2 2 12 2" xfId="34137"/>
    <cellStyle name="Вывод 2 2 12 2 10" xfId="34138"/>
    <cellStyle name="Вывод 2 2 12 2 11" xfId="34139"/>
    <cellStyle name="Вывод 2 2 12 2 2" xfId="34140"/>
    <cellStyle name="Вывод 2 2 12 2 3" xfId="34141"/>
    <cellStyle name="Вывод 2 2 12 2 4" xfId="34142"/>
    <cellStyle name="Вывод 2 2 12 2 5" xfId="34143"/>
    <cellStyle name="Вывод 2 2 12 2 6" xfId="34144"/>
    <cellStyle name="Вывод 2 2 12 2 7" xfId="34145"/>
    <cellStyle name="Вывод 2 2 12 2 8" xfId="34146"/>
    <cellStyle name="Вывод 2 2 12 2 9" xfId="34147"/>
    <cellStyle name="Вывод 2 2 12 20" xfId="34148"/>
    <cellStyle name="Вывод 2 2 12 21" xfId="34149"/>
    <cellStyle name="Вывод 2 2 12 22" xfId="34150"/>
    <cellStyle name="Вывод 2 2 12 23" xfId="34151"/>
    <cellStyle name="Вывод 2 2 12 3" xfId="34152"/>
    <cellStyle name="Вывод 2 2 12 3 10" xfId="34153"/>
    <cellStyle name="Вывод 2 2 12 3 11" xfId="34154"/>
    <cellStyle name="Вывод 2 2 12 3 2" xfId="34155"/>
    <cellStyle name="Вывод 2 2 12 3 3" xfId="34156"/>
    <cellStyle name="Вывод 2 2 12 3 4" xfId="34157"/>
    <cellStyle name="Вывод 2 2 12 3 5" xfId="34158"/>
    <cellStyle name="Вывод 2 2 12 3 6" xfId="34159"/>
    <cellStyle name="Вывод 2 2 12 3 7" xfId="34160"/>
    <cellStyle name="Вывод 2 2 12 3 8" xfId="34161"/>
    <cellStyle name="Вывод 2 2 12 3 9" xfId="34162"/>
    <cellStyle name="Вывод 2 2 12 4" xfId="34163"/>
    <cellStyle name="Вывод 2 2 12 4 10" xfId="34164"/>
    <cellStyle name="Вывод 2 2 12 4 11" xfId="34165"/>
    <cellStyle name="Вывод 2 2 12 4 2" xfId="34166"/>
    <cellStyle name="Вывод 2 2 12 4 3" xfId="34167"/>
    <cellStyle name="Вывод 2 2 12 4 4" xfId="34168"/>
    <cellStyle name="Вывод 2 2 12 4 5" xfId="34169"/>
    <cellStyle name="Вывод 2 2 12 4 6" xfId="34170"/>
    <cellStyle name="Вывод 2 2 12 4 7" xfId="34171"/>
    <cellStyle name="Вывод 2 2 12 4 8" xfId="34172"/>
    <cellStyle name="Вывод 2 2 12 4 9" xfId="34173"/>
    <cellStyle name="Вывод 2 2 12 5" xfId="34174"/>
    <cellStyle name="Вывод 2 2 12 5 10" xfId="34175"/>
    <cellStyle name="Вывод 2 2 12 5 11" xfId="34176"/>
    <cellStyle name="Вывод 2 2 12 5 2" xfId="34177"/>
    <cellStyle name="Вывод 2 2 12 5 3" xfId="34178"/>
    <cellStyle name="Вывод 2 2 12 5 4" xfId="34179"/>
    <cellStyle name="Вывод 2 2 12 5 5" xfId="34180"/>
    <cellStyle name="Вывод 2 2 12 5 6" xfId="34181"/>
    <cellStyle name="Вывод 2 2 12 5 7" xfId="34182"/>
    <cellStyle name="Вывод 2 2 12 5 8" xfId="34183"/>
    <cellStyle name="Вывод 2 2 12 5 9" xfId="34184"/>
    <cellStyle name="Вывод 2 2 12 6" xfId="34185"/>
    <cellStyle name="Вывод 2 2 12 6 10" xfId="34186"/>
    <cellStyle name="Вывод 2 2 12 6 11" xfId="34187"/>
    <cellStyle name="Вывод 2 2 12 6 2" xfId="34188"/>
    <cellStyle name="Вывод 2 2 12 6 3" xfId="34189"/>
    <cellStyle name="Вывод 2 2 12 6 4" xfId="34190"/>
    <cellStyle name="Вывод 2 2 12 6 5" xfId="34191"/>
    <cellStyle name="Вывод 2 2 12 6 6" xfId="34192"/>
    <cellStyle name="Вывод 2 2 12 6 7" xfId="34193"/>
    <cellStyle name="Вывод 2 2 12 6 8" xfId="34194"/>
    <cellStyle name="Вывод 2 2 12 6 9" xfId="34195"/>
    <cellStyle name="Вывод 2 2 12 7" xfId="34196"/>
    <cellStyle name="Вывод 2 2 12 7 10" xfId="34197"/>
    <cellStyle name="Вывод 2 2 12 7 11" xfId="34198"/>
    <cellStyle name="Вывод 2 2 12 7 2" xfId="34199"/>
    <cellStyle name="Вывод 2 2 12 7 3" xfId="34200"/>
    <cellStyle name="Вывод 2 2 12 7 4" xfId="34201"/>
    <cellStyle name="Вывод 2 2 12 7 5" xfId="34202"/>
    <cellStyle name="Вывод 2 2 12 7 6" xfId="34203"/>
    <cellStyle name="Вывод 2 2 12 7 7" xfId="34204"/>
    <cellStyle name="Вывод 2 2 12 7 8" xfId="34205"/>
    <cellStyle name="Вывод 2 2 12 7 9" xfId="34206"/>
    <cellStyle name="Вывод 2 2 12 8" xfId="34207"/>
    <cellStyle name="Вывод 2 2 12 8 10" xfId="34208"/>
    <cellStyle name="Вывод 2 2 12 8 11" xfId="34209"/>
    <cellStyle name="Вывод 2 2 12 8 2" xfId="34210"/>
    <cellStyle name="Вывод 2 2 12 8 3" xfId="34211"/>
    <cellStyle name="Вывод 2 2 12 8 4" xfId="34212"/>
    <cellStyle name="Вывод 2 2 12 8 5" xfId="34213"/>
    <cellStyle name="Вывод 2 2 12 8 6" xfId="34214"/>
    <cellStyle name="Вывод 2 2 12 8 7" xfId="34215"/>
    <cellStyle name="Вывод 2 2 12 8 8" xfId="34216"/>
    <cellStyle name="Вывод 2 2 12 8 9" xfId="34217"/>
    <cellStyle name="Вывод 2 2 12 9" xfId="34218"/>
    <cellStyle name="Вывод 2 2 12 9 10" xfId="34219"/>
    <cellStyle name="Вывод 2 2 12 9 11" xfId="34220"/>
    <cellStyle name="Вывод 2 2 12 9 2" xfId="34221"/>
    <cellStyle name="Вывод 2 2 12 9 3" xfId="34222"/>
    <cellStyle name="Вывод 2 2 12 9 4" xfId="34223"/>
    <cellStyle name="Вывод 2 2 12 9 5" xfId="34224"/>
    <cellStyle name="Вывод 2 2 12 9 6" xfId="34225"/>
    <cellStyle name="Вывод 2 2 12 9 7" xfId="34226"/>
    <cellStyle name="Вывод 2 2 12 9 8" xfId="34227"/>
    <cellStyle name="Вывод 2 2 12 9 9" xfId="34228"/>
    <cellStyle name="Вывод 2 2 13" xfId="34229"/>
    <cellStyle name="Вывод 2 2 13 10" xfId="34230"/>
    <cellStyle name="Вывод 2 2 13 10 10" xfId="34231"/>
    <cellStyle name="Вывод 2 2 13 10 11" xfId="34232"/>
    <cellStyle name="Вывод 2 2 13 10 2" xfId="34233"/>
    <cellStyle name="Вывод 2 2 13 10 3" xfId="34234"/>
    <cellStyle name="Вывод 2 2 13 10 4" xfId="34235"/>
    <cellStyle name="Вывод 2 2 13 10 5" xfId="34236"/>
    <cellStyle name="Вывод 2 2 13 10 6" xfId="34237"/>
    <cellStyle name="Вывод 2 2 13 10 7" xfId="34238"/>
    <cellStyle name="Вывод 2 2 13 10 8" xfId="34239"/>
    <cellStyle name="Вывод 2 2 13 10 9" xfId="34240"/>
    <cellStyle name="Вывод 2 2 13 11" xfId="34241"/>
    <cellStyle name="Вывод 2 2 13 11 10" xfId="34242"/>
    <cellStyle name="Вывод 2 2 13 11 11" xfId="34243"/>
    <cellStyle name="Вывод 2 2 13 11 2" xfId="34244"/>
    <cellStyle name="Вывод 2 2 13 11 3" xfId="34245"/>
    <cellStyle name="Вывод 2 2 13 11 4" xfId="34246"/>
    <cellStyle name="Вывод 2 2 13 11 5" xfId="34247"/>
    <cellStyle name="Вывод 2 2 13 11 6" xfId="34248"/>
    <cellStyle name="Вывод 2 2 13 11 7" xfId="34249"/>
    <cellStyle name="Вывод 2 2 13 11 8" xfId="34250"/>
    <cellStyle name="Вывод 2 2 13 11 9" xfId="34251"/>
    <cellStyle name="Вывод 2 2 13 12" xfId="34252"/>
    <cellStyle name="Вывод 2 2 13 12 10" xfId="34253"/>
    <cellStyle name="Вывод 2 2 13 12 11" xfId="34254"/>
    <cellStyle name="Вывод 2 2 13 12 2" xfId="34255"/>
    <cellStyle name="Вывод 2 2 13 12 3" xfId="34256"/>
    <cellStyle name="Вывод 2 2 13 12 4" xfId="34257"/>
    <cellStyle name="Вывод 2 2 13 12 5" xfId="34258"/>
    <cellStyle name="Вывод 2 2 13 12 6" xfId="34259"/>
    <cellStyle name="Вывод 2 2 13 12 7" xfId="34260"/>
    <cellStyle name="Вывод 2 2 13 12 8" xfId="34261"/>
    <cellStyle name="Вывод 2 2 13 12 9" xfId="34262"/>
    <cellStyle name="Вывод 2 2 13 13" xfId="34263"/>
    <cellStyle name="Вывод 2 2 13 13 10" xfId="34264"/>
    <cellStyle name="Вывод 2 2 13 13 11" xfId="34265"/>
    <cellStyle name="Вывод 2 2 13 13 2" xfId="34266"/>
    <cellStyle name="Вывод 2 2 13 13 3" xfId="34267"/>
    <cellStyle name="Вывод 2 2 13 13 4" xfId="34268"/>
    <cellStyle name="Вывод 2 2 13 13 5" xfId="34269"/>
    <cellStyle name="Вывод 2 2 13 13 6" xfId="34270"/>
    <cellStyle name="Вывод 2 2 13 13 7" xfId="34271"/>
    <cellStyle name="Вывод 2 2 13 13 8" xfId="34272"/>
    <cellStyle name="Вывод 2 2 13 13 9" xfId="34273"/>
    <cellStyle name="Вывод 2 2 13 14" xfId="34274"/>
    <cellStyle name="Вывод 2 2 13 15" xfId="34275"/>
    <cellStyle name="Вывод 2 2 13 16" xfId="34276"/>
    <cellStyle name="Вывод 2 2 13 17" xfId="34277"/>
    <cellStyle name="Вывод 2 2 13 18" xfId="34278"/>
    <cellStyle name="Вывод 2 2 13 19" xfId="34279"/>
    <cellStyle name="Вывод 2 2 13 2" xfId="34280"/>
    <cellStyle name="Вывод 2 2 13 2 10" xfId="34281"/>
    <cellStyle name="Вывод 2 2 13 2 11" xfId="34282"/>
    <cellStyle name="Вывод 2 2 13 2 2" xfId="34283"/>
    <cellStyle name="Вывод 2 2 13 2 3" xfId="34284"/>
    <cellStyle name="Вывод 2 2 13 2 4" xfId="34285"/>
    <cellStyle name="Вывод 2 2 13 2 5" xfId="34286"/>
    <cellStyle name="Вывод 2 2 13 2 6" xfId="34287"/>
    <cellStyle name="Вывод 2 2 13 2 7" xfId="34288"/>
    <cellStyle name="Вывод 2 2 13 2 8" xfId="34289"/>
    <cellStyle name="Вывод 2 2 13 2 9" xfId="34290"/>
    <cellStyle name="Вывод 2 2 13 20" xfId="34291"/>
    <cellStyle name="Вывод 2 2 13 21" xfId="34292"/>
    <cellStyle name="Вывод 2 2 13 22" xfId="34293"/>
    <cellStyle name="Вывод 2 2 13 23" xfId="34294"/>
    <cellStyle name="Вывод 2 2 13 3" xfId="34295"/>
    <cellStyle name="Вывод 2 2 13 3 10" xfId="34296"/>
    <cellStyle name="Вывод 2 2 13 3 11" xfId="34297"/>
    <cellStyle name="Вывод 2 2 13 3 2" xfId="34298"/>
    <cellStyle name="Вывод 2 2 13 3 3" xfId="34299"/>
    <cellStyle name="Вывод 2 2 13 3 4" xfId="34300"/>
    <cellStyle name="Вывод 2 2 13 3 5" xfId="34301"/>
    <cellStyle name="Вывод 2 2 13 3 6" xfId="34302"/>
    <cellStyle name="Вывод 2 2 13 3 7" xfId="34303"/>
    <cellStyle name="Вывод 2 2 13 3 8" xfId="34304"/>
    <cellStyle name="Вывод 2 2 13 3 9" xfId="34305"/>
    <cellStyle name="Вывод 2 2 13 4" xfId="34306"/>
    <cellStyle name="Вывод 2 2 13 4 10" xfId="34307"/>
    <cellStyle name="Вывод 2 2 13 4 11" xfId="34308"/>
    <cellStyle name="Вывод 2 2 13 4 2" xfId="34309"/>
    <cellStyle name="Вывод 2 2 13 4 3" xfId="34310"/>
    <cellStyle name="Вывод 2 2 13 4 4" xfId="34311"/>
    <cellStyle name="Вывод 2 2 13 4 5" xfId="34312"/>
    <cellStyle name="Вывод 2 2 13 4 6" xfId="34313"/>
    <cellStyle name="Вывод 2 2 13 4 7" xfId="34314"/>
    <cellStyle name="Вывод 2 2 13 4 8" xfId="34315"/>
    <cellStyle name="Вывод 2 2 13 4 9" xfId="34316"/>
    <cellStyle name="Вывод 2 2 13 5" xfId="34317"/>
    <cellStyle name="Вывод 2 2 13 5 10" xfId="34318"/>
    <cellStyle name="Вывод 2 2 13 5 11" xfId="34319"/>
    <cellStyle name="Вывод 2 2 13 5 2" xfId="34320"/>
    <cellStyle name="Вывод 2 2 13 5 3" xfId="34321"/>
    <cellStyle name="Вывод 2 2 13 5 4" xfId="34322"/>
    <cellStyle name="Вывод 2 2 13 5 5" xfId="34323"/>
    <cellStyle name="Вывод 2 2 13 5 6" xfId="34324"/>
    <cellStyle name="Вывод 2 2 13 5 7" xfId="34325"/>
    <cellStyle name="Вывод 2 2 13 5 8" xfId="34326"/>
    <cellStyle name="Вывод 2 2 13 5 9" xfId="34327"/>
    <cellStyle name="Вывод 2 2 13 6" xfId="34328"/>
    <cellStyle name="Вывод 2 2 13 6 10" xfId="34329"/>
    <cellStyle name="Вывод 2 2 13 6 11" xfId="34330"/>
    <cellStyle name="Вывод 2 2 13 6 2" xfId="34331"/>
    <cellStyle name="Вывод 2 2 13 6 3" xfId="34332"/>
    <cellStyle name="Вывод 2 2 13 6 4" xfId="34333"/>
    <cellStyle name="Вывод 2 2 13 6 5" xfId="34334"/>
    <cellStyle name="Вывод 2 2 13 6 6" xfId="34335"/>
    <cellStyle name="Вывод 2 2 13 6 7" xfId="34336"/>
    <cellStyle name="Вывод 2 2 13 6 8" xfId="34337"/>
    <cellStyle name="Вывод 2 2 13 6 9" xfId="34338"/>
    <cellStyle name="Вывод 2 2 13 7" xfId="34339"/>
    <cellStyle name="Вывод 2 2 13 7 10" xfId="34340"/>
    <cellStyle name="Вывод 2 2 13 7 11" xfId="34341"/>
    <cellStyle name="Вывод 2 2 13 7 2" xfId="34342"/>
    <cellStyle name="Вывод 2 2 13 7 3" xfId="34343"/>
    <cellStyle name="Вывод 2 2 13 7 4" xfId="34344"/>
    <cellStyle name="Вывод 2 2 13 7 5" xfId="34345"/>
    <cellStyle name="Вывод 2 2 13 7 6" xfId="34346"/>
    <cellStyle name="Вывод 2 2 13 7 7" xfId="34347"/>
    <cellStyle name="Вывод 2 2 13 7 8" xfId="34348"/>
    <cellStyle name="Вывод 2 2 13 7 9" xfId="34349"/>
    <cellStyle name="Вывод 2 2 13 8" xfId="34350"/>
    <cellStyle name="Вывод 2 2 13 8 10" xfId="34351"/>
    <cellStyle name="Вывод 2 2 13 8 11" xfId="34352"/>
    <cellStyle name="Вывод 2 2 13 8 2" xfId="34353"/>
    <cellStyle name="Вывод 2 2 13 8 3" xfId="34354"/>
    <cellStyle name="Вывод 2 2 13 8 4" xfId="34355"/>
    <cellStyle name="Вывод 2 2 13 8 5" xfId="34356"/>
    <cellStyle name="Вывод 2 2 13 8 6" xfId="34357"/>
    <cellStyle name="Вывод 2 2 13 8 7" xfId="34358"/>
    <cellStyle name="Вывод 2 2 13 8 8" xfId="34359"/>
    <cellStyle name="Вывод 2 2 13 8 9" xfId="34360"/>
    <cellStyle name="Вывод 2 2 13 9" xfId="34361"/>
    <cellStyle name="Вывод 2 2 13 9 10" xfId="34362"/>
    <cellStyle name="Вывод 2 2 13 9 11" xfId="34363"/>
    <cellStyle name="Вывод 2 2 13 9 2" xfId="34364"/>
    <cellStyle name="Вывод 2 2 13 9 3" xfId="34365"/>
    <cellStyle name="Вывод 2 2 13 9 4" xfId="34366"/>
    <cellStyle name="Вывод 2 2 13 9 5" xfId="34367"/>
    <cellStyle name="Вывод 2 2 13 9 6" xfId="34368"/>
    <cellStyle name="Вывод 2 2 13 9 7" xfId="34369"/>
    <cellStyle name="Вывод 2 2 13 9 8" xfId="34370"/>
    <cellStyle name="Вывод 2 2 13 9 9" xfId="34371"/>
    <cellStyle name="Вывод 2 2 14" xfId="34372"/>
    <cellStyle name="Вывод 2 2 14 10" xfId="34373"/>
    <cellStyle name="Вывод 2 2 14 10 10" xfId="34374"/>
    <cellStyle name="Вывод 2 2 14 10 11" xfId="34375"/>
    <cellStyle name="Вывод 2 2 14 10 2" xfId="34376"/>
    <cellStyle name="Вывод 2 2 14 10 3" xfId="34377"/>
    <cellStyle name="Вывод 2 2 14 10 4" xfId="34378"/>
    <cellStyle name="Вывод 2 2 14 10 5" xfId="34379"/>
    <cellStyle name="Вывод 2 2 14 10 6" xfId="34380"/>
    <cellStyle name="Вывод 2 2 14 10 7" xfId="34381"/>
    <cellStyle name="Вывод 2 2 14 10 8" xfId="34382"/>
    <cellStyle name="Вывод 2 2 14 10 9" xfId="34383"/>
    <cellStyle name="Вывод 2 2 14 11" xfId="34384"/>
    <cellStyle name="Вывод 2 2 14 11 10" xfId="34385"/>
    <cellStyle name="Вывод 2 2 14 11 11" xfId="34386"/>
    <cellStyle name="Вывод 2 2 14 11 2" xfId="34387"/>
    <cellStyle name="Вывод 2 2 14 11 3" xfId="34388"/>
    <cellStyle name="Вывод 2 2 14 11 4" xfId="34389"/>
    <cellStyle name="Вывод 2 2 14 11 5" xfId="34390"/>
    <cellStyle name="Вывод 2 2 14 11 6" xfId="34391"/>
    <cellStyle name="Вывод 2 2 14 11 7" xfId="34392"/>
    <cellStyle name="Вывод 2 2 14 11 8" xfId="34393"/>
    <cellStyle name="Вывод 2 2 14 11 9" xfId="34394"/>
    <cellStyle name="Вывод 2 2 14 12" xfId="34395"/>
    <cellStyle name="Вывод 2 2 14 12 10" xfId="34396"/>
    <cellStyle name="Вывод 2 2 14 12 11" xfId="34397"/>
    <cellStyle name="Вывод 2 2 14 12 2" xfId="34398"/>
    <cellStyle name="Вывод 2 2 14 12 3" xfId="34399"/>
    <cellStyle name="Вывод 2 2 14 12 4" xfId="34400"/>
    <cellStyle name="Вывод 2 2 14 12 5" xfId="34401"/>
    <cellStyle name="Вывод 2 2 14 12 6" xfId="34402"/>
    <cellStyle name="Вывод 2 2 14 12 7" xfId="34403"/>
    <cellStyle name="Вывод 2 2 14 12 8" xfId="34404"/>
    <cellStyle name="Вывод 2 2 14 12 9" xfId="34405"/>
    <cellStyle name="Вывод 2 2 14 13" xfId="34406"/>
    <cellStyle name="Вывод 2 2 14 13 10" xfId="34407"/>
    <cellStyle name="Вывод 2 2 14 13 11" xfId="34408"/>
    <cellStyle name="Вывод 2 2 14 13 2" xfId="34409"/>
    <cellStyle name="Вывод 2 2 14 13 3" xfId="34410"/>
    <cellStyle name="Вывод 2 2 14 13 4" xfId="34411"/>
    <cellStyle name="Вывод 2 2 14 13 5" xfId="34412"/>
    <cellStyle name="Вывод 2 2 14 13 6" xfId="34413"/>
    <cellStyle name="Вывод 2 2 14 13 7" xfId="34414"/>
    <cellStyle name="Вывод 2 2 14 13 8" xfId="34415"/>
    <cellStyle name="Вывод 2 2 14 13 9" xfId="34416"/>
    <cellStyle name="Вывод 2 2 14 14" xfId="34417"/>
    <cellStyle name="Вывод 2 2 14 15" xfId="34418"/>
    <cellStyle name="Вывод 2 2 14 16" xfId="34419"/>
    <cellStyle name="Вывод 2 2 14 17" xfId="34420"/>
    <cellStyle name="Вывод 2 2 14 18" xfId="34421"/>
    <cellStyle name="Вывод 2 2 14 19" xfId="34422"/>
    <cellStyle name="Вывод 2 2 14 2" xfId="34423"/>
    <cellStyle name="Вывод 2 2 14 2 10" xfId="34424"/>
    <cellStyle name="Вывод 2 2 14 2 11" xfId="34425"/>
    <cellStyle name="Вывод 2 2 14 2 2" xfId="34426"/>
    <cellStyle name="Вывод 2 2 14 2 3" xfId="34427"/>
    <cellStyle name="Вывод 2 2 14 2 4" xfId="34428"/>
    <cellStyle name="Вывод 2 2 14 2 5" xfId="34429"/>
    <cellStyle name="Вывод 2 2 14 2 6" xfId="34430"/>
    <cellStyle name="Вывод 2 2 14 2 7" xfId="34431"/>
    <cellStyle name="Вывод 2 2 14 2 8" xfId="34432"/>
    <cellStyle name="Вывод 2 2 14 2 9" xfId="34433"/>
    <cellStyle name="Вывод 2 2 14 20" xfId="34434"/>
    <cellStyle name="Вывод 2 2 14 21" xfId="34435"/>
    <cellStyle name="Вывод 2 2 14 22" xfId="34436"/>
    <cellStyle name="Вывод 2 2 14 23" xfId="34437"/>
    <cellStyle name="Вывод 2 2 14 3" xfId="34438"/>
    <cellStyle name="Вывод 2 2 14 3 10" xfId="34439"/>
    <cellStyle name="Вывод 2 2 14 3 11" xfId="34440"/>
    <cellStyle name="Вывод 2 2 14 3 2" xfId="34441"/>
    <cellStyle name="Вывод 2 2 14 3 3" xfId="34442"/>
    <cellStyle name="Вывод 2 2 14 3 4" xfId="34443"/>
    <cellStyle name="Вывод 2 2 14 3 5" xfId="34444"/>
    <cellStyle name="Вывод 2 2 14 3 6" xfId="34445"/>
    <cellStyle name="Вывод 2 2 14 3 7" xfId="34446"/>
    <cellStyle name="Вывод 2 2 14 3 8" xfId="34447"/>
    <cellStyle name="Вывод 2 2 14 3 9" xfId="34448"/>
    <cellStyle name="Вывод 2 2 14 4" xfId="34449"/>
    <cellStyle name="Вывод 2 2 14 4 10" xfId="34450"/>
    <cellStyle name="Вывод 2 2 14 4 11" xfId="34451"/>
    <cellStyle name="Вывод 2 2 14 4 2" xfId="34452"/>
    <cellStyle name="Вывод 2 2 14 4 3" xfId="34453"/>
    <cellStyle name="Вывод 2 2 14 4 4" xfId="34454"/>
    <cellStyle name="Вывод 2 2 14 4 5" xfId="34455"/>
    <cellStyle name="Вывод 2 2 14 4 6" xfId="34456"/>
    <cellStyle name="Вывод 2 2 14 4 7" xfId="34457"/>
    <cellStyle name="Вывод 2 2 14 4 8" xfId="34458"/>
    <cellStyle name="Вывод 2 2 14 4 9" xfId="34459"/>
    <cellStyle name="Вывод 2 2 14 5" xfId="34460"/>
    <cellStyle name="Вывод 2 2 14 5 10" xfId="34461"/>
    <cellStyle name="Вывод 2 2 14 5 11" xfId="34462"/>
    <cellStyle name="Вывод 2 2 14 5 2" xfId="34463"/>
    <cellStyle name="Вывод 2 2 14 5 3" xfId="34464"/>
    <cellStyle name="Вывод 2 2 14 5 4" xfId="34465"/>
    <cellStyle name="Вывод 2 2 14 5 5" xfId="34466"/>
    <cellStyle name="Вывод 2 2 14 5 6" xfId="34467"/>
    <cellStyle name="Вывод 2 2 14 5 7" xfId="34468"/>
    <cellStyle name="Вывод 2 2 14 5 8" xfId="34469"/>
    <cellStyle name="Вывод 2 2 14 5 9" xfId="34470"/>
    <cellStyle name="Вывод 2 2 14 6" xfId="34471"/>
    <cellStyle name="Вывод 2 2 14 6 10" xfId="34472"/>
    <cellStyle name="Вывод 2 2 14 6 11" xfId="34473"/>
    <cellStyle name="Вывод 2 2 14 6 2" xfId="34474"/>
    <cellStyle name="Вывод 2 2 14 6 3" xfId="34475"/>
    <cellStyle name="Вывод 2 2 14 6 4" xfId="34476"/>
    <cellStyle name="Вывод 2 2 14 6 5" xfId="34477"/>
    <cellStyle name="Вывод 2 2 14 6 6" xfId="34478"/>
    <cellStyle name="Вывод 2 2 14 6 7" xfId="34479"/>
    <cellStyle name="Вывод 2 2 14 6 8" xfId="34480"/>
    <cellStyle name="Вывод 2 2 14 6 9" xfId="34481"/>
    <cellStyle name="Вывод 2 2 14 7" xfId="34482"/>
    <cellStyle name="Вывод 2 2 14 7 10" xfId="34483"/>
    <cellStyle name="Вывод 2 2 14 7 11" xfId="34484"/>
    <cellStyle name="Вывод 2 2 14 7 2" xfId="34485"/>
    <cellStyle name="Вывод 2 2 14 7 3" xfId="34486"/>
    <cellStyle name="Вывод 2 2 14 7 4" xfId="34487"/>
    <cellStyle name="Вывод 2 2 14 7 5" xfId="34488"/>
    <cellStyle name="Вывод 2 2 14 7 6" xfId="34489"/>
    <cellStyle name="Вывод 2 2 14 7 7" xfId="34490"/>
    <cellStyle name="Вывод 2 2 14 7 8" xfId="34491"/>
    <cellStyle name="Вывод 2 2 14 7 9" xfId="34492"/>
    <cellStyle name="Вывод 2 2 14 8" xfId="34493"/>
    <cellStyle name="Вывод 2 2 14 8 10" xfId="34494"/>
    <cellStyle name="Вывод 2 2 14 8 11" xfId="34495"/>
    <cellStyle name="Вывод 2 2 14 8 2" xfId="34496"/>
    <cellStyle name="Вывод 2 2 14 8 3" xfId="34497"/>
    <cellStyle name="Вывод 2 2 14 8 4" xfId="34498"/>
    <cellStyle name="Вывод 2 2 14 8 5" xfId="34499"/>
    <cellStyle name="Вывод 2 2 14 8 6" xfId="34500"/>
    <cellStyle name="Вывод 2 2 14 8 7" xfId="34501"/>
    <cellStyle name="Вывод 2 2 14 8 8" xfId="34502"/>
    <cellStyle name="Вывод 2 2 14 8 9" xfId="34503"/>
    <cellStyle name="Вывод 2 2 14 9" xfId="34504"/>
    <cellStyle name="Вывод 2 2 14 9 10" xfId="34505"/>
    <cellStyle name="Вывод 2 2 14 9 11" xfId="34506"/>
    <cellStyle name="Вывод 2 2 14 9 2" xfId="34507"/>
    <cellStyle name="Вывод 2 2 14 9 3" xfId="34508"/>
    <cellStyle name="Вывод 2 2 14 9 4" xfId="34509"/>
    <cellStyle name="Вывод 2 2 14 9 5" xfId="34510"/>
    <cellStyle name="Вывод 2 2 14 9 6" xfId="34511"/>
    <cellStyle name="Вывод 2 2 14 9 7" xfId="34512"/>
    <cellStyle name="Вывод 2 2 14 9 8" xfId="34513"/>
    <cellStyle name="Вывод 2 2 14 9 9" xfId="34514"/>
    <cellStyle name="Вывод 2 2 15" xfId="34515"/>
    <cellStyle name="Вывод 2 2 15 10" xfId="34516"/>
    <cellStyle name="Вывод 2 2 15 11" xfId="34517"/>
    <cellStyle name="Вывод 2 2 15 2" xfId="34518"/>
    <cellStyle name="Вывод 2 2 15 3" xfId="34519"/>
    <cellStyle name="Вывод 2 2 15 4" xfId="34520"/>
    <cellStyle name="Вывод 2 2 15 5" xfId="34521"/>
    <cellStyle name="Вывод 2 2 15 6" xfId="34522"/>
    <cellStyle name="Вывод 2 2 15 7" xfId="34523"/>
    <cellStyle name="Вывод 2 2 15 8" xfId="34524"/>
    <cellStyle name="Вывод 2 2 15 9" xfId="34525"/>
    <cellStyle name="Вывод 2 2 16" xfId="34526"/>
    <cellStyle name="Вывод 2 2 16 10" xfId="34527"/>
    <cellStyle name="Вывод 2 2 16 11" xfId="34528"/>
    <cellStyle name="Вывод 2 2 16 2" xfId="34529"/>
    <cellStyle name="Вывод 2 2 16 3" xfId="34530"/>
    <cellStyle name="Вывод 2 2 16 4" xfId="34531"/>
    <cellStyle name="Вывод 2 2 16 5" xfId="34532"/>
    <cellStyle name="Вывод 2 2 16 6" xfId="34533"/>
    <cellStyle name="Вывод 2 2 16 7" xfId="34534"/>
    <cellStyle name="Вывод 2 2 16 8" xfId="34535"/>
    <cellStyle name="Вывод 2 2 16 9" xfId="34536"/>
    <cellStyle name="Вывод 2 2 17" xfId="34537"/>
    <cellStyle name="Вывод 2 2 17 10" xfId="34538"/>
    <cellStyle name="Вывод 2 2 17 11" xfId="34539"/>
    <cellStyle name="Вывод 2 2 17 2" xfId="34540"/>
    <cellStyle name="Вывод 2 2 17 3" xfId="34541"/>
    <cellStyle name="Вывод 2 2 17 4" xfId="34542"/>
    <cellStyle name="Вывод 2 2 17 5" xfId="34543"/>
    <cellStyle name="Вывод 2 2 17 6" xfId="34544"/>
    <cellStyle name="Вывод 2 2 17 7" xfId="34545"/>
    <cellStyle name="Вывод 2 2 17 8" xfId="34546"/>
    <cellStyle name="Вывод 2 2 17 9" xfId="34547"/>
    <cellStyle name="Вывод 2 2 18" xfId="34548"/>
    <cellStyle name="Вывод 2 2 18 10" xfId="34549"/>
    <cellStyle name="Вывод 2 2 18 11" xfId="34550"/>
    <cellStyle name="Вывод 2 2 18 2" xfId="34551"/>
    <cellStyle name="Вывод 2 2 18 3" xfId="34552"/>
    <cellStyle name="Вывод 2 2 18 4" xfId="34553"/>
    <cellStyle name="Вывод 2 2 18 5" xfId="34554"/>
    <cellStyle name="Вывод 2 2 18 6" xfId="34555"/>
    <cellStyle name="Вывод 2 2 18 7" xfId="34556"/>
    <cellStyle name="Вывод 2 2 18 8" xfId="34557"/>
    <cellStyle name="Вывод 2 2 18 9" xfId="34558"/>
    <cellStyle name="Вывод 2 2 19" xfId="34559"/>
    <cellStyle name="Вывод 2 2 19 10" xfId="34560"/>
    <cellStyle name="Вывод 2 2 19 11" xfId="34561"/>
    <cellStyle name="Вывод 2 2 19 2" xfId="34562"/>
    <cellStyle name="Вывод 2 2 19 3" xfId="34563"/>
    <cellStyle name="Вывод 2 2 19 4" xfId="34564"/>
    <cellStyle name="Вывод 2 2 19 5" xfId="34565"/>
    <cellStyle name="Вывод 2 2 19 6" xfId="34566"/>
    <cellStyle name="Вывод 2 2 19 7" xfId="34567"/>
    <cellStyle name="Вывод 2 2 19 8" xfId="34568"/>
    <cellStyle name="Вывод 2 2 19 9" xfId="34569"/>
    <cellStyle name="Вывод 2 2 2" xfId="34570"/>
    <cellStyle name="Вывод 2 2 2 10" xfId="34571"/>
    <cellStyle name="Вывод 2 2 2 10 10" xfId="34572"/>
    <cellStyle name="Вывод 2 2 2 10 11" xfId="34573"/>
    <cellStyle name="Вывод 2 2 2 10 2" xfId="34574"/>
    <cellStyle name="Вывод 2 2 2 10 3" xfId="34575"/>
    <cellStyle name="Вывод 2 2 2 10 4" xfId="34576"/>
    <cellStyle name="Вывод 2 2 2 10 5" xfId="34577"/>
    <cellStyle name="Вывод 2 2 2 10 6" xfId="34578"/>
    <cellStyle name="Вывод 2 2 2 10 7" xfId="34579"/>
    <cellStyle name="Вывод 2 2 2 10 8" xfId="34580"/>
    <cellStyle name="Вывод 2 2 2 10 9" xfId="34581"/>
    <cellStyle name="Вывод 2 2 2 11" xfId="34582"/>
    <cellStyle name="Вывод 2 2 2 11 10" xfId="34583"/>
    <cellStyle name="Вывод 2 2 2 11 11" xfId="34584"/>
    <cellStyle name="Вывод 2 2 2 11 2" xfId="34585"/>
    <cellStyle name="Вывод 2 2 2 11 3" xfId="34586"/>
    <cellStyle name="Вывод 2 2 2 11 4" xfId="34587"/>
    <cellStyle name="Вывод 2 2 2 11 5" xfId="34588"/>
    <cellStyle name="Вывод 2 2 2 11 6" xfId="34589"/>
    <cellStyle name="Вывод 2 2 2 11 7" xfId="34590"/>
    <cellStyle name="Вывод 2 2 2 11 8" xfId="34591"/>
    <cellStyle name="Вывод 2 2 2 11 9" xfId="34592"/>
    <cellStyle name="Вывод 2 2 2 12" xfId="34593"/>
    <cellStyle name="Вывод 2 2 2 12 10" xfId="34594"/>
    <cellStyle name="Вывод 2 2 2 12 11" xfId="34595"/>
    <cellStyle name="Вывод 2 2 2 12 2" xfId="34596"/>
    <cellStyle name="Вывод 2 2 2 12 3" xfId="34597"/>
    <cellStyle name="Вывод 2 2 2 12 4" xfId="34598"/>
    <cellStyle name="Вывод 2 2 2 12 5" xfId="34599"/>
    <cellStyle name="Вывод 2 2 2 12 6" xfId="34600"/>
    <cellStyle name="Вывод 2 2 2 12 7" xfId="34601"/>
    <cellStyle name="Вывод 2 2 2 12 8" xfId="34602"/>
    <cellStyle name="Вывод 2 2 2 12 9" xfId="34603"/>
    <cellStyle name="Вывод 2 2 2 13" xfId="34604"/>
    <cellStyle name="Вывод 2 2 2 13 10" xfId="34605"/>
    <cellStyle name="Вывод 2 2 2 13 11" xfId="34606"/>
    <cellStyle name="Вывод 2 2 2 13 2" xfId="34607"/>
    <cellStyle name="Вывод 2 2 2 13 3" xfId="34608"/>
    <cellStyle name="Вывод 2 2 2 13 4" xfId="34609"/>
    <cellStyle name="Вывод 2 2 2 13 5" xfId="34610"/>
    <cellStyle name="Вывод 2 2 2 13 6" xfId="34611"/>
    <cellStyle name="Вывод 2 2 2 13 7" xfId="34612"/>
    <cellStyle name="Вывод 2 2 2 13 8" xfId="34613"/>
    <cellStyle name="Вывод 2 2 2 13 9" xfId="34614"/>
    <cellStyle name="Вывод 2 2 2 14" xfId="34615"/>
    <cellStyle name="Вывод 2 2 2 14 10" xfId="34616"/>
    <cellStyle name="Вывод 2 2 2 14 11" xfId="34617"/>
    <cellStyle name="Вывод 2 2 2 14 2" xfId="34618"/>
    <cellStyle name="Вывод 2 2 2 14 3" xfId="34619"/>
    <cellStyle name="Вывод 2 2 2 14 4" xfId="34620"/>
    <cellStyle name="Вывод 2 2 2 14 5" xfId="34621"/>
    <cellStyle name="Вывод 2 2 2 14 6" xfId="34622"/>
    <cellStyle name="Вывод 2 2 2 14 7" xfId="34623"/>
    <cellStyle name="Вывод 2 2 2 14 8" xfId="34624"/>
    <cellStyle name="Вывод 2 2 2 14 9" xfId="34625"/>
    <cellStyle name="Вывод 2 2 2 15" xfId="34626"/>
    <cellStyle name="Вывод 2 2 2 15 10" xfId="34627"/>
    <cellStyle name="Вывод 2 2 2 15 11" xfId="34628"/>
    <cellStyle name="Вывод 2 2 2 15 2" xfId="34629"/>
    <cellStyle name="Вывод 2 2 2 15 3" xfId="34630"/>
    <cellStyle name="Вывод 2 2 2 15 4" xfId="34631"/>
    <cellStyle name="Вывод 2 2 2 15 5" xfId="34632"/>
    <cellStyle name="Вывод 2 2 2 15 6" xfId="34633"/>
    <cellStyle name="Вывод 2 2 2 15 7" xfId="34634"/>
    <cellStyle name="Вывод 2 2 2 15 8" xfId="34635"/>
    <cellStyle name="Вывод 2 2 2 15 9" xfId="34636"/>
    <cellStyle name="Вывод 2 2 2 16" xfId="34637"/>
    <cellStyle name="Вывод 2 2 2 16 10" xfId="34638"/>
    <cellStyle name="Вывод 2 2 2 16 11" xfId="34639"/>
    <cellStyle name="Вывод 2 2 2 16 2" xfId="34640"/>
    <cellStyle name="Вывод 2 2 2 16 3" xfId="34641"/>
    <cellStyle name="Вывод 2 2 2 16 4" xfId="34642"/>
    <cellStyle name="Вывод 2 2 2 16 5" xfId="34643"/>
    <cellStyle name="Вывод 2 2 2 16 6" xfId="34644"/>
    <cellStyle name="Вывод 2 2 2 16 7" xfId="34645"/>
    <cellStyle name="Вывод 2 2 2 16 8" xfId="34646"/>
    <cellStyle name="Вывод 2 2 2 16 9" xfId="34647"/>
    <cellStyle name="Вывод 2 2 2 17" xfId="34648"/>
    <cellStyle name="Вывод 2 2 2 17 10" xfId="34649"/>
    <cellStyle name="Вывод 2 2 2 17 11" xfId="34650"/>
    <cellStyle name="Вывод 2 2 2 17 2" xfId="34651"/>
    <cellStyle name="Вывод 2 2 2 17 3" xfId="34652"/>
    <cellStyle name="Вывод 2 2 2 17 4" xfId="34653"/>
    <cellStyle name="Вывод 2 2 2 17 5" xfId="34654"/>
    <cellStyle name="Вывод 2 2 2 17 6" xfId="34655"/>
    <cellStyle name="Вывод 2 2 2 17 7" xfId="34656"/>
    <cellStyle name="Вывод 2 2 2 17 8" xfId="34657"/>
    <cellStyle name="Вывод 2 2 2 17 9" xfId="34658"/>
    <cellStyle name="Вывод 2 2 2 18" xfId="34659"/>
    <cellStyle name="Вывод 2 2 2 18 10" xfId="34660"/>
    <cellStyle name="Вывод 2 2 2 18 11" xfId="34661"/>
    <cellStyle name="Вывод 2 2 2 18 2" xfId="34662"/>
    <cellStyle name="Вывод 2 2 2 18 3" xfId="34663"/>
    <cellStyle name="Вывод 2 2 2 18 4" xfId="34664"/>
    <cellStyle name="Вывод 2 2 2 18 5" xfId="34665"/>
    <cellStyle name="Вывод 2 2 2 18 6" xfId="34666"/>
    <cellStyle name="Вывод 2 2 2 18 7" xfId="34667"/>
    <cellStyle name="Вывод 2 2 2 18 8" xfId="34668"/>
    <cellStyle name="Вывод 2 2 2 18 9" xfId="34669"/>
    <cellStyle name="Вывод 2 2 2 19" xfId="34670"/>
    <cellStyle name="Вывод 2 2 2 2" xfId="34671"/>
    <cellStyle name="Вывод 2 2 2 2 10" xfId="34672"/>
    <cellStyle name="Вывод 2 2 2 2 11" xfId="34673"/>
    <cellStyle name="Вывод 2 2 2 2 2" xfId="34674"/>
    <cellStyle name="Вывод 2 2 2 2 3" xfId="34675"/>
    <cellStyle name="Вывод 2 2 2 2 4" xfId="34676"/>
    <cellStyle name="Вывод 2 2 2 2 5" xfId="34677"/>
    <cellStyle name="Вывод 2 2 2 2 6" xfId="34678"/>
    <cellStyle name="Вывод 2 2 2 2 7" xfId="34679"/>
    <cellStyle name="Вывод 2 2 2 2 8" xfId="34680"/>
    <cellStyle name="Вывод 2 2 2 2 9" xfId="34681"/>
    <cellStyle name="Вывод 2 2 2 20" xfId="34682"/>
    <cellStyle name="Вывод 2 2 2 21" xfId="34683"/>
    <cellStyle name="Вывод 2 2 2 22" xfId="34684"/>
    <cellStyle name="Вывод 2 2 2 23" xfId="34685"/>
    <cellStyle name="Вывод 2 2 2 24" xfId="34686"/>
    <cellStyle name="Вывод 2 2 2 25" xfId="34687"/>
    <cellStyle name="Вывод 2 2 2 26" xfId="34688"/>
    <cellStyle name="Вывод 2 2 2 27" xfId="34689"/>
    <cellStyle name="Вывод 2 2 2 28" xfId="34690"/>
    <cellStyle name="Вывод 2 2 2 29" xfId="34691"/>
    <cellStyle name="Вывод 2 2 2 3" xfId="34692"/>
    <cellStyle name="Вывод 2 2 2 3 10" xfId="34693"/>
    <cellStyle name="Вывод 2 2 2 3 11" xfId="34694"/>
    <cellStyle name="Вывод 2 2 2 3 2" xfId="34695"/>
    <cellStyle name="Вывод 2 2 2 3 3" xfId="34696"/>
    <cellStyle name="Вывод 2 2 2 3 4" xfId="34697"/>
    <cellStyle name="Вывод 2 2 2 3 5" xfId="34698"/>
    <cellStyle name="Вывод 2 2 2 3 6" xfId="34699"/>
    <cellStyle name="Вывод 2 2 2 3 7" xfId="34700"/>
    <cellStyle name="Вывод 2 2 2 3 8" xfId="34701"/>
    <cellStyle name="Вывод 2 2 2 3 9" xfId="34702"/>
    <cellStyle name="Вывод 2 2 2 30" xfId="34703"/>
    <cellStyle name="Вывод 2 2 2 31" xfId="34704"/>
    <cellStyle name="Вывод 2 2 2 32" xfId="34705"/>
    <cellStyle name="Вывод 2 2 2 33" xfId="34706"/>
    <cellStyle name="Вывод 2 2 2 34" xfId="34707"/>
    <cellStyle name="Вывод 2 2 2 35" xfId="34708"/>
    <cellStyle name="Вывод 2 2 2 36" xfId="34709"/>
    <cellStyle name="Вывод 2 2 2 37" xfId="34710"/>
    <cellStyle name="Вывод 2 2 2 38" xfId="34711"/>
    <cellStyle name="Вывод 2 2 2 39" xfId="34712"/>
    <cellStyle name="Вывод 2 2 2 4" xfId="34713"/>
    <cellStyle name="Вывод 2 2 2 4 10" xfId="34714"/>
    <cellStyle name="Вывод 2 2 2 4 11" xfId="34715"/>
    <cellStyle name="Вывод 2 2 2 4 2" xfId="34716"/>
    <cellStyle name="Вывод 2 2 2 4 3" xfId="34717"/>
    <cellStyle name="Вывод 2 2 2 4 4" xfId="34718"/>
    <cellStyle name="Вывод 2 2 2 4 5" xfId="34719"/>
    <cellStyle name="Вывод 2 2 2 4 6" xfId="34720"/>
    <cellStyle name="Вывод 2 2 2 4 7" xfId="34721"/>
    <cellStyle name="Вывод 2 2 2 4 8" xfId="34722"/>
    <cellStyle name="Вывод 2 2 2 4 9" xfId="34723"/>
    <cellStyle name="Вывод 2 2 2 40" xfId="34724"/>
    <cellStyle name="Вывод 2 2 2 5" xfId="34725"/>
    <cellStyle name="Вывод 2 2 2 5 10" xfId="34726"/>
    <cellStyle name="Вывод 2 2 2 5 11" xfId="34727"/>
    <cellStyle name="Вывод 2 2 2 5 2" xfId="34728"/>
    <cellStyle name="Вывод 2 2 2 5 3" xfId="34729"/>
    <cellStyle name="Вывод 2 2 2 5 4" xfId="34730"/>
    <cellStyle name="Вывод 2 2 2 5 5" xfId="34731"/>
    <cellStyle name="Вывод 2 2 2 5 6" xfId="34732"/>
    <cellStyle name="Вывод 2 2 2 5 7" xfId="34733"/>
    <cellStyle name="Вывод 2 2 2 5 8" xfId="34734"/>
    <cellStyle name="Вывод 2 2 2 5 9" xfId="34735"/>
    <cellStyle name="Вывод 2 2 2 6" xfId="34736"/>
    <cellStyle name="Вывод 2 2 2 6 10" xfId="34737"/>
    <cellStyle name="Вывод 2 2 2 6 11" xfId="34738"/>
    <cellStyle name="Вывод 2 2 2 6 2" xfId="34739"/>
    <cellStyle name="Вывод 2 2 2 6 3" xfId="34740"/>
    <cellStyle name="Вывод 2 2 2 6 4" xfId="34741"/>
    <cellStyle name="Вывод 2 2 2 6 5" xfId="34742"/>
    <cellStyle name="Вывод 2 2 2 6 6" xfId="34743"/>
    <cellStyle name="Вывод 2 2 2 6 7" xfId="34744"/>
    <cellStyle name="Вывод 2 2 2 6 8" xfId="34745"/>
    <cellStyle name="Вывод 2 2 2 6 9" xfId="34746"/>
    <cellStyle name="Вывод 2 2 2 7" xfId="34747"/>
    <cellStyle name="Вывод 2 2 2 7 10" xfId="34748"/>
    <cellStyle name="Вывод 2 2 2 7 11" xfId="34749"/>
    <cellStyle name="Вывод 2 2 2 7 2" xfId="34750"/>
    <cellStyle name="Вывод 2 2 2 7 3" xfId="34751"/>
    <cellStyle name="Вывод 2 2 2 7 4" xfId="34752"/>
    <cellStyle name="Вывод 2 2 2 7 5" xfId="34753"/>
    <cellStyle name="Вывод 2 2 2 7 6" xfId="34754"/>
    <cellStyle name="Вывод 2 2 2 7 7" xfId="34755"/>
    <cellStyle name="Вывод 2 2 2 7 8" xfId="34756"/>
    <cellStyle name="Вывод 2 2 2 7 9" xfId="34757"/>
    <cellStyle name="Вывод 2 2 2 8" xfId="34758"/>
    <cellStyle name="Вывод 2 2 2 8 10" xfId="34759"/>
    <cellStyle name="Вывод 2 2 2 8 11" xfId="34760"/>
    <cellStyle name="Вывод 2 2 2 8 2" xfId="34761"/>
    <cellStyle name="Вывод 2 2 2 8 3" xfId="34762"/>
    <cellStyle name="Вывод 2 2 2 8 4" xfId="34763"/>
    <cellStyle name="Вывод 2 2 2 8 5" xfId="34764"/>
    <cellStyle name="Вывод 2 2 2 8 6" xfId="34765"/>
    <cellStyle name="Вывод 2 2 2 8 7" xfId="34766"/>
    <cellStyle name="Вывод 2 2 2 8 8" xfId="34767"/>
    <cellStyle name="Вывод 2 2 2 8 9" xfId="34768"/>
    <cellStyle name="Вывод 2 2 2 9" xfId="34769"/>
    <cellStyle name="Вывод 2 2 2 9 10" xfId="34770"/>
    <cellStyle name="Вывод 2 2 2 9 11" xfId="34771"/>
    <cellStyle name="Вывод 2 2 2 9 2" xfId="34772"/>
    <cellStyle name="Вывод 2 2 2 9 3" xfId="34773"/>
    <cellStyle name="Вывод 2 2 2 9 4" xfId="34774"/>
    <cellStyle name="Вывод 2 2 2 9 5" xfId="34775"/>
    <cellStyle name="Вывод 2 2 2 9 6" xfId="34776"/>
    <cellStyle name="Вывод 2 2 2 9 7" xfId="34777"/>
    <cellStyle name="Вывод 2 2 2 9 8" xfId="34778"/>
    <cellStyle name="Вывод 2 2 2 9 9" xfId="34779"/>
    <cellStyle name="Вывод 2 2 20" xfId="34780"/>
    <cellStyle name="Вывод 2 2 20 10" xfId="34781"/>
    <cellStyle name="Вывод 2 2 20 11" xfId="34782"/>
    <cellStyle name="Вывод 2 2 20 2" xfId="34783"/>
    <cellStyle name="Вывод 2 2 20 3" xfId="34784"/>
    <cellStyle name="Вывод 2 2 20 4" xfId="34785"/>
    <cellStyle name="Вывод 2 2 20 5" xfId="34786"/>
    <cellStyle name="Вывод 2 2 20 6" xfId="34787"/>
    <cellStyle name="Вывод 2 2 20 7" xfId="34788"/>
    <cellStyle name="Вывод 2 2 20 8" xfId="34789"/>
    <cellStyle name="Вывод 2 2 20 9" xfId="34790"/>
    <cellStyle name="Вывод 2 2 21" xfId="34791"/>
    <cellStyle name="Вывод 2 2 21 10" xfId="34792"/>
    <cellStyle name="Вывод 2 2 21 11" xfId="34793"/>
    <cellStyle name="Вывод 2 2 21 2" xfId="34794"/>
    <cellStyle name="Вывод 2 2 21 3" xfId="34795"/>
    <cellStyle name="Вывод 2 2 21 4" xfId="34796"/>
    <cellStyle name="Вывод 2 2 21 5" xfId="34797"/>
    <cellStyle name="Вывод 2 2 21 6" xfId="34798"/>
    <cellStyle name="Вывод 2 2 21 7" xfId="34799"/>
    <cellStyle name="Вывод 2 2 21 8" xfId="34800"/>
    <cellStyle name="Вывод 2 2 21 9" xfId="34801"/>
    <cellStyle name="Вывод 2 2 22" xfId="34802"/>
    <cellStyle name="Вывод 2 2 22 10" xfId="34803"/>
    <cellStyle name="Вывод 2 2 22 11" xfId="34804"/>
    <cellStyle name="Вывод 2 2 22 2" xfId="34805"/>
    <cellStyle name="Вывод 2 2 22 3" xfId="34806"/>
    <cellStyle name="Вывод 2 2 22 4" xfId="34807"/>
    <cellStyle name="Вывод 2 2 22 5" xfId="34808"/>
    <cellStyle name="Вывод 2 2 22 6" xfId="34809"/>
    <cellStyle name="Вывод 2 2 22 7" xfId="34810"/>
    <cellStyle name="Вывод 2 2 22 8" xfId="34811"/>
    <cellStyle name="Вывод 2 2 22 9" xfId="34812"/>
    <cellStyle name="Вывод 2 2 23" xfId="34813"/>
    <cellStyle name="Вывод 2 2 23 10" xfId="34814"/>
    <cellStyle name="Вывод 2 2 23 11" xfId="34815"/>
    <cellStyle name="Вывод 2 2 23 2" xfId="34816"/>
    <cellStyle name="Вывод 2 2 23 3" xfId="34817"/>
    <cellStyle name="Вывод 2 2 23 4" xfId="34818"/>
    <cellStyle name="Вывод 2 2 23 5" xfId="34819"/>
    <cellStyle name="Вывод 2 2 23 6" xfId="34820"/>
    <cellStyle name="Вывод 2 2 23 7" xfId="34821"/>
    <cellStyle name="Вывод 2 2 23 8" xfId="34822"/>
    <cellStyle name="Вывод 2 2 23 9" xfId="34823"/>
    <cellStyle name="Вывод 2 2 24" xfId="34824"/>
    <cellStyle name="Вывод 2 2 24 10" xfId="34825"/>
    <cellStyle name="Вывод 2 2 24 11" xfId="34826"/>
    <cellStyle name="Вывод 2 2 24 2" xfId="34827"/>
    <cellStyle name="Вывод 2 2 24 3" xfId="34828"/>
    <cellStyle name="Вывод 2 2 24 4" xfId="34829"/>
    <cellStyle name="Вывод 2 2 24 5" xfId="34830"/>
    <cellStyle name="Вывод 2 2 24 6" xfId="34831"/>
    <cellStyle name="Вывод 2 2 24 7" xfId="34832"/>
    <cellStyle name="Вывод 2 2 24 8" xfId="34833"/>
    <cellStyle name="Вывод 2 2 24 9" xfId="34834"/>
    <cellStyle name="Вывод 2 2 25" xfId="34835"/>
    <cellStyle name="Вывод 2 2 25 10" xfId="34836"/>
    <cellStyle name="Вывод 2 2 25 11" xfId="34837"/>
    <cellStyle name="Вывод 2 2 25 2" xfId="34838"/>
    <cellStyle name="Вывод 2 2 25 3" xfId="34839"/>
    <cellStyle name="Вывод 2 2 25 4" xfId="34840"/>
    <cellStyle name="Вывод 2 2 25 5" xfId="34841"/>
    <cellStyle name="Вывод 2 2 25 6" xfId="34842"/>
    <cellStyle name="Вывод 2 2 25 7" xfId="34843"/>
    <cellStyle name="Вывод 2 2 25 8" xfId="34844"/>
    <cellStyle name="Вывод 2 2 25 9" xfId="34845"/>
    <cellStyle name="Вывод 2 2 26" xfId="34846"/>
    <cellStyle name="Вывод 2 2 26 10" xfId="34847"/>
    <cellStyle name="Вывод 2 2 26 11" xfId="34848"/>
    <cellStyle name="Вывод 2 2 26 2" xfId="34849"/>
    <cellStyle name="Вывод 2 2 26 3" xfId="34850"/>
    <cellStyle name="Вывод 2 2 26 4" xfId="34851"/>
    <cellStyle name="Вывод 2 2 26 5" xfId="34852"/>
    <cellStyle name="Вывод 2 2 26 6" xfId="34853"/>
    <cellStyle name="Вывод 2 2 26 7" xfId="34854"/>
    <cellStyle name="Вывод 2 2 26 8" xfId="34855"/>
    <cellStyle name="Вывод 2 2 26 9" xfId="34856"/>
    <cellStyle name="Вывод 2 2 27" xfId="34857"/>
    <cellStyle name="Вывод 2 2 27 10" xfId="34858"/>
    <cellStyle name="Вывод 2 2 27 11" xfId="34859"/>
    <cellStyle name="Вывод 2 2 27 2" xfId="34860"/>
    <cellStyle name="Вывод 2 2 27 3" xfId="34861"/>
    <cellStyle name="Вывод 2 2 27 4" xfId="34862"/>
    <cellStyle name="Вывод 2 2 27 5" xfId="34863"/>
    <cellStyle name="Вывод 2 2 27 6" xfId="34864"/>
    <cellStyle name="Вывод 2 2 27 7" xfId="34865"/>
    <cellStyle name="Вывод 2 2 27 8" xfId="34866"/>
    <cellStyle name="Вывод 2 2 27 9" xfId="34867"/>
    <cellStyle name="Вывод 2 2 28" xfId="34868"/>
    <cellStyle name="Вывод 2 2 28 10" xfId="34869"/>
    <cellStyle name="Вывод 2 2 28 11" xfId="34870"/>
    <cellStyle name="Вывод 2 2 28 2" xfId="34871"/>
    <cellStyle name="Вывод 2 2 28 3" xfId="34872"/>
    <cellStyle name="Вывод 2 2 28 4" xfId="34873"/>
    <cellStyle name="Вывод 2 2 28 5" xfId="34874"/>
    <cellStyle name="Вывод 2 2 28 6" xfId="34875"/>
    <cellStyle name="Вывод 2 2 28 7" xfId="34876"/>
    <cellStyle name="Вывод 2 2 28 8" xfId="34877"/>
    <cellStyle name="Вывод 2 2 28 9" xfId="34878"/>
    <cellStyle name="Вывод 2 2 29" xfId="34879"/>
    <cellStyle name="Вывод 2 2 3" xfId="34880"/>
    <cellStyle name="Вывод 2 2 3 10" xfId="34881"/>
    <cellStyle name="Вывод 2 2 3 10 10" xfId="34882"/>
    <cellStyle name="Вывод 2 2 3 10 11" xfId="34883"/>
    <cellStyle name="Вывод 2 2 3 10 2" xfId="34884"/>
    <cellStyle name="Вывод 2 2 3 10 3" xfId="34885"/>
    <cellStyle name="Вывод 2 2 3 10 4" xfId="34886"/>
    <cellStyle name="Вывод 2 2 3 10 5" xfId="34887"/>
    <cellStyle name="Вывод 2 2 3 10 6" xfId="34888"/>
    <cellStyle name="Вывод 2 2 3 10 7" xfId="34889"/>
    <cellStyle name="Вывод 2 2 3 10 8" xfId="34890"/>
    <cellStyle name="Вывод 2 2 3 10 9" xfId="34891"/>
    <cellStyle name="Вывод 2 2 3 11" xfId="34892"/>
    <cellStyle name="Вывод 2 2 3 11 10" xfId="34893"/>
    <cellStyle name="Вывод 2 2 3 11 11" xfId="34894"/>
    <cellStyle name="Вывод 2 2 3 11 2" xfId="34895"/>
    <cellStyle name="Вывод 2 2 3 11 3" xfId="34896"/>
    <cellStyle name="Вывод 2 2 3 11 4" xfId="34897"/>
    <cellStyle name="Вывод 2 2 3 11 5" xfId="34898"/>
    <cellStyle name="Вывод 2 2 3 11 6" xfId="34899"/>
    <cellStyle name="Вывод 2 2 3 11 7" xfId="34900"/>
    <cellStyle name="Вывод 2 2 3 11 8" xfId="34901"/>
    <cellStyle name="Вывод 2 2 3 11 9" xfId="34902"/>
    <cellStyle name="Вывод 2 2 3 12" xfId="34903"/>
    <cellStyle name="Вывод 2 2 3 12 10" xfId="34904"/>
    <cellStyle name="Вывод 2 2 3 12 11" xfId="34905"/>
    <cellStyle name="Вывод 2 2 3 12 2" xfId="34906"/>
    <cellStyle name="Вывод 2 2 3 12 3" xfId="34907"/>
    <cellStyle name="Вывод 2 2 3 12 4" xfId="34908"/>
    <cellStyle name="Вывод 2 2 3 12 5" xfId="34909"/>
    <cellStyle name="Вывод 2 2 3 12 6" xfId="34910"/>
    <cellStyle name="Вывод 2 2 3 12 7" xfId="34911"/>
    <cellStyle name="Вывод 2 2 3 12 8" xfId="34912"/>
    <cellStyle name="Вывод 2 2 3 12 9" xfId="34913"/>
    <cellStyle name="Вывод 2 2 3 13" xfId="34914"/>
    <cellStyle name="Вывод 2 2 3 13 10" xfId="34915"/>
    <cellStyle name="Вывод 2 2 3 13 11" xfId="34916"/>
    <cellStyle name="Вывод 2 2 3 13 2" xfId="34917"/>
    <cellStyle name="Вывод 2 2 3 13 3" xfId="34918"/>
    <cellStyle name="Вывод 2 2 3 13 4" xfId="34919"/>
    <cellStyle name="Вывод 2 2 3 13 5" xfId="34920"/>
    <cellStyle name="Вывод 2 2 3 13 6" xfId="34921"/>
    <cellStyle name="Вывод 2 2 3 13 7" xfId="34922"/>
    <cellStyle name="Вывод 2 2 3 13 8" xfId="34923"/>
    <cellStyle name="Вывод 2 2 3 13 9" xfId="34924"/>
    <cellStyle name="Вывод 2 2 3 14" xfId="34925"/>
    <cellStyle name="Вывод 2 2 3 14 10" xfId="34926"/>
    <cellStyle name="Вывод 2 2 3 14 11" xfId="34927"/>
    <cellStyle name="Вывод 2 2 3 14 2" xfId="34928"/>
    <cellStyle name="Вывод 2 2 3 14 3" xfId="34929"/>
    <cellStyle name="Вывод 2 2 3 14 4" xfId="34930"/>
    <cellStyle name="Вывод 2 2 3 14 5" xfId="34931"/>
    <cellStyle name="Вывод 2 2 3 14 6" xfId="34932"/>
    <cellStyle name="Вывод 2 2 3 14 7" xfId="34933"/>
    <cellStyle name="Вывод 2 2 3 14 8" xfId="34934"/>
    <cellStyle name="Вывод 2 2 3 14 9" xfId="34935"/>
    <cellStyle name="Вывод 2 2 3 15" xfId="34936"/>
    <cellStyle name="Вывод 2 2 3 15 10" xfId="34937"/>
    <cellStyle name="Вывод 2 2 3 15 11" xfId="34938"/>
    <cellStyle name="Вывод 2 2 3 15 2" xfId="34939"/>
    <cellStyle name="Вывод 2 2 3 15 3" xfId="34940"/>
    <cellStyle name="Вывод 2 2 3 15 4" xfId="34941"/>
    <cellStyle name="Вывод 2 2 3 15 5" xfId="34942"/>
    <cellStyle name="Вывод 2 2 3 15 6" xfId="34943"/>
    <cellStyle name="Вывод 2 2 3 15 7" xfId="34944"/>
    <cellStyle name="Вывод 2 2 3 15 8" xfId="34945"/>
    <cellStyle name="Вывод 2 2 3 15 9" xfId="34946"/>
    <cellStyle name="Вывод 2 2 3 16" xfId="34947"/>
    <cellStyle name="Вывод 2 2 3 16 10" xfId="34948"/>
    <cellStyle name="Вывод 2 2 3 16 11" xfId="34949"/>
    <cellStyle name="Вывод 2 2 3 16 2" xfId="34950"/>
    <cellStyle name="Вывод 2 2 3 16 3" xfId="34951"/>
    <cellStyle name="Вывод 2 2 3 16 4" xfId="34952"/>
    <cellStyle name="Вывод 2 2 3 16 5" xfId="34953"/>
    <cellStyle name="Вывод 2 2 3 16 6" xfId="34954"/>
    <cellStyle name="Вывод 2 2 3 16 7" xfId="34955"/>
    <cellStyle name="Вывод 2 2 3 16 8" xfId="34956"/>
    <cellStyle name="Вывод 2 2 3 16 9" xfId="34957"/>
    <cellStyle name="Вывод 2 2 3 17" xfId="34958"/>
    <cellStyle name="Вывод 2 2 3 17 10" xfId="34959"/>
    <cellStyle name="Вывод 2 2 3 17 11" xfId="34960"/>
    <cellStyle name="Вывод 2 2 3 17 2" xfId="34961"/>
    <cellStyle name="Вывод 2 2 3 17 3" xfId="34962"/>
    <cellStyle name="Вывод 2 2 3 17 4" xfId="34963"/>
    <cellStyle name="Вывод 2 2 3 17 5" xfId="34964"/>
    <cellStyle name="Вывод 2 2 3 17 6" xfId="34965"/>
    <cellStyle name="Вывод 2 2 3 17 7" xfId="34966"/>
    <cellStyle name="Вывод 2 2 3 17 8" xfId="34967"/>
    <cellStyle name="Вывод 2 2 3 17 9" xfId="34968"/>
    <cellStyle name="Вывод 2 2 3 18" xfId="34969"/>
    <cellStyle name="Вывод 2 2 3 18 10" xfId="34970"/>
    <cellStyle name="Вывод 2 2 3 18 11" xfId="34971"/>
    <cellStyle name="Вывод 2 2 3 18 2" xfId="34972"/>
    <cellStyle name="Вывод 2 2 3 18 3" xfId="34973"/>
    <cellStyle name="Вывод 2 2 3 18 4" xfId="34974"/>
    <cellStyle name="Вывод 2 2 3 18 5" xfId="34975"/>
    <cellStyle name="Вывод 2 2 3 18 6" xfId="34976"/>
    <cellStyle name="Вывод 2 2 3 18 7" xfId="34977"/>
    <cellStyle name="Вывод 2 2 3 18 8" xfId="34978"/>
    <cellStyle name="Вывод 2 2 3 18 9" xfId="34979"/>
    <cellStyle name="Вывод 2 2 3 19" xfId="34980"/>
    <cellStyle name="Вывод 2 2 3 2" xfId="34981"/>
    <cellStyle name="Вывод 2 2 3 2 10" xfId="34982"/>
    <cellStyle name="Вывод 2 2 3 2 11" xfId="34983"/>
    <cellStyle name="Вывод 2 2 3 2 2" xfId="34984"/>
    <cellStyle name="Вывод 2 2 3 2 3" xfId="34985"/>
    <cellStyle name="Вывод 2 2 3 2 4" xfId="34986"/>
    <cellStyle name="Вывод 2 2 3 2 5" xfId="34987"/>
    <cellStyle name="Вывод 2 2 3 2 6" xfId="34988"/>
    <cellStyle name="Вывод 2 2 3 2 7" xfId="34989"/>
    <cellStyle name="Вывод 2 2 3 2 8" xfId="34990"/>
    <cellStyle name="Вывод 2 2 3 2 9" xfId="34991"/>
    <cellStyle name="Вывод 2 2 3 20" xfId="34992"/>
    <cellStyle name="Вывод 2 2 3 21" xfId="34993"/>
    <cellStyle name="Вывод 2 2 3 22" xfId="34994"/>
    <cellStyle name="Вывод 2 2 3 23" xfId="34995"/>
    <cellStyle name="Вывод 2 2 3 24" xfId="34996"/>
    <cellStyle name="Вывод 2 2 3 25" xfId="34997"/>
    <cellStyle name="Вывод 2 2 3 26" xfId="34998"/>
    <cellStyle name="Вывод 2 2 3 27" xfId="34999"/>
    <cellStyle name="Вывод 2 2 3 28" xfId="35000"/>
    <cellStyle name="Вывод 2 2 3 29" xfId="35001"/>
    <cellStyle name="Вывод 2 2 3 3" xfId="35002"/>
    <cellStyle name="Вывод 2 2 3 3 10" xfId="35003"/>
    <cellStyle name="Вывод 2 2 3 3 11" xfId="35004"/>
    <cellStyle name="Вывод 2 2 3 3 2" xfId="35005"/>
    <cellStyle name="Вывод 2 2 3 3 3" xfId="35006"/>
    <cellStyle name="Вывод 2 2 3 3 4" xfId="35007"/>
    <cellStyle name="Вывод 2 2 3 3 5" xfId="35008"/>
    <cellStyle name="Вывод 2 2 3 3 6" xfId="35009"/>
    <cellStyle name="Вывод 2 2 3 3 7" xfId="35010"/>
    <cellStyle name="Вывод 2 2 3 3 8" xfId="35011"/>
    <cellStyle name="Вывод 2 2 3 3 9" xfId="35012"/>
    <cellStyle name="Вывод 2 2 3 30" xfId="35013"/>
    <cellStyle name="Вывод 2 2 3 31" xfId="35014"/>
    <cellStyle name="Вывод 2 2 3 32" xfId="35015"/>
    <cellStyle name="Вывод 2 2 3 33" xfId="35016"/>
    <cellStyle name="Вывод 2 2 3 34" xfId="35017"/>
    <cellStyle name="Вывод 2 2 3 35" xfId="35018"/>
    <cellStyle name="Вывод 2 2 3 36" xfId="35019"/>
    <cellStyle name="Вывод 2 2 3 37" xfId="35020"/>
    <cellStyle name="Вывод 2 2 3 38" xfId="35021"/>
    <cellStyle name="Вывод 2 2 3 39" xfId="35022"/>
    <cellStyle name="Вывод 2 2 3 4" xfId="35023"/>
    <cellStyle name="Вывод 2 2 3 4 10" xfId="35024"/>
    <cellStyle name="Вывод 2 2 3 4 11" xfId="35025"/>
    <cellStyle name="Вывод 2 2 3 4 2" xfId="35026"/>
    <cellStyle name="Вывод 2 2 3 4 3" xfId="35027"/>
    <cellStyle name="Вывод 2 2 3 4 4" xfId="35028"/>
    <cellStyle name="Вывод 2 2 3 4 5" xfId="35029"/>
    <cellStyle name="Вывод 2 2 3 4 6" xfId="35030"/>
    <cellStyle name="Вывод 2 2 3 4 7" xfId="35031"/>
    <cellStyle name="Вывод 2 2 3 4 8" xfId="35032"/>
    <cellStyle name="Вывод 2 2 3 4 9" xfId="35033"/>
    <cellStyle name="Вывод 2 2 3 40" xfId="35034"/>
    <cellStyle name="Вывод 2 2 3 5" xfId="35035"/>
    <cellStyle name="Вывод 2 2 3 5 10" xfId="35036"/>
    <cellStyle name="Вывод 2 2 3 5 11" xfId="35037"/>
    <cellStyle name="Вывод 2 2 3 5 2" xfId="35038"/>
    <cellStyle name="Вывод 2 2 3 5 3" xfId="35039"/>
    <cellStyle name="Вывод 2 2 3 5 4" xfId="35040"/>
    <cellStyle name="Вывод 2 2 3 5 5" xfId="35041"/>
    <cellStyle name="Вывод 2 2 3 5 6" xfId="35042"/>
    <cellStyle name="Вывод 2 2 3 5 7" xfId="35043"/>
    <cellStyle name="Вывод 2 2 3 5 8" xfId="35044"/>
    <cellStyle name="Вывод 2 2 3 5 9" xfId="35045"/>
    <cellStyle name="Вывод 2 2 3 6" xfId="35046"/>
    <cellStyle name="Вывод 2 2 3 6 10" xfId="35047"/>
    <cellStyle name="Вывод 2 2 3 6 11" xfId="35048"/>
    <cellStyle name="Вывод 2 2 3 6 2" xfId="35049"/>
    <cellStyle name="Вывод 2 2 3 6 3" xfId="35050"/>
    <cellStyle name="Вывод 2 2 3 6 4" xfId="35051"/>
    <cellStyle name="Вывод 2 2 3 6 5" xfId="35052"/>
    <cellStyle name="Вывод 2 2 3 6 6" xfId="35053"/>
    <cellStyle name="Вывод 2 2 3 6 7" xfId="35054"/>
    <cellStyle name="Вывод 2 2 3 6 8" xfId="35055"/>
    <cellStyle name="Вывод 2 2 3 6 9" xfId="35056"/>
    <cellStyle name="Вывод 2 2 3 7" xfId="35057"/>
    <cellStyle name="Вывод 2 2 3 7 10" xfId="35058"/>
    <cellStyle name="Вывод 2 2 3 7 11" xfId="35059"/>
    <cellStyle name="Вывод 2 2 3 7 2" xfId="35060"/>
    <cellStyle name="Вывод 2 2 3 7 3" xfId="35061"/>
    <cellStyle name="Вывод 2 2 3 7 4" xfId="35062"/>
    <cellStyle name="Вывод 2 2 3 7 5" xfId="35063"/>
    <cellStyle name="Вывод 2 2 3 7 6" xfId="35064"/>
    <cellStyle name="Вывод 2 2 3 7 7" xfId="35065"/>
    <cellStyle name="Вывод 2 2 3 7 8" xfId="35066"/>
    <cellStyle name="Вывод 2 2 3 7 9" xfId="35067"/>
    <cellStyle name="Вывод 2 2 3 8" xfId="35068"/>
    <cellStyle name="Вывод 2 2 3 8 10" xfId="35069"/>
    <cellStyle name="Вывод 2 2 3 8 11" xfId="35070"/>
    <cellStyle name="Вывод 2 2 3 8 2" xfId="35071"/>
    <cellStyle name="Вывод 2 2 3 8 3" xfId="35072"/>
    <cellStyle name="Вывод 2 2 3 8 4" xfId="35073"/>
    <cellStyle name="Вывод 2 2 3 8 5" xfId="35074"/>
    <cellStyle name="Вывод 2 2 3 8 6" xfId="35075"/>
    <cellStyle name="Вывод 2 2 3 8 7" xfId="35076"/>
    <cellStyle name="Вывод 2 2 3 8 8" xfId="35077"/>
    <cellStyle name="Вывод 2 2 3 8 9" xfId="35078"/>
    <cellStyle name="Вывод 2 2 3 9" xfId="35079"/>
    <cellStyle name="Вывод 2 2 3 9 10" xfId="35080"/>
    <cellStyle name="Вывод 2 2 3 9 11" xfId="35081"/>
    <cellStyle name="Вывод 2 2 3 9 2" xfId="35082"/>
    <cellStyle name="Вывод 2 2 3 9 3" xfId="35083"/>
    <cellStyle name="Вывод 2 2 3 9 4" xfId="35084"/>
    <cellStyle name="Вывод 2 2 3 9 5" xfId="35085"/>
    <cellStyle name="Вывод 2 2 3 9 6" xfId="35086"/>
    <cellStyle name="Вывод 2 2 3 9 7" xfId="35087"/>
    <cellStyle name="Вывод 2 2 3 9 8" xfId="35088"/>
    <cellStyle name="Вывод 2 2 3 9 9" xfId="35089"/>
    <cellStyle name="Вывод 2 2 30" xfId="35090"/>
    <cellStyle name="Вывод 2 2 31" xfId="35091"/>
    <cellStyle name="Вывод 2 2 32" xfId="35092"/>
    <cellStyle name="Вывод 2 2 33" xfId="35093"/>
    <cellStyle name="Вывод 2 2 34" xfId="35094"/>
    <cellStyle name="Вывод 2 2 35" xfId="35095"/>
    <cellStyle name="Вывод 2 2 36" xfId="35096"/>
    <cellStyle name="Вывод 2 2 37" xfId="35097"/>
    <cellStyle name="Вывод 2 2 38" xfId="35098"/>
    <cellStyle name="Вывод 2 2 39" xfId="35099"/>
    <cellStyle name="Вывод 2 2 4" xfId="35100"/>
    <cellStyle name="Вывод 2 2 4 10" xfId="35101"/>
    <cellStyle name="Вывод 2 2 4 10 10" xfId="35102"/>
    <cellStyle name="Вывод 2 2 4 10 11" xfId="35103"/>
    <cellStyle name="Вывод 2 2 4 10 2" xfId="35104"/>
    <cellStyle name="Вывод 2 2 4 10 3" xfId="35105"/>
    <cellStyle name="Вывод 2 2 4 10 4" xfId="35106"/>
    <cellStyle name="Вывод 2 2 4 10 5" xfId="35107"/>
    <cellStyle name="Вывод 2 2 4 10 6" xfId="35108"/>
    <cellStyle name="Вывод 2 2 4 10 7" xfId="35109"/>
    <cellStyle name="Вывод 2 2 4 10 8" xfId="35110"/>
    <cellStyle name="Вывод 2 2 4 10 9" xfId="35111"/>
    <cellStyle name="Вывод 2 2 4 11" xfId="35112"/>
    <cellStyle name="Вывод 2 2 4 11 10" xfId="35113"/>
    <cellStyle name="Вывод 2 2 4 11 11" xfId="35114"/>
    <cellStyle name="Вывод 2 2 4 11 2" xfId="35115"/>
    <cellStyle name="Вывод 2 2 4 11 3" xfId="35116"/>
    <cellStyle name="Вывод 2 2 4 11 4" xfId="35117"/>
    <cellStyle name="Вывод 2 2 4 11 5" xfId="35118"/>
    <cellStyle name="Вывод 2 2 4 11 6" xfId="35119"/>
    <cellStyle name="Вывод 2 2 4 11 7" xfId="35120"/>
    <cellStyle name="Вывод 2 2 4 11 8" xfId="35121"/>
    <cellStyle name="Вывод 2 2 4 11 9" xfId="35122"/>
    <cellStyle name="Вывод 2 2 4 12" xfId="35123"/>
    <cellStyle name="Вывод 2 2 4 12 10" xfId="35124"/>
    <cellStyle name="Вывод 2 2 4 12 11" xfId="35125"/>
    <cellStyle name="Вывод 2 2 4 12 2" xfId="35126"/>
    <cellStyle name="Вывод 2 2 4 12 3" xfId="35127"/>
    <cellStyle name="Вывод 2 2 4 12 4" xfId="35128"/>
    <cellStyle name="Вывод 2 2 4 12 5" xfId="35129"/>
    <cellStyle name="Вывод 2 2 4 12 6" xfId="35130"/>
    <cellStyle name="Вывод 2 2 4 12 7" xfId="35131"/>
    <cellStyle name="Вывод 2 2 4 12 8" xfId="35132"/>
    <cellStyle name="Вывод 2 2 4 12 9" xfId="35133"/>
    <cellStyle name="Вывод 2 2 4 13" xfId="35134"/>
    <cellStyle name="Вывод 2 2 4 13 10" xfId="35135"/>
    <cellStyle name="Вывод 2 2 4 13 11" xfId="35136"/>
    <cellStyle name="Вывод 2 2 4 13 2" xfId="35137"/>
    <cellStyle name="Вывод 2 2 4 13 3" xfId="35138"/>
    <cellStyle name="Вывод 2 2 4 13 4" xfId="35139"/>
    <cellStyle name="Вывод 2 2 4 13 5" xfId="35140"/>
    <cellStyle name="Вывод 2 2 4 13 6" xfId="35141"/>
    <cellStyle name="Вывод 2 2 4 13 7" xfId="35142"/>
    <cellStyle name="Вывод 2 2 4 13 8" xfId="35143"/>
    <cellStyle name="Вывод 2 2 4 13 9" xfId="35144"/>
    <cellStyle name="Вывод 2 2 4 14" xfId="35145"/>
    <cellStyle name="Вывод 2 2 4 14 10" xfId="35146"/>
    <cellStyle name="Вывод 2 2 4 14 11" xfId="35147"/>
    <cellStyle name="Вывод 2 2 4 14 2" xfId="35148"/>
    <cellStyle name="Вывод 2 2 4 14 3" xfId="35149"/>
    <cellStyle name="Вывод 2 2 4 14 4" xfId="35150"/>
    <cellStyle name="Вывод 2 2 4 14 5" xfId="35151"/>
    <cellStyle name="Вывод 2 2 4 14 6" xfId="35152"/>
    <cellStyle name="Вывод 2 2 4 14 7" xfId="35153"/>
    <cellStyle name="Вывод 2 2 4 14 8" xfId="35154"/>
    <cellStyle name="Вывод 2 2 4 14 9" xfId="35155"/>
    <cellStyle name="Вывод 2 2 4 15" xfId="35156"/>
    <cellStyle name="Вывод 2 2 4 15 10" xfId="35157"/>
    <cellStyle name="Вывод 2 2 4 15 11" xfId="35158"/>
    <cellStyle name="Вывод 2 2 4 15 2" xfId="35159"/>
    <cellStyle name="Вывод 2 2 4 15 3" xfId="35160"/>
    <cellStyle name="Вывод 2 2 4 15 4" xfId="35161"/>
    <cellStyle name="Вывод 2 2 4 15 5" xfId="35162"/>
    <cellStyle name="Вывод 2 2 4 15 6" xfId="35163"/>
    <cellStyle name="Вывод 2 2 4 15 7" xfId="35164"/>
    <cellStyle name="Вывод 2 2 4 15 8" xfId="35165"/>
    <cellStyle name="Вывод 2 2 4 15 9" xfId="35166"/>
    <cellStyle name="Вывод 2 2 4 16" xfId="35167"/>
    <cellStyle name="Вывод 2 2 4 16 10" xfId="35168"/>
    <cellStyle name="Вывод 2 2 4 16 11" xfId="35169"/>
    <cellStyle name="Вывод 2 2 4 16 2" xfId="35170"/>
    <cellStyle name="Вывод 2 2 4 16 3" xfId="35171"/>
    <cellStyle name="Вывод 2 2 4 16 4" xfId="35172"/>
    <cellStyle name="Вывод 2 2 4 16 5" xfId="35173"/>
    <cellStyle name="Вывод 2 2 4 16 6" xfId="35174"/>
    <cellStyle name="Вывод 2 2 4 16 7" xfId="35175"/>
    <cellStyle name="Вывод 2 2 4 16 8" xfId="35176"/>
    <cellStyle name="Вывод 2 2 4 16 9" xfId="35177"/>
    <cellStyle name="Вывод 2 2 4 17" xfId="35178"/>
    <cellStyle name="Вывод 2 2 4 17 10" xfId="35179"/>
    <cellStyle name="Вывод 2 2 4 17 11" xfId="35180"/>
    <cellStyle name="Вывод 2 2 4 17 2" xfId="35181"/>
    <cellStyle name="Вывод 2 2 4 17 3" xfId="35182"/>
    <cellStyle name="Вывод 2 2 4 17 4" xfId="35183"/>
    <cellStyle name="Вывод 2 2 4 17 5" xfId="35184"/>
    <cellStyle name="Вывод 2 2 4 17 6" xfId="35185"/>
    <cellStyle name="Вывод 2 2 4 17 7" xfId="35186"/>
    <cellStyle name="Вывод 2 2 4 17 8" xfId="35187"/>
    <cellStyle name="Вывод 2 2 4 17 9" xfId="35188"/>
    <cellStyle name="Вывод 2 2 4 18" xfId="35189"/>
    <cellStyle name="Вывод 2 2 4 18 10" xfId="35190"/>
    <cellStyle name="Вывод 2 2 4 18 11" xfId="35191"/>
    <cellStyle name="Вывод 2 2 4 18 2" xfId="35192"/>
    <cellStyle name="Вывод 2 2 4 18 3" xfId="35193"/>
    <cellStyle name="Вывод 2 2 4 18 4" xfId="35194"/>
    <cellStyle name="Вывод 2 2 4 18 5" xfId="35195"/>
    <cellStyle name="Вывод 2 2 4 18 6" xfId="35196"/>
    <cellStyle name="Вывод 2 2 4 18 7" xfId="35197"/>
    <cellStyle name="Вывод 2 2 4 18 8" xfId="35198"/>
    <cellStyle name="Вывод 2 2 4 18 9" xfId="35199"/>
    <cellStyle name="Вывод 2 2 4 19" xfId="35200"/>
    <cellStyle name="Вывод 2 2 4 2" xfId="35201"/>
    <cellStyle name="Вывод 2 2 4 2 10" xfId="35202"/>
    <cellStyle name="Вывод 2 2 4 2 11" xfId="35203"/>
    <cellStyle name="Вывод 2 2 4 2 2" xfId="35204"/>
    <cellStyle name="Вывод 2 2 4 2 3" xfId="35205"/>
    <cellStyle name="Вывод 2 2 4 2 4" xfId="35206"/>
    <cellStyle name="Вывод 2 2 4 2 5" xfId="35207"/>
    <cellStyle name="Вывод 2 2 4 2 6" xfId="35208"/>
    <cellStyle name="Вывод 2 2 4 2 7" xfId="35209"/>
    <cellStyle name="Вывод 2 2 4 2 8" xfId="35210"/>
    <cellStyle name="Вывод 2 2 4 2 9" xfId="35211"/>
    <cellStyle name="Вывод 2 2 4 20" xfId="35212"/>
    <cellStyle name="Вывод 2 2 4 21" xfId="35213"/>
    <cellStyle name="Вывод 2 2 4 22" xfId="35214"/>
    <cellStyle name="Вывод 2 2 4 23" xfId="35215"/>
    <cellStyle name="Вывод 2 2 4 24" xfId="35216"/>
    <cellStyle name="Вывод 2 2 4 25" xfId="35217"/>
    <cellStyle name="Вывод 2 2 4 26" xfId="35218"/>
    <cellStyle name="Вывод 2 2 4 27" xfId="35219"/>
    <cellStyle name="Вывод 2 2 4 28" xfId="35220"/>
    <cellStyle name="Вывод 2 2 4 29" xfId="35221"/>
    <cellStyle name="Вывод 2 2 4 3" xfId="35222"/>
    <cellStyle name="Вывод 2 2 4 3 10" xfId="35223"/>
    <cellStyle name="Вывод 2 2 4 3 11" xfId="35224"/>
    <cellStyle name="Вывод 2 2 4 3 2" xfId="35225"/>
    <cellStyle name="Вывод 2 2 4 3 3" xfId="35226"/>
    <cellStyle name="Вывод 2 2 4 3 4" xfId="35227"/>
    <cellStyle name="Вывод 2 2 4 3 5" xfId="35228"/>
    <cellStyle name="Вывод 2 2 4 3 6" xfId="35229"/>
    <cellStyle name="Вывод 2 2 4 3 7" xfId="35230"/>
    <cellStyle name="Вывод 2 2 4 3 8" xfId="35231"/>
    <cellStyle name="Вывод 2 2 4 3 9" xfId="35232"/>
    <cellStyle name="Вывод 2 2 4 30" xfId="35233"/>
    <cellStyle name="Вывод 2 2 4 31" xfId="35234"/>
    <cellStyle name="Вывод 2 2 4 32" xfId="35235"/>
    <cellStyle name="Вывод 2 2 4 33" xfId="35236"/>
    <cellStyle name="Вывод 2 2 4 34" xfId="35237"/>
    <cellStyle name="Вывод 2 2 4 35" xfId="35238"/>
    <cellStyle name="Вывод 2 2 4 36" xfId="35239"/>
    <cellStyle name="Вывод 2 2 4 37" xfId="35240"/>
    <cellStyle name="Вывод 2 2 4 38" xfId="35241"/>
    <cellStyle name="Вывод 2 2 4 39" xfId="35242"/>
    <cellStyle name="Вывод 2 2 4 4" xfId="35243"/>
    <cellStyle name="Вывод 2 2 4 4 10" xfId="35244"/>
    <cellStyle name="Вывод 2 2 4 4 11" xfId="35245"/>
    <cellStyle name="Вывод 2 2 4 4 2" xfId="35246"/>
    <cellStyle name="Вывод 2 2 4 4 3" xfId="35247"/>
    <cellStyle name="Вывод 2 2 4 4 4" xfId="35248"/>
    <cellStyle name="Вывод 2 2 4 4 5" xfId="35249"/>
    <cellStyle name="Вывод 2 2 4 4 6" xfId="35250"/>
    <cellStyle name="Вывод 2 2 4 4 7" xfId="35251"/>
    <cellStyle name="Вывод 2 2 4 4 8" xfId="35252"/>
    <cellStyle name="Вывод 2 2 4 4 9" xfId="35253"/>
    <cellStyle name="Вывод 2 2 4 40" xfId="35254"/>
    <cellStyle name="Вывод 2 2 4 5" xfId="35255"/>
    <cellStyle name="Вывод 2 2 4 5 10" xfId="35256"/>
    <cellStyle name="Вывод 2 2 4 5 11" xfId="35257"/>
    <cellStyle name="Вывод 2 2 4 5 2" xfId="35258"/>
    <cellStyle name="Вывод 2 2 4 5 3" xfId="35259"/>
    <cellStyle name="Вывод 2 2 4 5 4" xfId="35260"/>
    <cellStyle name="Вывод 2 2 4 5 5" xfId="35261"/>
    <cellStyle name="Вывод 2 2 4 5 6" xfId="35262"/>
    <cellStyle name="Вывод 2 2 4 5 7" xfId="35263"/>
    <cellStyle name="Вывод 2 2 4 5 8" xfId="35264"/>
    <cellStyle name="Вывод 2 2 4 5 9" xfId="35265"/>
    <cellStyle name="Вывод 2 2 4 6" xfId="35266"/>
    <cellStyle name="Вывод 2 2 4 6 10" xfId="35267"/>
    <cellStyle name="Вывод 2 2 4 6 11" xfId="35268"/>
    <cellStyle name="Вывод 2 2 4 6 2" xfId="35269"/>
    <cellStyle name="Вывод 2 2 4 6 3" xfId="35270"/>
    <cellStyle name="Вывод 2 2 4 6 4" xfId="35271"/>
    <cellStyle name="Вывод 2 2 4 6 5" xfId="35272"/>
    <cellStyle name="Вывод 2 2 4 6 6" xfId="35273"/>
    <cellStyle name="Вывод 2 2 4 6 7" xfId="35274"/>
    <cellStyle name="Вывод 2 2 4 6 8" xfId="35275"/>
    <cellStyle name="Вывод 2 2 4 6 9" xfId="35276"/>
    <cellStyle name="Вывод 2 2 4 7" xfId="35277"/>
    <cellStyle name="Вывод 2 2 4 7 10" xfId="35278"/>
    <cellStyle name="Вывод 2 2 4 7 11" xfId="35279"/>
    <cellStyle name="Вывод 2 2 4 7 2" xfId="35280"/>
    <cellStyle name="Вывод 2 2 4 7 3" xfId="35281"/>
    <cellStyle name="Вывод 2 2 4 7 4" xfId="35282"/>
    <cellStyle name="Вывод 2 2 4 7 5" xfId="35283"/>
    <cellStyle name="Вывод 2 2 4 7 6" xfId="35284"/>
    <cellStyle name="Вывод 2 2 4 7 7" xfId="35285"/>
    <cellStyle name="Вывод 2 2 4 7 8" xfId="35286"/>
    <cellStyle name="Вывод 2 2 4 7 9" xfId="35287"/>
    <cellStyle name="Вывод 2 2 4 8" xfId="35288"/>
    <cellStyle name="Вывод 2 2 4 8 10" xfId="35289"/>
    <cellStyle name="Вывод 2 2 4 8 11" xfId="35290"/>
    <cellStyle name="Вывод 2 2 4 8 2" xfId="35291"/>
    <cellStyle name="Вывод 2 2 4 8 3" xfId="35292"/>
    <cellStyle name="Вывод 2 2 4 8 4" xfId="35293"/>
    <cellStyle name="Вывод 2 2 4 8 5" xfId="35294"/>
    <cellStyle name="Вывод 2 2 4 8 6" xfId="35295"/>
    <cellStyle name="Вывод 2 2 4 8 7" xfId="35296"/>
    <cellStyle name="Вывод 2 2 4 8 8" xfId="35297"/>
    <cellStyle name="Вывод 2 2 4 8 9" xfId="35298"/>
    <cellStyle name="Вывод 2 2 4 9" xfId="35299"/>
    <cellStyle name="Вывод 2 2 4 9 10" xfId="35300"/>
    <cellStyle name="Вывод 2 2 4 9 11" xfId="35301"/>
    <cellStyle name="Вывод 2 2 4 9 2" xfId="35302"/>
    <cellStyle name="Вывод 2 2 4 9 3" xfId="35303"/>
    <cellStyle name="Вывод 2 2 4 9 4" xfId="35304"/>
    <cellStyle name="Вывод 2 2 4 9 5" xfId="35305"/>
    <cellStyle name="Вывод 2 2 4 9 6" xfId="35306"/>
    <cellStyle name="Вывод 2 2 4 9 7" xfId="35307"/>
    <cellStyle name="Вывод 2 2 4 9 8" xfId="35308"/>
    <cellStyle name="Вывод 2 2 4 9 9" xfId="35309"/>
    <cellStyle name="Вывод 2 2 40" xfId="35310"/>
    <cellStyle name="Вывод 2 2 41" xfId="35311"/>
    <cellStyle name="Вывод 2 2 42" xfId="35312"/>
    <cellStyle name="Вывод 2 2 43" xfId="35313"/>
    <cellStyle name="Вывод 2 2 44" xfId="35314"/>
    <cellStyle name="Вывод 2 2 45" xfId="35315"/>
    <cellStyle name="Вывод 2 2 46" xfId="35316"/>
    <cellStyle name="Вывод 2 2 47" xfId="35317"/>
    <cellStyle name="Вывод 2 2 5" xfId="35318"/>
    <cellStyle name="Вывод 2 2 5 10" xfId="35319"/>
    <cellStyle name="Вывод 2 2 5 10 10" xfId="35320"/>
    <cellStyle name="Вывод 2 2 5 10 11" xfId="35321"/>
    <cellStyle name="Вывод 2 2 5 10 2" xfId="35322"/>
    <cellStyle name="Вывод 2 2 5 10 3" xfId="35323"/>
    <cellStyle name="Вывод 2 2 5 10 4" xfId="35324"/>
    <cellStyle name="Вывод 2 2 5 10 5" xfId="35325"/>
    <cellStyle name="Вывод 2 2 5 10 6" xfId="35326"/>
    <cellStyle name="Вывод 2 2 5 10 7" xfId="35327"/>
    <cellStyle name="Вывод 2 2 5 10 8" xfId="35328"/>
    <cellStyle name="Вывод 2 2 5 10 9" xfId="35329"/>
    <cellStyle name="Вывод 2 2 5 11" xfId="35330"/>
    <cellStyle name="Вывод 2 2 5 11 10" xfId="35331"/>
    <cellStyle name="Вывод 2 2 5 11 11" xfId="35332"/>
    <cellStyle name="Вывод 2 2 5 11 2" xfId="35333"/>
    <cellStyle name="Вывод 2 2 5 11 3" xfId="35334"/>
    <cellStyle name="Вывод 2 2 5 11 4" xfId="35335"/>
    <cellStyle name="Вывод 2 2 5 11 5" xfId="35336"/>
    <cellStyle name="Вывод 2 2 5 11 6" xfId="35337"/>
    <cellStyle name="Вывод 2 2 5 11 7" xfId="35338"/>
    <cellStyle name="Вывод 2 2 5 11 8" xfId="35339"/>
    <cellStyle name="Вывод 2 2 5 11 9" xfId="35340"/>
    <cellStyle name="Вывод 2 2 5 12" xfId="35341"/>
    <cellStyle name="Вывод 2 2 5 12 10" xfId="35342"/>
    <cellStyle name="Вывод 2 2 5 12 11" xfId="35343"/>
    <cellStyle name="Вывод 2 2 5 12 2" xfId="35344"/>
    <cellStyle name="Вывод 2 2 5 12 3" xfId="35345"/>
    <cellStyle name="Вывод 2 2 5 12 4" xfId="35346"/>
    <cellStyle name="Вывод 2 2 5 12 5" xfId="35347"/>
    <cellStyle name="Вывод 2 2 5 12 6" xfId="35348"/>
    <cellStyle name="Вывод 2 2 5 12 7" xfId="35349"/>
    <cellStyle name="Вывод 2 2 5 12 8" xfId="35350"/>
    <cellStyle name="Вывод 2 2 5 12 9" xfId="35351"/>
    <cellStyle name="Вывод 2 2 5 13" xfId="35352"/>
    <cellStyle name="Вывод 2 2 5 13 10" xfId="35353"/>
    <cellStyle name="Вывод 2 2 5 13 11" xfId="35354"/>
    <cellStyle name="Вывод 2 2 5 13 2" xfId="35355"/>
    <cellStyle name="Вывод 2 2 5 13 3" xfId="35356"/>
    <cellStyle name="Вывод 2 2 5 13 4" xfId="35357"/>
    <cellStyle name="Вывод 2 2 5 13 5" xfId="35358"/>
    <cellStyle name="Вывод 2 2 5 13 6" xfId="35359"/>
    <cellStyle name="Вывод 2 2 5 13 7" xfId="35360"/>
    <cellStyle name="Вывод 2 2 5 13 8" xfId="35361"/>
    <cellStyle name="Вывод 2 2 5 13 9" xfId="35362"/>
    <cellStyle name="Вывод 2 2 5 14" xfId="35363"/>
    <cellStyle name="Вывод 2 2 5 14 10" xfId="35364"/>
    <cellStyle name="Вывод 2 2 5 14 11" xfId="35365"/>
    <cellStyle name="Вывод 2 2 5 14 2" xfId="35366"/>
    <cellStyle name="Вывод 2 2 5 14 3" xfId="35367"/>
    <cellStyle name="Вывод 2 2 5 14 4" xfId="35368"/>
    <cellStyle name="Вывод 2 2 5 14 5" xfId="35369"/>
    <cellStyle name="Вывод 2 2 5 14 6" xfId="35370"/>
    <cellStyle name="Вывод 2 2 5 14 7" xfId="35371"/>
    <cellStyle name="Вывод 2 2 5 14 8" xfId="35372"/>
    <cellStyle name="Вывод 2 2 5 14 9" xfId="35373"/>
    <cellStyle name="Вывод 2 2 5 15" xfId="35374"/>
    <cellStyle name="Вывод 2 2 5 15 10" xfId="35375"/>
    <cellStyle name="Вывод 2 2 5 15 11" xfId="35376"/>
    <cellStyle name="Вывод 2 2 5 15 2" xfId="35377"/>
    <cellStyle name="Вывод 2 2 5 15 3" xfId="35378"/>
    <cellStyle name="Вывод 2 2 5 15 4" xfId="35379"/>
    <cellStyle name="Вывод 2 2 5 15 5" xfId="35380"/>
    <cellStyle name="Вывод 2 2 5 15 6" xfId="35381"/>
    <cellStyle name="Вывод 2 2 5 15 7" xfId="35382"/>
    <cellStyle name="Вывод 2 2 5 15 8" xfId="35383"/>
    <cellStyle name="Вывод 2 2 5 15 9" xfId="35384"/>
    <cellStyle name="Вывод 2 2 5 16" xfId="35385"/>
    <cellStyle name="Вывод 2 2 5 16 10" xfId="35386"/>
    <cellStyle name="Вывод 2 2 5 16 11" xfId="35387"/>
    <cellStyle name="Вывод 2 2 5 16 2" xfId="35388"/>
    <cellStyle name="Вывод 2 2 5 16 3" xfId="35389"/>
    <cellStyle name="Вывод 2 2 5 16 4" xfId="35390"/>
    <cellStyle name="Вывод 2 2 5 16 5" xfId="35391"/>
    <cellStyle name="Вывод 2 2 5 16 6" xfId="35392"/>
    <cellStyle name="Вывод 2 2 5 16 7" xfId="35393"/>
    <cellStyle name="Вывод 2 2 5 16 8" xfId="35394"/>
    <cellStyle name="Вывод 2 2 5 16 9" xfId="35395"/>
    <cellStyle name="Вывод 2 2 5 17" xfId="35396"/>
    <cellStyle name="Вывод 2 2 5 17 10" xfId="35397"/>
    <cellStyle name="Вывод 2 2 5 17 11" xfId="35398"/>
    <cellStyle name="Вывод 2 2 5 17 2" xfId="35399"/>
    <cellStyle name="Вывод 2 2 5 17 3" xfId="35400"/>
    <cellStyle name="Вывод 2 2 5 17 4" xfId="35401"/>
    <cellStyle name="Вывод 2 2 5 17 5" xfId="35402"/>
    <cellStyle name="Вывод 2 2 5 17 6" xfId="35403"/>
    <cellStyle name="Вывод 2 2 5 17 7" xfId="35404"/>
    <cellStyle name="Вывод 2 2 5 17 8" xfId="35405"/>
    <cellStyle name="Вывод 2 2 5 17 9" xfId="35406"/>
    <cellStyle name="Вывод 2 2 5 18" xfId="35407"/>
    <cellStyle name="Вывод 2 2 5 18 10" xfId="35408"/>
    <cellStyle name="Вывод 2 2 5 18 11" xfId="35409"/>
    <cellStyle name="Вывод 2 2 5 18 2" xfId="35410"/>
    <cellStyle name="Вывод 2 2 5 18 3" xfId="35411"/>
    <cellStyle name="Вывод 2 2 5 18 4" xfId="35412"/>
    <cellStyle name="Вывод 2 2 5 18 5" xfId="35413"/>
    <cellStyle name="Вывод 2 2 5 18 6" xfId="35414"/>
    <cellStyle name="Вывод 2 2 5 18 7" xfId="35415"/>
    <cellStyle name="Вывод 2 2 5 18 8" xfId="35416"/>
    <cellStyle name="Вывод 2 2 5 18 9" xfId="35417"/>
    <cellStyle name="Вывод 2 2 5 19" xfId="35418"/>
    <cellStyle name="Вывод 2 2 5 2" xfId="35419"/>
    <cellStyle name="Вывод 2 2 5 2 10" xfId="35420"/>
    <cellStyle name="Вывод 2 2 5 2 11" xfId="35421"/>
    <cellStyle name="Вывод 2 2 5 2 2" xfId="35422"/>
    <cellStyle name="Вывод 2 2 5 2 3" xfId="35423"/>
    <cellStyle name="Вывод 2 2 5 2 4" xfId="35424"/>
    <cellStyle name="Вывод 2 2 5 2 5" xfId="35425"/>
    <cellStyle name="Вывод 2 2 5 2 6" xfId="35426"/>
    <cellStyle name="Вывод 2 2 5 2 7" xfId="35427"/>
    <cellStyle name="Вывод 2 2 5 2 8" xfId="35428"/>
    <cellStyle name="Вывод 2 2 5 2 9" xfId="35429"/>
    <cellStyle name="Вывод 2 2 5 20" xfId="35430"/>
    <cellStyle name="Вывод 2 2 5 21" xfId="35431"/>
    <cellStyle name="Вывод 2 2 5 22" xfId="35432"/>
    <cellStyle name="Вывод 2 2 5 23" xfId="35433"/>
    <cellStyle name="Вывод 2 2 5 24" xfId="35434"/>
    <cellStyle name="Вывод 2 2 5 25" xfId="35435"/>
    <cellStyle name="Вывод 2 2 5 26" xfId="35436"/>
    <cellStyle name="Вывод 2 2 5 27" xfId="35437"/>
    <cellStyle name="Вывод 2 2 5 28" xfId="35438"/>
    <cellStyle name="Вывод 2 2 5 29" xfId="35439"/>
    <cellStyle name="Вывод 2 2 5 3" xfId="35440"/>
    <cellStyle name="Вывод 2 2 5 3 10" xfId="35441"/>
    <cellStyle name="Вывод 2 2 5 3 11" xfId="35442"/>
    <cellStyle name="Вывод 2 2 5 3 2" xfId="35443"/>
    <cellStyle name="Вывод 2 2 5 3 3" xfId="35444"/>
    <cellStyle name="Вывод 2 2 5 3 4" xfId="35445"/>
    <cellStyle name="Вывод 2 2 5 3 5" xfId="35446"/>
    <cellStyle name="Вывод 2 2 5 3 6" xfId="35447"/>
    <cellStyle name="Вывод 2 2 5 3 7" xfId="35448"/>
    <cellStyle name="Вывод 2 2 5 3 8" xfId="35449"/>
    <cellStyle name="Вывод 2 2 5 3 9" xfId="35450"/>
    <cellStyle name="Вывод 2 2 5 30" xfId="35451"/>
    <cellStyle name="Вывод 2 2 5 31" xfId="35452"/>
    <cellStyle name="Вывод 2 2 5 32" xfId="35453"/>
    <cellStyle name="Вывод 2 2 5 33" xfId="35454"/>
    <cellStyle name="Вывод 2 2 5 34" xfId="35455"/>
    <cellStyle name="Вывод 2 2 5 35" xfId="35456"/>
    <cellStyle name="Вывод 2 2 5 36" xfId="35457"/>
    <cellStyle name="Вывод 2 2 5 37" xfId="35458"/>
    <cellStyle name="Вывод 2 2 5 38" xfId="35459"/>
    <cellStyle name="Вывод 2 2 5 39" xfId="35460"/>
    <cellStyle name="Вывод 2 2 5 4" xfId="35461"/>
    <cellStyle name="Вывод 2 2 5 4 10" xfId="35462"/>
    <cellStyle name="Вывод 2 2 5 4 11" xfId="35463"/>
    <cellStyle name="Вывод 2 2 5 4 2" xfId="35464"/>
    <cellStyle name="Вывод 2 2 5 4 3" xfId="35465"/>
    <cellStyle name="Вывод 2 2 5 4 4" xfId="35466"/>
    <cellStyle name="Вывод 2 2 5 4 5" xfId="35467"/>
    <cellStyle name="Вывод 2 2 5 4 6" xfId="35468"/>
    <cellStyle name="Вывод 2 2 5 4 7" xfId="35469"/>
    <cellStyle name="Вывод 2 2 5 4 8" xfId="35470"/>
    <cellStyle name="Вывод 2 2 5 4 9" xfId="35471"/>
    <cellStyle name="Вывод 2 2 5 40" xfId="35472"/>
    <cellStyle name="Вывод 2 2 5 5" xfId="35473"/>
    <cellStyle name="Вывод 2 2 5 5 10" xfId="35474"/>
    <cellStyle name="Вывод 2 2 5 5 11" xfId="35475"/>
    <cellStyle name="Вывод 2 2 5 5 2" xfId="35476"/>
    <cellStyle name="Вывод 2 2 5 5 3" xfId="35477"/>
    <cellStyle name="Вывод 2 2 5 5 4" xfId="35478"/>
    <cellStyle name="Вывод 2 2 5 5 5" xfId="35479"/>
    <cellStyle name="Вывод 2 2 5 5 6" xfId="35480"/>
    <cellStyle name="Вывод 2 2 5 5 7" xfId="35481"/>
    <cellStyle name="Вывод 2 2 5 5 8" xfId="35482"/>
    <cellStyle name="Вывод 2 2 5 5 9" xfId="35483"/>
    <cellStyle name="Вывод 2 2 5 6" xfId="35484"/>
    <cellStyle name="Вывод 2 2 5 6 10" xfId="35485"/>
    <cellStyle name="Вывод 2 2 5 6 11" xfId="35486"/>
    <cellStyle name="Вывод 2 2 5 6 2" xfId="35487"/>
    <cellStyle name="Вывод 2 2 5 6 3" xfId="35488"/>
    <cellStyle name="Вывод 2 2 5 6 4" xfId="35489"/>
    <cellStyle name="Вывод 2 2 5 6 5" xfId="35490"/>
    <cellStyle name="Вывод 2 2 5 6 6" xfId="35491"/>
    <cellStyle name="Вывод 2 2 5 6 7" xfId="35492"/>
    <cellStyle name="Вывод 2 2 5 6 8" xfId="35493"/>
    <cellStyle name="Вывод 2 2 5 6 9" xfId="35494"/>
    <cellStyle name="Вывод 2 2 5 7" xfId="35495"/>
    <cellStyle name="Вывод 2 2 5 7 10" xfId="35496"/>
    <cellStyle name="Вывод 2 2 5 7 11" xfId="35497"/>
    <cellStyle name="Вывод 2 2 5 7 2" xfId="35498"/>
    <cellStyle name="Вывод 2 2 5 7 3" xfId="35499"/>
    <cellStyle name="Вывод 2 2 5 7 4" xfId="35500"/>
    <cellStyle name="Вывод 2 2 5 7 5" xfId="35501"/>
    <cellStyle name="Вывод 2 2 5 7 6" xfId="35502"/>
    <cellStyle name="Вывод 2 2 5 7 7" xfId="35503"/>
    <cellStyle name="Вывод 2 2 5 7 8" xfId="35504"/>
    <cellStyle name="Вывод 2 2 5 7 9" xfId="35505"/>
    <cellStyle name="Вывод 2 2 5 8" xfId="35506"/>
    <cellStyle name="Вывод 2 2 5 8 10" xfId="35507"/>
    <cellStyle name="Вывод 2 2 5 8 11" xfId="35508"/>
    <cellStyle name="Вывод 2 2 5 8 2" xfId="35509"/>
    <cellStyle name="Вывод 2 2 5 8 3" xfId="35510"/>
    <cellStyle name="Вывод 2 2 5 8 4" xfId="35511"/>
    <cellStyle name="Вывод 2 2 5 8 5" xfId="35512"/>
    <cellStyle name="Вывод 2 2 5 8 6" xfId="35513"/>
    <cellStyle name="Вывод 2 2 5 8 7" xfId="35514"/>
    <cellStyle name="Вывод 2 2 5 8 8" xfId="35515"/>
    <cellStyle name="Вывод 2 2 5 8 9" xfId="35516"/>
    <cellStyle name="Вывод 2 2 5 9" xfId="35517"/>
    <cellStyle name="Вывод 2 2 5 9 10" xfId="35518"/>
    <cellStyle name="Вывод 2 2 5 9 11" xfId="35519"/>
    <cellStyle name="Вывод 2 2 5 9 2" xfId="35520"/>
    <cellStyle name="Вывод 2 2 5 9 3" xfId="35521"/>
    <cellStyle name="Вывод 2 2 5 9 4" xfId="35522"/>
    <cellStyle name="Вывод 2 2 5 9 5" xfId="35523"/>
    <cellStyle name="Вывод 2 2 5 9 6" xfId="35524"/>
    <cellStyle name="Вывод 2 2 5 9 7" xfId="35525"/>
    <cellStyle name="Вывод 2 2 5 9 8" xfId="35526"/>
    <cellStyle name="Вывод 2 2 5 9 9" xfId="35527"/>
    <cellStyle name="Вывод 2 2 6" xfId="35528"/>
    <cellStyle name="Вывод 2 2 6 10" xfId="35529"/>
    <cellStyle name="Вывод 2 2 6 10 10" xfId="35530"/>
    <cellStyle name="Вывод 2 2 6 10 11" xfId="35531"/>
    <cellStyle name="Вывод 2 2 6 10 2" xfId="35532"/>
    <cellStyle name="Вывод 2 2 6 10 3" xfId="35533"/>
    <cellStyle name="Вывод 2 2 6 10 4" xfId="35534"/>
    <cellStyle name="Вывод 2 2 6 10 5" xfId="35535"/>
    <cellStyle name="Вывод 2 2 6 10 6" xfId="35536"/>
    <cellStyle name="Вывод 2 2 6 10 7" xfId="35537"/>
    <cellStyle name="Вывод 2 2 6 10 8" xfId="35538"/>
    <cellStyle name="Вывод 2 2 6 10 9" xfId="35539"/>
    <cellStyle name="Вывод 2 2 6 11" xfId="35540"/>
    <cellStyle name="Вывод 2 2 6 11 10" xfId="35541"/>
    <cellStyle name="Вывод 2 2 6 11 11" xfId="35542"/>
    <cellStyle name="Вывод 2 2 6 11 2" xfId="35543"/>
    <cellStyle name="Вывод 2 2 6 11 3" xfId="35544"/>
    <cellStyle name="Вывод 2 2 6 11 4" xfId="35545"/>
    <cellStyle name="Вывод 2 2 6 11 5" xfId="35546"/>
    <cellStyle name="Вывод 2 2 6 11 6" xfId="35547"/>
    <cellStyle name="Вывод 2 2 6 11 7" xfId="35548"/>
    <cellStyle name="Вывод 2 2 6 11 8" xfId="35549"/>
    <cellStyle name="Вывод 2 2 6 11 9" xfId="35550"/>
    <cellStyle name="Вывод 2 2 6 12" xfId="35551"/>
    <cellStyle name="Вывод 2 2 6 12 10" xfId="35552"/>
    <cellStyle name="Вывод 2 2 6 12 11" xfId="35553"/>
    <cellStyle name="Вывод 2 2 6 12 2" xfId="35554"/>
    <cellStyle name="Вывод 2 2 6 12 3" xfId="35555"/>
    <cellStyle name="Вывод 2 2 6 12 4" xfId="35556"/>
    <cellStyle name="Вывод 2 2 6 12 5" xfId="35557"/>
    <cellStyle name="Вывод 2 2 6 12 6" xfId="35558"/>
    <cellStyle name="Вывод 2 2 6 12 7" xfId="35559"/>
    <cellStyle name="Вывод 2 2 6 12 8" xfId="35560"/>
    <cellStyle name="Вывод 2 2 6 12 9" xfId="35561"/>
    <cellStyle name="Вывод 2 2 6 13" xfId="35562"/>
    <cellStyle name="Вывод 2 2 6 13 10" xfId="35563"/>
    <cellStyle name="Вывод 2 2 6 13 11" xfId="35564"/>
    <cellStyle name="Вывод 2 2 6 13 2" xfId="35565"/>
    <cellStyle name="Вывод 2 2 6 13 3" xfId="35566"/>
    <cellStyle name="Вывод 2 2 6 13 4" xfId="35567"/>
    <cellStyle name="Вывод 2 2 6 13 5" xfId="35568"/>
    <cellStyle name="Вывод 2 2 6 13 6" xfId="35569"/>
    <cellStyle name="Вывод 2 2 6 13 7" xfId="35570"/>
    <cellStyle name="Вывод 2 2 6 13 8" xfId="35571"/>
    <cellStyle name="Вывод 2 2 6 13 9" xfId="35572"/>
    <cellStyle name="Вывод 2 2 6 14" xfId="35573"/>
    <cellStyle name="Вывод 2 2 6 14 10" xfId="35574"/>
    <cellStyle name="Вывод 2 2 6 14 11" xfId="35575"/>
    <cellStyle name="Вывод 2 2 6 14 2" xfId="35576"/>
    <cellStyle name="Вывод 2 2 6 14 3" xfId="35577"/>
    <cellStyle name="Вывод 2 2 6 14 4" xfId="35578"/>
    <cellStyle name="Вывод 2 2 6 14 5" xfId="35579"/>
    <cellStyle name="Вывод 2 2 6 14 6" xfId="35580"/>
    <cellStyle name="Вывод 2 2 6 14 7" xfId="35581"/>
    <cellStyle name="Вывод 2 2 6 14 8" xfId="35582"/>
    <cellStyle name="Вывод 2 2 6 14 9" xfId="35583"/>
    <cellStyle name="Вывод 2 2 6 15" xfId="35584"/>
    <cellStyle name="Вывод 2 2 6 15 10" xfId="35585"/>
    <cellStyle name="Вывод 2 2 6 15 11" xfId="35586"/>
    <cellStyle name="Вывод 2 2 6 15 2" xfId="35587"/>
    <cellStyle name="Вывод 2 2 6 15 3" xfId="35588"/>
    <cellStyle name="Вывод 2 2 6 15 4" xfId="35589"/>
    <cellStyle name="Вывод 2 2 6 15 5" xfId="35590"/>
    <cellStyle name="Вывод 2 2 6 15 6" xfId="35591"/>
    <cellStyle name="Вывод 2 2 6 15 7" xfId="35592"/>
    <cellStyle name="Вывод 2 2 6 15 8" xfId="35593"/>
    <cellStyle name="Вывод 2 2 6 15 9" xfId="35594"/>
    <cellStyle name="Вывод 2 2 6 16" xfId="35595"/>
    <cellStyle name="Вывод 2 2 6 16 10" xfId="35596"/>
    <cellStyle name="Вывод 2 2 6 16 11" xfId="35597"/>
    <cellStyle name="Вывод 2 2 6 16 2" xfId="35598"/>
    <cellStyle name="Вывод 2 2 6 16 3" xfId="35599"/>
    <cellStyle name="Вывод 2 2 6 16 4" xfId="35600"/>
    <cellStyle name="Вывод 2 2 6 16 5" xfId="35601"/>
    <cellStyle name="Вывод 2 2 6 16 6" xfId="35602"/>
    <cellStyle name="Вывод 2 2 6 16 7" xfId="35603"/>
    <cellStyle name="Вывод 2 2 6 16 8" xfId="35604"/>
    <cellStyle name="Вывод 2 2 6 16 9" xfId="35605"/>
    <cellStyle name="Вывод 2 2 6 17" xfId="35606"/>
    <cellStyle name="Вывод 2 2 6 17 10" xfId="35607"/>
    <cellStyle name="Вывод 2 2 6 17 11" xfId="35608"/>
    <cellStyle name="Вывод 2 2 6 17 2" xfId="35609"/>
    <cellStyle name="Вывод 2 2 6 17 3" xfId="35610"/>
    <cellStyle name="Вывод 2 2 6 17 4" xfId="35611"/>
    <cellStyle name="Вывод 2 2 6 17 5" xfId="35612"/>
    <cellStyle name="Вывод 2 2 6 17 6" xfId="35613"/>
    <cellStyle name="Вывод 2 2 6 17 7" xfId="35614"/>
    <cellStyle name="Вывод 2 2 6 17 8" xfId="35615"/>
    <cellStyle name="Вывод 2 2 6 17 9" xfId="35616"/>
    <cellStyle name="Вывод 2 2 6 18" xfId="35617"/>
    <cellStyle name="Вывод 2 2 6 18 10" xfId="35618"/>
    <cellStyle name="Вывод 2 2 6 18 11" xfId="35619"/>
    <cellStyle name="Вывод 2 2 6 18 2" xfId="35620"/>
    <cellStyle name="Вывод 2 2 6 18 3" xfId="35621"/>
    <cellStyle name="Вывод 2 2 6 18 4" xfId="35622"/>
    <cellStyle name="Вывод 2 2 6 18 5" xfId="35623"/>
    <cellStyle name="Вывод 2 2 6 18 6" xfId="35624"/>
    <cellStyle name="Вывод 2 2 6 18 7" xfId="35625"/>
    <cellStyle name="Вывод 2 2 6 18 8" xfId="35626"/>
    <cellStyle name="Вывод 2 2 6 18 9" xfId="35627"/>
    <cellStyle name="Вывод 2 2 6 19" xfId="35628"/>
    <cellStyle name="Вывод 2 2 6 2" xfId="35629"/>
    <cellStyle name="Вывод 2 2 6 2 10" xfId="35630"/>
    <cellStyle name="Вывод 2 2 6 2 11" xfId="35631"/>
    <cellStyle name="Вывод 2 2 6 2 2" xfId="35632"/>
    <cellStyle name="Вывод 2 2 6 2 3" xfId="35633"/>
    <cellStyle name="Вывод 2 2 6 2 4" xfId="35634"/>
    <cellStyle name="Вывод 2 2 6 2 5" xfId="35635"/>
    <cellStyle name="Вывод 2 2 6 2 6" xfId="35636"/>
    <cellStyle name="Вывод 2 2 6 2 7" xfId="35637"/>
    <cellStyle name="Вывод 2 2 6 2 8" xfId="35638"/>
    <cellStyle name="Вывод 2 2 6 2 9" xfId="35639"/>
    <cellStyle name="Вывод 2 2 6 20" xfId="35640"/>
    <cellStyle name="Вывод 2 2 6 21" xfId="35641"/>
    <cellStyle name="Вывод 2 2 6 22" xfId="35642"/>
    <cellStyle name="Вывод 2 2 6 23" xfId="35643"/>
    <cellStyle name="Вывод 2 2 6 24" xfId="35644"/>
    <cellStyle name="Вывод 2 2 6 25" xfId="35645"/>
    <cellStyle name="Вывод 2 2 6 26" xfId="35646"/>
    <cellStyle name="Вывод 2 2 6 27" xfId="35647"/>
    <cellStyle name="Вывод 2 2 6 28" xfId="35648"/>
    <cellStyle name="Вывод 2 2 6 29" xfId="35649"/>
    <cellStyle name="Вывод 2 2 6 3" xfId="35650"/>
    <cellStyle name="Вывод 2 2 6 3 10" xfId="35651"/>
    <cellStyle name="Вывод 2 2 6 3 11" xfId="35652"/>
    <cellStyle name="Вывод 2 2 6 3 2" xfId="35653"/>
    <cellStyle name="Вывод 2 2 6 3 3" xfId="35654"/>
    <cellStyle name="Вывод 2 2 6 3 4" xfId="35655"/>
    <cellStyle name="Вывод 2 2 6 3 5" xfId="35656"/>
    <cellStyle name="Вывод 2 2 6 3 6" xfId="35657"/>
    <cellStyle name="Вывод 2 2 6 3 7" xfId="35658"/>
    <cellStyle name="Вывод 2 2 6 3 8" xfId="35659"/>
    <cellStyle name="Вывод 2 2 6 3 9" xfId="35660"/>
    <cellStyle name="Вывод 2 2 6 30" xfId="35661"/>
    <cellStyle name="Вывод 2 2 6 31" xfId="35662"/>
    <cellStyle name="Вывод 2 2 6 32" xfId="35663"/>
    <cellStyle name="Вывод 2 2 6 33" xfId="35664"/>
    <cellStyle name="Вывод 2 2 6 34" xfId="35665"/>
    <cellStyle name="Вывод 2 2 6 35" xfId="35666"/>
    <cellStyle name="Вывод 2 2 6 36" xfId="35667"/>
    <cellStyle name="Вывод 2 2 6 37" xfId="35668"/>
    <cellStyle name="Вывод 2 2 6 38" xfId="35669"/>
    <cellStyle name="Вывод 2 2 6 39" xfId="35670"/>
    <cellStyle name="Вывод 2 2 6 4" xfId="35671"/>
    <cellStyle name="Вывод 2 2 6 4 10" xfId="35672"/>
    <cellStyle name="Вывод 2 2 6 4 11" xfId="35673"/>
    <cellStyle name="Вывод 2 2 6 4 2" xfId="35674"/>
    <cellStyle name="Вывод 2 2 6 4 3" xfId="35675"/>
    <cellStyle name="Вывод 2 2 6 4 4" xfId="35676"/>
    <cellStyle name="Вывод 2 2 6 4 5" xfId="35677"/>
    <cellStyle name="Вывод 2 2 6 4 6" xfId="35678"/>
    <cellStyle name="Вывод 2 2 6 4 7" xfId="35679"/>
    <cellStyle name="Вывод 2 2 6 4 8" xfId="35680"/>
    <cellStyle name="Вывод 2 2 6 4 9" xfId="35681"/>
    <cellStyle name="Вывод 2 2 6 40" xfId="35682"/>
    <cellStyle name="Вывод 2 2 6 5" xfId="35683"/>
    <cellStyle name="Вывод 2 2 6 5 10" xfId="35684"/>
    <cellStyle name="Вывод 2 2 6 5 11" xfId="35685"/>
    <cellStyle name="Вывод 2 2 6 5 2" xfId="35686"/>
    <cellStyle name="Вывод 2 2 6 5 3" xfId="35687"/>
    <cellStyle name="Вывод 2 2 6 5 4" xfId="35688"/>
    <cellStyle name="Вывод 2 2 6 5 5" xfId="35689"/>
    <cellStyle name="Вывод 2 2 6 5 6" xfId="35690"/>
    <cellStyle name="Вывод 2 2 6 5 7" xfId="35691"/>
    <cellStyle name="Вывод 2 2 6 5 8" xfId="35692"/>
    <cellStyle name="Вывод 2 2 6 5 9" xfId="35693"/>
    <cellStyle name="Вывод 2 2 6 6" xfId="35694"/>
    <cellStyle name="Вывод 2 2 6 6 10" xfId="35695"/>
    <cellStyle name="Вывод 2 2 6 6 11" xfId="35696"/>
    <cellStyle name="Вывод 2 2 6 6 2" xfId="35697"/>
    <cellStyle name="Вывод 2 2 6 6 3" xfId="35698"/>
    <cellStyle name="Вывод 2 2 6 6 4" xfId="35699"/>
    <cellStyle name="Вывод 2 2 6 6 5" xfId="35700"/>
    <cellStyle name="Вывод 2 2 6 6 6" xfId="35701"/>
    <cellStyle name="Вывод 2 2 6 6 7" xfId="35702"/>
    <cellStyle name="Вывод 2 2 6 6 8" xfId="35703"/>
    <cellStyle name="Вывод 2 2 6 6 9" xfId="35704"/>
    <cellStyle name="Вывод 2 2 6 7" xfId="35705"/>
    <cellStyle name="Вывод 2 2 6 7 10" xfId="35706"/>
    <cellStyle name="Вывод 2 2 6 7 11" xfId="35707"/>
    <cellStyle name="Вывод 2 2 6 7 2" xfId="35708"/>
    <cellStyle name="Вывод 2 2 6 7 3" xfId="35709"/>
    <cellStyle name="Вывод 2 2 6 7 4" xfId="35710"/>
    <cellStyle name="Вывод 2 2 6 7 5" xfId="35711"/>
    <cellStyle name="Вывод 2 2 6 7 6" xfId="35712"/>
    <cellStyle name="Вывод 2 2 6 7 7" xfId="35713"/>
    <cellStyle name="Вывод 2 2 6 7 8" xfId="35714"/>
    <cellStyle name="Вывод 2 2 6 7 9" xfId="35715"/>
    <cellStyle name="Вывод 2 2 6 8" xfId="35716"/>
    <cellStyle name="Вывод 2 2 6 8 10" xfId="35717"/>
    <cellStyle name="Вывод 2 2 6 8 11" xfId="35718"/>
    <cellStyle name="Вывод 2 2 6 8 2" xfId="35719"/>
    <cellStyle name="Вывод 2 2 6 8 3" xfId="35720"/>
    <cellStyle name="Вывод 2 2 6 8 4" xfId="35721"/>
    <cellStyle name="Вывод 2 2 6 8 5" xfId="35722"/>
    <cellStyle name="Вывод 2 2 6 8 6" xfId="35723"/>
    <cellStyle name="Вывод 2 2 6 8 7" xfId="35724"/>
    <cellStyle name="Вывод 2 2 6 8 8" xfId="35725"/>
    <cellStyle name="Вывод 2 2 6 8 9" xfId="35726"/>
    <cellStyle name="Вывод 2 2 6 9" xfId="35727"/>
    <cellStyle name="Вывод 2 2 6 9 10" xfId="35728"/>
    <cellStyle name="Вывод 2 2 6 9 11" xfId="35729"/>
    <cellStyle name="Вывод 2 2 6 9 2" xfId="35730"/>
    <cellStyle name="Вывод 2 2 6 9 3" xfId="35731"/>
    <cellStyle name="Вывод 2 2 6 9 4" xfId="35732"/>
    <cellStyle name="Вывод 2 2 6 9 5" xfId="35733"/>
    <cellStyle name="Вывод 2 2 6 9 6" xfId="35734"/>
    <cellStyle name="Вывод 2 2 6 9 7" xfId="35735"/>
    <cellStyle name="Вывод 2 2 6 9 8" xfId="35736"/>
    <cellStyle name="Вывод 2 2 6 9 9" xfId="35737"/>
    <cellStyle name="Вывод 2 2 7" xfId="35738"/>
    <cellStyle name="Вывод 2 2 7 10" xfId="35739"/>
    <cellStyle name="Вывод 2 2 7 10 10" xfId="35740"/>
    <cellStyle name="Вывод 2 2 7 10 11" xfId="35741"/>
    <cellStyle name="Вывод 2 2 7 10 2" xfId="35742"/>
    <cellStyle name="Вывод 2 2 7 10 3" xfId="35743"/>
    <cellStyle name="Вывод 2 2 7 10 4" xfId="35744"/>
    <cellStyle name="Вывод 2 2 7 10 5" xfId="35745"/>
    <cellStyle name="Вывод 2 2 7 10 6" xfId="35746"/>
    <cellStyle name="Вывод 2 2 7 10 7" xfId="35747"/>
    <cellStyle name="Вывод 2 2 7 10 8" xfId="35748"/>
    <cellStyle name="Вывод 2 2 7 10 9" xfId="35749"/>
    <cellStyle name="Вывод 2 2 7 11" xfId="35750"/>
    <cellStyle name="Вывод 2 2 7 11 10" xfId="35751"/>
    <cellStyle name="Вывод 2 2 7 11 11" xfId="35752"/>
    <cellStyle name="Вывод 2 2 7 11 2" xfId="35753"/>
    <cellStyle name="Вывод 2 2 7 11 3" xfId="35754"/>
    <cellStyle name="Вывод 2 2 7 11 4" xfId="35755"/>
    <cellStyle name="Вывод 2 2 7 11 5" xfId="35756"/>
    <cellStyle name="Вывод 2 2 7 11 6" xfId="35757"/>
    <cellStyle name="Вывод 2 2 7 11 7" xfId="35758"/>
    <cellStyle name="Вывод 2 2 7 11 8" xfId="35759"/>
    <cellStyle name="Вывод 2 2 7 11 9" xfId="35760"/>
    <cellStyle name="Вывод 2 2 7 12" xfId="35761"/>
    <cellStyle name="Вывод 2 2 7 12 10" xfId="35762"/>
    <cellStyle name="Вывод 2 2 7 12 11" xfId="35763"/>
    <cellStyle name="Вывод 2 2 7 12 2" xfId="35764"/>
    <cellStyle name="Вывод 2 2 7 12 3" xfId="35765"/>
    <cellStyle name="Вывод 2 2 7 12 4" xfId="35766"/>
    <cellStyle name="Вывод 2 2 7 12 5" xfId="35767"/>
    <cellStyle name="Вывод 2 2 7 12 6" xfId="35768"/>
    <cellStyle name="Вывод 2 2 7 12 7" xfId="35769"/>
    <cellStyle name="Вывод 2 2 7 12 8" xfId="35770"/>
    <cellStyle name="Вывод 2 2 7 12 9" xfId="35771"/>
    <cellStyle name="Вывод 2 2 7 13" xfId="35772"/>
    <cellStyle name="Вывод 2 2 7 13 10" xfId="35773"/>
    <cellStyle name="Вывод 2 2 7 13 11" xfId="35774"/>
    <cellStyle name="Вывод 2 2 7 13 2" xfId="35775"/>
    <cellStyle name="Вывод 2 2 7 13 3" xfId="35776"/>
    <cellStyle name="Вывод 2 2 7 13 4" xfId="35777"/>
    <cellStyle name="Вывод 2 2 7 13 5" xfId="35778"/>
    <cellStyle name="Вывод 2 2 7 13 6" xfId="35779"/>
    <cellStyle name="Вывод 2 2 7 13 7" xfId="35780"/>
    <cellStyle name="Вывод 2 2 7 13 8" xfId="35781"/>
    <cellStyle name="Вывод 2 2 7 13 9" xfId="35782"/>
    <cellStyle name="Вывод 2 2 7 14" xfId="35783"/>
    <cellStyle name="Вывод 2 2 7 14 10" xfId="35784"/>
    <cellStyle name="Вывод 2 2 7 14 11" xfId="35785"/>
    <cellStyle name="Вывод 2 2 7 14 2" xfId="35786"/>
    <cellStyle name="Вывод 2 2 7 14 3" xfId="35787"/>
    <cellStyle name="Вывод 2 2 7 14 4" xfId="35788"/>
    <cellStyle name="Вывод 2 2 7 14 5" xfId="35789"/>
    <cellStyle name="Вывод 2 2 7 14 6" xfId="35790"/>
    <cellStyle name="Вывод 2 2 7 14 7" xfId="35791"/>
    <cellStyle name="Вывод 2 2 7 14 8" xfId="35792"/>
    <cellStyle name="Вывод 2 2 7 14 9" xfId="35793"/>
    <cellStyle name="Вывод 2 2 7 15" xfId="35794"/>
    <cellStyle name="Вывод 2 2 7 15 10" xfId="35795"/>
    <cellStyle name="Вывод 2 2 7 15 11" xfId="35796"/>
    <cellStyle name="Вывод 2 2 7 15 2" xfId="35797"/>
    <cellStyle name="Вывод 2 2 7 15 3" xfId="35798"/>
    <cellStyle name="Вывод 2 2 7 15 4" xfId="35799"/>
    <cellStyle name="Вывод 2 2 7 15 5" xfId="35800"/>
    <cellStyle name="Вывод 2 2 7 15 6" xfId="35801"/>
    <cellStyle name="Вывод 2 2 7 15 7" xfId="35802"/>
    <cellStyle name="Вывод 2 2 7 15 8" xfId="35803"/>
    <cellStyle name="Вывод 2 2 7 15 9" xfId="35804"/>
    <cellStyle name="Вывод 2 2 7 16" xfId="35805"/>
    <cellStyle name="Вывод 2 2 7 16 10" xfId="35806"/>
    <cellStyle name="Вывод 2 2 7 16 11" xfId="35807"/>
    <cellStyle name="Вывод 2 2 7 16 2" xfId="35808"/>
    <cellStyle name="Вывод 2 2 7 16 3" xfId="35809"/>
    <cellStyle name="Вывод 2 2 7 16 4" xfId="35810"/>
    <cellStyle name="Вывод 2 2 7 16 5" xfId="35811"/>
    <cellStyle name="Вывод 2 2 7 16 6" xfId="35812"/>
    <cellStyle name="Вывод 2 2 7 16 7" xfId="35813"/>
    <cellStyle name="Вывод 2 2 7 16 8" xfId="35814"/>
    <cellStyle name="Вывод 2 2 7 16 9" xfId="35815"/>
    <cellStyle name="Вывод 2 2 7 17" xfId="35816"/>
    <cellStyle name="Вывод 2 2 7 17 10" xfId="35817"/>
    <cellStyle name="Вывод 2 2 7 17 11" xfId="35818"/>
    <cellStyle name="Вывод 2 2 7 17 2" xfId="35819"/>
    <cellStyle name="Вывод 2 2 7 17 3" xfId="35820"/>
    <cellStyle name="Вывод 2 2 7 17 4" xfId="35821"/>
    <cellStyle name="Вывод 2 2 7 17 5" xfId="35822"/>
    <cellStyle name="Вывод 2 2 7 17 6" xfId="35823"/>
    <cellStyle name="Вывод 2 2 7 17 7" xfId="35824"/>
    <cellStyle name="Вывод 2 2 7 17 8" xfId="35825"/>
    <cellStyle name="Вывод 2 2 7 17 9" xfId="35826"/>
    <cellStyle name="Вывод 2 2 7 18" xfId="35827"/>
    <cellStyle name="Вывод 2 2 7 18 10" xfId="35828"/>
    <cellStyle name="Вывод 2 2 7 18 11" xfId="35829"/>
    <cellStyle name="Вывод 2 2 7 18 2" xfId="35830"/>
    <cellStyle name="Вывод 2 2 7 18 3" xfId="35831"/>
    <cellStyle name="Вывод 2 2 7 18 4" xfId="35832"/>
    <cellStyle name="Вывод 2 2 7 18 5" xfId="35833"/>
    <cellStyle name="Вывод 2 2 7 18 6" xfId="35834"/>
    <cellStyle name="Вывод 2 2 7 18 7" xfId="35835"/>
    <cellStyle name="Вывод 2 2 7 18 8" xfId="35836"/>
    <cellStyle name="Вывод 2 2 7 18 9" xfId="35837"/>
    <cellStyle name="Вывод 2 2 7 19" xfId="35838"/>
    <cellStyle name="Вывод 2 2 7 2" xfId="35839"/>
    <cellStyle name="Вывод 2 2 7 2 10" xfId="35840"/>
    <cellStyle name="Вывод 2 2 7 2 11" xfId="35841"/>
    <cellStyle name="Вывод 2 2 7 2 2" xfId="35842"/>
    <cellStyle name="Вывод 2 2 7 2 3" xfId="35843"/>
    <cellStyle name="Вывод 2 2 7 2 4" xfId="35844"/>
    <cellStyle name="Вывод 2 2 7 2 5" xfId="35845"/>
    <cellStyle name="Вывод 2 2 7 2 6" xfId="35846"/>
    <cellStyle name="Вывод 2 2 7 2 7" xfId="35847"/>
    <cellStyle name="Вывод 2 2 7 2 8" xfId="35848"/>
    <cellStyle name="Вывод 2 2 7 2 9" xfId="35849"/>
    <cellStyle name="Вывод 2 2 7 20" xfId="35850"/>
    <cellStyle name="Вывод 2 2 7 21" xfId="35851"/>
    <cellStyle name="Вывод 2 2 7 22" xfId="35852"/>
    <cellStyle name="Вывод 2 2 7 23" xfId="35853"/>
    <cellStyle name="Вывод 2 2 7 24" xfId="35854"/>
    <cellStyle name="Вывод 2 2 7 25" xfId="35855"/>
    <cellStyle name="Вывод 2 2 7 26" xfId="35856"/>
    <cellStyle name="Вывод 2 2 7 27" xfId="35857"/>
    <cellStyle name="Вывод 2 2 7 28" xfId="35858"/>
    <cellStyle name="Вывод 2 2 7 29" xfId="35859"/>
    <cellStyle name="Вывод 2 2 7 3" xfId="35860"/>
    <cellStyle name="Вывод 2 2 7 3 10" xfId="35861"/>
    <cellStyle name="Вывод 2 2 7 3 11" xfId="35862"/>
    <cellStyle name="Вывод 2 2 7 3 2" xfId="35863"/>
    <cellStyle name="Вывод 2 2 7 3 3" xfId="35864"/>
    <cellStyle name="Вывод 2 2 7 3 4" xfId="35865"/>
    <cellStyle name="Вывод 2 2 7 3 5" xfId="35866"/>
    <cellStyle name="Вывод 2 2 7 3 6" xfId="35867"/>
    <cellStyle name="Вывод 2 2 7 3 7" xfId="35868"/>
    <cellStyle name="Вывод 2 2 7 3 8" xfId="35869"/>
    <cellStyle name="Вывод 2 2 7 3 9" xfId="35870"/>
    <cellStyle name="Вывод 2 2 7 30" xfId="35871"/>
    <cellStyle name="Вывод 2 2 7 31" xfId="35872"/>
    <cellStyle name="Вывод 2 2 7 32" xfId="35873"/>
    <cellStyle name="Вывод 2 2 7 33" xfId="35874"/>
    <cellStyle name="Вывод 2 2 7 34" xfId="35875"/>
    <cellStyle name="Вывод 2 2 7 35" xfId="35876"/>
    <cellStyle name="Вывод 2 2 7 36" xfId="35877"/>
    <cellStyle name="Вывод 2 2 7 37" xfId="35878"/>
    <cellStyle name="Вывод 2 2 7 38" xfId="35879"/>
    <cellStyle name="Вывод 2 2 7 39" xfId="35880"/>
    <cellStyle name="Вывод 2 2 7 4" xfId="35881"/>
    <cellStyle name="Вывод 2 2 7 4 10" xfId="35882"/>
    <cellStyle name="Вывод 2 2 7 4 11" xfId="35883"/>
    <cellStyle name="Вывод 2 2 7 4 2" xfId="35884"/>
    <cellStyle name="Вывод 2 2 7 4 3" xfId="35885"/>
    <cellStyle name="Вывод 2 2 7 4 4" xfId="35886"/>
    <cellStyle name="Вывод 2 2 7 4 5" xfId="35887"/>
    <cellStyle name="Вывод 2 2 7 4 6" xfId="35888"/>
    <cellStyle name="Вывод 2 2 7 4 7" xfId="35889"/>
    <cellStyle name="Вывод 2 2 7 4 8" xfId="35890"/>
    <cellStyle name="Вывод 2 2 7 4 9" xfId="35891"/>
    <cellStyle name="Вывод 2 2 7 40" xfId="35892"/>
    <cellStyle name="Вывод 2 2 7 5" xfId="35893"/>
    <cellStyle name="Вывод 2 2 7 5 10" xfId="35894"/>
    <cellStyle name="Вывод 2 2 7 5 11" xfId="35895"/>
    <cellStyle name="Вывод 2 2 7 5 2" xfId="35896"/>
    <cellStyle name="Вывод 2 2 7 5 3" xfId="35897"/>
    <cellStyle name="Вывод 2 2 7 5 4" xfId="35898"/>
    <cellStyle name="Вывод 2 2 7 5 5" xfId="35899"/>
    <cellStyle name="Вывод 2 2 7 5 6" xfId="35900"/>
    <cellStyle name="Вывод 2 2 7 5 7" xfId="35901"/>
    <cellStyle name="Вывод 2 2 7 5 8" xfId="35902"/>
    <cellStyle name="Вывод 2 2 7 5 9" xfId="35903"/>
    <cellStyle name="Вывод 2 2 7 6" xfId="35904"/>
    <cellStyle name="Вывод 2 2 7 6 10" xfId="35905"/>
    <cellStyle name="Вывод 2 2 7 6 11" xfId="35906"/>
    <cellStyle name="Вывод 2 2 7 6 2" xfId="35907"/>
    <cellStyle name="Вывод 2 2 7 6 3" xfId="35908"/>
    <cellStyle name="Вывод 2 2 7 6 4" xfId="35909"/>
    <cellStyle name="Вывод 2 2 7 6 5" xfId="35910"/>
    <cellStyle name="Вывод 2 2 7 6 6" xfId="35911"/>
    <cellStyle name="Вывод 2 2 7 6 7" xfId="35912"/>
    <cellStyle name="Вывод 2 2 7 6 8" xfId="35913"/>
    <cellStyle name="Вывод 2 2 7 6 9" xfId="35914"/>
    <cellStyle name="Вывод 2 2 7 7" xfId="35915"/>
    <cellStyle name="Вывод 2 2 7 7 10" xfId="35916"/>
    <cellStyle name="Вывод 2 2 7 7 11" xfId="35917"/>
    <cellStyle name="Вывод 2 2 7 7 2" xfId="35918"/>
    <cellStyle name="Вывод 2 2 7 7 3" xfId="35919"/>
    <cellStyle name="Вывод 2 2 7 7 4" xfId="35920"/>
    <cellStyle name="Вывод 2 2 7 7 5" xfId="35921"/>
    <cellStyle name="Вывод 2 2 7 7 6" xfId="35922"/>
    <cellStyle name="Вывод 2 2 7 7 7" xfId="35923"/>
    <cellStyle name="Вывод 2 2 7 7 8" xfId="35924"/>
    <cellStyle name="Вывод 2 2 7 7 9" xfId="35925"/>
    <cellStyle name="Вывод 2 2 7 8" xfId="35926"/>
    <cellStyle name="Вывод 2 2 7 8 10" xfId="35927"/>
    <cellStyle name="Вывод 2 2 7 8 11" xfId="35928"/>
    <cellStyle name="Вывод 2 2 7 8 2" xfId="35929"/>
    <cellStyle name="Вывод 2 2 7 8 3" xfId="35930"/>
    <cellStyle name="Вывод 2 2 7 8 4" xfId="35931"/>
    <cellStyle name="Вывод 2 2 7 8 5" xfId="35932"/>
    <cellStyle name="Вывод 2 2 7 8 6" xfId="35933"/>
    <cellStyle name="Вывод 2 2 7 8 7" xfId="35934"/>
    <cellStyle name="Вывод 2 2 7 8 8" xfId="35935"/>
    <cellStyle name="Вывод 2 2 7 8 9" xfId="35936"/>
    <cellStyle name="Вывод 2 2 7 9" xfId="35937"/>
    <cellStyle name="Вывод 2 2 7 9 10" xfId="35938"/>
    <cellStyle name="Вывод 2 2 7 9 11" xfId="35939"/>
    <cellStyle name="Вывод 2 2 7 9 2" xfId="35940"/>
    <cellStyle name="Вывод 2 2 7 9 3" xfId="35941"/>
    <cellStyle name="Вывод 2 2 7 9 4" xfId="35942"/>
    <cellStyle name="Вывод 2 2 7 9 5" xfId="35943"/>
    <cellStyle name="Вывод 2 2 7 9 6" xfId="35944"/>
    <cellStyle name="Вывод 2 2 7 9 7" xfId="35945"/>
    <cellStyle name="Вывод 2 2 7 9 8" xfId="35946"/>
    <cellStyle name="Вывод 2 2 7 9 9" xfId="35947"/>
    <cellStyle name="Вывод 2 2 8" xfId="35948"/>
    <cellStyle name="Вывод 2 2 8 10" xfId="35949"/>
    <cellStyle name="Вывод 2 2 8 10 10" xfId="35950"/>
    <cellStyle name="Вывод 2 2 8 10 11" xfId="35951"/>
    <cellStyle name="Вывод 2 2 8 10 2" xfId="35952"/>
    <cellStyle name="Вывод 2 2 8 10 3" xfId="35953"/>
    <cellStyle name="Вывод 2 2 8 10 4" xfId="35954"/>
    <cellStyle name="Вывод 2 2 8 10 5" xfId="35955"/>
    <cellStyle name="Вывод 2 2 8 10 6" xfId="35956"/>
    <cellStyle name="Вывод 2 2 8 10 7" xfId="35957"/>
    <cellStyle name="Вывод 2 2 8 10 8" xfId="35958"/>
    <cellStyle name="Вывод 2 2 8 10 9" xfId="35959"/>
    <cellStyle name="Вывод 2 2 8 11" xfId="35960"/>
    <cellStyle name="Вывод 2 2 8 11 10" xfId="35961"/>
    <cellStyle name="Вывод 2 2 8 11 11" xfId="35962"/>
    <cellStyle name="Вывод 2 2 8 11 2" xfId="35963"/>
    <cellStyle name="Вывод 2 2 8 11 3" xfId="35964"/>
    <cellStyle name="Вывод 2 2 8 11 4" xfId="35965"/>
    <cellStyle name="Вывод 2 2 8 11 5" xfId="35966"/>
    <cellStyle name="Вывод 2 2 8 11 6" xfId="35967"/>
    <cellStyle name="Вывод 2 2 8 11 7" xfId="35968"/>
    <cellStyle name="Вывод 2 2 8 11 8" xfId="35969"/>
    <cellStyle name="Вывод 2 2 8 11 9" xfId="35970"/>
    <cellStyle name="Вывод 2 2 8 12" xfId="35971"/>
    <cellStyle name="Вывод 2 2 8 12 10" xfId="35972"/>
    <cellStyle name="Вывод 2 2 8 12 11" xfId="35973"/>
    <cellStyle name="Вывод 2 2 8 12 2" xfId="35974"/>
    <cellStyle name="Вывод 2 2 8 12 3" xfId="35975"/>
    <cellStyle name="Вывод 2 2 8 12 4" xfId="35976"/>
    <cellStyle name="Вывод 2 2 8 12 5" xfId="35977"/>
    <cellStyle name="Вывод 2 2 8 12 6" xfId="35978"/>
    <cellStyle name="Вывод 2 2 8 12 7" xfId="35979"/>
    <cellStyle name="Вывод 2 2 8 12 8" xfId="35980"/>
    <cellStyle name="Вывод 2 2 8 12 9" xfId="35981"/>
    <cellStyle name="Вывод 2 2 8 13" xfId="35982"/>
    <cellStyle name="Вывод 2 2 8 13 10" xfId="35983"/>
    <cellStyle name="Вывод 2 2 8 13 11" xfId="35984"/>
    <cellStyle name="Вывод 2 2 8 13 2" xfId="35985"/>
    <cellStyle name="Вывод 2 2 8 13 3" xfId="35986"/>
    <cellStyle name="Вывод 2 2 8 13 4" xfId="35987"/>
    <cellStyle name="Вывод 2 2 8 13 5" xfId="35988"/>
    <cellStyle name="Вывод 2 2 8 13 6" xfId="35989"/>
    <cellStyle name="Вывод 2 2 8 13 7" xfId="35990"/>
    <cellStyle name="Вывод 2 2 8 13 8" xfId="35991"/>
    <cellStyle name="Вывод 2 2 8 13 9" xfId="35992"/>
    <cellStyle name="Вывод 2 2 8 14" xfId="35993"/>
    <cellStyle name="Вывод 2 2 8 14 10" xfId="35994"/>
    <cellStyle name="Вывод 2 2 8 14 11" xfId="35995"/>
    <cellStyle name="Вывод 2 2 8 14 2" xfId="35996"/>
    <cellStyle name="Вывод 2 2 8 14 3" xfId="35997"/>
    <cellStyle name="Вывод 2 2 8 14 4" xfId="35998"/>
    <cellStyle name="Вывод 2 2 8 14 5" xfId="35999"/>
    <cellStyle name="Вывод 2 2 8 14 6" xfId="36000"/>
    <cellStyle name="Вывод 2 2 8 14 7" xfId="36001"/>
    <cellStyle name="Вывод 2 2 8 14 8" xfId="36002"/>
    <cellStyle name="Вывод 2 2 8 14 9" xfId="36003"/>
    <cellStyle name="Вывод 2 2 8 15" xfId="36004"/>
    <cellStyle name="Вывод 2 2 8 15 10" xfId="36005"/>
    <cellStyle name="Вывод 2 2 8 15 11" xfId="36006"/>
    <cellStyle name="Вывод 2 2 8 15 2" xfId="36007"/>
    <cellStyle name="Вывод 2 2 8 15 3" xfId="36008"/>
    <cellStyle name="Вывод 2 2 8 15 4" xfId="36009"/>
    <cellStyle name="Вывод 2 2 8 15 5" xfId="36010"/>
    <cellStyle name="Вывод 2 2 8 15 6" xfId="36011"/>
    <cellStyle name="Вывод 2 2 8 15 7" xfId="36012"/>
    <cellStyle name="Вывод 2 2 8 15 8" xfId="36013"/>
    <cellStyle name="Вывод 2 2 8 15 9" xfId="36014"/>
    <cellStyle name="Вывод 2 2 8 16" xfId="36015"/>
    <cellStyle name="Вывод 2 2 8 16 10" xfId="36016"/>
    <cellStyle name="Вывод 2 2 8 16 11" xfId="36017"/>
    <cellStyle name="Вывод 2 2 8 16 2" xfId="36018"/>
    <cellStyle name="Вывод 2 2 8 16 3" xfId="36019"/>
    <cellStyle name="Вывод 2 2 8 16 4" xfId="36020"/>
    <cellStyle name="Вывод 2 2 8 16 5" xfId="36021"/>
    <cellStyle name="Вывод 2 2 8 16 6" xfId="36022"/>
    <cellStyle name="Вывод 2 2 8 16 7" xfId="36023"/>
    <cellStyle name="Вывод 2 2 8 16 8" xfId="36024"/>
    <cellStyle name="Вывод 2 2 8 16 9" xfId="36025"/>
    <cellStyle name="Вывод 2 2 8 17" xfId="36026"/>
    <cellStyle name="Вывод 2 2 8 17 10" xfId="36027"/>
    <cellStyle name="Вывод 2 2 8 17 11" xfId="36028"/>
    <cellStyle name="Вывод 2 2 8 17 2" xfId="36029"/>
    <cellStyle name="Вывод 2 2 8 17 3" xfId="36030"/>
    <cellStyle name="Вывод 2 2 8 17 4" xfId="36031"/>
    <cellStyle name="Вывод 2 2 8 17 5" xfId="36032"/>
    <cellStyle name="Вывод 2 2 8 17 6" xfId="36033"/>
    <cellStyle name="Вывод 2 2 8 17 7" xfId="36034"/>
    <cellStyle name="Вывод 2 2 8 17 8" xfId="36035"/>
    <cellStyle name="Вывод 2 2 8 17 9" xfId="36036"/>
    <cellStyle name="Вывод 2 2 8 18" xfId="36037"/>
    <cellStyle name="Вывод 2 2 8 18 10" xfId="36038"/>
    <cellStyle name="Вывод 2 2 8 18 11" xfId="36039"/>
    <cellStyle name="Вывод 2 2 8 18 2" xfId="36040"/>
    <cellStyle name="Вывод 2 2 8 18 3" xfId="36041"/>
    <cellStyle name="Вывод 2 2 8 18 4" xfId="36042"/>
    <cellStyle name="Вывод 2 2 8 18 5" xfId="36043"/>
    <cellStyle name="Вывод 2 2 8 18 6" xfId="36044"/>
    <cellStyle name="Вывод 2 2 8 18 7" xfId="36045"/>
    <cellStyle name="Вывод 2 2 8 18 8" xfId="36046"/>
    <cellStyle name="Вывод 2 2 8 18 9" xfId="36047"/>
    <cellStyle name="Вывод 2 2 8 19" xfId="36048"/>
    <cellStyle name="Вывод 2 2 8 2" xfId="36049"/>
    <cellStyle name="Вывод 2 2 8 2 10" xfId="36050"/>
    <cellStyle name="Вывод 2 2 8 2 11" xfId="36051"/>
    <cellStyle name="Вывод 2 2 8 2 2" xfId="36052"/>
    <cellStyle name="Вывод 2 2 8 2 3" xfId="36053"/>
    <cellStyle name="Вывод 2 2 8 2 4" xfId="36054"/>
    <cellStyle name="Вывод 2 2 8 2 5" xfId="36055"/>
    <cellStyle name="Вывод 2 2 8 2 6" xfId="36056"/>
    <cellStyle name="Вывод 2 2 8 2 7" xfId="36057"/>
    <cellStyle name="Вывод 2 2 8 2 8" xfId="36058"/>
    <cellStyle name="Вывод 2 2 8 2 9" xfId="36059"/>
    <cellStyle name="Вывод 2 2 8 20" xfId="36060"/>
    <cellStyle name="Вывод 2 2 8 21" xfId="36061"/>
    <cellStyle name="Вывод 2 2 8 22" xfId="36062"/>
    <cellStyle name="Вывод 2 2 8 23" xfId="36063"/>
    <cellStyle name="Вывод 2 2 8 24" xfId="36064"/>
    <cellStyle name="Вывод 2 2 8 25" xfId="36065"/>
    <cellStyle name="Вывод 2 2 8 26" xfId="36066"/>
    <cellStyle name="Вывод 2 2 8 27" xfId="36067"/>
    <cellStyle name="Вывод 2 2 8 28" xfId="36068"/>
    <cellStyle name="Вывод 2 2 8 29" xfId="36069"/>
    <cellStyle name="Вывод 2 2 8 3" xfId="36070"/>
    <cellStyle name="Вывод 2 2 8 3 10" xfId="36071"/>
    <cellStyle name="Вывод 2 2 8 3 11" xfId="36072"/>
    <cellStyle name="Вывод 2 2 8 3 2" xfId="36073"/>
    <cellStyle name="Вывод 2 2 8 3 3" xfId="36074"/>
    <cellStyle name="Вывод 2 2 8 3 4" xfId="36075"/>
    <cellStyle name="Вывод 2 2 8 3 5" xfId="36076"/>
    <cellStyle name="Вывод 2 2 8 3 6" xfId="36077"/>
    <cellStyle name="Вывод 2 2 8 3 7" xfId="36078"/>
    <cellStyle name="Вывод 2 2 8 3 8" xfId="36079"/>
    <cellStyle name="Вывод 2 2 8 3 9" xfId="36080"/>
    <cellStyle name="Вывод 2 2 8 30" xfId="36081"/>
    <cellStyle name="Вывод 2 2 8 31" xfId="36082"/>
    <cellStyle name="Вывод 2 2 8 32" xfId="36083"/>
    <cellStyle name="Вывод 2 2 8 33" xfId="36084"/>
    <cellStyle name="Вывод 2 2 8 34" xfId="36085"/>
    <cellStyle name="Вывод 2 2 8 35" xfId="36086"/>
    <cellStyle name="Вывод 2 2 8 36" xfId="36087"/>
    <cellStyle name="Вывод 2 2 8 37" xfId="36088"/>
    <cellStyle name="Вывод 2 2 8 38" xfId="36089"/>
    <cellStyle name="Вывод 2 2 8 39" xfId="36090"/>
    <cellStyle name="Вывод 2 2 8 4" xfId="36091"/>
    <cellStyle name="Вывод 2 2 8 4 10" xfId="36092"/>
    <cellStyle name="Вывод 2 2 8 4 11" xfId="36093"/>
    <cellStyle name="Вывод 2 2 8 4 2" xfId="36094"/>
    <cellStyle name="Вывод 2 2 8 4 3" xfId="36095"/>
    <cellStyle name="Вывод 2 2 8 4 4" xfId="36096"/>
    <cellStyle name="Вывод 2 2 8 4 5" xfId="36097"/>
    <cellStyle name="Вывод 2 2 8 4 6" xfId="36098"/>
    <cellStyle name="Вывод 2 2 8 4 7" xfId="36099"/>
    <cellStyle name="Вывод 2 2 8 4 8" xfId="36100"/>
    <cellStyle name="Вывод 2 2 8 4 9" xfId="36101"/>
    <cellStyle name="Вывод 2 2 8 40" xfId="36102"/>
    <cellStyle name="Вывод 2 2 8 5" xfId="36103"/>
    <cellStyle name="Вывод 2 2 8 5 10" xfId="36104"/>
    <cellStyle name="Вывод 2 2 8 5 11" xfId="36105"/>
    <cellStyle name="Вывод 2 2 8 5 2" xfId="36106"/>
    <cellStyle name="Вывод 2 2 8 5 3" xfId="36107"/>
    <cellStyle name="Вывод 2 2 8 5 4" xfId="36108"/>
    <cellStyle name="Вывод 2 2 8 5 5" xfId="36109"/>
    <cellStyle name="Вывод 2 2 8 5 6" xfId="36110"/>
    <cellStyle name="Вывод 2 2 8 5 7" xfId="36111"/>
    <cellStyle name="Вывод 2 2 8 5 8" xfId="36112"/>
    <cellStyle name="Вывод 2 2 8 5 9" xfId="36113"/>
    <cellStyle name="Вывод 2 2 8 6" xfId="36114"/>
    <cellStyle name="Вывод 2 2 8 6 10" xfId="36115"/>
    <cellStyle name="Вывод 2 2 8 6 11" xfId="36116"/>
    <cellStyle name="Вывод 2 2 8 6 2" xfId="36117"/>
    <cellStyle name="Вывод 2 2 8 6 3" xfId="36118"/>
    <cellStyle name="Вывод 2 2 8 6 4" xfId="36119"/>
    <cellStyle name="Вывод 2 2 8 6 5" xfId="36120"/>
    <cellStyle name="Вывод 2 2 8 6 6" xfId="36121"/>
    <cellStyle name="Вывод 2 2 8 6 7" xfId="36122"/>
    <cellStyle name="Вывод 2 2 8 6 8" xfId="36123"/>
    <cellStyle name="Вывод 2 2 8 6 9" xfId="36124"/>
    <cellStyle name="Вывод 2 2 8 7" xfId="36125"/>
    <cellStyle name="Вывод 2 2 8 7 10" xfId="36126"/>
    <cellStyle name="Вывод 2 2 8 7 11" xfId="36127"/>
    <cellStyle name="Вывод 2 2 8 7 2" xfId="36128"/>
    <cellStyle name="Вывод 2 2 8 7 3" xfId="36129"/>
    <cellStyle name="Вывод 2 2 8 7 4" xfId="36130"/>
    <cellStyle name="Вывод 2 2 8 7 5" xfId="36131"/>
    <cellStyle name="Вывод 2 2 8 7 6" xfId="36132"/>
    <cellStyle name="Вывод 2 2 8 7 7" xfId="36133"/>
    <cellStyle name="Вывод 2 2 8 7 8" xfId="36134"/>
    <cellStyle name="Вывод 2 2 8 7 9" xfId="36135"/>
    <cellStyle name="Вывод 2 2 8 8" xfId="36136"/>
    <cellStyle name="Вывод 2 2 8 8 10" xfId="36137"/>
    <cellStyle name="Вывод 2 2 8 8 11" xfId="36138"/>
    <cellStyle name="Вывод 2 2 8 8 2" xfId="36139"/>
    <cellStyle name="Вывод 2 2 8 8 3" xfId="36140"/>
    <cellStyle name="Вывод 2 2 8 8 4" xfId="36141"/>
    <cellStyle name="Вывод 2 2 8 8 5" xfId="36142"/>
    <cellStyle name="Вывод 2 2 8 8 6" xfId="36143"/>
    <cellStyle name="Вывод 2 2 8 8 7" xfId="36144"/>
    <cellStyle name="Вывод 2 2 8 8 8" xfId="36145"/>
    <cellStyle name="Вывод 2 2 8 8 9" xfId="36146"/>
    <cellStyle name="Вывод 2 2 8 9" xfId="36147"/>
    <cellStyle name="Вывод 2 2 8 9 10" xfId="36148"/>
    <cellStyle name="Вывод 2 2 8 9 11" xfId="36149"/>
    <cellStyle name="Вывод 2 2 8 9 2" xfId="36150"/>
    <cellStyle name="Вывод 2 2 8 9 3" xfId="36151"/>
    <cellStyle name="Вывод 2 2 8 9 4" xfId="36152"/>
    <cellStyle name="Вывод 2 2 8 9 5" xfId="36153"/>
    <cellStyle name="Вывод 2 2 8 9 6" xfId="36154"/>
    <cellStyle name="Вывод 2 2 8 9 7" xfId="36155"/>
    <cellStyle name="Вывод 2 2 8 9 8" xfId="36156"/>
    <cellStyle name="Вывод 2 2 8 9 9" xfId="36157"/>
    <cellStyle name="Вывод 2 2 9" xfId="36158"/>
    <cellStyle name="Вывод 2 2 9 10" xfId="36159"/>
    <cellStyle name="Вывод 2 2 9 10 10" xfId="36160"/>
    <cellStyle name="Вывод 2 2 9 10 11" xfId="36161"/>
    <cellStyle name="Вывод 2 2 9 10 2" xfId="36162"/>
    <cellStyle name="Вывод 2 2 9 10 3" xfId="36163"/>
    <cellStyle name="Вывод 2 2 9 10 4" xfId="36164"/>
    <cellStyle name="Вывод 2 2 9 10 5" xfId="36165"/>
    <cellStyle name="Вывод 2 2 9 10 6" xfId="36166"/>
    <cellStyle name="Вывод 2 2 9 10 7" xfId="36167"/>
    <cellStyle name="Вывод 2 2 9 10 8" xfId="36168"/>
    <cellStyle name="Вывод 2 2 9 10 9" xfId="36169"/>
    <cellStyle name="Вывод 2 2 9 11" xfId="36170"/>
    <cellStyle name="Вывод 2 2 9 11 10" xfId="36171"/>
    <cellStyle name="Вывод 2 2 9 11 11" xfId="36172"/>
    <cellStyle name="Вывод 2 2 9 11 2" xfId="36173"/>
    <cellStyle name="Вывод 2 2 9 11 3" xfId="36174"/>
    <cellStyle name="Вывод 2 2 9 11 4" xfId="36175"/>
    <cellStyle name="Вывод 2 2 9 11 5" xfId="36176"/>
    <cellStyle name="Вывод 2 2 9 11 6" xfId="36177"/>
    <cellStyle name="Вывод 2 2 9 11 7" xfId="36178"/>
    <cellStyle name="Вывод 2 2 9 11 8" xfId="36179"/>
    <cellStyle name="Вывод 2 2 9 11 9" xfId="36180"/>
    <cellStyle name="Вывод 2 2 9 12" xfId="36181"/>
    <cellStyle name="Вывод 2 2 9 12 10" xfId="36182"/>
    <cellStyle name="Вывод 2 2 9 12 11" xfId="36183"/>
    <cellStyle name="Вывод 2 2 9 12 2" xfId="36184"/>
    <cellStyle name="Вывод 2 2 9 12 3" xfId="36185"/>
    <cellStyle name="Вывод 2 2 9 12 4" xfId="36186"/>
    <cellStyle name="Вывод 2 2 9 12 5" xfId="36187"/>
    <cellStyle name="Вывод 2 2 9 12 6" xfId="36188"/>
    <cellStyle name="Вывод 2 2 9 12 7" xfId="36189"/>
    <cellStyle name="Вывод 2 2 9 12 8" xfId="36190"/>
    <cellStyle name="Вывод 2 2 9 12 9" xfId="36191"/>
    <cellStyle name="Вывод 2 2 9 13" xfId="36192"/>
    <cellStyle name="Вывод 2 2 9 13 10" xfId="36193"/>
    <cellStyle name="Вывод 2 2 9 13 11" xfId="36194"/>
    <cellStyle name="Вывод 2 2 9 13 2" xfId="36195"/>
    <cellStyle name="Вывод 2 2 9 13 3" xfId="36196"/>
    <cellStyle name="Вывод 2 2 9 13 4" xfId="36197"/>
    <cellStyle name="Вывод 2 2 9 13 5" xfId="36198"/>
    <cellStyle name="Вывод 2 2 9 13 6" xfId="36199"/>
    <cellStyle name="Вывод 2 2 9 13 7" xfId="36200"/>
    <cellStyle name="Вывод 2 2 9 13 8" xfId="36201"/>
    <cellStyle name="Вывод 2 2 9 13 9" xfId="36202"/>
    <cellStyle name="Вывод 2 2 9 14" xfId="36203"/>
    <cellStyle name="Вывод 2 2 9 14 10" xfId="36204"/>
    <cellStyle name="Вывод 2 2 9 14 11" xfId="36205"/>
    <cellStyle name="Вывод 2 2 9 14 2" xfId="36206"/>
    <cellStyle name="Вывод 2 2 9 14 3" xfId="36207"/>
    <cellStyle name="Вывод 2 2 9 14 4" xfId="36208"/>
    <cellStyle name="Вывод 2 2 9 14 5" xfId="36209"/>
    <cellStyle name="Вывод 2 2 9 14 6" xfId="36210"/>
    <cellStyle name="Вывод 2 2 9 14 7" xfId="36211"/>
    <cellStyle name="Вывод 2 2 9 14 8" xfId="36212"/>
    <cellStyle name="Вывод 2 2 9 14 9" xfId="36213"/>
    <cellStyle name="Вывод 2 2 9 15" xfId="36214"/>
    <cellStyle name="Вывод 2 2 9 15 10" xfId="36215"/>
    <cellStyle name="Вывод 2 2 9 15 11" xfId="36216"/>
    <cellStyle name="Вывод 2 2 9 15 2" xfId="36217"/>
    <cellStyle name="Вывод 2 2 9 15 3" xfId="36218"/>
    <cellStyle name="Вывод 2 2 9 15 4" xfId="36219"/>
    <cellStyle name="Вывод 2 2 9 15 5" xfId="36220"/>
    <cellStyle name="Вывод 2 2 9 15 6" xfId="36221"/>
    <cellStyle name="Вывод 2 2 9 15 7" xfId="36222"/>
    <cellStyle name="Вывод 2 2 9 15 8" xfId="36223"/>
    <cellStyle name="Вывод 2 2 9 15 9" xfId="36224"/>
    <cellStyle name="Вывод 2 2 9 16" xfId="36225"/>
    <cellStyle name="Вывод 2 2 9 16 10" xfId="36226"/>
    <cellStyle name="Вывод 2 2 9 16 11" xfId="36227"/>
    <cellStyle name="Вывод 2 2 9 16 2" xfId="36228"/>
    <cellStyle name="Вывод 2 2 9 16 3" xfId="36229"/>
    <cellStyle name="Вывод 2 2 9 16 4" xfId="36230"/>
    <cellStyle name="Вывод 2 2 9 16 5" xfId="36231"/>
    <cellStyle name="Вывод 2 2 9 16 6" xfId="36232"/>
    <cellStyle name="Вывод 2 2 9 16 7" xfId="36233"/>
    <cellStyle name="Вывод 2 2 9 16 8" xfId="36234"/>
    <cellStyle name="Вывод 2 2 9 16 9" xfId="36235"/>
    <cellStyle name="Вывод 2 2 9 17" xfId="36236"/>
    <cellStyle name="Вывод 2 2 9 17 10" xfId="36237"/>
    <cellStyle name="Вывод 2 2 9 17 11" xfId="36238"/>
    <cellStyle name="Вывод 2 2 9 17 2" xfId="36239"/>
    <cellStyle name="Вывод 2 2 9 17 3" xfId="36240"/>
    <cellStyle name="Вывод 2 2 9 17 4" xfId="36241"/>
    <cellStyle name="Вывод 2 2 9 17 5" xfId="36242"/>
    <cellStyle name="Вывод 2 2 9 17 6" xfId="36243"/>
    <cellStyle name="Вывод 2 2 9 17 7" xfId="36244"/>
    <cellStyle name="Вывод 2 2 9 17 8" xfId="36245"/>
    <cellStyle name="Вывод 2 2 9 17 9" xfId="36246"/>
    <cellStyle name="Вывод 2 2 9 18" xfId="36247"/>
    <cellStyle name="Вывод 2 2 9 18 10" xfId="36248"/>
    <cellStyle name="Вывод 2 2 9 18 11" xfId="36249"/>
    <cellStyle name="Вывод 2 2 9 18 2" xfId="36250"/>
    <cellStyle name="Вывод 2 2 9 18 3" xfId="36251"/>
    <cellStyle name="Вывод 2 2 9 18 4" xfId="36252"/>
    <cellStyle name="Вывод 2 2 9 18 5" xfId="36253"/>
    <cellStyle name="Вывод 2 2 9 18 6" xfId="36254"/>
    <cellStyle name="Вывод 2 2 9 18 7" xfId="36255"/>
    <cellStyle name="Вывод 2 2 9 18 8" xfId="36256"/>
    <cellStyle name="Вывод 2 2 9 18 9" xfId="36257"/>
    <cellStyle name="Вывод 2 2 9 19" xfId="36258"/>
    <cellStyle name="Вывод 2 2 9 2" xfId="36259"/>
    <cellStyle name="Вывод 2 2 9 2 10" xfId="36260"/>
    <cellStyle name="Вывод 2 2 9 2 11" xfId="36261"/>
    <cellStyle name="Вывод 2 2 9 2 2" xfId="36262"/>
    <cellStyle name="Вывод 2 2 9 2 3" xfId="36263"/>
    <cellStyle name="Вывод 2 2 9 2 4" xfId="36264"/>
    <cellStyle name="Вывод 2 2 9 2 5" xfId="36265"/>
    <cellStyle name="Вывод 2 2 9 2 6" xfId="36266"/>
    <cellStyle name="Вывод 2 2 9 2 7" xfId="36267"/>
    <cellStyle name="Вывод 2 2 9 2 8" xfId="36268"/>
    <cellStyle name="Вывод 2 2 9 2 9" xfId="36269"/>
    <cellStyle name="Вывод 2 2 9 20" xfId="36270"/>
    <cellStyle name="Вывод 2 2 9 21" xfId="36271"/>
    <cellStyle name="Вывод 2 2 9 22" xfId="36272"/>
    <cellStyle name="Вывод 2 2 9 23" xfId="36273"/>
    <cellStyle name="Вывод 2 2 9 24" xfId="36274"/>
    <cellStyle name="Вывод 2 2 9 25" xfId="36275"/>
    <cellStyle name="Вывод 2 2 9 26" xfId="36276"/>
    <cellStyle name="Вывод 2 2 9 27" xfId="36277"/>
    <cellStyle name="Вывод 2 2 9 28" xfId="36278"/>
    <cellStyle name="Вывод 2 2 9 29" xfId="36279"/>
    <cellStyle name="Вывод 2 2 9 3" xfId="36280"/>
    <cellStyle name="Вывод 2 2 9 3 10" xfId="36281"/>
    <cellStyle name="Вывод 2 2 9 3 11" xfId="36282"/>
    <cellStyle name="Вывод 2 2 9 3 2" xfId="36283"/>
    <cellStyle name="Вывод 2 2 9 3 3" xfId="36284"/>
    <cellStyle name="Вывод 2 2 9 3 4" xfId="36285"/>
    <cellStyle name="Вывод 2 2 9 3 5" xfId="36286"/>
    <cellStyle name="Вывод 2 2 9 3 6" xfId="36287"/>
    <cellStyle name="Вывод 2 2 9 3 7" xfId="36288"/>
    <cellStyle name="Вывод 2 2 9 3 8" xfId="36289"/>
    <cellStyle name="Вывод 2 2 9 3 9" xfId="36290"/>
    <cellStyle name="Вывод 2 2 9 30" xfId="36291"/>
    <cellStyle name="Вывод 2 2 9 31" xfId="36292"/>
    <cellStyle name="Вывод 2 2 9 32" xfId="36293"/>
    <cellStyle name="Вывод 2 2 9 33" xfId="36294"/>
    <cellStyle name="Вывод 2 2 9 34" xfId="36295"/>
    <cellStyle name="Вывод 2 2 9 35" xfId="36296"/>
    <cellStyle name="Вывод 2 2 9 36" xfId="36297"/>
    <cellStyle name="Вывод 2 2 9 37" xfId="36298"/>
    <cellStyle name="Вывод 2 2 9 38" xfId="36299"/>
    <cellStyle name="Вывод 2 2 9 39" xfId="36300"/>
    <cellStyle name="Вывод 2 2 9 4" xfId="36301"/>
    <cellStyle name="Вывод 2 2 9 4 10" xfId="36302"/>
    <cellStyle name="Вывод 2 2 9 4 11" xfId="36303"/>
    <cellStyle name="Вывод 2 2 9 4 2" xfId="36304"/>
    <cellStyle name="Вывод 2 2 9 4 3" xfId="36305"/>
    <cellStyle name="Вывод 2 2 9 4 4" xfId="36306"/>
    <cellStyle name="Вывод 2 2 9 4 5" xfId="36307"/>
    <cellStyle name="Вывод 2 2 9 4 6" xfId="36308"/>
    <cellStyle name="Вывод 2 2 9 4 7" xfId="36309"/>
    <cellStyle name="Вывод 2 2 9 4 8" xfId="36310"/>
    <cellStyle name="Вывод 2 2 9 4 9" xfId="36311"/>
    <cellStyle name="Вывод 2 2 9 40" xfId="36312"/>
    <cellStyle name="Вывод 2 2 9 5" xfId="36313"/>
    <cellStyle name="Вывод 2 2 9 5 10" xfId="36314"/>
    <cellStyle name="Вывод 2 2 9 5 11" xfId="36315"/>
    <cellStyle name="Вывод 2 2 9 5 2" xfId="36316"/>
    <cellStyle name="Вывод 2 2 9 5 3" xfId="36317"/>
    <cellStyle name="Вывод 2 2 9 5 4" xfId="36318"/>
    <cellStyle name="Вывод 2 2 9 5 5" xfId="36319"/>
    <cellStyle name="Вывод 2 2 9 5 6" xfId="36320"/>
    <cellStyle name="Вывод 2 2 9 5 7" xfId="36321"/>
    <cellStyle name="Вывод 2 2 9 5 8" xfId="36322"/>
    <cellStyle name="Вывод 2 2 9 5 9" xfId="36323"/>
    <cellStyle name="Вывод 2 2 9 6" xfId="36324"/>
    <cellStyle name="Вывод 2 2 9 6 10" xfId="36325"/>
    <cellStyle name="Вывод 2 2 9 6 11" xfId="36326"/>
    <cellStyle name="Вывод 2 2 9 6 2" xfId="36327"/>
    <cellStyle name="Вывод 2 2 9 6 3" xfId="36328"/>
    <cellStyle name="Вывод 2 2 9 6 4" xfId="36329"/>
    <cellStyle name="Вывод 2 2 9 6 5" xfId="36330"/>
    <cellStyle name="Вывод 2 2 9 6 6" xfId="36331"/>
    <cellStyle name="Вывод 2 2 9 6 7" xfId="36332"/>
    <cellStyle name="Вывод 2 2 9 6 8" xfId="36333"/>
    <cellStyle name="Вывод 2 2 9 6 9" xfId="36334"/>
    <cellStyle name="Вывод 2 2 9 7" xfId="36335"/>
    <cellStyle name="Вывод 2 2 9 7 10" xfId="36336"/>
    <cellStyle name="Вывод 2 2 9 7 11" xfId="36337"/>
    <cellStyle name="Вывод 2 2 9 7 2" xfId="36338"/>
    <cellStyle name="Вывод 2 2 9 7 3" xfId="36339"/>
    <cellStyle name="Вывод 2 2 9 7 4" xfId="36340"/>
    <cellStyle name="Вывод 2 2 9 7 5" xfId="36341"/>
    <cellStyle name="Вывод 2 2 9 7 6" xfId="36342"/>
    <cellStyle name="Вывод 2 2 9 7 7" xfId="36343"/>
    <cellStyle name="Вывод 2 2 9 7 8" xfId="36344"/>
    <cellStyle name="Вывод 2 2 9 7 9" xfId="36345"/>
    <cellStyle name="Вывод 2 2 9 8" xfId="36346"/>
    <cellStyle name="Вывод 2 2 9 8 10" xfId="36347"/>
    <cellStyle name="Вывод 2 2 9 8 11" xfId="36348"/>
    <cellStyle name="Вывод 2 2 9 8 2" xfId="36349"/>
    <cellStyle name="Вывод 2 2 9 8 3" xfId="36350"/>
    <cellStyle name="Вывод 2 2 9 8 4" xfId="36351"/>
    <cellStyle name="Вывод 2 2 9 8 5" xfId="36352"/>
    <cellStyle name="Вывод 2 2 9 8 6" xfId="36353"/>
    <cellStyle name="Вывод 2 2 9 8 7" xfId="36354"/>
    <cellStyle name="Вывод 2 2 9 8 8" xfId="36355"/>
    <cellStyle name="Вывод 2 2 9 8 9" xfId="36356"/>
    <cellStyle name="Вывод 2 2 9 9" xfId="36357"/>
    <cellStyle name="Вывод 2 2 9 9 10" xfId="36358"/>
    <cellStyle name="Вывод 2 2 9 9 11" xfId="36359"/>
    <cellStyle name="Вывод 2 2 9 9 2" xfId="36360"/>
    <cellStyle name="Вывод 2 2 9 9 3" xfId="36361"/>
    <cellStyle name="Вывод 2 2 9 9 4" xfId="36362"/>
    <cellStyle name="Вывод 2 2 9 9 5" xfId="36363"/>
    <cellStyle name="Вывод 2 2 9 9 6" xfId="36364"/>
    <cellStyle name="Вывод 2 2 9 9 7" xfId="36365"/>
    <cellStyle name="Вывод 2 2 9 9 8" xfId="36366"/>
    <cellStyle name="Вывод 2 2 9 9 9" xfId="36367"/>
    <cellStyle name="Вывод 2 20" xfId="36368"/>
    <cellStyle name="Вывод 2 20 10" xfId="36369"/>
    <cellStyle name="Вывод 2 20 11" xfId="36370"/>
    <cellStyle name="Вывод 2 20 2" xfId="36371"/>
    <cellStyle name="Вывод 2 20 3" xfId="36372"/>
    <cellStyle name="Вывод 2 20 4" xfId="36373"/>
    <cellStyle name="Вывод 2 20 5" xfId="36374"/>
    <cellStyle name="Вывод 2 20 6" xfId="36375"/>
    <cellStyle name="Вывод 2 20 7" xfId="36376"/>
    <cellStyle name="Вывод 2 20 8" xfId="36377"/>
    <cellStyle name="Вывод 2 20 9" xfId="36378"/>
    <cellStyle name="Вывод 2 21" xfId="36379"/>
    <cellStyle name="Вывод 2 21 10" xfId="36380"/>
    <cellStyle name="Вывод 2 21 11" xfId="36381"/>
    <cellStyle name="Вывод 2 21 2" xfId="36382"/>
    <cellStyle name="Вывод 2 21 3" xfId="36383"/>
    <cellStyle name="Вывод 2 21 4" xfId="36384"/>
    <cellStyle name="Вывод 2 21 5" xfId="36385"/>
    <cellStyle name="Вывод 2 21 6" xfId="36386"/>
    <cellStyle name="Вывод 2 21 7" xfId="36387"/>
    <cellStyle name="Вывод 2 21 8" xfId="36388"/>
    <cellStyle name="Вывод 2 21 9" xfId="36389"/>
    <cellStyle name="Вывод 2 22" xfId="36390"/>
    <cellStyle name="Вывод 2 22 10" xfId="36391"/>
    <cellStyle name="Вывод 2 22 11" xfId="36392"/>
    <cellStyle name="Вывод 2 22 2" xfId="36393"/>
    <cellStyle name="Вывод 2 22 3" xfId="36394"/>
    <cellStyle name="Вывод 2 22 4" xfId="36395"/>
    <cellStyle name="Вывод 2 22 5" xfId="36396"/>
    <cellStyle name="Вывод 2 22 6" xfId="36397"/>
    <cellStyle name="Вывод 2 22 7" xfId="36398"/>
    <cellStyle name="Вывод 2 22 8" xfId="36399"/>
    <cellStyle name="Вывод 2 22 9" xfId="36400"/>
    <cellStyle name="Вывод 2 23" xfId="36401"/>
    <cellStyle name="Вывод 2 23 10" xfId="36402"/>
    <cellStyle name="Вывод 2 23 11" xfId="36403"/>
    <cellStyle name="Вывод 2 23 2" xfId="36404"/>
    <cellStyle name="Вывод 2 23 3" xfId="36405"/>
    <cellStyle name="Вывод 2 23 4" xfId="36406"/>
    <cellStyle name="Вывод 2 23 5" xfId="36407"/>
    <cellStyle name="Вывод 2 23 6" xfId="36408"/>
    <cellStyle name="Вывод 2 23 7" xfId="36409"/>
    <cellStyle name="Вывод 2 23 8" xfId="36410"/>
    <cellStyle name="Вывод 2 23 9" xfId="36411"/>
    <cellStyle name="Вывод 2 24" xfId="36412"/>
    <cellStyle name="Вывод 2 24 10" xfId="36413"/>
    <cellStyle name="Вывод 2 24 11" xfId="36414"/>
    <cellStyle name="Вывод 2 24 2" xfId="36415"/>
    <cellStyle name="Вывод 2 24 3" xfId="36416"/>
    <cellStyle name="Вывод 2 24 4" xfId="36417"/>
    <cellStyle name="Вывод 2 24 5" xfId="36418"/>
    <cellStyle name="Вывод 2 24 6" xfId="36419"/>
    <cellStyle name="Вывод 2 24 7" xfId="36420"/>
    <cellStyle name="Вывод 2 24 8" xfId="36421"/>
    <cellStyle name="Вывод 2 24 9" xfId="36422"/>
    <cellStyle name="Вывод 2 25" xfId="36423"/>
    <cellStyle name="Вывод 2 25 10" xfId="36424"/>
    <cellStyle name="Вывод 2 25 11" xfId="36425"/>
    <cellStyle name="Вывод 2 25 2" xfId="36426"/>
    <cellStyle name="Вывод 2 25 3" xfId="36427"/>
    <cellStyle name="Вывод 2 25 4" xfId="36428"/>
    <cellStyle name="Вывод 2 25 5" xfId="36429"/>
    <cellStyle name="Вывод 2 25 6" xfId="36430"/>
    <cellStyle name="Вывод 2 25 7" xfId="36431"/>
    <cellStyle name="Вывод 2 25 8" xfId="36432"/>
    <cellStyle name="Вывод 2 25 9" xfId="36433"/>
    <cellStyle name="Вывод 2 26" xfId="36434"/>
    <cellStyle name="Вывод 2 26 10" xfId="36435"/>
    <cellStyle name="Вывод 2 26 11" xfId="36436"/>
    <cellStyle name="Вывод 2 26 2" xfId="36437"/>
    <cellStyle name="Вывод 2 26 3" xfId="36438"/>
    <cellStyle name="Вывод 2 26 4" xfId="36439"/>
    <cellStyle name="Вывод 2 26 5" xfId="36440"/>
    <cellStyle name="Вывод 2 26 6" xfId="36441"/>
    <cellStyle name="Вывод 2 26 7" xfId="36442"/>
    <cellStyle name="Вывод 2 26 8" xfId="36443"/>
    <cellStyle name="Вывод 2 26 9" xfId="36444"/>
    <cellStyle name="Вывод 2 27" xfId="36445"/>
    <cellStyle name="Вывод 2 27 10" xfId="36446"/>
    <cellStyle name="Вывод 2 27 11" xfId="36447"/>
    <cellStyle name="Вывод 2 27 2" xfId="36448"/>
    <cellStyle name="Вывод 2 27 3" xfId="36449"/>
    <cellStyle name="Вывод 2 27 4" xfId="36450"/>
    <cellStyle name="Вывод 2 27 5" xfId="36451"/>
    <cellStyle name="Вывод 2 27 6" xfId="36452"/>
    <cellStyle name="Вывод 2 27 7" xfId="36453"/>
    <cellStyle name="Вывод 2 27 8" xfId="36454"/>
    <cellStyle name="Вывод 2 27 9" xfId="36455"/>
    <cellStyle name="Вывод 2 28" xfId="36456"/>
    <cellStyle name="Вывод 2 28 10" xfId="36457"/>
    <cellStyle name="Вывод 2 28 11" xfId="36458"/>
    <cellStyle name="Вывод 2 28 2" xfId="36459"/>
    <cellStyle name="Вывод 2 28 3" xfId="36460"/>
    <cellStyle name="Вывод 2 28 4" xfId="36461"/>
    <cellStyle name="Вывод 2 28 5" xfId="36462"/>
    <cellStyle name="Вывод 2 28 6" xfId="36463"/>
    <cellStyle name="Вывод 2 28 7" xfId="36464"/>
    <cellStyle name="Вывод 2 28 8" xfId="36465"/>
    <cellStyle name="Вывод 2 28 9" xfId="36466"/>
    <cellStyle name="Вывод 2 29" xfId="36467"/>
    <cellStyle name="Вывод 2 29 10" xfId="36468"/>
    <cellStyle name="Вывод 2 29 11" xfId="36469"/>
    <cellStyle name="Вывод 2 29 2" xfId="36470"/>
    <cellStyle name="Вывод 2 29 3" xfId="36471"/>
    <cellStyle name="Вывод 2 29 4" xfId="36472"/>
    <cellStyle name="Вывод 2 29 5" xfId="36473"/>
    <cellStyle name="Вывод 2 29 6" xfId="36474"/>
    <cellStyle name="Вывод 2 29 7" xfId="36475"/>
    <cellStyle name="Вывод 2 29 8" xfId="36476"/>
    <cellStyle name="Вывод 2 29 9" xfId="36477"/>
    <cellStyle name="Вывод 2 3" xfId="36478"/>
    <cellStyle name="Вывод 2 3 10" xfId="36479"/>
    <cellStyle name="Вывод 2 3 10 10" xfId="36480"/>
    <cellStyle name="Вывод 2 3 10 11" xfId="36481"/>
    <cellStyle name="Вывод 2 3 10 2" xfId="36482"/>
    <cellStyle name="Вывод 2 3 10 3" xfId="36483"/>
    <cellStyle name="Вывод 2 3 10 4" xfId="36484"/>
    <cellStyle name="Вывод 2 3 10 5" xfId="36485"/>
    <cellStyle name="Вывод 2 3 10 6" xfId="36486"/>
    <cellStyle name="Вывод 2 3 10 7" xfId="36487"/>
    <cellStyle name="Вывод 2 3 10 8" xfId="36488"/>
    <cellStyle name="Вывод 2 3 10 9" xfId="36489"/>
    <cellStyle name="Вывод 2 3 11" xfId="36490"/>
    <cellStyle name="Вывод 2 3 11 10" xfId="36491"/>
    <cellStyle name="Вывод 2 3 11 11" xfId="36492"/>
    <cellStyle name="Вывод 2 3 11 2" xfId="36493"/>
    <cellStyle name="Вывод 2 3 11 3" xfId="36494"/>
    <cellStyle name="Вывод 2 3 11 4" xfId="36495"/>
    <cellStyle name="Вывод 2 3 11 5" xfId="36496"/>
    <cellStyle name="Вывод 2 3 11 6" xfId="36497"/>
    <cellStyle name="Вывод 2 3 11 7" xfId="36498"/>
    <cellStyle name="Вывод 2 3 11 8" xfId="36499"/>
    <cellStyle name="Вывод 2 3 11 9" xfId="36500"/>
    <cellStyle name="Вывод 2 3 12" xfId="36501"/>
    <cellStyle name="Вывод 2 3 12 10" xfId="36502"/>
    <cellStyle name="Вывод 2 3 12 11" xfId="36503"/>
    <cellStyle name="Вывод 2 3 12 2" xfId="36504"/>
    <cellStyle name="Вывод 2 3 12 3" xfId="36505"/>
    <cellStyle name="Вывод 2 3 12 4" xfId="36506"/>
    <cellStyle name="Вывод 2 3 12 5" xfId="36507"/>
    <cellStyle name="Вывод 2 3 12 6" xfId="36508"/>
    <cellStyle name="Вывод 2 3 12 7" xfId="36509"/>
    <cellStyle name="Вывод 2 3 12 8" xfId="36510"/>
    <cellStyle name="Вывод 2 3 12 9" xfId="36511"/>
    <cellStyle name="Вывод 2 3 13" xfId="36512"/>
    <cellStyle name="Вывод 2 3 13 10" xfId="36513"/>
    <cellStyle name="Вывод 2 3 13 11" xfId="36514"/>
    <cellStyle name="Вывод 2 3 13 2" xfId="36515"/>
    <cellStyle name="Вывод 2 3 13 3" xfId="36516"/>
    <cellStyle name="Вывод 2 3 13 4" xfId="36517"/>
    <cellStyle name="Вывод 2 3 13 5" xfId="36518"/>
    <cellStyle name="Вывод 2 3 13 6" xfId="36519"/>
    <cellStyle name="Вывод 2 3 13 7" xfId="36520"/>
    <cellStyle name="Вывод 2 3 13 8" xfId="36521"/>
    <cellStyle name="Вывод 2 3 13 9" xfId="36522"/>
    <cellStyle name="Вывод 2 3 14" xfId="36523"/>
    <cellStyle name="Вывод 2 3 14 10" xfId="36524"/>
    <cellStyle name="Вывод 2 3 14 11" xfId="36525"/>
    <cellStyle name="Вывод 2 3 14 2" xfId="36526"/>
    <cellStyle name="Вывод 2 3 14 3" xfId="36527"/>
    <cellStyle name="Вывод 2 3 14 4" xfId="36528"/>
    <cellStyle name="Вывод 2 3 14 5" xfId="36529"/>
    <cellStyle name="Вывод 2 3 14 6" xfId="36530"/>
    <cellStyle name="Вывод 2 3 14 7" xfId="36531"/>
    <cellStyle name="Вывод 2 3 14 8" xfId="36532"/>
    <cellStyle name="Вывод 2 3 14 9" xfId="36533"/>
    <cellStyle name="Вывод 2 3 15" xfId="36534"/>
    <cellStyle name="Вывод 2 3 15 10" xfId="36535"/>
    <cellStyle name="Вывод 2 3 15 11" xfId="36536"/>
    <cellStyle name="Вывод 2 3 15 2" xfId="36537"/>
    <cellStyle name="Вывод 2 3 15 3" xfId="36538"/>
    <cellStyle name="Вывод 2 3 15 4" xfId="36539"/>
    <cellStyle name="Вывод 2 3 15 5" xfId="36540"/>
    <cellStyle name="Вывод 2 3 15 6" xfId="36541"/>
    <cellStyle name="Вывод 2 3 15 7" xfId="36542"/>
    <cellStyle name="Вывод 2 3 15 8" xfId="36543"/>
    <cellStyle name="Вывод 2 3 15 9" xfId="36544"/>
    <cellStyle name="Вывод 2 3 16" xfId="36545"/>
    <cellStyle name="Вывод 2 3 16 10" xfId="36546"/>
    <cellStyle name="Вывод 2 3 16 11" xfId="36547"/>
    <cellStyle name="Вывод 2 3 16 2" xfId="36548"/>
    <cellStyle name="Вывод 2 3 16 3" xfId="36549"/>
    <cellStyle name="Вывод 2 3 16 4" xfId="36550"/>
    <cellStyle name="Вывод 2 3 16 5" xfId="36551"/>
    <cellStyle name="Вывод 2 3 16 6" xfId="36552"/>
    <cellStyle name="Вывод 2 3 16 7" xfId="36553"/>
    <cellStyle name="Вывод 2 3 16 8" xfId="36554"/>
    <cellStyle name="Вывод 2 3 16 9" xfId="36555"/>
    <cellStyle name="Вывод 2 3 17" xfId="36556"/>
    <cellStyle name="Вывод 2 3 17 10" xfId="36557"/>
    <cellStyle name="Вывод 2 3 17 11" xfId="36558"/>
    <cellStyle name="Вывод 2 3 17 2" xfId="36559"/>
    <cellStyle name="Вывод 2 3 17 3" xfId="36560"/>
    <cellStyle name="Вывод 2 3 17 4" xfId="36561"/>
    <cellStyle name="Вывод 2 3 17 5" xfId="36562"/>
    <cellStyle name="Вывод 2 3 17 6" xfId="36563"/>
    <cellStyle name="Вывод 2 3 17 7" xfId="36564"/>
    <cellStyle name="Вывод 2 3 17 8" xfId="36565"/>
    <cellStyle name="Вывод 2 3 17 9" xfId="36566"/>
    <cellStyle name="Вывод 2 3 18" xfId="36567"/>
    <cellStyle name="Вывод 2 3 18 10" xfId="36568"/>
    <cellStyle name="Вывод 2 3 18 11" xfId="36569"/>
    <cellStyle name="Вывод 2 3 18 2" xfId="36570"/>
    <cellStyle name="Вывод 2 3 18 3" xfId="36571"/>
    <cellStyle name="Вывод 2 3 18 4" xfId="36572"/>
    <cellStyle name="Вывод 2 3 18 5" xfId="36573"/>
    <cellStyle name="Вывод 2 3 18 6" xfId="36574"/>
    <cellStyle name="Вывод 2 3 18 7" xfId="36575"/>
    <cellStyle name="Вывод 2 3 18 8" xfId="36576"/>
    <cellStyle name="Вывод 2 3 18 9" xfId="36577"/>
    <cellStyle name="Вывод 2 3 19" xfId="36578"/>
    <cellStyle name="Вывод 2 3 2" xfId="36579"/>
    <cellStyle name="Вывод 2 3 2 10" xfId="36580"/>
    <cellStyle name="Вывод 2 3 2 11" xfId="36581"/>
    <cellStyle name="Вывод 2 3 2 2" xfId="36582"/>
    <cellStyle name="Вывод 2 3 2 3" xfId="36583"/>
    <cellStyle name="Вывод 2 3 2 4" xfId="36584"/>
    <cellStyle name="Вывод 2 3 2 5" xfId="36585"/>
    <cellStyle name="Вывод 2 3 2 6" xfId="36586"/>
    <cellStyle name="Вывод 2 3 2 7" xfId="36587"/>
    <cellStyle name="Вывод 2 3 2 8" xfId="36588"/>
    <cellStyle name="Вывод 2 3 2 9" xfId="36589"/>
    <cellStyle name="Вывод 2 3 20" xfId="36590"/>
    <cellStyle name="Вывод 2 3 21" xfId="36591"/>
    <cellStyle name="Вывод 2 3 22" xfId="36592"/>
    <cellStyle name="Вывод 2 3 23" xfId="36593"/>
    <cellStyle name="Вывод 2 3 24" xfId="36594"/>
    <cellStyle name="Вывод 2 3 25" xfId="36595"/>
    <cellStyle name="Вывод 2 3 26" xfId="36596"/>
    <cellStyle name="Вывод 2 3 27" xfId="36597"/>
    <cellStyle name="Вывод 2 3 28" xfId="36598"/>
    <cellStyle name="Вывод 2 3 29" xfId="36599"/>
    <cellStyle name="Вывод 2 3 3" xfId="36600"/>
    <cellStyle name="Вывод 2 3 3 10" xfId="36601"/>
    <cellStyle name="Вывод 2 3 3 11" xfId="36602"/>
    <cellStyle name="Вывод 2 3 3 2" xfId="36603"/>
    <cellStyle name="Вывод 2 3 3 3" xfId="36604"/>
    <cellStyle name="Вывод 2 3 3 4" xfId="36605"/>
    <cellStyle name="Вывод 2 3 3 5" xfId="36606"/>
    <cellStyle name="Вывод 2 3 3 6" xfId="36607"/>
    <cellStyle name="Вывод 2 3 3 7" xfId="36608"/>
    <cellStyle name="Вывод 2 3 3 8" xfId="36609"/>
    <cellStyle name="Вывод 2 3 3 9" xfId="36610"/>
    <cellStyle name="Вывод 2 3 30" xfId="36611"/>
    <cellStyle name="Вывод 2 3 31" xfId="36612"/>
    <cellStyle name="Вывод 2 3 32" xfId="36613"/>
    <cellStyle name="Вывод 2 3 33" xfId="36614"/>
    <cellStyle name="Вывод 2 3 34" xfId="36615"/>
    <cellStyle name="Вывод 2 3 35" xfId="36616"/>
    <cellStyle name="Вывод 2 3 36" xfId="36617"/>
    <cellStyle name="Вывод 2 3 37" xfId="36618"/>
    <cellStyle name="Вывод 2 3 38" xfId="36619"/>
    <cellStyle name="Вывод 2 3 39" xfId="36620"/>
    <cellStyle name="Вывод 2 3 4" xfId="36621"/>
    <cellStyle name="Вывод 2 3 4 10" xfId="36622"/>
    <cellStyle name="Вывод 2 3 4 11" xfId="36623"/>
    <cellStyle name="Вывод 2 3 4 2" xfId="36624"/>
    <cellStyle name="Вывод 2 3 4 3" xfId="36625"/>
    <cellStyle name="Вывод 2 3 4 4" xfId="36626"/>
    <cellStyle name="Вывод 2 3 4 5" xfId="36627"/>
    <cellStyle name="Вывод 2 3 4 6" xfId="36628"/>
    <cellStyle name="Вывод 2 3 4 7" xfId="36629"/>
    <cellStyle name="Вывод 2 3 4 8" xfId="36630"/>
    <cellStyle name="Вывод 2 3 4 9" xfId="36631"/>
    <cellStyle name="Вывод 2 3 40" xfId="36632"/>
    <cellStyle name="Вывод 2 3 5" xfId="36633"/>
    <cellStyle name="Вывод 2 3 5 10" xfId="36634"/>
    <cellStyle name="Вывод 2 3 5 11" xfId="36635"/>
    <cellStyle name="Вывод 2 3 5 2" xfId="36636"/>
    <cellStyle name="Вывод 2 3 5 3" xfId="36637"/>
    <cellStyle name="Вывод 2 3 5 4" xfId="36638"/>
    <cellStyle name="Вывод 2 3 5 5" xfId="36639"/>
    <cellStyle name="Вывод 2 3 5 6" xfId="36640"/>
    <cellStyle name="Вывод 2 3 5 7" xfId="36641"/>
    <cellStyle name="Вывод 2 3 5 8" xfId="36642"/>
    <cellStyle name="Вывод 2 3 5 9" xfId="36643"/>
    <cellStyle name="Вывод 2 3 6" xfId="36644"/>
    <cellStyle name="Вывод 2 3 6 10" xfId="36645"/>
    <cellStyle name="Вывод 2 3 6 11" xfId="36646"/>
    <cellStyle name="Вывод 2 3 6 2" xfId="36647"/>
    <cellStyle name="Вывод 2 3 6 3" xfId="36648"/>
    <cellStyle name="Вывод 2 3 6 4" xfId="36649"/>
    <cellStyle name="Вывод 2 3 6 5" xfId="36650"/>
    <cellStyle name="Вывод 2 3 6 6" xfId="36651"/>
    <cellStyle name="Вывод 2 3 6 7" xfId="36652"/>
    <cellStyle name="Вывод 2 3 6 8" xfId="36653"/>
    <cellStyle name="Вывод 2 3 6 9" xfId="36654"/>
    <cellStyle name="Вывод 2 3 7" xfId="36655"/>
    <cellStyle name="Вывод 2 3 7 10" xfId="36656"/>
    <cellStyle name="Вывод 2 3 7 11" xfId="36657"/>
    <cellStyle name="Вывод 2 3 7 2" xfId="36658"/>
    <cellStyle name="Вывод 2 3 7 3" xfId="36659"/>
    <cellStyle name="Вывод 2 3 7 4" xfId="36660"/>
    <cellStyle name="Вывод 2 3 7 5" xfId="36661"/>
    <cellStyle name="Вывод 2 3 7 6" xfId="36662"/>
    <cellStyle name="Вывод 2 3 7 7" xfId="36663"/>
    <cellStyle name="Вывод 2 3 7 8" xfId="36664"/>
    <cellStyle name="Вывод 2 3 7 9" xfId="36665"/>
    <cellStyle name="Вывод 2 3 8" xfId="36666"/>
    <cellStyle name="Вывод 2 3 8 10" xfId="36667"/>
    <cellStyle name="Вывод 2 3 8 11" xfId="36668"/>
    <cellStyle name="Вывод 2 3 8 2" xfId="36669"/>
    <cellStyle name="Вывод 2 3 8 3" xfId="36670"/>
    <cellStyle name="Вывод 2 3 8 4" xfId="36671"/>
    <cellStyle name="Вывод 2 3 8 5" xfId="36672"/>
    <cellStyle name="Вывод 2 3 8 6" xfId="36673"/>
    <cellStyle name="Вывод 2 3 8 7" xfId="36674"/>
    <cellStyle name="Вывод 2 3 8 8" xfId="36675"/>
    <cellStyle name="Вывод 2 3 8 9" xfId="36676"/>
    <cellStyle name="Вывод 2 3 9" xfId="36677"/>
    <cellStyle name="Вывод 2 3 9 10" xfId="36678"/>
    <cellStyle name="Вывод 2 3 9 11" xfId="36679"/>
    <cellStyle name="Вывод 2 3 9 2" xfId="36680"/>
    <cellStyle name="Вывод 2 3 9 3" xfId="36681"/>
    <cellStyle name="Вывод 2 3 9 4" xfId="36682"/>
    <cellStyle name="Вывод 2 3 9 5" xfId="36683"/>
    <cellStyle name="Вывод 2 3 9 6" xfId="36684"/>
    <cellStyle name="Вывод 2 3 9 7" xfId="36685"/>
    <cellStyle name="Вывод 2 3 9 8" xfId="36686"/>
    <cellStyle name="Вывод 2 3 9 9" xfId="36687"/>
    <cellStyle name="Вывод 2 30" xfId="36688"/>
    <cellStyle name="Вывод 2 31" xfId="36689"/>
    <cellStyle name="Вывод 2 32" xfId="36690"/>
    <cellStyle name="Вывод 2 33" xfId="36691"/>
    <cellStyle name="Вывод 2 34" xfId="36692"/>
    <cellStyle name="Вывод 2 35" xfId="36693"/>
    <cellStyle name="Вывод 2 36" xfId="36694"/>
    <cellStyle name="Вывод 2 37" xfId="36695"/>
    <cellStyle name="Вывод 2 38" xfId="36696"/>
    <cellStyle name="Вывод 2 39" xfId="36697"/>
    <cellStyle name="Вывод 2 4" xfId="36698"/>
    <cellStyle name="Вывод 2 4 10" xfId="36699"/>
    <cellStyle name="Вывод 2 4 10 10" xfId="36700"/>
    <cellStyle name="Вывод 2 4 10 11" xfId="36701"/>
    <cellStyle name="Вывод 2 4 10 2" xfId="36702"/>
    <cellStyle name="Вывод 2 4 10 3" xfId="36703"/>
    <cellStyle name="Вывод 2 4 10 4" xfId="36704"/>
    <cellStyle name="Вывод 2 4 10 5" xfId="36705"/>
    <cellStyle name="Вывод 2 4 10 6" xfId="36706"/>
    <cellStyle name="Вывод 2 4 10 7" xfId="36707"/>
    <cellStyle name="Вывод 2 4 10 8" xfId="36708"/>
    <cellStyle name="Вывод 2 4 10 9" xfId="36709"/>
    <cellStyle name="Вывод 2 4 11" xfId="36710"/>
    <cellStyle name="Вывод 2 4 11 10" xfId="36711"/>
    <cellStyle name="Вывод 2 4 11 11" xfId="36712"/>
    <cellStyle name="Вывод 2 4 11 2" xfId="36713"/>
    <cellStyle name="Вывод 2 4 11 3" xfId="36714"/>
    <cellStyle name="Вывод 2 4 11 4" xfId="36715"/>
    <cellStyle name="Вывод 2 4 11 5" xfId="36716"/>
    <cellStyle name="Вывод 2 4 11 6" xfId="36717"/>
    <cellStyle name="Вывод 2 4 11 7" xfId="36718"/>
    <cellStyle name="Вывод 2 4 11 8" xfId="36719"/>
    <cellStyle name="Вывод 2 4 11 9" xfId="36720"/>
    <cellStyle name="Вывод 2 4 12" xfId="36721"/>
    <cellStyle name="Вывод 2 4 12 10" xfId="36722"/>
    <cellStyle name="Вывод 2 4 12 11" xfId="36723"/>
    <cellStyle name="Вывод 2 4 12 2" xfId="36724"/>
    <cellStyle name="Вывод 2 4 12 3" xfId="36725"/>
    <cellStyle name="Вывод 2 4 12 4" xfId="36726"/>
    <cellStyle name="Вывод 2 4 12 5" xfId="36727"/>
    <cellStyle name="Вывод 2 4 12 6" xfId="36728"/>
    <cellStyle name="Вывод 2 4 12 7" xfId="36729"/>
    <cellStyle name="Вывод 2 4 12 8" xfId="36730"/>
    <cellStyle name="Вывод 2 4 12 9" xfId="36731"/>
    <cellStyle name="Вывод 2 4 13" xfId="36732"/>
    <cellStyle name="Вывод 2 4 13 10" xfId="36733"/>
    <cellStyle name="Вывод 2 4 13 11" xfId="36734"/>
    <cellStyle name="Вывод 2 4 13 2" xfId="36735"/>
    <cellStyle name="Вывод 2 4 13 3" xfId="36736"/>
    <cellStyle name="Вывод 2 4 13 4" xfId="36737"/>
    <cellStyle name="Вывод 2 4 13 5" xfId="36738"/>
    <cellStyle name="Вывод 2 4 13 6" xfId="36739"/>
    <cellStyle name="Вывод 2 4 13 7" xfId="36740"/>
    <cellStyle name="Вывод 2 4 13 8" xfId="36741"/>
    <cellStyle name="Вывод 2 4 13 9" xfId="36742"/>
    <cellStyle name="Вывод 2 4 14" xfId="36743"/>
    <cellStyle name="Вывод 2 4 14 10" xfId="36744"/>
    <cellStyle name="Вывод 2 4 14 11" xfId="36745"/>
    <cellStyle name="Вывод 2 4 14 2" xfId="36746"/>
    <cellStyle name="Вывод 2 4 14 3" xfId="36747"/>
    <cellStyle name="Вывод 2 4 14 4" xfId="36748"/>
    <cellStyle name="Вывод 2 4 14 5" xfId="36749"/>
    <cellStyle name="Вывод 2 4 14 6" xfId="36750"/>
    <cellStyle name="Вывод 2 4 14 7" xfId="36751"/>
    <cellStyle name="Вывод 2 4 14 8" xfId="36752"/>
    <cellStyle name="Вывод 2 4 14 9" xfId="36753"/>
    <cellStyle name="Вывод 2 4 15" xfId="36754"/>
    <cellStyle name="Вывод 2 4 15 10" xfId="36755"/>
    <cellStyle name="Вывод 2 4 15 11" xfId="36756"/>
    <cellStyle name="Вывод 2 4 15 2" xfId="36757"/>
    <cellStyle name="Вывод 2 4 15 3" xfId="36758"/>
    <cellStyle name="Вывод 2 4 15 4" xfId="36759"/>
    <cellStyle name="Вывод 2 4 15 5" xfId="36760"/>
    <cellStyle name="Вывод 2 4 15 6" xfId="36761"/>
    <cellStyle name="Вывод 2 4 15 7" xfId="36762"/>
    <cellStyle name="Вывод 2 4 15 8" xfId="36763"/>
    <cellStyle name="Вывод 2 4 15 9" xfId="36764"/>
    <cellStyle name="Вывод 2 4 16" xfId="36765"/>
    <cellStyle name="Вывод 2 4 16 10" xfId="36766"/>
    <cellStyle name="Вывод 2 4 16 11" xfId="36767"/>
    <cellStyle name="Вывод 2 4 16 2" xfId="36768"/>
    <cellStyle name="Вывод 2 4 16 3" xfId="36769"/>
    <cellStyle name="Вывод 2 4 16 4" xfId="36770"/>
    <cellStyle name="Вывод 2 4 16 5" xfId="36771"/>
    <cellStyle name="Вывод 2 4 16 6" xfId="36772"/>
    <cellStyle name="Вывод 2 4 16 7" xfId="36773"/>
    <cellStyle name="Вывод 2 4 16 8" xfId="36774"/>
    <cellStyle name="Вывод 2 4 16 9" xfId="36775"/>
    <cellStyle name="Вывод 2 4 17" xfId="36776"/>
    <cellStyle name="Вывод 2 4 17 10" xfId="36777"/>
    <cellStyle name="Вывод 2 4 17 11" xfId="36778"/>
    <cellStyle name="Вывод 2 4 17 2" xfId="36779"/>
    <cellStyle name="Вывод 2 4 17 3" xfId="36780"/>
    <cellStyle name="Вывод 2 4 17 4" xfId="36781"/>
    <cellStyle name="Вывод 2 4 17 5" xfId="36782"/>
    <cellStyle name="Вывод 2 4 17 6" xfId="36783"/>
    <cellStyle name="Вывод 2 4 17 7" xfId="36784"/>
    <cellStyle name="Вывод 2 4 17 8" xfId="36785"/>
    <cellStyle name="Вывод 2 4 17 9" xfId="36786"/>
    <cellStyle name="Вывод 2 4 18" xfId="36787"/>
    <cellStyle name="Вывод 2 4 18 10" xfId="36788"/>
    <cellStyle name="Вывод 2 4 18 11" xfId="36789"/>
    <cellStyle name="Вывод 2 4 18 2" xfId="36790"/>
    <cellStyle name="Вывод 2 4 18 3" xfId="36791"/>
    <cellStyle name="Вывод 2 4 18 4" xfId="36792"/>
    <cellStyle name="Вывод 2 4 18 5" xfId="36793"/>
    <cellStyle name="Вывод 2 4 18 6" xfId="36794"/>
    <cellStyle name="Вывод 2 4 18 7" xfId="36795"/>
    <cellStyle name="Вывод 2 4 18 8" xfId="36796"/>
    <cellStyle name="Вывод 2 4 18 9" xfId="36797"/>
    <cellStyle name="Вывод 2 4 19" xfId="36798"/>
    <cellStyle name="Вывод 2 4 2" xfId="36799"/>
    <cellStyle name="Вывод 2 4 2 10" xfId="36800"/>
    <cellStyle name="Вывод 2 4 2 11" xfId="36801"/>
    <cellStyle name="Вывод 2 4 2 2" xfId="36802"/>
    <cellStyle name="Вывод 2 4 2 3" xfId="36803"/>
    <cellStyle name="Вывод 2 4 2 4" xfId="36804"/>
    <cellStyle name="Вывод 2 4 2 5" xfId="36805"/>
    <cellStyle name="Вывод 2 4 2 6" xfId="36806"/>
    <cellStyle name="Вывод 2 4 2 7" xfId="36807"/>
    <cellStyle name="Вывод 2 4 2 8" xfId="36808"/>
    <cellStyle name="Вывод 2 4 2 9" xfId="36809"/>
    <cellStyle name="Вывод 2 4 20" xfId="36810"/>
    <cellStyle name="Вывод 2 4 21" xfId="36811"/>
    <cellStyle name="Вывод 2 4 22" xfId="36812"/>
    <cellStyle name="Вывод 2 4 23" xfId="36813"/>
    <cellStyle name="Вывод 2 4 24" xfId="36814"/>
    <cellStyle name="Вывод 2 4 25" xfId="36815"/>
    <cellStyle name="Вывод 2 4 26" xfId="36816"/>
    <cellStyle name="Вывод 2 4 27" xfId="36817"/>
    <cellStyle name="Вывод 2 4 28" xfId="36818"/>
    <cellStyle name="Вывод 2 4 29" xfId="36819"/>
    <cellStyle name="Вывод 2 4 3" xfId="36820"/>
    <cellStyle name="Вывод 2 4 3 10" xfId="36821"/>
    <cellStyle name="Вывод 2 4 3 11" xfId="36822"/>
    <cellStyle name="Вывод 2 4 3 2" xfId="36823"/>
    <cellStyle name="Вывод 2 4 3 3" xfId="36824"/>
    <cellStyle name="Вывод 2 4 3 4" xfId="36825"/>
    <cellStyle name="Вывод 2 4 3 5" xfId="36826"/>
    <cellStyle name="Вывод 2 4 3 6" xfId="36827"/>
    <cellStyle name="Вывод 2 4 3 7" xfId="36828"/>
    <cellStyle name="Вывод 2 4 3 8" xfId="36829"/>
    <cellStyle name="Вывод 2 4 3 9" xfId="36830"/>
    <cellStyle name="Вывод 2 4 30" xfId="36831"/>
    <cellStyle name="Вывод 2 4 31" xfId="36832"/>
    <cellStyle name="Вывод 2 4 32" xfId="36833"/>
    <cellStyle name="Вывод 2 4 33" xfId="36834"/>
    <cellStyle name="Вывод 2 4 34" xfId="36835"/>
    <cellStyle name="Вывод 2 4 35" xfId="36836"/>
    <cellStyle name="Вывод 2 4 36" xfId="36837"/>
    <cellStyle name="Вывод 2 4 37" xfId="36838"/>
    <cellStyle name="Вывод 2 4 38" xfId="36839"/>
    <cellStyle name="Вывод 2 4 39" xfId="36840"/>
    <cellStyle name="Вывод 2 4 4" xfId="36841"/>
    <cellStyle name="Вывод 2 4 4 10" xfId="36842"/>
    <cellStyle name="Вывод 2 4 4 11" xfId="36843"/>
    <cellStyle name="Вывод 2 4 4 2" xfId="36844"/>
    <cellStyle name="Вывод 2 4 4 3" xfId="36845"/>
    <cellStyle name="Вывод 2 4 4 4" xfId="36846"/>
    <cellStyle name="Вывод 2 4 4 5" xfId="36847"/>
    <cellStyle name="Вывод 2 4 4 6" xfId="36848"/>
    <cellStyle name="Вывод 2 4 4 7" xfId="36849"/>
    <cellStyle name="Вывод 2 4 4 8" xfId="36850"/>
    <cellStyle name="Вывод 2 4 4 9" xfId="36851"/>
    <cellStyle name="Вывод 2 4 40" xfId="36852"/>
    <cellStyle name="Вывод 2 4 5" xfId="36853"/>
    <cellStyle name="Вывод 2 4 5 10" xfId="36854"/>
    <cellStyle name="Вывод 2 4 5 11" xfId="36855"/>
    <cellStyle name="Вывод 2 4 5 2" xfId="36856"/>
    <cellStyle name="Вывод 2 4 5 3" xfId="36857"/>
    <cellStyle name="Вывод 2 4 5 4" xfId="36858"/>
    <cellStyle name="Вывод 2 4 5 5" xfId="36859"/>
    <cellStyle name="Вывод 2 4 5 6" xfId="36860"/>
    <cellStyle name="Вывод 2 4 5 7" xfId="36861"/>
    <cellStyle name="Вывод 2 4 5 8" xfId="36862"/>
    <cellStyle name="Вывод 2 4 5 9" xfId="36863"/>
    <cellStyle name="Вывод 2 4 6" xfId="36864"/>
    <cellStyle name="Вывод 2 4 6 10" xfId="36865"/>
    <cellStyle name="Вывод 2 4 6 11" xfId="36866"/>
    <cellStyle name="Вывод 2 4 6 2" xfId="36867"/>
    <cellStyle name="Вывод 2 4 6 3" xfId="36868"/>
    <cellStyle name="Вывод 2 4 6 4" xfId="36869"/>
    <cellStyle name="Вывод 2 4 6 5" xfId="36870"/>
    <cellStyle name="Вывод 2 4 6 6" xfId="36871"/>
    <cellStyle name="Вывод 2 4 6 7" xfId="36872"/>
    <cellStyle name="Вывод 2 4 6 8" xfId="36873"/>
    <cellStyle name="Вывод 2 4 6 9" xfId="36874"/>
    <cellStyle name="Вывод 2 4 7" xfId="36875"/>
    <cellStyle name="Вывод 2 4 7 10" xfId="36876"/>
    <cellStyle name="Вывод 2 4 7 11" xfId="36877"/>
    <cellStyle name="Вывод 2 4 7 2" xfId="36878"/>
    <cellStyle name="Вывод 2 4 7 3" xfId="36879"/>
    <cellStyle name="Вывод 2 4 7 4" xfId="36880"/>
    <cellStyle name="Вывод 2 4 7 5" xfId="36881"/>
    <cellStyle name="Вывод 2 4 7 6" xfId="36882"/>
    <cellStyle name="Вывод 2 4 7 7" xfId="36883"/>
    <cellStyle name="Вывод 2 4 7 8" xfId="36884"/>
    <cellStyle name="Вывод 2 4 7 9" xfId="36885"/>
    <cellStyle name="Вывод 2 4 8" xfId="36886"/>
    <cellStyle name="Вывод 2 4 8 10" xfId="36887"/>
    <cellStyle name="Вывод 2 4 8 11" xfId="36888"/>
    <cellStyle name="Вывод 2 4 8 2" xfId="36889"/>
    <cellStyle name="Вывод 2 4 8 3" xfId="36890"/>
    <cellStyle name="Вывод 2 4 8 4" xfId="36891"/>
    <cellStyle name="Вывод 2 4 8 5" xfId="36892"/>
    <cellStyle name="Вывод 2 4 8 6" xfId="36893"/>
    <cellStyle name="Вывод 2 4 8 7" xfId="36894"/>
    <cellStyle name="Вывод 2 4 8 8" xfId="36895"/>
    <cellStyle name="Вывод 2 4 8 9" xfId="36896"/>
    <cellStyle name="Вывод 2 4 9" xfId="36897"/>
    <cellStyle name="Вывод 2 4 9 10" xfId="36898"/>
    <cellStyle name="Вывод 2 4 9 11" xfId="36899"/>
    <cellStyle name="Вывод 2 4 9 2" xfId="36900"/>
    <cellStyle name="Вывод 2 4 9 3" xfId="36901"/>
    <cellStyle name="Вывод 2 4 9 4" xfId="36902"/>
    <cellStyle name="Вывод 2 4 9 5" xfId="36903"/>
    <cellStyle name="Вывод 2 4 9 6" xfId="36904"/>
    <cellStyle name="Вывод 2 4 9 7" xfId="36905"/>
    <cellStyle name="Вывод 2 4 9 8" xfId="36906"/>
    <cellStyle name="Вывод 2 4 9 9" xfId="36907"/>
    <cellStyle name="Вывод 2 40" xfId="36908"/>
    <cellStyle name="Вывод 2 41" xfId="36909"/>
    <cellStyle name="Вывод 2 42" xfId="36910"/>
    <cellStyle name="Вывод 2 43" xfId="36911"/>
    <cellStyle name="Вывод 2 44" xfId="36912"/>
    <cellStyle name="Вывод 2 45" xfId="36913"/>
    <cellStyle name="Вывод 2 46" xfId="36914"/>
    <cellStyle name="Вывод 2 47" xfId="36915"/>
    <cellStyle name="Вывод 2 48" xfId="36916"/>
    <cellStyle name="Вывод 2 5" xfId="36917"/>
    <cellStyle name="Вывод 2 5 10" xfId="36918"/>
    <cellStyle name="Вывод 2 5 10 10" xfId="36919"/>
    <cellStyle name="Вывод 2 5 10 11" xfId="36920"/>
    <cellStyle name="Вывод 2 5 10 2" xfId="36921"/>
    <cellStyle name="Вывод 2 5 10 3" xfId="36922"/>
    <cellStyle name="Вывод 2 5 10 4" xfId="36923"/>
    <cellStyle name="Вывод 2 5 10 5" xfId="36924"/>
    <cellStyle name="Вывод 2 5 10 6" xfId="36925"/>
    <cellStyle name="Вывод 2 5 10 7" xfId="36926"/>
    <cellStyle name="Вывод 2 5 10 8" xfId="36927"/>
    <cellStyle name="Вывод 2 5 10 9" xfId="36928"/>
    <cellStyle name="Вывод 2 5 11" xfId="36929"/>
    <cellStyle name="Вывод 2 5 11 10" xfId="36930"/>
    <cellStyle name="Вывод 2 5 11 11" xfId="36931"/>
    <cellStyle name="Вывод 2 5 11 2" xfId="36932"/>
    <cellStyle name="Вывод 2 5 11 3" xfId="36933"/>
    <cellStyle name="Вывод 2 5 11 4" xfId="36934"/>
    <cellStyle name="Вывод 2 5 11 5" xfId="36935"/>
    <cellStyle name="Вывод 2 5 11 6" xfId="36936"/>
    <cellStyle name="Вывод 2 5 11 7" xfId="36937"/>
    <cellStyle name="Вывод 2 5 11 8" xfId="36938"/>
    <cellStyle name="Вывод 2 5 11 9" xfId="36939"/>
    <cellStyle name="Вывод 2 5 12" xfId="36940"/>
    <cellStyle name="Вывод 2 5 12 10" xfId="36941"/>
    <cellStyle name="Вывод 2 5 12 11" xfId="36942"/>
    <cellStyle name="Вывод 2 5 12 2" xfId="36943"/>
    <cellStyle name="Вывод 2 5 12 3" xfId="36944"/>
    <cellStyle name="Вывод 2 5 12 4" xfId="36945"/>
    <cellStyle name="Вывод 2 5 12 5" xfId="36946"/>
    <cellStyle name="Вывод 2 5 12 6" xfId="36947"/>
    <cellStyle name="Вывод 2 5 12 7" xfId="36948"/>
    <cellStyle name="Вывод 2 5 12 8" xfId="36949"/>
    <cellStyle name="Вывод 2 5 12 9" xfId="36950"/>
    <cellStyle name="Вывод 2 5 13" xfId="36951"/>
    <cellStyle name="Вывод 2 5 13 10" xfId="36952"/>
    <cellStyle name="Вывод 2 5 13 11" xfId="36953"/>
    <cellStyle name="Вывод 2 5 13 2" xfId="36954"/>
    <cellStyle name="Вывод 2 5 13 3" xfId="36955"/>
    <cellStyle name="Вывод 2 5 13 4" xfId="36956"/>
    <cellStyle name="Вывод 2 5 13 5" xfId="36957"/>
    <cellStyle name="Вывод 2 5 13 6" xfId="36958"/>
    <cellStyle name="Вывод 2 5 13 7" xfId="36959"/>
    <cellStyle name="Вывод 2 5 13 8" xfId="36960"/>
    <cellStyle name="Вывод 2 5 13 9" xfId="36961"/>
    <cellStyle name="Вывод 2 5 14" xfId="36962"/>
    <cellStyle name="Вывод 2 5 14 10" xfId="36963"/>
    <cellStyle name="Вывод 2 5 14 11" xfId="36964"/>
    <cellStyle name="Вывод 2 5 14 2" xfId="36965"/>
    <cellStyle name="Вывод 2 5 14 3" xfId="36966"/>
    <cellStyle name="Вывод 2 5 14 4" xfId="36967"/>
    <cellStyle name="Вывод 2 5 14 5" xfId="36968"/>
    <cellStyle name="Вывод 2 5 14 6" xfId="36969"/>
    <cellStyle name="Вывод 2 5 14 7" xfId="36970"/>
    <cellStyle name="Вывод 2 5 14 8" xfId="36971"/>
    <cellStyle name="Вывод 2 5 14 9" xfId="36972"/>
    <cellStyle name="Вывод 2 5 15" xfId="36973"/>
    <cellStyle name="Вывод 2 5 15 10" xfId="36974"/>
    <cellStyle name="Вывод 2 5 15 11" xfId="36975"/>
    <cellStyle name="Вывод 2 5 15 2" xfId="36976"/>
    <cellStyle name="Вывод 2 5 15 3" xfId="36977"/>
    <cellStyle name="Вывод 2 5 15 4" xfId="36978"/>
    <cellStyle name="Вывод 2 5 15 5" xfId="36979"/>
    <cellStyle name="Вывод 2 5 15 6" xfId="36980"/>
    <cellStyle name="Вывод 2 5 15 7" xfId="36981"/>
    <cellStyle name="Вывод 2 5 15 8" xfId="36982"/>
    <cellStyle name="Вывод 2 5 15 9" xfId="36983"/>
    <cellStyle name="Вывод 2 5 16" xfId="36984"/>
    <cellStyle name="Вывод 2 5 16 10" xfId="36985"/>
    <cellStyle name="Вывод 2 5 16 11" xfId="36986"/>
    <cellStyle name="Вывод 2 5 16 2" xfId="36987"/>
    <cellStyle name="Вывод 2 5 16 3" xfId="36988"/>
    <cellStyle name="Вывод 2 5 16 4" xfId="36989"/>
    <cellStyle name="Вывод 2 5 16 5" xfId="36990"/>
    <cellStyle name="Вывод 2 5 16 6" xfId="36991"/>
    <cellStyle name="Вывод 2 5 16 7" xfId="36992"/>
    <cellStyle name="Вывод 2 5 16 8" xfId="36993"/>
    <cellStyle name="Вывод 2 5 16 9" xfId="36994"/>
    <cellStyle name="Вывод 2 5 17" xfId="36995"/>
    <cellStyle name="Вывод 2 5 17 10" xfId="36996"/>
    <cellStyle name="Вывод 2 5 17 11" xfId="36997"/>
    <cellStyle name="Вывод 2 5 17 2" xfId="36998"/>
    <cellStyle name="Вывод 2 5 17 3" xfId="36999"/>
    <cellStyle name="Вывод 2 5 17 4" xfId="37000"/>
    <cellStyle name="Вывод 2 5 17 5" xfId="37001"/>
    <cellStyle name="Вывод 2 5 17 6" xfId="37002"/>
    <cellStyle name="Вывод 2 5 17 7" xfId="37003"/>
    <cellStyle name="Вывод 2 5 17 8" xfId="37004"/>
    <cellStyle name="Вывод 2 5 17 9" xfId="37005"/>
    <cellStyle name="Вывод 2 5 18" xfId="37006"/>
    <cellStyle name="Вывод 2 5 18 10" xfId="37007"/>
    <cellStyle name="Вывод 2 5 18 11" xfId="37008"/>
    <cellStyle name="Вывод 2 5 18 2" xfId="37009"/>
    <cellStyle name="Вывод 2 5 18 3" xfId="37010"/>
    <cellStyle name="Вывод 2 5 18 4" xfId="37011"/>
    <cellStyle name="Вывод 2 5 18 5" xfId="37012"/>
    <cellStyle name="Вывод 2 5 18 6" xfId="37013"/>
    <cellStyle name="Вывод 2 5 18 7" xfId="37014"/>
    <cellStyle name="Вывод 2 5 18 8" xfId="37015"/>
    <cellStyle name="Вывод 2 5 18 9" xfId="37016"/>
    <cellStyle name="Вывод 2 5 19" xfId="37017"/>
    <cellStyle name="Вывод 2 5 2" xfId="37018"/>
    <cellStyle name="Вывод 2 5 2 10" xfId="37019"/>
    <cellStyle name="Вывод 2 5 2 11" xfId="37020"/>
    <cellStyle name="Вывод 2 5 2 2" xfId="37021"/>
    <cellStyle name="Вывод 2 5 2 3" xfId="37022"/>
    <cellStyle name="Вывод 2 5 2 4" xfId="37023"/>
    <cellStyle name="Вывод 2 5 2 5" xfId="37024"/>
    <cellStyle name="Вывод 2 5 2 6" xfId="37025"/>
    <cellStyle name="Вывод 2 5 2 7" xfId="37026"/>
    <cellStyle name="Вывод 2 5 2 8" xfId="37027"/>
    <cellStyle name="Вывод 2 5 2 9" xfId="37028"/>
    <cellStyle name="Вывод 2 5 20" xfId="37029"/>
    <cellStyle name="Вывод 2 5 21" xfId="37030"/>
    <cellStyle name="Вывод 2 5 22" xfId="37031"/>
    <cellStyle name="Вывод 2 5 23" xfId="37032"/>
    <cellStyle name="Вывод 2 5 24" xfId="37033"/>
    <cellStyle name="Вывод 2 5 25" xfId="37034"/>
    <cellStyle name="Вывод 2 5 26" xfId="37035"/>
    <cellStyle name="Вывод 2 5 27" xfId="37036"/>
    <cellStyle name="Вывод 2 5 28" xfId="37037"/>
    <cellStyle name="Вывод 2 5 29" xfId="37038"/>
    <cellStyle name="Вывод 2 5 3" xfId="37039"/>
    <cellStyle name="Вывод 2 5 3 10" xfId="37040"/>
    <cellStyle name="Вывод 2 5 3 11" xfId="37041"/>
    <cellStyle name="Вывод 2 5 3 2" xfId="37042"/>
    <cellStyle name="Вывод 2 5 3 3" xfId="37043"/>
    <cellStyle name="Вывод 2 5 3 4" xfId="37044"/>
    <cellStyle name="Вывод 2 5 3 5" xfId="37045"/>
    <cellStyle name="Вывод 2 5 3 6" xfId="37046"/>
    <cellStyle name="Вывод 2 5 3 7" xfId="37047"/>
    <cellStyle name="Вывод 2 5 3 8" xfId="37048"/>
    <cellStyle name="Вывод 2 5 3 9" xfId="37049"/>
    <cellStyle name="Вывод 2 5 30" xfId="37050"/>
    <cellStyle name="Вывод 2 5 31" xfId="37051"/>
    <cellStyle name="Вывод 2 5 32" xfId="37052"/>
    <cellStyle name="Вывод 2 5 33" xfId="37053"/>
    <cellStyle name="Вывод 2 5 34" xfId="37054"/>
    <cellStyle name="Вывод 2 5 35" xfId="37055"/>
    <cellStyle name="Вывод 2 5 36" xfId="37056"/>
    <cellStyle name="Вывод 2 5 37" xfId="37057"/>
    <cellStyle name="Вывод 2 5 38" xfId="37058"/>
    <cellStyle name="Вывод 2 5 39" xfId="37059"/>
    <cellStyle name="Вывод 2 5 4" xfId="37060"/>
    <cellStyle name="Вывод 2 5 4 10" xfId="37061"/>
    <cellStyle name="Вывод 2 5 4 11" xfId="37062"/>
    <cellStyle name="Вывод 2 5 4 2" xfId="37063"/>
    <cellStyle name="Вывод 2 5 4 3" xfId="37064"/>
    <cellStyle name="Вывод 2 5 4 4" xfId="37065"/>
    <cellStyle name="Вывод 2 5 4 5" xfId="37066"/>
    <cellStyle name="Вывод 2 5 4 6" xfId="37067"/>
    <cellStyle name="Вывод 2 5 4 7" xfId="37068"/>
    <cellStyle name="Вывод 2 5 4 8" xfId="37069"/>
    <cellStyle name="Вывод 2 5 4 9" xfId="37070"/>
    <cellStyle name="Вывод 2 5 40" xfId="37071"/>
    <cellStyle name="Вывод 2 5 5" xfId="37072"/>
    <cellStyle name="Вывод 2 5 5 10" xfId="37073"/>
    <cellStyle name="Вывод 2 5 5 11" xfId="37074"/>
    <cellStyle name="Вывод 2 5 5 2" xfId="37075"/>
    <cellStyle name="Вывод 2 5 5 3" xfId="37076"/>
    <cellStyle name="Вывод 2 5 5 4" xfId="37077"/>
    <cellStyle name="Вывод 2 5 5 5" xfId="37078"/>
    <cellStyle name="Вывод 2 5 5 6" xfId="37079"/>
    <cellStyle name="Вывод 2 5 5 7" xfId="37080"/>
    <cellStyle name="Вывод 2 5 5 8" xfId="37081"/>
    <cellStyle name="Вывод 2 5 5 9" xfId="37082"/>
    <cellStyle name="Вывод 2 5 6" xfId="37083"/>
    <cellStyle name="Вывод 2 5 6 10" xfId="37084"/>
    <cellStyle name="Вывод 2 5 6 11" xfId="37085"/>
    <cellStyle name="Вывод 2 5 6 2" xfId="37086"/>
    <cellStyle name="Вывод 2 5 6 3" xfId="37087"/>
    <cellStyle name="Вывод 2 5 6 4" xfId="37088"/>
    <cellStyle name="Вывод 2 5 6 5" xfId="37089"/>
    <cellStyle name="Вывод 2 5 6 6" xfId="37090"/>
    <cellStyle name="Вывод 2 5 6 7" xfId="37091"/>
    <cellStyle name="Вывод 2 5 6 8" xfId="37092"/>
    <cellStyle name="Вывод 2 5 6 9" xfId="37093"/>
    <cellStyle name="Вывод 2 5 7" xfId="37094"/>
    <cellStyle name="Вывод 2 5 7 10" xfId="37095"/>
    <cellStyle name="Вывод 2 5 7 11" xfId="37096"/>
    <cellStyle name="Вывод 2 5 7 2" xfId="37097"/>
    <cellStyle name="Вывод 2 5 7 3" xfId="37098"/>
    <cellStyle name="Вывод 2 5 7 4" xfId="37099"/>
    <cellStyle name="Вывод 2 5 7 5" xfId="37100"/>
    <cellStyle name="Вывод 2 5 7 6" xfId="37101"/>
    <cellStyle name="Вывод 2 5 7 7" xfId="37102"/>
    <cellStyle name="Вывод 2 5 7 8" xfId="37103"/>
    <cellStyle name="Вывод 2 5 7 9" xfId="37104"/>
    <cellStyle name="Вывод 2 5 8" xfId="37105"/>
    <cellStyle name="Вывод 2 5 8 10" xfId="37106"/>
    <cellStyle name="Вывод 2 5 8 11" xfId="37107"/>
    <cellStyle name="Вывод 2 5 8 2" xfId="37108"/>
    <cellStyle name="Вывод 2 5 8 3" xfId="37109"/>
    <cellStyle name="Вывод 2 5 8 4" xfId="37110"/>
    <cellStyle name="Вывод 2 5 8 5" xfId="37111"/>
    <cellStyle name="Вывод 2 5 8 6" xfId="37112"/>
    <cellStyle name="Вывод 2 5 8 7" xfId="37113"/>
    <cellStyle name="Вывод 2 5 8 8" xfId="37114"/>
    <cellStyle name="Вывод 2 5 8 9" xfId="37115"/>
    <cellStyle name="Вывод 2 5 9" xfId="37116"/>
    <cellStyle name="Вывод 2 5 9 10" xfId="37117"/>
    <cellStyle name="Вывод 2 5 9 11" xfId="37118"/>
    <cellStyle name="Вывод 2 5 9 2" xfId="37119"/>
    <cellStyle name="Вывод 2 5 9 3" xfId="37120"/>
    <cellStyle name="Вывод 2 5 9 4" xfId="37121"/>
    <cellStyle name="Вывод 2 5 9 5" xfId="37122"/>
    <cellStyle name="Вывод 2 5 9 6" xfId="37123"/>
    <cellStyle name="Вывод 2 5 9 7" xfId="37124"/>
    <cellStyle name="Вывод 2 5 9 8" xfId="37125"/>
    <cellStyle name="Вывод 2 5 9 9" xfId="37126"/>
    <cellStyle name="Вывод 2 6" xfId="37127"/>
    <cellStyle name="Вывод 2 6 10" xfId="37128"/>
    <cellStyle name="Вывод 2 6 10 10" xfId="37129"/>
    <cellStyle name="Вывод 2 6 10 11" xfId="37130"/>
    <cellStyle name="Вывод 2 6 10 2" xfId="37131"/>
    <cellStyle name="Вывод 2 6 10 3" xfId="37132"/>
    <cellStyle name="Вывод 2 6 10 4" xfId="37133"/>
    <cellStyle name="Вывод 2 6 10 5" xfId="37134"/>
    <cellStyle name="Вывод 2 6 10 6" xfId="37135"/>
    <cellStyle name="Вывод 2 6 10 7" xfId="37136"/>
    <cellStyle name="Вывод 2 6 10 8" xfId="37137"/>
    <cellStyle name="Вывод 2 6 10 9" xfId="37138"/>
    <cellStyle name="Вывод 2 6 11" xfId="37139"/>
    <cellStyle name="Вывод 2 6 11 10" xfId="37140"/>
    <cellStyle name="Вывод 2 6 11 11" xfId="37141"/>
    <cellStyle name="Вывод 2 6 11 2" xfId="37142"/>
    <cellStyle name="Вывод 2 6 11 3" xfId="37143"/>
    <cellStyle name="Вывод 2 6 11 4" xfId="37144"/>
    <cellStyle name="Вывод 2 6 11 5" xfId="37145"/>
    <cellStyle name="Вывод 2 6 11 6" xfId="37146"/>
    <cellStyle name="Вывод 2 6 11 7" xfId="37147"/>
    <cellStyle name="Вывод 2 6 11 8" xfId="37148"/>
    <cellStyle name="Вывод 2 6 11 9" xfId="37149"/>
    <cellStyle name="Вывод 2 6 12" xfId="37150"/>
    <cellStyle name="Вывод 2 6 12 10" xfId="37151"/>
    <cellStyle name="Вывод 2 6 12 11" xfId="37152"/>
    <cellStyle name="Вывод 2 6 12 2" xfId="37153"/>
    <cellStyle name="Вывод 2 6 12 3" xfId="37154"/>
    <cellStyle name="Вывод 2 6 12 4" xfId="37155"/>
    <cellStyle name="Вывод 2 6 12 5" xfId="37156"/>
    <cellStyle name="Вывод 2 6 12 6" xfId="37157"/>
    <cellStyle name="Вывод 2 6 12 7" xfId="37158"/>
    <cellStyle name="Вывод 2 6 12 8" xfId="37159"/>
    <cellStyle name="Вывод 2 6 12 9" xfId="37160"/>
    <cellStyle name="Вывод 2 6 13" xfId="37161"/>
    <cellStyle name="Вывод 2 6 13 10" xfId="37162"/>
    <cellStyle name="Вывод 2 6 13 11" xfId="37163"/>
    <cellStyle name="Вывод 2 6 13 2" xfId="37164"/>
    <cellStyle name="Вывод 2 6 13 3" xfId="37165"/>
    <cellStyle name="Вывод 2 6 13 4" xfId="37166"/>
    <cellStyle name="Вывод 2 6 13 5" xfId="37167"/>
    <cellStyle name="Вывод 2 6 13 6" xfId="37168"/>
    <cellStyle name="Вывод 2 6 13 7" xfId="37169"/>
    <cellStyle name="Вывод 2 6 13 8" xfId="37170"/>
    <cellStyle name="Вывод 2 6 13 9" xfId="37171"/>
    <cellStyle name="Вывод 2 6 14" xfId="37172"/>
    <cellStyle name="Вывод 2 6 14 10" xfId="37173"/>
    <cellStyle name="Вывод 2 6 14 11" xfId="37174"/>
    <cellStyle name="Вывод 2 6 14 2" xfId="37175"/>
    <cellStyle name="Вывод 2 6 14 3" xfId="37176"/>
    <cellStyle name="Вывод 2 6 14 4" xfId="37177"/>
    <cellStyle name="Вывод 2 6 14 5" xfId="37178"/>
    <cellStyle name="Вывод 2 6 14 6" xfId="37179"/>
    <cellStyle name="Вывод 2 6 14 7" xfId="37180"/>
    <cellStyle name="Вывод 2 6 14 8" xfId="37181"/>
    <cellStyle name="Вывод 2 6 14 9" xfId="37182"/>
    <cellStyle name="Вывод 2 6 15" xfId="37183"/>
    <cellStyle name="Вывод 2 6 15 10" xfId="37184"/>
    <cellStyle name="Вывод 2 6 15 11" xfId="37185"/>
    <cellStyle name="Вывод 2 6 15 2" xfId="37186"/>
    <cellStyle name="Вывод 2 6 15 3" xfId="37187"/>
    <cellStyle name="Вывод 2 6 15 4" xfId="37188"/>
    <cellStyle name="Вывод 2 6 15 5" xfId="37189"/>
    <cellStyle name="Вывод 2 6 15 6" xfId="37190"/>
    <cellStyle name="Вывод 2 6 15 7" xfId="37191"/>
    <cellStyle name="Вывод 2 6 15 8" xfId="37192"/>
    <cellStyle name="Вывод 2 6 15 9" xfId="37193"/>
    <cellStyle name="Вывод 2 6 16" xfId="37194"/>
    <cellStyle name="Вывод 2 6 16 10" xfId="37195"/>
    <cellStyle name="Вывод 2 6 16 11" xfId="37196"/>
    <cellStyle name="Вывод 2 6 16 2" xfId="37197"/>
    <cellStyle name="Вывод 2 6 16 3" xfId="37198"/>
    <cellStyle name="Вывод 2 6 16 4" xfId="37199"/>
    <cellStyle name="Вывод 2 6 16 5" xfId="37200"/>
    <cellStyle name="Вывод 2 6 16 6" xfId="37201"/>
    <cellStyle name="Вывод 2 6 16 7" xfId="37202"/>
    <cellStyle name="Вывод 2 6 16 8" xfId="37203"/>
    <cellStyle name="Вывод 2 6 16 9" xfId="37204"/>
    <cellStyle name="Вывод 2 6 17" xfId="37205"/>
    <cellStyle name="Вывод 2 6 17 10" xfId="37206"/>
    <cellStyle name="Вывод 2 6 17 11" xfId="37207"/>
    <cellStyle name="Вывод 2 6 17 2" xfId="37208"/>
    <cellStyle name="Вывод 2 6 17 3" xfId="37209"/>
    <cellStyle name="Вывод 2 6 17 4" xfId="37210"/>
    <cellStyle name="Вывод 2 6 17 5" xfId="37211"/>
    <cellStyle name="Вывод 2 6 17 6" xfId="37212"/>
    <cellStyle name="Вывод 2 6 17 7" xfId="37213"/>
    <cellStyle name="Вывод 2 6 17 8" xfId="37214"/>
    <cellStyle name="Вывод 2 6 17 9" xfId="37215"/>
    <cellStyle name="Вывод 2 6 18" xfId="37216"/>
    <cellStyle name="Вывод 2 6 18 10" xfId="37217"/>
    <cellStyle name="Вывод 2 6 18 11" xfId="37218"/>
    <cellStyle name="Вывод 2 6 18 2" xfId="37219"/>
    <cellStyle name="Вывод 2 6 18 3" xfId="37220"/>
    <cellStyle name="Вывод 2 6 18 4" xfId="37221"/>
    <cellStyle name="Вывод 2 6 18 5" xfId="37222"/>
    <cellStyle name="Вывод 2 6 18 6" xfId="37223"/>
    <cellStyle name="Вывод 2 6 18 7" xfId="37224"/>
    <cellStyle name="Вывод 2 6 18 8" xfId="37225"/>
    <cellStyle name="Вывод 2 6 18 9" xfId="37226"/>
    <cellStyle name="Вывод 2 6 19" xfId="37227"/>
    <cellStyle name="Вывод 2 6 2" xfId="37228"/>
    <cellStyle name="Вывод 2 6 2 10" xfId="37229"/>
    <cellStyle name="Вывод 2 6 2 11" xfId="37230"/>
    <cellStyle name="Вывод 2 6 2 2" xfId="37231"/>
    <cellStyle name="Вывод 2 6 2 3" xfId="37232"/>
    <cellStyle name="Вывод 2 6 2 4" xfId="37233"/>
    <cellStyle name="Вывод 2 6 2 5" xfId="37234"/>
    <cellStyle name="Вывод 2 6 2 6" xfId="37235"/>
    <cellStyle name="Вывод 2 6 2 7" xfId="37236"/>
    <cellStyle name="Вывод 2 6 2 8" xfId="37237"/>
    <cellStyle name="Вывод 2 6 2 9" xfId="37238"/>
    <cellStyle name="Вывод 2 6 20" xfId="37239"/>
    <cellStyle name="Вывод 2 6 21" xfId="37240"/>
    <cellStyle name="Вывод 2 6 22" xfId="37241"/>
    <cellStyle name="Вывод 2 6 23" xfId="37242"/>
    <cellStyle name="Вывод 2 6 24" xfId="37243"/>
    <cellStyle name="Вывод 2 6 25" xfId="37244"/>
    <cellStyle name="Вывод 2 6 26" xfId="37245"/>
    <cellStyle name="Вывод 2 6 27" xfId="37246"/>
    <cellStyle name="Вывод 2 6 28" xfId="37247"/>
    <cellStyle name="Вывод 2 6 29" xfId="37248"/>
    <cellStyle name="Вывод 2 6 3" xfId="37249"/>
    <cellStyle name="Вывод 2 6 3 10" xfId="37250"/>
    <cellStyle name="Вывод 2 6 3 11" xfId="37251"/>
    <cellStyle name="Вывод 2 6 3 2" xfId="37252"/>
    <cellStyle name="Вывод 2 6 3 3" xfId="37253"/>
    <cellStyle name="Вывод 2 6 3 4" xfId="37254"/>
    <cellStyle name="Вывод 2 6 3 5" xfId="37255"/>
    <cellStyle name="Вывод 2 6 3 6" xfId="37256"/>
    <cellStyle name="Вывод 2 6 3 7" xfId="37257"/>
    <cellStyle name="Вывод 2 6 3 8" xfId="37258"/>
    <cellStyle name="Вывод 2 6 3 9" xfId="37259"/>
    <cellStyle name="Вывод 2 6 30" xfId="37260"/>
    <cellStyle name="Вывод 2 6 31" xfId="37261"/>
    <cellStyle name="Вывод 2 6 32" xfId="37262"/>
    <cellStyle name="Вывод 2 6 33" xfId="37263"/>
    <cellStyle name="Вывод 2 6 34" xfId="37264"/>
    <cellStyle name="Вывод 2 6 35" xfId="37265"/>
    <cellStyle name="Вывод 2 6 36" xfId="37266"/>
    <cellStyle name="Вывод 2 6 37" xfId="37267"/>
    <cellStyle name="Вывод 2 6 38" xfId="37268"/>
    <cellStyle name="Вывод 2 6 39" xfId="37269"/>
    <cellStyle name="Вывод 2 6 4" xfId="37270"/>
    <cellStyle name="Вывод 2 6 4 10" xfId="37271"/>
    <cellStyle name="Вывод 2 6 4 11" xfId="37272"/>
    <cellStyle name="Вывод 2 6 4 2" xfId="37273"/>
    <cellStyle name="Вывод 2 6 4 3" xfId="37274"/>
    <cellStyle name="Вывод 2 6 4 4" xfId="37275"/>
    <cellStyle name="Вывод 2 6 4 5" xfId="37276"/>
    <cellStyle name="Вывод 2 6 4 6" xfId="37277"/>
    <cellStyle name="Вывод 2 6 4 7" xfId="37278"/>
    <cellStyle name="Вывод 2 6 4 8" xfId="37279"/>
    <cellStyle name="Вывод 2 6 4 9" xfId="37280"/>
    <cellStyle name="Вывод 2 6 40" xfId="37281"/>
    <cellStyle name="Вывод 2 6 5" xfId="37282"/>
    <cellStyle name="Вывод 2 6 5 10" xfId="37283"/>
    <cellStyle name="Вывод 2 6 5 11" xfId="37284"/>
    <cellStyle name="Вывод 2 6 5 2" xfId="37285"/>
    <cellStyle name="Вывод 2 6 5 3" xfId="37286"/>
    <cellStyle name="Вывод 2 6 5 4" xfId="37287"/>
    <cellStyle name="Вывод 2 6 5 5" xfId="37288"/>
    <cellStyle name="Вывод 2 6 5 6" xfId="37289"/>
    <cellStyle name="Вывод 2 6 5 7" xfId="37290"/>
    <cellStyle name="Вывод 2 6 5 8" xfId="37291"/>
    <cellStyle name="Вывод 2 6 5 9" xfId="37292"/>
    <cellStyle name="Вывод 2 6 6" xfId="37293"/>
    <cellStyle name="Вывод 2 6 6 10" xfId="37294"/>
    <cellStyle name="Вывод 2 6 6 11" xfId="37295"/>
    <cellStyle name="Вывод 2 6 6 2" xfId="37296"/>
    <cellStyle name="Вывод 2 6 6 3" xfId="37297"/>
    <cellStyle name="Вывод 2 6 6 4" xfId="37298"/>
    <cellStyle name="Вывод 2 6 6 5" xfId="37299"/>
    <cellStyle name="Вывод 2 6 6 6" xfId="37300"/>
    <cellStyle name="Вывод 2 6 6 7" xfId="37301"/>
    <cellStyle name="Вывод 2 6 6 8" xfId="37302"/>
    <cellStyle name="Вывод 2 6 6 9" xfId="37303"/>
    <cellStyle name="Вывод 2 6 7" xfId="37304"/>
    <cellStyle name="Вывод 2 6 7 10" xfId="37305"/>
    <cellStyle name="Вывод 2 6 7 11" xfId="37306"/>
    <cellStyle name="Вывод 2 6 7 2" xfId="37307"/>
    <cellStyle name="Вывод 2 6 7 3" xfId="37308"/>
    <cellStyle name="Вывод 2 6 7 4" xfId="37309"/>
    <cellStyle name="Вывод 2 6 7 5" xfId="37310"/>
    <cellStyle name="Вывод 2 6 7 6" xfId="37311"/>
    <cellStyle name="Вывод 2 6 7 7" xfId="37312"/>
    <cellStyle name="Вывод 2 6 7 8" xfId="37313"/>
    <cellStyle name="Вывод 2 6 7 9" xfId="37314"/>
    <cellStyle name="Вывод 2 6 8" xfId="37315"/>
    <cellStyle name="Вывод 2 6 8 10" xfId="37316"/>
    <cellStyle name="Вывод 2 6 8 11" xfId="37317"/>
    <cellStyle name="Вывод 2 6 8 2" xfId="37318"/>
    <cellStyle name="Вывод 2 6 8 3" xfId="37319"/>
    <cellStyle name="Вывод 2 6 8 4" xfId="37320"/>
    <cellStyle name="Вывод 2 6 8 5" xfId="37321"/>
    <cellStyle name="Вывод 2 6 8 6" xfId="37322"/>
    <cellStyle name="Вывод 2 6 8 7" xfId="37323"/>
    <cellStyle name="Вывод 2 6 8 8" xfId="37324"/>
    <cellStyle name="Вывод 2 6 8 9" xfId="37325"/>
    <cellStyle name="Вывод 2 6 9" xfId="37326"/>
    <cellStyle name="Вывод 2 6 9 10" xfId="37327"/>
    <cellStyle name="Вывод 2 6 9 11" xfId="37328"/>
    <cellStyle name="Вывод 2 6 9 2" xfId="37329"/>
    <cellStyle name="Вывод 2 6 9 3" xfId="37330"/>
    <cellStyle name="Вывод 2 6 9 4" xfId="37331"/>
    <cellStyle name="Вывод 2 6 9 5" xfId="37332"/>
    <cellStyle name="Вывод 2 6 9 6" xfId="37333"/>
    <cellStyle name="Вывод 2 6 9 7" xfId="37334"/>
    <cellStyle name="Вывод 2 6 9 8" xfId="37335"/>
    <cellStyle name="Вывод 2 6 9 9" xfId="37336"/>
    <cellStyle name="Вывод 2 7" xfId="37337"/>
    <cellStyle name="Вывод 2 7 10" xfId="37338"/>
    <cellStyle name="Вывод 2 7 10 10" xfId="37339"/>
    <cellStyle name="Вывод 2 7 10 11" xfId="37340"/>
    <cellStyle name="Вывод 2 7 10 2" xfId="37341"/>
    <cellStyle name="Вывод 2 7 10 3" xfId="37342"/>
    <cellStyle name="Вывод 2 7 10 4" xfId="37343"/>
    <cellStyle name="Вывод 2 7 10 5" xfId="37344"/>
    <cellStyle name="Вывод 2 7 10 6" xfId="37345"/>
    <cellStyle name="Вывод 2 7 10 7" xfId="37346"/>
    <cellStyle name="Вывод 2 7 10 8" xfId="37347"/>
    <cellStyle name="Вывод 2 7 10 9" xfId="37348"/>
    <cellStyle name="Вывод 2 7 11" xfId="37349"/>
    <cellStyle name="Вывод 2 7 11 10" xfId="37350"/>
    <cellStyle name="Вывод 2 7 11 11" xfId="37351"/>
    <cellStyle name="Вывод 2 7 11 2" xfId="37352"/>
    <cellStyle name="Вывод 2 7 11 3" xfId="37353"/>
    <cellStyle name="Вывод 2 7 11 4" xfId="37354"/>
    <cellStyle name="Вывод 2 7 11 5" xfId="37355"/>
    <cellStyle name="Вывод 2 7 11 6" xfId="37356"/>
    <cellStyle name="Вывод 2 7 11 7" xfId="37357"/>
    <cellStyle name="Вывод 2 7 11 8" xfId="37358"/>
    <cellStyle name="Вывод 2 7 11 9" xfId="37359"/>
    <cellStyle name="Вывод 2 7 12" xfId="37360"/>
    <cellStyle name="Вывод 2 7 12 10" xfId="37361"/>
    <cellStyle name="Вывод 2 7 12 11" xfId="37362"/>
    <cellStyle name="Вывод 2 7 12 2" xfId="37363"/>
    <cellStyle name="Вывод 2 7 12 3" xfId="37364"/>
    <cellStyle name="Вывод 2 7 12 4" xfId="37365"/>
    <cellStyle name="Вывод 2 7 12 5" xfId="37366"/>
    <cellStyle name="Вывод 2 7 12 6" xfId="37367"/>
    <cellStyle name="Вывод 2 7 12 7" xfId="37368"/>
    <cellStyle name="Вывод 2 7 12 8" xfId="37369"/>
    <cellStyle name="Вывод 2 7 12 9" xfId="37370"/>
    <cellStyle name="Вывод 2 7 13" xfId="37371"/>
    <cellStyle name="Вывод 2 7 13 10" xfId="37372"/>
    <cellStyle name="Вывод 2 7 13 11" xfId="37373"/>
    <cellStyle name="Вывод 2 7 13 2" xfId="37374"/>
    <cellStyle name="Вывод 2 7 13 3" xfId="37375"/>
    <cellStyle name="Вывод 2 7 13 4" xfId="37376"/>
    <cellStyle name="Вывод 2 7 13 5" xfId="37377"/>
    <cellStyle name="Вывод 2 7 13 6" xfId="37378"/>
    <cellStyle name="Вывод 2 7 13 7" xfId="37379"/>
    <cellStyle name="Вывод 2 7 13 8" xfId="37380"/>
    <cellStyle name="Вывод 2 7 13 9" xfId="37381"/>
    <cellStyle name="Вывод 2 7 14" xfId="37382"/>
    <cellStyle name="Вывод 2 7 14 10" xfId="37383"/>
    <cellStyle name="Вывод 2 7 14 11" xfId="37384"/>
    <cellStyle name="Вывод 2 7 14 2" xfId="37385"/>
    <cellStyle name="Вывод 2 7 14 3" xfId="37386"/>
    <cellStyle name="Вывод 2 7 14 4" xfId="37387"/>
    <cellStyle name="Вывод 2 7 14 5" xfId="37388"/>
    <cellStyle name="Вывод 2 7 14 6" xfId="37389"/>
    <cellStyle name="Вывод 2 7 14 7" xfId="37390"/>
    <cellStyle name="Вывод 2 7 14 8" xfId="37391"/>
    <cellStyle name="Вывод 2 7 14 9" xfId="37392"/>
    <cellStyle name="Вывод 2 7 15" xfId="37393"/>
    <cellStyle name="Вывод 2 7 15 10" xfId="37394"/>
    <cellStyle name="Вывод 2 7 15 11" xfId="37395"/>
    <cellStyle name="Вывод 2 7 15 2" xfId="37396"/>
    <cellStyle name="Вывод 2 7 15 3" xfId="37397"/>
    <cellStyle name="Вывод 2 7 15 4" xfId="37398"/>
    <cellStyle name="Вывод 2 7 15 5" xfId="37399"/>
    <cellStyle name="Вывод 2 7 15 6" xfId="37400"/>
    <cellStyle name="Вывод 2 7 15 7" xfId="37401"/>
    <cellStyle name="Вывод 2 7 15 8" xfId="37402"/>
    <cellStyle name="Вывод 2 7 15 9" xfId="37403"/>
    <cellStyle name="Вывод 2 7 16" xfId="37404"/>
    <cellStyle name="Вывод 2 7 16 10" xfId="37405"/>
    <cellStyle name="Вывод 2 7 16 11" xfId="37406"/>
    <cellStyle name="Вывод 2 7 16 2" xfId="37407"/>
    <cellStyle name="Вывод 2 7 16 3" xfId="37408"/>
    <cellStyle name="Вывод 2 7 16 4" xfId="37409"/>
    <cellStyle name="Вывод 2 7 16 5" xfId="37410"/>
    <cellStyle name="Вывод 2 7 16 6" xfId="37411"/>
    <cellStyle name="Вывод 2 7 16 7" xfId="37412"/>
    <cellStyle name="Вывод 2 7 16 8" xfId="37413"/>
    <cellStyle name="Вывод 2 7 16 9" xfId="37414"/>
    <cellStyle name="Вывод 2 7 17" xfId="37415"/>
    <cellStyle name="Вывод 2 7 17 10" xfId="37416"/>
    <cellStyle name="Вывод 2 7 17 11" xfId="37417"/>
    <cellStyle name="Вывод 2 7 17 2" xfId="37418"/>
    <cellStyle name="Вывод 2 7 17 3" xfId="37419"/>
    <cellStyle name="Вывод 2 7 17 4" xfId="37420"/>
    <cellStyle name="Вывод 2 7 17 5" xfId="37421"/>
    <cellStyle name="Вывод 2 7 17 6" xfId="37422"/>
    <cellStyle name="Вывод 2 7 17 7" xfId="37423"/>
    <cellStyle name="Вывод 2 7 17 8" xfId="37424"/>
    <cellStyle name="Вывод 2 7 17 9" xfId="37425"/>
    <cellStyle name="Вывод 2 7 18" xfId="37426"/>
    <cellStyle name="Вывод 2 7 18 10" xfId="37427"/>
    <cellStyle name="Вывод 2 7 18 11" xfId="37428"/>
    <cellStyle name="Вывод 2 7 18 2" xfId="37429"/>
    <cellStyle name="Вывод 2 7 18 3" xfId="37430"/>
    <cellStyle name="Вывод 2 7 18 4" xfId="37431"/>
    <cellStyle name="Вывод 2 7 18 5" xfId="37432"/>
    <cellStyle name="Вывод 2 7 18 6" xfId="37433"/>
    <cellStyle name="Вывод 2 7 18 7" xfId="37434"/>
    <cellStyle name="Вывод 2 7 18 8" xfId="37435"/>
    <cellStyle name="Вывод 2 7 18 9" xfId="37436"/>
    <cellStyle name="Вывод 2 7 19" xfId="37437"/>
    <cellStyle name="Вывод 2 7 2" xfId="37438"/>
    <cellStyle name="Вывод 2 7 2 10" xfId="37439"/>
    <cellStyle name="Вывод 2 7 2 11" xfId="37440"/>
    <cellStyle name="Вывод 2 7 2 2" xfId="37441"/>
    <cellStyle name="Вывод 2 7 2 3" xfId="37442"/>
    <cellStyle name="Вывод 2 7 2 4" xfId="37443"/>
    <cellStyle name="Вывод 2 7 2 5" xfId="37444"/>
    <cellStyle name="Вывод 2 7 2 6" xfId="37445"/>
    <cellStyle name="Вывод 2 7 2 7" xfId="37446"/>
    <cellStyle name="Вывод 2 7 2 8" xfId="37447"/>
    <cellStyle name="Вывод 2 7 2 9" xfId="37448"/>
    <cellStyle name="Вывод 2 7 20" xfId="37449"/>
    <cellStyle name="Вывод 2 7 21" xfId="37450"/>
    <cellStyle name="Вывод 2 7 22" xfId="37451"/>
    <cellStyle name="Вывод 2 7 23" xfId="37452"/>
    <cellStyle name="Вывод 2 7 24" xfId="37453"/>
    <cellStyle name="Вывод 2 7 25" xfId="37454"/>
    <cellStyle name="Вывод 2 7 26" xfId="37455"/>
    <cellStyle name="Вывод 2 7 27" xfId="37456"/>
    <cellStyle name="Вывод 2 7 28" xfId="37457"/>
    <cellStyle name="Вывод 2 7 29" xfId="37458"/>
    <cellStyle name="Вывод 2 7 3" xfId="37459"/>
    <cellStyle name="Вывод 2 7 3 10" xfId="37460"/>
    <cellStyle name="Вывод 2 7 3 11" xfId="37461"/>
    <cellStyle name="Вывод 2 7 3 2" xfId="37462"/>
    <cellStyle name="Вывод 2 7 3 3" xfId="37463"/>
    <cellStyle name="Вывод 2 7 3 4" xfId="37464"/>
    <cellStyle name="Вывод 2 7 3 5" xfId="37465"/>
    <cellStyle name="Вывод 2 7 3 6" xfId="37466"/>
    <cellStyle name="Вывод 2 7 3 7" xfId="37467"/>
    <cellStyle name="Вывод 2 7 3 8" xfId="37468"/>
    <cellStyle name="Вывод 2 7 3 9" xfId="37469"/>
    <cellStyle name="Вывод 2 7 30" xfId="37470"/>
    <cellStyle name="Вывод 2 7 31" xfId="37471"/>
    <cellStyle name="Вывод 2 7 32" xfId="37472"/>
    <cellStyle name="Вывод 2 7 33" xfId="37473"/>
    <cellStyle name="Вывод 2 7 34" xfId="37474"/>
    <cellStyle name="Вывод 2 7 35" xfId="37475"/>
    <cellStyle name="Вывод 2 7 36" xfId="37476"/>
    <cellStyle name="Вывод 2 7 37" xfId="37477"/>
    <cellStyle name="Вывод 2 7 38" xfId="37478"/>
    <cellStyle name="Вывод 2 7 39" xfId="37479"/>
    <cellStyle name="Вывод 2 7 4" xfId="37480"/>
    <cellStyle name="Вывод 2 7 4 10" xfId="37481"/>
    <cellStyle name="Вывод 2 7 4 11" xfId="37482"/>
    <cellStyle name="Вывод 2 7 4 2" xfId="37483"/>
    <cellStyle name="Вывод 2 7 4 3" xfId="37484"/>
    <cellStyle name="Вывод 2 7 4 4" xfId="37485"/>
    <cellStyle name="Вывод 2 7 4 5" xfId="37486"/>
    <cellStyle name="Вывод 2 7 4 6" xfId="37487"/>
    <cellStyle name="Вывод 2 7 4 7" xfId="37488"/>
    <cellStyle name="Вывод 2 7 4 8" xfId="37489"/>
    <cellStyle name="Вывод 2 7 4 9" xfId="37490"/>
    <cellStyle name="Вывод 2 7 40" xfId="37491"/>
    <cellStyle name="Вывод 2 7 5" xfId="37492"/>
    <cellStyle name="Вывод 2 7 5 10" xfId="37493"/>
    <cellStyle name="Вывод 2 7 5 11" xfId="37494"/>
    <cellStyle name="Вывод 2 7 5 2" xfId="37495"/>
    <cellStyle name="Вывод 2 7 5 3" xfId="37496"/>
    <cellStyle name="Вывод 2 7 5 4" xfId="37497"/>
    <cellStyle name="Вывод 2 7 5 5" xfId="37498"/>
    <cellStyle name="Вывод 2 7 5 6" xfId="37499"/>
    <cellStyle name="Вывод 2 7 5 7" xfId="37500"/>
    <cellStyle name="Вывод 2 7 5 8" xfId="37501"/>
    <cellStyle name="Вывод 2 7 5 9" xfId="37502"/>
    <cellStyle name="Вывод 2 7 6" xfId="37503"/>
    <cellStyle name="Вывод 2 7 6 10" xfId="37504"/>
    <cellStyle name="Вывод 2 7 6 11" xfId="37505"/>
    <cellStyle name="Вывод 2 7 6 2" xfId="37506"/>
    <cellStyle name="Вывод 2 7 6 3" xfId="37507"/>
    <cellStyle name="Вывод 2 7 6 4" xfId="37508"/>
    <cellStyle name="Вывод 2 7 6 5" xfId="37509"/>
    <cellStyle name="Вывод 2 7 6 6" xfId="37510"/>
    <cellStyle name="Вывод 2 7 6 7" xfId="37511"/>
    <cellStyle name="Вывод 2 7 6 8" xfId="37512"/>
    <cellStyle name="Вывод 2 7 6 9" xfId="37513"/>
    <cellStyle name="Вывод 2 7 7" xfId="37514"/>
    <cellStyle name="Вывод 2 7 7 10" xfId="37515"/>
    <cellStyle name="Вывод 2 7 7 11" xfId="37516"/>
    <cellStyle name="Вывод 2 7 7 2" xfId="37517"/>
    <cellStyle name="Вывод 2 7 7 3" xfId="37518"/>
    <cellStyle name="Вывод 2 7 7 4" xfId="37519"/>
    <cellStyle name="Вывод 2 7 7 5" xfId="37520"/>
    <cellStyle name="Вывод 2 7 7 6" xfId="37521"/>
    <cellStyle name="Вывод 2 7 7 7" xfId="37522"/>
    <cellStyle name="Вывод 2 7 7 8" xfId="37523"/>
    <cellStyle name="Вывод 2 7 7 9" xfId="37524"/>
    <cellStyle name="Вывод 2 7 8" xfId="37525"/>
    <cellStyle name="Вывод 2 7 8 10" xfId="37526"/>
    <cellStyle name="Вывод 2 7 8 11" xfId="37527"/>
    <cellStyle name="Вывод 2 7 8 2" xfId="37528"/>
    <cellStyle name="Вывод 2 7 8 3" xfId="37529"/>
    <cellStyle name="Вывод 2 7 8 4" xfId="37530"/>
    <cellStyle name="Вывод 2 7 8 5" xfId="37531"/>
    <cellStyle name="Вывод 2 7 8 6" xfId="37532"/>
    <cellStyle name="Вывод 2 7 8 7" xfId="37533"/>
    <cellStyle name="Вывод 2 7 8 8" xfId="37534"/>
    <cellStyle name="Вывод 2 7 8 9" xfId="37535"/>
    <cellStyle name="Вывод 2 7 9" xfId="37536"/>
    <cellStyle name="Вывод 2 7 9 10" xfId="37537"/>
    <cellStyle name="Вывод 2 7 9 11" xfId="37538"/>
    <cellStyle name="Вывод 2 7 9 2" xfId="37539"/>
    <cellStyle name="Вывод 2 7 9 3" xfId="37540"/>
    <cellStyle name="Вывод 2 7 9 4" xfId="37541"/>
    <cellStyle name="Вывод 2 7 9 5" xfId="37542"/>
    <cellStyle name="Вывод 2 7 9 6" xfId="37543"/>
    <cellStyle name="Вывод 2 7 9 7" xfId="37544"/>
    <cellStyle name="Вывод 2 7 9 8" xfId="37545"/>
    <cellStyle name="Вывод 2 7 9 9" xfId="37546"/>
    <cellStyle name="Вывод 2 8" xfId="37547"/>
    <cellStyle name="Вывод 2 8 10" xfId="37548"/>
    <cellStyle name="Вывод 2 8 10 10" xfId="37549"/>
    <cellStyle name="Вывод 2 8 10 11" xfId="37550"/>
    <cellStyle name="Вывод 2 8 10 2" xfId="37551"/>
    <cellStyle name="Вывод 2 8 10 3" xfId="37552"/>
    <cellStyle name="Вывод 2 8 10 4" xfId="37553"/>
    <cellStyle name="Вывод 2 8 10 5" xfId="37554"/>
    <cellStyle name="Вывод 2 8 10 6" xfId="37555"/>
    <cellStyle name="Вывод 2 8 10 7" xfId="37556"/>
    <cellStyle name="Вывод 2 8 10 8" xfId="37557"/>
    <cellStyle name="Вывод 2 8 10 9" xfId="37558"/>
    <cellStyle name="Вывод 2 8 11" xfId="37559"/>
    <cellStyle name="Вывод 2 8 11 10" xfId="37560"/>
    <cellStyle name="Вывод 2 8 11 11" xfId="37561"/>
    <cellStyle name="Вывод 2 8 11 2" xfId="37562"/>
    <cellStyle name="Вывод 2 8 11 3" xfId="37563"/>
    <cellStyle name="Вывод 2 8 11 4" xfId="37564"/>
    <cellStyle name="Вывод 2 8 11 5" xfId="37565"/>
    <cellStyle name="Вывод 2 8 11 6" xfId="37566"/>
    <cellStyle name="Вывод 2 8 11 7" xfId="37567"/>
    <cellStyle name="Вывод 2 8 11 8" xfId="37568"/>
    <cellStyle name="Вывод 2 8 11 9" xfId="37569"/>
    <cellStyle name="Вывод 2 8 12" xfId="37570"/>
    <cellStyle name="Вывод 2 8 12 10" xfId="37571"/>
    <cellStyle name="Вывод 2 8 12 11" xfId="37572"/>
    <cellStyle name="Вывод 2 8 12 2" xfId="37573"/>
    <cellStyle name="Вывод 2 8 12 3" xfId="37574"/>
    <cellStyle name="Вывод 2 8 12 4" xfId="37575"/>
    <cellStyle name="Вывод 2 8 12 5" xfId="37576"/>
    <cellStyle name="Вывод 2 8 12 6" xfId="37577"/>
    <cellStyle name="Вывод 2 8 12 7" xfId="37578"/>
    <cellStyle name="Вывод 2 8 12 8" xfId="37579"/>
    <cellStyle name="Вывод 2 8 12 9" xfId="37580"/>
    <cellStyle name="Вывод 2 8 13" xfId="37581"/>
    <cellStyle name="Вывод 2 8 13 10" xfId="37582"/>
    <cellStyle name="Вывод 2 8 13 11" xfId="37583"/>
    <cellStyle name="Вывод 2 8 13 2" xfId="37584"/>
    <cellStyle name="Вывод 2 8 13 3" xfId="37585"/>
    <cellStyle name="Вывод 2 8 13 4" xfId="37586"/>
    <cellStyle name="Вывод 2 8 13 5" xfId="37587"/>
    <cellStyle name="Вывод 2 8 13 6" xfId="37588"/>
    <cellStyle name="Вывод 2 8 13 7" xfId="37589"/>
    <cellStyle name="Вывод 2 8 13 8" xfId="37590"/>
    <cellStyle name="Вывод 2 8 13 9" xfId="37591"/>
    <cellStyle name="Вывод 2 8 14" xfId="37592"/>
    <cellStyle name="Вывод 2 8 14 10" xfId="37593"/>
    <cellStyle name="Вывод 2 8 14 11" xfId="37594"/>
    <cellStyle name="Вывод 2 8 14 2" xfId="37595"/>
    <cellStyle name="Вывод 2 8 14 3" xfId="37596"/>
    <cellStyle name="Вывод 2 8 14 4" xfId="37597"/>
    <cellStyle name="Вывод 2 8 14 5" xfId="37598"/>
    <cellStyle name="Вывод 2 8 14 6" xfId="37599"/>
    <cellStyle name="Вывод 2 8 14 7" xfId="37600"/>
    <cellStyle name="Вывод 2 8 14 8" xfId="37601"/>
    <cellStyle name="Вывод 2 8 14 9" xfId="37602"/>
    <cellStyle name="Вывод 2 8 15" xfId="37603"/>
    <cellStyle name="Вывод 2 8 15 10" xfId="37604"/>
    <cellStyle name="Вывод 2 8 15 11" xfId="37605"/>
    <cellStyle name="Вывод 2 8 15 2" xfId="37606"/>
    <cellStyle name="Вывод 2 8 15 3" xfId="37607"/>
    <cellStyle name="Вывод 2 8 15 4" xfId="37608"/>
    <cellStyle name="Вывод 2 8 15 5" xfId="37609"/>
    <cellStyle name="Вывод 2 8 15 6" xfId="37610"/>
    <cellStyle name="Вывод 2 8 15 7" xfId="37611"/>
    <cellStyle name="Вывод 2 8 15 8" xfId="37612"/>
    <cellStyle name="Вывод 2 8 15 9" xfId="37613"/>
    <cellStyle name="Вывод 2 8 16" xfId="37614"/>
    <cellStyle name="Вывод 2 8 16 10" xfId="37615"/>
    <cellStyle name="Вывод 2 8 16 11" xfId="37616"/>
    <cellStyle name="Вывод 2 8 16 2" xfId="37617"/>
    <cellStyle name="Вывод 2 8 16 3" xfId="37618"/>
    <cellStyle name="Вывод 2 8 16 4" xfId="37619"/>
    <cellStyle name="Вывод 2 8 16 5" xfId="37620"/>
    <cellStyle name="Вывод 2 8 16 6" xfId="37621"/>
    <cellStyle name="Вывод 2 8 16 7" xfId="37622"/>
    <cellStyle name="Вывод 2 8 16 8" xfId="37623"/>
    <cellStyle name="Вывод 2 8 16 9" xfId="37624"/>
    <cellStyle name="Вывод 2 8 17" xfId="37625"/>
    <cellStyle name="Вывод 2 8 17 10" xfId="37626"/>
    <cellStyle name="Вывод 2 8 17 11" xfId="37627"/>
    <cellStyle name="Вывод 2 8 17 2" xfId="37628"/>
    <cellStyle name="Вывод 2 8 17 3" xfId="37629"/>
    <cellStyle name="Вывод 2 8 17 4" xfId="37630"/>
    <cellStyle name="Вывод 2 8 17 5" xfId="37631"/>
    <cellStyle name="Вывод 2 8 17 6" xfId="37632"/>
    <cellStyle name="Вывод 2 8 17 7" xfId="37633"/>
    <cellStyle name="Вывод 2 8 17 8" xfId="37634"/>
    <cellStyle name="Вывод 2 8 17 9" xfId="37635"/>
    <cellStyle name="Вывод 2 8 18" xfId="37636"/>
    <cellStyle name="Вывод 2 8 18 10" xfId="37637"/>
    <cellStyle name="Вывод 2 8 18 11" xfId="37638"/>
    <cellStyle name="Вывод 2 8 18 2" xfId="37639"/>
    <cellStyle name="Вывод 2 8 18 3" xfId="37640"/>
    <cellStyle name="Вывод 2 8 18 4" xfId="37641"/>
    <cellStyle name="Вывод 2 8 18 5" xfId="37642"/>
    <cellStyle name="Вывод 2 8 18 6" xfId="37643"/>
    <cellStyle name="Вывод 2 8 18 7" xfId="37644"/>
    <cellStyle name="Вывод 2 8 18 8" xfId="37645"/>
    <cellStyle name="Вывод 2 8 18 9" xfId="37646"/>
    <cellStyle name="Вывод 2 8 19" xfId="37647"/>
    <cellStyle name="Вывод 2 8 2" xfId="37648"/>
    <cellStyle name="Вывод 2 8 2 10" xfId="37649"/>
    <cellStyle name="Вывод 2 8 2 11" xfId="37650"/>
    <cellStyle name="Вывод 2 8 2 2" xfId="37651"/>
    <cellStyle name="Вывод 2 8 2 3" xfId="37652"/>
    <cellStyle name="Вывод 2 8 2 4" xfId="37653"/>
    <cellStyle name="Вывод 2 8 2 5" xfId="37654"/>
    <cellStyle name="Вывод 2 8 2 6" xfId="37655"/>
    <cellStyle name="Вывод 2 8 2 7" xfId="37656"/>
    <cellStyle name="Вывод 2 8 2 8" xfId="37657"/>
    <cellStyle name="Вывод 2 8 2 9" xfId="37658"/>
    <cellStyle name="Вывод 2 8 20" xfId="37659"/>
    <cellStyle name="Вывод 2 8 21" xfId="37660"/>
    <cellStyle name="Вывод 2 8 22" xfId="37661"/>
    <cellStyle name="Вывод 2 8 23" xfId="37662"/>
    <cellStyle name="Вывод 2 8 24" xfId="37663"/>
    <cellStyle name="Вывод 2 8 25" xfId="37664"/>
    <cellStyle name="Вывод 2 8 26" xfId="37665"/>
    <cellStyle name="Вывод 2 8 27" xfId="37666"/>
    <cellStyle name="Вывод 2 8 28" xfId="37667"/>
    <cellStyle name="Вывод 2 8 29" xfId="37668"/>
    <cellStyle name="Вывод 2 8 3" xfId="37669"/>
    <cellStyle name="Вывод 2 8 3 10" xfId="37670"/>
    <cellStyle name="Вывод 2 8 3 11" xfId="37671"/>
    <cellStyle name="Вывод 2 8 3 2" xfId="37672"/>
    <cellStyle name="Вывод 2 8 3 3" xfId="37673"/>
    <cellStyle name="Вывод 2 8 3 4" xfId="37674"/>
    <cellStyle name="Вывод 2 8 3 5" xfId="37675"/>
    <cellStyle name="Вывод 2 8 3 6" xfId="37676"/>
    <cellStyle name="Вывод 2 8 3 7" xfId="37677"/>
    <cellStyle name="Вывод 2 8 3 8" xfId="37678"/>
    <cellStyle name="Вывод 2 8 3 9" xfId="37679"/>
    <cellStyle name="Вывод 2 8 30" xfId="37680"/>
    <cellStyle name="Вывод 2 8 31" xfId="37681"/>
    <cellStyle name="Вывод 2 8 32" xfId="37682"/>
    <cellStyle name="Вывод 2 8 33" xfId="37683"/>
    <cellStyle name="Вывод 2 8 34" xfId="37684"/>
    <cellStyle name="Вывод 2 8 35" xfId="37685"/>
    <cellStyle name="Вывод 2 8 36" xfId="37686"/>
    <cellStyle name="Вывод 2 8 37" xfId="37687"/>
    <cellStyle name="Вывод 2 8 38" xfId="37688"/>
    <cellStyle name="Вывод 2 8 39" xfId="37689"/>
    <cellStyle name="Вывод 2 8 4" xfId="37690"/>
    <cellStyle name="Вывод 2 8 4 10" xfId="37691"/>
    <cellStyle name="Вывод 2 8 4 11" xfId="37692"/>
    <cellStyle name="Вывод 2 8 4 2" xfId="37693"/>
    <cellStyle name="Вывод 2 8 4 3" xfId="37694"/>
    <cellStyle name="Вывод 2 8 4 4" xfId="37695"/>
    <cellStyle name="Вывод 2 8 4 5" xfId="37696"/>
    <cellStyle name="Вывод 2 8 4 6" xfId="37697"/>
    <cellStyle name="Вывод 2 8 4 7" xfId="37698"/>
    <cellStyle name="Вывод 2 8 4 8" xfId="37699"/>
    <cellStyle name="Вывод 2 8 4 9" xfId="37700"/>
    <cellStyle name="Вывод 2 8 40" xfId="37701"/>
    <cellStyle name="Вывод 2 8 5" xfId="37702"/>
    <cellStyle name="Вывод 2 8 5 10" xfId="37703"/>
    <cellStyle name="Вывод 2 8 5 11" xfId="37704"/>
    <cellStyle name="Вывод 2 8 5 2" xfId="37705"/>
    <cellStyle name="Вывод 2 8 5 3" xfId="37706"/>
    <cellStyle name="Вывод 2 8 5 4" xfId="37707"/>
    <cellStyle name="Вывод 2 8 5 5" xfId="37708"/>
    <cellStyle name="Вывод 2 8 5 6" xfId="37709"/>
    <cellStyle name="Вывод 2 8 5 7" xfId="37710"/>
    <cellStyle name="Вывод 2 8 5 8" xfId="37711"/>
    <cellStyle name="Вывод 2 8 5 9" xfId="37712"/>
    <cellStyle name="Вывод 2 8 6" xfId="37713"/>
    <cellStyle name="Вывод 2 8 6 10" xfId="37714"/>
    <cellStyle name="Вывод 2 8 6 11" xfId="37715"/>
    <cellStyle name="Вывод 2 8 6 2" xfId="37716"/>
    <cellStyle name="Вывод 2 8 6 3" xfId="37717"/>
    <cellStyle name="Вывод 2 8 6 4" xfId="37718"/>
    <cellStyle name="Вывод 2 8 6 5" xfId="37719"/>
    <cellStyle name="Вывод 2 8 6 6" xfId="37720"/>
    <cellStyle name="Вывод 2 8 6 7" xfId="37721"/>
    <cellStyle name="Вывод 2 8 6 8" xfId="37722"/>
    <cellStyle name="Вывод 2 8 6 9" xfId="37723"/>
    <cellStyle name="Вывод 2 8 7" xfId="37724"/>
    <cellStyle name="Вывод 2 8 7 10" xfId="37725"/>
    <cellStyle name="Вывод 2 8 7 11" xfId="37726"/>
    <cellStyle name="Вывод 2 8 7 2" xfId="37727"/>
    <cellStyle name="Вывод 2 8 7 3" xfId="37728"/>
    <cellStyle name="Вывод 2 8 7 4" xfId="37729"/>
    <cellStyle name="Вывод 2 8 7 5" xfId="37730"/>
    <cellStyle name="Вывод 2 8 7 6" xfId="37731"/>
    <cellStyle name="Вывод 2 8 7 7" xfId="37732"/>
    <cellStyle name="Вывод 2 8 7 8" xfId="37733"/>
    <cellStyle name="Вывод 2 8 7 9" xfId="37734"/>
    <cellStyle name="Вывод 2 8 8" xfId="37735"/>
    <cellStyle name="Вывод 2 8 8 10" xfId="37736"/>
    <cellStyle name="Вывод 2 8 8 11" xfId="37737"/>
    <cellStyle name="Вывод 2 8 8 2" xfId="37738"/>
    <cellStyle name="Вывод 2 8 8 3" xfId="37739"/>
    <cellStyle name="Вывод 2 8 8 4" xfId="37740"/>
    <cellStyle name="Вывод 2 8 8 5" xfId="37741"/>
    <cellStyle name="Вывод 2 8 8 6" xfId="37742"/>
    <cellStyle name="Вывод 2 8 8 7" xfId="37743"/>
    <cellStyle name="Вывод 2 8 8 8" xfId="37744"/>
    <cellStyle name="Вывод 2 8 8 9" xfId="37745"/>
    <cellStyle name="Вывод 2 8 9" xfId="37746"/>
    <cellStyle name="Вывод 2 8 9 10" xfId="37747"/>
    <cellStyle name="Вывод 2 8 9 11" xfId="37748"/>
    <cellStyle name="Вывод 2 8 9 2" xfId="37749"/>
    <cellStyle name="Вывод 2 8 9 3" xfId="37750"/>
    <cellStyle name="Вывод 2 8 9 4" xfId="37751"/>
    <cellStyle name="Вывод 2 8 9 5" xfId="37752"/>
    <cellStyle name="Вывод 2 8 9 6" xfId="37753"/>
    <cellStyle name="Вывод 2 8 9 7" xfId="37754"/>
    <cellStyle name="Вывод 2 8 9 8" xfId="37755"/>
    <cellStyle name="Вывод 2 8 9 9" xfId="37756"/>
    <cellStyle name="Вывод 2 9" xfId="37757"/>
    <cellStyle name="Вывод 2 9 10" xfId="37758"/>
    <cellStyle name="Вывод 2 9 10 10" xfId="37759"/>
    <cellStyle name="Вывод 2 9 10 11" xfId="37760"/>
    <cellStyle name="Вывод 2 9 10 2" xfId="37761"/>
    <cellStyle name="Вывод 2 9 10 3" xfId="37762"/>
    <cellStyle name="Вывод 2 9 10 4" xfId="37763"/>
    <cellStyle name="Вывод 2 9 10 5" xfId="37764"/>
    <cellStyle name="Вывод 2 9 10 6" xfId="37765"/>
    <cellStyle name="Вывод 2 9 10 7" xfId="37766"/>
    <cellStyle name="Вывод 2 9 10 8" xfId="37767"/>
    <cellStyle name="Вывод 2 9 10 9" xfId="37768"/>
    <cellStyle name="Вывод 2 9 11" xfId="37769"/>
    <cellStyle name="Вывод 2 9 11 10" xfId="37770"/>
    <cellStyle name="Вывод 2 9 11 11" xfId="37771"/>
    <cellStyle name="Вывод 2 9 11 2" xfId="37772"/>
    <cellStyle name="Вывод 2 9 11 3" xfId="37773"/>
    <cellStyle name="Вывод 2 9 11 4" xfId="37774"/>
    <cellStyle name="Вывод 2 9 11 5" xfId="37775"/>
    <cellStyle name="Вывод 2 9 11 6" xfId="37776"/>
    <cellStyle name="Вывод 2 9 11 7" xfId="37777"/>
    <cellStyle name="Вывод 2 9 11 8" xfId="37778"/>
    <cellStyle name="Вывод 2 9 11 9" xfId="37779"/>
    <cellStyle name="Вывод 2 9 12" xfId="37780"/>
    <cellStyle name="Вывод 2 9 12 10" xfId="37781"/>
    <cellStyle name="Вывод 2 9 12 11" xfId="37782"/>
    <cellStyle name="Вывод 2 9 12 2" xfId="37783"/>
    <cellStyle name="Вывод 2 9 12 3" xfId="37784"/>
    <cellStyle name="Вывод 2 9 12 4" xfId="37785"/>
    <cellStyle name="Вывод 2 9 12 5" xfId="37786"/>
    <cellStyle name="Вывод 2 9 12 6" xfId="37787"/>
    <cellStyle name="Вывод 2 9 12 7" xfId="37788"/>
    <cellStyle name="Вывод 2 9 12 8" xfId="37789"/>
    <cellStyle name="Вывод 2 9 12 9" xfId="37790"/>
    <cellStyle name="Вывод 2 9 13" xfId="37791"/>
    <cellStyle name="Вывод 2 9 13 10" xfId="37792"/>
    <cellStyle name="Вывод 2 9 13 11" xfId="37793"/>
    <cellStyle name="Вывод 2 9 13 2" xfId="37794"/>
    <cellStyle name="Вывод 2 9 13 3" xfId="37795"/>
    <cellStyle name="Вывод 2 9 13 4" xfId="37796"/>
    <cellStyle name="Вывод 2 9 13 5" xfId="37797"/>
    <cellStyle name="Вывод 2 9 13 6" xfId="37798"/>
    <cellStyle name="Вывод 2 9 13 7" xfId="37799"/>
    <cellStyle name="Вывод 2 9 13 8" xfId="37800"/>
    <cellStyle name="Вывод 2 9 13 9" xfId="37801"/>
    <cellStyle name="Вывод 2 9 14" xfId="37802"/>
    <cellStyle name="Вывод 2 9 14 10" xfId="37803"/>
    <cellStyle name="Вывод 2 9 14 11" xfId="37804"/>
    <cellStyle name="Вывод 2 9 14 2" xfId="37805"/>
    <cellStyle name="Вывод 2 9 14 3" xfId="37806"/>
    <cellStyle name="Вывод 2 9 14 4" xfId="37807"/>
    <cellStyle name="Вывод 2 9 14 5" xfId="37808"/>
    <cellStyle name="Вывод 2 9 14 6" xfId="37809"/>
    <cellStyle name="Вывод 2 9 14 7" xfId="37810"/>
    <cellStyle name="Вывод 2 9 14 8" xfId="37811"/>
    <cellStyle name="Вывод 2 9 14 9" xfId="37812"/>
    <cellStyle name="Вывод 2 9 15" xfId="37813"/>
    <cellStyle name="Вывод 2 9 15 10" xfId="37814"/>
    <cellStyle name="Вывод 2 9 15 11" xfId="37815"/>
    <cellStyle name="Вывод 2 9 15 2" xfId="37816"/>
    <cellStyle name="Вывод 2 9 15 3" xfId="37817"/>
    <cellStyle name="Вывод 2 9 15 4" xfId="37818"/>
    <cellStyle name="Вывод 2 9 15 5" xfId="37819"/>
    <cellStyle name="Вывод 2 9 15 6" xfId="37820"/>
    <cellStyle name="Вывод 2 9 15 7" xfId="37821"/>
    <cellStyle name="Вывод 2 9 15 8" xfId="37822"/>
    <cellStyle name="Вывод 2 9 15 9" xfId="37823"/>
    <cellStyle name="Вывод 2 9 16" xfId="37824"/>
    <cellStyle name="Вывод 2 9 16 10" xfId="37825"/>
    <cellStyle name="Вывод 2 9 16 11" xfId="37826"/>
    <cellStyle name="Вывод 2 9 16 2" xfId="37827"/>
    <cellStyle name="Вывод 2 9 16 3" xfId="37828"/>
    <cellStyle name="Вывод 2 9 16 4" xfId="37829"/>
    <cellStyle name="Вывод 2 9 16 5" xfId="37830"/>
    <cellStyle name="Вывод 2 9 16 6" xfId="37831"/>
    <cellStyle name="Вывод 2 9 16 7" xfId="37832"/>
    <cellStyle name="Вывод 2 9 16 8" xfId="37833"/>
    <cellStyle name="Вывод 2 9 16 9" xfId="37834"/>
    <cellStyle name="Вывод 2 9 17" xfId="37835"/>
    <cellStyle name="Вывод 2 9 17 10" xfId="37836"/>
    <cellStyle name="Вывод 2 9 17 11" xfId="37837"/>
    <cellStyle name="Вывод 2 9 17 2" xfId="37838"/>
    <cellStyle name="Вывод 2 9 17 3" xfId="37839"/>
    <cellStyle name="Вывод 2 9 17 4" xfId="37840"/>
    <cellStyle name="Вывод 2 9 17 5" xfId="37841"/>
    <cellStyle name="Вывод 2 9 17 6" xfId="37842"/>
    <cellStyle name="Вывод 2 9 17 7" xfId="37843"/>
    <cellStyle name="Вывод 2 9 17 8" xfId="37844"/>
    <cellStyle name="Вывод 2 9 17 9" xfId="37845"/>
    <cellStyle name="Вывод 2 9 18" xfId="37846"/>
    <cellStyle name="Вывод 2 9 18 10" xfId="37847"/>
    <cellStyle name="Вывод 2 9 18 11" xfId="37848"/>
    <cellStyle name="Вывод 2 9 18 2" xfId="37849"/>
    <cellStyle name="Вывод 2 9 18 3" xfId="37850"/>
    <cellStyle name="Вывод 2 9 18 4" xfId="37851"/>
    <cellStyle name="Вывод 2 9 18 5" xfId="37852"/>
    <cellStyle name="Вывод 2 9 18 6" xfId="37853"/>
    <cellStyle name="Вывод 2 9 18 7" xfId="37854"/>
    <cellStyle name="Вывод 2 9 18 8" xfId="37855"/>
    <cellStyle name="Вывод 2 9 18 9" xfId="37856"/>
    <cellStyle name="Вывод 2 9 19" xfId="37857"/>
    <cellStyle name="Вывод 2 9 2" xfId="37858"/>
    <cellStyle name="Вывод 2 9 2 10" xfId="37859"/>
    <cellStyle name="Вывод 2 9 2 11" xfId="37860"/>
    <cellStyle name="Вывод 2 9 2 2" xfId="37861"/>
    <cellStyle name="Вывод 2 9 2 3" xfId="37862"/>
    <cellStyle name="Вывод 2 9 2 4" xfId="37863"/>
    <cellStyle name="Вывод 2 9 2 5" xfId="37864"/>
    <cellStyle name="Вывод 2 9 2 6" xfId="37865"/>
    <cellStyle name="Вывод 2 9 2 7" xfId="37866"/>
    <cellStyle name="Вывод 2 9 2 8" xfId="37867"/>
    <cellStyle name="Вывод 2 9 2 9" xfId="37868"/>
    <cellStyle name="Вывод 2 9 20" xfId="37869"/>
    <cellStyle name="Вывод 2 9 21" xfId="37870"/>
    <cellStyle name="Вывод 2 9 22" xfId="37871"/>
    <cellStyle name="Вывод 2 9 23" xfId="37872"/>
    <cellStyle name="Вывод 2 9 24" xfId="37873"/>
    <cellStyle name="Вывод 2 9 25" xfId="37874"/>
    <cellStyle name="Вывод 2 9 26" xfId="37875"/>
    <cellStyle name="Вывод 2 9 27" xfId="37876"/>
    <cellStyle name="Вывод 2 9 28" xfId="37877"/>
    <cellStyle name="Вывод 2 9 29" xfId="37878"/>
    <cellStyle name="Вывод 2 9 3" xfId="37879"/>
    <cellStyle name="Вывод 2 9 3 10" xfId="37880"/>
    <cellStyle name="Вывод 2 9 3 11" xfId="37881"/>
    <cellStyle name="Вывод 2 9 3 2" xfId="37882"/>
    <cellStyle name="Вывод 2 9 3 3" xfId="37883"/>
    <cellStyle name="Вывод 2 9 3 4" xfId="37884"/>
    <cellStyle name="Вывод 2 9 3 5" xfId="37885"/>
    <cellStyle name="Вывод 2 9 3 6" xfId="37886"/>
    <cellStyle name="Вывод 2 9 3 7" xfId="37887"/>
    <cellStyle name="Вывод 2 9 3 8" xfId="37888"/>
    <cellStyle name="Вывод 2 9 3 9" xfId="37889"/>
    <cellStyle name="Вывод 2 9 30" xfId="37890"/>
    <cellStyle name="Вывод 2 9 31" xfId="37891"/>
    <cellStyle name="Вывод 2 9 32" xfId="37892"/>
    <cellStyle name="Вывод 2 9 33" xfId="37893"/>
    <cellStyle name="Вывод 2 9 34" xfId="37894"/>
    <cellStyle name="Вывод 2 9 35" xfId="37895"/>
    <cellStyle name="Вывод 2 9 36" xfId="37896"/>
    <cellStyle name="Вывод 2 9 37" xfId="37897"/>
    <cellStyle name="Вывод 2 9 38" xfId="37898"/>
    <cellStyle name="Вывод 2 9 39" xfId="37899"/>
    <cellStyle name="Вывод 2 9 4" xfId="37900"/>
    <cellStyle name="Вывод 2 9 4 10" xfId="37901"/>
    <cellStyle name="Вывод 2 9 4 11" xfId="37902"/>
    <cellStyle name="Вывод 2 9 4 2" xfId="37903"/>
    <cellStyle name="Вывод 2 9 4 3" xfId="37904"/>
    <cellStyle name="Вывод 2 9 4 4" xfId="37905"/>
    <cellStyle name="Вывод 2 9 4 5" xfId="37906"/>
    <cellStyle name="Вывод 2 9 4 6" xfId="37907"/>
    <cellStyle name="Вывод 2 9 4 7" xfId="37908"/>
    <cellStyle name="Вывод 2 9 4 8" xfId="37909"/>
    <cellStyle name="Вывод 2 9 4 9" xfId="37910"/>
    <cellStyle name="Вывод 2 9 40" xfId="37911"/>
    <cellStyle name="Вывод 2 9 5" xfId="37912"/>
    <cellStyle name="Вывод 2 9 5 10" xfId="37913"/>
    <cellStyle name="Вывод 2 9 5 11" xfId="37914"/>
    <cellStyle name="Вывод 2 9 5 2" xfId="37915"/>
    <cellStyle name="Вывод 2 9 5 3" xfId="37916"/>
    <cellStyle name="Вывод 2 9 5 4" xfId="37917"/>
    <cellStyle name="Вывод 2 9 5 5" xfId="37918"/>
    <cellStyle name="Вывод 2 9 5 6" xfId="37919"/>
    <cellStyle name="Вывод 2 9 5 7" xfId="37920"/>
    <cellStyle name="Вывод 2 9 5 8" xfId="37921"/>
    <cellStyle name="Вывод 2 9 5 9" xfId="37922"/>
    <cellStyle name="Вывод 2 9 6" xfId="37923"/>
    <cellStyle name="Вывод 2 9 6 10" xfId="37924"/>
    <cellStyle name="Вывод 2 9 6 11" xfId="37925"/>
    <cellStyle name="Вывод 2 9 6 2" xfId="37926"/>
    <cellStyle name="Вывод 2 9 6 3" xfId="37927"/>
    <cellStyle name="Вывод 2 9 6 4" xfId="37928"/>
    <cellStyle name="Вывод 2 9 6 5" xfId="37929"/>
    <cellStyle name="Вывод 2 9 6 6" xfId="37930"/>
    <cellStyle name="Вывод 2 9 6 7" xfId="37931"/>
    <cellStyle name="Вывод 2 9 6 8" xfId="37932"/>
    <cellStyle name="Вывод 2 9 6 9" xfId="37933"/>
    <cellStyle name="Вывод 2 9 7" xfId="37934"/>
    <cellStyle name="Вывод 2 9 7 10" xfId="37935"/>
    <cellStyle name="Вывод 2 9 7 11" xfId="37936"/>
    <cellStyle name="Вывод 2 9 7 2" xfId="37937"/>
    <cellStyle name="Вывод 2 9 7 3" xfId="37938"/>
    <cellStyle name="Вывод 2 9 7 4" xfId="37939"/>
    <cellStyle name="Вывод 2 9 7 5" xfId="37940"/>
    <cellStyle name="Вывод 2 9 7 6" xfId="37941"/>
    <cellStyle name="Вывод 2 9 7 7" xfId="37942"/>
    <cellStyle name="Вывод 2 9 7 8" xfId="37943"/>
    <cellStyle name="Вывод 2 9 7 9" xfId="37944"/>
    <cellStyle name="Вывод 2 9 8" xfId="37945"/>
    <cellStyle name="Вывод 2 9 8 10" xfId="37946"/>
    <cellStyle name="Вывод 2 9 8 11" xfId="37947"/>
    <cellStyle name="Вывод 2 9 8 2" xfId="37948"/>
    <cellStyle name="Вывод 2 9 8 3" xfId="37949"/>
    <cellStyle name="Вывод 2 9 8 4" xfId="37950"/>
    <cellStyle name="Вывод 2 9 8 5" xfId="37951"/>
    <cellStyle name="Вывод 2 9 8 6" xfId="37952"/>
    <cellStyle name="Вывод 2 9 8 7" xfId="37953"/>
    <cellStyle name="Вывод 2 9 8 8" xfId="37954"/>
    <cellStyle name="Вывод 2 9 8 9" xfId="37955"/>
    <cellStyle name="Вывод 2 9 9" xfId="37956"/>
    <cellStyle name="Вывод 2 9 9 10" xfId="37957"/>
    <cellStyle name="Вывод 2 9 9 11" xfId="37958"/>
    <cellStyle name="Вывод 2 9 9 2" xfId="37959"/>
    <cellStyle name="Вывод 2 9 9 3" xfId="37960"/>
    <cellStyle name="Вывод 2 9 9 4" xfId="37961"/>
    <cellStyle name="Вывод 2 9 9 5" xfId="37962"/>
    <cellStyle name="Вывод 2 9 9 6" xfId="37963"/>
    <cellStyle name="Вывод 2 9 9 7" xfId="37964"/>
    <cellStyle name="Вывод 2 9 9 8" xfId="37965"/>
    <cellStyle name="Вывод 2 9 9 9" xfId="37966"/>
    <cellStyle name="Вычисление 2" xfId="37967"/>
    <cellStyle name="Вычисление 2 10" xfId="37968"/>
    <cellStyle name="Вычисление 2 10 10" xfId="37969"/>
    <cellStyle name="Вычисление 2 10 10 10" xfId="37970"/>
    <cellStyle name="Вычисление 2 10 10 11" xfId="37971"/>
    <cellStyle name="Вычисление 2 10 10 2" xfId="37972"/>
    <cellStyle name="Вычисление 2 10 10 3" xfId="37973"/>
    <cellStyle name="Вычисление 2 10 10 4" xfId="37974"/>
    <cellStyle name="Вычисление 2 10 10 5" xfId="37975"/>
    <cellStyle name="Вычисление 2 10 10 6" xfId="37976"/>
    <cellStyle name="Вычисление 2 10 10 7" xfId="37977"/>
    <cellStyle name="Вычисление 2 10 10 8" xfId="37978"/>
    <cellStyle name="Вычисление 2 10 10 9" xfId="37979"/>
    <cellStyle name="Вычисление 2 10 11" xfId="37980"/>
    <cellStyle name="Вычисление 2 10 11 10" xfId="37981"/>
    <cellStyle name="Вычисление 2 10 11 11" xfId="37982"/>
    <cellStyle name="Вычисление 2 10 11 2" xfId="37983"/>
    <cellStyle name="Вычисление 2 10 11 3" xfId="37984"/>
    <cellStyle name="Вычисление 2 10 11 4" xfId="37985"/>
    <cellStyle name="Вычисление 2 10 11 5" xfId="37986"/>
    <cellStyle name="Вычисление 2 10 11 6" xfId="37987"/>
    <cellStyle name="Вычисление 2 10 11 7" xfId="37988"/>
    <cellStyle name="Вычисление 2 10 11 8" xfId="37989"/>
    <cellStyle name="Вычисление 2 10 11 9" xfId="37990"/>
    <cellStyle name="Вычисление 2 10 12" xfId="37991"/>
    <cellStyle name="Вычисление 2 10 12 10" xfId="37992"/>
    <cellStyle name="Вычисление 2 10 12 11" xfId="37993"/>
    <cellStyle name="Вычисление 2 10 12 2" xfId="37994"/>
    <cellStyle name="Вычисление 2 10 12 3" xfId="37995"/>
    <cellStyle name="Вычисление 2 10 12 4" xfId="37996"/>
    <cellStyle name="Вычисление 2 10 12 5" xfId="37997"/>
    <cellStyle name="Вычисление 2 10 12 6" xfId="37998"/>
    <cellStyle name="Вычисление 2 10 12 7" xfId="37999"/>
    <cellStyle name="Вычисление 2 10 12 8" xfId="38000"/>
    <cellStyle name="Вычисление 2 10 12 9" xfId="38001"/>
    <cellStyle name="Вычисление 2 10 13" xfId="38002"/>
    <cellStyle name="Вычисление 2 10 13 10" xfId="38003"/>
    <cellStyle name="Вычисление 2 10 13 11" xfId="38004"/>
    <cellStyle name="Вычисление 2 10 13 2" xfId="38005"/>
    <cellStyle name="Вычисление 2 10 13 3" xfId="38006"/>
    <cellStyle name="Вычисление 2 10 13 4" xfId="38007"/>
    <cellStyle name="Вычисление 2 10 13 5" xfId="38008"/>
    <cellStyle name="Вычисление 2 10 13 6" xfId="38009"/>
    <cellStyle name="Вычисление 2 10 13 7" xfId="38010"/>
    <cellStyle name="Вычисление 2 10 13 8" xfId="38011"/>
    <cellStyle name="Вычисление 2 10 13 9" xfId="38012"/>
    <cellStyle name="Вычисление 2 10 14" xfId="38013"/>
    <cellStyle name="Вычисление 2 10 14 10" xfId="38014"/>
    <cellStyle name="Вычисление 2 10 14 11" xfId="38015"/>
    <cellStyle name="Вычисление 2 10 14 2" xfId="38016"/>
    <cellStyle name="Вычисление 2 10 14 3" xfId="38017"/>
    <cellStyle name="Вычисление 2 10 14 4" xfId="38018"/>
    <cellStyle name="Вычисление 2 10 14 5" xfId="38019"/>
    <cellStyle name="Вычисление 2 10 14 6" xfId="38020"/>
    <cellStyle name="Вычисление 2 10 14 7" xfId="38021"/>
    <cellStyle name="Вычисление 2 10 14 8" xfId="38022"/>
    <cellStyle name="Вычисление 2 10 14 9" xfId="38023"/>
    <cellStyle name="Вычисление 2 10 15" xfId="38024"/>
    <cellStyle name="Вычисление 2 10 15 10" xfId="38025"/>
    <cellStyle name="Вычисление 2 10 15 11" xfId="38026"/>
    <cellStyle name="Вычисление 2 10 15 2" xfId="38027"/>
    <cellStyle name="Вычисление 2 10 15 3" xfId="38028"/>
    <cellStyle name="Вычисление 2 10 15 4" xfId="38029"/>
    <cellStyle name="Вычисление 2 10 15 5" xfId="38030"/>
    <cellStyle name="Вычисление 2 10 15 6" xfId="38031"/>
    <cellStyle name="Вычисление 2 10 15 7" xfId="38032"/>
    <cellStyle name="Вычисление 2 10 15 8" xfId="38033"/>
    <cellStyle name="Вычисление 2 10 15 9" xfId="38034"/>
    <cellStyle name="Вычисление 2 10 16" xfId="38035"/>
    <cellStyle name="Вычисление 2 10 16 10" xfId="38036"/>
    <cellStyle name="Вычисление 2 10 16 11" xfId="38037"/>
    <cellStyle name="Вычисление 2 10 16 2" xfId="38038"/>
    <cellStyle name="Вычисление 2 10 16 3" xfId="38039"/>
    <cellStyle name="Вычисление 2 10 16 4" xfId="38040"/>
    <cellStyle name="Вычисление 2 10 16 5" xfId="38041"/>
    <cellStyle name="Вычисление 2 10 16 6" xfId="38042"/>
    <cellStyle name="Вычисление 2 10 16 7" xfId="38043"/>
    <cellStyle name="Вычисление 2 10 16 8" xfId="38044"/>
    <cellStyle name="Вычисление 2 10 16 9" xfId="38045"/>
    <cellStyle name="Вычисление 2 10 17" xfId="38046"/>
    <cellStyle name="Вычисление 2 10 17 10" xfId="38047"/>
    <cellStyle name="Вычисление 2 10 17 11" xfId="38048"/>
    <cellStyle name="Вычисление 2 10 17 2" xfId="38049"/>
    <cellStyle name="Вычисление 2 10 17 3" xfId="38050"/>
    <cellStyle name="Вычисление 2 10 17 4" xfId="38051"/>
    <cellStyle name="Вычисление 2 10 17 5" xfId="38052"/>
    <cellStyle name="Вычисление 2 10 17 6" xfId="38053"/>
    <cellStyle name="Вычисление 2 10 17 7" xfId="38054"/>
    <cellStyle name="Вычисление 2 10 17 8" xfId="38055"/>
    <cellStyle name="Вычисление 2 10 17 9" xfId="38056"/>
    <cellStyle name="Вычисление 2 10 18" xfId="38057"/>
    <cellStyle name="Вычисление 2 10 18 10" xfId="38058"/>
    <cellStyle name="Вычисление 2 10 18 11" xfId="38059"/>
    <cellStyle name="Вычисление 2 10 18 2" xfId="38060"/>
    <cellStyle name="Вычисление 2 10 18 3" xfId="38061"/>
    <cellStyle name="Вычисление 2 10 18 4" xfId="38062"/>
    <cellStyle name="Вычисление 2 10 18 5" xfId="38063"/>
    <cellStyle name="Вычисление 2 10 18 6" xfId="38064"/>
    <cellStyle name="Вычисление 2 10 18 7" xfId="38065"/>
    <cellStyle name="Вычисление 2 10 18 8" xfId="38066"/>
    <cellStyle name="Вычисление 2 10 18 9" xfId="38067"/>
    <cellStyle name="Вычисление 2 10 19" xfId="38068"/>
    <cellStyle name="Вычисление 2 10 2" xfId="38069"/>
    <cellStyle name="Вычисление 2 10 2 10" xfId="38070"/>
    <cellStyle name="Вычисление 2 10 2 11" xfId="38071"/>
    <cellStyle name="Вычисление 2 10 2 2" xfId="38072"/>
    <cellStyle name="Вычисление 2 10 2 3" xfId="38073"/>
    <cellStyle name="Вычисление 2 10 2 4" xfId="38074"/>
    <cellStyle name="Вычисление 2 10 2 5" xfId="38075"/>
    <cellStyle name="Вычисление 2 10 2 6" xfId="38076"/>
    <cellStyle name="Вычисление 2 10 2 7" xfId="38077"/>
    <cellStyle name="Вычисление 2 10 2 8" xfId="38078"/>
    <cellStyle name="Вычисление 2 10 2 9" xfId="38079"/>
    <cellStyle name="Вычисление 2 10 20" xfId="38080"/>
    <cellStyle name="Вычисление 2 10 21" xfId="38081"/>
    <cellStyle name="Вычисление 2 10 22" xfId="38082"/>
    <cellStyle name="Вычисление 2 10 23" xfId="38083"/>
    <cellStyle name="Вычисление 2 10 24" xfId="38084"/>
    <cellStyle name="Вычисление 2 10 25" xfId="38085"/>
    <cellStyle name="Вычисление 2 10 26" xfId="38086"/>
    <cellStyle name="Вычисление 2 10 27" xfId="38087"/>
    <cellStyle name="Вычисление 2 10 28" xfId="38088"/>
    <cellStyle name="Вычисление 2 10 29" xfId="38089"/>
    <cellStyle name="Вычисление 2 10 3" xfId="38090"/>
    <cellStyle name="Вычисление 2 10 3 10" xfId="38091"/>
    <cellStyle name="Вычисление 2 10 3 11" xfId="38092"/>
    <cellStyle name="Вычисление 2 10 3 2" xfId="38093"/>
    <cellStyle name="Вычисление 2 10 3 3" xfId="38094"/>
    <cellStyle name="Вычисление 2 10 3 4" xfId="38095"/>
    <cellStyle name="Вычисление 2 10 3 5" xfId="38096"/>
    <cellStyle name="Вычисление 2 10 3 6" xfId="38097"/>
    <cellStyle name="Вычисление 2 10 3 7" xfId="38098"/>
    <cellStyle name="Вычисление 2 10 3 8" xfId="38099"/>
    <cellStyle name="Вычисление 2 10 3 9" xfId="38100"/>
    <cellStyle name="Вычисление 2 10 30" xfId="38101"/>
    <cellStyle name="Вычисление 2 10 31" xfId="38102"/>
    <cellStyle name="Вычисление 2 10 32" xfId="38103"/>
    <cellStyle name="Вычисление 2 10 33" xfId="38104"/>
    <cellStyle name="Вычисление 2 10 34" xfId="38105"/>
    <cellStyle name="Вычисление 2 10 35" xfId="38106"/>
    <cellStyle name="Вычисление 2 10 36" xfId="38107"/>
    <cellStyle name="Вычисление 2 10 37" xfId="38108"/>
    <cellStyle name="Вычисление 2 10 38" xfId="38109"/>
    <cellStyle name="Вычисление 2 10 39" xfId="38110"/>
    <cellStyle name="Вычисление 2 10 4" xfId="38111"/>
    <cellStyle name="Вычисление 2 10 4 10" xfId="38112"/>
    <cellStyle name="Вычисление 2 10 4 11" xfId="38113"/>
    <cellStyle name="Вычисление 2 10 4 2" xfId="38114"/>
    <cellStyle name="Вычисление 2 10 4 3" xfId="38115"/>
    <cellStyle name="Вычисление 2 10 4 4" xfId="38116"/>
    <cellStyle name="Вычисление 2 10 4 5" xfId="38117"/>
    <cellStyle name="Вычисление 2 10 4 6" xfId="38118"/>
    <cellStyle name="Вычисление 2 10 4 7" xfId="38119"/>
    <cellStyle name="Вычисление 2 10 4 8" xfId="38120"/>
    <cellStyle name="Вычисление 2 10 4 9" xfId="38121"/>
    <cellStyle name="Вычисление 2 10 40" xfId="38122"/>
    <cellStyle name="Вычисление 2 10 5" xfId="38123"/>
    <cellStyle name="Вычисление 2 10 5 10" xfId="38124"/>
    <cellStyle name="Вычисление 2 10 5 11" xfId="38125"/>
    <cellStyle name="Вычисление 2 10 5 2" xfId="38126"/>
    <cellStyle name="Вычисление 2 10 5 3" xfId="38127"/>
    <cellStyle name="Вычисление 2 10 5 4" xfId="38128"/>
    <cellStyle name="Вычисление 2 10 5 5" xfId="38129"/>
    <cellStyle name="Вычисление 2 10 5 6" xfId="38130"/>
    <cellStyle name="Вычисление 2 10 5 7" xfId="38131"/>
    <cellStyle name="Вычисление 2 10 5 8" xfId="38132"/>
    <cellStyle name="Вычисление 2 10 5 9" xfId="38133"/>
    <cellStyle name="Вычисление 2 10 6" xfId="38134"/>
    <cellStyle name="Вычисление 2 10 6 10" xfId="38135"/>
    <cellStyle name="Вычисление 2 10 6 11" xfId="38136"/>
    <cellStyle name="Вычисление 2 10 6 2" xfId="38137"/>
    <cellStyle name="Вычисление 2 10 6 3" xfId="38138"/>
    <cellStyle name="Вычисление 2 10 6 4" xfId="38139"/>
    <cellStyle name="Вычисление 2 10 6 5" xfId="38140"/>
    <cellStyle name="Вычисление 2 10 6 6" xfId="38141"/>
    <cellStyle name="Вычисление 2 10 6 7" xfId="38142"/>
    <cellStyle name="Вычисление 2 10 6 8" xfId="38143"/>
    <cellStyle name="Вычисление 2 10 6 9" xfId="38144"/>
    <cellStyle name="Вычисление 2 10 7" xfId="38145"/>
    <cellStyle name="Вычисление 2 10 7 10" xfId="38146"/>
    <cellStyle name="Вычисление 2 10 7 11" xfId="38147"/>
    <cellStyle name="Вычисление 2 10 7 2" xfId="38148"/>
    <cellStyle name="Вычисление 2 10 7 3" xfId="38149"/>
    <cellStyle name="Вычисление 2 10 7 4" xfId="38150"/>
    <cellStyle name="Вычисление 2 10 7 5" xfId="38151"/>
    <cellStyle name="Вычисление 2 10 7 6" xfId="38152"/>
    <cellStyle name="Вычисление 2 10 7 7" xfId="38153"/>
    <cellStyle name="Вычисление 2 10 7 8" xfId="38154"/>
    <cellStyle name="Вычисление 2 10 7 9" xfId="38155"/>
    <cellStyle name="Вычисление 2 10 8" xfId="38156"/>
    <cellStyle name="Вычисление 2 10 8 10" xfId="38157"/>
    <cellStyle name="Вычисление 2 10 8 11" xfId="38158"/>
    <cellStyle name="Вычисление 2 10 8 2" xfId="38159"/>
    <cellStyle name="Вычисление 2 10 8 3" xfId="38160"/>
    <cellStyle name="Вычисление 2 10 8 4" xfId="38161"/>
    <cellStyle name="Вычисление 2 10 8 5" xfId="38162"/>
    <cellStyle name="Вычисление 2 10 8 6" xfId="38163"/>
    <cellStyle name="Вычисление 2 10 8 7" xfId="38164"/>
    <cellStyle name="Вычисление 2 10 8 8" xfId="38165"/>
    <cellStyle name="Вычисление 2 10 8 9" xfId="38166"/>
    <cellStyle name="Вычисление 2 10 9" xfId="38167"/>
    <cellStyle name="Вычисление 2 10 9 10" xfId="38168"/>
    <cellStyle name="Вычисление 2 10 9 11" xfId="38169"/>
    <cellStyle name="Вычисление 2 10 9 2" xfId="38170"/>
    <cellStyle name="Вычисление 2 10 9 3" xfId="38171"/>
    <cellStyle name="Вычисление 2 10 9 4" xfId="38172"/>
    <cellStyle name="Вычисление 2 10 9 5" xfId="38173"/>
    <cellStyle name="Вычисление 2 10 9 6" xfId="38174"/>
    <cellStyle name="Вычисление 2 10 9 7" xfId="38175"/>
    <cellStyle name="Вычисление 2 10 9 8" xfId="38176"/>
    <cellStyle name="Вычисление 2 10 9 9" xfId="38177"/>
    <cellStyle name="Вычисление 2 11" xfId="38178"/>
    <cellStyle name="Вычисление 2 11 10" xfId="38179"/>
    <cellStyle name="Вычисление 2 11 10 10" xfId="38180"/>
    <cellStyle name="Вычисление 2 11 10 11" xfId="38181"/>
    <cellStyle name="Вычисление 2 11 10 2" xfId="38182"/>
    <cellStyle name="Вычисление 2 11 10 3" xfId="38183"/>
    <cellStyle name="Вычисление 2 11 10 4" xfId="38184"/>
    <cellStyle name="Вычисление 2 11 10 5" xfId="38185"/>
    <cellStyle name="Вычисление 2 11 10 6" xfId="38186"/>
    <cellStyle name="Вычисление 2 11 10 7" xfId="38187"/>
    <cellStyle name="Вычисление 2 11 10 8" xfId="38188"/>
    <cellStyle name="Вычисление 2 11 10 9" xfId="38189"/>
    <cellStyle name="Вычисление 2 11 11" xfId="38190"/>
    <cellStyle name="Вычисление 2 11 11 10" xfId="38191"/>
    <cellStyle name="Вычисление 2 11 11 11" xfId="38192"/>
    <cellStyle name="Вычисление 2 11 11 2" xfId="38193"/>
    <cellStyle name="Вычисление 2 11 11 3" xfId="38194"/>
    <cellStyle name="Вычисление 2 11 11 4" xfId="38195"/>
    <cellStyle name="Вычисление 2 11 11 5" xfId="38196"/>
    <cellStyle name="Вычисление 2 11 11 6" xfId="38197"/>
    <cellStyle name="Вычисление 2 11 11 7" xfId="38198"/>
    <cellStyle name="Вычисление 2 11 11 8" xfId="38199"/>
    <cellStyle name="Вычисление 2 11 11 9" xfId="38200"/>
    <cellStyle name="Вычисление 2 11 12" xfId="38201"/>
    <cellStyle name="Вычисление 2 11 12 10" xfId="38202"/>
    <cellStyle name="Вычисление 2 11 12 11" xfId="38203"/>
    <cellStyle name="Вычисление 2 11 12 2" xfId="38204"/>
    <cellStyle name="Вычисление 2 11 12 3" xfId="38205"/>
    <cellStyle name="Вычисление 2 11 12 4" xfId="38206"/>
    <cellStyle name="Вычисление 2 11 12 5" xfId="38207"/>
    <cellStyle name="Вычисление 2 11 12 6" xfId="38208"/>
    <cellStyle name="Вычисление 2 11 12 7" xfId="38209"/>
    <cellStyle name="Вычисление 2 11 12 8" xfId="38210"/>
    <cellStyle name="Вычисление 2 11 12 9" xfId="38211"/>
    <cellStyle name="Вычисление 2 11 13" xfId="38212"/>
    <cellStyle name="Вычисление 2 11 13 10" xfId="38213"/>
    <cellStyle name="Вычисление 2 11 13 11" xfId="38214"/>
    <cellStyle name="Вычисление 2 11 13 2" xfId="38215"/>
    <cellStyle name="Вычисление 2 11 13 3" xfId="38216"/>
    <cellStyle name="Вычисление 2 11 13 4" xfId="38217"/>
    <cellStyle name="Вычисление 2 11 13 5" xfId="38218"/>
    <cellStyle name="Вычисление 2 11 13 6" xfId="38219"/>
    <cellStyle name="Вычисление 2 11 13 7" xfId="38220"/>
    <cellStyle name="Вычисление 2 11 13 8" xfId="38221"/>
    <cellStyle name="Вычисление 2 11 13 9" xfId="38222"/>
    <cellStyle name="Вычисление 2 11 14" xfId="38223"/>
    <cellStyle name="Вычисление 2 11 14 10" xfId="38224"/>
    <cellStyle name="Вычисление 2 11 14 11" xfId="38225"/>
    <cellStyle name="Вычисление 2 11 14 2" xfId="38226"/>
    <cellStyle name="Вычисление 2 11 14 3" xfId="38227"/>
    <cellStyle name="Вычисление 2 11 14 4" xfId="38228"/>
    <cellStyle name="Вычисление 2 11 14 5" xfId="38229"/>
    <cellStyle name="Вычисление 2 11 14 6" xfId="38230"/>
    <cellStyle name="Вычисление 2 11 14 7" xfId="38231"/>
    <cellStyle name="Вычисление 2 11 14 8" xfId="38232"/>
    <cellStyle name="Вычисление 2 11 14 9" xfId="38233"/>
    <cellStyle name="Вычисление 2 11 15" xfId="38234"/>
    <cellStyle name="Вычисление 2 11 15 10" xfId="38235"/>
    <cellStyle name="Вычисление 2 11 15 11" xfId="38236"/>
    <cellStyle name="Вычисление 2 11 15 2" xfId="38237"/>
    <cellStyle name="Вычисление 2 11 15 3" xfId="38238"/>
    <cellStyle name="Вычисление 2 11 15 4" xfId="38239"/>
    <cellStyle name="Вычисление 2 11 15 5" xfId="38240"/>
    <cellStyle name="Вычисление 2 11 15 6" xfId="38241"/>
    <cellStyle name="Вычисление 2 11 15 7" xfId="38242"/>
    <cellStyle name="Вычисление 2 11 15 8" xfId="38243"/>
    <cellStyle name="Вычисление 2 11 15 9" xfId="38244"/>
    <cellStyle name="Вычисление 2 11 16" xfId="38245"/>
    <cellStyle name="Вычисление 2 11 16 10" xfId="38246"/>
    <cellStyle name="Вычисление 2 11 16 11" xfId="38247"/>
    <cellStyle name="Вычисление 2 11 16 2" xfId="38248"/>
    <cellStyle name="Вычисление 2 11 16 3" xfId="38249"/>
    <cellStyle name="Вычисление 2 11 16 4" xfId="38250"/>
    <cellStyle name="Вычисление 2 11 16 5" xfId="38251"/>
    <cellStyle name="Вычисление 2 11 16 6" xfId="38252"/>
    <cellStyle name="Вычисление 2 11 16 7" xfId="38253"/>
    <cellStyle name="Вычисление 2 11 16 8" xfId="38254"/>
    <cellStyle name="Вычисление 2 11 16 9" xfId="38255"/>
    <cellStyle name="Вычисление 2 11 17" xfId="38256"/>
    <cellStyle name="Вычисление 2 11 17 10" xfId="38257"/>
    <cellStyle name="Вычисление 2 11 17 11" xfId="38258"/>
    <cellStyle name="Вычисление 2 11 17 2" xfId="38259"/>
    <cellStyle name="Вычисление 2 11 17 3" xfId="38260"/>
    <cellStyle name="Вычисление 2 11 17 4" xfId="38261"/>
    <cellStyle name="Вычисление 2 11 17 5" xfId="38262"/>
    <cellStyle name="Вычисление 2 11 17 6" xfId="38263"/>
    <cellStyle name="Вычисление 2 11 17 7" xfId="38264"/>
    <cellStyle name="Вычисление 2 11 17 8" xfId="38265"/>
    <cellStyle name="Вычисление 2 11 17 9" xfId="38266"/>
    <cellStyle name="Вычисление 2 11 18" xfId="38267"/>
    <cellStyle name="Вычисление 2 11 18 10" xfId="38268"/>
    <cellStyle name="Вычисление 2 11 18 11" xfId="38269"/>
    <cellStyle name="Вычисление 2 11 18 2" xfId="38270"/>
    <cellStyle name="Вычисление 2 11 18 3" xfId="38271"/>
    <cellStyle name="Вычисление 2 11 18 4" xfId="38272"/>
    <cellStyle name="Вычисление 2 11 18 5" xfId="38273"/>
    <cellStyle name="Вычисление 2 11 18 6" xfId="38274"/>
    <cellStyle name="Вычисление 2 11 18 7" xfId="38275"/>
    <cellStyle name="Вычисление 2 11 18 8" xfId="38276"/>
    <cellStyle name="Вычисление 2 11 18 9" xfId="38277"/>
    <cellStyle name="Вычисление 2 11 19" xfId="38278"/>
    <cellStyle name="Вычисление 2 11 2" xfId="38279"/>
    <cellStyle name="Вычисление 2 11 2 10" xfId="38280"/>
    <cellStyle name="Вычисление 2 11 2 11" xfId="38281"/>
    <cellStyle name="Вычисление 2 11 2 2" xfId="38282"/>
    <cellStyle name="Вычисление 2 11 2 3" xfId="38283"/>
    <cellStyle name="Вычисление 2 11 2 4" xfId="38284"/>
    <cellStyle name="Вычисление 2 11 2 5" xfId="38285"/>
    <cellStyle name="Вычисление 2 11 2 6" xfId="38286"/>
    <cellStyle name="Вычисление 2 11 2 7" xfId="38287"/>
    <cellStyle name="Вычисление 2 11 2 8" xfId="38288"/>
    <cellStyle name="Вычисление 2 11 2 9" xfId="38289"/>
    <cellStyle name="Вычисление 2 11 20" xfId="38290"/>
    <cellStyle name="Вычисление 2 11 21" xfId="38291"/>
    <cellStyle name="Вычисление 2 11 22" xfId="38292"/>
    <cellStyle name="Вычисление 2 11 23" xfId="38293"/>
    <cellStyle name="Вычисление 2 11 24" xfId="38294"/>
    <cellStyle name="Вычисление 2 11 25" xfId="38295"/>
    <cellStyle name="Вычисление 2 11 26" xfId="38296"/>
    <cellStyle name="Вычисление 2 11 27" xfId="38297"/>
    <cellStyle name="Вычисление 2 11 28" xfId="38298"/>
    <cellStyle name="Вычисление 2 11 29" xfId="38299"/>
    <cellStyle name="Вычисление 2 11 3" xfId="38300"/>
    <cellStyle name="Вычисление 2 11 3 10" xfId="38301"/>
    <cellStyle name="Вычисление 2 11 3 11" xfId="38302"/>
    <cellStyle name="Вычисление 2 11 3 2" xfId="38303"/>
    <cellStyle name="Вычисление 2 11 3 3" xfId="38304"/>
    <cellStyle name="Вычисление 2 11 3 4" xfId="38305"/>
    <cellStyle name="Вычисление 2 11 3 5" xfId="38306"/>
    <cellStyle name="Вычисление 2 11 3 6" xfId="38307"/>
    <cellStyle name="Вычисление 2 11 3 7" xfId="38308"/>
    <cellStyle name="Вычисление 2 11 3 8" xfId="38309"/>
    <cellStyle name="Вычисление 2 11 3 9" xfId="38310"/>
    <cellStyle name="Вычисление 2 11 30" xfId="38311"/>
    <cellStyle name="Вычисление 2 11 31" xfId="38312"/>
    <cellStyle name="Вычисление 2 11 32" xfId="38313"/>
    <cellStyle name="Вычисление 2 11 33" xfId="38314"/>
    <cellStyle name="Вычисление 2 11 34" xfId="38315"/>
    <cellStyle name="Вычисление 2 11 35" xfId="38316"/>
    <cellStyle name="Вычисление 2 11 36" xfId="38317"/>
    <cellStyle name="Вычисление 2 11 37" xfId="38318"/>
    <cellStyle name="Вычисление 2 11 38" xfId="38319"/>
    <cellStyle name="Вычисление 2 11 39" xfId="38320"/>
    <cellStyle name="Вычисление 2 11 4" xfId="38321"/>
    <cellStyle name="Вычисление 2 11 4 10" xfId="38322"/>
    <cellStyle name="Вычисление 2 11 4 11" xfId="38323"/>
    <cellStyle name="Вычисление 2 11 4 2" xfId="38324"/>
    <cellStyle name="Вычисление 2 11 4 3" xfId="38325"/>
    <cellStyle name="Вычисление 2 11 4 4" xfId="38326"/>
    <cellStyle name="Вычисление 2 11 4 5" xfId="38327"/>
    <cellStyle name="Вычисление 2 11 4 6" xfId="38328"/>
    <cellStyle name="Вычисление 2 11 4 7" xfId="38329"/>
    <cellStyle name="Вычисление 2 11 4 8" xfId="38330"/>
    <cellStyle name="Вычисление 2 11 4 9" xfId="38331"/>
    <cellStyle name="Вычисление 2 11 40" xfId="38332"/>
    <cellStyle name="Вычисление 2 11 5" xfId="38333"/>
    <cellStyle name="Вычисление 2 11 5 10" xfId="38334"/>
    <cellStyle name="Вычисление 2 11 5 11" xfId="38335"/>
    <cellStyle name="Вычисление 2 11 5 2" xfId="38336"/>
    <cellStyle name="Вычисление 2 11 5 3" xfId="38337"/>
    <cellStyle name="Вычисление 2 11 5 4" xfId="38338"/>
    <cellStyle name="Вычисление 2 11 5 5" xfId="38339"/>
    <cellStyle name="Вычисление 2 11 5 6" xfId="38340"/>
    <cellStyle name="Вычисление 2 11 5 7" xfId="38341"/>
    <cellStyle name="Вычисление 2 11 5 8" xfId="38342"/>
    <cellStyle name="Вычисление 2 11 5 9" xfId="38343"/>
    <cellStyle name="Вычисление 2 11 6" xfId="38344"/>
    <cellStyle name="Вычисление 2 11 6 10" xfId="38345"/>
    <cellStyle name="Вычисление 2 11 6 11" xfId="38346"/>
    <cellStyle name="Вычисление 2 11 6 2" xfId="38347"/>
    <cellStyle name="Вычисление 2 11 6 3" xfId="38348"/>
    <cellStyle name="Вычисление 2 11 6 4" xfId="38349"/>
    <cellStyle name="Вычисление 2 11 6 5" xfId="38350"/>
    <cellStyle name="Вычисление 2 11 6 6" xfId="38351"/>
    <cellStyle name="Вычисление 2 11 6 7" xfId="38352"/>
    <cellStyle name="Вычисление 2 11 6 8" xfId="38353"/>
    <cellStyle name="Вычисление 2 11 6 9" xfId="38354"/>
    <cellStyle name="Вычисление 2 11 7" xfId="38355"/>
    <cellStyle name="Вычисление 2 11 7 10" xfId="38356"/>
    <cellStyle name="Вычисление 2 11 7 11" xfId="38357"/>
    <cellStyle name="Вычисление 2 11 7 2" xfId="38358"/>
    <cellStyle name="Вычисление 2 11 7 3" xfId="38359"/>
    <cellStyle name="Вычисление 2 11 7 4" xfId="38360"/>
    <cellStyle name="Вычисление 2 11 7 5" xfId="38361"/>
    <cellStyle name="Вычисление 2 11 7 6" xfId="38362"/>
    <cellStyle name="Вычисление 2 11 7 7" xfId="38363"/>
    <cellStyle name="Вычисление 2 11 7 8" xfId="38364"/>
    <cellStyle name="Вычисление 2 11 7 9" xfId="38365"/>
    <cellStyle name="Вычисление 2 11 8" xfId="38366"/>
    <cellStyle name="Вычисление 2 11 8 10" xfId="38367"/>
    <cellStyle name="Вычисление 2 11 8 11" xfId="38368"/>
    <cellStyle name="Вычисление 2 11 8 2" xfId="38369"/>
    <cellStyle name="Вычисление 2 11 8 3" xfId="38370"/>
    <cellStyle name="Вычисление 2 11 8 4" xfId="38371"/>
    <cellStyle name="Вычисление 2 11 8 5" xfId="38372"/>
    <cellStyle name="Вычисление 2 11 8 6" xfId="38373"/>
    <cellStyle name="Вычисление 2 11 8 7" xfId="38374"/>
    <cellStyle name="Вычисление 2 11 8 8" xfId="38375"/>
    <cellStyle name="Вычисление 2 11 8 9" xfId="38376"/>
    <cellStyle name="Вычисление 2 11 9" xfId="38377"/>
    <cellStyle name="Вычисление 2 11 9 10" xfId="38378"/>
    <cellStyle name="Вычисление 2 11 9 11" xfId="38379"/>
    <cellStyle name="Вычисление 2 11 9 2" xfId="38380"/>
    <cellStyle name="Вычисление 2 11 9 3" xfId="38381"/>
    <cellStyle name="Вычисление 2 11 9 4" xfId="38382"/>
    <cellStyle name="Вычисление 2 11 9 5" xfId="38383"/>
    <cellStyle name="Вычисление 2 11 9 6" xfId="38384"/>
    <cellStyle name="Вычисление 2 11 9 7" xfId="38385"/>
    <cellStyle name="Вычисление 2 11 9 8" xfId="38386"/>
    <cellStyle name="Вычисление 2 11 9 9" xfId="38387"/>
    <cellStyle name="Вычисление 2 12" xfId="38388"/>
    <cellStyle name="Вычисление 2 12 10" xfId="38389"/>
    <cellStyle name="Вычисление 2 12 10 10" xfId="38390"/>
    <cellStyle name="Вычисление 2 12 10 11" xfId="38391"/>
    <cellStyle name="Вычисление 2 12 10 2" xfId="38392"/>
    <cellStyle name="Вычисление 2 12 10 3" xfId="38393"/>
    <cellStyle name="Вычисление 2 12 10 4" xfId="38394"/>
    <cellStyle name="Вычисление 2 12 10 5" xfId="38395"/>
    <cellStyle name="Вычисление 2 12 10 6" xfId="38396"/>
    <cellStyle name="Вычисление 2 12 10 7" xfId="38397"/>
    <cellStyle name="Вычисление 2 12 10 8" xfId="38398"/>
    <cellStyle name="Вычисление 2 12 10 9" xfId="38399"/>
    <cellStyle name="Вычисление 2 12 11" xfId="38400"/>
    <cellStyle name="Вычисление 2 12 11 10" xfId="38401"/>
    <cellStyle name="Вычисление 2 12 11 11" xfId="38402"/>
    <cellStyle name="Вычисление 2 12 11 2" xfId="38403"/>
    <cellStyle name="Вычисление 2 12 11 3" xfId="38404"/>
    <cellStyle name="Вычисление 2 12 11 4" xfId="38405"/>
    <cellStyle name="Вычисление 2 12 11 5" xfId="38406"/>
    <cellStyle name="Вычисление 2 12 11 6" xfId="38407"/>
    <cellStyle name="Вычисление 2 12 11 7" xfId="38408"/>
    <cellStyle name="Вычисление 2 12 11 8" xfId="38409"/>
    <cellStyle name="Вычисление 2 12 11 9" xfId="38410"/>
    <cellStyle name="Вычисление 2 12 12" xfId="38411"/>
    <cellStyle name="Вычисление 2 12 12 10" xfId="38412"/>
    <cellStyle name="Вычисление 2 12 12 11" xfId="38413"/>
    <cellStyle name="Вычисление 2 12 12 2" xfId="38414"/>
    <cellStyle name="Вычисление 2 12 12 3" xfId="38415"/>
    <cellStyle name="Вычисление 2 12 12 4" xfId="38416"/>
    <cellStyle name="Вычисление 2 12 12 5" xfId="38417"/>
    <cellStyle name="Вычисление 2 12 12 6" xfId="38418"/>
    <cellStyle name="Вычисление 2 12 12 7" xfId="38419"/>
    <cellStyle name="Вычисление 2 12 12 8" xfId="38420"/>
    <cellStyle name="Вычисление 2 12 12 9" xfId="38421"/>
    <cellStyle name="Вычисление 2 12 13" xfId="38422"/>
    <cellStyle name="Вычисление 2 12 13 10" xfId="38423"/>
    <cellStyle name="Вычисление 2 12 13 11" xfId="38424"/>
    <cellStyle name="Вычисление 2 12 13 2" xfId="38425"/>
    <cellStyle name="Вычисление 2 12 13 3" xfId="38426"/>
    <cellStyle name="Вычисление 2 12 13 4" xfId="38427"/>
    <cellStyle name="Вычисление 2 12 13 5" xfId="38428"/>
    <cellStyle name="Вычисление 2 12 13 6" xfId="38429"/>
    <cellStyle name="Вычисление 2 12 13 7" xfId="38430"/>
    <cellStyle name="Вычисление 2 12 13 8" xfId="38431"/>
    <cellStyle name="Вычисление 2 12 13 9" xfId="38432"/>
    <cellStyle name="Вычисление 2 12 14" xfId="38433"/>
    <cellStyle name="Вычисление 2 12 14 10" xfId="38434"/>
    <cellStyle name="Вычисление 2 12 14 11" xfId="38435"/>
    <cellStyle name="Вычисление 2 12 14 2" xfId="38436"/>
    <cellStyle name="Вычисление 2 12 14 3" xfId="38437"/>
    <cellStyle name="Вычисление 2 12 14 4" xfId="38438"/>
    <cellStyle name="Вычисление 2 12 14 5" xfId="38439"/>
    <cellStyle name="Вычисление 2 12 14 6" xfId="38440"/>
    <cellStyle name="Вычисление 2 12 14 7" xfId="38441"/>
    <cellStyle name="Вычисление 2 12 14 8" xfId="38442"/>
    <cellStyle name="Вычисление 2 12 14 9" xfId="38443"/>
    <cellStyle name="Вычисление 2 12 15" xfId="38444"/>
    <cellStyle name="Вычисление 2 12 15 10" xfId="38445"/>
    <cellStyle name="Вычисление 2 12 15 11" xfId="38446"/>
    <cellStyle name="Вычисление 2 12 15 2" xfId="38447"/>
    <cellStyle name="Вычисление 2 12 15 3" xfId="38448"/>
    <cellStyle name="Вычисление 2 12 15 4" xfId="38449"/>
    <cellStyle name="Вычисление 2 12 15 5" xfId="38450"/>
    <cellStyle name="Вычисление 2 12 15 6" xfId="38451"/>
    <cellStyle name="Вычисление 2 12 15 7" xfId="38452"/>
    <cellStyle name="Вычисление 2 12 15 8" xfId="38453"/>
    <cellStyle name="Вычисление 2 12 15 9" xfId="38454"/>
    <cellStyle name="Вычисление 2 12 16" xfId="38455"/>
    <cellStyle name="Вычисление 2 12 16 10" xfId="38456"/>
    <cellStyle name="Вычисление 2 12 16 11" xfId="38457"/>
    <cellStyle name="Вычисление 2 12 16 2" xfId="38458"/>
    <cellStyle name="Вычисление 2 12 16 3" xfId="38459"/>
    <cellStyle name="Вычисление 2 12 16 4" xfId="38460"/>
    <cellStyle name="Вычисление 2 12 16 5" xfId="38461"/>
    <cellStyle name="Вычисление 2 12 16 6" xfId="38462"/>
    <cellStyle name="Вычисление 2 12 16 7" xfId="38463"/>
    <cellStyle name="Вычисление 2 12 16 8" xfId="38464"/>
    <cellStyle name="Вычисление 2 12 16 9" xfId="38465"/>
    <cellStyle name="Вычисление 2 12 17" xfId="38466"/>
    <cellStyle name="Вычисление 2 12 17 10" xfId="38467"/>
    <cellStyle name="Вычисление 2 12 17 11" xfId="38468"/>
    <cellStyle name="Вычисление 2 12 17 2" xfId="38469"/>
    <cellStyle name="Вычисление 2 12 17 3" xfId="38470"/>
    <cellStyle name="Вычисление 2 12 17 4" xfId="38471"/>
    <cellStyle name="Вычисление 2 12 17 5" xfId="38472"/>
    <cellStyle name="Вычисление 2 12 17 6" xfId="38473"/>
    <cellStyle name="Вычисление 2 12 17 7" xfId="38474"/>
    <cellStyle name="Вычисление 2 12 17 8" xfId="38475"/>
    <cellStyle name="Вычисление 2 12 17 9" xfId="38476"/>
    <cellStyle name="Вычисление 2 12 18" xfId="38477"/>
    <cellStyle name="Вычисление 2 12 18 10" xfId="38478"/>
    <cellStyle name="Вычисление 2 12 18 11" xfId="38479"/>
    <cellStyle name="Вычисление 2 12 18 2" xfId="38480"/>
    <cellStyle name="Вычисление 2 12 18 3" xfId="38481"/>
    <cellStyle name="Вычисление 2 12 18 4" xfId="38482"/>
    <cellStyle name="Вычисление 2 12 18 5" xfId="38483"/>
    <cellStyle name="Вычисление 2 12 18 6" xfId="38484"/>
    <cellStyle name="Вычисление 2 12 18 7" xfId="38485"/>
    <cellStyle name="Вычисление 2 12 18 8" xfId="38486"/>
    <cellStyle name="Вычисление 2 12 18 9" xfId="38487"/>
    <cellStyle name="Вычисление 2 12 19" xfId="38488"/>
    <cellStyle name="Вычисление 2 12 2" xfId="38489"/>
    <cellStyle name="Вычисление 2 12 2 10" xfId="38490"/>
    <cellStyle name="Вычисление 2 12 2 11" xfId="38491"/>
    <cellStyle name="Вычисление 2 12 2 2" xfId="38492"/>
    <cellStyle name="Вычисление 2 12 2 3" xfId="38493"/>
    <cellStyle name="Вычисление 2 12 2 4" xfId="38494"/>
    <cellStyle name="Вычисление 2 12 2 5" xfId="38495"/>
    <cellStyle name="Вычисление 2 12 2 6" xfId="38496"/>
    <cellStyle name="Вычисление 2 12 2 7" xfId="38497"/>
    <cellStyle name="Вычисление 2 12 2 8" xfId="38498"/>
    <cellStyle name="Вычисление 2 12 2 9" xfId="38499"/>
    <cellStyle name="Вычисление 2 12 20" xfId="38500"/>
    <cellStyle name="Вычисление 2 12 21" xfId="38501"/>
    <cellStyle name="Вычисление 2 12 22" xfId="38502"/>
    <cellStyle name="Вычисление 2 12 23" xfId="38503"/>
    <cellStyle name="Вычисление 2 12 24" xfId="38504"/>
    <cellStyle name="Вычисление 2 12 25" xfId="38505"/>
    <cellStyle name="Вычисление 2 12 26" xfId="38506"/>
    <cellStyle name="Вычисление 2 12 27" xfId="38507"/>
    <cellStyle name="Вычисление 2 12 28" xfId="38508"/>
    <cellStyle name="Вычисление 2 12 29" xfId="38509"/>
    <cellStyle name="Вычисление 2 12 3" xfId="38510"/>
    <cellStyle name="Вычисление 2 12 3 10" xfId="38511"/>
    <cellStyle name="Вычисление 2 12 3 11" xfId="38512"/>
    <cellStyle name="Вычисление 2 12 3 2" xfId="38513"/>
    <cellStyle name="Вычисление 2 12 3 3" xfId="38514"/>
    <cellStyle name="Вычисление 2 12 3 4" xfId="38515"/>
    <cellStyle name="Вычисление 2 12 3 5" xfId="38516"/>
    <cellStyle name="Вычисление 2 12 3 6" xfId="38517"/>
    <cellStyle name="Вычисление 2 12 3 7" xfId="38518"/>
    <cellStyle name="Вычисление 2 12 3 8" xfId="38519"/>
    <cellStyle name="Вычисление 2 12 3 9" xfId="38520"/>
    <cellStyle name="Вычисление 2 12 30" xfId="38521"/>
    <cellStyle name="Вычисление 2 12 31" xfId="38522"/>
    <cellStyle name="Вычисление 2 12 32" xfId="38523"/>
    <cellStyle name="Вычисление 2 12 33" xfId="38524"/>
    <cellStyle name="Вычисление 2 12 34" xfId="38525"/>
    <cellStyle name="Вычисление 2 12 35" xfId="38526"/>
    <cellStyle name="Вычисление 2 12 36" xfId="38527"/>
    <cellStyle name="Вычисление 2 12 37" xfId="38528"/>
    <cellStyle name="Вычисление 2 12 38" xfId="38529"/>
    <cellStyle name="Вычисление 2 12 39" xfId="38530"/>
    <cellStyle name="Вычисление 2 12 4" xfId="38531"/>
    <cellStyle name="Вычисление 2 12 4 10" xfId="38532"/>
    <cellStyle name="Вычисление 2 12 4 11" xfId="38533"/>
    <cellStyle name="Вычисление 2 12 4 2" xfId="38534"/>
    <cellStyle name="Вычисление 2 12 4 3" xfId="38535"/>
    <cellStyle name="Вычисление 2 12 4 4" xfId="38536"/>
    <cellStyle name="Вычисление 2 12 4 5" xfId="38537"/>
    <cellStyle name="Вычисление 2 12 4 6" xfId="38538"/>
    <cellStyle name="Вычисление 2 12 4 7" xfId="38539"/>
    <cellStyle name="Вычисление 2 12 4 8" xfId="38540"/>
    <cellStyle name="Вычисление 2 12 4 9" xfId="38541"/>
    <cellStyle name="Вычисление 2 12 40" xfId="38542"/>
    <cellStyle name="Вычисление 2 12 5" xfId="38543"/>
    <cellStyle name="Вычисление 2 12 5 10" xfId="38544"/>
    <cellStyle name="Вычисление 2 12 5 11" xfId="38545"/>
    <cellStyle name="Вычисление 2 12 5 2" xfId="38546"/>
    <cellStyle name="Вычисление 2 12 5 3" xfId="38547"/>
    <cellStyle name="Вычисление 2 12 5 4" xfId="38548"/>
    <cellStyle name="Вычисление 2 12 5 5" xfId="38549"/>
    <cellStyle name="Вычисление 2 12 5 6" xfId="38550"/>
    <cellStyle name="Вычисление 2 12 5 7" xfId="38551"/>
    <cellStyle name="Вычисление 2 12 5 8" xfId="38552"/>
    <cellStyle name="Вычисление 2 12 5 9" xfId="38553"/>
    <cellStyle name="Вычисление 2 12 6" xfId="38554"/>
    <cellStyle name="Вычисление 2 12 6 10" xfId="38555"/>
    <cellStyle name="Вычисление 2 12 6 11" xfId="38556"/>
    <cellStyle name="Вычисление 2 12 6 2" xfId="38557"/>
    <cellStyle name="Вычисление 2 12 6 3" xfId="38558"/>
    <cellStyle name="Вычисление 2 12 6 4" xfId="38559"/>
    <cellStyle name="Вычисление 2 12 6 5" xfId="38560"/>
    <cellStyle name="Вычисление 2 12 6 6" xfId="38561"/>
    <cellStyle name="Вычисление 2 12 6 7" xfId="38562"/>
    <cellStyle name="Вычисление 2 12 6 8" xfId="38563"/>
    <cellStyle name="Вычисление 2 12 6 9" xfId="38564"/>
    <cellStyle name="Вычисление 2 12 7" xfId="38565"/>
    <cellStyle name="Вычисление 2 12 7 10" xfId="38566"/>
    <cellStyle name="Вычисление 2 12 7 11" xfId="38567"/>
    <cellStyle name="Вычисление 2 12 7 2" xfId="38568"/>
    <cellStyle name="Вычисление 2 12 7 3" xfId="38569"/>
    <cellStyle name="Вычисление 2 12 7 4" xfId="38570"/>
    <cellStyle name="Вычисление 2 12 7 5" xfId="38571"/>
    <cellStyle name="Вычисление 2 12 7 6" xfId="38572"/>
    <cellStyle name="Вычисление 2 12 7 7" xfId="38573"/>
    <cellStyle name="Вычисление 2 12 7 8" xfId="38574"/>
    <cellStyle name="Вычисление 2 12 7 9" xfId="38575"/>
    <cellStyle name="Вычисление 2 12 8" xfId="38576"/>
    <cellStyle name="Вычисление 2 12 8 10" xfId="38577"/>
    <cellStyle name="Вычисление 2 12 8 11" xfId="38578"/>
    <cellStyle name="Вычисление 2 12 8 2" xfId="38579"/>
    <cellStyle name="Вычисление 2 12 8 3" xfId="38580"/>
    <cellStyle name="Вычисление 2 12 8 4" xfId="38581"/>
    <cellStyle name="Вычисление 2 12 8 5" xfId="38582"/>
    <cellStyle name="Вычисление 2 12 8 6" xfId="38583"/>
    <cellStyle name="Вычисление 2 12 8 7" xfId="38584"/>
    <cellStyle name="Вычисление 2 12 8 8" xfId="38585"/>
    <cellStyle name="Вычисление 2 12 8 9" xfId="38586"/>
    <cellStyle name="Вычисление 2 12 9" xfId="38587"/>
    <cellStyle name="Вычисление 2 12 9 10" xfId="38588"/>
    <cellStyle name="Вычисление 2 12 9 11" xfId="38589"/>
    <cellStyle name="Вычисление 2 12 9 2" xfId="38590"/>
    <cellStyle name="Вычисление 2 12 9 3" xfId="38591"/>
    <cellStyle name="Вычисление 2 12 9 4" xfId="38592"/>
    <cellStyle name="Вычисление 2 12 9 5" xfId="38593"/>
    <cellStyle name="Вычисление 2 12 9 6" xfId="38594"/>
    <cellStyle name="Вычисление 2 12 9 7" xfId="38595"/>
    <cellStyle name="Вычисление 2 12 9 8" xfId="38596"/>
    <cellStyle name="Вычисление 2 12 9 9" xfId="38597"/>
    <cellStyle name="Вычисление 2 13" xfId="38598"/>
    <cellStyle name="Вычисление 2 13 10" xfId="38599"/>
    <cellStyle name="Вычисление 2 13 10 10" xfId="38600"/>
    <cellStyle name="Вычисление 2 13 10 11" xfId="38601"/>
    <cellStyle name="Вычисление 2 13 10 2" xfId="38602"/>
    <cellStyle name="Вычисление 2 13 10 3" xfId="38603"/>
    <cellStyle name="Вычисление 2 13 10 4" xfId="38604"/>
    <cellStyle name="Вычисление 2 13 10 5" xfId="38605"/>
    <cellStyle name="Вычисление 2 13 10 6" xfId="38606"/>
    <cellStyle name="Вычисление 2 13 10 7" xfId="38607"/>
    <cellStyle name="Вычисление 2 13 10 8" xfId="38608"/>
    <cellStyle name="Вычисление 2 13 10 9" xfId="38609"/>
    <cellStyle name="Вычисление 2 13 11" xfId="38610"/>
    <cellStyle name="Вычисление 2 13 11 10" xfId="38611"/>
    <cellStyle name="Вычисление 2 13 11 11" xfId="38612"/>
    <cellStyle name="Вычисление 2 13 11 2" xfId="38613"/>
    <cellStyle name="Вычисление 2 13 11 3" xfId="38614"/>
    <cellStyle name="Вычисление 2 13 11 4" xfId="38615"/>
    <cellStyle name="Вычисление 2 13 11 5" xfId="38616"/>
    <cellStyle name="Вычисление 2 13 11 6" xfId="38617"/>
    <cellStyle name="Вычисление 2 13 11 7" xfId="38618"/>
    <cellStyle name="Вычисление 2 13 11 8" xfId="38619"/>
    <cellStyle name="Вычисление 2 13 11 9" xfId="38620"/>
    <cellStyle name="Вычисление 2 13 12" xfId="38621"/>
    <cellStyle name="Вычисление 2 13 12 10" xfId="38622"/>
    <cellStyle name="Вычисление 2 13 12 11" xfId="38623"/>
    <cellStyle name="Вычисление 2 13 12 2" xfId="38624"/>
    <cellStyle name="Вычисление 2 13 12 3" xfId="38625"/>
    <cellStyle name="Вычисление 2 13 12 4" xfId="38626"/>
    <cellStyle name="Вычисление 2 13 12 5" xfId="38627"/>
    <cellStyle name="Вычисление 2 13 12 6" xfId="38628"/>
    <cellStyle name="Вычисление 2 13 12 7" xfId="38629"/>
    <cellStyle name="Вычисление 2 13 12 8" xfId="38630"/>
    <cellStyle name="Вычисление 2 13 12 9" xfId="38631"/>
    <cellStyle name="Вычисление 2 13 13" xfId="38632"/>
    <cellStyle name="Вычисление 2 13 13 10" xfId="38633"/>
    <cellStyle name="Вычисление 2 13 13 11" xfId="38634"/>
    <cellStyle name="Вычисление 2 13 13 2" xfId="38635"/>
    <cellStyle name="Вычисление 2 13 13 3" xfId="38636"/>
    <cellStyle name="Вычисление 2 13 13 4" xfId="38637"/>
    <cellStyle name="Вычисление 2 13 13 5" xfId="38638"/>
    <cellStyle name="Вычисление 2 13 13 6" xfId="38639"/>
    <cellStyle name="Вычисление 2 13 13 7" xfId="38640"/>
    <cellStyle name="Вычисление 2 13 13 8" xfId="38641"/>
    <cellStyle name="Вычисление 2 13 13 9" xfId="38642"/>
    <cellStyle name="Вычисление 2 13 14" xfId="38643"/>
    <cellStyle name="Вычисление 2 13 15" xfId="38644"/>
    <cellStyle name="Вычисление 2 13 16" xfId="38645"/>
    <cellStyle name="Вычисление 2 13 17" xfId="38646"/>
    <cellStyle name="Вычисление 2 13 18" xfId="38647"/>
    <cellStyle name="Вычисление 2 13 19" xfId="38648"/>
    <cellStyle name="Вычисление 2 13 2" xfId="38649"/>
    <cellStyle name="Вычисление 2 13 2 10" xfId="38650"/>
    <cellStyle name="Вычисление 2 13 2 11" xfId="38651"/>
    <cellStyle name="Вычисление 2 13 2 2" xfId="38652"/>
    <cellStyle name="Вычисление 2 13 2 3" xfId="38653"/>
    <cellStyle name="Вычисление 2 13 2 4" xfId="38654"/>
    <cellStyle name="Вычисление 2 13 2 5" xfId="38655"/>
    <cellStyle name="Вычисление 2 13 2 6" xfId="38656"/>
    <cellStyle name="Вычисление 2 13 2 7" xfId="38657"/>
    <cellStyle name="Вычисление 2 13 2 8" xfId="38658"/>
    <cellStyle name="Вычисление 2 13 2 9" xfId="38659"/>
    <cellStyle name="Вычисление 2 13 20" xfId="38660"/>
    <cellStyle name="Вычисление 2 13 21" xfId="38661"/>
    <cellStyle name="Вычисление 2 13 22" xfId="38662"/>
    <cellStyle name="Вычисление 2 13 23" xfId="38663"/>
    <cellStyle name="Вычисление 2 13 3" xfId="38664"/>
    <cellStyle name="Вычисление 2 13 3 10" xfId="38665"/>
    <cellStyle name="Вычисление 2 13 3 11" xfId="38666"/>
    <cellStyle name="Вычисление 2 13 3 2" xfId="38667"/>
    <cellStyle name="Вычисление 2 13 3 3" xfId="38668"/>
    <cellStyle name="Вычисление 2 13 3 4" xfId="38669"/>
    <cellStyle name="Вычисление 2 13 3 5" xfId="38670"/>
    <cellStyle name="Вычисление 2 13 3 6" xfId="38671"/>
    <cellStyle name="Вычисление 2 13 3 7" xfId="38672"/>
    <cellStyle name="Вычисление 2 13 3 8" xfId="38673"/>
    <cellStyle name="Вычисление 2 13 3 9" xfId="38674"/>
    <cellStyle name="Вычисление 2 13 4" xfId="38675"/>
    <cellStyle name="Вычисление 2 13 4 10" xfId="38676"/>
    <cellStyle name="Вычисление 2 13 4 11" xfId="38677"/>
    <cellStyle name="Вычисление 2 13 4 2" xfId="38678"/>
    <cellStyle name="Вычисление 2 13 4 3" xfId="38679"/>
    <cellStyle name="Вычисление 2 13 4 4" xfId="38680"/>
    <cellStyle name="Вычисление 2 13 4 5" xfId="38681"/>
    <cellStyle name="Вычисление 2 13 4 6" xfId="38682"/>
    <cellStyle name="Вычисление 2 13 4 7" xfId="38683"/>
    <cellStyle name="Вычисление 2 13 4 8" xfId="38684"/>
    <cellStyle name="Вычисление 2 13 4 9" xfId="38685"/>
    <cellStyle name="Вычисление 2 13 5" xfId="38686"/>
    <cellStyle name="Вычисление 2 13 5 10" xfId="38687"/>
    <cellStyle name="Вычисление 2 13 5 11" xfId="38688"/>
    <cellStyle name="Вычисление 2 13 5 2" xfId="38689"/>
    <cellStyle name="Вычисление 2 13 5 3" xfId="38690"/>
    <cellStyle name="Вычисление 2 13 5 4" xfId="38691"/>
    <cellStyle name="Вычисление 2 13 5 5" xfId="38692"/>
    <cellStyle name="Вычисление 2 13 5 6" xfId="38693"/>
    <cellStyle name="Вычисление 2 13 5 7" xfId="38694"/>
    <cellStyle name="Вычисление 2 13 5 8" xfId="38695"/>
    <cellStyle name="Вычисление 2 13 5 9" xfId="38696"/>
    <cellStyle name="Вычисление 2 13 6" xfId="38697"/>
    <cellStyle name="Вычисление 2 13 6 10" xfId="38698"/>
    <cellStyle name="Вычисление 2 13 6 11" xfId="38699"/>
    <cellStyle name="Вычисление 2 13 6 2" xfId="38700"/>
    <cellStyle name="Вычисление 2 13 6 3" xfId="38701"/>
    <cellStyle name="Вычисление 2 13 6 4" xfId="38702"/>
    <cellStyle name="Вычисление 2 13 6 5" xfId="38703"/>
    <cellStyle name="Вычисление 2 13 6 6" xfId="38704"/>
    <cellStyle name="Вычисление 2 13 6 7" xfId="38705"/>
    <cellStyle name="Вычисление 2 13 6 8" xfId="38706"/>
    <cellStyle name="Вычисление 2 13 6 9" xfId="38707"/>
    <cellStyle name="Вычисление 2 13 7" xfId="38708"/>
    <cellStyle name="Вычисление 2 13 7 10" xfId="38709"/>
    <cellStyle name="Вычисление 2 13 7 11" xfId="38710"/>
    <cellStyle name="Вычисление 2 13 7 2" xfId="38711"/>
    <cellStyle name="Вычисление 2 13 7 3" xfId="38712"/>
    <cellStyle name="Вычисление 2 13 7 4" xfId="38713"/>
    <cellStyle name="Вычисление 2 13 7 5" xfId="38714"/>
    <cellStyle name="Вычисление 2 13 7 6" xfId="38715"/>
    <cellStyle name="Вычисление 2 13 7 7" xfId="38716"/>
    <cellStyle name="Вычисление 2 13 7 8" xfId="38717"/>
    <cellStyle name="Вычисление 2 13 7 9" xfId="38718"/>
    <cellStyle name="Вычисление 2 13 8" xfId="38719"/>
    <cellStyle name="Вычисление 2 13 8 10" xfId="38720"/>
    <cellStyle name="Вычисление 2 13 8 11" xfId="38721"/>
    <cellStyle name="Вычисление 2 13 8 2" xfId="38722"/>
    <cellStyle name="Вычисление 2 13 8 3" xfId="38723"/>
    <cellStyle name="Вычисление 2 13 8 4" xfId="38724"/>
    <cellStyle name="Вычисление 2 13 8 5" xfId="38725"/>
    <cellStyle name="Вычисление 2 13 8 6" xfId="38726"/>
    <cellStyle name="Вычисление 2 13 8 7" xfId="38727"/>
    <cellStyle name="Вычисление 2 13 8 8" xfId="38728"/>
    <cellStyle name="Вычисление 2 13 8 9" xfId="38729"/>
    <cellStyle name="Вычисление 2 13 9" xfId="38730"/>
    <cellStyle name="Вычисление 2 13 9 10" xfId="38731"/>
    <cellStyle name="Вычисление 2 13 9 11" xfId="38732"/>
    <cellStyle name="Вычисление 2 13 9 2" xfId="38733"/>
    <cellStyle name="Вычисление 2 13 9 3" xfId="38734"/>
    <cellStyle name="Вычисление 2 13 9 4" xfId="38735"/>
    <cellStyle name="Вычисление 2 13 9 5" xfId="38736"/>
    <cellStyle name="Вычисление 2 13 9 6" xfId="38737"/>
    <cellStyle name="Вычисление 2 13 9 7" xfId="38738"/>
    <cellStyle name="Вычисление 2 13 9 8" xfId="38739"/>
    <cellStyle name="Вычисление 2 13 9 9" xfId="38740"/>
    <cellStyle name="Вычисление 2 14" xfId="38741"/>
    <cellStyle name="Вычисление 2 14 10" xfId="38742"/>
    <cellStyle name="Вычисление 2 14 10 10" xfId="38743"/>
    <cellStyle name="Вычисление 2 14 10 11" xfId="38744"/>
    <cellStyle name="Вычисление 2 14 10 2" xfId="38745"/>
    <cellStyle name="Вычисление 2 14 10 3" xfId="38746"/>
    <cellStyle name="Вычисление 2 14 10 4" xfId="38747"/>
    <cellStyle name="Вычисление 2 14 10 5" xfId="38748"/>
    <cellStyle name="Вычисление 2 14 10 6" xfId="38749"/>
    <cellStyle name="Вычисление 2 14 10 7" xfId="38750"/>
    <cellStyle name="Вычисление 2 14 10 8" xfId="38751"/>
    <cellStyle name="Вычисление 2 14 10 9" xfId="38752"/>
    <cellStyle name="Вычисление 2 14 11" xfId="38753"/>
    <cellStyle name="Вычисление 2 14 11 10" xfId="38754"/>
    <cellStyle name="Вычисление 2 14 11 11" xfId="38755"/>
    <cellStyle name="Вычисление 2 14 11 2" xfId="38756"/>
    <cellStyle name="Вычисление 2 14 11 3" xfId="38757"/>
    <cellStyle name="Вычисление 2 14 11 4" xfId="38758"/>
    <cellStyle name="Вычисление 2 14 11 5" xfId="38759"/>
    <cellStyle name="Вычисление 2 14 11 6" xfId="38760"/>
    <cellStyle name="Вычисление 2 14 11 7" xfId="38761"/>
    <cellStyle name="Вычисление 2 14 11 8" xfId="38762"/>
    <cellStyle name="Вычисление 2 14 11 9" xfId="38763"/>
    <cellStyle name="Вычисление 2 14 12" xfId="38764"/>
    <cellStyle name="Вычисление 2 14 12 10" xfId="38765"/>
    <cellStyle name="Вычисление 2 14 12 11" xfId="38766"/>
    <cellStyle name="Вычисление 2 14 12 2" xfId="38767"/>
    <cellStyle name="Вычисление 2 14 12 3" xfId="38768"/>
    <cellStyle name="Вычисление 2 14 12 4" xfId="38769"/>
    <cellStyle name="Вычисление 2 14 12 5" xfId="38770"/>
    <cellStyle name="Вычисление 2 14 12 6" xfId="38771"/>
    <cellStyle name="Вычисление 2 14 12 7" xfId="38772"/>
    <cellStyle name="Вычисление 2 14 12 8" xfId="38773"/>
    <cellStyle name="Вычисление 2 14 12 9" xfId="38774"/>
    <cellStyle name="Вычисление 2 14 13" xfId="38775"/>
    <cellStyle name="Вычисление 2 14 13 10" xfId="38776"/>
    <cellStyle name="Вычисление 2 14 13 11" xfId="38777"/>
    <cellStyle name="Вычисление 2 14 13 2" xfId="38778"/>
    <cellStyle name="Вычисление 2 14 13 3" xfId="38779"/>
    <cellStyle name="Вычисление 2 14 13 4" xfId="38780"/>
    <cellStyle name="Вычисление 2 14 13 5" xfId="38781"/>
    <cellStyle name="Вычисление 2 14 13 6" xfId="38782"/>
    <cellStyle name="Вычисление 2 14 13 7" xfId="38783"/>
    <cellStyle name="Вычисление 2 14 13 8" xfId="38784"/>
    <cellStyle name="Вычисление 2 14 13 9" xfId="38785"/>
    <cellStyle name="Вычисление 2 14 14" xfId="38786"/>
    <cellStyle name="Вычисление 2 14 15" xfId="38787"/>
    <cellStyle name="Вычисление 2 14 16" xfId="38788"/>
    <cellStyle name="Вычисление 2 14 17" xfId="38789"/>
    <cellStyle name="Вычисление 2 14 18" xfId="38790"/>
    <cellStyle name="Вычисление 2 14 19" xfId="38791"/>
    <cellStyle name="Вычисление 2 14 2" xfId="38792"/>
    <cellStyle name="Вычисление 2 14 2 10" xfId="38793"/>
    <cellStyle name="Вычисление 2 14 2 11" xfId="38794"/>
    <cellStyle name="Вычисление 2 14 2 2" xfId="38795"/>
    <cellStyle name="Вычисление 2 14 2 3" xfId="38796"/>
    <cellStyle name="Вычисление 2 14 2 4" xfId="38797"/>
    <cellStyle name="Вычисление 2 14 2 5" xfId="38798"/>
    <cellStyle name="Вычисление 2 14 2 6" xfId="38799"/>
    <cellStyle name="Вычисление 2 14 2 7" xfId="38800"/>
    <cellStyle name="Вычисление 2 14 2 8" xfId="38801"/>
    <cellStyle name="Вычисление 2 14 2 9" xfId="38802"/>
    <cellStyle name="Вычисление 2 14 20" xfId="38803"/>
    <cellStyle name="Вычисление 2 14 21" xfId="38804"/>
    <cellStyle name="Вычисление 2 14 22" xfId="38805"/>
    <cellStyle name="Вычисление 2 14 23" xfId="38806"/>
    <cellStyle name="Вычисление 2 14 3" xfId="38807"/>
    <cellStyle name="Вычисление 2 14 3 10" xfId="38808"/>
    <cellStyle name="Вычисление 2 14 3 11" xfId="38809"/>
    <cellStyle name="Вычисление 2 14 3 2" xfId="38810"/>
    <cellStyle name="Вычисление 2 14 3 3" xfId="38811"/>
    <cellStyle name="Вычисление 2 14 3 4" xfId="38812"/>
    <cellStyle name="Вычисление 2 14 3 5" xfId="38813"/>
    <cellStyle name="Вычисление 2 14 3 6" xfId="38814"/>
    <cellStyle name="Вычисление 2 14 3 7" xfId="38815"/>
    <cellStyle name="Вычисление 2 14 3 8" xfId="38816"/>
    <cellStyle name="Вычисление 2 14 3 9" xfId="38817"/>
    <cellStyle name="Вычисление 2 14 4" xfId="38818"/>
    <cellStyle name="Вычисление 2 14 4 10" xfId="38819"/>
    <cellStyle name="Вычисление 2 14 4 11" xfId="38820"/>
    <cellStyle name="Вычисление 2 14 4 2" xfId="38821"/>
    <cellStyle name="Вычисление 2 14 4 3" xfId="38822"/>
    <cellStyle name="Вычисление 2 14 4 4" xfId="38823"/>
    <cellStyle name="Вычисление 2 14 4 5" xfId="38824"/>
    <cellStyle name="Вычисление 2 14 4 6" xfId="38825"/>
    <cellStyle name="Вычисление 2 14 4 7" xfId="38826"/>
    <cellStyle name="Вычисление 2 14 4 8" xfId="38827"/>
    <cellStyle name="Вычисление 2 14 4 9" xfId="38828"/>
    <cellStyle name="Вычисление 2 14 5" xfId="38829"/>
    <cellStyle name="Вычисление 2 14 5 10" xfId="38830"/>
    <cellStyle name="Вычисление 2 14 5 11" xfId="38831"/>
    <cellStyle name="Вычисление 2 14 5 2" xfId="38832"/>
    <cellStyle name="Вычисление 2 14 5 3" xfId="38833"/>
    <cellStyle name="Вычисление 2 14 5 4" xfId="38834"/>
    <cellStyle name="Вычисление 2 14 5 5" xfId="38835"/>
    <cellStyle name="Вычисление 2 14 5 6" xfId="38836"/>
    <cellStyle name="Вычисление 2 14 5 7" xfId="38837"/>
    <cellStyle name="Вычисление 2 14 5 8" xfId="38838"/>
    <cellStyle name="Вычисление 2 14 5 9" xfId="38839"/>
    <cellStyle name="Вычисление 2 14 6" xfId="38840"/>
    <cellStyle name="Вычисление 2 14 6 10" xfId="38841"/>
    <cellStyle name="Вычисление 2 14 6 11" xfId="38842"/>
    <cellStyle name="Вычисление 2 14 6 2" xfId="38843"/>
    <cellStyle name="Вычисление 2 14 6 3" xfId="38844"/>
    <cellStyle name="Вычисление 2 14 6 4" xfId="38845"/>
    <cellStyle name="Вычисление 2 14 6 5" xfId="38846"/>
    <cellStyle name="Вычисление 2 14 6 6" xfId="38847"/>
    <cellStyle name="Вычисление 2 14 6 7" xfId="38848"/>
    <cellStyle name="Вычисление 2 14 6 8" xfId="38849"/>
    <cellStyle name="Вычисление 2 14 6 9" xfId="38850"/>
    <cellStyle name="Вычисление 2 14 7" xfId="38851"/>
    <cellStyle name="Вычисление 2 14 7 10" xfId="38852"/>
    <cellStyle name="Вычисление 2 14 7 11" xfId="38853"/>
    <cellStyle name="Вычисление 2 14 7 2" xfId="38854"/>
    <cellStyle name="Вычисление 2 14 7 3" xfId="38855"/>
    <cellStyle name="Вычисление 2 14 7 4" xfId="38856"/>
    <cellStyle name="Вычисление 2 14 7 5" xfId="38857"/>
    <cellStyle name="Вычисление 2 14 7 6" xfId="38858"/>
    <cellStyle name="Вычисление 2 14 7 7" xfId="38859"/>
    <cellStyle name="Вычисление 2 14 7 8" xfId="38860"/>
    <cellStyle name="Вычисление 2 14 7 9" xfId="38861"/>
    <cellStyle name="Вычисление 2 14 8" xfId="38862"/>
    <cellStyle name="Вычисление 2 14 8 10" xfId="38863"/>
    <cellStyle name="Вычисление 2 14 8 11" xfId="38864"/>
    <cellStyle name="Вычисление 2 14 8 2" xfId="38865"/>
    <cellStyle name="Вычисление 2 14 8 3" xfId="38866"/>
    <cellStyle name="Вычисление 2 14 8 4" xfId="38867"/>
    <cellStyle name="Вычисление 2 14 8 5" xfId="38868"/>
    <cellStyle name="Вычисление 2 14 8 6" xfId="38869"/>
    <cellStyle name="Вычисление 2 14 8 7" xfId="38870"/>
    <cellStyle name="Вычисление 2 14 8 8" xfId="38871"/>
    <cellStyle name="Вычисление 2 14 8 9" xfId="38872"/>
    <cellStyle name="Вычисление 2 14 9" xfId="38873"/>
    <cellStyle name="Вычисление 2 14 9 10" xfId="38874"/>
    <cellStyle name="Вычисление 2 14 9 11" xfId="38875"/>
    <cellStyle name="Вычисление 2 14 9 2" xfId="38876"/>
    <cellStyle name="Вычисление 2 14 9 3" xfId="38877"/>
    <cellStyle name="Вычисление 2 14 9 4" xfId="38878"/>
    <cellStyle name="Вычисление 2 14 9 5" xfId="38879"/>
    <cellStyle name="Вычисление 2 14 9 6" xfId="38880"/>
    <cellStyle name="Вычисление 2 14 9 7" xfId="38881"/>
    <cellStyle name="Вычисление 2 14 9 8" xfId="38882"/>
    <cellStyle name="Вычисление 2 14 9 9" xfId="38883"/>
    <cellStyle name="Вычисление 2 15" xfId="38884"/>
    <cellStyle name="Вычисление 2 15 10" xfId="38885"/>
    <cellStyle name="Вычисление 2 15 10 10" xfId="38886"/>
    <cellStyle name="Вычисление 2 15 10 11" xfId="38887"/>
    <cellStyle name="Вычисление 2 15 10 2" xfId="38888"/>
    <cellStyle name="Вычисление 2 15 10 3" xfId="38889"/>
    <cellStyle name="Вычисление 2 15 10 4" xfId="38890"/>
    <cellStyle name="Вычисление 2 15 10 5" xfId="38891"/>
    <cellStyle name="Вычисление 2 15 10 6" xfId="38892"/>
    <cellStyle name="Вычисление 2 15 10 7" xfId="38893"/>
    <cellStyle name="Вычисление 2 15 10 8" xfId="38894"/>
    <cellStyle name="Вычисление 2 15 10 9" xfId="38895"/>
    <cellStyle name="Вычисление 2 15 11" xfId="38896"/>
    <cellStyle name="Вычисление 2 15 11 10" xfId="38897"/>
    <cellStyle name="Вычисление 2 15 11 11" xfId="38898"/>
    <cellStyle name="Вычисление 2 15 11 2" xfId="38899"/>
    <cellStyle name="Вычисление 2 15 11 3" xfId="38900"/>
    <cellStyle name="Вычисление 2 15 11 4" xfId="38901"/>
    <cellStyle name="Вычисление 2 15 11 5" xfId="38902"/>
    <cellStyle name="Вычисление 2 15 11 6" xfId="38903"/>
    <cellStyle name="Вычисление 2 15 11 7" xfId="38904"/>
    <cellStyle name="Вычисление 2 15 11 8" xfId="38905"/>
    <cellStyle name="Вычисление 2 15 11 9" xfId="38906"/>
    <cellStyle name="Вычисление 2 15 12" xfId="38907"/>
    <cellStyle name="Вычисление 2 15 12 10" xfId="38908"/>
    <cellStyle name="Вычисление 2 15 12 11" xfId="38909"/>
    <cellStyle name="Вычисление 2 15 12 2" xfId="38910"/>
    <cellStyle name="Вычисление 2 15 12 3" xfId="38911"/>
    <cellStyle name="Вычисление 2 15 12 4" xfId="38912"/>
    <cellStyle name="Вычисление 2 15 12 5" xfId="38913"/>
    <cellStyle name="Вычисление 2 15 12 6" xfId="38914"/>
    <cellStyle name="Вычисление 2 15 12 7" xfId="38915"/>
    <cellStyle name="Вычисление 2 15 12 8" xfId="38916"/>
    <cellStyle name="Вычисление 2 15 12 9" xfId="38917"/>
    <cellStyle name="Вычисление 2 15 13" xfId="38918"/>
    <cellStyle name="Вычисление 2 15 13 10" xfId="38919"/>
    <cellStyle name="Вычисление 2 15 13 11" xfId="38920"/>
    <cellStyle name="Вычисление 2 15 13 2" xfId="38921"/>
    <cellStyle name="Вычисление 2 15 13 3" xfId="38922"/>
    <cellStyle name="Вычисление 2 15 13 4" xfId="38923"/>
    <cellStyle name="Вычисление 2 15 13 5" xfId="38924"/>
    <cellStyle name="Вычисление 2 15 13 6" xfId="38925"/>
    <cellStyle name="Вычисление 2 15 13 7" xfId="38926"/>
    <cellStyle name="Вычисление 2 15 13 8" xfId="38927"/>
    <cellStyle name="Вычисление 2 15 13 9" xfId="38928"/>
    <cellStyle name="Вычисление 2 15 14" xfId="38929"/>
    <cellStyle name="Вычисление 2 15 15" xfId="38930"/>
    <cellStyle name="Вычисление 2 15 16" xfId="38931"/>
    <cellStyle name="Вычисление 2 15 17" xfId="38932"/>
    <cellStyle name="Вычисление 2 15 18" xfId="38933"/>
    <cellStyle name="Вычисление 2 15 19" xfId="38934"/>
    <cellStyle name="Вычисление 2 15 2" xfId="38935"/>
    <cellStyle name="Вычисление 2 15 2 10" xfId="38936"/>
    <cellStyle name="Вычисление 2 15 2 11" xfId="38937"/>
    <cellStyle name="Вычисление 2 15 2 2" xfId="38938"/>
    <cellStyle name="Вычисление 2 15 2 3" xfId="38939"/>
    <cellStyle name="Вычисление 2 15 2 4" xfId="38940"/>
    <cellStyle name="Вычисление 2 15 2 5" xfId="38941"/>
    <cellStyle name="Вычисление 2 15 2 6" xfId="38942"/>
    <cellStyle name="Вычисление 2 15 2 7" xfId="38943"/>
    <cellStyle name="Вычисление 2 15 2 8" xfId="38944"/>
    <cellStyle name="Вычисление 2 15 2 9" xfId="38945"/>
    <cellStyle name="Вычисление 2 15 20" xfId="38946"/>
    <cellStyle name="Вычисление 2 15 21" xfId="38947"/>
    <cellStyle name="Вычисление 2 15 22" xfId="38948"/>
    <cellStyle name="Вычисление 2 15 23" xfId="38949"/>
    <cellStyle name="Вычисление 2 15 3" xfId="38950"/>
    <cellStyle name="Вычисление 2 15 3 10" xfId="38951"/>
    <cellStyle name="Вычисление 2 15 3 11" xfId="38952"/>
    <cellStyle name="Вычисление 2 15 3 2" xfId="38953"/>
    <cellStyle name="Вычисление 2 15 3 3" xfId="38954"/>
    <cellStyle name="Вычисление 2 15 3 4" xfId="38955"/>
    <cellStyle name="Вычисление 2 15 3 5" xfId="38956"/>
    <cellStyle name="Вычисление 2 15 3 6" xfId="38957"/>
    <cellStyle name="Вычисление 2 15 3 7" xfId="38958"/>
    <cellStyle name="Вычисление 2 15 3 8" xfId="38959"/>
    <cellStyle name="Вычисление 2 15 3 9" xfId="38960"/>
    <cellStyle name="Вычисление 2 15 4" xfId="38961"/>
    <cellStyle name="Вычисление 2 15 4 10" xfId="38962"/>
    <cellStyle name="Вычисление 2 15 4 11" xfId="38963"/>
    <cellStyle name="Вычисление 2 15 4 2" xfId="38964"/>
    <cellStyle name="Вычисление 2 15 4 3" xfId="38965"/>
    <cellStyle name="Вычисление 2 15 4 4" xfId="38966"/>
    <cellStyle name="Вычисление 2 15 4 5" xfId="38967"/>
    <cellStyle name="Вычисление 2 15 4 6" xfId="38968"/>
    <cellStyle name="Вычисление 2 15 4 7" xfId="38969"/>
    <cellStyle name="Вычисление 2 15 4 8" xfId="38970"/>
    <cellStyle name="Вычисление 2 15 4 9" xfId="38971"/>
    <cellStyle name="Вычисление 2 15 5" xfId="38972"/>
    <cellStyle name="Вычисление 2 15 5 10" xfId="38973"/>
    <cellStyle name="Вычисление 2 15 5 11" xfId="38974"/>
    <cellStyle name="Вычисление 2 15 5 2" xfId="38975"/>
    <cellStyle name="Вычисление 2 15 5 3" xfId="38976"/>
    <cellStyle name="Вычисление 2 15 5 4" xfId="38977"/>
    <cellStyle name="Вычисление 2 15 5 5" xfId="38978"/>
    <cellStyle name="Вычисление 2 15 5 6" xfId="38979"/>
    <cellStyle name="Вычисление 2 15 5 7" xfId="38980"/>
    <cellStyle name="Вычисление 2 15 5 8" xfId="38981"/>
    <cellStyle name="Вычисление 2 15 5 9" xfId="38982"/>
    <cellStyle name="Вычисление 2 15 6" xfId="38983"/>
    <cellStyle name="Вычисление 2 15 6 10" xfId="38984"/>
    <cellStyle name="Вычисление 2 15 6 11" xfId="38985"/>
    <cellStyle name="Вычисление 2 15 6 2" xfId="38986"/>
    <cellStyle name="Вычисление 2 15 6 3" xfId="38987"/>
    <cellStyle name="Вычисление 2 15 6 4" xfId="38988"/>
    <cellStyle name="Вычисление 2 15 6 5" xfId="38989"/>
    <cellStyle name="Вычисление 2 15 6 6" xfId="38990"/>
    <cellStyle name="Вычисление 2 15 6 7" xfId="38991"/>
    <cellStyle name="Вычисление 2 15 6 8" xfId="38992"/>
    <cellStyle name="Вычисление 2 15 6 9" xfId="38993"/>
    <cellStyle name="Вычисление 2 15 7" xfId="38994"/>
    <cellStyle name="Вычисление 2 15 7 10" xfId="38995"/>
    <cellStyle name="Вычисление 2 15 7 11" xfId="38996"/>
    <cellStyle name="Вычисление 2 15 7 2" xfId="38997"/>
    <cellStyle name="Вычисление 2 15 7 3" xfId="38998"/>
    <cellStyle name="Вычисление 2 15 7 4" xfId="38999"/>
    <cellStyle name="Вычисление 2 15 7 5" xfId="39000"/>
    <cellStyle name="Вычисление 2 15 7 6" xfId="39001"/>
    <cellStyle name="Вычисление 2 15 7 7" xfId="39002"/>
    <cellStyle name="Вычисление 2 15 7 8" xfId="39003"/>
    <cellStyle name="Вычисление 2 15 7 9" xfId="39004"/>
    <cellStyle name="Вычисление 2 15 8" xfId="39005"/>
    <cellStyle name="Вычисление 2 15 8 10" xfId="39006"/>
    <cellStyle name="Вычисление 2 15 8 11" xfId="39007"/>
    <cellStyle name="Вычисление 2 15 8 2" xfId="39008"/>
    <cellStyle name="Вычисление 2 15 8 3" xfId="39009"/>
    <cellStyle name="Вычисление 2 15 8 4" xfId="39010"/>
    <cellStyle name="Вычисление 2 15 8 5" xfId="39011"/>
    <cellStyle name="Вычисление 2 15 8 6" xfId="39012"/>
    <cellStyle name="Вычисление 2 15 8 7" xfId="39013"/>
    <cellStyle name="Вычисление 2 15 8 8" xfId="39014"/>
    <cellStyle name="Вычисление 2 15 8 9" xfId="39015"/>
    <cellStyle name="Вычисление 2 15 9" xfId="39016"/>
    <cellStyle name="Вычисление 2 15 9 10" xfId="39017"/>
    <cellStyle name="Вычисление 2 15 9 11" xfId="39018"/>
    <cellStyle name="Вычисление 2 15 9 2" xfId="39019"/>
    <cellStyle name="Вычисление 2 15 9 3" xfId="39020"/>
    <cellStyle name="Вычисление 2 15 9 4" xfId="39021"/>
    <cellStyle name="Вычисление 2 15 9 5" xfId="39022"/>
    <cellStyle name="Вычисление 2 15 9 6" xfId="39023"/>
    <cellStyle name="Вычисление 2 15 9 7" xfId="39024"/>
    <cellStyle name="Вычисление 2 15 9 8" xfId="39025"/>
    <cellStyle name="Вычисление 2 15 9 9" xfId="39026"/>
    <cellStyle name="Вычисление 2 16" xfId="39027"/>
    <cellStyle name="Вычисление 2 16 10" xfId="39028"/>
    <cellStyle name="Вычисление 2 16 11" xfId="39029"/>
    <cellStyle name="Вычисление 2 16 2" xfId="39030"/>
    <cellStyle name="Вычисление 2 16 3" xfId="39031"/>
    <cellStyle name="Вычисление 2 16 4" xfId="39032"/>
    <cellStyle name="Вычисление 2 16 5" xfId="39033"/>
    <cellStyle name="Вычисление 2 16 6" xfId="39034"/>
    <cellStyle name="Вычисление 2 16 7" xfId="39035"/>
    <cellStyle name="Вычисление 2 16 8" xfId="39036"/>
    <cellStyle name="Вычисление 2 16 9" xfId="39037"/>
    <cellStyle name="Вычисление 2 17" xfId="39038"/>
    <cellStyle name="Вычисление 2 17 10" xfId="39039"/>
    <cellStyle name="Вычисление 2 17 11" xfId="39040"/>
    <cellStyle name="Вычисление 2 17 2" xfId="39041"/>
    <cellStyle name="Вычисление 2 17 3" xfId="39042"/>
    <cellStyle name="Вычисление 2 17 4" xfId="39043"/>
    <cellStyle name="Вычисление 2 17 5" xfId="39044"/>
    <cellStyle name="Вычисление 2 17 6" xfId="39045"/>
    <cellStyle name="Вычисление 2 17 7" xfId="39046"/>
    <cellStyle name="Вычисление 2 17 8" xfId="39047"/>
    <cellStyle name="Вычисление 2 17 9" xfId="39048"/>
    <cellStyle name="Вычисление 2 18" xfId="39049"/>
    <cellStyle name="Вычисление 2 18 10" xfId="39050"/>
    <cellStyle name="Вычисление 2 18 11" xfId="39051"/>
    <cellStyle name="Вычисление 2 18 2" xfId="39052"/>
    <cellStyle name="Вычисление 2 18 3" xfId="39053"/>
    <cellStyle name="Вычисление 2 18 4" xfId="39054"/>
    <cellStyle name="Вычисление 2 18 5" xfId="39055"/>
    <cellStyle name="Вычисление 2 18 6" xfId="39056"/>
    <cellStyle name="Вычисление 2 18 7" xfId="39057"/>
    <cellStyle name="Вычисление 2 18 8" xfId="39058"/>
    <cellStyle name="Вычисление 2 18 9" xfId="39059"/>
    <cellStyle name="Вычисление 2 19" xfId="39060"/>
    <cellStyle name="Вычисление 2 19 10" xfId="39061"/>
    <cellStyle name="Вычисление 2 19 11" xfId="39062"/>
    <cellStyle name="Вычисление 2 19 2" xfId="39063"/>
    <cellStyle name="Вычисление 2 19 3" xfId="39064"/>
    <cellStyle name="Вычисление 2 19 4" xfId="39065"/>
    <cellStyle name="Вычисление 2 19 5" xfId="39066"/>
    <cellStyle name="Вычисление 2 19 6" xfId="39067"/>
    <cellStyle name="Вычисление 2 19 7" xfId="39068"/>
    <cellStyle name="Вычисление 2 19 8" xfId="39069"/>
    <cellStyle name="Вычисление 2 19 9" xfId="39070"/>
    <cellStyle name="Вычисление 2 2" xfId="39071"/>
    <cellStyle name="Вычисление 2 2 10" xfId="39072"/>
    <cellStyle name="Вычисление 2 2 10 10" xfId="39073"/>
    <cellStyle name="Вычисление 2 2 10 10 10" xfId="39074"/>
    <cellStyle name="Вычисление 2 2 10 10 11" xfId="39075"/>
    <cellStyle name="Вычисление 2 2 10 10 2" xfId="39076"/>
    <cellStyle name="Вычисление 2 2 10 10 3" xfId="39077"/>
    <cellStyle name="Вычисление 2 2 10 10 4" xfId="39078"/>
    <cellStyle name="Вычисление 2 2 10 10 5" xfId="39079"/>
    <cellStyle name="Вычисление 2 2 10 10 6" xfId="39080"/>
    <cellStyle name="Вычисление 2 2 10 10 7" xfId="39081"/>
    <cellStyle name="Вычисление 2 2 10 10 8" xfId="39082"/>
    <cellStyle name="Вычисление 2 2 10 10 9" xfId="39083"/>
    <cellStyle name="Вычисление 2 2 10 11" xfId="39084"/>
    <cellStyle name="Вычисление 2 2 10 11 10" xfId="39085"/>
    <cellStyle name="Вычисление 2 2 10 11 11" xfId="39086"/>
    <cellStyle name="Вычисление 2 2 10 11 2" xfId="39087"/>
    <cellStyle name="Вычисление 2 2 10 11 3" xfId="39088"/>
    <cellStyle name="Вычисление 2 2 10 11 4" xfId="39089"/>
    <cellStyle name="Вычисление 2 2 10 11 5" xfId="39090"/>
    <cellStyle name="Вычисление 2 2 10 11 6" xfId="39091"/>
    <cellStyle name="Вычисление 2 2 10 11 7" xfId="39092"/>
    <cellStyle name="Вычисление 2 2 10 11 8" xfId="39093"/>
    <cellStyle name="Вычисление 2 2 10 11 9" xfId="39094"/>
    <cellStyle name="Вычисление 2 2 10 12" xfId="39095"/>
    <cellStyle name="Вычисление 2 2 10 12 10" xfId="39096"/>
    <cellStyle name="Вычисление 2 2 10 12 11" xfId="39097"/>
    <cellStyle name="Вычисление 2 2 10 12 2" xfId="39098"/>
    <cellStyle name="Вычисление 2 2 10 12 3" xfId="39099"/>
    <cellStyle name="Вычисление 2 2 10 12 4" xfId="39100"/>
    <cellStyle name="Вычисление 2 2 10 12 5" xfId="39101"/>
    <cellStyle name="Вычисление 2 2 10 12 6" xfId="39102"/>
    <cellStyle name="Вычисление 2 2 10 12 7" xfId="39103"/>
    <cellStyle name="Вычисление 2 2 10 12 8" xfId="39104"/>
    <cellStyle name="Вычисление 2 2 10 12 9" xfId="39105"/>
    <cellStyle name="Вычисление 2 2 10 13" xfId="39106"/>
    <cellStyle name="Вычисление 2 2 10 13 10" xfId="39107"/>
    <cellStyle name="Вычисление 2 2 10 13 11" xfId="39108"/>
    <cellStyle name="Вычисление 2 2 10 13 2" xfId="39109"/>
    <cellStyle name="Вычисление 2 2 10 13 3" xfId="39110"/>
    <cellStyle name="Вычисление 2 2 10 13 4" xfId="39111"/>
    <cellStyle name="Вычисление 2 2 10 13 5" xfId="39112"/>
    <cellStyle name="Вычисление 2 2 10 13 6" xfId="39113"/>
    <cellStyle name="Вычисление 2 2 10 13 7" xfId="39114"/>
    <cellStyle name="Вычисление 2 2 10 13 8" xfId="39115"/>
    <cellStyle name="Вычисление 2 2 10 13 9" xfId="39116"/>
    <cellStyle name="Вычисление 2 2 10 14" xfId="39117"/>
    <cellStyle name="Вычисление 2 2 10 14 10" xfId="39118"/>
    <cellStyle name="Вычисление 2 2 10 14 11" xfId="39119"/>
    <cellStyle name="Вычисление 2 2 10 14 2" xfId="39120"/>
    <cellStyle name="Вычисление 2 2 10 14 3" xfId="39121"/>
    <cellStyle name="Вычисление 2 2 10 14 4" xfId="39122"/>
    <cellStyle name="Вычисление 2 2 10 14 5" xfId="39123"/>
    <cellStyle name="Вычисление 2 2 10 14 6" xfId="39124"/>
    <cellStyle name="Вычисление 2 2 10 14 7" xfId="39125"/>
    <cellStyle name="Вычисление 2 2 10 14 8" xfId="39126"/>
    <cellStyle name="Вычисление 2 2 10 14 9" xfId="39127"/>
    <cellStyle name="Вычисление 2 2 10 15" xfId="39128"/>
    <cellStyle name="Вычисление 2 2 10 15 10" xfId="39129"/>
    <cellStyle name="Вычисление 2 2 10 15 11" xfId="39130"/>
    <cellStyle name="Вычисление 2 2 10 15 2" xfId="39131"/>
    <cellStyle name="Вычисление 2 2 10 15 3" xfId="39132"/>
    <cellStyle name="Вычисление 2 2 10 15 4" xfId="39133"/>
    <cellStyle name="Вычисление 2 2 10 15 5" xfId="39134"/>
    <cellStyle name="Вычисление 2 2 10 15 6" xfId="39135"/>
    <cellStyle name="Вычисление 2 2 10 15 7" xfId="39136"/>
    <cellStyle name="Вычисление 2 2 10 15 8" xfId="39137"/>
    <cellStyle name="Вычисление 2 2 10 15 9" xfId="39138"/>
    <cellStyle name="Вычисление 2 2 10 16" xfId="39139"/>
    <cellStyle name="Вычисление 2 2 10 16 10" xfId="39140"/>
    <cellStyle name="Вычисление 2 2 10 16 11" xfId="39141"/>
    <cellStyle name="Вычисление 2 2 10 16 2" xfId="39142"/>
    <cellStyle name="Вычисление 2 2 10 16 3" xfId="39143"/>
    <cellStyle name="Вычисление 2 2 10 16 4" xfId="39144"/>
    <cellStyle name="Вычисление 2 2 10 16 5" xfId="39145"/>
    <cellStyle name="Вычисление 2 2 10 16 6" xfId="39146"/>
    <cellStyle name="Вычисление 2 2 10 16 7" xfId="39147"/>
    <cellStyle name="Вычисление 2 2 10 16 8" xfId="39148"/>
    <cellStyle name="Вычисление 2 2 10 16 9" xfId="39149"/>
    <cellStyle name="Вычисление 2 2 10 17" xfId="39150"/>
    <cellStyle name="Вычисление 2 2 10 17 10" xfId="39151"/>
    <cellStyle name="Вычисление 2 2 10 17 11" xfId="39152"/>
    <cellStyle name="Вычисление 2 2 10 17 2" xfId="39153"/>
    <cellStyle name="Вычисление 2 2 10 17 3" xfId="39154"/>
    <cellStyle name="Вычисление 2 2 10 17 4" xfId="39155"/>
    <cellStyle name="Вычисление 2 2 10 17 5" xfId="39156"/>
    <cellStyle name="Вычисление 2 2 10 17 6" xfId="39157"/>
    <cellStyle name="Вычисление 2 2 10 17 7" xfId="39158"/>
    <cellStyle name="Вычисление 2 2 10 17 8" xfId="39159"/>
    <cellStyle name="Вычисление 2 2 10 17 9" xfId="39160"/>
    <cellStyle name="Вычисление 2 2 10 18" xfId="39161"/>
    <cellStyle name="Вычисление 2 2 10 18 10" xfId="39162"/>
    <cellStyle name="Вычисление 2 2 10 18 11" xfId="39163"/>
    <cellStyle name="Вычисление 2 2 10 18 2" xfId="39164"/>
    <cellStyle name="Вычисление 2 2 10 18 3" xfId="39165"/>
    <cellStyle name="Вычисление 2 2 10 18 4" xfId="39166"/>
    <cellStyle name="Вычисление 2 2 10 18 5" xfId="39167"/>
    <cellStyle name="Вычисление 2 2 10 18 6" xfId="39168"/>
    <cellStyle name="Вычисление 2 2 10 18 7" xfId="39169"/>
    <cellStyle name="Вычисление 2 2 10 18 8" xfId="39170"/>
    <cellStyle name="Вычисление 2 2 10 18 9" xfId="39171"/>
    <cellStyle name="Вычисление 2 2 10 19" xfId="39172"/>
    <cellStyle name="Вычисление 2 2 10 2" xfId="39173"/>
    <cellStyle name="Вычисление 2 2 10 2 10" xfId="39174"/>
    <cellStyle name="Вычисление 2 2 10 2 11" xfId="39175"/>
    <cellStyle name="Вычисление 2 2 10 2 2" xfId="39176"/>
    <cellStyle name="Вычисление 2 2 10 2 3" xfId="39177"/>
    <cellStyle name="Вычисление 2 2 10 2 4" xfId="39178"/>
    <cellStyle name="Вычисление 2 2 10 2 5" xfId="39179"/>
    <cellStyle name="Вычисление 2 2 10 2 6" xfId="39180"/>
    <cellStyle name="Вычисление 2 2 10 2 7" xfId="39181"/>
    <cellStyle name="Вычисление 2 2 10 2 8" xfId="39182"/>
    <cellStyle name="Вычисление 2 2 10 2 9" xfId="39183"/>
    <cellStyle name="Вычисление 2 2 10 20" xfId="39184"/>
    <cellStyle name="Вычисление 2 2 10 21" xfId="39185"/>
    <cellStyle name="Вычисление 2 2 10 22" xfId="39186"/>
    <cellStyle name="Вычисление 2 2 10 23" xfId="39187"/>
    <cellStyle name="Вычисление 2 2 10 24" xfId="39188"/>
    <cellStyle name="Вычисление 2 2 10 25" xfId="39189"/>
    <cellStyle name="Вычисление 2 2 10 26" xfId="39190"/>
    <cellStyle name="Вычисление 2 2 10 27" xfId="39191"/>
    <cellStyle name="Вычисление 2 2 10 28" xfId="39192"/>
    <cellStyle name="Вычисление 2 2 10 29" xfId="39193"/>
    <cellStyle name="Вычисление 2 2 10 3" xfId="39194"/>
    <cellStyle name="Вычисление 2 2 10 3 10" xfId="39195"/>
    <cellStyle name="Вычисление 2 2 10 3 11" xfId="39196"/>
    <cellStyle name="Вычисление 2 2 10 3 2" xfId="39197"/>
    <cellStyle name="Вычисление 2 2 10 3 3" xfId="39198"/>
    <cellStyle name="Вычисление 2 2 10 3 4" xfId="39199"/>
    <cellStyle name="Вычисление 2 2 10 3 5" xfId="39200"/>
    <cellStyle name="Вычисление 2 2 10 3 6" xfId="39201"/>
    <cellStyle name="Вычисление 2 2 10 3 7" xfId="39202"/>
    <cellStyle name="Вычисление 2 2 10 3 8" xfId="39203"/>
    <cellStyle name="Вычисление 2 2 10 3 9" xfId="39204"/>
    <cellStyle name="Вычисление 2 2 10 30" xfId="39205"/>
    <cellStyle name="Вычисление 2 2 10 31" xfId="39206"/>
    <cellStyle name="Вычисление 2 2 10 32" xfId="39207"/>
    <cellStyle name="Вычисление 2 2 10 33" xfId="39208"/>
    <cellStyle name="Вычисление 2 2 10 34" xfId="39209"/>
    <cellStyle name="Вычисление 2 2 10 35" xfId="39210"/>
    <cellStyle name="Вычисление 2 2 10 36" xfId="39211"/>
    <cellStyle name="Вычисление 2 2 10 37" xfId="39212"/>
    <cellStyle name="Вычисление 2 2 10 38" xfId="39213"/>
    <cellStyle name="Вычисление 2 2 10 39" xfId="39214"/>
    <cellStyle name="Вычисление 2 2 10 4" xfId="39215"/>
    <cellStyle name="Вычисление 2 2 10 4 10" xfId="39216"/>
    <cellStyle name="Вычисление 2 2 10 4 11" xfId="39217"/>
    <cellStyle name="Вычисление 2 2 10 4 2" xfId="39218"/>
    <cellStyle name="Вычисление 2 2 10 4 3" xfId="39219"/>
    <cellStyle name="Вычисление 2 2 10 4 4" xfId="39220"/>
    <cellStyle name="Вычисление 2 2 10 4 5" xfId="39221"/>
    <cellStyle name="Вычисление 2 2 10 4 6" xfId="39222"/>
    <cellStyle name="Вычисление 2 2 10 4 7" xfId="39223"/>
    <cellStyle name="Вычисление 2 2 10 4 8" xfId="39224"/>
    <cellStyle name="Вычисление 2 2 10 4 9" xfId="39225"/>
    <cellStyle name="Вычисление 2 2 10 40" xfId="39226"/>
    <cellStyle name="Вычисление 2 2 10 5" xfId="39227"/>
    <cellStyle name="Вычисление 2 2 10 5 10" xfId="39228"/>
    <cellStyle name="Вычисление 2 2 10 5 11" xfId="39229"/>
    <cellStyle name="Вычисление 2 2 10 5 2" xfId="39230"/>
    <cellStyle name="Вычисление 2 2 10 5 3" xfId="39231"/>
    <cellStyle name="Вычисление 2 2 10 5 4" xfId="39232"/>
    <cellStyle name="Вычисление 2 2 10 5 5" xfId="39233"/>
    <cellStyle name="Вычисление 2 2 10 5 6" xfId="39234"/>
    <cellStyle name="Вычисление 2 2 10 5 7" xfId="39235"/>
    <cellStyle name="Вычисление 2 2 10 5 8" xfId="39236"/>
    <cellStyle name="Вычисление 2 2 10 5 9" xfId="39237"/>
    <cellStyle name="Вычисление 2 2 10 6" xfId="39238"/>
    <cellStyle name="Вычисление 2 2 10 6 10" xfId="39239"/>
    <cellStyle name="Вычисление 2 2 10 6 11" xfId="39240"/>
    <cellStyle name="Вычисление 2 2 10 6 2" xfId="39241"/>
    <cellStyle name="Вычисление 2 2 10 6 3" xfId="39242"/>
    <cellStyle name="Вычисление 2 2 10 6 4" xfId="39243"/>
    <cellStyle name="Вычисление 2 2 10 6 5" xfId="39244"/>
    <cellStyle name="Вычисление 2 2 10 6 6" xfId="39245"/>
    <cellStyle name="Вычисление 2 2 10 6 7" xfId="39246"/>
    <cellStyle name="Вычисление 2 2 10 6 8" xfId="39247"/>
    <cellStyle name="Вычисление 2 2 10 6 9" xfId="39248"/>
    <cellStyle name="Вычисление 2 2 10 7" xfId="39249"/>
    <cellStyle name="Вычисление 2 2 10 7 10" xfId="39250"/>
    <cellStyle name="Вычисление 2 2 10 7 11" xfId="39251"/>
    <cellStyle name="Вычисление 2 2 10 7 2" xfId="39252"/>
    <cellStyle name="Вычисление 2 2 10 7 3" xfId="39253"/>
    <cellStyle name="Вычисление 2 2 10 7 4" xfId="39254"/>
    <cellStyle name="Вычисление 2 2 10 7 5" xfId="39255"/>
    <cellStyle name="Вычисление 2 2 10 7 6" xfId="39256"/>
    <cellStyle name="Вычисление 2 2 10 7 7" xfId="39257"/>
    <cellStyle name="Вычисление 2 2 10 7 8" xfId="39258"/>
    <cellStyle name="Вычисление 2 2 10 7 9" xfId="39259"/>
    <cellStyle name="Вычисление 2 2 10 8" xfId="39260"/>
    <cellStyle name="Вычисление 2 2 10 8 10" xfId="39261"/>
    <cellStyle name="Вычисление 2 2 10 8 11" xfId="39262"/>
    <cellStyle name="Вычисление 2 2 10 8 2" xfId="39263"/>
    <cellStyle name="Вычисление 2 2 10 8 3" xfId="39264"/>
    <cellStyle name="Вычисление 2 2 10 8 4" xfId="39265"/>
    <cellStyle name="Вычисление 2 2 10 8 5" xfId="39266"/>
    <cellStyle name="Вычисление 2 2 10 8 6" xfId="39267"/>
    <cellStyle name="Вычисление 2 2 10 8 7" xfId="39268"/>
    <cellStyle name="Вычисление 2 2 10 8 8" xfId="39269"/>
    <cellStyle name="Вычисление 2 2 10 8 9" xfId="39270"/>
    <cellStyle name="Вычисление 2 2 10 9" xfId="39271"/>
    <cellStyle name="Вычисление 2 2 10 9 10" xfId="39272"/>
    <cellStyle name="Вычисление 2 2 10 9 11" xfId="39273"/>
    <cellStyle name="Вычисление 2 2 10 9 2" xfId="39274"/>
    <cellStyle name="Вычисление 2 2 10 9 3" xfId="39275"/>
    <cellStyle name="Вычисление 2 2 10 9 4" xfId="39276"/>
    <cellStyle name="Вычисление 2 2 10 9 5" xfId="39277"/>
    <cellStyle name="Вычисление 2 2 10 9 6" xfId="39278"/>
    <cellStyle name="Вычисление 2 2 10 9 7" xfId="39279"/>
    <cellStyle name="Вычисление 2 2 10 9 8" xfId="39280"/>
    <cellStyle name="Вычисление 2 2 10 9 9" xfId="39281"/>
    <cellStyle name="Вычисление 2 2 11" xfId="39282"/>
    <cellStyle name="Вычисление 2 2 11 10" xfId="39283"/>
    <cellStyle name="Вычисление 2 2 11 10 10" xfId="39284"/>
    <cellStyle name="Вычисление 2 2 11 10 11" xfId="39285"/>
    <cellStyle name="Вычисление 2 2 11 10 2" xfId="39286"/>
    <cellStyle name="Вычисление 2 2 11 10 3" xfId="39287"/>
    <cellStyle name="Вычисление 2 2 11 10 4" xfId="39288"/>
    <cellStyle name="Вычисление 2 2 11 10 5" xfId="39289"/>
    <cellStyle name="Вычисление 2 2 11 10 6" xfId="39290"/>
    <cellStyle name="Вычисление 2 2 11 10 7" xfId="39291"/>
    <cellStyle name="Вычисление 2 2 11 10 8" xfId="39292"/>
    <cellStyle name="Вычисление 2 2 11 10 9" xfId="39293"/>
    <cellStyle name="Вычисление 2 2 11 11" xfId="39294"/>
    <cellStyle name="Вычисление 2 2 11 11 10" xfId="39295"/>
    <cellStyle name="Вычисление 2 2 11 11 11" xfId="39296"/>
    <cellStyle name="Вычисление 2 2 11 11 2" xfId="39297"/>
    <cellStyle name="Вычисление 2 2 11 11 3" xfId="39298"/>
    <cellStyle name="Вычисление 2 2 11 11 4" xfId="39299"/>
    <cellStyle name="Вычисление 2 2 11 11 5" xfId="39300"/>
    <cellStyle name="Вычисление 2 2 11 11 6" xfId="39301"/>
    <cellStyle name="Вычисление 2 2 11 11 7" xfId="39302"/>
    <cellStyle name="Вычисление 2 2 11 11 8" xfId="39303"/>
    <cellStyle name="Вычисление 2 2 11 11 9" xfId="39304"/>
    <cellStyle name="Вычисление 2 2 11 12" xfId="39305"/>
    <cellStyle name="Вычисление 2 2 11 12 10" xfId="39306"/>
    <cellStyle name="Вычисление 2 2 11 12 11" xfId="39307"/>
    <cellStyle name="Вычисление 2 2 11 12 2" xfId="39308"/>
    <cellStyle name="Вычисление 2 2 11 12 3" xfId="39309"/>
    <cellStyle name="Вычисление 2 2 11 12 4" xfId="39310"/>
    <cellStyle name="Вычисление 2 2 11 12 5" xfId="39311"/>
    <cellStyle name="Вычисление 2 2 11 12 6" xfId="39312"/>
    <cellStyle name="Вычисление 2 2 11 12 7" xfId="39313"/>
    <cellStyle name="Вычисление 2 2 11 12 8" xfId="39314"/>
    <cellStyle name="Вычисление 2 2 11 12 9" xfId="39315"/>
    <cellStyle name="Вычисление 2 2 11 13" xfId="39316"/>
    <cellStyle name="Вычисление 2 2 11 13 10" xfId="39317"/>
    <cellStyle name="Вычисление 2 2 11 13 11" xfId="39318"/>
    <cellStyle name="Вычисление 2 2 11 13 2" xfId="39319"/>
    <cellStyle name="Вычисление 2 2 11 13 3" xfId="39320"/>
    <cellStyle name="Вычисление 2 2 11 13 4" xfId="39321"/>
    <cellStyle name="Вычисление 2 2 11 13 5" xfId="39322"/>
    <cellStyle name="Вычисление 2 2 11 13 6" xfId="39323"/>
    <cellStyle name="Вычисление 2 2 11 13 7" xfId="39324"/>
    <cellStyle name="Вычисление 2 2 11 13 8" xfId="39325"/>
    <cellStyle name="Вычисление 2 2 11 13 9" xfId="39326"/>
    <cellStyle name="Вычисление 2 2 11 14" xfId="39327"/>
    <cellStyle name="Вычисление 2 2 11 14 10" xfId="39328"/>
    <cellStyle name="Вычисление 2 2 11 14 11" xfId="39329"/>
    <cellStyle name="Вычисление 2 2 11 14 2" xfId="39330"/>
    <cellStyle name="Вычисление 2 2 11 14 3" xfId="39331"/>
    <cellStyle name="Вычисление 2 2 11 14 4" xfId="39332"/>
    <cellStyle name="Вычисление 2 2 11 14 5" xfId="39333"/>
    <cellStyle name="Вычисление 2 2 11 14 6" xfId="39334"/>
    <cellStyle name="Вычисление 2 2 11 14 7" xfId="39335"/>
    <cellStyle name="Вычисление 2 2 11 14 8" xfId="39336"/>
    <cellStyle name="Вычисление 2 2 11 14 9" xfId="39337"/>
    <cellStyle name="Вычисление 2 2 11 15" xfId="39338"/>
    <cellStyle name="Вычисление 2 2 11 15 10" xfId="39339"/>
    <cellStyle name="Вычисление 2 2 11 15 11" xfId="39340"/>
    <cellStyle name="Вычисление 2 2 11 15 2" xfId="39341"/>
    <cellStyle name="Вычисление 2 2 11 15 3" xfId="39342"/>
    <cellStyle name="Вычисление 2 2 11 15 4" xfId="39343"/>
    <cellStyle name="Вычисление 2 2 11 15 5" xfId="39344"/>
    <cellStyle name="Вычисление 2 2 11 15 6" xfId="39345"/>
    <cellStyle name="Вычисление 2 2 11 15 7" xfId="39346"/>
    <cellStyle name="Вычисление 2 2 11 15 8" xfId="39347"/>
    <cellStyle name="Вычисление 2 2 11 15 9" xfId="39348"/>
    <cellStyle name="Вычисление 2 2 11 16" xfId="39349"/>
    <cellStyle name="Вычисление 2 2 11 16 10" xfId="39350"/>
    <cellStyle name="Вычисление 2 2 11 16 11" xfId="39351"/>
    <cellStyle name="Вычисление 2 2 11 16 2" xfId="39352"/>
    <cellStyle name="Вычисление 2 2 11 16 3" xfId="39353"/>
    <cellStyle name="Вычисление 2 2 11 16 4" xfId="39354"/>
    <cellStyle name="Вычисление 2 2 11 16 5" xfId="39355"/>
    <cellStyle name="Вычисление 2 2 11 16 6" xfId="39356"/>
    <cellStyle name="Вычисление 2 2 11 16 7" xfId="39357"/>
    <cellStyle name="Вычисление 2 2 11 16 8" xfId="39358"/>
    <cellStyle name="Вычисление 2 2 11 16 9" xfId="39359"/>
    <cellStyle name="Вычисление 2 2 11 17" xfId="39360"/>
    <cellStyle name="Вычисление 2 2 11 17 10" xfId="39361"/>
    <cellStyle name="Вычисление 2 2 11 17 11" xfId="39362"/>
    <cellStyle name="Вычисление 2 2 11 17 2" xfId="39363"/>
    <cellStyle name="Вычисление 2 2 11 17 3" xfId="39364"/>
    <cellStyle name="Вычисление 2 2 11 17 4" xfId="39365"/>
    <cellStyle name="Вычисление 2 2 11 17 5" xfId="39366"/>
    <cellStyle name="Вычисление 2 2 11 17 6" xfId="39367"/>
    <cellStyle name="Вычисление 2 2 11 17 7" xfId="39368"/>
    <cellStyle name="Вычисление 2 2 11 17 8" xfId="39369"/>
    <cellStyle name="Вычисление 2 2 11 17 9" xfId="39370"/>
    <cellStyle name="Вычисление 2 2 11 18" xfId="39371"/>
    <cellStyle name="Вычисление 2 2 11 18 10" xfId="39372"/>
    <cellStyle name="Вычисление 2 2 11 18 11" xfId="39373"/>
    <cellStyle name="Вычисление 2 2 11 18 2" xfId="39374"/>
    <cellStyle name="Вычисление 2 2 11 18 3" xfId="39375"/>
    <cellStyle name="Вычисление 2 2 11 18 4" xfId="39376"/>
    <cellStyle name="Вычисление 2 2 11 18 5" xfId="39377"/>
    <cellStyle name="Вычисление 2 2 11 18 6" xfId="39378"/>
    <cellStyle name="Вычисление 2 2 11 18 7" xfId="39379"/>
    <cellStyle name="Вычисление 2 2 11 18 8" xfId="39380"/>
    <cellStyle name="Вычисление 2 2 11 18 9" xfId="39381"/>
    <cellStyle name="Вычисление 2 2 11 19" xfId="39382"/>
    <cellStyle name="Вычисление 2 2 11 2" xfId="39383"/>
    <cellStyle name="Вычисление 2 2 11 2 10" xfId="39384"/>
    <cellStyle name="Вычисление 2 2 11 2 11" xfId="39385"/>
    <cellStyle name="Вычисление 2 2 11 2 2" xfId="39386"/>
    <cellStyle name="Вычисление 2 2 11 2 3" xfId="39387"/>
    <cellStyle name="Вычисление 2 2 11 2 4" xfId="39388"/>
    <cellStyle name="Вычисление 2 2 11 2 5" xfId="39389"/>
    <cellStyle name="Вычисление 2 2 11 2 6" xfId="39390"/>
    <cellStyle name="Вычисление 2 2 11 2 7" xfId="39391"/>
    <cellStyle name="Вычисление 2 2 11 2 8" xfId="39392"/>
    <cellStyle name="Вычисление 2 2 11 2 9" xfId="39393"/>
    <cellStyle name="Вычисление 2 2 11 20" xfId="39394"/>
    <cellStyle name="Вычисление 2 2 11 21" xfId="39395"/>
    <cellStyle name="Вычисление 2 2 11 22" xfId="39396"/>
    <cellStyle name="Вычисление 2 2 11 23" xfId="39397"/>
    <cellStyle name="Вычисление 2 2 11 24" xfId="39398"/>
    <cellStyle name="Вычисление 2 2 11 25" xfId="39399"/>
    <cellStyle name="Вычисление 2 2 11 26" xfId="39400"/>
    <cellStyle name="Вычисление 2 2 11 27" xfId="39401"/>
    <cellStyle name="Вычисление 2 2 11 28" xfId="39402"/>
    <cellStyle name="Вычисление 2 2 11 29" xfId="39403"/>
    <cellStyle name="Вычисление 2 2 11 3" xfId="39404"/>
    <cellStyle name="Вычисление 2 2 11 3 10" xfId="39405"/>
    <cellStyle name="Вычисление 2 2 11 3 11" xfId="39406"/>
    <cellStyle name="Вычисление 2 2 11 3 2" xfId="39407"/>
    <cellStyle name="Вычисление 2 2 11 3 3" xfId="39408"/>
    <cellStyle name="Вычисление 2 2 11 3 4" xfId="39409"/>
    <cellStyle name="Вычисление 2 2 11 3 5" xfId="39410"/>
    <cellStyle name="Вычисление 2 2 11 3 6" xfId="39411"/>
    <cellStyle name="Вычисление 2 2 11 3 7" xfId="39412"/>
    <cellStyle name="Вычисление 2 2 11 3 8" xfId="39413"/>
    <cellStyle name="Вычисление 2 2 11 3 9" xfId="39414"/>
    <cellStyle name="Вычисление 2 2 11 30" xfId="39415"/>
    <cellStyle name="Вычисление 2 2 11 31" xfId="39416"/>
    <cellStyle name="Вычисление 2 2 11 32" xfId="39417"/>
    <cellStyle name="Вычисление 2 2 11 33" xfId="39418"/>
    <cellStyle name="Вычисление 2 2 11 34" xfId="39419"/>
    <cellStyle name="Вычисление 2 2 11 35" xfId="39420"/>
    <cellStyle name="Вычисление 2 2 11 36" xfId="39421"/>
    <cellStyle name="Вычисление 2 2 11 37" xfId="39422"/>
    <cellStyle name="Вычисление 2 2 11 38" xfId="39423"/>
    <cellStyle name="Вычисление 2 2 11 39" xfId="39424"/>
    <cellStyle name="Вычисление 2 2 11 4" xfId="39425"/>
    <cellStyle name="Вычисление 2 2 11 4 10" xfId="39426"/>
    <cellStyle name="Вычисление 2 2 11 4 11" xfId="39427"/>
    <cellStyle name="Вычисление 2 2 11 4 2" xfId="39428"/>
    <cellStyle name="Вычисление 2 2 11 4 3" xfId="39429"/>
    <cellStyle name="Вычисление 2 2 11 4 4" xfId="39430"/>
    <cellStyle name="Вычисление 2 2 11 4 5" xfId="39431"/>
    <cellStyle name="Вычисление 2 2 11 4 6" xfId="39432"/>
    <cellStyle name="Вычисление 2 2 11 4 7" xfId="39433"/>
    <cellStyle name="Вычисление 2 2 11 4 8" xfId="39434"/>
    <cellStyle name="Вычисление 2 2 11 4 9" xfId="39435"/>
    <cellStyle name="Вычисление 2 2 11 40" xfId="39436"/>
    <cellStyle name="Вычисление 2 2 11 5" xfId="39437"/>
    <cellStyle name="Вычисление 2 2 11 5 10" xfId="39438"/>
    <cellStyle name="Вычисление 2 2 11 5 11" xfId="39439"/>
    <cellStyle name="Вычисление 2 2 11 5 2" xfId="39440"/>
    <cellStyle name="Вычисление 2 2 11 5 3" xfId="39441"/>
    <cellStyle name="Вычисление 2 2 11 5 4" xfId="39442"/>
    <cellStyle name="Вычисление 2 2 11 5 5" xfId="39443"/>
    <cellStyle name="Вычисление 2 2 11 5 6" xfId="39444"/>
    <cellStyle name="Вычисление 2 2 11 5 7" xfId="39445"/>
    <cellStyle name="Вычисление 2 2 11 5 8" xfId="39446"/>
    <cellStyle name="Вычисление 2 2 11 5 9" xfId="39447"/>
    <cellStyle name="Вычисление 2 2 11 6" xfId="39448"/>
    <cellStyle name="Вычисление 2 2 11 6 10" xfId="39449"/>
    <cellStyle name="Вычисление 2 2 11 6 11" xfId="39450"/>
    <cellStyle name="Вычисление 2 2 11 6 2" xfId="39451"/>
    <cellStyle name="Вычисление 2 2 11 6 3" xfId="39452"/>
    <cellStyle name="Вычисление 2 2 11 6 4" xfId="39453"/>
    <cellStyle name="Вычисление 2 2 11 6 5" xfId="39454"/>
    <cellStyle name="Вычисление 2 2 11 6 6" xfId="39455"/>
    <cellStyle name="Вычисление 2 2 11 6 7" xfId="39456"/>
    <cellStyle name="Вычисление 2 2 11 6 8" xfId="39457"/>
    <cellStyle name="Вычисление 2 2 11 6 9" xfId="39458"/>
    <cellStyle name="Вычисление 2 2 11 7" xfId="39459"/>
    <cellStyle name="Вычисление 2 2 11 7 10" xfId="39460"/>
    <cellStyle name="Вычисление 2 2 11 7 11" xfId="39461"/>
    <cellStyle name="Вычисление 2 2 11 7 2" xfId="39462"/>
    <cellStyle name="Вычисление 2 2 11 7 3" xfId="39463"/>
    <cellStyle name="Вычисление 2 2 11 7 4" xfId="39464"/>
    <cellStyle name="Вычисление 2 2 11 7 5" xfId="39465"/>
    <cellStyle name="Вычисление 2 2 11 7 6" xfId="39466"/>
    <cellStyle name="Вычисление 2 2 11 7 7" xfId="39467"/>
    <cellStyle name="Вычисление 2 2 11 7 8" xfId="39468"/>
    <cellStyle name="Вычисление 2 2 11 7 9" xfId="39469"/>
    <cellStyle name="Вычисление 2 2 11 8" xfId="39470"/>
    <cellStyle name="Вычисление 2 2 11 8 10" xfId="39471"/>
    <cellStyle name="Вычисление 2 2 11 8 11" xfId="39472"/>
    <cellStyle name="Вычисление 2 2 11 8 2" xfId="39473"/>
    <cellStyle name="Вычисление 2 2 11 8 3" xfId="39474"/>
    <cellStyle name="Вычисление 2 2 11 8 4" xfId="39475"/>
    <cellStyle name="Вычисление 2 2 11 8 5" xfId="39476"/>
    <cellStyle name="Вычисление 2 2 11 8 6" xfId="39477"/>
    <cellStyle name="Вычисление 2 2 11 8 7" xfId="39478"/>
    <cellStyle name="Вычисление 2 2 11 8 8" xfId="39479"/>
    <cellStyle name="Вычисление 2 2 11 8 9" xfId="39480"/>
    <cellStyle name="Вычисление 2 2 11 9" xfId="39481"/>
    <cellStyle name="Вычисление 2 2 11 9 10" xfId="39482"/>
    <cellStyle name="Вычисление 2 2 11 9 11" xfId="39483"/>
    <cellStyle name="Вычисление 2 2 11 9 2" xfId="39484"/>
    <cellStyle name="Вычисление 2 2 11 9 3" xfId="39485"/>
    <cellStyle name="Вычисление 2 2 11 9 4" xfId="39486"/>
    <cellStyle name="Вычисление 2 2 11 9 5" xfId="39487"/>
    <cellStyle name="Вычисление 2 2 11 9 6" xfId="39488"/>
    <cellStyle name="Вычисление 2 2 11 9 7" xfId="39489"/>
    <cellStyle name="Вычисление 2 2 11 9 8" xfId="39490"/>
    <cellStyle name="Вычисление 2 2 11 9 9" xfId="39491"/>
    <cellStyle name="Вычисление 2 2 12" xfId="39492"/>
    <cellStyle name="Вычисление 2 2 12 10" xfId="39493"/>
    <cellStyle name="Вычисление 2 2 12 10 10" xfId="39494"/>
    <cellStyle name="Вычисление 2 2 12 10 11" xfId="39495"/>
    <cellStyle name="Вычисление 2 2 12 10 2" xfId="39496"/>
    <cellStyle name="Вычисление 2 2 12 10 3" xfId="39497"/>
    <cellStyle name="Вычисление 2 2 12 10 4" xfId="39498"/>
    <cellStyle name="Вычисление 2 2 12 10 5" xfId="39499"/>
    <cellStyle name="Вычисление 2 2 12 10 6" xfId="39500"/>
    <cellStyle name="Вычисление 2 2 12 10 7" xfId="39501"/>
    <cellStyle name="Вычисление 2 2 12 10 8" xfId="39502"/>
    <cellStyle name="Вычисление 2 2 12 10 9" xfId="39503"/>
    <cellStyle name="Вычисление 2 2 12 11" xfId="39504"/>
    <cellStyle name="Вычисление 2 2 12 11 10" xfId="39505"/>
    <cellStyle name="Вычисление 2 2 12 11 11" xfId="39506"/>
    <cellStyle name="Вычисление 2 2 12 11 2" xfId="39507"/>
    <cellStyle name="Вычисление 2 2 12 11 3" xfId="39508"/>
    <cellStyle name="Вычисление 2 2 12 11 4" xfId="39509"/>
    <cellStyle name="Вычисление 2 2 12 11 5" xfId="39510"/>
    <cellStyle name="Вычисление 2 2 12 11 6" xfId="39511"/>
    <cellStyle name="Вычисление 2 2 12 11 7" xfId="39512"/>
    <cellStyle name="Вычисление 2 2 12 11 8" xfId="39513"/>
    <cellStyle name="Вычисление 2 2 12 11 9" xfId="39514"/>
    <cellStyle name="Вычисление 2 2 12 12" xfId="39515"/>
    <cellStyle name="Вычисление 2 2 12 12 10" xfId="39516"/>
    <cellStyle name="Вычисление 2 2 12 12 11" xfId="39517"/>
    <cellStyle name="Вычисление 2 2 12 12 2" xfId="39518"/>
    <cellStyle name="Вычисление 2 2 12 12 3" xfId="39519"/>
    <cellStyle name="Вычисление 2 2 12 12 4" xfId="39520"/>
    <cellStyle name="Вычисление 2 2 12 12 5" xfId="39521"/>
    <cellStyle name="Вычисление 2 2 12 12 6" xfId="39522"/>
    <cellStyle name="Вычисление 2 2 12 12 7" xfId="39523"/>
    <cellStyle name="Вычисление 2 2 12 12 8" xfId="39524"/>
    <cellStyle name="Вычисление 2 2 12 12 9" xfId="39525"/>
    <cellStyle name="Вычисление 2 2 12 13" xfId="39526"/>
    <cellStyle name="Вычисление 2 2 12 13 10" xfId="39527"/>
    <cellStyle name="Вычисление 2 2 12 13 11" xfId="39528"/>
    <cellStyle name="Вычисление 2 2 12 13 2" xfId="39529"/>
    <cellStyle name="Вычисление 2 2 12 13 3" xfId="39530"/>
    <cellStyle name="Вычисление 2 2 12 13 4" xfId="39531"/>
    <cellStyle name="Вычисление 2 2 12 13 5" xfId="39532"/>
    <cellStyle name="Вычисление 2 2 12 13 6" xfId="39533"/>
    <cellStyle name="Вычисление 2 2 12 13 7" xfId="39534"/>
    <cellStyle name="Вычисление 2 2 12 13 8" xfId="39535"/>
    <cellStyle name="Вычисление 2 2 12 13 9" xfId="39536"/>
    <cellStyle name="Вычисление 2 2 12 14" xfId="39537"/>
    <cellStyle name="Вычисление 2 2 12 15" xfId="39538"/>
    <cellStyle name="Вычисление 2 2 12 16" xfId="39539"/>
    <cellStyle name="Вычисление 2 2 12 17" xfId="39540"/>
    <cellStyle name="Вычисление 2 2 12 18" xfId="39541"/>
    <cellStyle name="Вычисление 2 2 12 19" xfId="39542"/>
    <cellStyle name="Вычисление 2 2 12 2" xfId="39543"/>
    <cellStyle name="Вычисление 2 2 12 2 10" xfId="39544"/>
    <cellStyle name="Вычисление 2 2 12 2 11" xfId="39545"/>
    <cellStyle name="Вычисление 2 2 12 2 2" xfId="39546"/>
    <cellStyle name="Вычисление 2 2 12 2 3" xfId="39547"/>
    <cellStyle name="Вычисление 2 2 12 2 4" xfId="39548"/>
    <cellStyle name="Вычисление 2 2 12 2 5" xfId="39549"/>
    <cellStyle name="Вычисление 2 2 12 2 6" xfId="39550"/>
    <cellStyle name="Вычисление 2 2 12 2 7" xfId="39551"/>
    <cellStyle name="Вычисление 2 2 12 2 8" xfId="39552"/>
    <cellStyle name="Вычисление 2 2 12 2 9" xfId="39553"/>
    <cellStyle name="Вычисление 2 2 12 20" xfId="39554"/>
    <cellStyle name="Вычисление 2 2 12 21" xfId="39555"/>
    <cellStyle name="Вычисление 2 2 12 22" xfId="39556"/>
    <cellStyle name="Вычисление 2 2 12 23" xfId="39557"/>
    <cellStyle name="Вычисление 2 2 12 3" xfId="39558"/>
    <cellStyle name="Вычисление 2 2 12 3 10" xfId="39559"/>
    <cellStyle name="Вычисление 2 2 12 3 11" xfId="39560"/>
    <cellStyle name="Вычисление 2 2 12 3 2" xfId="39561"/>
    <cellStyle name="Вычисление 2 2 12 3 3" xfId="39562"/>
    <cellStyle name="Вычисление 2 2 12 3 4" xfId="39563"/>
    <cellStyle name="Вычисление 2 2 12 3 5" xfId="39564"/>
    <cellStyle name="Вычисление 2 2 12 3 6" xfId="39565"/>
    <cellStyle name="Вычисление 2 2 12 3 7" xfId="39566"/>
    <cellStyle name="Вычисление 2 2 12 3 8" xfId="39567"/>
    <cellStyle name="Вычисление 2 2 12 3 9" xfId="39568"/>
    <cellStyle name="Вычисление 2 2 12 4" xfId="39569"/>
    <cellStyle name="Вычисление 2 2 12 4 10" xfId="39570"/>
    <cellStyle name="Вычисление 2 2 12 4 11" xfId="39571"/>
    <cellStyle name="Вычисление 2 2 12 4 2" xfId="39572"/>
    <cellStyle name="Вычисление 2 2 12 4 3" xfId="39573"/>
    <cellStyle name="Вычисление 2 2 12 4 4" xfId="39574"/>
    <cellStyle name="Вычисление 2 2 12 4 5" xfId="39575"/>
    <cellStyle name="Вычисление 2 2 12 4 6" xfId="39576"/>
    <cellStyle name="Вычисление 2 2 12 4 7" xfId="39577"/>
    <cellStyle name="Вычисление 2 2 12 4 8" xfId="39578"/>
    <cellStyle name="Вычисление 2 2 12 4 9" xfId="39579"/>
    <cellStyle name="Вычисление 2 2 12 5" xfId="39580"/>
    <cellStyle name="Вычисление 2 2 12 5 10" xfId="39581"/>
    <cellStyle name="Вычисление 2 2 12 5 11" xfId="39582"/>
    <cellStyle name="Вычисление 2 2 12 5 2" xfId="39583"/>
    <cellStyle name="Вычисление 2 2 12 5 3" xfId="39584"/>
    <cellStyle name="Вычисление 2 2 12 5 4" xfId="39585"/>
    <cellStyle name="Вычисление 2 2 12 5 5" xfId="39586"/>
    <cellStyle name="Вычисление 2 2 12 5 6" xfId="39587"/>
    <cellStyle name="Вычисление 2 2 12 5 7" xfId="39588"/>
    <cellStyle name="Вычисление 2 2 12 5 8" xfId="39589"/>
    <cellStyle name="Вычисление 2 2 12 5 9" xfId="39590"/>
    <cellStyle name="Вычисление 2 2 12 6" xfId="39591"/>
    <cellStyle name="Вычисление 2 2 12 6 10" xfId="39592"/>
    <cellStyle name="Вычисление 2 2 12 6 11" xfId="39593"/>
    <cellStyle name="Вычисление 2 2 12 6 2" xfId="39594"/>
    <cellStyle name="Вычисление 2 2 12 6 3" xfId="39595"/>
    <cellStyle name="Вычисление 2 2 12 6 4" xfId="39596"/>
    <cellStyle name="Вычисление 2 2 12 6 5" xfId="39597"/>
    <cellStyle name="Вычисление 2 2 12 6 6" xfId="39598"/>
    <cellStyle name="Вычисление 2 2 12 6 7" xfId="39599"/>
    <cellStyle name="Вычисление 2 2 12 6 8" xfId="39600"/>
    <cellStyle name="Вычисление 2 2 12 6 9" xfId="39601"/>
    <cellStyle name="Вычисление 2 2 12 7" xfId="39602"/>
    <cellStyle name="Вычисление 2 2 12 7 10" xfId="39603"/>
    <cellStyle name="Вычисление 2 2 12 7 11" xfId="39604"/>
    <cellStyle name="Вычисление 2 2 12 7 2" xfId="39605"/>
    <cellStyle name="Вычисление 2 2 12 7 3" xfId="39606"/>
    <cellStyle name="Вычисление 2 2 12 7 4" xfId="39607"/>
    <cellStyle name="Вычисление 2 2 12 7 5" xfId="39608"/>
    <cellStyle name="Вычисление 2 2 12 7 6" xfId="39609"/>
    <cellStyle name="Вычисление 2 2 12 7 7" xfId="39610"/>
    <cellStyle name="Вычисление 2 2 12 7 8" xfId="39611"/>
    <cellStyle name="Вычисление 2 2 12 7 9" xfId="39612"/>
    <cellStyle name="Вычисление 2 2 12 8" xfId="39613"/>
    <cellStyle name="Вычисление 2 2 12 8 10" xfId="39614"/>
    <cellStyle name="Вычисление 2 2 12 8 11" xfId="39615"/>
    <cellStyle name="Вычисление 2 2 12 8 2" xfId="39616"/>
    <cellStyle name="Вычисление 2 2 12 8 3" xfId="39617"/>
    <cellStyle name="Вычисление 2 2 12 8 4" xfId="39618"/>
    <cellStyle name="Вычисление 2 2 12 8 5" xfId="39619"/>
    <cellStyle name="Вычисление 2 2 12 8 6" xfId="39620"/>
    <cellStyle name="Вычисление 2 2 12 8 7" xfId="39621"/>
    <cellStyle name="Вычисление 2 2 12 8 8" xfId="39622"/>
    <cellStyle name="Вычисление 2 2 12 8 9" xfId="39623"/>
    <cellStyle name="Вычисление 2 2 12 9" xfId="39624"/>
    <cellStyle name="Вычисление 2 2 12 9 10" xfId="39625"/>
    <cellStyle name="Вычисление 2 2 12 9 11" xfId="39626"/>
    <cellStyle name="Вычисление 2 2 12 9 2" xfId="39627"/>
    <cellStyle name="Вычисление 2 2 12 9 3" xfId="39628"/>
    <cellStyle name="Вычисление 2 2 12 9 4" xfId="39629"/>
    <cellStyle name="Вычисление 2 2 12 9 5" xfId="39630"/>
    <cellStyle name="Вычисление 2 2 12 9 6" xfId="39631"/>
    <cellStyle name="Вычисление 2 2 12 9 7" xfId="39632"/>
    <cellStyle name="Вычисление 2 2 12 9 8" xfId="39633"/>
    <cellStyle name="Вычисление 2 2 12 9 9" xfId="39634"/>
    <cellStyle name="Вычисление 2 2 13" xfId="39635"/>
    <cellStyle name="Вычисление 2 2 13 10" xfId="39636"/>
    <cellStyle name="Вычисление 2 2 13 10 10" xfId="39637"/>
    <cellStyle name="Вычисление 2 2 13 10 11" xfId="39638"/>
    <cellStyle name="Вычисление 2 2 13 10 2" xfId="39639"/>
    <cellStyle name="Вычисление 2 2 13 10 3" xfId="39640"/>
    <cellStyle name="Вычисление 2 2 13 10 4" xfId="39641"/>
    <cellStyle name="Вычисление 2 2 13 10 5" xfId="39642"/>
    <cellStyle name="Вычисление 2 2 13 10 6" xfId="39643"/>
    <cellStyle name="Вычисление 2 2 13 10 7" xfId="39644"/>
    <cellStyle name="Вычисление 2 2 13 10 8" xfId="39645"/>
    <cellStyle name="Вычисление 2 2 13 10 9" xfId="39646"/>
    <cellStyle name="Вычисление 2 2 13 11" xfId="39647"/>
    <cellStyle name="Вычисление 2 2 13 11 10" xfId="39648"/>
    <cellStyle name="Вычисление 2 2 13 11 11" xfId="39649"/>
    <cellStyle name="Вычисление 2 2 13 11 2" xfId="39650"/>
    <cellStyle name="Вычисление 2 2 13 11 3" xfId="39651"/>
    <cellStyle name="Вычисление 2 2 13 11 4" xfId="39652"/>
    <cellStyle name="Вычисление 2 2 13 11 5" xfId="39653"/>
    <cellStyle name="Вычисление 2 2 13 11 6" xfId="39654"/>
    <cellStyle name="Вычисление 2 2 13 11 7" xfId="39655"/>
    <cellStyle name="Вычисление 2 2 13 11 8" xfId="39656"/>
    <cellStyle name="Вычисление 2 2 13 11 9" xfId="39657"/>
    <cellStyle name="Вычисление 2 2 13 12" xfId="39658"/>
    <cellStyle name="Вычисление 2 2 13 12 10" xfId="39659"/>
    <cellStyle name="Вычисление 2 2 13 12 11" xfId="39660"/>
    <cellStyle name="Вычисление 2 2 13 12 2" xfId="39661"/>
    <cellStyle name="Вычисление 2 2 13 12 3" xfId="39662"/>
    <cellStyle name="Вычисление 2 2 13 12 4" xfId="39663"/>
    <cellStyle name="Вычисление 2 2 13 12 5" xfId="39664"/>
    <cellStyle name="Вычисление 2 2 13 12 6" xfId="39665"/>
    <cellStyle name="Вычисление 2 2 13 12 7" xfId="39666"/>
    <cellStyle name="Вычисление 2 2 13 12 8" xfId="39667"/>
    <cellStyle name="Вычисление 2 2 13 12 9" xfId="39668"/>
    <cellStyle name="Вычисление 2 2 13 13" xfId="39669"/>
    <cellStyle name="Вычисление 2 2 13 13 10" xfId="39670"/>
    <cellStyle name="Вычисление 2 2 13 13 11" xfId="39671"/>
    <cellStyle name="Вычисление 2 2 13 13 2" xfId="39672"/>
    <cellStyle name="Вычисление 2 2 13 13 3" xfId="39673"/>
    <cellStyle name="Вычисление 2 2 13 13 4" xfId="39674"/>
    <cellStyle name="Вычисление 2 2 13 13 5" xfId="39675"/>
    <cellStyle name="Вычисление 2 2 13 13 6" xfId="39676"/>
    <cellStyle name="Вычисление 2 2 13 13 7" xfId="39677"/>
    <cellStyle name="Вычисление 2 2 13 13 8" xfId="39678"/>
    <cellStyle name="Вычисление 2 2 13 13 9" xfId="39679"/>
    <cellStyle name="Вычисление 2 2 13 14" xfId="39680"/>
    <cellStyle name="Вычисление 2 2 13 15" xfId="39681"/>
    <cellStyle name="Вычисление 2 2 13 16" xfId="39682"/>
    <cellStyle name="Вычисление 2 2 13 17" xfId="39683"/>
    <cellStyle name="Вычисление 2 2 13 18" xfId="39684"/>
    <cellStyle name="Вычисление 2 2 13 19" xfId="39685"/>
    <cellStyle name="Вычисление 2 2 13 2" xfId="39686"/>
    <cellStyle name="Вычисление 2 2 13 2 10" xfId="39687"/>
    <cellStyle name="Вычисление 2 2 13 2 11" xfId="39688"/>
    <cellStyle name="Вычисление 2 2 13 2 2" xfId="39689"/>
    <cellStyle name="Вычисление 2 2 13 2 3" xfId="39690"/>
    <cellStyle name="Вычисление 2 2 13 2 4" xfId="39691"/>
    <cellStyle name="Вычисление 2 2 13 2 5" xfId="39692"/>
    <cellStyle name="Вычисление 2 2 13 2 6" xfId="39693"/>
    <cellStyle name="Вычисление 2 2 13 2 7" xfId="39694"/>
    <cellStyle name="Вычисление 2 2 13 2 8" xfId="39695"/>
    <cellStyle name="Вычисление 2 2 13 2 9" xfId="39696"/>
    <cellStyle name="Вычисление 2 2 13 20" xfId="39697"/>
    <cellStyle name="Вычисление 2 2 13 21" xfId="39698"/>
    <cellStyle name="Вычисление 2 2 13 22" xfId="39699"/>
    <cellStyle name="Вычисление 2 2 13 23" xfId="39700"/>
    <cellStyle name="Вычисление 2 2 13 3" xfId="39701"/>
    <cellStyle name="Вычисление 2 2 13 3 10" xfId="39702"/>
    <cellStyle name="Вычисление 2 2 13 3 11" xfId="39703"/>
    <cellStyle name="Вычисление 2 2 13 3 2" xfId="39704"/>
    <cellStyle name="Вычисление 2 2 13 3 3" xfId="39705"/>
    <cellStyle name="Вычисление 2 2 13 3 4" xfId="39706"/>
    <cellStyle name="Вычисление 2 2 13 3 5" xfId="39707"/>
    <cellStyle name="Вычисление 2 2 13 3 6" xfId="39708"/>
    <cellStyle name="Вычисление 2 2 13 3 7" xfId="39709"/>
    <cellStyle name="Вычисление 2 2 13 3 8" xfId="39710"/>
    <cellStyle name="Вычисление 2 2 13 3 9" xfId="39711"/>
    <cellStyle name="Вычисление 2 2 13 4" xfId="39712"/>
    <cellStyle name="Вычисление 2 2 13 4 10" xfId="39713"/>
    <cellStyle name="Вычисление 2 2 13 4 11" xfId="39714"/>
    <cellStyle name="Вычисление 2 2 13 4 2" xfId="39715"/>
    <cellStyle name="Вычисление 2 2 13 4 3" xfId="39716"/>
    <cellStyle name="Вычисление 2 2 13 4 4" xfId="39717"/>
    <cellStyle name="Вычисление 2 2 13 4 5" xfId="39718"/>
    <cellStyle name="Вычисление 2 2 13 4 6" xfId="39719"/>
    <cellStyle name="Вычисление 2 2 13 4 7" xfId="39720"/>
    <cellStyle name="Вычисление 2 2 13 4 8" xfId="39721"/>
    <cellStyle name="Вычисление 2 2 13 4 9" xfId="39722"/>
    <cellStyle name="Вычисление 2 2 13 5" xfId="39723"/>
    <cellStyle name="Вычисление 2 2 13 5 10" xfId="39724"/>
    <cellStyle name="Вычисление 2 2 13 5 11" xfId="39725"/>
    <cellStyle name="Вычисление 2 2 13 5 2" xfId="39726"/>
    <cellStyle name="Вычисление 2 2 13 5 3" xfId="39727"/>
    <cellStyle name="Вычисление 2 2 13 5 4" xfId="39728"/>
    <cellStyle name="Вычисление 2 2 13 5 5" xfId="39729"/>
    <cellStyle name="Вычисление 2 2 13 5 6" xfId="39730"/>
    <cellStyle name="Вычисление 2 2 13 5 7" xfId="39731"/>
    <cellStyle name="Вычисление 2 2 13 5 8" xfId="39732"/>
    <cellStyle name="Вычисление 2 2 13 5 9" xfId="39733"/>
    <cellStyle name="Вычисление 2 2 13 6" xfId="39734"/>
    <cellStyle name="Вычисление 2 2 13 6 10" xfId="39735"/>
    <cellStyle name="Вычисление 2 2 13 6 11" xfId="39736"/>
    <cellStyle name="Вычисление 2 2 13 6 2" xfId="39737"/>
    <cellStyle name="Вычисление 2 2 13 6 3" xfId="39738"/>
    <cellStyle name="Вычисление 2 2 13 6 4" xfId="39739"/>
    <cellStyle name="Вычисление 2 2 13 6 5" xfId="39740"/>
    <cellStyle name="Вычисление 2 2 13 6 6" xfId="39741"/>
    <cellStyle name="Вычисление 2 2 13 6 7" xfId="39742"/>
    <cellStyle name="Вычисление 2 2 13 6 8" xfId="39743"/>
    <cellStyle name="Вычисление 2 2 13 6 9" xfId="39744"/>
    <cellStyle name="Вычисление 2 2 13 7" xfId="39745"/>
    <cellStyle name="Вычисление 2 2 13 7 10" xfId="39746"/>
    <cellStyle name="Вычисление 2 2 13 7 11" xfId="39747"/>
    <cellStyle name="Вычисление 2 2 13 7 2" xfId="39748"/>
    <cellStyle name="Вычисление 2 2 13 7 3" xfId="39749"/>
    <cellStyle name="Вычисление 2 2 13 7 4" xfId="39750"/>
    <cellStyle name="Вычисление 2 2 13 7 5" xfId="39751"/>
    <cellStyle name="Вычисление 2 2 13 7 6" xfId="39752"/>
    <cellStyle name="Вычисление 2 2 13 7 7" xfId="39753"/>
    <cellStyle name="Вычисление 2 2 13 7 8" xfId="39754"/>
    <cellStyle name="Вычисление 2 2 13 7 9" xfId="39755"/>
    <cellStyle name="Вычисление 2 2 13 8" xfId="39756"/>
    <cellStyle name="Вычисление 2 2 13 8 10" xfId="39757"/>
    <cellStyle name="Вычисление 2 2 13 8 11" xfId="39758"/>
    <cellStyle name="Вычисление 2 2 13 8 2" xfId="39759"/>
    <cellStyle name="Вычисление 2 2 13 8 3" xfId="39760"/>
    <cellStyle name="Вычисление 2 2 13 8 4" xfId="39761"/>
    <cellStyle name="Вычисление 2 2 13 8 5" xfId="39762"/>
    <cellStyle name="Вычисление 2 2 13 8 6" xfId="39763"/>
    <cellStyle name="Вычисление 2 2 13 8 7" xfId="39764"/>
    <cellStyle name="Вычисление 2 2 13 8 8" xfId="39765"/>
    <cellStyle name="Вычисление 2 2 13 8 9" xfId="39766"/>
    <cellStyle name="Вычисление 2 2 13 9" xfId="39767"/>
    <cellStyle name="Вычисление 2 2 13 9 10" xfId="39768"/>
    <cellStyle name="Вычисление 2 2 13 9 11" xfId="39769"/>
    <cellStyle name="Вычисление 2 2 13 9 2" xfId="39770"/>
    <cellStyle name="Вычисление 2 2 13 9 3" xfId="39771"/>
    <cellStyle name="Вычисление 2 2 13 9 4" xfId="39772"/>
    <cellStyle name="Вычисление 2 2 13 9 5" xfId="39773"/>
    <cellStyle name="Вычисление 2 2 13 9 6" xfId="39774"/>
    <cellStyle name="Вычисление 2 2 13 9 7" xfId="39775"/>
    <cellStyle name="Вычисление 2 2 13 9 8" xfId="39776"/>
    <cellStyle name="Вычисление 2 2 13 9 9" xfId="39777"/>
    <cellStyle name="Вычисление 2 2 14" xfId="39778"/>
    <cellStyle name="Вычисление 2 2 14 10" xfId="39779"/>
    <cellStyle name="Вычисление 2 2 14 10 10" xfId="39780"/>
    <cellStyle name="Вычисление 2 2 14 10 11" xfId="39781"/>
    <cellStyle name="Вычисление 2 2 14 10 2" xfId="39782"/>
    <cellStyle name="Вычисление 2 2 14 10 3" xfId="39783"/>
    <cellStyle name="Вычисление 2 2 14 10 4" xfId="39784"/>
    <cellStyle name="Вычисление 2 2 14 10 5" xfId="39785"/>
    <cellStyle name="Вычисление 2 2 14 10 6" xfId="39786"/>
    <cellStyle name="Вычисление 2 2 14 10 7" xfId="39787"/>
    <cellStyle name="Вычисление 2 2 14 10 8" xfId="39788"/>
    <cellStyle name="Вычисление 2 2 14 10 9" xfId="39789"/>
    <cellStyle name="Вычисление 2 2 14 11" xfId="39790"/>
    <cellStyle name="Вычисление 2 2 14 11 10" xfId="39791"/>
    <cellStyle name="Вычисление 2 2 14 11 11" xfId="39792"/>
    <cellStyle name="Вычисление 2 2 14 11 2" xfId="39793"/>
    <cellStyle name="Вычисление 2 2 14 11 3" xfId="39794"/>
    <cellStyle name="Вычисление 2 2 14 11 4" xfId="39795"/>
    <cellStyle name="Вычисление 2 2 14 11 5" xfId="39796"/>
    <cellStyle name="Вычисление 2 2 14 11 6" xfId="39797"/>
    <cellStyle name="Вычисление 2 2 14 11 7" xfId="39798"/>
    <cellStyle name="Вычисление 2 2 14 11 8" xfId="39799"/>
    <cellStyle name="Вычисление 2 2 14 11 9" xfId="39800"/>
    <cellStyle name="Вычисление 2 2 14 12" xfId="39801"/>
    <cellStyle name="Вычисление 2 2 14 12 10" xfId="39802"/>
    <cellStyle name="Вычисление 2 2 14 12 11" xfId="39803"/>
    <cellStyle name="Вычисление 2 2 14 12 2" xfId="39804"/>
    <cellStyle name="Вычисление 2 2 14 12 3" xfId="39805"/>
    <cellStyle name="Вычисление 2 2 14 12 4" xfId="39806"/>
    <cellStyle name="Вычисление 2 2 14 12 5" xfId="39807"/>
    <cellStyle name="Вычисление 2 2 14 12 6" xfId="39808"/>
    <cellStyle name="Вычисление 2 2 14 12 7" xfId="39809"/>
    <cellStyle name="Вычисление 2 2 14 12 8" xfId="39810"/>
    <cellStyle name="Вычисление 2 2 14 12 9" xfId="39811"/>
    <cellStyle name="Вычисление 2 2 14 13" xfId="39812"/>
    <cellStyle name="Вычисление 2 2 14 13 10" xfId="39813"/>
    <cellStyle name="Вычисление 2 2 14 13 11" xfId="39814"/>
    <cellStyle name="Вычисление 2 2 14 13 2" xfId="39815"/>
    <cellStyle name="Вычисление 2 2 14 13 3" xfId="39816"/>
    <cellStyle name="Вычисление 2 2 14 13 4" xfId="39817"/>
    <cellStyle name="Вычисление 2 2 14 13 5" xfId="39818"/>
    <cellStyle name="Вычисление 2 2 14 13 6" xfId="39819"/>
    <cellStyle name="Вычисление 2 2 14 13 7" xfId="39820"/>
    <cellStyle name="Вычисление 2 2 14 13 8" xfId="39821"/>
    <cellStyle name="Вычисление 2 2 14 13 9" xfId="39822"/>
    <cellStyle name="Вычисление 2 2 14 14" xfId="39823"/>
    <cellStyle name="Вычисление 2 2 14 15" xfId="39824"/>
    <cellStyle name="Вычисление 2 2 14 16" xfId="39825"/>
    <cellStyle name="Вычисление 2 2 14 17" xfId="39826"/>
    <cellStyle name="Вычисление 2 2 14 18" xfId="39827"/>
    <cellStyle name="Вычисление 2 2 14 19" xfId="39828"/>
    <cellStyle name="Вычисление 2 2 14 2" xfId="39829"/>
    <cellStyle name="Вычисление 2 2 14 2 10" xfId="39830"/>
    <cellStyle name="Вычисление 2 2 14 2 11" xfId="39831"/>
    <cellStyle name="Вычисление 2 2 14 2 2" xfId="39832"/>
    <cellStyle name="Вычисление 2 2 14 2 3" xfId="39833"/>
    <cellStyle name="Вычисление 2 2 14 2 4" xfId="39834"/>
    <cellStyle name="Вычисление 2 2 14 2 5" xfId="39835"/>
    <cellStyle name="Вычисление 2 2 14 2 6" xfId="39836"/>
    <cellStyle name="Вычисление 2 2 14 2 7" xfId="39837"/>
    <cellStyle name="Вычисление 2 2 14 2 8" xfId="39838"/>
    <cellStyle name="Вычисление 2 2 14 2 9" xfId="39839"/>
    <cellStyle name="Вычисление 2 2 14 20" xfId="39840"/>
    <cellStyle name="Вычисление 2 2 14 21" xfId="39841"/>
    <cellStyle name="Вычисление 2 2 14 22" xfId="39842"/>
    <cellStyle name="Вычисление 2 2 14 23" xfId="39843"/>
    <cellStyle name="Вычисление 2 2 14 3" xfId="39844"/>
    <cellStyle name="Вычисление 2 2 14 3 10" xfId="39845"/>
    <cellStyle name="Вычисление 2 2 14 3 11" xfId="39846"/>
    <cellStyle name="Вычисление 2 2 14 3 2" xfId="39847"/>
    <cellStyle name="Вычисление 2 2 14 3 3" xfId="39848"/>
    <cellStyle name="Вычисление 2 2 14 3 4" xfId="39849"/>
    <cellStyle name="Вычисление 2 2 14 3 5" xfId="39850"/>
    <cellStyle name="Вычисление 2 2 14 3 6" xfId="39851"/>
    <cellStyle name="Вычисление 2 2 14 3 7" xfId="39852"/>
    <cellStyle name="Вычисление 2 2 14 3 8" xfId="39853"/>
    <cellStyle name="Вычисление 2 2 14 3 9" xfId="39854"/>
    <cellStyle name="Вычисление 2 2 14 4" xfId="39855"/>
    <cellStyle name="Вычисление 2 2 14 4 10" xfId="39856"/>
    <cellStyle name="Вычисление 2 2 14 4 11" xfId="39857"/>
    <cellStyle name="Вычисление 2 2 14 4 2" xfId="39858"/>
    <cellStyle name="Вычисление 2 2 14 4 3" xfId="39859"/>
    <cellStyle name="Вычисление 2 2 14 4 4" xfId="39860"/>
    <cellStyle name="Вычисление 2 2 14 4 5" xfId="39861"/>
    <cellStyle name="Вычисление 2 2 14 4 6" xfId="39862"/>
    <cellStyle name="Вычисление 2 2 14 4 7" xfId="39863"/>
    <cellStyle name="Вычисление 2 2 14 4 8" xfId="39864"/>
    <cellStyle name="Вычисление 2 2 14 4 9" xfId="39865"/>
    <cellStyle name="Вычисление 2 2 14 5" xfId="39866"/>
    <cellStyle name="Вычисление 2 2 14 5 10" xfId="39867"/>
    <cellStyle name="Вычисление 2 2 14 5 11" xfId="39868"/>
    <cellStyle name="Вычисление 2 2 14 5 2" xfId="39869"/>
    <cellStyle name="Вычисление 2 2 14 5 3" xfId="39870"/>
    <cellStyle name="Вычисление 2 2 14 5 4" xfId="39871"/>
    <cellStyle name="Вычисление 2 2 14 5 5" xfId="39872"/>
    <cellStyle name="Вычисление 2 2 14 5 6" xfId="39873"/>
    <cellStyle name="Вычисление 2 2 14 5 7" xfId="39874"/>
    <cellStyle name="Вычисление 2 2 14 5 8" xfId="39875"/>
    <cellStyle name="Вычисление 2 2 14 5 9" xfId="39876"/>
    <cellStyle name="Вычисление 2 2 14 6" xfId="39877"/>
    <cellStyle name="Вычисление 2 2 14 6 10" xfId="39878"/>
    <cellStyle name="Вычисление 2 2 14 6 11" xfId="39879"/>
    <cellStyle name="Вычисление 2 2 14 6 2" xfId="39880"/>
    <cellStyle name="Вычисление 2 2 14 6 3" xfId="39881"/>
    <cellStyle name="Вычисление 2 2 14 6 4" xfId="39882"/>
    <cellStyle name="Вычисление 2 2 14 6 5" xfId="39883"/>
    <cellStyle name="Вычисление 2 2 14 6 6" xfId="39884"/>
    <cellStyle name="Вычисление 2 2 14 6 7" xfId="39885"/>
    <cellStyle name="Вычисление 2 2 14 6 8" xfId="39886"/>
    <cellStyle name="Вычисление 2 2 14 6 9" xfId="39887"/>
    <cellStyle name="Вычисление 2 2 14 7" xfId="39888"/>
    <cellStyle name="Вычисление 2 2 14 7 10" xfId="39889"/>
    <cellStyle name="Вычисление 2 2 14 7 11" xfId="39890"/>
    <cellStyle name="Вычисление 2 2 14 7 2" xfId="39891"/>
    <cellStyle name="Вычисление 2 2 14 7 3" xfId="39892"/>
    <cellStyle name="Вычисление 2 2 14 7 4" xfId="39893"/>
    <cellStyle name="Вычисление 2 2 14 7 5" xfId="39894"/>
    <cellStyle name="Вычисление 2 2 14 7 6" xfId="39895"/>
    <cellStyle name="Вычисление 2 2 14 7 7" xfId="39896"/>
    <cellStyle name="Вычисление 2 2 14 7 8" xfId="39897"/>
    <cellStyle name="Вычисление 2 2 14 7 9" xfId="39898"/>
    <cellStyle name="Вычисление 2 2 14 8" xfId="39899"/>
    <cellStyle name="Вычисление 2 2 14 8 10" xfId="39900"/>
    <cellStyle name="Вычисление 2 2 14 8 11" xfId="39901"/>
    <cellStyle name="Вычисление 2 2 14 8 2" xfId="39902"/>
    <cellStyle name="Вычисление 2 2 14 8 3" xfId="39903"/>
    <cellStyle name="Вычисление 2 2 14 8 4" xfId="39904"/>
    <cellStyle name="Вычисление 2 2 14 8 5" xfId="39905"/>
    <cellStyle name="Вычисление 2 2 14 8 6" xfId="39906"/>
    <cellStyle name="Вычисление 2 2 14 8 7" xfId="39907"/>
    <cellStyle name="Вычисление 2 2 14 8 8" xfId="39908"/>
    <cellStyle name="Вычисление 2 2 14 8 9" xfId="39909"/>
    <cellStyle name="Вычисление 2 2 14 9" xfId="39910"/>
    <cellStyle name="Вычисление 2 2 14 9 10" xfId="39911"/>
    <cellStyle name="Вычисление 2 2 14 9 11" xfId="39912"/>
    <cellStyle name="Вычисление 2 2 14 9 2" xfId="39913"/>
    <cellStyle name="Вычисление 2 2 14 9 3" xfId="39914"/>
    <cellStyle name="Вычисление 2 2 14 9 4" xfId="39915"/>
    <cellStyle name="Вычисление 2 2 14 9 5" xfId="39916"/>
    <cellStyle name="Вычисление 2 2 14 9 6" xfId="39917"/>
    <cellStyle name="Вычисление 2 2 14 9 7" xfId="39918"/>
    <cellStyle name="Вычисление 2 2 14 9 8" xfId="39919"/>
    <cellStyle name="Вычисление 2 2 14 9 9" xfId="39920"/>
    <cellStyle name="Вычисление 2 2 15" xfId="39921"/>
    <cellStyle name="Вычисление 2 2 15 10" xfId="39922"/>
    <cellStyle name="Вычисление 2 2 15 11" xfId="39923"/>
    <cellStyle name="Вычисление 2 2 15 2" xfId="39924"/>
    <cellStyle name="Вычисление 2 2 15 3" xfId="39925"/>
    <cellStyle name="Вычисление 2 2 15 4" xfId="39926"/>
    <cellStyle name="Вычисление 2 2 15 5" xfId="39927"/>
    <cellStyle name="Вычисление 2 2 15 6" xfId="39928"/>
    <cellStyle name="Вычисление 2 2 15 7" xfId="39929"/>
    <cellStyle name="Вычисление 2 2 15 8" xfId="39930"/>
    <cellStyle name="Вычисление 2 2 15 9" xfId="39931"/>
    <cellStyle name="Вычисление 2 2 16" xfId="39932"/>
    <cellStyle name="Вычисление 2 2 16 10" xfId="39933"/>
    <cellStyle name="Вычисление 2 2 16 11" xfId="39934"/>
    <cellStyle name="Вычисление 2 2 16 2" xfId="39935"/>
    <cellStyle name="Вычисление 2 2 16 3" xfId="39936"/>
    <cellStyle name="Вычисление 2 2 16 4" xfId="39937"/>
    <cellStyle name="Вычисление 2 2 16 5" xfId="39938"/>
    <cellStyle name="Вычисление 2 2 16 6" xfId="39939"/>
    <cellStyle name="Вычисление 2 2 16 7" xfId="39940"/>
    <cellStyle name="Вычисление 2 2 16 8" xfId="39941"/>
    <cellStyle name="Вычисление 2 2 16 9" xfId="39942"/>
    <cellStyle name="Вычисление 2 2 17" xfId="39943"/>
    <cellStyle name="Вычисление 2 2 17 10" xfId="39944"/>
    <cellStyle name="Вычисление 2 2 17 11" xfId="39945"/>
    <cellStyle name="Вычисление 2 2 17 2" xfId="39946"/>
    <cellStyle name="Вычисление 2 2 17 3" xfId="39947"/>
    <cellStyle name="Вычисление 2 2 17 4" xfId="39948"/>
    <cellStyle name="Вычисление 2 2 17 5" xfId="39949"/>
    <cellStyle name="Вычисление 2 2 17 6" xfId="39950"/>
    <cellStyle name="Вычисление 2 2 17 7" xfId="39951"/>
    <cellStyle name="Вычисление 2 2 17 8" xfId="39952"/>
    <cellStyle name="Вычисление 2 2 17 9" xfId="39953"/>
    <cellStyle name="Вычисление 2 2 18" xfId="39954"/>
    <cellStyle name="Вычисление 2 2 18 10" xfId="39955"/>
    <cellStyle name="Вычисление 2 2 18 11" xfId="39956"/>
    <cellStyle name="Вычисление 2 2 18 2" xfId="39957"/>
    <cellStyle name="Вычисление 2 2 18 3" xfId="39958"/>
    <cellStyle name="Вычисление 2 2 18 4" xfId="39959"/>
    <cellStyle name="Вычисление 2 2 18 5" xfId="39960"/>
    <cellStyle name="Вычисление 2 2 18 6" xfId="39961"/>
    <cellStyle name="Вычисление 2 2 18 7" xfId="39962"/>
    <cellStyle name="Вычисление 2 2 18 8" xfId="39963"/>
    <cellStyle name="Вычисление 2 2 18 9" xfId="39964"/>
    <cellStyle name="Вычисление 2 2 19" xfId="39965"/>
    <cellStyle name="Вычисление 2 2 19 10" xfId="39966"/>
    <cellStyle name="Вычисление 2 2 19 11" xfId="39967"/>
    <cellStyle name="Вычисление 2 2 19 2" xfId="39968"/>
    <cellStyle name="Вычисление 2 2 19 3" xfId="39969"/>
    <cellStyle name="Вычисление 2 2 19 4" xfId="39970"/>
    <cellStyle name="Вычисление 2 2 19 5" xfId="39971"/>
    <cellStyle name="Вычисление 2 2 19 6" xfId="39972"/>
    <cellStyle name="Вычисление 2 2 19 7" xfId="39973"/>
    <cellStyle name="Вычисление 2 2 19 8" xfId="39974"/>
    <cellStyle name="Вычисление 2 2 19 9" xfId="39975"/>
    <cellStyle name="Вычисление 2 2 2" xfId="39976"/>
    <cellStyle name="Вычисление 2 2 2 10" xfId="39977"/>
    <cellStyle name="Вычисление 2 2 2 10 10" xfId="39978"/>
    <cellStyle name="Вычисление 2 2 2 10 11" xfId="39979"/>
    <cellStyle name="Вычисление 2 2 2 10 2" xfId="39980"/>
    <cellStyle name="Вычисление 2 2 2 10 3" xfId="39981"/>
    <cellStyle name="Вычисление 2 2 2 10 4" xfId="39982"/>
    <cellStyle name="Вычисление 2 2 2 10 5" xfId="39983"/>
    <cellStyle name="Вычисление 2 2 2 10 6" xfId="39984"/>
    <cellStyle name="Вычисление 2 2 2 10 7" xfId="39985"/>
    <cellStyle name="Вычисление 2 2 2 10 8" xfId="39986"/>
    <cellStyle name="Вычисление 2 2 2 10 9" xfId="39987"/>
    <cellStyle name="Вычисление 2 2 2 11" xfId="39988"/>
    <cellStyle name="Вычисление 2 2 2 11 10" xfId="39989"/>
    <cellStyle name="Вычисление 2 2 2 11 11" xfId="39990"/>
    <cellStyle name="Вычисление 2 2 2 11 2" xfId="39991"/>
    <cellStyle name="Вычисление 2 2 2 11 3" xfId="39992"/>
    <cellStyle name="Вычисление 2 2 2 11 4" xfId="39993"/>
    <cellStyle name="Вычисление 2 2 2 11 5" xfId="39994"/>
    <cellStyle name="Вычисление 2 2 2 11 6" xfId="39995"/>
    <cellStyle name="Вычисление 2 2 2 11 7" xfId="39996"/>
    <cellStyle name="Вычисление 2 2 2 11 8" xfId="39997"/>
    <cellStyle name="Вычисление 2 2 2 11 9" xfId="39998"/>
    <cellStyle name="Вычисление 2 2 2 12" xfId="39999"/>
    <cellStyle name="Вычисление 2 2 2 12 10" xfId="40000"/>
    <cellStyle name="Вычисление 2 2 2 12 11" xfId="40001"/>
    <cellStyle name="Вычисление 2 2 2 12 2" xfId="40002"/>
    <cellStyle name="Вычисление 2 2 2 12 3" xfId="40003"/>
    <cellStyle name="Вычисление 2 2 2 12 4" xfId="40004"/>
    <cellStyle name="Вычисление 2 2 2 12 5" xfId="40005"/>
    <cellStyle name="Вычисление 2 2 2 12 6" xfId="40006"/>
    <cellStyle name="Вычисление 2 2 2 12 7" xfId="40007"/>
    <cellStyle name="Вычисление 2 2 2 12 8" xfId="40008"/>
    <cellStyle name="Вычисление 2 2 2 12 9" xfId="40009"/>
    <cellStyle name="Вычисление 2 2 2 13" xfId="40010"/>
    <cellStyle name="Вычисление 2 2 2 13 10" xfId="40011"/>
    <cellStyle name="Вычисление 2 2 2 13 11" xfId="40012"/>
    <cellStyle name="Вычисление 2 2 2 13 2" xfId="40013"/>
    <cellStyle name="Вычисление 2 2 2 13 3" xfId="40014"/>
    <cellStyle name="Вычисление 2 2 2 13 4" xfId="40015"/>
    <cellStyle name="Вычисление 2 2 2 13 5" xfId="40016"/>
    <cellStyle name="Вычисление 2 2 2 13 6" xfId="40017"/>
    <cellStyle name="Вычисление 2 2 2 13 7" xfId="40018"/>
    <cellStyle name="Вычисление 2 2 2 13 8" xfId="40019"/>
    <cellStyle name="Вычисление 2 2 2 13 9" xfId="40020"/>
    <cellStyle name="Вычисление 2 2 2 14" xfId="40021"/>
    <cellStyle name="Вычисление 2 2 2 14 10" xfId="40022"/>
    <cellStyle name="Вычисление 2 2 2 14 11" xfId="40023"/>
    <cellStyle name="Вычисление 2 2 2 14 2" xfId="40024"/>
    <cellStyle name="Вычисление 2 2 2 14 3" xfId="40025"/>
    <cellStyle name="Вычисление 2 2 2 14 4" xfId="40026"/>
    <cellStyle name="Вычисление 2 2 2 14 5" xfId="40027"/>
    <cellStyle name="Вычисление 2 2 2 14 6" xfId="40028"/>
    <cellStyle name="Вычисление 2 2 2 14 7" xfId="40029"/>
    <cellStyle name="Вычисление 2 2 2 14 8" xfId="40030"/>
    <cellStyle name="Вычисление 2 2 2 14 9" xfId="40031"/>
    <cellStyle name="Вычисление 2 2 2 15" xfId="40032"/>
    <cellStyle name="Вычисление 2 2 2 15 10" xfId="40033"/>
    <cellStyle name="Вычисление 2 2 2 15 11" xfId="40034"/>
    <cellStyle name="Вычисление 2 2 2 15 2" xfId="40035"/>
    <cellStyle name="Вычисление 2 2 2 15 3" xfId="40036"/>
    <cellStyle name="Вычисление 2 2 2 15 4" xfId="40037"/>
    <cellStyle name="Вычисление 2 2 2 15 5" xfId="40038"/>
    <cellStyle name="Вычисление 2 2 2 15 6" xfId="40039"/>
    <cellStyle name="Вычисление 2 2 2 15 7" xfId="40040"/>
    <cellStyle name="Вычисление 2 2 2 15 8" xfId="40041"/>
    <cellStyle name="Вычисление 2 2 2 15 9" xfId="40042"/>
    <cellStyle name="Вычисление 2 2 2 16" xfId="40043"/>
    <cellStyle name="Вычисление 2 2 2 16 10" xfId="40044"/>
    <cellStyle name="Вычисление 2 2 2 16 11" xfId="40045"/>
    <cellStyle name="Вычисление 2 2 2 16 2" xfId="40046"/>
    <cellStyle name="Вычисление 2 2 2 16 3" xfId="40047"/>
    <cellStyle name="Вычисление 2 2 2 16 4" xfId="40048"/>
    <cellStyle name="Вычисление 2 2 2 16 5" xfId="40049"/>
    <cellStyle name="Вычисление 2 2 2 16 6" xfId="40050"/>
    <cellStyle name="Вычисление 2 2 2 16 7" xfId="40051"/>
    <cellStyle name="Вычисление 2 2 2 16 8" xfId="40052"/>
    <cellStyle name="Вычисление 2 2 2 16 9" xfId="40053"/>
    <cellStyle name="Вычисление 2 2 2 17" xfId="40054"/>
    <cellStyle name="Вычисление 2 2 2 17 10" xfId="40055"/>
    <cellStyle name="Вычисление 2 2 2 17 11" xfId="40056"/>
    <cellStyle name="Вычисление 2 2 2 17 2" xfId="40057"/>
    <cellStyle name="Вычисление 2 2 2 17 3" xfId="40058"/>
    <cellStyle name="Вычисление 2 2 2 17 4" xfId="40059"/>
    <cellStyle name="Вычисление 2 2 2 17 5" xfId="40060"/>
    <cellStyle name="Вычисление 2 2 2 17 6" xfId="40061"/>
    <cellStyle name="Вычисление 2 2 2 17 7" xfId="40062"/>
    <cellStyle name="Вычисление 2 2 2 17 8" xfId="40063"/>
    <cellStyle name="Вычисление 2 2 2 17 9" xfId="40064"/>
    <cellStyle name="Вычисление 2 2 2 18" xfId="40065"/>
    <cellStyle name="Вычисление 2 2 2 18 10" xfId="40066"/>
    <cellStyle name="Вычисление 2 2 2 18 11" xfId="40067"/>
    <cellStyle name="Вычисление 2 2 2 18 2" xfId="40068"/>
    <cellStyle name="Вычисление 2 2 2 18 3" xfId="40069"/>
    <cellStyle name="Вычисление 2 2 2 18 4" xfId="40070"/>
    <cellStyle name="Вычисление 2 2 2 18 5" xfId="40071"/>
    <cellStyle name="Вычисление 2 2 2 18 6" xfId="40072"/>
    <cellStyle name="Вычисление 2 2 2 18 7" xfId="40073"/>
    <cellStyle name="Вычисление 2 2 2 18 8" xfId="40074"/>
    <cellStyle name="Вычисление 2 2 2 18 9" xfId="40075"/>
    <cellStyle name="Вычисление 2 2 2 19" xfId="40076"/>
    <cellStyle name="Вычисление 2 2 2 2" xfId="40077"/>
    <cellStyle name="Вычисление 2 2 2 2 10" xfId="40078"/>
    <cellStyle name="Вычисление 2 2 2 2 11" xfId="40079"/>
    <cellStyle name="Вычисление 2 2 2 2 2" xfId="40080"/>
    <cellStyle name="Вычисление 2 2 2 2 3" xfId="40081"/>
    <cellStyle name="Вычисление 2 2 2 2 4" xfId="40082"/>
    <cellStyle name="Вычисление 2 2 2 2 5" xfId="40083"/>
    <cellStyle name="Вычисление 2 2 2 2 6" xfId="40084"/>
    <cellStyle name="Вычисление 2 2 2 2 7" xfId="40085"/>
    <cellStyle name="Вычисление 2 2 2 2 8" xfId="40086"/>
    <cellStyle name="Вычисление 2 2 2 2 9" xfId="40087"/>
    <cellStyle name="Вычисление 2 2 2 20" xfId="40088"/>
    <cellStyle name="Вычисление 2 2 2 21" xfId="40089"/>
    <cellStyle name="Вычисление 2 2 2 22" xfId="40090"/>
    <cellStyle name="Вычисление 2 2 2 23" xfId="40091"/>
    <cellStyle name="Вычисление 2 2 2 24" xfId="40092"/>
    <cellStyle name="Вычисление 2 2 2 25" xfId="40093"/>
    <cellStyle name="Вычисление 2 2 2 26" xfId="40094"/>
    <cellStyle name="Вычисление 2 2 2 27" xfId="40095"/>
    <cellStyle name="Вычисление 2 2 2 28" xfId="40096"/>
    <cellStyle name="Вычисление 2 2 2 29" xfId="40097"/>
    <cellStyle name="Вычисление 2 2 2 3" xfId="40098"/>
    <cellStyle name="Вычисление 2 2 2 3 10" xfId="40099"/>
    <cellStyle name="Вычисление 2 2 2 3 11" xfId="40100"/>
    <cellStyle name="Вычисление 2 2 2 3 2" xfId="40101"/>
    <cellStyle name="Вычисление 2 2 2 3 3" xfId="40102"/>
    <cellStyle name="Вычисление 2 2 2 3 4" xfId="40103"/>
    <cellStyle name="Вычисление 2 2 2 3 5" xfId="40104"/>
    <cellStyle name="Вычисление 2 2 2 3 6" xfId="40105"/>
    <cellStyle name="Вычисление 2 2 2 3 7" xfId="40106"/>
    <cellStyle name="Вычисление 2 2 2 3 8" xfId="40107"/>
    <cellStyle name="Вычисление 2 2 2 3 9" xfId="40108"/>
    <cellStyle name="Вычисление 2 2 2 30" xfId="40109"/>
    <cellStyle name="Вычисление 2 2 2 31" xfId="40110"/>
    <cellStyle name="Вычисление 2 2 2 32" xfId="40111"/>
    <cellStyle name="Вычисление 2 2 2 33" xfId="40112"/>
    <cellStyle name="Вычисление 2 2 2 34" xfId="40113"/>
    <cellStyle name="Вычисление 2 2 2 35" xfId="40114"/>
    <cellStyle name="Вычисление 2 2 2 36" xfId="40115"/>
    <cellStyle name="Вычисление 2 2 2 37" xfId="40116"/>
    <cellStyle name="Вычисление 2 2 2 38" xfId="40117"/>
    <cellStyle name="Вычисление 2 2 2 39" xfId="40118"/>
    <cellStyle name="Вычисление 2 2 2 4" xfId="40119"/>
    <cellStyle name="Вычисление 2 2 2 4 10" xfId="40120"/>
    <cellStyle name="Вычисление 2 2 2 4 11" xfId="40121"/>
    <cellStyle name="Вычисление 2 2 2 4 2" xfId="40122"/>
    <cellStyle name="Вычисление 2 2 2 4 3" xfId="40123"/>
    <cellStyle name="Вычисление 2 2 2 4 4" xfId="40124"/>
    <cellStyle name="Вычисление 2 2 2 4 5" xfId="40125"/>
    <cellStyle name="Вычисление 2 2 2 4 6" xfId="40126"/>
    <cellStyle name="Вычисление 2 2 2 4 7" xfId="40127"/>
    <cellStyle name="Вычисление 2 2 2 4 8" xfId="40128"/>
    <cellStyle name="Вычисление 2 2 2 4 9" xfId="40129"/>
    <cellStyle name="Вычисление 2 2 2 40" xfId="40130"/>
    <cellStyle name="Вычисление 2 2 2 5" xfId="40131"/>
    <cellStyle name="Вычисление 2 2 2 5 10" xfId="40132"/>
    <cellStyle name="Вычисление 2 2 2 5 11" xfId="40133"/>
    <cellStyle name="Вычисление 2 2 2 5 2" xfId="40134"/>
    <cellStyle name="Вычисление 2 2 2 5 3" xfId="40135"/>
    <cellStyle name="Вычисление 2 2 2 5 4" xfId="40136"/>
    <cellStyle name="Вычисление 2 2 2 5 5" xfId="40137"/>
    <cellStyle name="Вычисление 2 2 2 5 6" xfId="40138"/>
    <cellStyle name="Вычисление 2 2 2 5 7" xfId="40139"/>
    <cellStyle name="Вычисление 2 2 2 5 8" xfId="40140"/>
    <cellStyle name="Вычисление 2 2 2 5 9" xfId="40141"/>
    <cellStyle name="Вычисление 2 2 2 6" xfId="40142"/>
    <cellStyle name="Вычисление 2 2 2 6 10" xfId="40143"/>
    <cellStyle name="Вычисление 2 2 2 6 11" xfId="40144"/>
    <cellStyle name="Вычисление 2 2 2 6 2" xfId="40145"/>
    <cellStyle name="Вычисление 2 2 2 6 3" xfId="40146"/>
    <cellStyle name="Вычисление 2 2 2 6 4" xfId="40147"/>
    <cellStyle name="Вычисление 2 2 2 6 5" xfId="40148"/>
    <cellStyle name="Вычисление 2 2 2 6 6" xfId="40149"/>
    <cellStyle name="Вычисление 2 2 2 6 7" xfId="40150"/>
    <cellStyle name="Вычисление 2 2 2 6 8" xfId="40151"/>
    <cellStyle name="Вычисление 2 2 2 6 9" xfId="40152"/>
    <cellStyle name="Вычисление 2 2 2 7" xfId="40153"/>
    <cellStyle name="Вычисление 2 2 2 7 10" xfId="40154"/>
    <cellStyle name="Вычисление 2 2 2 7 11" xfId="40155"/>
    <cellStyle name="Вычисление 2 2 2 7 2" xfId="40156"/>
    <cellStyle name="Вычисление 2 2 2 7 3" xfId="40157"/>
    <cellStyle name="Вычисление 2 2 2 7 4" xfId="40158"/>
    <cellStyle name="Вычисление 2 2 2 7 5" xfId="40159"/>
    <cellStyle name="Вычисление 2 2 2 7 6" xfId="40160"/>
    <cellStyle name="Вычисление 2 2 2 7 7" xfId="40161"/>
    <cellStyle name="Вычисление 2 2 2 7 8" xfId="40162"/>
    <cellStyle name="Вычисление 2 2 2 7 9" xfId="40163"/>
    <cellStyle name="Вычисление 2 2 2 8" xfId="40164"/>
    <cellStyle name="Вычисление 2 2 2 8 10" xfId="40165"/>
    <cellStyle name="Вычисление 2 2 2 8 11" xfId="40166"/>
    <cellStyle name="Вычисление 2 2 2 8 2" xfId="40167"/>
    <cellStyle name="Вычисление 2 2 2 8 3" xfId="40168"/>
    <cellStyle name="Вычисление 2 2 2 8 4" xfId="40169"/>
    <cellStyle name="Вычисление 2 2 2 8 5" xfId="40170"/>
    <cellStyle name="Вычисление 2 2 2 8 6" xfId="40171"/>
    <cellStyle name="Вычисление 2 2 2 8 7" xfId="40172"/>
    <cellStyle name="Вычисление 2 2 2 8 8" xfId="40173"/>
    <cellStyle name="Вычисление 2 2 2 8 9" xfId="40174"/>
    <cellStyle name="Вычисление 2 2 2 9" xfId="40175"/>
    <cellStyle name="Вычисление 2 2 2 9 10" xfId="40176"/>
    <cellStyle name="Вычисление 2 2 2 9 11" xfId="40177"/>
    <cellStyle name="Вычисление 2 2 2 9 2" xfId="40178"/>
    <cellStyle name="Вычисление 2 2 2 9 3" xfId="40179"/>
    <cellStyle name="Вычисление 2 2 2 9 4" xfId="40180"/>
    <cellStyle name="Вычисление 2 2 2 9 5" xfId="40181"/>
    <cellStyle name="Вычисление 2 2 2 9 6" xfId="40182"/>
    <cellStyle name="Вычисление 2 2 2 9 7" xfId="40183"/>
    <cellStyle name="Вычисление 2 2 2 9 8" xfId="40184"/>
    <cellStyle name="Вычисление 2 2 2 9 9" xfId="40185"/>
    <cellStyle name="Вычисление 2 2 20" xfId="40186"/>
    <cellStyle name="Вычисление 2 2 20 10" xfId="40187"/>
    <cellStyle name="Вычисление 2 2 20 11" xfId="40188"/>
    <cellStyle name="Вычисление 2 2 20 2" xfId="40189"/>
    <cellStyle name="Вычисление 2 2 20 3" xfId="40190"/>
    <cellStyle name="Вычисление 2 2 20 4" xfId="40191"/>
    <cellStyle name="Вычисление 2 2 20 5" xfId="40192"/>
    <cellStyle name="Вычисление 2 2 20 6" xfId="40193"/>
    <cellStyle name="Вычисление 2 2 20 7" xfId="40194"/>
    <cellStyle name="Вычисление 2 2 20 8" xfId="40195"/>
    <cellStyle name="Вычисление 2 2 20 9" xfId="40196"/>
    <cellStyle name="Вычисление 2 2 21" xfId="40197"/>
    <cellStyle name="Вычисление 2 2 21 10" xfId="40198"/>
    <cellStyle name="Вычисление 2 2 21 11" xfId="40199"/>
    <cellStyle name="Вычисление 2 2 21 2" xfId="40200"/>
    <cellStyle name="Вычисление 2 2 21 3" xfId="40201"/>
    <cellStyle name="Вычисление 2 2 21 4" xfId="40202"/>
    <cellStyle name="Вычисление 2 2 21 5" xfId="40203"/>
    <cellStyle name="Вычисление 2 2 21 6" xfId="40204"/>
    <cellStyle name="Вычисление 2 2 21 7" xfId="40205"/>
    <cellStyle name="Вычисление 2 2 21 8" xfId="40206"/>
    <cellStyle name="Вычисление 2 2 21 9" xfId="40207"/>
    <cellStyle name="Вычисление 2 2 22" xfId="40208"/>
    <cellStyle name="Вычисление 2 2 22 10" xfId="40209"/>
    <cellStyle name="Вычисление 2 2 22 11" xfId="40210"/>
    <cellStyle name="Вычисление 2 2 22 2" xfId="40211"/>
    <cellStyle name="Вычисление 2 2 22 3" xfId="40212"/>
    <cellStyle name="Вычисление 2 2 22 4" xfId="40213"/>
    <cellStyle name="Вычисление 2 2 22 5" xfId="40214"/>
    <cellStyle name="Вычисление 2 2 22 6" xfId="40215"/>
    <cellStyle name="Вычисление 2 2 22 7" xfId="40216"/>
    <cellStyle name="Вычисление 2 2 22 8" xfId="40217"/>
    <cellStyle name="Вычисление 2 2 22 9" xfId="40218"/>
    <cellStyle name="Вычисление 2 2 23" xfId="40219"/>
    <cellStyle name="Вычисление 2 2 23 10" xfId="40220"/>
    <cellStyle name="Вычисление 2 2 23 11" xfId="40221"/>
    <cellStyle name="Вычисление 2 2 23 2" xfId="40222"/>
    <cellStyle name="Вычисление 2 2 23 3" xfId="40223"/>
    <cellStyle name="Вычисление 2 2 23 4" xfId="40224"/>
    <cellStyle name="Вычисление 2 2 23 5" xfId="40225"/>
    <cellStyle name="Вычисление 2 2 23 6" xfId="40226"/>
    <cellStyle name="Вычисление 2 2 23 7" xfId="40227"/>
    <cellStyle name="Вычисление 2 2 23 8" xfId="40228"/>
    <cellStyle name="Вычисление 2 2 23 9" xfId="40229"/>
    <cellStyle name="Вычисление 2 2 24" xfId="40230"/>
    <cellStyle name="Вычисление 2 2 24 10" xfId="40231"/>
    <cellStyle name="Вычисление 2 2 24 11" xfId="40232"/>
    <cellStyle name="Вычисление 2 2 24 2" xfId="40233"/>
    <cellStyle name="Вычисление 2 2 24 3" xfId="40234"/>
    <cellStyle name="Вычисление 2 2 24 4" xfId="40235"/>
    <cellStyle name="Вычисление 2 2 24 5" xfId="40236"/>
    <cellStyle name="Вычисление 2 2 24 6" xfId="40237"/>
    <cellStyle name="Вычисление 2 2 24 7" xfId="40238"/>
    <cellStyle name="Вычисление 2 2 24 8" xfId="40239"/>
    <cellStyle name="Вычисление 2 2 24 9" xfId="40240"/>
    <cellStyle name="Вычисление 2 2 25" xfId="40241"/>
    <cellStyle name="Вычисление 2 2 25 10" xfId="40242"/>
    <cellStyle name="Вычисление 2 2 25 11" xfId="40243"/>
    <cellStyle name="Вычисление 2 2 25 2" xfId="40244"/>
    <cellStyle name="Вычисление 2 2 25 3" xfId="40245"/>
    <cellStyle name="Вычисление 2 2 25 4" xfId="40246"/>
    <cellStyle name="Вычисление 2 2 25 5" xfId="40247"/>
    <cellStyle name="Вычисление 2 2 25 6" xfId="40248"/>
    <cellStyle name="Вычисление 2 2 25 7" xfId="40249"/>
    <cellStyle name="Вычисление 2 2 25 8" xfId="40250"/>
    <cellStyle name="Вычисление 2 2 25 9" xfId="40251"/>
    <cellStyle name="Вычисление 2 2 26" xfId="40252"/>
    <cellStyle name="Вычисление 2 2 26 10" xfId="40253"/>
    <cellStyle name="Вычисление 2 2 26 11" xfId="40254"/>
    <cellStyle name="Вычисление 2 2 26 2" xfId="40255"/>
    <cellStyle name="Вычисление 2 2 26 3" xfId="40256"/>
    <cellStyle name="Вычисление 2 2 26 4" xfId="40257"/>
    <cellStyle name="Вычисление 2 2 26 5" xfId="40258"/>
    <cellStyle name="Вычисление 2 2 26 6" xfId="40259"/>
    <cellStyle name="Вычисление 2 2 26 7" xfId="40260"/>
    <cellStyle name="Вычисление 2 2 26 8" xfId="40261"/>
    <cellStyle name="Вычисление 2 2 26 9" xfId="40262"/>
    <cellStyle name="Вычисление 2 2 27" xfId="40263"/>
    <cellStyle name="Вычисление 2 2 27 10" xfId="40264"/>
    <cellStyle name="Вычисление 2 2 27 11" xfId="40265"/>
    <cellStyle name="Вычисление 2 2 27 2" xfId="40266"/>
    <cellStyle name="Вычисление 2 2 27 3" xfId="40267"/>
    <cellStyle name="Вычисление 2 2 27 4" xfId="40268"/>
    <cellStyle name="Вычисление 2 2 27 5" xfId="40269"/>
    <cellStyle name="Вычисление 2 2 27 6" xfId="40270"/>
    <cellStyle name="Вычисление 2 2 27 7" xfId="40271"/>
    <cellStyle name="Вычисление 2 2 27 8" xfId="40272"/>
    <cellStyle name="Вычисление 2 2 27 9" xfId="40273"/>
    <cellStyle name="Вычисление 2 2 28" xfId="40274"/>
    <cellStyle name="Вычисление 2 2 28 10" xfId="40275"/>
    <cellStyle name="Вычисление 2 2 28 11" xfId="40276"/>
    <cellStyle name="Вычисление 2 2 28 2" xfId="40277"/>
    <cellStyle name="Вычисление 2 2 28 3" xfId="40278"/>
    <cellStyle name="Вычисление 2 2 28 4" xfId="40279"/>
    <cellStyle name="Вычисление 2 2 28 5" xfId="40280"/>
    <cellStyle name="Вычисление 2 2 28 6" xfId="40281"/>
    <cellStyle name="Вычисление 2 2 28 7" xfId="40282"/>
    <cellStyle name="Вычисление 2 2 28 8" xfId="40283"/>
    <cellStyle name="Вычисление 2 2 28 9" xfId="40284"/>
    <cellStyle name="Вычисление 2 2 29" xfId="40285"/>
    <cellStyle name="Вычисление 2 2 3" xfId="40286"/>
    <cellStyle name="Вычисление 2 2 3 10" xfId="40287"/>
    <cellStyle name="Вычисление 2 2 3 10 10" xfId="40288"/>
    <cellStyle name="Вычисление 2 2 3 10 11" xfId="40289"/>
    <cellStyle name="Вычисление 2 2 3 10 2" xfId="40290"/>
    <cellStyle name="Вычисление 2 2 3 10 3" xfId="40291"/>
    <cellStyle name="Вычисление 2 2 3 10 4" xfId="40292"/>
    <cellStyle name="Вычисление 2 2 3 10 5" xfId="40293"/>
    <cellStyle name="Вычисление 2 2 3 10 6" xfId="40294"/>
    <cellStyle name="Вычисление 2 2 3 10 7" xfId="40295"/>
    <cellStyle name="Вычисление 2 2 3 10 8" xfId="40296"/>
    <cellStyle name="Вычисление 2 2 3 10 9" xfId="40297"/>
    <cellStyle name="Вычисление 2 2 3 11" xfId="40298"/>
    <cellStyle name="Вычисление 2 2 3 11 10" xfId="40299"/>
    <cellStyle name="Вычисление 2 2 3 11 11" xfId="40300"/>
    <cellStyle name="Вычисление 2 2 3 11 2" xfId="40301"/>
    <cellStyle name="Вычисление 2 2 3 11 3" xfId="40302"/>
    <cellStyle name="Вычисление 2 2 3 11 4" xfId="40303"/>
    <cellStyle name="Вычисление 2 2 3 11 5" xfId="40304"/>
    <cellStyle name="Вычисление 2 2 3 11 6" xfId="40305"/>
    <cellStyle name="Вычисление 2 2 3 11 7" xfId="40306"/>
    <cellStyle name="Вычисление 2 2 3 11 8" xfId="40307"/>
    <cellStyle name="Вычисление 2 2 3 11 9" xfId="40308"/>
    <cellStyle name="Вычисление 2 2 3 12" xfId="40309"/>
    <cellStyle name="Вычисление 2 2 3 12 10" xfId="40310"/>
    <cellStyle name="Вычисление 2 2 3 12 11" xfId="40311"/>
    <cellStyle name="Вычисление 2 2 3 12 2" xfId="40312"/>
    <cellStyle name="Вычисление 2 2 3 12 3" xfId="40313"/>
    <cellStyle name="Вычисление 2 2 3 12 4" xfId="40314"/>
    <cellStyle name="Вычисление 2 2 3 12 5" xfId="40315"/>
    <cellStyle name="Вычисление 2 2 3 12 6" xfId="40316"/>
    <cellStyle name="Вычисление 2 2 3 12 7" xfId="40317"/>
    <cellStyle name="Вычисление 2 2 3 12 8" xfId="40318"/>
    <cellStyle name="Вычисление 2 2 3 12 9" xfId="40319"/>
    <cellStyle name="Вычисление 2 2 3 13" xfId="40320"/>
    <cellStyle name="Вычисление 2 2 3 13 10" xfId="40321"/>
    <cellStyle name="Вычисление 2 2 3 13 11" xfId="40322"/>
    <cellStyle name="Вычисление 2 2 3 13 2" xfId="40323"/>
    <cellStyle name="Вычисление 2 2 3 13 3" xfId="40324"/>
    <cellStyle name="Вычисление 2 2 3 13 4" xfId="40325"/>
    <cellStyle name="Вычисление 2 2 3 13 5" xfId="40326"/>
    <cellStyle name="Вычисление 2 2 3 13 6" xfId="40327"/>
    <cellStyle name="Вычисление 2 2 3 13 7" xfId="40328"/>
    <cellStyle name="Вычисление 2 2 3 13 8" xfId="40329"/>
    <cellStyle name="Вычисление 2 2 3 13 9" xfId="40330"/>
    <cellStyle name="Вычисление 2 2 3 14" xfId="40331"/>
    <cellStyle name="Вычисление 2 2 3 14 10" xfId="40332"/>
    <cellStyle name="Вычисление 2 2 3 14 11" xfId="40333"/>
    <cellStyle name="Вычисление 2 2 3 14 2" xfId="40334"/>
    <cellStyle name="Вычисление 2 2 3 14 3" xfId="40335"/>
    <cellStyle name="Вычисление 2 2 3 14 4" xfId="40336"/>
    <cellStyle name="Вычисление 2 2 3 14 5" xfId="40337"/>
    <cellStyle name="Вычисление 2 2 3 14 6" xfId="40338"/>
    <cellStyle name="Вычисление 2 2 3 14 7" xfId="40339"/>
    <cellStyle name="Вычисление 2 2 3 14 8" xfId="40340"/>
    <cellStyle name="Вычисление 2 2 3 14 9" xfId="40341"/>
    <cellStyle name="Вычисление 2 2 3 15" xfId="40342"/>
    <cellStyle name="Вычисление 2 2 3 15 10" xfId="40343"/>
    <cellStyle name="Вычисление 2 2 3 15 11" xfId="40344"/>
    <cellStyle name="Вычисление 2 2 3 15 2" xfId="40345"/>
    <cellStyle name="Вычисление 2 2 3 15 3" xfId="40346"/>
    <cellStyle name="Вычисление 2 2 3 15 4" xfId="40347"/>
    <cellStyle name="Вычисление 2 2 3 15 5" xfId="40348"/>
    <cellStyle name="Вычисление 2 2 3 15 6" xfId="40349"/>
    <cellStyle name="Вычисление 2 2 3 15 7" xfId="40350"/>
    <cellStyle name="Вычисление 2 2 3 15 8" xfId="40351"/>
    <cellStyle name="Вычисление 2 2 3 15 9" xfId="40352"/>
    <cellStyle name="Вычисление 2 2 3 16" xfId="40353"/>
    <cellStyle name="Вычисление 2 2 3 16 10" xfId="40354"/>
    <cellStyle name="Вычисление 2 2 3 16 11" xfId="40355"/>
    <cellStyle name="Вычисление 2 2 3 16 2" xfId="40356"/>
    <cellStyle name="Вычисление 2 2 3 16 3" xfId="40357"/>
    <cellStyle name="Вычисление 2 2 3 16 4" xfId="40358"/>
    <cellStyle name="Вычисление 2 2 3 16 5" xfId="40359"/>
    <cellStyle name="Вычисление 2 2 3 16 6" xfId="40360"/>
    <cellStyle name="Вычисление 2 2 3 16 7" xfId="40361"/>
    <cellStyle name="Вычисление 2 2 3 16 8" xfId="40362"/>
    <cellStyle name="Вычисление 2 2 3 16 9" xfId="40363"/>
    <cellStyle name="Вычисление 2 2 3 17" xfId="40364"/>
    <cellStyle name="Вычисление 2 2 3 17 10" xfId="40365"/>
    <cellStyle name="Вычисление 2 2 3 17 11" xfId="40366"/>
    <cellStyle name="Вычисление 2 2 3 17 2" xfId="40367"/>
    <cellStyle name="Вычисление 2 2 3 17 3" xfId="40368"/>
    <cellStyle name="Вычисление 2 2 3 17 4" xfId="40369"/>
    <cellStyle name="Вычисление 2 2 3 17 5" xfId="40370"/>
    <cellStyle name="Вычисление 2 2 3 17 6" xfId="40371"/>
    <cellStyle name="Вычисление 2 2 3 17 7" xfId="40372"/>
    <cellStyle name="Вычисление 2 2 3 17 8" xfId="40373"/>
    <cellStyle name="Вычисление 2 2 3 17 9" xfId="40374"/>
    <cellStyle name="Вычисление 2 2 3 18" xfId="40375"/>
    <cellStyle name="Вычисление 2 2 3 18 10" xfId="40376"/>
    <cellStyle name="Вычисление 2 2 3 18 11" xfId="40377"/>
    <cellStyle name="Вычисление 2 2 3 18 2" xfId="40378"/>
    <cellStyle name="Вычисление 2 2 3 18 3" xfId="40379"/>
    <cellStyle name="Вычисление 2 2 3 18 4" xfId="40380"/>
    <cellStyle name="Вычисление 2 2 3 18 5" xfId="40381"/>
    <cellStyle name="Вычисление 2 2 3 18 6" xfId="40382"/>
    <cellStyle name="Вычисление 2 2 3 18 7" xfId="40383"/>
    <cellStyle name="Вычисление 2 2 3 18 8" xfId="40384"/>
    <cellStyle name="Вычисление 2 2 3 18 9" xfId="40385"/>
    <cellStyle name="Вычисление 2 2 3 19" xfId="40386"/>
    <cellStyle name="Вычисление 2 2 3 2" xfId="40387"/>
    <cellStyle name="Вычисление 2 2 3 2 10" xfId="40388"/>
    <cellStyle name="Вычисление 2 2 3 2 11" xfId="40389"/>
    <cellStyle name="Вычисление 2 2 3 2 2" xfId="40390"/>
    <cellStyle name="Вычисление 2 2 3 2 3" xfId="40391"/>
    <cellStyle name="Вычисление 2 2 3 2 4" xfId="40392"/>
    <cellStyle name="Вычисление 2 2 3 2 5" xfId="40393"/>
    <cellStyle name="Вычисление 2 2 3 2 6" xfId="40394"/>
    <cellStyle name="Вычисление 2 2 3 2 7" xfId="40395"/>
    <cellStyle name="Вычисление 2 2 3 2 8" xfId="40396"/>
    <cellStyle name="Вычисление 2 2 3 2 9" xfId="40397"/>
    <cellStyle name="Вычисление 2 2 3 20" xfId="40398"/>
    <cellStyle name="Вычисление 2 2 3 21" xfId="40399"/>
    <cellStyle name="Вычисление 2 2 3 22" xfId="40400"/>
    <cellStyle name="Вычисление 2 2 3 23" xfId="40401"/>
    <cellStyle name="Вычисление 2 2 3 24" xfId="40402"/>
    <cellStyle name="Вычисление 2 2 3 25" xfId="40403"/>
    <cellStyle name="Вычисление 2 2 3 26" xfId="40404"/>
    <cellStyle name="Вычисление 2 2 3 27" xfId="40405"/>
    <cellStyle name="Вычисление 2 2 3 28" xfId="40406"/>
    <cellStyle name="Вычисление 2 2 3 29" xfId="40407"/>
    <cellStyle name="Вычисление 2 2 3 3" xfId="40408"/>
    <cellStyle name="Вычисление 2 2 3 3 10" xfId="40409"/>
    <cellStyle name="Вычисление 2 2 3 3 11" xfId="40410"/>
    <cellStyle name="Вычисление 2 2 3 3 2" xfId="40411"/>
    <cellStyle name="Вычисление 2 2 3 3 3" xfId="40412"/>
    <cellStyle name="Вычисление 2 2 3 3 4" xfId="40413"/>
    <cellStyle name="Вычисление 2 2 3 3 5" xfId="40414"/>
    <cellStyle name="Вычисление 2 2 3 3 6" xfId="40415"/>
    <cellStyle name="Вычисление 2 2 3 3 7" xfId="40416"/>
    <cellStyle name="Вычисление 2 2 3 3 8" xfId="40417"/>
    <cellStyle name="Вычисление 2 2 3 3 9" xfId="40418"/>
    <cellStyle name="Вычисление 2 2 3 30" xfId="40419"/>
    <cellStyle name="Вычисление 2 2 3 31" xfId="40420"/>
    <cellStyle name="Вычисление 2 2 3 32" xfId="40421"/>
    <cellStyle name="Вычисление 2 2 3 33" xfId="40422"/>
    <cellStyle name="Вычисление 2 2 3 34" xfId="40423"/>
    <cellStyle name="Вычисление 2 2 3 35" xfId="40424"/>
    <cellStyle name="Вычисление 2 2 3 36" xfId="40425"/>
    <cellStyle name="Вычисление 2 2 3 37" xfId="40426"/>
    <cellStyle name="Вычисление 2 2 3 38" xfId="40427"/>
    <cellStyle name="Вычисление 2 2 3 39" xfId="40428"/>
    <cellStyle name="Вычисление 2 2 3 4" xfId="40429"/>
    <cellStyle name="Вычисление 2 2 3 4 10" xfId="40430"/>
    <cellStyle name="Вычисление 2 2 3 4 11" xfId="40431"/>
    <cellStyle name="Вычисление 2 2 3 4 2" xfId="40432"/>
    <cellStyle name="Вычисление 2 2 3 4 3" xfId="40433"/>
    <cellStyle name="Вычисление 2 2 3 4 4" xfId="40434"/>
    <cellStyle name="Вычисление 2 2 3 4 5" xfId="40435"/>
    <cellStyle name="Вычисление 2 2 3 4 6" xfId="40436"/>
    <cellStyle name="Вычисление 2 2 3 4 7" xfId="40437"/>
    <cellStyle name="Вычисление 2 2 3 4 8" xfId="40438"/>
    <cellStyle name="Вычисление 2 2 3 4 9" xfId="40439"/>
    <cellStyle name="Вычисление 2 2 3 40" xfId="40440"/>
    <cellStyle name="Вычисление 2 2 3 5" xfId="40441"/>
    <cellStyle name="Вычисление 2 2 3 5 10" xfId="40442"/>
    <cellStyle name="Вычисление 2 2 3 5 11" xfId="40443"/>
    <cellStyle name="Вычисление 2 2 3 5 2" xfId="40444"/>
    <cellStyle name="Вычисление 2 2 3 5 3" xfId="40445"/>
    <cellStyle name="Вычисление 2 2 3 5 4" xfId="40446"/>
    <cellStyle name="Вычисление 2 2 3 5 5" xfId="40447"/>
    <cellStyle name="Вычисление 2 2 3 5 6" xfId="40448"/>
    <cellStyle name="Вычисление 2 2 3 5 7" xfId="40449"/>
    <cellStyle name="Вычисление 2 2 3 5 8" xfId="40450"/>
    <cellStyle name="Вычисление 2 2 3 5 9" xfId="40451"/>
    <cellStyle name="Вычисление 2 2 3 6" xfId="40452"/>
    <cellStyle name="Вычисление 2 2 3 6 10" xfId="40453"/>
    <cellStyle name="Вычисление 2 2 3 6 11" xfId="40454"/>
    <cellStyle name="Вычисление 2 2 3 6 2" xfId="40455"/>
    <cellStyle name="Вычисление 2 2 3 6 3" xfId="40456"/>
    <cellStyle name="Вычисление 2 2 3 6 4" xfId="40457"/>
    <cellStyle name="Вычисление 2 2 3 6 5" xfId="40458"/>
    <cellStyle name="Вычисление 2 2 3 6 6" xfId="40459"/>
    <cellStyle name="Вычисление 2 2 3 6 7" xfId="40460"/>
    <cellStyle name="Вычисление 2 2 3 6 8" xfId="40461"/>
    <cellStyle name="Вычисление 2 2 3 6 9" xfId="40462"/>
    <cellStyle name="Вычисление 2 2 3 7" xfId="40463"/>
    <cellStyle name="Вычисление 2 2 3 7 10" xfId="40464"/>
    <cellStyle name="Вычисление 2 2 3 7 11" xfId="40465"/>
    <cellStyle name="Вычисление 2 2 3 7 2" xfId="40466"/>
    <cellStyle name="Вычисление 2 2 3 7 3" xfId="40467"/>
    <cellStyle name="Вычисление 2 2 3 7 4" xfId="40468"/>
    <cellStyle name="Вычисление 2 2 3 7 5" xfId="40469"/>
    <cellStyle name="Вычисление 2 2 3 7 6" xfId="40470"/>
    <cellStyle name="Вычисление 2 2 3 7 7" xfId="40471"/>
    <cellStyle name="Вычисление 2 2 3 7 8" xfId="40472"/>
    <cellStyle name="Вычисление 2 2 3 7 9" xfId="40473"/>
    <cellStyle name="Вычисление 2 2 3 8" xfId="40474"/>
    <cellStyle name="Вычисление 2 2 3 8 10" xfId="40475"/>
    <cellStyle name="Вычисление 2 2 3 8 11" xfId="40476"/>
    <cellStyle name="Вычисление 2 2 3 8 2" xfId="40477"/>
    <cellStyle name="Вычисление 2 2 3 8 3" xfId="40478"/>
    <cellStyle name="Вычисление 2 2 3 8 4" xfId="40479"/>
    <cellStyle name="Вычисление 2 2 3 8 5" xfId="40480"/>
    <cellStyle name="Вычисление 2 2 3 8 6" xfId="40481"/>
    <cellStyle name="Вычисление 2 2 3 8 7" xfId="40482"/>
    <cellStyle name="Вычисление 2 2 3 8 8" xfId="40483"/>
    <cellStyle name="Вычисление 2 2 3 8 9" xfId="40484"/>
    <cellStyle name="Вычисление 2 2 3 9" xfId="40485"/>
    <cellStyle name="Вычисление 2 2 3 9 10" xfId="40486"/>
    <cellStyle name="Вычисление 2 2 3 9 11" xfId="40487"/>
    <cellStyle name="Вычисление 2 2 3 9 2" xfId="40488"/>
    <cellStyle name="Вычисление 2 2 3 9 3" xfId="40489"/>
    <cellStyle name="Вычисление 2 2 3 9 4" xfId="40490"/>
    <cellStyle name="Вычисление 2 2 3 9 5" xfId="40491"/>
    <cellStyle name="Вычисление 2 2 3 9 6" xfId="40492"/>
    <cellStyle name="Вычисление 2 2 3 9 7" xfId="40493"/>
    <cellStyle name="Вычисление 2 2 3 9 8" xfId="40494"/>
    <cellStyle name="Вычисление 2 2 3 9 9" xfId="40495"/>
    <cellStyle name="Вычисление 2 2 30" xfId="40496"/>
    <cellStyle name="Вычисление 2 2 31" xfId="40497"/>
    <cellStyle name="Вычисление 2 2 32" xfId="40498"/>
    <cellStyle name="Вычисление 2 2 33" xfId="40499"/>
    <cellStyle name="Вычисление 2 2 34" xfId="40500"/>
    <cellStyle name="Вычисление 2 2 35" xfId="40501"/>
    <cellStyle name="Вычисление 2 2 36" xfId="40502"/>
    <cellStyle name="Вычисление 2 2 37" xfId="40503"/>
    <cellStyle name="Вычисление 2 2 38" xfId="40504"/>
    <cellStyle name="Вычисление 2 2 39" xfId="40505"/>
    <cellStyle name="Вычисление 2 2 4" xfId="40506"/>
    <cellStyle name="Вычисление 2 2 4 10" xfId="40507"/>
    <cellStyle name="Вычисление 2 2 4 10 10" xfId="40508"/>
    <cellStyle name="Вычисление 2 2 4 10 11" xfId="40509"/>
    <cellStyle name="Вычисление 2 2 4 10 2" xfId="40510"/>
    <cellStyle name="Вычисление 2 2 4 10 3" xfId="40511"/>
    <cellStyle name="Вычисление 2 2 4 10 4" xfId="40512"/>
    <cellStyle name="Вычисление 2 2 4 10 5" xfId="40513"/>
    <cellStyle name="Вычисление 2 2 4 10 6" xfId="40514"/>
    <cellStyle name="Вычисление 2 2 4 10 7" xfId="40515"/>
    <cellStyle name="Вычисление 2 2 4 10 8" xfId="40516"/>
    <cellStyle name="Вычисление 2 2 4 10 9" xfId="40517"/>
    <cellStyle name="Вычисление 2 2 4 11" xfId="40518"/>
    <cellStyle name="Вычисление 2 2 4 11 10" xfId="40519"/>
    <cellStyle name="Вычисление 2 2 4 11 11" xfId="40520"/>
    <cellStyle name="Вычисление 2 2 4 11 2" xfId="40521"/>
    <cellStyle name="Вычисление 2 2 4 11 3" xfId="40522"/>
    <cellStyle name="Вычисление 2 2 4 11 4" xfId="40523"/>
    <cellStyle name="Вычисление 2 2 4 11 5" xfId="40524"/>
    <cellStyle name="Вычисление 2 2 4 11 6" xfId="40525"/>
    <cellStyle name="Вычисление 2 2 4 11 7" xfId="40526"/>
    <cellStyle name="Вычисление 2 2 4 11 8" xfId="40527"/>
    <cellStyle name="Вычисление 2 2 4 11 9" xfId="40528"/>
    <cellStyle name="Вычисление 2 2 4 12" xfId="40529"/>
    <cellStyle name="Вычисление 2 2 4 12 10" xfId="40530"/>
    <cellStyle name="Вычисление 2 2 4 12 11" xfId="40531"/>
    <cellStyle name="Вычисление 2 2 4 12 2" xfId="40532"/>
    <cellStyle name="Вычисление 2 2 4 12 3" xfId="40533"/>
    <cellStyle name="Вычисление 2 2 4 12 4" xfId="40534"/>
    <cellStyle name="Вычисление 2 2 4 12 5" xfId="40535"/>
    <cellStyle name="Вычисление 2 2 4 12 6" xfId="40536"/>
    <cellStyle name="Вычисление 2 2 4 12 7" xfId="40537"/>
    <cellStyle name="Вычисление 2 2 4 12 8" xfId="40538"/>
    <cellStyle name="Вычисление 2 2 4 12 9" xfId="40539"/>
    <cellStyle name="Вычисление 2 2 4 13" xfId="40540"/>
    <cellStyle name="Вычисление 2 2 4 13 10" xfId="40541"/>
    <cellStyle name="Вычисление 2 2 4 13 11" xfId="40542"/>
    <cellStyle name="Вычисление 2 2 4 13 2" xfId="40543"/>
    <cellStyle name="Вычисление 2 2 4 13 3" xfId="40544"/>
    <cellStyle name="Вычисление 2 2 4 13 4" xfId="40545"/>
    <cellStyle name="Вычисление 2 2 4 13 5" xfId="40546"/>
    <cellStyle name="Вычисление 2 2 4 13 6" xfId="40547"/>
    <cellStyle name="Вычисление 2 2 4 13 7" xfId="40548"/>
    <cellStyle name="Вычисление 2 2 4 13 8" xfId="40549"/>
    <cellStyle name="Вычисление 2 2 4 13 9" xfId="40550"/>
    <cellStyle name="Вычисление 2 2 4 14" xfId="40551"/>
    <cellStyle name="Вычисление 2 2 4 14 10" xfId="40552"/>
    <cellStyle name="Вычисление 2 2 4 14 11" xfId="40553"/>
    <cellStyle name="Вычисление 2 2 4 14 2" xfId="40554"/>
    <cellStyle name="Вычисление 2 2 4 14 3" xfId="40555"/>
    <cellStyle name="Вычисление 2 2 4 14 4" xfId="40556"/>
    <cellStyle name="Вычисление 2 2 4 14 5" xfId="40557"/>
    <cellStyle name="Вычисление 2 2 4 14 6" xfId="40558"/>
    <cellStyle name="Вычисление 2 2 4 14 7" xfId="40559"/>
    <cellStyle name="Вычисление 2 2 4 14 8" xfId="40560"/>
    <cellStyle name="Вычисление 2 2 4 14 9" xfId="40561"/>
    <cellStyle name="Вычисление 2 2 4 15" xfId="40562"/>
    <cellStyle name="Вычисление 2 2 4 15 10" xfId="40563"/>
    <cellStyle name="Вычисление 2 2 4 15 11" xfId="40564"/>
    <cellStyle name="Вычисление 2 2 4 15 2" xfId="40565"/>
    <cellStyle name="Вычисление 2 2 4 15 3" xfId="40566"/>
    <cellStyle name="Вычисление 2 2 4 15 4" xfId="40567"/>
    <cellStyle name="Вычисление 2 2 4 15 5" xfId="40568"/>
    <cellStyle name="Вычисление 2 2 4 15 6" xfId="40569"/>
    <cellStyle name="Вычисление 2 2 4 15 7" xfId="40570"/>
    <cellStyle name="Вычисление 2 2 4 15 8" xfId="40571"/>
    <cellStyle name="Вычисление 2 2 4 15 9" xfId="40572"/>
    <cellStyle name="Вычисление 2 2 4 16" xfId="40573"/>
    <cellStyle name="Вычисление 2 2 4 16 10" xfId="40574"/>
    <cellStyle name="Вычисление 2 2 4 16 11" xfId="40575"/>
    <cellStyle name="Вычисление 2 2 4 16 2" xfId="40576"/>
    <cellStyle name="Вычисление 2 2 4 16 3" xfId="40577"/>
    <cellStyle name="Вычисление 2 2 4 16 4" xfId="40578"/>
    <cellStyle name="Вычисление 2 2 4 16 5" xfId="40579"/>
    <cellStyle name="Вычисление 2 2 4 16 6" xfId="40580"/>
    <cellStyle name="Вычисление 2 2 4 16 7" xfId="40581"/>
    <cellStyle name="Вычисление 2 2 4 16 8" xfId="40582"/>
    <cellStyle name="Вычисление 2 2 4 16 9" xfId="40583"/>
    <cellStyle name="Вычисление 2 2 4 17" xfId="40584"/>
    <cellStyle name="Вычисление 2 2 4 17 10" xfId="40585"/>
    <cellStyle name="Вычисление 2 2 4 17 11" xfId="40586"/>
    <cellStyle name="Вычисление 2 2 4 17 2" xfId="40587"/>
    <cellStyle name="Вычисление 2 2 4 17 3" xfId="40588"/>
    <cellStyle name="Вычисление 2 2 4 17 4" xfId="40589"/>
    <cellStyle name="Вычисление 2 2 4 17 5" xfId="40590"/>
    <cellStyle name="Вычисление 2 2 4 17 6" xfId="40591"/>
    <cellStyle name="Вычисление 2 2 4 17 7" xfId="40592"/>
    <cellStyle name="Вычисление 2 2 4 17 8" xfId="40593"/>
    <cellStyle name="Вычисление 2 2 4 17 9" xfId="40594"/>
    <cellStyle name="Вычисление 2 2 4 18" xfId="40595"/>
    <cellStyle name="Вычисление 2 2 4 18 10" xfId="40596"/>
    <cellStyle name="Вычисление 2 2 4 18 11" xfId="40597"/>
    <cellStyle name="Вычисление 2 2 4 18 2" xfId="40598"/>
    <cellStyle name="Вычисление 2 2 4 18 3" xfId="40599"/>
    <cellStyle name="Вычисление 2 2 4 18 4" xfId="40600"/>
    <cellStyle name="Вычисление 2 2 4 18 5" xfId="40601"/>
    <cellStyle name="Вычисление 2 2 4 18 6" xfId="40602"/>
    <cellStyle name="Вычисление 2 2 4 18 7" xfId="40603"/>
    <cellStyle name="Вычисление 2 2 4 18 8" xfId="40604"/>
    <cellStyle name="Вычисление 2 2 4 18 9" xfId="40605"/>
    <cellStyle name="Вычисление 2 2 4 19" xfId="40606"/>
    <cellStyle name="Вычисление 2 2 4 2" xfId="40607"/>
    <cellStyle name="Вычисление 2 2 4 2 10" xfId="40608"/>
    <cellStyle name="Вычисление 2 2 4 2 11" xfId="40609"/>
    <cellStyle name="Вычисление 2 2 4 2 2" xfId="40610"/>
    <cellStyle name="Вычисление 2 2 4 2 3" xfId="40611"/>
    <cellStyle name="Вычисление 2 2 4 2 4" xfId="40612"/>
    <cellStyle name="Вычисление 2 2 4 2 5" xfId="40613"/>
    <cellStyle name="Вычисление 2 2 4 2 6" xfId="40614"/>
    <cellStyle name="Вычисление 2 2 4 2 7" xfId="40615"/>
    <cellStyle name="Вычисление 2 2 4 2 8" xfId="40616"/>
    <cellStyle name="Вычисление 2 2 4 2 9" xfId="40617"/>
    <cellStyle name="Вычисление 2 2 4 20" xfId="40618"/>
    <cellStyle name="Вычисление 2 2 4 21" xfId="40619"/>
    <cellStyle name="Вычисление 2 2 4 22" xfId="40620"/>
    <cellStyle name="Вычисление 2 2 4 23" xfId="40621"/>
    <cellStyle name="Вычисление 2 2 4 24" xfId="40622"/>
    <cellStyle name="Вычисление 2 2 4 25" xfId="40623"/>
    <cellStyle name="Вычисление 2 2 4 26" xfId="40624"/>
    <cellStyle name="Вычисление 2 2 4 27" xfId="40625"/>
    <cellStyle name="Вычисление 2 2 4 28" xfId="40626"/>
    <cellStyle name="Вычисление 2 2 4 29" xfId="40627"/>
    <cellStyle name="Вычисление 2 2 4 3" xfId="40628"/>
    <cellStyle name="Вычисление 2 2 4 3 10" xfId="40629"/>
    <cellStyle name="Вычисление 2 2 4 3 11" xfId="40630"/>
    <cellStyle name="Вычисление 2 2 4 3 2" xfId="40631"/>
    <cellStyle name="Вычисление 2 2 4 3 3" xfId="40632"/>
    <cellStyle name="Вычисление 2 2 4 3 4" xfId="40633"/>
    <cellStyle name="Вычисление 2 2 4 3 5" xfId="40634"/>
    <cellStyle name="Вычисление 2 2 4 3 6" xfId="40635"/>
    <cellStyle name="Вычисление 2 2 4 3 7" xfId="40636"/>
    <cellStyle name="Вычисление 2 2 4 3 8" xfId="40637"/>
    <cellStyle name="Вычисление 2 2 4 3 9" xfId="40638"/>
    <cellStyle name="Вычисление 2 2 4 30" xfId="40639"/>
    <cellStyle name="Вычисление 2 2 4 31" xfId="40640"/>
    <cellStyle name="Вычисление 2 2 4 32" xfId="40641"/>
    <cellStyle name="Вычисление 2 2 4 33" xfId="40642"/>
    <cellStyle name="Вычисление 2 2 4 34" xfId="40643"/>
    <cellStyle name="Вычисление 2 2 4 35" xfId="40644"/>
    <cellStyle name="Вычисление 2 2 4 36" xfId="40645"/>
    <cellStyle name="Вычисление 2 2 4 37" xfId="40646"/>
    <cellStyle name="Вычисление 2 2 4 38" xfId="40647"/>
    <cellStyle name="Вычисление 2 2 4 39" xfId="40648"/>
    <cellStyle name="Вычисление 2 2 4 4" xfId="40649"/>
    <cellStyle name="Вычисление 2 2 4 4 10" xfId="40650"/>
    <cellStyle name="Вычисление 2 2 4 4 11" xfId="40651"/>
    <cellStyle name="Вычисление 2 2 4 4 2" xfId="40652"/>
    <cellStyle name="Вычисление 2 2 4 4 3" xfId="40653"/>
    <cellStyle name="Вычисление 2 2 4 4 4" xfId="40654"/>
    <cellStyle name="Вычисление 2 2 4 4 5" xfId="40655"/>
    <cellStyle name="Вычисление 2 2 4 4 6" xfId="40656"/>
    <cellStyle name="Вычисление 2 2 4 4 7" xfId="40657"/>
    <cellStyle name="Вычисление 2 2 4 4 8" xfId="40658"/>
    <cellStyle name="Вычисление 2 2 4 4 9" xfId="40659"/>
    <cellStyle name="Вычисление 2 2 4 40" xfId="40660"/>
    <cellStyle name="Вычисление 2 2 4 5" xfId="40661"/>
    <cellStyle name="Вычисление 2 2 4 5 10" xfId="40662"/>
    <cellStyle name="Вычисление 2 2 4 5 11" xfId="40663"/>
    <cellStyle name="Вычисление 2 2 4 5 2" xfId="40664"/>
    <cellStyle name="Вычисление 2 2 4 5 3" xfId="40665"/>
    <cellStyle name="Вычисление 2 2 4 5 4" xfId="40666"/>
    <cellStyle name="Вычисление 2 2 4 5 5" xfId="40667"/>
    <cellStyle name="Вычисление 2 2 4 5 6" xfId="40668"/>
    <cellStyle name="Вычисление 2 2 4 5 7" xfId="40669"/>
    <cellStyle name="Вычисление 2 2 4 5 8" xfId="40670"/>
    <cellStyle name="Вычисление 2 2 4 5 9" xfId="40671"/>
    <cellStyle name="Вычисление 2 2 4 6" xfId="40672"/>
    <cellStyle name="Вычисление 2 2 4 6 10" xfId="40673"/>
    <cellStyle name="Вычисление 2 2 4 6 11" xfId="40674"/>
    <cellStyle name="Вычисление 2 2 4 6 2" xfId="40675"/>
    <cellStyle name="Вычисление 2 2 4 6 3" xfId="40676"/>
    <cellStyle name="Вычисление 2 2 4 6 4" xfId="40677"/>
    <cellStyle name="Вычисление 2 2 4 6 5" xfId="40678"/>
    <cellStyle name="Вычисление 2 2 4 6 6" xfId="40679"/>
    <cellStyle name="Вычисление 2 2 4 6 7" xfId="40680"/>
    <cellStyle name="Вычисление 2 2 4 6 8" xfId="40681"/>
    <cellStyle name="Вычисление 2 2 4 6 9" xfId="40682"/>
    <cellStyle name="Вычисление 2 2 4 7" xfId="40683"/>
    <cellStyle name="Вычисление 2 2 4 7 10" xfId="40684"/>
    <cellStyle name="Вычисление 2 2 4 7 11" xfId="40685"/>
    <cellStyle name="Вычисление 2 2 4 7 2" xfId="40686"/>
    <cellStyle name="Вычисление 2 2 4 7 3" xfId="40687"/>
    <cellStyle name="Вычисление 2 2 4 7 4" xfId="40688"/>
    <cellStyle name="Вычисление 2 2 4 7 5" xfId="40689"/>
    <cellStyle name="Вычисление 2 2 4 7 6" xfId="40690"/>
    <cellStyle name="Вычисление 2 2 4 7 7" xfId="40691"/>
    <cellStyle name="Вычисление 2 2 4 7 8" xfId="40692"/>
    <cellStyle name="Вычисление 2 2 4 7 9" xfId="40693"/>
    <cellStyle name="Вычисление 2 2 4 8" xfId="40694"/>
    <cellStyle name="Вычисление 2 2 4 8 10" xfId="40695"/>
    <cellStyle name="Вычисление 2 2 4 8 11" xfId="40696"/>
    <cellStyle name="Вычисление 2 2 4 8 2" xfId="40697"/>
    <cellStyle name="Вычисление 2 2 4 8 3" xfId="40698"/>
    <cellStyle name="Вычисление 2 2 4 8 4" xfId="40699"/>
    <cellStyle name="Вычисление 2 2 4 8 5" xfId="40700"/>
    <cellStyle name="Вычисление 2 2 4 8 6" xfId="40701"/>
    <cellStyle name="Вычисление 2 2 4 8 7" xfId="40702"/>
    <cellStyle name="Вычисление 2 2 4 8 8" xfId="40703"/>
    <cellStyle name="Вычисление 2 2 4 8 9" xfId="40704"/>
    <cellStyle name="Вычисление 2 2 4 9" xfId="40705"/>
    <cellStyle name="Вычисление 2 2 4 9 10" xfId="40706"/>
    <cellStyle name="Вычисление 2 2 4 9 11" xfId="40707"/>
    <cellStyle name="Вычисление 2 2 4 9 2" xfId="40708"/>
    <cellStyle name="Вычисление 2 2 4 9 3" xfId="40709"/>
    <cellStyle name="Вычисление 2 2 4 9 4" xfId="40710"/>
    <cellStyle name="Вычисление 2 2 4 9 5" xfId="40711"/>
    <cellStyle name="Вычисление 2 2 4 9 6" xfId="40712"/>
    <cellStyle name="Вычисление 2 2 4 9 7" xfId="40713"/>
    <cellStyle name="Вычисление 2 2 4 9 8" xfId="40714"/>
    <cellStyle name="Вычисление 2 2 4 9 9" xfId="40715"/>
    <cellStyle name="Вычисление 2 2 40" xfId="40716"/>
    <cellStyle name="Вычисление 2 2 41" xfId="40717"/>
    <cellStyle name="Вычисление 2 2 42" xfId="40718"/>
    <cellStyle name="Вычисление 2 2 43" xfId="40719"/>
    <cellStyle name="Вычисление 2 2 44" xfId="40720"/>
    <cellStyle name="Вычисление 2 2 45" xfId="40721"/>
    <cellStyle name="Вычисление 2 2 46" xfId="40722"/>
    <cellStyle name="Вычисление 2 2 47" xfId="40723"/>
    <cellStyle name="Вычисление 2 2 5" xfId="40724"/>
    <cellStyle name="Вычисление 2 2 5 10" xfId="40725"/>
    <cellStyle name="Вычисление 2 2 5 10 10" xfId="40726"/>
    <cellStyle name="Вычисление 2 2 5 10 11" xfId="40727"/>
    <cellStyle name="Вычисление 2 2 5 10 2" xfId="40728"/>
    <cellStyle name="Вычисление 2 2 5 10 3" xfId="40729"/>
    <cellStyle name="Вычисление 2 2 5 10 4" xfId="40730"/>
    <cellStyle name="Вычисление 2 2 5 10 5" xfId="40731"/>
    <cellStyle name="Вычисление 2 2 5 10 6" xfId="40732"/>
    <cellStyle name="Вычисление 2 2 5 10 7" xfId="40733"/>
    <cellStyle name="Вычисление 2 2 5 10 8" xfId="40734"/>
    <cellStyle name="Вычисление 2 2 5 10 9" xfId="40735"/>
    <cellStyle name="Вычисление 2 2 5 11" xfId="40736"/>
    <cellStyle name="Вычисление 2 2 5 11 10" xfId="40737"/>
    <cellStyle name="Вычисление 2 2 5 11 11" xfId="40738"/>
    <cellStyle name="Вычисление 2 2 5 11 2" xfId="40739"/>
    <cellStyle name="Вычисление 2 2 5 11 3" xfId="40740"/>
    <cellStyle name="Вычисление 2 2 5 11 4" xfId="40741"/>
    <cellStyle name="Вычисление 2 2 5 11 5" xfId="40742"/>
    <cellStyle name="Вычисление 2 2 5 11 6" xfId="40743"/>
    <cellStyle name="Вычисление 2 2 5 11 7" xfId="40744"/>
    <cellStyle name="Вычисление 2 2 5 11 8" xfId="40745"/>
    <cellStyle name="Вычисление 2 2 5 11 9" xfId="40746"/>
    <cellStyle name="Вычисление 2 2 5 12" xfId="40747"/>
    <cellStyle name="Вычисление 2 2 5 12 10" xfId="40748"/>
    <cellStyle name="Вычисление 2 2 5 12 11" xfId="40749"/>
    <cellStyle name="Вычисление 2 2 5 12 2" xfId="40750"/>
    <cellStyle name="Вычисление 2 2 5 12 3" xfId="40751"/>
    <cellStyle name="Вычисление 2 2 5 12 4" xfId="40752"/>
    <cellStyle name="Вычисление 2 2 5 12 5" xfId="40753"/>
    <cellStyle name="Вычисление 2 2 5 12 6" xfId="40754"/>
    <cellStyle name="Вычисление 2 2 5 12 7" xfId="40755"/>
    <cellStyle name="Вычисление 2 2 5 12 8" xfId="40756"/>
    <cellStyle name="Вычисление 2 2 5 12 9" xfId="40757"/>
    <cellStyle name="Вычисление 2 2 5 13" xfId="40758"/>
    <cellStyle name="Вычисление 2 2 5 13 10" xfId="40759"/>
    <cellStyle name="Вычисление 2 2 5 13 11" xfId="40760"/>
    <cellStyle name="Вычисление 2 2 5 13 2" xfId="40761"/>
    <cellStyle name="Вычисление 2 2 5 13 3" xfId="40762"/>
    <cellStyle name="Вычисление 2 2 5 13 4" xfId="40763"/>
    <cellStyle name="Вычисление 2 2 5 13 5" xfId="40764"/>
    <cellStyle name="Вычисление 2 2 5 13 6" xfId="40765"/>
    <cellStyle name="Вычисление 2 2 5 13 7" xfId="40766"/>
    <cellStyle name="Вычисление 2 2 5 13 8" xfId="40767"/>
    <cellStyle name="Вычисление 2 2 5 13 9" xfId="40768"/>
    <cellStyle name="Вычисление 2 2 5 14" xfId="40769"/>
    <cellStyle name="Вычисление 2 2 5 14 10" xfId="40770"/>
    <cellStyle name="Вычисление 2 2 5 14 11" xfId="40771"/>
    <cellStyle name="Вычисление 2 2 5 14 2" xfId="40772"/>
    <cellStyle name="Вычисление 2 2 5 14 3" xfId="40773"/>
    <cellStyle name="Вычисление 2 2 5 14 4" xfId="40774"/>
    <cellStyle name="Вычисление 2 2 5 14 5" xfId="40775"/>
    <cellStyle name="Вычисление 2 2 5 14 6" xfId="40776"/>
    <cellStyle name="Вычисление 2 2 5 14 7" xfId="40777"/>
    <cellStyle name="Вычисление 2 2 5 14 8" xfId="40778"/>
    <cellStyle name="Вычисление 2 2 5 14 9" xfId="40779"/>
    <cellStyle name="Вычисление 2 2 5 15" xfId="40780"/>
    <cellStyle name="Вычисление 2 2 5 15 10" xfId="40781"/>
    <cellStyle name="Вычисление 2 2 5 15 11" xfId="40782"/>
    <cellStyle name="Вычисление 2 2 5 15 2" xfId="40783"/>
    <cellStyle name="Вычисление 2 2 5 15 3" xfId="40784"/>
    <cellStyle name="Вычисление 2 2 5 15 4" xfId="40785"/>
    <cellStyle name="Вычисление 2 2 5 15 5" xfId="40786"/>
    <cellStyle name="Вычисление 2 2 5 15 6" xfId="40787"/>
    <cellStyle name="Вычисление 2 2 5 15 7" xfId="40788"/>
    <cellStyle name="Вычисление 2 2 5 15 8" xfId="40789"/>
    <cellStyle name="Вычисление 2 2 5 15 9" xfId="40790"/>
    <cellStyle name="Вычисление 2 2 5 16" xfId="40791"/>
    <cellStyle name="Вычисление 2 2 5 16 10" xfId="40792"/>
    <cellStyle name="Вычисление 2 2 5 16 11" xfId="40793"/>
    <cellStyle name="Вычисление 2 2 5 16 2" xfId="40794"/>
    <cellStyle name="Вычисление 2 2 5 16 3" xfId="40795"/>
    <cellStyle name="Вычисление 2 2 5 16 4" xfId="40796"/>
    <cellStyle name="Вычисление 2 2 5 16 5" xfId="40797"/>
    <cellStyle name="Вычисление 2 2 5 16 6" xfId="40798"/>
    <cellStyle name="Вычисление 2 2 5 16 7" xfId="40799"/>
    <cellStyle name="Вычисление 2 2 5 16 8" xfId="40800"/>
    <cellStyle name="Вычисление 2 2 5 16 9" xfId="40801"/>
    <cellStyle name="Вычисление 2 2 5 17" xfId="40802"/>
    <cellStyle name="Вычисление 2 2 5 17 10" xfId="40803"/>
    <cellStyle name="Вычисление 2 2 5 17 11" xfId="40804"/>
    <cellStyle name="Вычисление 2 2 5 17 2" xfId="40805"/>
    <cellStyle name="Вычисление 2 2 5 17 3" xfId="40806"/>
    <cellStyle name="Вычисление 2 2 5 17 4" xfId="40807"/>
    <cellStyle name="Вычисление 2 2 5 17 5" xfId="40808"/>
    <cellStyle name="Вычисление 2 2 5 17 6" xfId="40809"/>
    <cellStyle name="Вычисление 2 2 5 17 7" xfId="40810"/>
    <cellStyle name="Вычисление 2 2 5 17 8" xfId="40811"/>
    <cellStyle name="Вычисление 2 2 5 17 9" xfId="40812"/>
    <cellStyle name="Вычисление 2 2 5 18" xfId="40813"/>
    <cellStyle name="Вычисление 2 2 5 18 10" xfId="40814"/>
    <cellStyle name="Вычисление 2 2 5 18 11" xfId="40815"/>
    <cellStyle name="Вычисление 2 2 5 18 2" xfId="40816"/>
    <cellStyle name="Вычисление 2 2 5 18 3" xfId="40817"/>
    <cellStyle name="Вычисление 2 2 5 18 4" xfId="40818"/>
    <cellStyle name="Вычисление 2 2 5 18 5" xfId="40819"/>
    <cellStyle name="Вычисление 2 2 5 18 6" xfId="40820"/>
    <cellStyle name="Вычисление 2 2 5 18 7" xfId="40821"/>
    <cellStyle name="Вычисление 2 2 5 18 8" xfId="40822"/>
    <cellStyle name="Вычисление 2 2 5 18 9" xfId="40823"/>
    <cellStyle name="Вычисление 2 2 5 19" xfId="40824"/>
    <cellStyle name="Вычисление 2 2 5 2" xfId="40825"/>
    <cellStyle name="Вычисление 2 2 5 2 10" xfId="40826"/>
    <cellStyle name="Вычисление 2 2 5 2 11" xfId="40827"/>
    <cellStyle name="Вычисление 2 2 5 2 2" xfId="40828"/>
    <cellStyle name="Вычисление 2 2 5 2 3" xfId="40829"/>
    <cellStyle name="Вычисление 2 2 5 2 4" xfId="40830"/>
    <cellStyle name="Вычисление 2 2 5 2 5" xfId="40831"/>
    <cellStyle name="Вычисление 2 2 5 2 6" xfId="40832"/>
    <cellStyle name="Вычисление 2 2 5 2 7" xfId="40833"/>
    <cellStyle name="Вычисление 2 2 5 2 8" xfId="40834"/>
    <cellStyle name="Вычисление 2 2 5 2 9" xfId="40835"/>
    <cellStyle name="Вычисление 2 2 5 20" xfId="40836"/>
    <cellStyle name="Вычисление 2 2 5 21" xfId="40837"/>
    <cellStyle name="Вычисление 2 2 5 22" xfId="40838"/>
    <cellStyle name="Вычисление 2 2 5 23" xfId="40839"/>
    <cellStyle name="Вычисление 2 2 5 24" xfId="40840"/>
    <cellStyle name="Вычисление 2 2 5 25" xfId="40841"/>
    <cellStyle name="Вычисление 2 2 5 26" xfId="40842"/>
    <cellStyle name="Вычисление 2 2 5 27" xfId="40843"/>
    <cellStyle name="Вычисление 2 2 5 28" xfId="40844"/>
    <cellStyle name="Вычисление 2 2 5 29" xfId="40845"/>
    <cellStyle name="Вычисление 2 2 5 3" xfId="40846"/>
    <cellStyle name="Вычисление 2 2 5 3 10" xfId="40847"/>
    <cellStyle name="Вычисление 2 2 5 3 11" xfId="40848"/>
    <cellStyle name="Вычисление 2 2 5 3 2" xfId="40849"/>
    <cellStyle name="Вычисление 2 2 5 3 3" xfId="40850"/>
    <cellStyle name="Вычисление 2 2 5 3 4" xfId="40851"/>
    <cellStyle name="Вычисление 2 2 5 3 5" xfId="40852"/>
    <cellStyle name="Вычисление 2 2 5 3 6" xfId="40853"/>
    <cellStyle name="Вычисление 2 2 5 3 7" xfId="40854"/>
    <cellStyle name="Вычисление 2 2 5 3 8" xfId="40855"/>
    <cellStyle name="Вычисление 2 2 5 3 9" xfId="40856"/>
    <cellStyle name="Вычисление 2 2 5 30" xfId="40857"/>
    <cellStyle name="Вычисление 2 2 5 31" xfId="40858"/>
    <cellStyle name="Вычисление 2 2 5 32" xfId="40859"/>
    <cellStyle name="Вычисление 2 2 5 33" xfId="40860"/>
    <cellStyle name="Вычисление 2 2 5 34" xfId="40861"/>
    <cellStyle name="Вычисление 2 2 5 35" xfId="40862"/>
    <cellStyle name="Вычисление 2 2 5 36" xfId="40863"/>
    <cellStyle name="Вычисление 2 2 5 37" xfId="40864"/>
    <cellStyle name="Вычисление 2 2 5 38" xfId="40865"/>
    <cellStyle name="Вычисление 2 2 5 39" xfId="40866"/>
    <cellStyle name="Вычисление 2 2 5 4" xfId="40867"/>
    <cellStyle name="Вычисление 2 2 5 4 10" xfId="40868"/>
    <cellStyle name="Вычисление 2 2 5 4 11" xfId="40869"/>
    <cellStyle name="Вычисление 2 2 5 4 2" xfId="40870"/>
    <cellStyle name="Вычисление 2 2 5 4 3" xfId="40871"/>
    <cellStyle name="Вычисление 2 2 5 4 4" xfId="40872"/>
    <cellStyle name="Вычисление 2 2 5 4 5" xfId="40873"/>
    <cellStyle name="Вычисление 2 2 5 4 6" xfId="40874"/>
    <cellStyle name="Вычисление 2 2 5 4 7" xfId="40875"/>
    <cellStyle name="Вычисление 2 2 5 4 8" xfId="40876"/>
    <cellStyle name="Вычисление 2 2 5 4 9" xfId="40877"/>
    <cellStyle name="Вычисление 2 2 5 40" xfId="40878"/>
    <cellStyle name="Вычисление 2 2 5 5" xfId="40879"/>
    <cellStyle name="Вычисление 2 2 5 5 10" xfId="40880"/>
    <cellStyle name="Вычисление 2 2 5 5 11" xfId="40881"/>
    <cellStyle name="Вычисление 2 2 5 5 2" xfId="40882"/>
    <cellStyle name="Вычисление 2 2 5 5 3" xfId="40883"/>
    <cellStyle name="Вычисление 2 2 5 5 4" xfId="40884"/>
    <cellStyle name="Вычисление 2 2 5 5 5" xfId="40885"/>
    <cellStyle name="Вычисление 2 2 5 5 6" xfId="40886"/>
    <cellStyle name="Вычисление 2 2 5 5 7" xfId="40887"/>
    <cellStyle name="Вычисление 2 2 5 5 8" xfId="40888"/>
    <cellStyle name="Вычисление 2 2 5 5 9" xfId="40889"/>
    <cellStyle name="Вычисление 2 2 5 6" xfId="40890"/>
    <cellStyle name="Вычисление 2 2 5 6 10" xfId="40891"/>
    <cellStyle name="Вычисление 2 2 5 6 11" xfId="40892"/>
    <cellStyle name="Вычисление 2 2 5 6 2" xfId="40893"/>
    <cellStyle name="Вычисление 2 2 5 6 3" xfId="40894"/>
    <cellStyle name="Вычисление 2 2 5 6 4" xfId="40895"/>
    <cellStyle name="Вычисление 2 2 5 6 5" xfId="40896"/>
    <cellStyle name="Вычисление 2 2 5 6 6" xfId="40897"/>
    <cellStyle name="Вычисление 2 2 5 6 7" xfId="40898"/>
    <cellStyle name="Вычисление 2 2 5 6 8" xfId="40899"/>
    <cellStyle name="Вычисление 2 2 5 6 9" xfId="40900"/>
    <cellStyle name="Вычисление 2 2 5 7" xfId="40901"/>
    <cellStyle name="Вычисление 2 2 5 7 10" xfId="40902"/>
    <cellStyle name="Вычисление 2 2 5 7 11" xfId="40903"/>
    <cellStyle name="Вычисление 2 2 5 7 2" xfId="40904"/>
    <cellStyle name="Вычисление 2 2 5 7 3" xfId="40905"/>
    <cellStyle name="Вычисление 2 2 5 7 4" xfId="40906"/>
    <cellStyle name="Вычисление 2 2 5 7 5" xfId="40907"/>
    <cellStyle name="Вычисление 2 2 5 7 6" xfId="40908"/>
    <cellStyle name="Вычисление 2 2 5 7 7" xfId="40909"/>
    <cellStyle name="Вычисление 2 2 5 7 8" xfId="40910"/>
    <cellStyle name="Вычисление 2 2 5 7 9" xfId="40911"/>
    <cellStyle name="Вычисление 2 2 5 8" xfId="40912"/>
    <cellStyle name="Вычисление 2 2 5 8 10" xfId="40913"/>
    <cellStyle name="Вычисление 2 2 5 8 11" xfId="40914"/>
    <cellStyle name="Вычисление 2 2 5 8 2" xfId="40915"/>
    <cellStyle name="Вычисление 2 2 5 8 3" xfId="40916"/>
    <cellStyle name="Вычисление 2 2 5 8 4" xfId="40917"/>
    <cellStyle name="Вычисление 2 2 5 8 5" xfId="40918"/>
    <cellStyle name="Вычисление 2 2 5 8 6" xfId="40919"/>
    <cellStyle name="Вычисление 2 2 5 8 7" xfId="40920"/>
    <cellStyle name="Вычисление 2 2 5 8 8" xfId="40921"/>
    <cellStyle name="Вычисление 2 2 5 8 9" xfId="40922"/>
    <cellStyle name="Вычисление 2 2 5 9" xfId="40923"/>
    <cellStyle name="Вычисление 2 2 5 9 10" xfId="40924"/>
    <cellStyle name="Вычисление 2 2 5 9 11" xfId="40925"/>
    <cellStyle name="Вычисление 2 2 5 9 2" xfId="40926"/>
    <cellStyle name="Вычисление 2 2 5 9 3" xfId="40927"/>
    <cellStyle name="Вычисление 2 2 5 9 4" xfId="40928"/>
    <cellStyle name="Вычисление 2 2 5 9 5" xfId="40929"/>
    <cellStyle name="Вычисление 2 2 5 9 6" xfId="40930"/>
    <cellStyle name="Вычисление 2 2 5 9 7" xfId="40931"/>
    <cellStyle name="Вычисление 2 2 5 9 8" xfId="40932"/>
    <cellStyle name="Вычисление 2 2 5 9 9" xfId="40933"/>
    <cellStyle name="Вычисление 2 2 6" xfId="40934"/>
    <cellStyle name="Вычисление 2 2 6 10" xfId="40935"/>
    <cellStyle name="Вычисление 2 2 6 10 10" xfId="40936"/>
    <cellStyle name="Вычисление 2 2 6 10 11" xfId="40937"/>
    <cellStyle name="Вычисление 2 2 6 10 2" xfId="40938"/>
    <cellStyle name="Вычисление 2 2 6 10 3" xfId="40939"/>
    <cellStyle name="Вычисление 2 2 6 10 4" xfId="40940"/>
    <cellStyle name="Вычисление 2 2 6 10 5" xfId="40941"/>
    <cellStyle name="Вычисление 2 2 6 10 6" xfId="40942"/>
    <cellStyle name="Вычисление 2 2 6 10 7" xfId="40943"/>
    <cellStyle name="Вычисление 2 2 6 10 8" xfId="40944"/>
    <cellStyle name="Вычисление 2 2 6 10 9" xfId="40945"/>
    <cellStyle name="Вычисление 2 2 6 11" xfId="40946"/>
    <cellStyle name="Вычисление 2 2 6 11 10" xfId="40947"/>
    <cellStyle name="Вычисление 2 2 6 11 11" xfId="40948"/>
    <cellStyle name="Вычисление 2 2 6 11 2" xfId="40949"/>
    <cellStyle name="Вычисление 2 2 6 11 3" xfId="40950"/>
    <cellStyle name="Вычисление 2 2 6 11 4" xfId="40951"/>
    <cellStyle name="Вычисление 2 2 6 11 5" xfId="40952"/>
    <cellStyle name="Вычисление 2 2 6 11 6" xfId="40953"/>
    <cellStyle name="Вычисление 2 2 6 11 7" xfId="40954"/>
    <cellStyle name="Вычисление 2 2 6 11 8" xfId="40955"/>
    <cellStyle name="Вычисление 2 2 6 11 9" xfId="40956"/>
    <cellStyle name="Вычисление 2 2 6 12" xfId="40957"/>
    <cellStyle name="Вычисление 2 2 6 12 10" xfId="40958"/>
    <cellStyle name="Вычисление 2 2 6 12 11" xfId="40959"/>
    <cellStyle name="Вычисление 2 2 6 12 2" xfId="40960"/>
    <cellStyle name="Вычисление 2 2 6 12 3" xfId="40961"/>
    <cellStyle name="Вычисление 2 2 6 12 4" xfId="40962"/>
    <cellStyle name="Вычисление 2 2 6 12 5" xfId="40963"/>
    <cellStyle name="Вычисление 2 2 6 12 6" xfId="40964"/>
    <cellStyle name="Вычисление 2 2 6 12 7" xfId="40965"/>
    <cellStyle name="Вычисление 2 2 6 12 8" xfId="40966"/>
    <cellStyle name="Вычисление 2 2 6 12 9" xfId="40967"/>
    <cellStyle name="Вычисление 2 2 6 13" xfId="40968"/>
    <cellStyle name="Вычисление 2 2 6 13 10" xfId="40969"/>
    <cellStyle name="Вычисление 2 2 6 13 11" xfId="40970"/>
    <cellStyle name="Вычисление 2 2 6 13 2" xfId="40971"/>
    <cellStyle name="Вычисление 2 2 6 13 3" xfId="40972"/>
    <cellStyle name="Вычисление 2 2 6 13 4" xfId="40973"/>
    <cellStyle name="Вычисление 2 2 6 13 5" xfId="40974"/>
    <cellStyle name="Вычисление 2 2 6 13 6" xfId="40975"/>
    <cellStyle name="Вычисление 2 2 6 13 7" xfId="40976"/>
    <cellStyle name="Вычисление 2 2 6 13 8" xfId="40977"/>
    <cellStyle name="Вычисление 2 2 6 13 9" xfId="40978"/>
    <cellStyle name="Вычисление 2 2 6 14" xfId="40979"/>
    <cellStyle name="Вычисление 2 2 6 14 10" xfId="40980"/>
    <cellStyle name="Вычисление 2 2 6 14 11" xfId="40981"/>
    <cellStyle name="Вычисление 2 2 6 14 2" xfId="40982"/>
    <cellStyle name="Вычисление 2 2 6 14 3" xfId="40983"/>
    <cellStyle name="Вычисление 2 2 6 14 4" xfId="40984"/>
    <cellStyle name="Вычисление 2 2 6 14 5" xfId="40985"/>
    <cellStyle name="Вычисление 2 2 6 14 6" xfId="40986"/>
    <cellStyle name="Вычисление 2 2 6 14 7" xfId="40987"/>
    <cellStyle name="Вычисление 2 2 6 14 8" xfId="40988"/>
    <cellStyle name="Вычисление 2 2 6 14 9" xfId="40989"/>
    <cellStyle name="Вычисление 2 2 6 15" xfId="40990"/>
    <cellStyle name="Вычисление 2 2 6 15 10" xfId="40991"/>
    <cellStyle name="Вычисление 2 2 6 15 11" xfId="40992"/>
    <cellStyle name="Вычисление 2 2 6 15 2" xfId="40993"/>
    <cellStyle name="Вычисление 2 2 6 15 3" xfId="40994"/>
    <cellStyle name="Вычисление 2 2 6 15 4" xfId="40995"/>
    <cellStyle name="Вычисление 2 2 6 15 5" xfId="40996"/>
    <cellStyle name="Вычисление 2 2 6 15 6" xfId="40997"/>
    <cellStyle name="Вычисление 2 2 6 15 7" xfId="40998"/>
    <cellStyle name="Вычисление 2 2 6 15 8" xfId="40999"/>
    <cellStyle name="Вычисление 2 2 6 15 9" xfId="41000"/>
    <cellStyle name="Вычисление 2 2 6 16" xfId="41001"/>
    <cellStyle name="Вычисление 2 2 6 16 10" xfId="41002"/>
    <cellStyle name="Вычисление 2 2 6 16 11" xfId="41003"/>
    <cellStyle name="Вычисление 2 2 6 16 2" xfId="41004"/>
    <cellStyle name="Вычисление 2 2 6 16 3" xfId="41005"/>
    <cellStyle name="Вычисление 2 2 6 16 4" xfId="41006"/>
    <cellStyle name="Вычисление 2 2 6 16 5" xfId="41007"/>
    <cellStyle name="Вычисление 2 2 6 16 6" xfId="41008"/>
    <cellStyle name="Вычисление 2 2 6 16 7" xfId="41009"/>
    <cellStyle name="Вычисление 2 2 6 16 8" xfId="41010"/>
    <cellStyle name="Вычисление 2 2 6 16 9" xfId="41011"/>
    <cellStyle name="Вычисление 2 2 6 17" xfId="41012"/>
    <cellStyle name="Вычисление 2 2 6 17 10" xfId="41013"/>
    <cellStyle name="Вычисление 2 2 6 17 11" xfId="41014"/>
    <cellStyle name="Вычисление 2 2 6 17 2" xfId="41015"/>
    <cellStyle name="Вычисление 2 2 6 17 3" xfId="41016"/>
    <cellStyle name="Вычисление 2 2 6 17 4" xfId="41017"/>
    <cellStyle name="Вычисление 2 2 6 17 5" xfId="41018"/>
    <cellStyle name="Вычисление 2 2 6 17 6" xfId="41019"/>
    <cellStyle name="Вычисление 2 2 6 17 7" xfId="41020"/>
    <cellStyle name="Вычисление 2 2 6 17 8" xfId="41021"/>
    <cellStyle name="Вычисление 2 2 6 17 9" xfId="41022"/>
    <cellStyle name="Вычисление 2 2 6 18" xfId="41023"/>
    <cellStyle name="Вычисление 2 2 6 18 10" xfId="41024"/>
    <cellStyle name="Вычисление 2 2 6 18 11" xfId="41025"/>
    <cellStyle name="Вычисление 2 2 6 18 2" xfId="41026"/>
    <cellStyle name="Вычисление 2 2 6 18 3" xfId="41027"/>
    <cellStyle name="Вычисление 2 2 6 18 4" xfId="41028"/>
    <cellStyle name="Вычисление 2 2 6 18 5" xfId="41029"/>
    <cellStyle name="Вычисление 2 2 6 18 6" xfId="41030"/>
    <cellStyle name="Вычисление 2 2 6 18 7" xfId="41031"/>
    <cellStyle name="Вычисление 2 2 6 18 8" xfId="41032"/>
    <cellStyle name="Вычисление 2 2 6 18 9" xfId="41033"/>
    <cellStyle name="Вычисление 2 2 6 19" xfId="41034"/>
    <cellStyle name="Вычисление 2 2 6 2" xfId="41035"/>
    <cellStyle name="Вычисление 2 2 6 2 10" xfId="41036"/>
    <cellStyle name="Вычисление 2 2 6 2 11" xfId="41037"/>
    <cellStyle name="Вычисление 2 2 6 2 2" xfId="41038"/>
    <cellStyle name="Вычисление 2 2 6 2 3" xfId="41039"/>
    <cellStyle name="Вычисление 2 2 6 2 4" xfId="41040"/>
    <cellStyle name="Вычисление 2 2 6 2 5" xfId="41041"/>
    <cellStyle name="Вычисление 2 2 6 2 6" xfId="41042"/>
    <cellStyle name="Вычисление 2 2 6 2 7" xfId="41043"/>
    <cellStyle name="Вычисление 2 2 6 2 8" xfId="41044"/>
    <cellStyle name="Вычисление 2 2 6 2 9" xfId="41045"/>
    <cellStyle name="Вычисление 2 2 6 20" xfId="41046"/>
    <cellStyle name="Вычисление 2 2 6 21" xfId="41047"/>
    <cellStyle name="Вычисление 2 2 6 22" xfId="41048"/>
    <cellStyle name="Вычисление 2 2 6 23" xfId="41049"/>
    <cellStyle name="Вычисление 2 2 6 24" xfId="41050"/>
    <cellStyle name="Вычисление 2 2 6 25" xfId="41051"/>
    <cellStyle name="Вычисление 2 2 6 26" xfId="41052"/>
    <cellStyle name="Вычисление 2 2 6 27" xfId="41053"/>
    <cellStyle name="Вычисление 2 2 6 28" xfId="41054"/>
    <cellStyle name="Вычисление 2 2 6 29" xfId="41055"/>
    <cellStyle name="Вычисление 2 2 6 3" xfId="41056"/>
    <cellStyle name="Вычисление 2 2 6 3 10" xfId="41057"/>
    <cellStyle name="Вычисление 2 2 6 3 11" xfId="41058"/>
    <cellStyle name="Вычисление 2 2 6 3 2" xfId="41059"/>
    <cellStyle name="Вычисление 2 2 6 3 3" xfId="41060"/>
    <cellStyle name="Вычисление 2 2 6 3 4" xfId="41061"/>
    <cellStyle name="Вычисление 2 2 6 3 5" xfId="41062"/>
    <cellStyle name="Вычисление 2 2 6 3 6" xfId="41063"/>
    <cellStyle name="Вычисление 2 2 6 3 7" xfId="41064"/>
    <cellStyle name="Вычисление 2 2 6 3 8" xfId="41065"/>
    <cellStyle name="Вычисление 2 2 6 3 9" xfId="41066"/>
    <cellStyle name="Вычисление 2 2 6 30" xfId="41067"/>
    <cellStyle name="Вычисление 2 2 6 31" xfId="41068"/>
    <cellStyle name="Вычисление 2 2 6 32" xfId="41069"/>
    <cellStyle name="Вычисление 2 2 6 33" xfId="41070"/>
    <cellStyle name="Вычисление 2 2 6 34" xfId="41071"/>
    <cellStyle name="Вычисление 2 2 6 35" xfId="41072"/>
    <cellStyle name="Вычисление 2 2 6 36" xfId="41073"/>
    <cellStyle name="Вычисление 2 2 6 37" xfId="41074"/>
    <cellStyle name="Вычисление 2 2 6 38" xfId="41075"/>
    <cellStyle name="Вычисление 2 2 6 39" xfId="41076"/>
    <cellStyle name="Вычисление 2 2 6 4" xfId="41077"/>
    <cellStyle name="Вычисление 2 2 6 4 10" xfId="41078"/>
    <cellStyle name="Вычисление 2 2 6 4 11" xfId="41079"/>
    <cellStyle name="Вычисление 2 2 6 4 2" xfId="41080"/>
    <cellStyle name="Вычисление 2 2 6 4 3" xfId="41081"/>
    <cellStyle name="Вычисление 2 2 6 4 4" xfId="41082"/>
    <cellStyle name="Вычисление 2 2 6 4 5" xfId="41083"/>
    <cellStyle name="Вычисление 2 2 6 4 6" xfId="41084"/>
    <cellStyle name="Вычисление 2 2 6 4 7" xfId="41085"/>
    <cellStyle name="Вычисление 2 2 6 4 8" xfId="41086"/>
    <cellStyle name="Вычисление 2 2 6 4 9" xfId="41087"/>
    <cellStyle name="Вычисление 2 2 6 40" xfId="41088"/>
    <cellStyle name="Вычисление 2 2 6 5" xfId="41089"/>
    <cellStyle name="Вычисление 2 2 6 5 10" xfId="41090"/>
    <cellStyle name="Вычисление 2 2 6 5 11" xfId="41091"/>
    <cellStyle name="Вычисление 2 2 6 5 2" xfId="41092"/>
    <cellStyle name="Вычисление 2 2 6 5 3" xfId="41093"/>
    <cellStyle name="Вычисление 2 2 6 5 4" xfId="41094"/>
    <cellStyle name="Вычисление 2 2 6 5 5" xfId="41095"/>
    <cellStyle name="Вычисление 2 2 6 5 6" xfId="41096"/>
    <cellStyle name="Вычисление 2 2 6 5 7" xfId="41097"/>
    <cellStyle name="Вычисление 2 2 6 5 8" xfId="41098"/>
    <cellStyle name="Вычисление 2 2 6 5 9" xfId="41099"/>
    <cellStyle name="Вычисление 2 2 6 6" xfId="41100"/>
    <cellStyle name="Вычисление 2 2 6 6 10" xfId="41101"/>
    <cellStyle name="Вычисление 2 2 6 6 11" xfId="41102"/>
    <cellStyle name="Вычисление 2 2 6 6 2" xfId="41103"/>
    <cellStyle name="Вычисление 2 2 6 6 3" xfId="41104"/>
    <cellStyle name="Вычисление 2 2 6 6 4" xfId="41105"/>
    <cellStyle name="Вычисление 2 2 6 6 5" xfId="41106"/>
    <cellStyle name="Вычисление 2 2 6 6 6" xfId="41107"/>
    <cellStyle name="Вычисление 2 2 6 6 7" xfId="41108"/>
    <cellStyle name="Вычисление 2 2 6 6 8" xfId="41109"/>
    <cellStyle name="Вычисление 2 2 6 6 9" xfId="41110"/>
    <cellStyle name="Вычисление 2 2 6 7" xfId="41111"/>
    <cellStyle name="Вычисление 2 2 6 7 10" xfId="41112"/>
    <cellStyle name="Вычисление 2 2 6 7 11" xfId="41113"/>
    <cellStyle name="Вычисление 2 2 6 7 2" xfId="41114"/>
    <cellStyle name="Вычисление 2 2 6 7 3" xfId="41115"/>
    <cellStyle name="Вычисление 2 2 6 7 4" xfId="41116"/>
    <cellStyle name="Вычисление 2 2 6 7 5" xfId="41117"/>
    <cellStyle name="Вычисление 2 2 6 7 6" xfId="41118"/>
    <cellStyle name="Вычисление 2 2 6 7 7" xfId="41119"/>
    <cellStyle name="Вычисление 2 2 6 7 8" xfId="41120"/>
    <cellStyle name="Вычисление 2 2 6 7 9" xfId="41121"/>
    <cellStyle name="Вычисление 2 2 6 8" xfId="41122"/>
    <cellStyle name="Вычисление 2 2 6 8 10" xfId="41123"/>
    <cellStyle name="Вычисление 2 2 6 8 11" xfId="41124"/>
    <cellStyle name="Вычисление 2 2 6 8 2" xfId="41125"/>
    <cellStyle name="Вычисление 2 2 6 8 3" xfId="41126"/>
    <cellStyle name="Вычисление 2 2 6 8 4" xfId="41127"/>
    <cellStyle name="Вычисление 2 2 6 8 5" xfId="41128"/>
    <cellStyle name="Вычисление 2 2 6 8 6" xfId="41129"/>
    <cellStyle name="Вычисление 2 2 6 8 7" xfId="41130"/>
    <cellStyle name="Вычисление 2 2 6 8 8" xfId="41131"/>
    <cellStyle name="Вычисление 2 2 6 8 9" xfId="41132"/>
    <cellStyle name="Вычисление 2 2 6 9" xfId="41133"/>
    <cellStyle name="Вычисление 2 2 6 9 10" xfId="41134"/>
    <cellStyle name="Вычисление 2 2 6 9 11" xfId="41135"/>
    <cellStyle name="Вычисление 2 2 6 9 2" xfId="41136"/>
    <cellStyle name="Вычисление 2 2 6 9 3" xfId="41137"/>
    <cellStyle name="Вычисление 2 2 6 9 4" xfId="41138"/>
    <cellStyle name="Вычисление 2 2 6 9 5" xfId="41139"/>
    <cellStyle name="Вычисление 2 2 6 9 6" xfId="41140"/>
    <cellStyle name="Вычисление 2 2 6 9 7" xfId="41141"/>
    <cellStyle name="Вычисление 2 2 6 9 8" xfId="41142"/>
    <cellStyle name="Вычисление 2 2 6 9 9" xfId="41143"/>
    <cellStyle name="Вычисление 2 2 7" xfId="41144"/>
    <cellStyle name="Вычисление 2 2 7 10" xfId="41145"/>
    <cellStyle name="Вычисление 2 2 7 10 10" xfId="41146"/>
    <cellStyle name="Вычисление 2 2 7 10 11" xfId="41147"/>
    <cellStyle name="Вычисление 2 2 7 10 2" xfId="41148"/>
    <cellStyle name="Вычисление 2 2 7 10 3" xfId="41149"/>
    <cellStyle name="Вычисление 2 2 7 10 4" xfId="41150"/>
    <cellStyle name="Вычисление 2 2 7 10 5" xfId="41151"/>
    <cellStyle name="Вычисление 2 2 7 10 6" xfId="41152"/>
    <cellStyle name="Вычисление 2 2 7 10 7" xfId="41153"/>
    <cellStyle name="Вычисление 2 2 7 10 8" xfId="41154"/>
    <cellStyle name="Вычисление 2 2 7 10 9" xfId="41155"/>
    <cellStyle name="Вычисление 2 2 7 11" xfId="41156"/>
    <cellStyle name="Вычисление 2 2 7 11 10" xfId="41157"/>
    <cellStyle name="Вычисление 2 2 7 11 11" xfId="41158"/>
    <cellStyle name="Вычисление 2 2 7 11 2" xfId="41159"/>
    <cellStyle name="Вычисление 2 2 7 11 3" xfId="41160"/>
    <cellStyle name="Вычисление 2 2 7 11 4" xfId="41161"/>
    <cellStyle name="Вычисление 2 2 7 11 5" xfId="41162"/>
    <cellStyle name="Вычисление 2 2 7 11 6" xfId="41163"/>
    <cellStyle name="Вычисление 2 2 7 11 7" xfId="41164"/>
    <cellStyle name="Вычисление 2 2 7 11 8" xfId="41165"/>
    <cellStyle name="Вычисление 2 2 7 11 9" xfId="41166"/>
    <cellStyle name="Вычисление 2 2 7 12" xfId="41167"/>
    <cellStyle name="Вычисление 2 2 7 12 10" xfId="41168"/>
    <cellStyle name="Вычисление 2 2 7 12 11" xfId="41169"/>
    <cellStyle name="Вычисление 2 2 7 12 2" xfId="41170"/>
    <cellStyle name="Вычисление 2 2 7 12 3" xfId="41171"/>
    <cellStyle name="Вычисление 2 2 7 12 4" xfId="41172"/>
    <cellStyle name="Вычисление 2 2 7 12 5" xfId="41173"/>
    <cellStyle name="Вычисление 2 2 7 12 6" xfId="41174"/>
    <cellStyle name="Вычисление 2 2 7 12 7" xfId="41175"/>
    <cellStyle name="Вычисление 2 2 7 12 8" xfId="41176"/>
    <cellStyle name="Вычисление 2 2 7 12 9" xfId="41177"/>
    <cellStyle name="Вычисление 2 2 7 13" xfId="41178"/>
    <cellStyle name="Вычисление 2 2 7 13 10" xfId="41179"/>
    <cellStyle name="Вычисление 2 2 7 13 11" xfId="41180"/>
    <cellStyle name="Вычисление 2 2 7 13 2" xfId="41181"/>
    <cellStyle name="Вычисление 2 2 7 13 3" xfId="41182"/>
    <cellStyle name="Вычисление 2 2 7 13 4" xfId="41183"/>
    <cellStyle name="Вычисление 2 2 7 13 5" xfId="41184"/>
    <cellStyle name="Вычисление 2 2 7 13 6" xfId="41185"/>
    <cellStyle name="Вычисление 2 2 7 13 7" xfId="41186"/>
    <cellStyle name="Вычисление 2 2 7 13 8" xfId="41187"/>
    <cellStyle name="Вычисление 2 2 7 13 9" xfId="41188"/>
    <cellStyle name="Вычисление 2 2 7 14" xfId="41189"/>
    <cellStyle name="Вычисление 2 2 7 14 10" xfId="41190"/>
    <cellStyle name="Вычисление 2 2 7 14 11" xfId="41191"/>
    <cellStyle name="Вычисление 2 2 7 14 2" xfId="41192"/>
    <cellStyle name="Вычисление 2 2 7 14 3" xfId="41193"/>
    <cellStyle name="Вычисление 2 2 7 14 4" xfId="41194"/>
    <cellStyle name="Вычисление 2 2 7 14 5" xfId="41195"/>
    <cellStyle name="Вычисление 2 2 7 14 6" xfId="41196"/>
    <cellStyle name="Вычисление 2 2 7 14 7" xfId="41197"/>
    <cellStyle name="Вычисление 2 2 7 14 8" xfId="41198"/>
    <cellStyle name="Вычисление 2 2 7 14 9" xfId="41199"/>
    <cellStyle name="Вычисление 2 2 7 15" xfId="41200"/>
    <cellStyle name="Вычисление 2 2 7 15 10" xfId="41201"/>
    <cellStyle name="Вычисление 2 2 7 15 11" xfId="41202"/>
    <cellStyle name="Вычисление 2 2 7 15 2" xfId="41203"/>
    <cellStyle name="Вычисление 2 2 7 15 3" xfId="41204"/>
    <cellStyle name="Вычисление 2 2 7 15 4" xfId="41205"/>
    <cellStyle name="Вычисление 2 2 7 15 5" xfId="41206"/>
    <cellStyle name="Вычисление 2 2 7 15 6" xfId="41207"/>
    <cellStyle name="Вычисление 2 2 7 15 7" xfId="41208"/>
    <cellStyle name="Вычисление 2 2 7 15 8" xfId="41209"/>
    <cellStyle name="Вычисление 2 2 7 15 9" xfId="41210"/>
    <cellStyle name="Вычисление 2 2 7 16" xfId="41211"/>
    <cellStyle name="Вычисление 2 2 7 16 10" xfId="41212"/>
    <cellStyle name="Вычисление 2 2 7 16 11" xfId="41213"/>
    <cellStyle name="Вычисление 2 2 7 16 2" xfId="41214"/>
    <cellStyle name="Вычисление 2 2 7 16 3" xfId="41215"/>
    <cellStyle name="Вычисление 2 2 7 16 4" xfId="41216"/>
    <cellStyle name="Вычисление 2 2 7 16 5" xfId="41217"/>
    <cellStyle name="Вычисление 2 2 7 16 6" xfId="41218"/>
    <cellStyle name="Вычисление 2 2 7 16 7" xfId="41219"/>
    <cellStyle name="Вычисление 2 2 7 16 8" xfId="41220"/>
    <cellStyle name="Вычисление 2 2 7 16 9" xfId="41221"/>
    <cellStyle name="Вычисление 2 2 7 17" xfId="41222"/>
    <cellStyle name="Вычисление 2 2 7 17 10" xfId="41223"/>
    <cellStyle name="Вычисление 2 2 7 17 11" xfId="41224"/>
    <cellStyle name="Вычисление 2 2 7 17 2" xfId="41225"/>
    <cellStyle name="Вычисление 2 2 7 17 3" xfId="41226"/>
    <cellStyle name="Вычисление 2 2 7 17 4" xfId="41227"/>
    <cellStyle name="Вычисление 2 2 7 17 5" xfId="41228"/>
    <cellStyle name="Вычисление 2 2 7 17 6" xfId="41229"/>
    <cellStyle name="Вычисление 2 2 7 17 7" xfId="41230"/>
    <cellStyle name="Вычисление 2 2 7 17 8" xfId="41231"/>
    <cellStyle name="Вычисление 2 2 7 17 9" xfId="41232"/>
    <cellStyle name="Вычисление 2 2 7 18" xfId="41233"/>
    <cellStyle name="Вычисление 2 2 7 18 10" xfId="41234"/>
    <cellStyle name="Вычисление 2 2 7 18 11" xfId="41235"/>
    <cellStyle name="Вычисление 2 2 7 18 2" xfId="41236"/>
    <cellStyle name="Вычисление 2 2 7 18 3" xfId="41237"/>
    <cellStyle name="Вычисление 2 2 7 18 4" xfId="41238"/>
    <cellStyle name="Вычисление 2 2 7 18 5" xfId="41239"/>
    <cellStyle name="Вычисление 2 2 7 18 6" xfId="41240"/>
    <cellStyle name="Вычисление 2 2 7 18 7" xfId="41241"/>
    <cellStyle name="Вычисление 2 2 7 18 8" xfId="41242"/>
    <cellStyle name="Вычисление 2 2 7 18 9" xfId="41243"/>
    <cellStyle name="Вычисление 2 2 7 19" xfId="41244"/>
    <cellStyle name="Вычисление 2 2 7 2" xfId="41245"/>
    <cellStyle name="Вычисление 2 2 7 2 10" xfId="41246"/>
    <cellStyle name="Вычисление 2 2 7 2 11" xfId="41247"/>
    <cellStyle name="Вычисление 2 2 7 2 2" xfId="41248"/>
    <cellStyle name="Вычисление 2 2 7 2 3" xfId="41249"/>
    <cellStyle name="Вычисление 2 2 7 2 4" xfId="41250"/>
    <cellStyle name="Вычисление 2 2 7 2 5" xfId="41251"/>
    <cellStyle name="Вычисление 2 2 7 2 6" xfId="41252"/>
    <cellStyle name="Вычисление 2 2 7 2 7" xfId="41253"/>
    <cellStyle name="Вычисление 2 2 7 2 8" xfId="41254"/>
    <cellStyle name="Вычисление 2 2 7 2 9" xfId="41255"/>
    <cellStyle name="Вычисление 2 2 7 20" xfId="41256"/>
    <cellStyle name="Вычисление 2 2 7 21" xfId="41257"/>
    <cellStyle name="Вычисление 2 2 7 22" xfId="41258"/>
    <cellStyle name="Вычисление 2 2 7 23" xfId="41259"/>
    <cellStyle name="Вычисление 2 2 7 24" xfId="41260"/>
    <cellStyle name="Вычисление 2 2 7 25" xfId="41261"/>
    <cellStyle name="Вычисление 2 2 7 26" xfId="41262"/>
    <cellStyle name="Вычисление 2 2 7 27" xfId="41263"/>
    <cellStyle name="Вычисление 2 2 7 28" xfId="41264"/>
    <cellStyle name="Вычисление 2 2 7 29" xfId="41265"/>
    <cellStyle name="Вычисление 2 2 7 3" xfId="41266"/>
    <cellStyle name="Вычисление 2 2 7 3 10" xfId="41267"/>
    <cellStyle name="Вычисление 2 2 7 3 11" xfId="41268"/>
    <cellStyle name="Вычисление 2 2 7 3 2" xfId="41269"/>
    <cellStyle name="Вычисление 2 2 7 3 3" xfId="41270"/>
    <cellStyle name="Вычисление 2 2 7 3 4" xfId="41271"/>
    <cellStyle name="Вычисление 2 2 7 3 5" xfId="41272"/>
    <cellStyle name="Вычисление 2 2 7 3 6" xfId="41273"/>
    <cellStyle name="Вычисление 2 2 7 3 7" xfId="41274"/>
    <cellStyle name="Вычисление 2 2 7 3 8" xfId="41275"/>
    <cellStyle name="Вычисление 2 2 7 3 9" xfId="41276"/>
    <cellStyle name="Вычисление 2 2 7 30" xfId="41277"/>
    <cellStyle name="Вычисление 2 2 7 31" xfId="41278"/>
    <cellStyle name="Вычисление 2 2 7 32" xfId="41279"/>
    <cellStyle name="Вычисление 2 2 7 33" xfId="41280"/>
    <cellStyle name="Вычисление 2 2 7 34" xfId="41281"/>
    <cellStyle name="Вычисление 2 2 7 35" xfId="41282"/>
    <cellStyle name="Вычисление 2 2 7 36" xfId="41283"/>
    <cellStyle name="Вычисление 2 2 7 37" xfId="41284"/>
    <cellStyle name="Вычисление 2 2 7 38" xfId="41285"/>
    <cellStyle name="Вычисление 2 2 7 39" xfId="41286"/>
    <cellStyle name="Вычисление 2 2 7 4" xfId="41287"/>
    <cellStyle name="Вычисление 2 2 7 4 10" xfId="41288"/>
    <cellStyle name="Вычисление 2 2 7 4 11" xfId="41289"/>
    <cellStyle name="Вычисление 2 2 7 4 2" xfId="41290"/>
    <cellStyle name="Вычисление 2 2 7 4 3" xfId="41291"/>
    <cellStyle name="Вычисление 2 2 7 4 4" xfId="41292"/>
    <cellStyle name="Вычисление 2 2 7 4 5" xfId="41293"/>
    <cellStyle name="Вычисление 2 2 7 4 6" xfId="41294"/>
    <cellStyle name="Вычисление 2 2 7 4 7" xfId="41295"/>
    <cellStyle name="Вычисление 2 2 7 4 8" xfId="41296"/>
    <cellStyle name="Вычисление 2 2 7 4 9" xfId="41297"/>
    <cellStyle name="Вычисление 2 2 7 40" xfId="41298"/>
    <cellStyle name="Вычисление 2 2 7 5" xfId="41299"/>
    <cellStyle name="Вычисление 2 2 7 5 10" xfId="41300"/>
    <cellStyle name="Вычисление 2 2 7 5 11" xfId="41301"/>
    <cellStyle name="Вычисление 2 2 7 5 2" xfId="41302"/>
    <cellStyle name="Вычисление 2 2 7 5 3" xfId="41303"/>
    <cellStyle name="Вычисление 2 2 7 5 4" xfId="41304"/>
    <cellStyle name="Вычисление 2 2 7 5 5" xfId="41305"/>
    <cellStyle name="Вычисление 2 2 7 5 6" xfId="41306"/>
    <cellStyle name="Вычисление 2 2 7 5 7" xfId="41307"/>
    <cellStyle name="Вычисление 2 2 7 5 8" xfId="41308"/>
    <cellStyle name="Вычисление 2 2 7 5 9" xfId="41309"/>
    <cellStyle name="Вычисление 2 2 7 6" xfId="41310"/>
    <cellStyle name="Вычисление 2 2 7 6 10" xfId="41311"/>
    <cellStyle name="Вычисление 2 2 7 6 11" xfId="41312"/>
    <cellStyle name="Вычисление 2 2 7 6 2" xfId="41313"/>
    <cellStyle name="Вычисление 2 2 7 6 3" xfId="41314"/>
    <cellStyle name="Вычисление 2 2 7 6 4" xfId="41315"/>
    <cellStyle name="Вычисление 2 2 7 6 5" xfId="41316"/>
    <cellStyle name="Вычисление 2 2 7 6 6" xfId="41317"/>
    <cellStyle name="Вычисление 2 2 7 6 7" xfId="41318"/>
    <cellStyle name="Вычисление 2 2 7 6 8" xfId="41319"/>
    <cellStyle name="Вычисление 2 2 7 6 9" xfId="41320"/>
    <cellStyle name="Вычисление 2 2 7 7" xfId="41321"/>
    <cellStyle name="Вычисление 2 2 7 7 10" xfId="41322"/>
    <cellStyle name="Вычисление 2 2 7 7 11" xfId="41323"/>
    <cellStyle name="Вычисление 2 2 7 7 2" xfId="41324"/>
    <cellStyle name="Вычисление 2 2 7 7 3" xfId="41325"/>
    <cellStyle name="Вычисление 2 2 7 7 4" xfId="41326"/>
    <cellStyle name="Вычисление 2 2 7 7 5" xfId="41327"/>
    <cellStyle name="Вычисление 2 2 7 7 6" xfId="41328"/>
    <cellStyle name="Вычисление 2 2 7 7 7" xfId="41329"/>
    <cellStyle name="Вычисление 2 2 7 7 8" xfId="41330"/>
    <cellStyle name="Вычисление 2 2 7 7 9" xfId="41331"/>
    <cellStyle name="Вычисление 2 2 7 8" xfId="41332"/>
    <cellStyle name="Вычисление 2 2 7 8 10" xfId="41333"/>
    <cellStyle name="Вычисление 2 2 7 8 11" xfId="41334"/>
    <cellStyle name="Вычисление 2 2 7 8 2" xfId="41335"/>
    <cellStyle name="Вычисление 2 2 7 8 3" xfId="41336"/>
    <cellStyle name="Вычисление 2 2 7 8 4" xfId="41337"/>
    <cellStyle name="Вычисление 2 2 7 8 5" xfId="41338"/>
    <cellStyle name="Вычисление 2 2 7 8 6" xfId="41339"/>
    <cellStyle name="Вычисление 2 2 7 8 7" xfId="41340"/>
    <cellStyle name="Вычисление 2 2 7 8 8" xfId="41341"/>
    <cellStyle name="Вычисление 2 2 7 8 9" xfId="41342"/>
    <cellStyle name="Вычисление 2 2 7 9" xfId="41343"/>
    <cellStyle name="Вычисление 2 2 7 9 10" xfId="41344"/>
    <cellStyle name="Вычисление 2 2 7 9 11" xfId="41345"/>
    <cellStyle name="Вычисление 2 2 7 9 2" xfId="41346"/>
    <cellStyle name="Вычисление 2 2 7 9 3" xfId="41347"/>
    <cellStyle name="Вычисление 2 2 7 9 4" xfId="41348"/>
    <cellStyle name="Вычисление 2 2 7 9 5" xfId="41349"/>
    <cellStyle name="Вычисление 2 2 7 9 6" xfId="41350"/>
    <cellStyle name="Вычисление 2 2 7 9 7" xfId="41351"/>
    <cellStyle name="Вычисление 2 2 7 9 8" xfId="41352"/>
    <cellStyle name="Вычисление 2 2 7 9 9" xfId="41353"/>
    <cellStyle name="Вычисление 2 2 8" xfId="41354"/>
    <cellStyle name="Вычисление 2 2 8 10" xfId="41355"/>
    <cellStyle name="Вычисление 2 2 8 10 10" xfId="41356"/>
    <cellStyle name="Вычисление 2 2 8 10 11" xfId="41357"/>
    <cellStyle name="Вычисление 2 2 8 10 2" xfId="41358"/>
    <cellStyle name="Вычисление 2 2 8 10 3" xfId="41359"/>
    <cellStyle name="Вычисление 2 2 8 10 4" xfId="41360"/>
    <cellStyle name="Вычисление 2 2 8 10 5" xfId="41361"/>
    <cellStyle name="Вычисление 2 2 8 10 6" xfId="41362"/>
    <cellStyle name="Вычисление 2 2 8 10 7" xfId="41363"/>
    <cellStyle name="Вычисление 2 2 8 10 8" xfId="41364"/>
    <cellStyle name="Вычисление 2 2 8 10 9" xfId="41365"/>
    <cellStyle name="Вычисление 2 2 8 11" xfId="41366"/>
    <cellStyle name="Вычисление 2 2 8 11 10" xfId="41367"/>
    <cellStyle name="Вычисление 2 2 8 11 11" xfId="41368"/>
    <cellStyle name="Вычисление 2 2 8 11 2" xfId="41369"/>
    <cellStyle name="Вычисление 2 2 8 11 3" xfId="41370"/>
    <cellStyle name="Вычисление 2 2 8 11 4" xfId="41371"/>
    <cellStyle name="Вычисление 2 2 8 11 5" xfId="41372"/>
    <cellStyle name="Вычисление 2 2 8 11 6" xfId="41373"/>
    <cellStyle name="Вычисление 2 2 8 11 7" xfId="41374"/>
    <cellStyle name="Вычисление 2 2 8 11 8" xfId="41375"/>
    <cellStyle name="Вычисление 2 2 8 11 9" xfId="41376"/>
    <cellStyle name="Вычисление 2 2 8 12" xfId="41377"/>
    <cellStyle name="Вычисление 2 2 8 12 10" xfId="41378"/>
    <cellStyle name="Вычисление 2 2 8 12 11" xfId="41379"/>
    <cellStyle name="Вычисление 2 2 8 12 2" xfId="41380"/>
    <cellStyle name="Вычисление 2 2 8 12 3" xfId="41381"/>
    <cellStyle name="Вычисление 2 2 8 12 4" xfId="41382"/>
    <cellStyle name="Вычисление 2 2 8 12 5" xfId="41383"/>
    <cellStyle name="Вычисление 2 2 8 12 6" xfId="41384"/>
    <cellStyle name="Вычисление 2 2 8 12 7" xfId="41385"/>
    <cellStyle name="Вычисление 2 2 8 12 8" xfId="41386"/>
    <cellStyle name="Вычисление 2 2 8 12 9" xfId="41387"/>
    <cellStyle name="Вычисление 2 2 8 13" xfId="41388"/>
    <cellStyle name="Вычисление 2 2 8 13 10" xfId="41389"/>
    <cellStyle name="Вычисление 2 2 8 13 11" xfId="41390"/>
    <cellStyle name="Вычисление 2 2 8 13 2" xfId="41391"/>
    <cellStyle name="Вычисление 2 2 8 13 3" xfId="41392"/>
    <cellStyle name="Вычисление 2 2 8 13 4" xfId="41393"/>
    <cellStyle name="Вычисление 2 2 8 13 5" xfId="41394"/>
    <cellStyle name="Вычисление 2 2 8 13 6" xfId="41395"/>
    <cellStyle name="Вычисление 2 2 8 13 7" xfId="41396"/>
    <cellStyle name="Вычисление 2 2 8 13 8" xfId="41397"/>
    <cellStyle name="Вычисление 2 2 8 13 9" xfId="41398"/>
    <cellStyle name="Вычисление 2 2 8 14" xfId="41399"/>
    <cellStyle name="Вычисление 2 2 8 14 10" xfId="41400"/>
    <cellStyle name="Вычисление 2 2 8 14 11" xfId="41401"/>
    <cellStyle name="Вычисление 2 2 8 14 2" xfId="41402"/>
    <cellStyle name="Вычисление 2 2 8 14 3" xfId="41403"/>
    <cellStyle name="Вычисление 2 2 8 14 4" xfId="41404"/>
    <cellStyle name="Вычисление 2 2 8 14 5" xfId="41405"/>
    <cellStyle name="Вычисление 2 2 8 14 6" xfId="41406"/>
    <cellStyle name="Вычисление 2 2 8 14 7" xfId="41407"/>
    <cellStyle name="Вычисление 2 2 8 14 8" xfId="41408"/>
    <cellStyle name="Вычисление 2 2 8 14 9" xfId="41409"/>
    <cellStyle name="Вычисление 2 2 8 15" xfId="41410"/>
    <cellStyle name="Вычисление 2 2 8 15 10" xfId="41411"/>
    <cellStyle name="Вычисление 2 2 8 15 11" xfId="41412"/>
    <cellStyle name="Вычисление 2 2 8 15 2" xfId="41413"/>
    <cellStyle name="Вычисление 2 2 8 15 3" xfId="41414"/>
    <cellStyle name="Вычисление 2 2 8 15 4" xfId="41415"/>
    <cellStyle name="Вычисление 2 2 8 15 5" xfId="41416"/>
    <cellStyle name="Вычисление 2 2 8 15 6" xfId="41417"/>
    <cellStyle name="Вычисление 2 2 8 15 7" xfId="41418"/>
    <cellStyle name="Вычисление 2 2 8 15 8" xfId="41419"/>
    <cellStyle name="Вычисление 2 2 8 15 9" xfId="41420"/>
    <cellStyle name="Вычисление 2 2 8 16" xfId="41421"/>
    <cellStyle name="Вычисление 2 2 8 16 10" xfId="41422"/>
    <cellStyle name="Вычисление 2 2 8 16 11" xfId="41423"/>
    <cellStyle name="Вычисление 2 2 8 16 2" xfId="41424"/>
    <cellStyle name="Вычисление 2 2 8 16 3" xfId="41425"/>
    <cellStyle name="Вычисление 2 2 8 16 4" xfId="41426"/>
    <cellStyle name="Вычисление 2 2 8 16 5" xfId="41427"/>
    <cellStyle name="Вычисление 2 2 8 16 6" xfId="41428"/>
    <cellStyle name="Вычисление 2 2 8 16 7" xfId="41429"/>
    <cellStyle name="Вычисление 2 2 8 16 8" xfId="41430"/>
    <cellStyle name="Вычисление 2 2 8 16 9" xfId="41431"/>
    <cellStyle name="Вычисление 2 2 8 17" xfId="41432"/>
    <cellStyle name="Вычисление 2 2 8 17 10" xfId="41433"/>
    <cellStyle name="Вычисление 2 2 8 17 11" xfId="41434"/>
    <cellStyle name="Вычисление 2 2 8 17 2" xfId="41435"/>
    <cellStyle name="Вычисление 2 2 8 17 3" xfId="41436"/>
    <cellStyle name="Вычисление 2 2 8 17 4" xfId="41437"/>
    <cellStyle name="Вычисление 2 2 8 17 5" xfId="41438"/>
    <cellStyle name="Вычисление 2 2 8 17 6" xfId="41439"/>
    <cellStyle name="Вычисление 2 2 8 17 7" xfId="41440"/>
    <cellStyle name="Вычисление 2 2 8 17 8" xfId="41441"/>
    <cellStyle name="Вычисление 2 2 8 17 9" xfId="41442"/>
    <cellStyle name="Вычисление 2 2 8 18" xfId="41443"/>
    <cellStyle name="Вычисление 2 2 8 18 10" xfId="41444"/>
    <cellStyle name="Вычисление 2 2 8 18 11" xfId="41445"/>
    <cellStyle name="Вычисление 2 2 8 18 2" xfId="41446"/>
    <cellStyle name="Вычисление 2 2 8 18 3" xfId="41447"/>
    <cellStyle name="Вычисление 2 2 8 18 4" xfId="41448"/>
    <cellStyle name="Вычисление 2 2 8 18 5" xfId="41449"/>
    <cellStyle name="Вычисление 2 2 8 18 6" xfId="41450"/>
    <cellStyle name="Вычисление 2 2 8 18 7" xfId="41451"/>
    <cellStyle name="Вычисление 2 2 8 18 8" xfId="41452"/>
    <cellStyle name="Вычисление 2 2 8 18 9" xfId="41453"/>
    <cellStyle name="Вычисление 2 2 8 19" xfId="41454"/>
    <cellStyle name="Вычисление 2 2 8 2" xfId="41455"/>
    <cellStyle name="Вычисление 2 2 8 2 10" xfId="41456"/>
    <cellStyle name="Вычисление 2 2 8 2 11" xfId="41457"/>
    <cellStyle name="Вычисление 2 2 8 2 2" xfId="41458"/>
    <cellStyle name="Вычисление 2 2 8 2 3" xfId="41459"/>
    <cellStyle name="Вычисление 2 2 8 2 4" xfId="41460"/>
    <cellStyle name="Вычисление 2 2 8 2 5" xfId="41461"/>
    <cellStyle name="Вычисление 2 2 8 2 6" xfId="41462"/>
    <cellStyle name="Вычисление 2 2 8 2 7" xfId="41463"/>
    <cellStyle name="Вычисление 2 2 8 2 8" xfId="41464"/>
    <cellStyle name="Вычисление 2 2 8 2 9" xfId="41465"/>
    <cellStyle name="Вычисление 2 2 8 20" xfId="41466"/>
    <cellStyle name="Вычисление 2 2 8 21" xfId="41467"/>
    <cellStyle name="Вычисление 2 2 8 22" xfId="41468"/>
    <cellStyle name="Вычисление 2 2 8 23" xfId="41469"/>
    <cellStyle name="Вычисление 2 2 8 24" xfId="41470"/>
    <cellStyle name="Вычисление 2 2 8 25" xfId="41471"/>
    <cellStyle name="Вычисление 2 2 8 26" xfId="41472"/>
    <cellStyle name="Вычисление 2 2 8 27" xfId="41473"/>
    <cellStyle name="Вычисление 2 2 8 28" xfId="41474"/>
    <cellStyle name="Вычисление 2 2 8 29" xfId="41475"/>
    <cellStyle name="Вычисление 2 2 8 3" xfId="41476"/>
    <cellStyle name="Вычисление 2 2 8 3 10" xfId="41477"/>
    <cellStyle name="Вычисление 2 2 8 3 11" xfId="41478"/>
    <cellStyle name="Вычисление 2 2 8 3 2" xfId="41479"/>
    <cellStyle name="Вычисление 2 2 8 3 3" xfId="41480"/>
    <cellStyle name="Вычисление 2 2 8 3 4" xfId="41481"/>
    <cellStyle name="Вычисление 2 2 8 3 5" xfId="41482"/>
    <cellStyle name="Вычисление 2 2 8 3 6" xfId="41483"/>
    <cellStyle name="Вычисление 2 2 8 3 7" xfId="41484"/>
    <cellStyle name="Вычисление 2 2 8 3 8" xfId="41485"/>
    <cellStyle name="Вычисление 2 2 8 3 9" xfId="41486"/>
    <cellStyle name="Вычисление 2 2 8 30" xfId="41487"/>
    <cellStyle name="Вычисление 2 2 8 31" xfId="41488"/>
    <cellStyle name="Вычисление 2 2 8 32" xfId="41489"/>
    <cellStyle name="Вычисление 2 2 8 33" xfId="41490"/>
    <cellStyle name="Вычисление 2 2 8 34" xfId="41491"/>
    <cellStyle name="Вычисление 2 2 8 35" xfId="41492"/>
    <cellStyle name="Вычисление 2 2 8 36" xfId="41493"/>
    <cellStyle name="Вычисление 2 2 8 37" xfId="41494"/>
    <cellStyle name="Вычисление 2 2 8 38" xfId="41495"/>
    <cellStyle name="Вычисление 2 2 8 39" xfId="41496"/>
    <cellStyle name="Вычисление 2 2 8 4" xfId="41497"/>
    <cellStyle name="Вычисление 2 2 8 4 10" xfId="41498"/>
    <cellStyle name="Вычисление 2 2 8 4 11" xfId="41499"/>
    <cellStyle name="Вычисление 2 2 8 4 2" xfId="41500"/>
    <cellStyle name="Вычисление 2 2 8 4 3" xfId="41501"/>
    <cellStyle name="Вычисление 2 2 8 4 4" xfId="41502"/>
    <cellStyle name="Вычисление 2 2 8 4 5" xfId="41503"/>
    <cellStyle name="Вычисление 2 2 8 4 6" xfId="41504"/>
    <cellStyle name="Вычисление 2 2 8 4 7" xfId="41505"/>
    <cellStyle name="Вычисление 2 2 8 4 8" xfId="41506"/>
    <cellStyle name="Вычисление 2 2 8 4 9" xfId="41507"/>
    <cellStyle name="Вычисление 2 2 8 40" xfId="41508"/>
    <cellStyle name="Вычисление 2 2 8 5" xfId="41509"/>
    <cellStyle name="Вычисление 2 2 8 5 10" xfId="41510"/>
    <cellStyle name="Вычисление 2 2 8 5 11" xfId="41511"/>
    <cellStyle name="Вычисление 2 2 8 5 2" xfId="41512"/>
    <cellStyle name="Вычисление 2 2 8 5 3" xfId="41513"/>
    <cellStyle name="Вычисление 2 2 8 5 4" xfId="41514"/>
    <cellStyle name="Вычисление 2 2 8 5 5" xfId="41515"/>
    <cellStyle name="Вычисление 2 2 8 5 6" xfId="41516"/>
    <cellStyle name="Вычисление 2 2 8 5 7" xfId="41517"/>
    <cellStyle name="Вычисление 2 2 8 5 8" xfId="41518"/>
    <cellStyle name="Вычисление 2 2 8 5 9" xfId="41519"/>
    <cellStyle name="Вычисление 2 2 8 6" xfId="41520"/>
    <cellStyle name="Вычисление 2 2 8 6 10" xfId="41521"/>
    <cellStyle name="Вычисление 2 2 8 6 11" xfId="41522"/>
    <cellStyle name="Вычисление 2 2 8 6 2" xfId="41523"/>
    <cellStyle name="Вычисление 2 2 8 6 3" xfId="41524"/>
    <cellStyle name="Вычисление 2 2 8 6 4" xfId="41525"/>
    <cellStyle name="Вычисление 2 2 8 6 5" xfId="41526"/>
    <cellStyle name="Вычисление 2 2 8 6 6" xfId="41527"/>
    <cellStyle name="Вычисление 2 2 8 6 7" xfId="41528"/>
    <cellStyle name="Вычисление 2 2 8 6 8" xfId="41529"/>
    <cellStyle name="Вычисление 2 2 8 6 9" xfId="41530"/>
    <cellStyle name="Вычисление 2 2 8 7" xfId="41531"/>
    <cellStyle name="Вычисление 2 2 8 7 10" xfId="41532"/>
    <cellStyle name="Вычисление 2 2 8 7 11" xfId="41533"/>
    <cellStyle name="Вычисление 2 2 8 7 2" xfId="41534"/>
    <cellStyle name="Вычисление 2 2 8 7 3" xfId="41535"/>
    <cellStyle name="Вычисление 2 2 8 7 4" xfId="41536"/>
    <cellStyle name="Вычисление 2 2 8 7 5" xfId="41537"/>
    <cellStyle name="Вычисление 2 2 8 7 6" xfId="41538"/>
    <cellStyle name="Вычисление 2 2 8 7 7" xfId="41539"/>
    <cellStyle name="Вычисление 2 2 8 7 8" xfId="41540"/>
    <cellStyle name="Вычисление 2 2 8 7 9" xfId="41541"/>
    <cellStyle name="Вычисление 2 2 8 8" xfId="41542"/>
    <cellStyle name="Вычисление 2 2 8 8 10" xfId="41543"/>
    <cellStyle name="Вычисление 2 2 8 8 11" xfId="41544"/>
    <cellStyle name="Вычисление 2 2 8 8 2" xfId="41545"/>
    <cellStyle name="Вычисление 2 2 8 8 3" xfId="41546"/>
    <cellStyle name="Вычисление 2 2 8 8 4" xfId="41547"/>
    <cellStyle name="Вычисление 2 2 8 8 5" xfId="41548"/>
    <cellStyle name="Вычисление 2 2 8 8 6" xfId="41549"/>
    <cellStyle name="Вычисление 2 2 8 8 7" xfId="41550"/>
    <cellStyle name="Вычисление 2 2 8 8 8" xfId="41551"/>
    <cellStyle name="Вычисление 2 2 8 8 9" xfId="41552"/>
    <cellStyle name="Вычисление 2 2 8 9" xfId="41553"/>
    <cellStyle name="Вычисление 2 2 8 9 10" xfId="41554"/>
    <cellStyle name="Вычисление 2 2 8 9 11" xfId="41555"/>
    <cellStyle name="Вычисление 2 2 8 9 2" xfId="41556"/>
    <cellStyle name="Вычисление 2 2 8 9 3" xfId="41557"/>
    <cellStyle name="Вычисление 2 2 8 9 4" xfId="41558"/>
    <cellStyle name="Вычисление 2 2 8 9 5" xfId="41559"/>
    <cellStyle name="Вычисление 2 2 8 9 6" xfId="41560"/>
    <cellStyle name="Вычисление 2 2 8 9 7" xfId="41561"/>
    <cellStyle name="Вычисление 2 2 8 9 8" xfId="41562"/>
    <cellStyle name="Вычисление 2 2 8 9 9" xfId="41563"/>
    <cellStyle name="Вычисление 2 2 9" xfId="41564"/>
    <cellStyle name="Вычисление 2 2 9 10" xfId="41565"/>
    <cellStyle name="Вычисление 2 2 9 10 10" xfId="41566"/>
    <cellStyle name="Вычисление 2 2 9 10 11" xfId="41567"/>
    <cellStyle name="Вычисление 2 2 9 10 2" xfId="41568"/>
    <cellStyle name="Вычисление 2 2 9 10 3" xfId="41569"/>
    <cellStyle name="Вычисление 2 2 9 10 4" xfId="41570"/>
    <cellStyle name="Вычисление 2 2 9 10 5" xfId="41571"/>
    <cellStyle name="Вычисление 2 2 9 10 6" xfId="41572"/>
    <cellStyle name="Вычисление 2 2 9 10 7" xfId="41573"/>
    <cellStyle name="Вычисление 2 2 9 10 8" xfId="41574"/>
    <cellStyle name="Вычисление 2 2 9 10 9" xfId="41575"/>
    <cellStyle name="Вычисление 2 2 9 11" xfId="41576"/>
    <cellStyle name="Вычисление 2 2 9 11 10" xfId="41577"/>
    <cellStyle name="Вычисление 2 2 9 11 11" xfId="41578"/>
    <cellStyle name="Вычисление 2 2 9 11 2" xfId="41579"/>
    <cellStyle name="Вычисление 2 2 9 11 3" xfId="41580"/>
    <cellStyle name="Вычисление 2 2 9 11 4" xfId="41581"/>
    <cellStyle name="Вычисление 2 2 9 11 5" xfId="41582"/>
    <cellStyle name="Вычисление 2 2 9 11 6" xfId="41583"/>
    <cellStyle name="Вычисление 2 2 9 11 7" xfId="41584"/>
    <cellStyle name="Вычисление 2 2 9 11 8" xfId="41585"/>
    <cellStyle name="Вычисление 2 2 9 11 9" xfId="41586"/>
    <cellStyle name="Вычисление 2 2 9 12" xfId="41587"/>
    <cellStyle name="Вычисление 2 2 9 12 10" xfId="41588"/>
    <cellStyle name="Вычисление 2 2 9 12 11" xfId="41589"/>
    <cellStyle name="Вычисление 2 2 9 12 2" xfId="41590"/>
    <cellStyle name="Вычисление 2 2 9 12 3" xfId="41591"/>
    <cellStyle name="Вычисление 2 2 9 12 4" xfId="41592"/>
    <cellStyle name="Вычисление 2 2 9 12 5" xfId="41593"/>
    <cellStyle name="Вычисление 2 2 9 12 6" xfId="41594"/>
    <cellStyle name="Вычисление 2 2 9 12 7" xfId="41595"/>
    <cellStyle name="Вычисление 2 2 9 12 8" xfId="41596"/>
    <cellStyle name="Вычисление 2 2 9 12 9" xfId="41597"/>
    <cellStyle name="Вычисление 2 2 9 13" xfId="41598"/>
    <cellStyle name="Вычисление 2 2 9 13 10" xfId="41599"/>
    <cellStyle name="Вычисление 2 2 9 13 11" xfId="41600"/>
    <cellStyle name="Вычисление 2 2 9 13 2" xfId="41601"/>
    <cellStyle name="Вычисление 2 2 9 13 3" xfId="41602"/>
    <cellStyle name="Вычисление 2 2 9 13 4" xfId="41603"/>
    <cellStyle name="Вычисление 2 2 9 13 5" xfId="41604"/>
    <cellStyle name="Вычисление 2 2 9 13 6" xfId="41605"/>
    <cellStyle name="Вычисление 2 2 9 13 7" xfId="41606"/>
    <cellStyle name="Вычисление 2 2 9 13 8" xfId="41607"/>
    <cellStyle name="Вычисление 2 2 9 13 9" xfId="41608"/>
    <cellStyle name="Вычисление 2 2 9 14" xfId="41609"/>
    <cellStyle name="Вычисление 2 2 9 14 10" xfId="41610"/>
    <cellStyle name="Вычисление 2 2 9 14 11" xfId="41611"/>
    <cellStyle name="Вычисление 2 2 9 14 2" xfId="41612"/>
    <cellStyle name="Вычисление 2 2 9 14 3" xfId="41613"/>
    <cellStyle name="Вычисление 2 2 9 14 4" xfId="41614"/>
    <cellStyle name="Вычисление 2 2 9 14 5" xfId="41615"/>
    <cellStyle name="Вычисление 2 2 9 14 6" xfId="41616"/>
    <cellStyle name="Вычисление 2 2 9 14 7" xfId="41617"/>
    <cellStyle name="Вычисление 2 2 9 14 8" xfId="41618"/>
    <cellStyle name="Вычисление 2 2 9 14 9" xfId="41619"/>
    <cellStyle name="Вычисление 2 2 9 15" xfId="41620"/>
    <cellStyle name="Вычисление 2 2 9 15 10" xfId="41621"/>
    <cellStyle name="Вычисление 2 2 9 15 11" xfId="41622"/>
    <cellStyle name="Вычисление 2 2 9 15 2" xfId="41623"/>
    <cellStyle name="Вычисление 2 2 9 15 3" xfId="41624"/>
    <cellStyle name="Вычисление 2 2 9 15 4" xfId="41625"/>
    <cellStyle name="Вычисление 2 2 9 15 5" xfId="41626"/>
    <cellStyle name="Вычисление 2 2 9 15 6" xfId="41627"/>
    <cellStyle name="Вычисление 2 2 9 15 7" xfId="41628"/>
    <cellStyle name="Вычисление 2 2 9 15 8" xfId="41629"/>
    <cellStyle name="Вычисление 2 2 9 15 9" xfId="41630"/>
    <cellStyle name="Вычисление 2 2 9 16" xfId="41631"/>
    <cellStyle name="Вычисление 2 2 9 16 10" xfId="41632"/>
    <cellStyle name="Вычисление 2 2 9 16 11" xfId="41633"/>
    <cellStyle name="Вычисление 2 2 9 16 2" xfId="41634"/>
    <cellStyle name="Вычисление 2 2 9 16 3" xfId="41635"/>
    <cellStyle name="Вычисление 2 2 9 16 4" xfId="41636"/>
    <cellStyle name="Вычисление 2 2 9 16 5" xfId="41637"/>
    <cellStyle name="Вычисление 2 2 9 16 6" xfId="41638"/>
    <cellStyle name="Вычисление 2 2 9 16 7" xfId="41639"/>
    <cellStyle name="Вычисление 2 2 9 16 8" xfId="41640"/>
    <cellStyle name="Вычисление 2 2 9 16 9" xfId="41641"/>
    <cellStyle name="Вычисление 2 2 9 17" xfId="41642"/>
    <cellStyle name="Вычисление 2 2 9 17 10" xfId="41643"/>
    <cellStyle name="Вычисление 2 2 9 17 11" xfId="41644"/>
    <cellStyle name="Вычисление 2 2 9 17 2" xfId="41645"/>
    <cellStyle name="Вычисление 2 2 9 17 3" xfId="41646"/>
    <cellStyle name="Вычисление 2 2 9 17 4" xfId="41647"/>
    <cellStyle name="Вычисление 2 2 9 17 5" xfId="41648"/>
    <cellStyle name="Вычисление 2 2 9 17 6" xfId="41649"/>
    <cellStyle name="Вычисление 2 2 9 17 7" xfId="41650"/>
    <cellStyle name="Вычисление 2 2 9 17 8" xfId="41651"/>
    <cellStyle name="Вычисление 2 2 9 17 9" xfId="41652"/>
    <cellStyle name="Вычисление 2 2 9 18" xfId="41653"/>
    <cellStyle name="Вычисление 2 2 9 18 10" xfId="41654"/>
    <cellStyle name="Вычисление 2 2 9 18 11" xfId="41655"/>
    <cellStyle name="Вычисление 2 2 9 18 2" xfId="41656"/>
    <cellStyle name="Вычисление 2 2 9 18 3" xfId="41657"/>
    <cellStyle name="Вычисление 2 2 9 18 4" xfId="41658"/>
    <cellStyle name="Вычисление 2 2 9 18 5" xfId="41659"/>
    <cellStyle name="Вычисление 2 2 9 18 6" xfId="41660"/>
    <cellStyle name="Вычисление 2 2 9 18 7" xfId="41661"/>
    <cellStyle name="Вычисление 2 2 9 18 8" xfId="41662"/>
    <cellStyle name="Вычисление 2 2 9 18 9" xfId="41663"/>
    <cellStyle name="Вычисление 2 2 9 19" xfId="41664"/>
    <cellStyle name="Вычисление 2 2 9 2" xfId="41665"/>
    <cellStyle name="Вычисление 2 2 9 2 10" xfId="41666"/>
    <cellStyle name="Вычисление 2 2 9 2 11" xfId="41667"/>
    <cellStyle name="Вычисление 2 2 9 2 2" xfId="41668"/>
    <cellStyle name="Вычисление 2 2 9 2 3" xfId="41669"/>
    <cellStyle name="Вычисление 2 2 9 2 4" xfId="41670"/>
    <cellStyle name="Вычисление 2 2 9 2 5" xfId="41671"/>
    <cellStyle name="Вычисление 2 2 9 2 6" xfId="41672"/>
    <cellStyle name="Вычисление 2 2 9 2 7" xfId="41673"/>
    <cellStyle name="Вычисление 2 2 9 2 8" xfId="41674"/>
    <cellStyle name="Вычисление 2 2 9 2 9" xfId="41675"/>
    <cellStyle name="Вычисление 2 2 9 20" xfId="41676"/>
    <cellStyle name="Вычисление 2 2 9 21" xfId="41677"/>
    <cellStyle name="Вычисление 2 2 9 22" xfId="41678"/>
    <cellStyle name="Вычисление 2 2 9 23" xfId="41679"/>
    <cellStyle name="Вычисление 2 2 9 24" xfId="41680"/>
    <cellStyle name="Вычисление 2 2 9 25" xfId="41681"/>
    <cellStyle name="Вычисление 2 2 9 26" xfId="41682"/>
    <cellStyle name="Вычисление 2 2 9 27" xfId="41683"/>
    <cellStyle name="Вычисление 2 2 9 28" xfId="41684"/>
    <cellStyle name="Вычисление 2 2 9 29" xfId="41685"/>
    <cellStyle name="Вычисление 2 2 9 3" xfId="41686"/>
    <cellStyle name="Вычисление 2 2 9 3 10" xfId="41687"/>
    <cellStyle name="Вычисление 2 2 9 3 11" xfId="41688"/>
    <cellStyle name="Вычисление 2 2 9 3 2" xfId="41689"/>
    <cellStyle name="Вычисление 2 2 9 3 3" xfId="41690"/>
    <cellStyle name="Вычисление 2 2 9 3 4" xfId="41691"/>
    <cellStyle name="Вычисление 2 2 9 3 5" xfId="41692"/>
    <cellStyle name="Вычисление 2 2 9 3 6" xfId="41693"/>
    <cellStyle name="Вычисление 2 2 9 3 7" xfId="41694"/>
    <cellStyle name="Вычисление 2 2 9 3 8" xfId="41695"/>
    <cellStyle name="Вычисление 2 2 9 3 9" xfId="41696"/>
    <cellStyle name="Вычисление 2 2 9 30" xfId="41697"/>
    <cellStyle name="Вычисление 2 2 9 31" xfId="41698"/>
    <cellStyle name="Вычисление 2 2 9 32" xfId="41699"/>
    <cellStyle name="Вычисление 2 2 9 33" xfId="41700"/>
    <cellStyle name="Вычисление 2 2 9 34" xfId="41701"/>
    <cellStyle name="Вычисление 2 2 9 35" xfId="41702"/>
    <cellStyle name="Вычисление 2 2 9 36" xfId="41703"/>
    <cellStyle name="Вычисление 2 2 9 37" xfId="41704"/>
    <cellStyle name="Вычисление 2 2 9 38" xfId="41705"/>
    <cellStyle name="Вычисление 2 2 9 39" xfId="41706"/>
    <cellStyle name="Вычисление 2 2 9 4" xfId="41707"/>
    <cellStyle name="Вычисление 2 2 9 4 10" xfId="41708"/>
    <cellStyle name="Вычисление 2 2 9 4 11" xfId="41709"/>
    <cellStyle name="Вычисление 2 2 9 4 2" xfId="41710"/>
    <cellStyle name="Вычисление 2 2 9 4 3" xfId="41711"/>
    <cellStyle name="Вычисление 2 2 9 4 4" xfId="41712"/>
    <cellStyle name="Вычисление 2 2 9 4 5" xfId="41713"/>
    <cellStyle name="Вычисление 2 2 9 4 6" xfId="41714"/>
    <cellStyle name="Вычисление 2 2 9 4 7" xfId="41715"/>
    <cellStyle name="Вычисление 2 2 9 4 8" xfId="41716"/>
    <cellStyle name="Вычисление 2 2 9 4 9" xfId="41717"/>
    <cellStyle name="Вычисление 2 2 9 40" xfId="41718"/>
    <cellStyle name="Вычисление 2 2 9 5" xfId="41719"/>
    <cellStyle name="Вычисление 2 2 9 5 10" xfId="41720"/>
    <cellStyle name="Вычисление 2 2 9 5 11" xfId="41721"/>
    <cellStyle name="Вычисление 2 2 9 5 2" xfId="41722"/>
    <cellStyle name="Вычисление 2 2 9 5 3" xfId="41723"/>
    <cellStyle name="Вычисление 2 2 9 5 4" xfId="41724"/>
    <cellStyle name="Вычисление 2 2 9 5 5" xfId="41725"/>
    <cellStyle name="Вычисление 2 2 9 5 6" xfId="41726"/>
    <cellStyle name="Вычисление 2 2 9 5 7" xfId="41727"/>
    <cellStyle name="Вычисление 2 2 9 5 8" xfId="41728"/>
    <cellStyle name="Вычисление 2 2 9 5 9" xfId="41729"/>
    <cellStyle name="Вычисление 2 2 9 6" xfId="41730"/>
    <cellStyle name="Вычисление 2 2 9 6 10" xfId="41731"/>
    <cellStyle name="Вычисление 2 2 9 6 11" xfId="41732"/>
    <cellStyle name="Вычисление 2 2 9 6 2" xfId="41733"/>
    <cellStyle name="Вычисление 2 2 9 6 3" xfId="41734"/>
    <cellStyle name="Вычисление 2 2 9 6 4" xfId="41735"/>
    <cellStyle name="Вычисление 2 2 9 6 5" xfId="41736"/>
    <cellStyle name="Вычисление 2 2 9 6 6" xfId="41737"/>
    <cellStyle name="Вычисление 2 2 9 6 7" xfId="41738"/>
    <cellStyle name="Вычисление 2 2 9 6 8" xfId="41739"/>
    <cellStyle name="Вычисление 2 2 9 6 9" xfId="41740"/>
    <cellStyle name="Вычисление 2 2 9 7" xfId="41741"/>
    <cellStyle name="Вычисление 2 2 9 7 10" xfId="41742"/>
    <cellStyle name="Вычисление 2 2 9 7 11" xfId="41743"/>
    <cellStyle name="Вычисление 2 2 9 7 2" xfId="41744"/>
    <cellStyle name="Вычисление 2 2 9 7 3" xfId="41745"/>
    <cellStyle name="Вычисление 2 2 9 7 4" xfId="41746"/>
    <cellStyle name="Вычисление 2 2 9 7 5" xfId="41747"/>
    <cellStyle name="Вычисление 2 2 9 7 6" xfId="41748"/>
    <cellStyle name="Вычисление 2 2 9 7 7" xfId="41749"/>
    <cellStyle name="Вычисление 2 2 9 7 8" xfId="41750"/>
    <cellStyle name="Вычисление 2 2 9 7 9" xfId="41751"/>
    <cellStyle name="Вычисление 2 2 9 8" xfId="41752"/>
    <cellStyle name="Вычисление 2 2 9 8 10" xfId="41753"/>
    <cellStyle name="Вычисление 2 2 9 8 11" xfId="41754"/>
    <cellStyle name="Вычисление 2 2 9 8 2" xfId="41755"/>
    <cellStyle name="Вычисление 2 2 9 8 3" xfId="41756"/>
    <cellStyle name="Вычисление 2 2 9 8 4" xfId="41757"/>
    <cellStyle name="Вычисление 2 2 9 8 5" xfId="41758"/>
    <cellStyle name="Вычисление 2 2 9 8 6" xfId="41759"/>
    <cellStyle name="Вычисление 2 2 9 8 7" xfId="41760"/>
    <cellStyle name="Вычисление 2 2 9 8 8" xfId="41761"/>
    <cellStyle name="Вычисление 2 2 9 8 9" xfId="41762"/>
    <cellStyle name="Вычисление 2 2 9 9" xfId="41763"/>
    <cellStyle name="Вычисление 2 2 9 9 10" xfId="41764"/>
    <cellStyle name="Вычисление 2 2 9 9 11" xfId="41765"/>
    <cellStyle name="Вычисление 2 2 9 9 2" xfId="41766"/>
    <cellStyle name="Вычисление 2 2 9 9 3" xfId="41767"/>
    <cellStyle name="Вычисление 2 2 9 9 4" xfId="41768"/>
    <cellStyle name="Вычисление 2 2 9 9 5" xfId="41769"/>
    <cellStyle name="Вычисление 2 2 9 9 6" xfId="41770"/>
    <cellStyle name="Вычисление 2 2 9 9 7" xfId="41771"/>
    <cellStyle name="Вычисление 2 2 9 9 8" xfId="41772"/>
    <cellStyle name="Вычисление 2 2 9 9 9" xfId="41773"/>
    <cellStyle name="Вычисление 2 20" xfId="41774"/>
    <cellStyle name="Вычисление 2 20 10" xfId="41775"/>
    <cellStyle name="Вычисление 2 20 11" xfId="41776"/>
    <cellStyle name="Вычисление 2 20 2" xfId="41777"/>
    <cellStyle name="Вычисление 2 20 3" xfId="41778"/>
    <cellStyle name="Вычисление 2 20 4" xfId="41779"/>
    <cellStyle name="Вычисление 2 20 5" xfId="41780"/>
    <cellStyle name="Вычисление 2 20 6" xfId="41781"/>
    <cellStyle name="Вычисление 2 20 7" xfId="41782"/>
    <cellStyle name="Вычисление 2 20 8" xfId="41783"/>
    <cellStyle name="Вычисление 2 20 9" xfId="41784"/>
    <cellStyle name="Вычисление 2 21" xfId="41785"/>
    <cellStyle name="Вычисление 2 21 10" xfId="41786"/>
    <cellStyle name="Вычисление 2 21 11" xfId="41787"/>
    <cellStyle name="Вычисление 2 21 2" xfId="41788"/>
    <cellStyle name="Вычисление 2 21 3" xfId="41789"/>
    <cellStyle name="Вычисление 2 21 4" xfId="41790"/>
    <cellStyle name="Вычисление 2 21 5" xfId="41791"/>
    <cellStyle name="Вычисление 2 21 6" xfId="41792"/>
    <cellStyle name="Вычисление 2 21 7" xfId="41793"/>
    <cellStyle name="Вычисление 2 21 8" xfId="41794"/>
    <cellStyle name="Вычисление 2 21 9" xfId="41795"/>
    <cellStyle name="Вычисление 2 22" xfId="41796"/>
    <cellStyle name="Вычисление 2 22 10" xfId="41797"/>
    <cellStyle name="Вычисление 2 22 11" xfId="41798"/>
    <cellStyle name="Вычисление 2 22 2" xfId="41799"/>
    <cellStyle name="Вычисление 2 22 3" xfId="41800"/>
    <cellStyle name="Вычисление 2 22 4" xfId="41801"/>
    <cellStyle name="Вычисление 2 22 5" xfId="41802"/>
    <cellStyle name="Вычисление 2 22 6" xfId="41803"/>
    <cellStyle name="Вычисление 2 22 7" xfId="41804"/>
    <cellStyle name="Вычисление 2 22 8" xfId="41805"/>
    <cellStyle name="Вычисление 2 22 9" xfId="41806"/>
    <cellStyle name="Вычисление 2 23" xfId="41807"/>
    <cellStyle name="Вычисление 2 23 10" xfId="41808"/>
    <cellStyle name="Вычисление 2 23 11" xfId="41809"/>
    <cellStyle name="Вычисление 2 23 2" xfId="41810"/>
    <cellStyle name="Вычисление 2 23 3" xfId="41811"/>
    <cellStyle name="Вычисление 2 23 4" xfId="41812"/>
    <cellStyle name="Вычисление 2 23 5" xfId="41813"/>
    <cellStyle name="Вычисление 2 23 6" xfId="41814"/>
    <cellStyle name="Вычисление 2 23 7" xfId="41815"/>
    <cellStyle name="Вычисление 2 23 8" xfId="41816"/>
    <cellStyle name="Вычисление 2 23 9" xfId="41817"/>
    <cellStyle name="Вычисление 2 24" xfId="41818"/>
    <cellStyle name="Вычисление 2 24 10" xfId="41819"/>
    <cellStyle name="Вычисление 2 24 11" xfId="41820"/>
    <cellStyle name="Вычисление 2 24 2" xfId="41821"/>
    <cellStyle name="Вычисление 2 24 3" xfId="41822"/>
    <cellStyle name="Вычисление 2 24 4" xfId="41823"/>
    <cellStyle name="Вычисление 2 24 5" xfId="41824"/>
    <cellStyle name="Вычисление 2 24 6" xfId="41825"/>
    <cellStyle name="Вычисление 2 24 7" xfId="41826"/>
    <cellStyle name="Вычисление 2 24 8" xfId="41827"/>
    <cellStyle name="Вычисление 2 24 9" xfId="41828"/>
    <cellStyle name="Вычисление 2 25" xfId="41829"/>
    <cellStyle name="Вычисление 2 25 10" xfId="41830"/>
    <cellStyle name="Вычисление 2 25 11" xfId="41831"/>
    <cellStyle name="Вычисление 2 25 2" xfId="41832"/>
    <cellStyle name="Вычисление 2 25 3" xfId="41833"/>
    <cellStyle name="Вычисление 2 25 4" xfId="41834"/>
    <cellStyle name="Вычисление 2 25 5" xfId="41835"/>
    <cellStyle name="Вычисление 2 25 6" xfId="41836"/>
    <cellStyle name="Вычисление 2 25 7" xfId="41837"/>
    <cellStyle name="Вычисление 2 25 8" xfId="41838"/>
    <cellStyle name="Вычисление 2 25 9" xfId="41839"/>
    <cellStyle name="Вычисление 2 26" xfId="41840"/>
    <cellStyle name="Вычисление 2 26 10" xfId="41841"/>
    <cellStyle name="Вычисление 2 26 11" xfId="41842"/>
    <cellStyle name="Вычисление 2 26 2" xfId="41843"/>
    <cellStyle name="Вычисление 2 26 3" xfId="41844"/>
    <cellStyle name="Вычисление 2 26 4" xfId="41845"/>
    <cellStyle name="Вычисление 2 26 5" xfId="41846"/>
    <cellStyle name="Вычисление 2 26 6" xfId="41847"/>
    <cellStyle name="Вычисление 2 26 7" xfId="41848"/>
    <cellStyle name="Вычисление 2 26 8" xfId="41849"/>
    <cellStyle name="Вычисление 2 26 9" xfId="41850"/>
    <cellStyle name="Вычисление 2 27" xfId="41851"/>
    <cellStyle name="Вычисление 2 27 10" xfId="41852"/>
    <cellStyle name="Вычисление 2 27 11" xfId="41853"/>
    <cellStyle name="Вычисление 2 27 2" xfId="41854"/>
    <cellStyle name="Вычисление 2 27 3" xfId="41855"/>
    <cellStyle name="Вычисление 2 27 4" xfId="41856"/>
    <cellStyle name="Вычисление 2 27 5" xfId="41857"/>
    <cellStyle name="Вычисление 2 27 6" xfId="41858"/>
    <cellStyle name="Вычисление 2 27 7" xfId="41859"/>
    <cellStyle name="Вычисление 2 27 8" xfId="41860"/>
    <cellStyle name="Вычисление 2 27 9" xfId="41861"/>
    <cellStyle name="Вычисление 2 28" xfId="41862"/>
    <cellStyle name="Вычисление 2 28 10" xfId="41863"/>
    <cellStyle name="Вычисление 2 28 11" xfId="41864"/>
    <cellStyle name="Вычисление 2 28 2" xfId="41865"/>
    <cellStyle name="Вычисление 2 28 3" xfId="41866"/>
    <cellStyle name="Вычисление 2 28 4" xfId="41867"/>
    <cellStyle name="Вычисление 2 28 5" xfId="41868"/>
    <cellStyle name="Вычисление 2 28 6" xfId="41869"/>
    <cellStyle name="Вычисление 2 28 7" xfId="41870"/>
    <cellStyle name="Вычисление 2 28 8" xfId="41871"/>
    <cellStyle name="Вычисление 2 28 9" xfId="41872"/>
    <cellStyle name="Вычисление 2 29" xfId="41873"/>
    <cellStyle name="Вычисление 2 29 10" xfId="41874"/>
    <cellStyle name="Вычисление 2 29 11" xfId="41875"/>
    <cellStyle name="Вычисление 2 29 2" xfId="41876"/>
    <cellStyle name="Вычисление 2 29 3" xfId="41877"/>
    <cellStyle name="Вычисление 2 29 4" xfId="41878"/>
    <cellStyle name="Вычисление 2 29 5" xfId="41879"/>
    <cellStyle name="Вычисление 2 29 6" xfId="41880"/>
    <cellStyle name="Вычисление 2 29 7" xfId="41881"/>
    <cellStyle name="Вычисление 2 29 8" xfId="41882"/>
    <cellStyle name="Вычисление 2 29 9" xfId="41883"/>
    <cellStyle name="Вычисление 2 3" xfId="41884"/>
    <cellStyle name="Вычисление 2 3 10" xfId="41885"/>
    <cellStyle name="Вычисление 2 3 10 10" xfId="41886"/>
    <cellStyle name="Вычисление 2 3 10 11" xfId="41887"/>
    <cellStyle name="Вычисление 2 3 10 2" xfId="41888"/>
    <cellStyle name="Вычисление 2 3 10 3" xfId="41889"/>
    <cellStyle name="Вычисление 2 3 10 4" xfId="41890"/>
    <cellStyle name="Вычисление 2 3 10 5" xfId="41891"/>
    <cellStyle name="Вычисление 2 3 10 6" xfId="41892"/>
    <cellStyle name="Вычисление 2 3 10 7" xfId="41893"/>
    <cellStyle name="Вычисление 2 3 10 8" xfId="41894"/>
    <cellStyle name="Вычисление 2 3 10 9" xfId="41895"/>
    <cellStyle name="Вычисление 2 3 11" xfId="41896"/>
    <cellStyle name="Вычисление 2 3 11 10" xfId="41897"/>
    <cellStyle name="Вычисление 2 3 11 11" xfId="41898"/>
    <cellStyle name="Вычисление 2 3 11 2" xfId="41899"/>
    <cellStyle name="Вычисление 2 3 11 3" xfId="41900"/>
    <cellStyle name="Вычисление 2 3 11 4" xfId="41901"/>
    <cellStyle name="Вычисление 2 3 11 5" xfId="41902"/>
    <cellStyle name="Вычисление 2 3 11 6" xfId="41903"/>
    <cellStyle name="Вычисление 2 3 11 7" xfId="41904"/>
    <cellStyle name="Вычисление 2 3 11 8" xfId="41905"/>
    <cellStyle name="Вычисление 2 3 11 9" xfId="41906"/>
    <cellStyle name="Вычисление 2 3 12" xfId="41907"/>
    <cellStyle name="Вычисление 2 3 12 10" xfId="41908"/>
    <cellStyle name="Вычисление 2 3 12 11" xfId="41909"/>
    <cellStyle name="Вычисление 2 3 12 2" xfId="41910"/>
    <cellStyle name="Вычисление 2 3 12 3" xfId="41911"/>
    <cellStyle name="Вычисление 2 3 12 4" xfId="41912"/>
    <cellStyle name="Вычисление 2 3 12 5" xfId="41913"/>
    <cellStyle name="Вычисление 2 3 12 6" xfId="41914"/>
    <cellStyle name="Вычисление 2 3 12 7" xfId="41915"/>
    <cellStyle name="Вычисление 2 3 12 8" xfId="41916"/>
    <cellStyle name="Вычисление 2 3 12 9" xfId="41917"/>
    <cellStyle name="Вычисление 2 3 13" xfId="41918"/>
    <cellStyle name="Вычисление 2 3 13 10" xfId="41919"/>
    <cellStyle name="Вычисление 2 3 13 11" xfId="41920"/>
    <cellStyle name="Вычисление 2 3 13 2" xfId="41921"/>
    <cellStyle name="Вычисление 2 3 13 3" xfId="41922"/>
    <cellStyle name="Вычисление 2 3 13 4" xfId="41923"/>
    <cellStyle name="Вычисление 2 3 13 5" xfId="41924"/>
    <cellStyle name="Вычисление 2 3 13 6" xfId="41925"/>
    <cellStyle name="Вычисление 2 3 13 7" xfId="41926"/>
    <cellStyle name="Вычисление 2 3 13 8" xfId="41927"/>
    <cellStyle name="Вычисление 2 3 13 9" xfId="41928"/>
    <cellStyle name="Вычисление 2 3 14" xfId="41929"/>
    <cellStyle name="Вычисление 2 3 14 10" xfId="41930"/>
    <cellStyle name="Вычисление 2 3 14 11" xfId="41931"/>
    <cellStyle name="Вычисление 2 3 14 2" xfId="41932"/>
    <cellStyle name="Вычисление 2 3 14 3" xfId="41933"/>
    <cellStyle name="Вычисление 2 3 14 4" xfId="41934"/>
    <cellStyle name="Вычисление 2 3 14 5" xfId="41935"/>
    <cellStyle name="Вычисление 2 3 14 6" xfId="41936"/>
    <cellStyle name="Вычисление 2 3 14 7" xfId="41937"/>
    <cellStyle name="Вычисление 2 3 14 8" xfId="41938"/>
    <cellStyle name="Вычисление 2 3 14 9" xfId="41939"/>
    <cellStyle name="Вычисление 2 3 15" xfId="41940"/>
    <cellStyle name="Вычисление 2 3 15 10" xfId="41941"/>
    <cellStyle name="Вычисление 2 3 15 11" xfId="41942"/>
    <cellStyle name="Вычисление 2 3 15 2" xfId="41943"/>
    <cellStyle name="Вычисление 2 3 15 3" xfId="41944"/>
    <cellStyle name="Вычисление 2 3 15 4" xfId="41945"/>
    <cellStyle name="Вычисление 2 3 15 5" xfId="41946"/>
    <cellStyle name="Вычисление 2 3 15 6" xfId="41947"/>
    <cellStyle name="Вычисление 2 3 15 7" xfId="41948"/>
    <cellStyle name="Вычисление 2 3 15 8" xfId="41949"/>
    <cellStyle name="Вычисление 2 3 15 9" xfId="41950"/>
    <cellStyle name="Вычисление 2 3 16" xfId="41951"/>
    <cellStyle name="Вычисление 2 3 16 10" xfId="41952"/>
    <cellStyle name="Вычисление 2 3 16 11" xfId="41953"/>
    <cellStyle name="Вычисление 2 3 16 2" xfId="41954"/>
    <cellStyle name="Вычисление 2 3 16 3" xfId="41955"/>
    <cellStyle name="Вычисление 2 3 16 4" xfId="41956"/>
    <cellStyle name="Вычисление 2 3 16 5" xfId="41957"/>
    <cellStyle name="Вычисление 2 3 16 6" xfId="41958"/>
    <cellStyle name="Вычисление 2 3 16 7" xfId="41959"/>
    <cellStyle name="Вычисление 2 3 16 8" xfId="41960"/>
    <cellStyle name="Вычисление 2 3 16 9" xfId="41961"/>
    <cellStyle name="Вычисление 2 3 17" xfId="41962"/>
    <cellStyle name="Вычисление 2 3 17 10" xfId="41963"/>
    <cellStyle name="Вычисление 2 3 17 11" xfId="41964"/>
    <cellStyle name="Вычисление 2 3 17 2" xfId="41965"/>
    <cellStyle name="Вычисление 2 3 17 3" xfId="41966"/>
    <cellStyle name="Вычисление 2 3 17 4" xfId="41967"/>
    <cellStyle name="Вычисление 2 3 17 5" xfId="41968"/>
    <cellStyle name="Вычисление 2 3 17 6" xfId="41969"/>
    <cellStyle name="Вычисление 2 3 17 7" xfId="41970"/>
    <cellStyle name="Вычисление 2 3 17 8" xfId="41971"/>
    <cellStyle name="Вычисление 2 3 17 9" xfId="41972"/>
    <cellStyle name="Вычисление 2 3 18" xfId="41973"/>
    <cellStyle name="Вычисление 2 3 18 10" xfId="41974"/>
    <cellStyle name="Вычисление 2 3 18 11" xfId="41975"/>
    <cellStyle name="Вычисление 2 3 18 2" xfId="41976"/>
    <cellStyle name="Вычисление 2 3 18 3" xfId="41977"/>
    <cellStyle name="Вычисление 2 3 18 4" xfId="41978"/>
    <cellStyle name="Вычисление 2 3 18 5" xfId="41979"/>
    <cellStyle name="Вычисление 2 3 18 6" xfId="41980"/>
    <cellStyle name="Вычисление 2 3 18 7" xfId="41981"/>
    <cellStyle name="Вычисление 2 3 18 8" xfId="41982"/>
    <cellStyle name="Вычисление 2 3 18 9" xfId="41983"/>
    <cellStyle name="Вычисление 2 3 19" xfId="41984"/>
    <cellStyle name="Вычисление 2 3 2" xfId="41985"/>
    <cellStyle name="Вычисление 2 3 2 10" xfId="41986"/>
    <cellStyle name="Вычисление 2 3 2 11" xfId="41987"/>
    <cellStyle name="Вычисление 2 3 2 2" xfId="41988"/>
    <cellStyle name="Вычисление 2 3 2 3" xfId="41989"/>
    <cellStyle name="Вычисление 2 3 2 4" xfId="41990"/>
    <cellStyle name="Вычисление 2 3 2 5" xfId="41991"/>
    <cellStyle name="Вычисление 2 3 2 6" xfId="41992"/>
    <cellStyle name="Вычисление 2 3 2 7" xfId="41993"/>
    <cellStyle name="Вычисление 2 3 2 8" xfId="41994"/>
    <cellStyle name="Вычисление 2 3 2 9" xfId="41995"/>
    <cellStyle name="Вычисление 2 3 20" xfId="41996"/>
    <cellStyle name="Вычисление 2 3 21" xfId="41997"/>
    <cellStyle name="Вычисление 2 3 22" xfId="41998"/>
    <cellStyle name="Вычисление 2 3 23" xfId="41999"/>
    <cellStyle name="Вычисление 2 3 24" xfId="42000"/>
    <cellStyle name="Вычисление 2 3 25" xfId="42001"/>
    <cellStyle name="Вычисление 2 3 26" xfId="42002"/>
    <cellStyle name="Вычисление 2 3 27" xfId="42003"/>
    <cellStyle name="Вычисление 2 3 28" xfId="42004"/>
    <cellStyle name="Вычисление 2 3 29" xfId="42005"/>
    <cellStyle name="Вычисление 2 3 3" xfId="42006"/>
    <cellStyle name="Вычисление 2 3 3 10" xfId="42007"/>
    <cellStyle name="Вычисление 2 3 3 11" xfId="42008"/>
    <cellStyle name="Вычисление 2 3 3 2" xfId="42009"/>
    <cellStyle name="Вычисление 2 3 3 3" xfId="42010"/>
    <cellStyle name="Вычисление 2 3 3 4" xfId="42011"/>
    <cellStyle name="Вычисление 2 3 3 5" xfId="42012"/>
    <cellStyle name="Вычисление 2 3 3 6" xfId="42013"/>
    <cellStyle name="Вычисление 2 3 3 7" xfId="42014"/>
    <cellStyle name="Вычисление 2 3 3 8" xfId="42015"/>
    <cellStyle name="Вычисление 2 3 3 9" xfId="42016"/>
    <cellStyle name="Вычисление 2 3 30" xfId="42017"/>
    <cellStyle name="Вычисление 2 3 31" xfId="42018"/>
    <cellStyle name="Вычисление 2 3 32" xfId="42019"/>
    <cellStyle name="Вычисление 2 3 33" xfId="42020"/>
    <cellStyle name="Вычисление 2 3 34" xfId="42021"/>
    <cellStyle name="Вычисление 2 3 35" xfId="42022"/>
    <cellStyle name="Вычисление 2 3 36" xfId="42023"/>
    <cellStyle name="Вычисление 2 3 37" xfId="42024"/>
    <cellStyle name="Вычисление 2 3 38" xfId="42025"/>
    <cellStyle name="Вычисление 2 3 39" xfId="42026"/>
    <cellStyle name="Вычисление 2 3 4" xfId="42027"/>
    <cellStyle name="Вычисление 2 3 4 10" xfId="42028"/>
    <cellStyle name="Вычисление 2 3 4 11" xfId="42029"/>
    <cellStyle name="Вычисление 2 3 4 2" xfId="42030"/>
    <cellStyle name="Вычисление 2 3 4 3" xfId="42031"/>
    <cellStyle name="Вычисление 2 3 4 4" xfId="42032"/>
    <cellStyle name="Вычисление 2 3 4 5" xfId="42033"/>
    <cellStyle name="Вычисление 2 3 4 6" xfId="42034"/>
    <cellStyle name="Вычисление 2 3 4 7" xfId="42035"/>
    <cellStyle name="Вычисление 2 3 4 8" xfId="42036"/>
    <cellStyle name="Вычисление 2 3 4 9" xfId="42037"/>
    <cellStyle name="Вычисление 2 3 40" xfId="42038"/>
    <cellStyle name="Вычисление 2 3 5" xfId="42039"/>
    <cellStyle name="Вычисление 2 3 5 10" xfId="42040"/>
    <cellStyle name="Вычисление 2 3 5 11" xfId="42041"/>
    <cellStyle name="Вычисление 2 3 5 2" xfId="42042"/>
    <cellStyle name="Вычисление 2 3 5 3" xfId="42043"/>
    <cellStyle name="Вычисление 2 3 5 4" xfId="42044"/>
    <cellStyle name="Вычисление 2 3 5 5" xfId="42045"/>
    <cellStyle name="Вычисление 2 3 5 6" xfId="42046"/>
    <cellStyle name="Вычисление 2 3 5 7" xfId="42047"/>
    <cellStyle name="Вычисление 2 3 5 8" xfId="42048"/>
    <cellStyle name="Вычисление 2 3 5 9" xfId="42049"/>
    <cellStyle name="Вычисление 2 3 6" xfId="42050"/>
    <cellStyle name="Вычисление 2 3 6 10" xfId="42051"/>
    <cellStyle name="Вычисление 2 3 6 11" xfId="42052"/>
    <cellStyle name="Вычисление 2 3 6 2" xfId="42053"/>
    <cellStyle name="Вычисление 2 3 6 3" xfId="42054"/>
    <cellStyle name="Вычисление 2 3 6 4" xfId="42055"/>
    <cellStyle name="Вычисление 2 3 6 5" xfId="42056"/>
    <cellStyle name="Вычисление 2 3 6 6" xfId="42057"/>
    <cellStyle name="Вычисление 2 3 6 7" xfId="42058"/>
    <cellStyle name="Вычисление 2 3 6 8" xfId="42059"/>
    <cellStyle name="Вычисление 2 3 6 9" xfId="42060"/>
    <cellStyle name="Вычисление 2 3 7" xfId="42061"/>
    <cellStyle name="Вычисление 2 3 7 10" xfId="42062"/>
    <cellStyle name="Вычисление 2 3 7 11" xfId="42063"/>
    <cellStyle name="Вычисление 2 3 7 2" xfId="42064"/>
    <cellStyle name="Вычисление 2 3 7 3" xfId="42065"/>
    <cellStyle name="Вычисление 2 3 7 4" xfId="42066"/>
    <cellStyle name="Вычисление 2 3 7 5" xfId="42067"/>
    <cellStyle name="Вычисление 2 3 7 6" xfId="42068"/>
    <cellStyle name="Вычисление 2 3 7 7" xfId="42069"/>
    <cellStyle name="Вычисление 2 3 7 8" xfId="42070"/>
    <cellStyle name="Вычисление 2 3 7 9" xfId="42071"/>
    <cellStyle name="Вычисление 2 3 8" xfId="42072"/>
    <cellStyle name="Вычисление 2 3 8 10" xfId="42073"/>
    <cellStyle name="Вычисление 2 3 8 11" xfId="42074"/>
    <cellStyle name="Вычисление 2 3 8 2" xfId="42075"/>
    <cellStyle name="Вычисление 2 3 8 3" xfId="42076"/>
    <cellStyle name="Вычисление 2 3 8 4" xfId="42077"/>
    <cellStyle name="Вычисление 2 3 8 5" xfId="42078"/>
    <cellStyle name="Вычисление 2 3 8 6" xfId="42079"/>
    <cellStyle name="Вычисление 2 3 8 7" xfId="42080"/>
    <cellStyle name="Вычисление 2 3 8 8" xfId="42081"/>
    <cellStyle name="Вычисление 2 3 8 9" xfId="42082"/>
    <cellStyle name="Вычисление 2 3 9" xfId="42083"/>
    <cellStyle name="Вычисление 2 3 9 10" xfId="42084"/>
    <cellStyle name="Вычисление 2 3 9 11" xfId="42085"/>
    <cellStyle name="Вычисление 2 3 9 2" xfId="42086"/>
    <cellStyle name="Вычисление 2 3 9 3" xfId="42087"/>
    <cellStyle name="Вычисление 2 3 9 4" xfId="42088"/>
    <cellStyle name="Вычисление 2 3 9 5" xfId="42089"/>
    <cellStyle name="Вычисление 2 3 9 6" xfId="42090"/>
    <cellStyle name="Вычисление 2 3 9 7" xfId="42091"/>
    <cellStyle name="Вычисление 2 3 9 8" xfId="42092"/>
    <cellStyle name="Вычисление 2 3 9 9" xfId="42093"/>
    <cellStyle name="Вычисление 2 30" xfId="42094"/>
    <cellStyle name="Вычисление 2 31" xfId="42095"/>
    <cellStyle name="Вычисление 2 32" xfId="42096"/>
    <cellStyle name="Вычисление 2 33" xfId="42097"/>
    <cellStyle name="Вычисление 2 34" xfId="42098"/>
    <cellStyle name="Вычисление 2 35" xfId="42099"/>
    <cellStyle name="Вычисление 2 36" xfId="42100"/>
    <cellStyle name="Вычисление 2 37" xfId="42101"/>
    <cellStyle name="Вычисление 2 38" xfId="42102"/>
    <cellStyle name="Вычисление 2 39" xfId="42103"/>
    <cellStyle name="Вычисление 2 4" xfId="42104"/>
    <cellStyle name="Вычисление 2 4 10" xfId="42105"/>
    <cellStyle name="Вычисление 2 4 10 10" xfId="42106"/>
    <cellStyle name="Вычисление 2 4 10 11" xfId="42107"/>
    <cellStyle name="Вычисление 2 4 10 2" xfId="42108"/>
    <cellStyle name="Вычисление 2 4 10 3" xfId="42109"/>
    <cellStyle name="Вычисление 2 4 10 4" xfId="42110"/>
    <cellStyle name="Вычисление 2 4 10 5" xfId="42111"/>
    <cellStyle name="Вычисление 2 4 10 6" xfId="42112"/>
    <cellStyle name="Вычисление 2 4 10 7" xfId="42113"/>
    <cellStyle name="Вычисление 2 4 10 8" xfId="42114"/>
    <cellStyle name="Вычисление 2 4 10 9" xfId="42115"/>
    <cellStyle name="Вычисление 2 4 11" xfId="42116"/>
    <cellStyle name="Вычисление 2 4 11 10" xfId="42117"/>
    <cellStyle name="Вычисление 2 4 11 11" xfId="42118"/>
    <cellStyle name="Вычисление 2 4 11 2" xfId="42119"/>
    <cellStyle name="Вычисление 2 4 11 3" xfId="42120"/>
    <cellStyle name="Вычисление 2 4 11 4" xfId="42121"/>
    <cellStyle name="Вычисление 2 4 11 5" xfId="42122"/>
    <cellStyle name="Вычисление 2 4 11 6" xfId="42123"/>
    <cellStyle name="Вычисление 2 4 11 7" xfId="42124"/>
    <cellStyle name="Вычисление 2 4 11 8" xfId="42125"/>
    <cellStyle name="Вычисление 2 4 11 9" xfId="42126"/>
    <cellStyle name="Вычисление 2 4 12" xfId="42127"/>
    <cellStyle name="Вычисление 2 4 12 10" xfId="42128"/>
    <cellStyle name="Вычисление 2 4 12 11" xfId="42129"/>
    <cellStyle name="Вычисление 2 4 12 2" xfId="42130"/>
    <cellStyle name="Вычисление 2 4 12 3" xfId="42131"/>
    <cellStyle name="Вычисление 2 4 12 4" xfId="42132"/>
    <cellStyle name="Вычисление 2 4 12 5" xfId="42133"/>
    <cellStyle name="Вычисление 2 4 12 6" xfId="42134"/>
    <cellStyle name="Вычисление 2 4 12 7" xfId="42135"/>
    <cellStyle name="Вычисление 2 4 12 8" xfId="42136"/>
    <cellStyle name="Вычисление 2 4 12 9" xfId="42137"/>
    <cellStyle name="Вычисление 2 4 13" xfId="42138"/>
    <cellStyle name="Вычисление 2 4 13 10" xfId="42139"/>
    <cellStyle name="Вычисление 2 4 13 11" xfId="42140"/>
    <cellStyle name="Вычисление 2 4 13 2" xfId="42141"/>
    <cellStyle name="Вычисление 2 4 13 3" xfId="42142"/>
    <cellStyle name="Вычисление 2 4 13 4" xfId="42143"/>
    <cellStyle name="Вычисление 2 4 13 5" xfId="42144"/>
    <cellStyle name="Вычисление 2 4 13 6" xfId="42145"/>
    <cellStyle name="Вычисление 2 4 13 7" xfId="42146"/>
    <cellStyle name="Вычисление 2 4 13 8" xfId="42147"/>
    <cellStyle name="Вычисление 2 4 13 9" xfId="42148"/>
    <cellStyle name="Вычисление 2 4 14" xfId="42149"/>
    <cellStyle name="Вычисление 2 4 14 10" xfId="42150"/>
    <cellStyle name="Вычисление 2 4 14 11" xfId="42151"/>
    <cellStyle name="Вычисление 2 4 14 2" xfId="42152"/>
    <cellStyle name="Вычисление 2 4 14 3" xfId="42153"/>
    <cellStyle name="Вычисление 2 4 14 4" xfId="42154"/>
    <cellStyle name="Вычисление 2 4 14 5" xfId="42155"/>
    <cellStyle name="Вычисление 2 4 14 6" xfId="42156"/>
    <cellStyle name="Вычисление 2 4 14 7" xfId="42157"/>
    <cellStyle name="Вычисление 2 4 14 8" xfId="42158"/>
    <cellStyle name="Вычисление 2 4 14 9" xfId="42159"/>
    <cellStyle name="Вычисление 2 4 15" xfId="42160"/>
    <cellStyle name="Вычисление 2 4 15 10" xfId="42161"/>
    <cellStyle name="Вычисление 2 4 15 11" xfId="42162"/>
    <cellStyle name="Вычисление 2 4 15 2" xfId="42163"/>
    <cellStyle name="Вычисление 2 4 15 3" xfId="42164"/>
    <cellStyle name="Вычисление 2 4 15 4" xfId="42165"/>
    <cellStyle name="Вычисление 2 4 15 5" xfId="42166"/>
    <cellStyle name="Вычисление 2 4 15 6" xfId="42167"/>
    <cellStyle name="Вычисление 2 4 15 7" xfId="42168"/>
    <cellStyle name="Вычисление 2 4 15 8" xfId="42169"/>
    <cellStyle name="Вычисление 2 4 15 9" xfId="42170"/>
    <cellStyle name="Вычисление 2 4 16" xfId="42171"/>
    <cellStyle name="Вычисление 2 4 16 10" xfId="42172"/>
    <cellStyle name="Вычисление 2 4 16 11" xfId="42173"/>
    <cellStyle name="Вычисление 2 4 16 2" xfId="42174"/>
    <cellStyle name="Вычисление 2 4 16 3" xfId="42175"/>
    <cellStyle name="Вычисление 2 4 16 4" xfId="42176"/>
    <cellStyle name="Вычисление 2 4 16 5" xfId="42177"/>
    <cellStyle name="Вычисление 2 4 16 6" xfId="42178"/>
    <cellStyle name="Вычисление 2 4 16 7" xfId="42179"/>
    <cellStyle name="Вычисление 2 4 16 8" xfId="42180"/>
    <cellStyle name="Вычисление 2 4 16 9" xfId="42181"/>
    <cellStyle name="Вычисление 2 4 17" xfId="42182"/>
    <cellStyle name="Вычисление 2 4 17 10" xfId="42183"/>
    <cellStyle name="Вычисление 2 4 17 11" xfId="42184"/>
    <cellStyle name="Вычисление 2 4 17 2" xfId="42185"/>
    <cellStyle name="Вычисление 2 4 17 3" xfId="42186"/>
    <cellStyle name="Вычисление 2 4 17 4" xfId="42187"/>
    <cellStyle name="Вычисление 2 4 17 5" xfId="42188"/>
    <cellStyle name="Вычисление 2 4 17 6" xfId="42189"/>
    <cellStyle name="Вычисление 2 4 17 7" xfId="42190"/>
    <cellStyle name="Вычисление 2 4 17 8" xfId="42191"/>
    <cellStyle name="Вычисление 2 4 17 9" xfId="42192"/>
    <cellStyle name="Вычисление 2 4 18" xfId="42193"/>
    <cellStyle name="Вычисление 2 4 18 10" xfId="42194"/>
    <cellStyle name="Вычисление 2 4 18 11" xfId="42195"/>
    <cellStyle name="Вычисление 2 4 18 2" xfId="42196"/>
    <cellStyle name="Вычисление 2 4 18 3" xfId="42197"/>
    <cellStyle name="Вычисление 2 4 18 4" xfId="42198"/>
    <cellStyle name="Вычисление 2 4 18 5" xfId="42199"/>
    <cellStyle name="Вычисление 2 4 18 6" xfId="42200"/>
    <cellStyle name="Вычисление 2 4 18 7" xfId="42201"/>
    <cellStyle name="Вычисление 2 4 18 8" xfId="42202"/>
    <cellStyle name="Вычисление 2 4 18 9" xfId="42203"/>
    <cellStyle name="Вычисление 2 4 19" xfId="42204"/>
    <cellStyle name="Вычисление 2 4 2" xfId="42205"/>
    <cellStyle name="Вычисление 2 4 2 10" xfId="42206"/>
    <cellStyle name="Вычисление 2 4 2 11" xfId="42207"/>
    <cellStyle name="Вычисление 2 4 2 2" xfId="42208"/>
    <cellStyle name="Вычисление 2 4 2 3" xfId="42209"/>
    <cellStyle name="Вычисление 2 4 2 4" xfId="42210"/>
    <cellStyle name="Вычисление 2 4 2 5" xfId="42211"/>
    <cellStyle name="Вычисление 2 4 2 6" xfId="42212"/>
    <cellStyle name="Вычисление 2 4 2 7" xfId="42213"/>
    <cellStyle name="Вычисление 2 4 2 8" xfId="42214"/>
    <cellStyle name="Вычисление 2 4 2 9" xfId="42215"/>
    <cellStyle name="Вычисление 2 4 20" xfId="42216"/>
    <cellStyle name="Вычисление 2 4 21" xfId="42217"/>
    <cellStyle name="Вычисление 2 4 22" xfId="42218"/>
    <cellStyle name="Вычисление 2 4 23" xfId="42219"/>
    <cellStyle name="Вычисление 2 4 24" xfId="42220"/>
    <cellStyle name="Вычисление 2 4 25" xfId="42221"/>
    <cellStyle name="Вычисление 2 4 26" xfId="42222"/>
    <cellStyle name="Вычисление 2 4 27" xfId="42223"/>
    <cellStyle name="Вычисление 2 4 28" xfId="42224"/>
    <cellStyle name="Вычисление 2 4 29" xfId="42225"/>
    <cellStyle name="Вычисление 2 4 3" xfId="42226"/>
    <cellStyle name="Вычисление 2 4 3 10" xfId="42227"/>
    <cellStyle name="Вычисление 2 4 3 11" xfId="42228"/>
    <cellStyle name="Вычисление 2 4 3 2" xfId="42229"/>
    <cellStyle name="Вычисление 2 4 3 3" xfId="42230"/>
    <cellStyle name="Вычисление 2 4 3 4" xfId="42231"/>
    <cellStyle name="Вычисление 2 4 3 5" xfId="42232"/>
    <cellStyle name="Вычисление 2 4 3 6" xfId="42233"/>
    <cellStyle name="Вычисление 2 4 3 7" xfId="42234"/>
    <cellStyle name="Вычисление 2 4 3 8" xfId="42235"/>
    <cellStyle name="Вычисление 2 4 3 9" xfId="42236"/>
    <cellStyle name="Вычисление 2 4 30" xfId="42237"/>
    <cellStyle name="Вычисление 2 4 31" xfId="42238"/>
    <cellStyle name="Вычисление 2 4 32" xfId="42239"/>
    <cellStyle name="Вычисление 2 4 33" xfId="42240"/>
    <cellStyle name="Вычисление 2 4 34" xfId="42241"/>
    <cellStyle name="Вычисление 2 4 35" xfId="42242"/>
    <cellStyle name="Вычисление 2 4 36" xfId="42243"/>
    <cellStyle name="Вычисление 2 4 37" xfId="42244"/>
    <cellStyle name="Вычисление 2 4 38" xfId="42245"/>
    <cellStyle name="Вычисление 2 4 39" xfId="42246"/>
    <cellStyle name="Вычисление 2 4 4" xfId="42247"/>
    <cellStyle name="Вычисление 2 4 4 10" xfId="42248"/>
    <cellStyle name="Вычисление 2 4 4 11" xfId="42249"/>
    <cellStyle name="Вычисление 2 4 4 2" xfId="42250"/>
    <cellStyle name="Вычисление 2 4 4 3" xfId="42251"/>
    <cellStyle name="Вычисление 2 4 4 4" xfId="42252"/>
    <cellStyle name="Вычисление 2 4 4 5" xfId="42253"/>
    <cellStyle name="Вычисление 2 4 4 6" xfId="42254"/>
    <cellStyle name="Вычисление 2 4 4 7" xfId="42255"/>
    <cellStyle name="Вычисление 2 4 4 8" xfId="42256"/>
    <cellStyle name="Вычисление 2 4 4 9" xfId="42257"/>
    <cellStyle name="Вычисление 2 4 40" xfId="42258"/>
    <cellStyle name="Вычисление 2 4 5" xfId="42259"/>
    <cellStyle name="Вычисление 2 4 5 10" xfId="42260"/>
    <cellStyle name="Вычисление 2 4 5 11" xfId="42261"/>
    <cellStyle name="Вычисление 2 4 5 2" xfId="42262"/>
    <cellStyle name="Вычисление 2 4 5 3" xfId="42263"/>
    <cellStyle name="Вычисление 2 4 5 4" xfId="42264"/>
    <cellStyle name="Вычисление 2 4 5 5" xfId="42265"/>
    <cellStyle name="Вычисление 2 4 5 6" xfId="42266"/>
    <cellStyle name="Вычисление 2 4 5 7" xfId="42267"/>
    <cellStyle name="Вычисление 2 4 5 8" xfId="42268"/>
    <cellStyle name="Вычисление 2 4 5 9" xfId="42269"/>
    <cellStyle name="Вычисление 2 4 6" xfId="42270"/>
    <cellStyle name="Вычисление 2 4 6 10" xfId="42271"/>
    <cellStyle name="Вычисление 2 4 6 11" xfId="42272"/>
    <cellStyle name="Вычисление 2 4 6 2" xfId="42273"/>
    <cellStyle name="Вычисление 2 4 6 3" xfId="42274"/>
    <cellStyle name="Вычисление 2 4 6 4" xfId="42275"/>
    <cellStyle name="Вычисление 2 4 6 5" xfId="42276"/>
    <cellStyle name="Вычисление 2 4 6 6" xfId="42277"/>
    <cellStyle name="Вычисление 2 4 6 7" xfId="42278"/>
    <cellStyle name="Вычисление 2 4 6 8" xfId="42279"/>
    <cellStyle name="Вычисление 2 4 6 9" xfId="42280"/>
    <cellStyle name="Вычисление 2 4 7" xfId="42281"/>
    <cellStyle name="Вычисление 2 4 7 10" xfId="42282"/>
    <cellStyle name="Вычисление 2 4 7 11" xfId="42283"/>
    <cellStyle name="Вычисление 2 4 7 2" xfId="42284"/>
    <cellStyle name="Вычисление 2 4 7 3" xfId="42285"/>
    <cellStyle name="Вычисление 2 4 7 4" xfId="42286"/>
    <cellStyle name="Вычисление 2 4 7 5" xfId="42287"/>
    <cellStyle name="Вычисление 2 4 7 6" xfId="42288"/>
    <cellStyle name="Вычисление 2 4 7 7" xfId="42289"/>
    <cellStyle name="Вычисление 2 4 7 8" xfId="42290"/>
    <cellStyle name="Вычисление 2 4 7 9" xfId="42291"/>
    <cellStyle name="Вычисление 2 4 8" xfId="42292"/>
    <cellStyle name="Вычисление 2 4 8 10" xfId="42293"/>
    <cellStyle name="Вычисление 2 4 8 11" xfId="42294"/>
    <cellStyle name="Вычисление 2 4 8 2" xfId="42295"/>
    <cellStyle name="Вычисление 2 4 8 3" xfId="42296"/>
    <cellStyle name="Вычисление 2 4 8 4" xfId="42297"/>
    <cellStyle name="Вычисление 2 4 8 5" xfId="42298"/>
    <cellStyle name="Вычисление 2 4 8 6" xfId="42299"/>
    <cellStyle name="Вычисление 2 4 8 7" xfId="42300"/>
    <cellStyle name="Вычисление 2 4 8 8" xfId="42301"/>
    <cellStyle name="Вычисление 2 4 8 9" xfId="42302"/>
    <cellStyle name="Вычисление 2 4 9" xfId="42303"/>
    <cellStyle name="Вычисление 2 4 9 10" xfId="42304"/>
    <cellStyle name="Вычисление 2 4 9 11" xfId="42305"/>
    <cellStyle name="Вычисление 2 4 9 2" xfId="42306"/>
    <cellStyle name="Вычисление 2 4 9 3" xfId="42307"/>
    <cellStyle name="Вычисление 2 4 9 4" xfId="42308"/>
    <cellStyle name="Вычисление 2 4 9 5" xfId="42309"/>
    <cellStyle name="Вычисление 2 4 9 6" xfId="42310"/>
    <cellStyle name="Вычисление 2 4 9 7" xfId="42311"/>
    <cellStyle name="Вычисление 2 4 9 8" xfId="42312"/>
    <cellStyle name="Вычисление 2 4 9 9" xfId="42313"/>
    <cellStyle name="Вычисление 2 40" xfId="42314"/>
    <cellStyle name="Вычисление 2 41" xfId="42315"/>
    <cellStyle name="Вычисление 2 42" xfId="42316"/>
    <cellStyle name="Вычисление 2 43" xfId="42317"/>
    <cellStyle name="Вычисление 2 44" xfId="42318"/>
    <cellStyle name="Вычисление 2 45" xfId="42319"/>
    <cellStyle name="Вычисление 2 46" xfId="42320"/>
    <cellStyle name="Вычисление 2 47" xfId="42321"/>
    <cellStyle name="Вычисление 2 48" xfId="42322"/>
    <cellStyle name="Вычисление 2 5" xfId="42323"/>
    <cellStyle name="Вычисление 2 5 10" xfId="42324"/>
    <cellStyle name="Вычисление 2 5 10 10" xfId="42325"/>
    <cellStyle name="Вычисление 2 5 10 11" xfId="42326"/>
    <cellStyle name="Вычисление 2 5 10 2" xfId="42327"/>
    <cellStyle name="Вычисление 2 5 10 3" xfId="42328"/>
    <cellStyle name="Вычисление 2 5 10 4" xfId="42329"/>
    <cellStyle name="Вычисление 2 5 10 5" xfId="42330"/>
    <cellStyle name="Вычисление 2 5 10 6" xfId="42331"/>
    <cellStyle name="Вычисление 2 5 10 7" xfId="42332"/>
    <cellStyle name="Вычисление 2 5 10 8" xfId="42333"/>
    <cellStyle name="Вычисление 2 5 10 9" xfId="42334"/>
    <cellStyle name="Вычисление 2 5 11" xfId="42335"/>
    <cellStyle name="Вычисление 2 5 11 10" xfId="42336"/>
    <cellStyle name="Вычисление 2 5 11 11" xfId="42337"/>
    <cellStyle name="Вычисление 2 5 11 2" xfId="42338"/>
    <cellStyle name="Вычисление 2 5 11 3" xfId="42339"/>
    <cellStyle name="Вычисление 2 5 11 4" xfId="42340"/>
    <cellStyle name="Вычисление 2 5 11 5" xfId="42341"/>
    <cellStyle name="Вычисление 2 5 11 6" xfId="42342"/>
    <cellStyle name="Вычисление 2 5 11 7" xfId="42343"/>
    <cellStyle name="Вычисление 2 5 11 8" xfId="42344"/>
    <cellStyle name="Вычисление 2 5 11 9" xfId="42345"/>
    <cellStyle name="Вычисление 2 5 12" xfId="42346"/>
    <cellStyle name="Вычисление 2 5 12 10" xfId="42347"/>
    <cellStyle name="Вычисление 2 5 12 11" xfId="42348"/>
    <cellStyle name="Вычисление 2 5 12 2" xfId="42349"/>
    <cellStyle name="Вычисление 2 5 12 3" xfId="42350"/>
    <cellStyle name="Вычисление 2 5 12 4" xfId="42351"/>
    <cellStyle name="Вычисление 2 5 12 5" xfId="42352"/>
    <cellStyle name="Вычисление 2 5 12 6" xfId="42353"/>
    <cellStyle name="Вычисление 2 5 12 7" xfId="42354"/>
    <cellStyle name="Вычисление 2 5 12 8" xfId="42355"/>
    <cellStyle name="Вычисление 2 5 12 9" xfId="42356"/>
    <cellStyle name="Вычисление 2 5 13" xfId="42357"/>
    <cellStyle name="Вычисление 2 5 13 10" xfId="42358"/>
    <cellStyle name="Вычисление 2 5 13 11" xfId="42359"/>
    <cellStyle name="Вычисление 2 5 13 2" xfId="42360"/>
    <cellStyle name="Вычисление 2 5 13 3" xfId="42361"/>
    <cellStyle name="Вычисление 2 5 13 4" xfId="42362"/>
    <cellStyle name="Вычисление 2 5 13 5" xfId="42363"/>
    <cellStyle name="Вычисление 2 5 13 6" xfId="42364"/>
    <cellStyle name="Вычисление 2 5 13 7" xfId="42365"/>
    <cellStyle name="Вычисление 2 5 13 8" xfId="42366"/>
    <cellStyle name="Вычисление 2 5 13 9" xfId="42367"/>
    <cellStyle name="Вычисление 2 5 14" xfId="42368"/>
    <cellStyle name="Вычисление 2 5 14 10" xfId="42369"/>
    <cellStyle name="Вычисление 2 5 14 11" xfId="42370"/>
    <cellStyle name="Вычисление 2 5 14 2" xfId="42371"/>
    <cellStyle name="Вычисление 2 5 14 3" xfId="42372"/>
    <cellStyle name="Вычисление 2 5 14 4" xfId="42373"/>
    <cellStyle name="Вычисление 2 5 14 5" xfId="42374"/>
    <cellStyle name="Вычисление 2 5 14 6" xfId="42375"/>
    <cellStyle name="Вычисление 2 5 14 7" xfId="42376"/>
    <cellStyle name="Вычисление 2 5 14 8" xfId="42377"/>
    <cellStyle name="Вычисление 2 5 14 9" xfId="42378"/>
    <cellStyle name="Вычисление 2 5 15" xfId="42379"/>
    <cellStyle name="Вычисление 2 5 15 10" xfId="42380"/>
    <cellStyle name="Вычисление 2 5 15 11" xfId="42381"/>
    <cellStyle name="Вычисление 2 5 15 2" xfId="42382"/>
    <cellStyle name="Вычисление 2 5 15 3" xfId="42383"/>
    <cellStyle name="Вычисление 2 5 15 4" xfId="42384"/>
    <cellStyle name="Вычисление 2 5 15 5" xfId="42385"/>
    <cellStyle name="Вычисление 2 5 15 6" xfId="42386"/>
    <cellStyle name="Вычисление 2 5 15 7" xfId="42387"/>
    <cellStyle name="Вычисление 2 5 15 8" xfId="42388"/>
    <cellStyle name="Вычисление 2 5 15 9" xfId="42389"/>
    <cellStyle name="Вычисление 2 5 16" xfId="42390"/>
    <cellStyle name="Вычисление 2 5 16 10" xfId="42391"/>
    <cellStyle name="Вычисление 2 5 16 11" xfId="42392"/>
    <cellStyle name="Вычисление 2 5 16 2" xfId="42393"/>
    <cellStyle name="Вычисление 2 5 16 3" xfId="42394"/>
    <cellStyle name="Вычисление 2 5 16 4" xfId="42395"/>
    <cellStyle name="Вычисление 2 5 16 5" xfId="42396"/>
    <cellStyle name="Вычисление 2 5 16 6" xfId="42397"/>
    <cellStyle name="Вычисление 2 5 16 7" xfId="42398"/>
    <cellStyle name="Вычисление 2 5 16 8" xfId="42399"/>
    <cellStyle name="Вычисление 2 5 16 9" xfId="42400"/>
    <cellStyle name="Вычисление 2 5 17" xfId="42401"/>
    <cellStyle name="Вычисление 2 5 17 10" xfId="42402"/>
    <cellStyle name="Вычисление 2 5 17 11" xfId="42403"/>
    <cellStyle name="Вычисление 2 5 17 2" xfId="42404"/>
    <cellStyle name="Вычисление 2 5 17 3" xfId="42405"/>
    <cellStyle name="Вычисление 2 5 17 4" xfId="42406"/>
    <cellStyle name="Вычисление 2 5 17 5" xfId="42407"/>
    <cellStyle name="Вычисление 2 5 17 6" xfId="42408"/>
    <cellStyle name="Вычисление 2 5 17 7" xfId="42409"/>
    <cellStyle name="Вычисление 2 5 17 8" xfId="42410"/>
    <cellStyle name="Вычисление 2 5 17 9" xfId="42411"/>
    <cellStyle name="Вычисление 2 5 18" xfId="42412"/>
    <cellStyle name="Вычисление 2 5 18 10" xfId="42413"/>
    <cellStyle name="Вычисление 2 5 18 11" xfId="42414"/>
    <cellStyle name="Вычисление 2 5 18 2" xfId="42415"/>
    <cellStyle name="Вычисление 2 5 18 3" xfId="42416"/>
    <cellStyle name="Вычисление 2 5 18 4" xfId="42417"/>
    <cellStyle name="Вычисление 2 5 18 5" xfId="42418"/>
    <cellStyle name="Вычисление 2 5 18 6" xfId="42419"/>
    <cellStyle name="Вычисление 2 5 18 7" xfId="42420"/>
    <cellStyle name="Вычисление 2 5 18 8" xfId="42421"/>
    <cellStyle name="Вычисление 2 5 18 9" xfId="42422"/>
    <cellStyle name="Вычисление 2 5 19" xfId="42423"/>
    <cellStyle name="Вычисление 2 5 2" xfId="42424"/>
    <cellStyle name="Вычисление 2 5 2 10" xfId="42425"/>
    <cellStyle name="Вычисление 2 5 2 11" xfId="42426"/>
    <cellStyle name="Вычисление 2 5 2 2" xfId="42427"/>
    <cellStyle name="Вычисление 2 5 2 3" xfId="42428"/>
    <cellStyle name="Вычисление 2 5 2 4" xfId="42429"/>
    <cellStyle name="Вычисление 2 5 2 5" xfId="42430"/>
    <cellStyle name="Вычисление 2 5 2 6" xfId="42431"/>
    <cellStyle name="Вычисление 2 5 2 7" xfId="42432"/>
    <cellStyle name="Вычисление 2 5 2 8" xfId="42433"/>
    <cellStyle name="Вычисление 2 5 2 9" xfId="42434"/>
    <cellStyle name="Вычисление 2 5 20" xfId="42435"/>
    <cellStyle name="Вычисление 2 5 21" xfId="42436"/>
    <cellStyle name="Вычисление 2 5 22" xfId="42437"/>
    <cellStyle name="Вычисление 2 5 23" xfId="42438"/>
    <cellStyle name="Вычисление 2 5 24" xfId="42439"/>
    <cellStyle name="Вычисление 2 5 25" xfId="42440"/>
    <cellStyle name="Вычисление 2 5 26" xfId="42441"/>
    <cellStyle name="Вычисление 2 5 27" xfId="42442"/>
    <cellStyle name="Вычисление 2 5 28" xfId="42443"/>
    <cellStyle name="Вычисление 2 5 29" xfId="42444"/>
    <cellStyle name="Вычисление 2 5 3" xfId="42445"/>
    <cellStyle name="Вычисление 2 5 3 10" xfId="42446"/>
    <cellStyle name="Вычисление 2 5 3 11" xfId="42447"/>
    <cellStyle name="Вычисление 2 5 3 2" xfId="42448"/>
    <cellStyle name="Вычисление 2 5 3 3" xfId="42449"/>
    <cellStyle name="Вычисление 2 5 3 4" xfId="42450"/>
    <cellStyle name="Вычисление 2 5 3 5" xfId="42451"/>
    <cellStyle name="Вычисление 2 5 3 6" xfId="42452"/>
    <cellStyle name="Вычисление 2 5 3 7" xfId="42453"/>
    <cellStyle name="Вычисление 2 5 3 8" xfId="42454"/>
    <cellStyle name="Вычисление 2 5 3 9" xfId="42455"/>
    <cellStyle name="Вычисление 2 5 30" xfId="42456"/>
    <cellStyle name="Вычисление 2 5 31" xfId="42457"/>
    <cellStyle name="Вычисление 2 5 32" xfId="42458"/>
    <cellStyle name="Вычисление 2 5 33" xfId="42459"/>
    <cellStyle name="Вычисление 2 5 34" xfId="42460"/>
    <cellStyle name="Вычисление 2 5 35" xfId="42461"/>
    <cellStyle name="Вычисление 2 5 36" xfId="42462"/>
    <cellStyle name="Вычисление 2 5 37" xfId="42463"/>
    <cellStyle name="Вычисление 2 5 38" xfId="42464"/>
    <cellStyle name="Вычисление 2 5 39" xfId="42465"/>
    <cellStyle name="Вычисление 2 5 4" xfId="42466"/>
    <cellStyle name="Вычисление 2 5 4 10" xfId="42467"/>
    <cellStyle name="Вычисление 2 5 4 11" xfId="42468"/>
    <cellStyle name="Вычисление 2 5 4 2" xfId="42469"/>
    <cellStyle name="Вычисление 2 5 4 3" xfId="42470"/>
    <cellStyle name="Вычисление 2 5 4 4" xfId="42471"/>
    <cellStyle name="Вычисление 2 5 4 5" xfId="42472"/>
    <cellStyle name="Вычисление 2 5 4 6" xfId="42473"/>
    <cellStyle name="Вычисление 2 5 4 7" xfId="42474"/>
    <cellStyle name="Вычисление 2 5 4 8" xfId="42475"/>
    <cellStyle name="Вычисление 2 5 4 9" xfId="42476"/>
    <cellStyle name="Вычисление 2 5 40" xfId="42477"/>
    <cellStyle name="Вычисление 2 5 5" xfId="42478"/>
    <cellStyle name="Вычисление 2 5 5 10" xfId="42479"/>
    <cellStyle name="Вычисление 2 5 5 11" xfId="42480"/>
    <cellStyle name="Вычисление 2 5 5 2" xfId="42481"/>
    <cellStyle name="Вычисление 2 5 5 3" xfId="42482"/>
    <cellStyle name="Вычисление 2 5 5 4" xfId="42483"/>
    <cellStyle name="Вычисление 2 5 5 5" xfId="42484"/>
    <cellStyle name="Вычисление 2 5 5 6" xfId="42485"/>
    <cellStyle name="Вычисление 2 5 5 7" xfId="42486"/>
    <cellStyle name="Вычисление 2 5 5 8" xfId="42487"/>
    <cellStyle name="Вычисление 2 5 5 9" xfId="42488"/>
    <cellStyle name="Вычисление 2 5 6" xfId="42489"/>
    <cellStyle name="Вычисление 2 5 6 10" xfId="42490"/>
    <cellStyle name="Вычисление 2 5 6 11" xfId="42491"/>
    <cellStyle name="Вычисление 2 5 6 2" xfId="42492"/>
    <cellStyle name="Вычисление 2 5 6 3" xfId="42493"/>
    <cellStyle name="Вычисление 2 5 6 4" xfId="42494"/>
    <cellStyle name="Вычисление 2 5 6 5" xfId="42495"/>
    <cellStyle name="Вычисление 2 5 6 6" xfId="42496"/>
    <cellStyle name="Вычисление 2 5 6 7" xfId="42497"/>
    <cellStyle name="Вычисление 2 5 6 8" xfId="42498"/>
    <cellStyle name="Вычисление 2 5 6 9" xfId="42499"/>
    <cellStyle name="Вычисление 2 5 7" xfId="42500"/>
    <cellStyle name="Вычисление 2 5 7 10" xfId="42501"/>
    <cellStyle name="Вычисление 2 5 7 11" xfId="42502"/>
    <cellStyle name="Вычисление 2 5 7 2" xfId="42503"/>
    <cellStyle name="Вычисление 2 5 7 3" xfId="42504"/>
    <cellStyle name="Вычисление 2 5 7 4" xfId="42505"/>
    <cellStyle name="Вычисление 2 5 7 5" xfId="42506"/>
    <cellStyle name="Вычисление 2 5 7 6" xfId="42507"/>
    <cellStyle name="Вычисление 2 5 7 7" xfId="42508"/>
    <cellStyle name="Вычисление 2 5 7 8" xfId="42509"/>
    <cellStyle name="Вычисление 2 5 7 9" xfId="42510"/>
    <cellStyle name="Вычисление 2 5 8" xfId="42511"/>
    <cellStyle name="Вычисление 2 5 8 10" xfId="42512"/>
    <cellStyle name="Вычисление 2 5 8 11" xfId="42513"/>
    <cellStyle name="Вычисление 2 5 8 2" xfId="42514"/>
    <cellStyle name="Вычисление 2 5 8 3" xfId="42515"/>
    <cellStyle name="Вычисление 2 5 8 4" xfId="42516"/>
    <cellStyle name="Вычисление 2 5 8 5" xfId="42517"/>
    <cellStyle name="Вычисление 2 5 8 6" xfId="42518"/>
    <cellStyle name="Вычисление 2 5 8 7" xfId="42519"/>
    <cellStyle name="Вычисление 2 5 8 8" xfId="42520"/>
    <cellStyle name="Вычисление 2 5 8 9" xfId="42521"/>
    <cellStyle name="Вычисление 2 5 9" xfId="42522"/>
    <cellStyle name="Вычисление 2 5 9 10" xfId="42523"/>
    <cellStyle name="Вычисление 2 5 9 11" xfId="42524"/>
    <cellStyle name="Вычисление 2 5 9 2" xfId="42525"/>
    <cellStyle name="Вычисление 2 5 9 3" xfId="42526"/>
    <cellStyle name="Вычисление 2 5 9 4" xfId="42527"/>
    <cellStyle name="Вычисление 2 5 9 5" xfId="42528"/>
    <cellStyle name="Вычисление 2 5 9 6" xfId="42529"/>
    <cellStyle name="Вычисление 2 5 9 7" xfId="42530"/>
    <cellStyle name="Вычисление 2 5 9 8" xfId="42531"/>
    <cellStyle name="Вычисление 2 5 9 9" xfId="42532"/>
    <cellStyle name="Вычисление 2 6" xfId="42533"/>
    <cellStyle name="Вычисление 2 6 10" xfId="42534"/>
    <cellStyle name="Вычисление 2 6 10 10" xfId="42535"/>
    <cellStyle name="Вычисление 2 6 10 11" xfId="42536"/>
    <cellStyle name="Вычисление 2 6 10 2" xfId="42537"/>
    <cellStyle name="Вычисление 2 6 10 3" xfId="42538"/>
    <cellStyle name="Вычисление 2 6 10 4" xfId="42539"/>
    <cellStyle name="Вычисление 2 6 10 5" xfId="42540"/>
    <cellStyle name="Вычисление 2 6 10 6" xfId="42541"/>
    <cellStyle name="Вычисление 2 6 10 7" xfId="42542"/>
    <cellStyle name="Вычисление 2 6 10 8" xfId="42543"/>
    <cellStyle name="Вычисление 2 6 10 9" xfId="42544"/>
    <cellStyle name="Вычисление 2 6 11" xfId="42545"/>
    <cellStyle name="Вычисление 2 6 11 10" xfId="42546"/>
    <cellStyle name="Вычисление 2 6 11 11" xfId="42547"/>
    <cellStyle name="Вычисление 2 6 11 2" xfId="42548"/>
    <cellStyle name="Вычисление 2 6 11 3" xfId="42549"/>
    <cellStyle name="Вычисление 2 6 11 4" xfId="42550"/>
    <cellStyle name="Вычисление 2 6 11 5" xfId="42551"/>
    <cellStyle name="Вычисление 2 6 11 6" xfId="42552"/>
    <cellStyle name="Вычисление 2 6 11 7" xfId="42553"/>
    <cellStyle name="Вычисление 2 6 11 8" xfId="42554"/>
    <cellStyle name="Вычисление 2 6 11 9" xfId="42555"/>
    <cellStyle name="Вычисление 2 6 12" xfId="42556"/>
    <cellStyle name="Вычисление 2 6 12 10" xfId="42557"/>
    <cellStyle name="Вычисление 2 6 12 11" xfId="42558"/>
    <cellStyle name="Вычисление 2 6 12 2" xfId="42559"/>
    <cellStyle name="Вычисление 2 6 12 3" xfId="42560"/>
    <cellStyle name="Вычисление 2 6 12 4" xfId="42561"/>
    <cellStyle name="Вычисление 2 6 12 5" xfId="42562"/>
    <cellStyle name="Вычисление 2 6 12 6" xfId="42563"/>
    <cellStyle name="Вычисление 2 6 12 7" xfId="42564"/>
    <cellStyle name="Вычисление 2 6 12 8" xfId="42565"/>
    <cellStyle name="Вычисление 2 6 12 9" xfId="42566"/>
    <cellStyle name="Вычисление 2 6 13" xfId="42567"/>
    <cellStyle name="Вычисление 2 6 13 10" xfId="42568"/>
    <cellStyle name="Вычисление 2 6 13 11" xfId="42569"/>
    <cellStyle name="Вычисление 2 6 13 2" xfId="42570"/>
    <cellStyle name="Вычисление 2 6 13 3" xfId="42571"/>
    <cellStyle name="Вычисление 2 6 13 4" xfId="42572"/>
    <cellStyle name="Вычисление 2 6 13 5" xfId="42573"/>
    <cellStyle name="Вычисление 2 6 13 6" xfId="42574"/>
    <cellStyle name="Вычисление 2 6 13 7" xfId="42575"/>
    <cellStyle name="Вычисление 2 6 13 8" xfId="42576"/>
    <cellStyle name="Вычисление 2 6 13 9" xfId="42577"/>
    <cellStyle name="Вычисление 2 6 14" xfId="42578"/>
    <cellStyle name="Вычисление 2 6 14 10" xfId="42579"/>
    <cellStyle name="Вычисление 2 6 14 11" xfId="42580"/>
    <cellStyle name="Вычисление 2 6 14 2" xfId="42581"/>
    <cellStyle name="Вычисление 2 6 14 3" xfId="42582"/>
    <cellStyle name="Вычисление 2 6 14 4" xfId="42583"/>
    <cellStyle name="Вычисление 2 6 14 5" xfId="42584"/>
    <cellStyle name="Вычисление 2 6 14 6" xfId="42585"/>
    <cellStyle name="Вычисление 2 6 14 7" xfId="42586"/>
    <cellStyle name="Вычисление 2 6 14 8" xfId="42587"/>
    <cellStyle name="Вычисление 2 6 14 9" xfId="42588"/>
    <cellStyle name="Вычисление 2 6 15" xfId="42589"/>
    <cellStyle name="Вычисление 2 6 15 10" xfId="42590"/>
    <cellStyle name="Вычисление 2 6 15 11" xfId="42591"/>
    <cellStyle name="Вычисление 2 6 15 2" xfId="42592"/>
    <cellStyle name="Вычисление 2 6 15 3" xfId="42593"/>
    <cellStyle name="Вычисление 2 6 15 4" xfId="42594"/>
    <cellStyle name="Вычисление 2 6 15 5" xfId="42595"/>
    <cellStyle name="Вычисление 2 6 15 6" xfId="42596"/>
    <cellStyle name="Вычисление 2 6 15 7" xfId="42597"/>
    <cellStyle name="Вычисление 2 6 15 8" xfId="42598"/>
    <cellStyle name="Вычисление 2 6 15 9" xfId="42599"/>
    <cellStyle name="Вычисление 2 6 16" xfId="42600"/>
    <cellStyle name="Вычисление 2 6 16 10" xfId="42601"/>
    <cellStyle name="Вычисление 2 6 16 11" xfId="42602"/>
    <cellStyle name="Вычисление 2 6 16 2" xfId="42603"/>
    <cellStyle name="Вычисление 2 6 16 3" xfId="42604"/>
    <cellStyle name="Вычисление 2 6 16 4" xfId="42605"/>
    <cellStyle name="Вычисление 2 6 16 5" xfId="42606"/>
    <cellStyle name="Вычисление 2 6 16 6" xfId="42607"/>
    <cellStyle name="Вычисление 2 6 16 7" xfId="42608"/>
    <cellStyle name="Вычисление 2 6 16 8" xfId="42609"/>
    <cellStyle name="Вычисление 2 6 16 9" xfId="42610"/>
    <cellStyle name="Вычисление 2 6 17" xfId="42611"/>
    <cellStyle name="Вычисление 2 6 17 10" xfId="42612"/>
    <cellStyle name="Вычисление 2 6 17 11" xfId="42613"/>
    <cellStyle name="Вычисление 2 6 17 2" xfId="42614"/>
    <cellStyle name="Вычисление 2 6 17 3" xfId="42615"/>
    <cellStyle name="Вычисление 2 6 17 4" xfId="42616"/>
    <cellStyle name="Вычисление 2 6 17 5" xfId="42617"/>
    <cellStyle name="Вычисление 2 6 17 6" xfId="42618"/>
    <cellStyle name="Вычисление 2 6 17 7" xfId="42619"/>
    <cellStyle name="Вычисление 2 6 17 8" xfId="42620"/>
    <cellStyle name="Вычисление 2 6 17 9" xfId="42621"/>
    <cellStyle name="Вычисление 2 6 18" xfId="42622"/>
    <cellStyle name="Вычисление 2 6 18 10" xfId="42623"/>
    <cellStyle name="Вычисление 2 6 18 11" xfId="42624"/>
    <cellStyle name="Вычисление 2 6 18 2" xfId="42625"/>
    <cellStyle name="Вычисление 2 6 18 3" xfId="42626"/>
    <cellStyle name="Вычисление 2 6 18 4" xfId="42627"/>
    <cellStyle name="Вычисление 2 6 18 5" xfId="42628"/>
    <cellStyle name="Вычисление 2 6 18 6" xfId="42629"/>
    <cellStyle name="Вычисление 2 6 18 7" xfId="42630"/>
    <cellStyle name="Вычисление 2 6 18 8" xfId="42631"/>
    <cellStyle name="Вычисление 2 6 18 9" xfId="42632"/>
    <cellStyle name="Вычисление 2 6 19" xfId="42633"/>
    <cellStyle name="Вычисление 2 6 2" xfId="42634"/>
    <cellStyle name="Вычисление 2 6 2 10" xfId="42635"/>
    <cellStyle name="Вычисление 2 6 2 11" xfId="42636"/>
    <cellStyle name="Вычисление 2 6 2 2" xfId="42637"/>
    <cellStyle name="Вычисление 2 6 2 3" xfId="42638"/>
    <cellStyle name="Вычисление 2 6 2 4" xfId="42639"/>
    <cellStyle name="Вычисление 2 6 2 5" xfId="42640"/>
    <cellStyle name="Вычисление 2 6 2 6" xfId="42641"/>
    <cellStyle name="Вычисление 2 6 2 7" xfId="42642"/>
    <cellStyle name="Вычисление 2 6 2 8" xfId="42643"/>
    <cellStyle name="Вычисление 2 6 2 9" xfId="42644"/>
    <cellStyle name="Вычисление 2 6 20" xfId="42645"/>
    <cellStyle name="Вычисление 2 6 21" xfId="42646"/>
    <cellStyle name="Вычисление 2 6 22" xfId="42647"/>
    <cellStyle name="Вычисление 2 6 23" xfId="42648"/>
    <cellStyle name="Вычисление 2 6 24" xfId="42649"/>
    <cellStyle name="Вычисление 2 6 25" xfId="42650"/>
    <cellStyle name="Вычисление 2 6 26" xfId="42651"/>
    <cellStyle name="Вычисление 2 6 27" xfId="42652"/>
    <cellStyle name="Вычисление 2 6 28" xfId="42653"/>
    <cellStyle name="Вычисление 2 6 29" xfId="42654"/>
    <cellStyle name="Вычисление 2 6 3" xfId="42655"/>
    <cellStyle name="Вычисление 2 6 3 10" xfId="42656"/>
    <cellStyle name="Вычисление 2 6 3 11" xfId="42657"/>
    <cellStyle name="Вычисление 2 6 3 2" xfId="42658"/>
    <cellStyle name="Вычисление 2 6 3 3" xfId="42659"/>
    <cellStyle name="Вычисление 2 6 3 4" xfId="42660"/>
    <cellStyle name="Вычисление 2 6 3 5" xfId="42661"/>
    <cellStyle name="Вычисление 2 6 3 6" xfId="42662"/>
    <cellStyle name="Вычисление 2 6 3 7" xfId="42663"/>
    <cellStyle name="Вычисление 2 6 3 8" xfId="42664"/>
    <cellStyle name="Вычисление 2 6 3 9" xfId="42665"/>
    <cellStyle name="Вычисление 2 6 30" xfId="42666"/>
    <cellStyle name="Вычисление 2 6 31" xfId="42667"/>
    <cellStyle name="Вычисление 2 6 32" xfId="42668"/>
    <cellStyle name="Вычисление 2 6 33" xfId="42669"/>
    <cellStyle name="Вычисление 2 6 34" xfId="42670"/>
    <cellStyle name="Вычисление 2 6 35" xfId="42671"/>
    <cellStyle name="Вычисление 2 6 36" xfId="42672"/>
    <cellStyle name="Вычисление 2 6 37" xfId="42673"/>
    <cellStyle name="Вычисление 2 6 38" xfId="42674"/>
    <cellStyle name="Вычисление 2 6 39" xfId="42675"/>
    <cellStyle name="Вычисление 2 6 4" xfId="42676"/>
    <cellStyle name="Вычисление 2 6 4 10" xfId="42677"/>
    <cellStyle name="Вычисление 2 6 4 11" xfId="42678"/>
    <cellStyle name="Вычисление 2 6 4 2" xfId="42679"/>
    <cellStyle name="Вычисление 2 6 4 3" xfId="42680"/>
    <cellStyle name="Вычисление 2 6 4 4" xfId="42681"/>
    <cellStyle name="Вычисление 2 6 4 5" xfId="42682"/>
    <cellStyle name="Вычисление 2 6 4 6" xfId="42683"/>
    <cellStyle name="Вычисление 2 6 4 7" xfId="42684"/>
    <cellStyle name="Вычисление 2 6 4 8" xfId="42685"/>
    <cellStyle name="Вычисление 2 6 4 9" xfId="42686"/>
    <cellStyle name="Вычисление 2 6 40" xfId="42687"/>
    <cellStyle name="Вычисление 2 6 5" xfId="42688"/>
    <cellStyle name="Вычисление 2 6 5 10" xfId="42689"/>
    <cellStyle name="Вычисление 2 6 5 11" xfId="42690"/>
    <cellStyle name="Вычисление 2 6 5 2" xfId="42691"/>
    <cellStyle name="Вычисление 2 6 5 3" xfId="42692"/>
    <cellStyle name="Вычисление 2 6 5 4" xfId="42693"/>
    <cellStyle name="Вычисление 2 6 5 5" xfId="42694"/>
    <cellStyle name="Вычисление 2 6 5 6" xfId="42695"/>
    <cellStyle name="Вычисление 2 6 5 7" xfId="42696"/>
    <cellStyle name="Вычисление 2 6 5 8" xfId="42697"/>
    <cellStyle name="Вычисление 2 6 5 9" xfId="42698"/>
    <cellStyle name="Вычисление 2 6 6" xfId="42699"/>
    <cellStyle name="Вычисление 2 6 6 10" xfId="42700"/>
    <cellStyle name="Вычисление 2 6 6 11" xfId="42701"/>
    <cellStyle name="Вычисление 2 6 6 2" xfId="42702"/>
    <cellStyle name="Вычисление 2 6 6 3" xfId="42703"/>
    <cellStyle name="Вычисление 2 6 6 4" xfId="42704"/>
    <cellStyle name="Вычисление 2 6 6 5" xfId="42705"/>
    <cellStyle name="Вычисление 2 6 6 6" xfId="42706"/>
    <cellStyle name="Вычисление 2 6 6 7" xfId="42707"/>
    <cellStyle name="Вычисление 2 6 6 8" xfId="42708"/>
    <cellStyle name="Вычисление 2 6 6 9" xfId="42709"/>
    <cellStyle name="Вычисление 2 6 7" xfId="42710"/>
    <cellStyle name="Вычисление 2 6 7 10" xfId="42711"/>
    <cellStyle name="Вычисление 2 6 7 11" xfId="42712"/>
    <cellStyle name="Вычисление 2 6 7 2" xfId="42713"/>
    <cellStyle name="Вычисление 2 6 7 3" xfId="42714"/>
    <cellStyle name="Вычисление 2 6 7 4" xfId="42715"/>
    <cellStyle name="Вычисление 2 6 7 5" xfId="42716"/>
    <cellStyle name="Вычисление 2 6 7 6" xfId="42717"/>
    <cellStyle name="Вычисление 2 6 7 7" xfId="42718"/>
    <cellStyle name="Вычисление 2 6 7 8" xfId="42719"/>
    <cellStyle name="Вычисление 2 6 7 9" xfId="42720"/>
    <cellStyle name="Вычисление 2 6 8" xfId="42721"/>
    <cellStyle name="Вычисление 2 6 8 10" xfId="42722"/>
    <cellStyle name="Вычисление 2 6 8 11" xfId="42723"/>
    <cellStyle name="Вычисление 2 6 8 2" xfId="42724"/>
    <cellStyle name="Вычисление 2 6 8 3" xfId="42725"/>
    <cellStyle name="Вычисление 2 6 8 4" xfId="42726"/>
    <cellStyle name="Вычисление 2 6 8 5" xfId="42727"/>
    <cellStyle name="Вычисление 2 6 8 6" xfId="42728"/>
    <cellStyle name="Вычисление 2 6 8 7" xfId="42729"/>
    <cellStyle name="Вычисление 2 6 8 8" xfId="42730"/>
    <cellStyle name="Вычисление 2 6 8 9" xfId="42731"/>
    <cellStyle name="Вычисление 2 6 9" xfId="42732"/>
    <cellStyle name="Вычисление 2 6 9 10" xfId="42733"/>
    <cellStyle name="Вычисление 2 6 9 11" xfId="42734"/>
    <cellStyle name="Вычисление 2 6 9 2" xfId="42735"/>
    <cellStyle name="Вычисление 2 6 9 3" xfId="42736"/>
    <cellStyle name="Вычисление 2 6 9 4" xfId="42737"/>
    <cellStyle name="Вычисление 2 6 9 5" xfId="42738"/>
    <cellStyle name="Вычисление 2 6 9 6" xfId="42739"/>
    <cellStyle name="Вычисление 2 6 9 7" xfId="42740"/>
    <cellStyle name="Вычисление 2 6 9 8" xfId="42741"/>
    <cellStyle name="Вычисление 2 6 9 9" xfId="42742"/>
    <cellStyle name="Вычисление 2 7" xfId="42743"/>
    <cellStyle name="Вычисление 2 7 10" xfId="42744"/>
    <cellStyle name="Вычисление 2 7 10 10" xfId="42745"/>
    <cellStyle name="Вычисление 2 7 10 11" xfId="42746"/>
    <cellStyle name="Вычисление 2 7 10 2" xfId="42747"/>
    <cellStyle name="Вычисление 2 7 10 3" xfId="42748"/>
    <cellStyle name="Вычисление 2 7 10 4" xfId="42749"/>
    <cellStyle name="Вычисление 2 7 10 5" xfId="42750"/>
    <cellStyle name="Вычисление 2 7 10 6" xfId="42751"/>
    <cellStyle name="Вычисление 2 7 10 7" xfId="42752"/>
    <cellStyle name="Вычисление 2 7 10 8" xfId="42753"/>
    <cellStyle name="Вычисление 2 7 10 9" xfId="42754"/>
    <cellStyle name="Вычисление 2 7 11" xfId="42755"/>
    <cellStyle name="Вычисление 2 7 11 10" xfId="42756"/>
    <cellStyle name="Вычисление 2 7 11 11" xfId="42757"/>
    <cellStyle name="Вычисление 2 7 11 2" xfId="42758"/>
    <cellStyle name="Вычисление 2 7 11 3" xfId="42759"/>
    <cellStyle name="Вычисление 2 7 11 4" xfId="42760"/>
    <cellStyle name="Вычисление 2 7 11 5" xfId="42761"/>
    <cellStyle name="Вычисление 2 7 11 6" xfId="42762"/>
    <cellStyle name="Вычисление 2 7 11 7" xfId="42763"/>
    <cellStyle name="Вычисление 2 7 11 8" xfId="42764"/>
    <cellStyle name="Вычисление 2 7 11 9" xfId="42765"/>
    <cellStyle name="Вычисление 2 7 12" xfId="42766"/>
    <cellStyle name="Вычисление 2 7 12 10" xfId="42767"/>
    <cellStyle name="Вычисление 2 7 12 11" xfId="42768"/>
    <cellStyle name="Вычисление 2 7 12 2" xfId="42769"/>
    <cellStyle name="Вычисление 2 7 12 3" xfId="42770"/>
    <cellStyle name="Вычисление 2 7 12 4" xfId="42771"/>
    <cellStyle name="Вычисление 2 7 12 5" xfId="42772"/>
    <cellStyle name="Вычисление 2 7 12 6" xfId="42773"/>
    <cellStyle name="Вычисление 2 7 12 7" xfId="42774"/>
    <cellStyle name="Вычисление 2 7 12 8" xfId="42775"/>
    <cellStyle name="Вычисление 2 7 12 9" xfId="42776"/>
    <cellStyle name="Вычисление 2 7 13" xfId="42777"/>
    <cellStyle name="Вычисление 2 7 13 10" xfId="42778"/>
    <cellStyle name="Вычисление 2 7 13 11" xfId="42779"/>
    <cellStyle name="Вычисление 2 7 13 2" xfId="42780"/>
    <cellStyle name="Вычисление 2 7 13 3" xfId="42781"/>
    <cellStyle name="Вычисление 2 7 13 4" xfId="42782"/>
    <cellStyle name="Вычисление 2 7 13 5" xfId="42783"/>
    <cellStyle name="Вычисление 2 7 13 6" xfId="42784"/>
    <cellStyle name="Вычисление 2 7 13 7" xfId="42785"/>
    <cellStyle name="Вычисление 2 7 13 8" xfId="42786"/>
    <cellStyle name="Вычисление 2 7 13 9" xfId="42787"/>
    <cellStyle name="Вычисление 2 7 14" xfId="42788"/>
    <cellStyle name="Вычисление 2 7 14 10" xfId="42789"/>
    <cellStyle name="Вычисление 2 7 14 11" xfId="42790"/>
    <cellStyle name="Вычисление 2 7 14 2" xfId="42791"/>
    <cellStyle name="Вычисление 2 7 14 3" xfId="42792"/>
    <cellStyle name="Вычисление 2 7 14 4" xfId="42793"/>
    <cellStyle name="Вычисление 2 7 14 5" xfId="42794"/>
    <cellStyle name="Вычисление 2 7 14 6" xfId="42795"/>
    <cellStyle name="Вычисление 2 7 14 7" xfId="42796"/>
    <cellStyle name="Вычисление 2 7 14 8" xfId="42797"/>
    <cellStyle name="Вычисление 2 7 14 9" xfId="42798"/>
    <cellStyle name="Вычисление 2 7 15" xfId="42799"/>
    <cellStyle name="Вычисление 2 7 15 10" xfId="42800"/>
    <cellStyle name="Вычисление 2 7 15 11" xfId="42801"/>
    <cellStyle name="Вычисление 2 7 15 2" xfId="42802"/>
    <cellStyle name="Вычисление 2 7 15 3" xfId="42803"/>
    <cellStyle name="Вычисление 2 7 15 4" xfId="42804"/>
    <cellStyle name="Вычисление 2 7 15 5" xfId="42805"/>
    <cellStyle name="Вычисление 2 7 15 6" xfId="42806"/>
    <cellStyle name="Вычисление 2 7 15 7" xfId="42807"/>
    <cellStyle name="Вычисление 2 7 15 8" xfId="42808"/>
    <cellStyle name="Вычисление 2 7 15 9" xfId="42809"/>
    <cellStyle name="Вычисление 2 7 16" xfId="42810"/>
    <cellStyle name="Вычисление 2 7 16 10" xfId="42811"/>
    <cellStyle name="Вычисление 2 7 16 11" xfId="42812"/>
    <cellStyle name="Вычисление 2 7 16 2" xfId="42813"/>
    <cellStyle name="Вычисление 2 7 16 3" xfId="42814"/>
    <cellStyle name="Вычисление 2 7 16 4" xfId="42815"/>
    <cellStyle name="Вычисление 2 7 16 5" xfId="42816"/>
    <cellStyle name="Вычисление 2 7 16 6" xfId="42817"/>
    <cellStyle name="Вычисление 2 7 16 7" xfId="42818"/>
    <cellStyle name="Вычисление 2 7 16 8" xfId="42819"/>
    <cellStyle name="Вычисление 2 7 16 9" xfId="42820"/>
    <cellStyle name="Вычисление 2 7 17" xfId="42821"/>
    <cellStyle name="Вычисление 2 7 17 10" xfId="42822"/>
    <cellStyle name="Вычисление 2 7 17 11" xfId="42823"/>
    <cellStyle name="Вычисление 2 7 17 2" xfId="42824"/>
    <cellStyle name="Вычисление 2 7 17 3" xfId="42825"/>
    <cellStyle name="Вычисление 2 7 17 4" xfId="42826"/>
    <cellStyle name="Вычисление 2 7 17 5" xfId="42827"/>
    <cellStyle name="Вычисление 2 7 17 6" xfId="42828"/>
    <cellStyle name="Вычисление 2 7 17 7" xfId="42829"/>
    <cellStyle name="Вычисление 2 7 17 8" xfId="42830"/>
    <cellStyle name="Вычисление 2 7 17 9" xfId="42831"/>
    <cellStyle name="Вычисление 2 7 18" xfId="42832"/>
    <cellStyle name="Вычисление 2 7 18 10" xfId="42833"/>
    <cellStyle name="Вычисление 2 7 18 11" xfId="42834"/>
    <cellStyle name="Вычисление 2 7 18 2" xfId="42835"/>
    <cellStyle name="Вычисление 2 7 18 3" xfId="42836"/>
    <cellStyle name="Вычисление 2 7 18 4" xfId="42837"/>
    <cellStyle name="Вычисление 2 7 18 5" xfId="42838"/>
    <cellStyle name="Вычисление 2 7 18 6" xfId="42839"/>
    <cellStyle name="Вычисление 2 7 18 7" xfId="42840"/>
    <cellStyle name="Вычисление 2 7 18 8" xfId="42841"/>
    <cellStyle name="Вычисление 2 7 18 9" xfId="42842"/>
    <cellStyle name="Вычисление 2 7 19" xfId="42843"/>
    <cellStyle name="Вычисление 2 7 2" xfId="42844"/>
    <cellStyle name="Вычисление 2 7 2 10" xfId="42845"/>
    <cellStyle name="Вычисление 2 7 2 11" xfId="42846"/>
    <cellStyle name="Вычисление 2 7 2 2" xfId="42847"/>
    <cellStyle name="Вычисление 2 7 2 3" xfId="42848"/>
    <cellStyle name="Вычисление 2 7 2 4" xfId="42849"/>
    <cellStyle name="Вычисление 2 7 2 5" xfId="42850"/>
    <cellStyle name="Вычисление 2 7 2 6" xfId="42851"/>
    <cellStyle name="Вычисление 2 7 2 7" xfId="42852"/>
    <cellStyle name="Вычисление 2 7 2 8" xfId="42853"/>
    <cellStyle name="Вычисление 2 7 2 9" xfId="42854"/>
    <cellStyle name="Вычисление 2 7 20" xfId="42855"/>
    <cellStyle name="Вычисление 2 7 21" xfId="42856"/>
    <cellStyle name="Вычисление 2 7 22" xfId="42857"/>
    <cellStyle name="Вычисление 2 7 23" xfId="42858"/>
    <cellStyle name="Вычисление 2 7 24" xfId="42859"/>
    <cellStyle name="Вычисление 2 7 25" xfId="42860"/>
    <cellStyle name="Вычисление 2 7 26" xfId="42861"/>
    <cellStyle name="Вычисление 2 7 27" xfId="42862"/>
    <cellStyle name="Вычисление 2 7 28" xfId="42863"/>
    <cellStyle name="Вычисление 2 7 29" xfId="42864"/>
    <cellStyle name="Вычисление 2 7 3" xfId="42865"/>
    <cellStyle name="Вычисление 2 7 3 10" xfId="42866"/>
    <cellStyle name="Вычисление 2 7 3 11" xfId="42867"/>
    <cellStyle name="Вычисление 2 7 3 2" xfId="42868"/>
    <cellStyle name="Вычисление 2 7 3 3" xfId="42869"/>
    <cellStyle name="Вычисление 2 7 3 4" xfId="42870"/>
    <cellStyle name="Вычисление 2 7 3 5" xfId="42871"/>
    <cellStyle name="Вычисление 2 7 3 6" xfId="42872"/>
    <cellStyle name="Вычисление 2 7 3 7" xfId="42873"/>
    <cellStyle name="Вычисление 2 7 3 8" xfId="42874"/>
    <cellStyle name="Вычисление 2 7 3 9" xfId="42875"/>
    <cellStyle name="Вычисление 2 7 30" xfId="42876"/>
    <cellStyle name="Вычисление 2 7 31" xfId="42877"/>
    <cellStyle name="Вычисление 2 7 32" xfId="42878"/>
    <cellStyle name="Вычисление 2 7 33" xfId="42879"/>
    <cellStyle name="Вычисление 2 7 34" xfId="42880"/>
    <cellStyle name="Вычисление 2 7 35" xfId="42881"/>
    <cellStyle name="Вычисление 2 7 36" xfId="42882"/>
    <cellStyle name="Вычисление 2 7 37" xfId="42883"/>
    <cellStyle name="Вычисление 2 7 38" xfId="42884"/>
    <cellStyle name="Вычисление 2 7 39" xfId="42885"/>
    <cellStyle name="Вычисление 2 7 4" xfId="42886"/>
    <cellStyle name="Вычисление 2 7 4 10" xfId="42887"/>
    <cellStyle name="Вычисление 2 7 4 11" xfId="42888"/>
    <cellStyle name="Вычисление 2 7 4 2" xfId="42889"/>
    <cellStyle name="Вычисление 2 7 4 3" xfId="42890"/>
    <cellStyle name="Вычисление 2 7 4 4" xfId="42891"/>
    <cellStyle name="Вычисление 2 7 4 5" xfId="42892"/>
    <cellStyle name="Вычисление 2 7 4 6" xfId="42893"/>
    <cellStyle name="Вычисление 2 7 4 7" xfId="42894"/>
    <cellStyle name="Вычисление 2 7 4 8" xfId="42895"/>
    <cellStyle name="Вычисление 2 7 4 9" xfId="42896"/>
    <cellStyle name="Вычисление 2 7 40" xfId="42897"/>
    <cellStyle name="Вычисление 2 7 5" xfId="42898"/>
    <cellStyle name="Вычисление 2 7 5 10" xfId="42899"/>
    <cellStyle name="Вычисление 2 7 5 11" xfId="42900"/>
    <cellStyle name="Вычисление 2 7 5 2" xfId="42901"/>
    <cellStyle name="Вычисление 2 7 5 3" xfId="42902"/>
    <cellStyle name="Вычисление 2 7 5 4" xfId="42903"/>
    <cellStyle name="Вычисление 2 7 5 5" xfId="42904"/>
    <cellStyle name="Вычисление 2 7 5 6" xfId="42905"/>
    <cellStyle name="Вычисление 2 7 5 7" xfId="42906"/>
    <cellStyle name="Вычисление 2 7 5 8" xfId="42907"/>
    <cellStyle name="Вычисление 2 7 5 9" xfId="42908"/>
    <cellStyle name="Вычисление 2 7 6" xfId="42909"/>
    <cellStyle name="Вычисление 2 7 6 10" xfId="42910"/>
    <cellStyle name="Вычисление 2 7 6 11" xfId="42911"/>
    <cellStyle name="Вычисление 2 7 6 2" xfId="42912"/>
    <cellStyle name="Вычисление 2 7 6 3" xfId="42913"/>
    <cellStyle name="Вычисление 2 7 6 4" xfId="42914"/>
    <cellStyle name="Вычисление 2 7 6 5" xfId="42915"/>
    <cellStyle name="Вычисление 2 7 6 6" xfId="42916"/>
    <cellStyle name="Вычисление 2 7 6 7" xfId="42917"/>
    <cellStyle name="Вычисление 2 7 6 8" xfId="42918"/>
    <cellStyle name="Вычисление 2 7 6 9" xfId="42919"/>
    <cellStyle name="Вычисление 2 7 7" xfId="42920"/>
    <cellStyle name="Вычисление 2 7 7 10" xfId="42921"/>
    <cellStyle name="Вычисление 2 7 7 11" xfId="42922"/>
    <cellStyle name="Вычисление 2 7 7 2" xfId="42923"/>
    <cellStyle name="Вычисление 2 7 7 3" xfId="42924"/>
    <cellStyle name="Вычисление 2 7 7 4" xfId="42925"/>
    <cellStyle name="Вычисление 2 7 7 5" xfId="42926"/>
    <cellStyle name="Вычисление 2 7 7 6" xfId="42927"/>
    <cellStyle name="Вычисление 2 7 7 7" xfId="42928"/>
    <cellStyle name="Вычисление 2 7 7 8" xfId="42929"/>
    <cellStyle name="Вычисление 2 7 7 9" xfId="42930"/>
    <cellStyle name="Вычисление 2 7 8" xfId="42931"/>
    <cellStyle name="Вычисление 2 7 8 10" xfId="42932"/>
    <cellStyle name="Вычисление 2 7 8 11" xfId="42933"/>
    <cellStyle name="Вычисление 2 7 8 2" xfId="42934"/>
    <cellStyle name="Вычисление 2 7 8 3" xfId="42935"/>
    <cellStyle name="Вычисление 2 7 8 4" xfId="42936"/>
    <cellStyle name="Вычисление 2 7 8 5" xfId="42937"/>
    <cellStyle name="Вычисление 2 7 8 6" xfId="42938"/>
    <cellStyle name="Вычисление 2 7 8 7" xfId="42939"/>
    <cellStyle name="Вычисление 2 7 8 8" xfId="42940"/>
    <cellStyle name="Вычисление 2 7 8 9" xfId="42941"/>
    <cellStyle name="Вычисление 2 7 9" xfId="42942"/>
    <cellStyle name="Вычисление 2 7 9 10" xfId="42943"/>
    <cellStyle name="Вычисление 2 7 9 11" xfId="42944"/>
    <cellStyle name="Вычисление 2 7 9 2" xfId="42945"/>
    <cellStyle name="Вычисление 2 7 9 3" xfId="42946"/>
    <cellStyle name="Вычисление 2 7 9 4" xfId="42947"/>
    <cellStyle name="Вычисление 2 7 9 5" xfId="42948"/>
    <cellStyle name="Вычисление 2 7 9 6" xfId="42949"/>
    <cellStyle name="Вычисление 2 7 9 7" xfId="42950"/>
    <cellStyle name="Вычисление 2 7 9 8" xfId="42951"/>
    <cellStyle name="Вычисление 2 7 9 9" xfId="42952"/>
    <cellStyle name="Вычисление 2 8" xfId="42953"/>
    <cellStyle name="Вычисление 2 8 10" xfId="42954"/>
    <cellStyle name="Вычисление 2 8 10 10" xfId="42955"/>
    <cellStyle name="Вычисление 2 8 10 11" xfId="42956"/>
    <cellStyle name="Вычисление 2 8 10 2" xfId="42957"/>
    <cellStyle name="Вычисление 2 8 10 3" xfId="42958"/>
    <cellStyle name="Вычисление 2 8 10 4" xfId="42959"/>
    <cellStyle name="Вычисление 2 8 10 5" xfId="42960"/>
    <cellStyle name="Вычисление 2 8 10 6" xfId="42961"/>
    <cellStyle name="Вычисление 2 8 10 7" xfId="42962"/>
    <cellStyle name="Вычисление 2 8 10 8" xfId="42963"/>
    <cellStyle name="Вычисление 2 8 10 9" xfId="42964"/>
    <cellStyle name="Вычисление 2 8 11" xfId="42965"/>
    <cellStyle name="Вычисление 2 8 11 10" xfId="42966"/>
    <cellStyle name="Вычисление 2 8 11 11" xfId="42967"/>
    <cellStyle name="Вычисление 2 8 11 2" xfId="42968"/>
    <cellStyle name="Вычисление 2 8 11 3" xfId="42969"/>
    <cellStyle name="Вычисление 2 8 11 4" xfId="42970"/>
    <cellStyle name="Вычисление 2 8 11 5" xfId="42971"/>
    <cellStyle name="Вычисление 2 8 11 6" xfId="42972"/>
    <cellStyle name="Вычисление 2 8 11 7" xfId="42973"/>
    <cellStyle name="Вычисление 2 8 11 8" xfId="42974"/>
    <cellStyle name="Вычисление 2 8 11 9" xfId="42975"/>
    <cellStyle name="Вычисление 2 8 12" xfId="42976"/>
    <cellStyle name="Вычисление 2 8 12 10" xfId="42977"/>
    <cellStyle name="Вычисление 2 8 12 11" xfId="42978"/>
    <cellStyle name="Вычисление 2 8 12 2" xfId="42979"/>
    <cellStyle name="Вычисление 2 8 12 3" xfId="42980"/>
    <cellStyle name="Вычисление 2 8 12 4" xfId="42981"/>
    <cellStyle name="Вычисление 2 8 12 5" xfId="42982"/>
    <cellStyle name="Вычисление 2 8 12 6" xfId="42983"/>
    <cellStyle name="Вычисление 2 8 12 7" xfId="42984"/>
    <cellStyle name="Вычисление 2 8 12 8" xfId="42985"/>
    <cellStyle name="Вычисление 2 8 12 9" xfId="42986"/>
    <cellStyle name="Вычисление 2 8 13" xfId="42987"/>
    <cellStyle name="Вычисление 2 8 13 10" xfId="42988"/>
    <cellStyle name="Вычисление 2 8 13 11" xfId="42989"/>
    <cellStyle name="Вычисление 2 8 13 2" xfId="42990"/>
    <cellStyle name="Вычисление 2 8 13 3" xfId="42991"/>
    <cellStyle name="Вычисление 2 8 13 4" xfId="42992"/>
    <cellStyle name="Вычисление 2 8 13 5" xfId="42993"/>
    <cellStyle name="Вычисление 2 8 13 6" xfId="42994"/>
    <cellStyle name="Вычисление 2 8 13 7" xfId="42995"/>
    <cellStyle name="Вычисление 2 8 13 8" xfId="42996"/>
    <cellStyle name="Вычисление 2 8 13 9" xfId="42997"/>
    <cellStyle name="Вычисление 2 8 14" xfId="42998"/>
    <cellStyle name="Вычисление 2 8 14 10" xfId="42999"/>
    <cellStyle name="Вычисление 2 8 14 11" xfId="43000"/>
    <cellStyle name="Вычисление 2 8 14 2" xfId="43001"/>
    <cellStyle name="Вычисление 2 8 14 3" xfId="43002"/>
    <cellStyle name="Вычисление 2 8 14 4" xfId="43003"/>
    <cellStyle name="Вычисление 2 8 14 5" xfId="43004"/>
    <cellStyle name="Вычисление 2 8 14 6" xfId="43005"/>
    <cellStyle name="Вычисление 2 8 14 7" xfId="43006"/>
    <cellStyle name="Вычисление 2 8 14 8" xfId="43007"/>
    <cellStyle name="Вычисление 2 8 14 9" xfId="43008"/>
    <cellStyle name="Вычисление 2 8 15" xfId="43009"/>
    <cellStyle name="Вычисление 2 8 15 10" xfId="43010"/>
    <cellStyle name="Вычисление 2 8 15 11" xfId="43011"/>
    <cellStyle name="Вычисление 2 8 15 2" xfId="43012"/>
    <cellStyle name="Вычисление 2 8 15 3" xfId="43013"/>
    <cellStyle name="Вычисление 2 8 15 4" xfId="43014"/>
    <cellStyle name="Вычисление 2 8 15 5" xfId="43015"/>
    <cellStyle name="Вычисление 2 8 15 6" xfId="43016"/>
    <cellStyle name="Вычисление 2 8 15 7" xfId="43017"/>
    <cellStyle name="Вычисление 2 8 15 8" xfId="43018"/>
    <cellStyle name="Вычисление 2 8 15 9" xfId="43019"/>
    <cellStyle name="Вычисление 2 8 16" xfId="43020"/>
    <cellStyle name="Вычисление 2 8 16 10" xfId="43021"/>
    <cellStyle name="Вычисление 2 8 16 11" xfId="43022"/>
    <cellStyle name="Вычисление 2 8 16 2" xfId="43023"/>
    <cellStyle name="Вычисление 2 8 16 3" xfId="43024"/>
    <cellStyle name="Вычисление 2 8 16 4" xfId="43025"/>
    <cellStyle name="Вычисление 2 8 16 5" xfId="43026"/>
    <cellStyle name="Вычисление 2 8 16 6" xfId="43027"/>
    <cellStyle name="Вычисление 2 8 16 7" xfId="43028"/>
    <cellStyle name="Вычисление 2 8 16 8" xfId="43029"/>
    <cellStyle name="Вычисление 2 8 16 9" xfId="43030"/>
    <cellStyle name="Вычисление 2 8 17" xfId="43031"/>
    <cellStyle name="Вычисление 2 8 17 10" xfId="43032"/>
    <cellStyle name="Вычисление 2 8 17 11" xfId="43033"/>
    <cellStyle name="Вычисление 2 8 17 2" xfId="43034"/>
    <cellStyle name="Вычисление 2 8 17 3" xfId="43035"/>
    <cellStyle name="Вычисление 2 8 17 4" xfId="43036"/>
    <cellStyle name="Вычисление 2 8 17 5" xfId="43037"/>
    <cellStyle name="Вычисление 2 8 17 6" xfId="43038"/>
    <cellStyle name="Вычисление 2 8 17 7" xfId="43039"/>
    <cellStyle name="Вычисление 2 8 17 8" xfId="43040"/>
    <cellStyle name="Вычисление 2 8 17 9" xfId="43041"/>
    <cellStyle name="Вычисление 2 8 18" xfId="43042"/>
    <cellStyle name="Вычисление 2 8 18 10" xfId="43043"/>
    <cellStyle name="Вычисление 2 8 18 11" xfId="43044"/>
    <cellStyle name="Вычисление 2 8 18 2" xfId="43045"/>
    <cellStyle name="Вычисление 2 8 18 3" xfId="43046"/>
    <cellStyle name="Вычисление 2 8 18 4" xfId="43047"/>
    <cellStyle name="Вычисление 2 8 18 5" xfId="43048"/>
    <cellStyle name="Вычисление 2 8 18 6" xfId="43049"/>
    <cellStyle name="Вычисление 2 8 18 7" xfId="43050"/>
    <cellStyle name="Вычисление 2 8 18 8" xfId="43051"/>
    <cellStyle name="Вычисление 2 8 18 9" xfId="43052"/>
    <cellStyle name="Вычисление 2 8 19" xfId="43053"/>
    <cellStyle name="Вычисление 2 8 2" xfId="43054"/>
    <cellStyle name="Вычисление 2 8 2 10" xfId="43055"/>
    <cellStyle name="Вычисление 2 8 2 11" xfId="43056"/>
    <cellStyle name="Вычисление 2 8 2 2" xfId="43057"/>
    <cellStyle name="Вычисление 2 8 2 3" xfId="43058"/>
    <cellStyle name="Вычисление 2 8 2 4" xfId="43059"/>
    <cellStyle name="Вычисление 2 8 2 5" xfId="43060"/>
    <cellStyle name="Вычисление 2 8 2 6" xfId="43061"/>
    <cellStyle name="Вычисление 2 8 2 7" xfId="43062"/>
    <cellStyle name="Вычисление 2 8 2 8" xfId="43063"/>
    <cellStyle name="Вычисление 2 8 2 9" xfId="43064"/>
    <cellStyle name="Вычисление 2 8 20" xfId="43065"/>
    <cellStyle name="Вычисление 2 8 21" xfId="43066"/>
    <cellStyle name="Вычисление 2 8 22" xfId="43067"/>
    <cellStyle name="Вычисление 2 8 23" xfId="43068"/>
    <cellStyle name="Вычисление 2 8 24" xfId="43069"/>
    <cellStyle name="Вычисление 2 8 25" xfId="43070"/>
    <cellStyle name="Вычисление 2 8 26" xfId="43071"/>
    <cellStyle name="Вычисление 2 8 27" xfId="43072"/>
    <cellStyle name="Вычисление 2 8 28" xfId="43073"/>
    <cellStyle name="Вычисление 2 8 29" xfId="43074"/>
    <cellStyle name="Вычисление 2 8 3" xfId="43075"/>
    <cellStyle name="Вычисление 2 8 3 10" xfId="43076"/>
    <cellStyle name="Вычисление 2 8 3 11" xfId="43077"/>
    <cellStyle name="Вычисление 2 8 3 2" xfId="43078"/>
    <cellStyle name="Вычисление 2 8 3 3" xfId="43079"/>
    <cellStyle name="Вычисление 2 8 3 4" xfId="43080"/>
    <cellStyle name="Вычисление 2 8 3 5" xfId="43081"/>
    <cellStyle name="Вычисление 2 8 3 6" xfId="43082"/>
    <cellStyle name="Вычисление 2 8 3 7" xfId="43083"/>
    <cellStyle name="Вычисление 2 8 3 8" xfId="43084"/>
    <cellStyle name="Вычисление 2 8 3 9" xfId="43085"/>
    <cellStyle name="Вычисление 2 8 30" xfId="43086"/>
    <cellStyle name="Вычисление 2 8 31" xfId="43087"/>
    <cellStyle name="Вычисление 2 8 32" xfId="43088"/>
    <cellStyle name="Вычисление 2 8 33" xfId="43089"/>
    <cellStyle name="Вычисление 2 8 34" xfId="43090"/>
    <cellStyle name="Вычисление 2 8 35" xfId="43091"/>
    <cellStyle name="Вычисление 2 8 36" xfId="43092"/>
    <cellStyle name="Вычисление 2 8 37" xfId="43093"/>
    <cellStyle name="Вычисление 2 8 38" xfId="43094"/>
    <cellStyle name="Вычисление 2 8 39" xfId="43095"/>
    <cellStyle name="Вычисление 2 8 4" xfId="43096"/>
    <cellStyle name="Вычисление 2 8 4 10" xfId="43097"/>
    <cellStyle name="Вычисление 2 8 4 11" xfId="43098"/>
    <cellStyle name="Вычисление 2 8 4 2" xfId="43099"/>
    <cellStyle name="Вычисление 2 8 4 3" xfId="43100"/>
    <cellStyle name="Вычисление 2 8 4 4" xfId="43101"/>
    <cellStyle name="Вычисление 2 8 4 5" xfId="43102"/>
    <cellStyle name="Вычисление 2 8 4 6" xfId="43103"/>
    <cellStyle name="Вычисление 2 8 4 7" xfId="43104"/>
    <cellStyle name="Вычисление 2 8 4 8" xfId="43105"/>
    <cellStyle name="Вычисление 2 8 4 9" xfId="43106"/>
    <cellStyle name="Вычисление 2 8 40" xfId="43107"/>
    <cellStyle name="Вычисление 2 8 5" xfId="43108"/>
    <cellStyle name="Вычисление 2 8 5 10" xfId="43109"/>
    <cellStyle name="Вычисление 2 8 5 11" xfId="43110"/>
    <cellStyle name="Вычисление 2 8 5 2" xfId="43111"/>
    <cellStyle name="Вычисление 2 8 5 3" xfId="43112"/>
    <cellStyle name="Вычисление 2 8 5 4" xfId="43113"/>
    <cellStyle name="Вычисление 2 8 5 5" xfId="43114"/>
    <cellStyle name="Вычисление 2 8 5 6" xfId="43115"/>
    <cellStyle name="Вычисление 2 8 5 7" xfId="43116"/>
    <cellStyle name="Вычисление 2 8 5 8" xfId="43117"/>
    <cellStyle name="Вычисление 2 8 5 9" xfId="43118"/>
    <cellStyle name="Вычисление 2 8 6" xfId="43119"/>
    <cellStyle name="Вычисление 2 8 6 10" xfId="43120"/>
    <cellStyle name="Вычисление 2 8 6 11" xfId="43121"/>
    <cellStyle name="Вычисление 2 8 6 2" xfId="43122"/>
    <cellStyle name="Вычисление 2 8 6 3" xfId="43123"/>
    <cellStyle name="Вычисление 2 8 6 4" xfId="43124"/>
    <cellStyle name="Вычисление 2 8 6 5" xfId="43125"/>
    <cellStyle name="Вычисление 2 8 6 6" xfId="43126"/>
    <cellStyle name="Вычисление 2 8 6 7" xfId="43127"/>
    <cellStyle name="Вычисление 2 8 6 8" xfId="43128"/>
    <cellStyle name="Вычисление 2 8 6 9" xfId="43129"/>
    <cellStyle name="Вычисление 2 8 7" xfId="43130"/>
    <cellStyle name="Вычисление 2 8 7 10" xfId="43131"/>
    <cellStyle name="Вычисление 2 8 7 11" xfId="43132"/>
    <cellStyle name="Вычисление 2 8 7 2" xfId="43133"/>
    <cellStyle name="Вычисление 2 8 7 3" xfId="43134"/>
    <cellStyle name="Вычисление 2 8 7 4" xfId="43135"/>
    <cellStyle name="Вычисление 2 8 7 5" xfId="43136"/>
    <cellStyle name="Вычисление 2 8 7 6" xfId="43137"/>
    <cellStyle name="Вычисление 2 8 7 7" xfId="43138"/>
    <cellStyle name="Вычисление 2 8 7 8" xfId="43139"/>
    <cellStyle name="Вычисление 2 8 7 9" xfId="43140"/>
    <cellStyle name="Вычисление 2 8 8" xfId="43141"/>
    <cellStyle name="Вычисление 2 8 8 10" xfId="43142"/>
    <cellStyle name="Вычисление 2 8 8 11" xfId="43143"/>
    <cellStyle name="Вычисление 2 8 8 2" xfId="43144"/>
    <cellStyle name="Вычисление 2 8 8 3" xfId="43145"/>
    <cellStyle name="Вычисление 2 8 8 4" xfId="43146"/>
    <cellStyle name="Вычисление 2 8 8 5" xfId="43147"/>
    <cellStyle name="Вычисление 2 8 8 6" xfId="43148"/>
    <cellStyle name="Вычисление 2 8 8 7" xfId="43149"/>
    <cellStyle name="Вычисление 2 8 8 8" xfId="43150"/>
    <cellStyle name="Вычисление 2 8 8 9" xfId="43151"/>
    <cellStyle name="Вычисление 2 8 9" xfId="43152"/>
    <cellStyle name="Вычисление 2 8 9 10" xfId="43153"/>
    <cellStyle name="Вычисление 2 8 9 11" xfId="43154"/>
    <cellStyle name="Вычисление 2 8 9 2" xfId="43155"/>
    <cellStyle name="Вычисление 2 8 9 3" xfId="43156"/>
    <cellStyle name="Вычисление 2 8 9 4" xfId="43157"/>
    <cellStyle name="Вычисление 2 8 9 5" xfId="43158"/>
    <cellStyle name="Вычисление 2 8 9 6" xfId="43159"/>
    <cellStyle name="Вычисление 2 8 9 7" xfId="43160"/>
    <cellStyle name="Вычисление 2 8 9 8" xfId="43161"/>
    <cellStyle name="Вычисление 2 8 9 9" xfId="43162"/>
    <cellStyle name="Вычисление 2 9" xfId="43163"/>
    <cellStyle name="Вычисление 2 9 10" xfId="43164"/>
    <cellStyle name="Вычисление 2 9 10 10" xfId="43165"/>
    <cellStyle name="Вычисление 2 9 10 11" xfId="43166"/>
    <cellStyle name="Вычисление 2 9 10 2" xfId="43167"/>
    <cellStyle name="Вычисление 2 9 10 3" xfId="43168"/>
    <cellStyle name="Вычисление 2 9 10 4" xfId="43169"/>
    <cellStyle name="Вычисление 2 9 10 5" xfId="43170"/>
    <cellStyle name="Вычисление 2 9 10 6" xfId="43171"/>
    <cellStyle name="Вычисление 2 9 10 7" xfId="43172"/>
    <cellStyle name="Вычисление 2 9 10 8" xfId="43173"/>
    <cellStyle name="Вычисление 2 9 10 9" xfId="43174"/>
    <cellStyle name="Вычисление 2 9 11" xfId="43175"/>
    <cellStyle name="Вычисление 2 9 11 10" xfId="43176"/>
    <cellStyle name="Вычисление 2 9 11 11" xfId="43177"/>
    <cellStyle name="Вычисление 2 9 11 2" xfId="43178"/>
    <cellStyle name="Вычисление 2 9 11 3" xfId="43179"/>
    <cellStyle name="Вычисление 2 9 11 4" xfId="43180"/>
    <cellStyle name="Вычисление 2 9 11 5" xfId="43181"/>
    <cellStyle name="Вычисление 2 9 11 6" xfId="43182"/>
    <cellStyle name="Вычисление 2 9 11 7" xfId="43183"/>
    <cellStyle name="Вычисление 2 9 11 8" xfId="43184"/>
    <cellStyle name="Вычисление 2 9 11 9" xfId="43185"/>
    <cellStyle name="Вычисление 2 9 12" xfId="43186"/>
    <cellStyle name="Вычисление 2 9 12 10" xfId="43187"/>
    <cellStyle name="Вычисление 2 9 12 11" xfId="43188"/>
    <cellStyle name="Вычисление 2 9 12 2" xfId="43189"/>
    <cellStyle name="Вычисление 2 9 12 3" xfId="43190"/>
    <cellStyle name="Вычисление 2 9 12 4" xfId="43191"/>
    <cellStyle name="Вычисление 2 9 12 5" xfId="43192"/>
    <cellStyle name="Вычисление 2 9 12 6" xfId="43193"/>
    <cellStyle name="Вычисление 2 9 12 7" xfId="43194"/>
    <cellStyle name="Вычисление 2 9 12 8" xfId="43195"/>
    <cellStyle name="Вычисление 2 9 12 9" xfId="43196"/>
    <cellStyle name="Вычисление 2 9 13" xfId="43197"/>
    <cellStyle name="Вычисление 2 9 13 10" xfId="43198"/>
    <cellStyle name="Вычисление 2 9 13 11" xfId="43199"/>
    <cellStyle name="Вычисление 2 9 13 2" xfId="43200"/>
    <cellStyle name="Вычисление 2 9 13 3" xfId="43201"/>
    <cellStyle name="Вычисление 2 9 13 4" xfId="43202"/>
    <cellStyle name="Вычисление 2 9 13 5" xfId="43203"/>
    <cellStyle name="Вычисление 2 9 13 6" xfId="43204"/>
    <cellStyle name="Вычисление 2 9 13 7" xfId="43205"/>
    <cellStyle name="Вычисление 2 9 13 8" xfId="43206"/>
    <cellStyle name="Вычисление 2 9 13 9" xfId="43207"/>
    <cellStyle name="Вычисление 2 9 14" xfId="43208"/>
    <cellStyle name="Вычисление 2 9 14 10" xfId="43209"/>
    <cellStyle name="Вычисление 2 9 14 11" xfId="43210"/>
    <cellStyle name="Вычисление 2 9 14 2" xfId="43211"/>
    <cellStyle name="Вычисление 2 9 14 3" xfId="43212"/>
    <cellStyle name="Вычисление 2 9 14 4" xfId="43213"/>
    <cellStyle name="Вычисление 2 9 14 5" xfId="43214"/>
    <cellStyle name="Вычисление 2 9 14 6" xfId="43215"/>
    <cellStyle name="Вычисление 2 9 14 7" xfId="43216"/>
    <cellStyle name="Вычисление 2 9 14 8" xfId="43217"/>
    <cellStyle name="Вычисление 2 9 14 9" xfId="43218"/>
    <cellStyle name="Вычисление 2 9 15" xfId="43219"/>
    <cellStyle name="Вычисление 2 9 15 10" xfId="43220"/>
    <cellStyle name="Вычисление 2 9 15 11" xfId="43221"/>
    <cellStyle name="Вычисление 2 9 15 2" xfId="43222"/>
    <cellStyle name="Вычисление 2 9 15 3" xfId="43223"/>
    <cellStyle name="Вычисление 2 9 15 4" xfId="43224"/>
    <cellStyle name="Вычисление 2 9 15 5" xfId="43225"/>
    <cellStyle name="Вычисление 2 9 15 6" xfId="43226"/>
    <cellStyle name="Вычисление 2 9 15 7" xfId="43227"/>
    <cellStyle name="Вычисление 2 9 15 8" xfId="43228"/>
    <cellStyle name="Вычисление 2 9 15 9" xfId="43229"/>
    <cellStyle name="Вычисление 2 9 16" xfId="43230"/>
    <cellStyle name="Вычисление 2 9 16 10" xfId="43231"/>
    <cellStyle name="Вычисление 2 9 16 11" xfId="43232"/>
    <cellStyle name="Вычисление 2 9 16 2" xfId="43233"/>
    <cellStyle name="Вычисление 2 9 16 3" xfId="43234"/>
    <cellStyle name="Вычисление 2 9 16 4" xfId="43235"/>
    <cellStyle name="Вычисление 2 9 16 5" xfId="43236"/>
    <cellStyle name="Вычисление 2 9 16 6" xfId="43237"/>
    <cellStyle name="Вычисление 2 9 16 7" xfId="43238"/>
    <cellStyle name="Вычисление 2 9 16 8" xfId="43239"/>
    <cellStyle name="Вычисление 2 9 16 9" xfId="43240"/>
    <cellStyle name="Вычисление 2 9 17" xfId="43241"/>
    <cellStyle name="Вычисление 2 9 17 10" xfId="43242"/>
    <cellStyle name="Вычисление 2 9 17 11" xfId="43243"/>
    <cellStyle name="Вычисление 2 9 17 2" xfId="43244"/>
    <cellStyle name="Вычисление 2 9 17 3" xfId="43245"/>
    <cellStyle name="Вычисление 2 9 17 4" xfId="43246"/>
    <cellStyle name="Вычисление 2 9 17 5" xfId="43247"/>
    <cellStyle name="Вычисление 2 9 17 6" xfId="43248"/>
    <cellStyle name="Вычисление 2 9 17 7" xfId="43249"/>
    <cellStyle name="Вычисление 2 9 17 8" xfId="43250"/>
    <cellStyle name="Вычисление 2 9 17 9" xfId="43251"/>
    <cellStyle name="Вычисление 2 9 18" xfId="43252"/>
    <cellStyle name="Вычисление 2 9 18 10" xfId="43253"/>
    <cellStyle name="Вычисление 2 9 18 11" xfId="43254"/>
    <cellStyle name="Вычисление 2 9 18 2" xfId="43255"/>
    <cellStyle name="Вычисление 2 9 18 3" xfId="43256"/>
    <cellStyle name="Вычисление 2 9 18 4" xfId="43257"/>
    <cellStyle name="Вычисление 2 9 18 5" xfId="43258"/>
    <cellStyle name="Вычисление 2 9 18 6" xfId="43259"/>
    <cellStyle name="Вычисление 2 9 18 7" xfId="43260"/>
    <cellStyle name="Вычисление 2 9 18 8" xfId="43261"/>
    <cellStyle name="Вычисление 2 9 18 9" xfId="43262"/>
    <cellStyle name="Вычисление 2 9 19" xfId="43263"/>
    <cellStyle name="Вычисление 2 9 2" xfId="43264"/>
    <cellStyle name="Вычисление 2 9 2 10" xfId="43265"/>
    <cellStyle name="Вычисление 2 9 2 11" xfId="43266"/>
    <cellStyle name="Вычисление 2 9 2 2" xfId="43267"/>
    <cellStyle name="Вычисление 2 9 2 3" xfId="43268"/>
    <cellStyle name="Вычисление 2 9 2 4" xfId="43269"/>
    <cellStyle name="Вычисление 2 9 2 5" xfId="43270"/>
    <cellStyle name="Вычисление 2 9 2 6" xfId="43271"/>
    <cellStyle name="Вычисление 2 9 2 7" xfId="43272"/>
    <cellStyle name="Вычисление 2 9 2 8" xfId="43273"/>
    <cellStyle name="Вычисление 2 9 2 9" xfId="43274"/>
    <cellStyle name="Вычисление 2 9 20" xfId="43275"/>
    <cellStyle name="Вычисление 2 9 21" xfId="43276"/>
    <cellStyle name="Вычисление 2 9 22" xfId="43277"/>
    <cellStyle name="Вычисление 2 9 23" xfId="43278"/>
    <cellStyle name="Вычисление 2 9 24" xfId="43279"/>
    <cellStyle name="Вычисление 2 9 25" xfId="43280"/>
    <cellStyle name="Вычисление 2 9 26" xfId="43281"/>
    <cellStyle name="Вычисление 2 9 27" xfId="43282"/>
    <cellStyle name="Вычисление 2 9 28" xfId="43283"/>
    <cellStyle name="Вычисление 2 9 29" xfId="43284"/>
    <cellStyle name="Вычисление 2 9 3" xfId="43285"/>
    <cellStyle name="Вычисление 2 9 3 10" xfId="43286"/>
    <cellStyle name="Вычисление 2 9 3 11" xfId="43287"/>
    <cellStyle name="Вычисление 2 9 3 2" xfId="43288"/>
    <cellStyle name="Вычисление 2 9 3 3" xfId="43289"/>
    <cellStyle name="Вычисление 2 9 3 4" xfId="43290"/>
    <cellStyle name="Вычисление 2 9 3 5" xfId="43291"/>
    <cellStyle name="Вычисление 2 9 3 6" xfId="43292"/>
    <cellStyle name="Вычисление 2 9 3 7" xfId="43293"/>
    <cellStyle name="Вычисление 2 9 3 8" xfId="43294"/>
    <cellStyle name="Вычисление 2 9 3 9" xfId="43295"/>
    <cellStyle name="Вычисление 2 9 30" xfId="43296"/>
    <cellStyle name="Вычисление 2 9 31" xfId="43297"/>
    <cellStyle name="Вычисление 2 9 32" xfId="43298"/>
    <cellStyle name="Вычисление 2 9 33" xfId="43299"/>
    <cellStyle name="Вычисление 2 9 34" xfId="43300"/>
    <cellStyle name="Вычисление 2 9 35" xfId="43301"/>
    <cellStyle name="Вычисление 2 9 36" xfId="43302"/>
    <cellStyle name="Вычисление 2 9 37" xfId="43303"/>
    <cellStyle name="Вычисление 2 9 38" xfId="43304"/>
    <cellStyle name="Вычисление 2 9 39" xfId="43305"/>
    <cellStyle name="Вычисление 2 9 4" xfId="43306"/>
    <cellStyle name="Вычисление 2 9 4 10" xfId="43307"/>
    <cellStyle name="Вычисление 2 9 4 11" xfId="43308"/>
    <cellStyle name="Вычисление 2 9 4 2" xfId="43309"/>
    <cellStyle name="Вычисление 2 9 4 3" xfId="43310"/>
    <cellStyle name="Вычисление 2 9 4 4" xfId="43311"/>
    <cellStyle name="Вычисление 2 9 4 5" xfId="43312"/>
    <cellStyle name="Вычисление 2 9 4 6" xfId="43313"/>
    <cellStyle name="Вычисление 2 9 4 7" xfId="43314"/>
    <cellStyle name="Вычисление 2 9 4 8" xfId="43315"/>
    <cellStyle name="Вычисление 2 9 4 9" xfId="43316"/>
    <cellStyle name="Вычисление 2 9 40" xfId="43317"/>
    <cellStyle name="Вычисление 2 9 5" xfId="43318"/>
    <cellStyle name="Вычисление 2 9 5 10" xfId="43319"/>
    <cellStyle name="Вычисление 2 9 5 11" xfId="43320"/>
    <cellStyle name="Вычисление 2 9 5 2" xfId="43321"/>
    <cellStyle name="Вычисление 2 9 5 3" xfId="43322"/>
    <cellStyle name="Вычисление 2 9 5 4" xfId="43323"/>
    <cellStyle name="Вычисление 2 9 5 5" xfId="43324"/>
    <cellStyle name="Вычисление 2 9 5 6" xfId="43325"/>
    <cellStyle name="Вычисление 2 9 5 7" xfId="43326"/>
    <cellStyle name="Вычисление 2 9 5 8" xfId="43327"/>
    <cellStyle name="Вычисление 2 9 5 9" xfId="43328"/>
    <cellStyle name="Вычисление 2 9 6" xfId="43329"/>
    <cellStyle name="Вычисление 2 9 6 10" xfId="43330"/>
    <cellStyle name="Вычисление 2 9 6 11" xfId="43331"/>
    <cellStyle name="Вычисление 2 9 6 2" xfId="43332"/>
    <cellStyle name="Вычисление 2 9 6 3" xfId="43333"/>
    <cellStyle name="Вычисление 2 9 6 4" xfId="43334"/>
    <cellStyle name="Вычисление 2 9 6 5" xfId="43335"/>
    <cellStyle name="Вычисление 2 9 6 6" xfId="43336"/>
    <cellStyle name="Вычисление 2 9 6 7" xfId="43337"/>
    <cellStyle name="Вычисление 2 9 6 8" xfId="43338"/>
    <cellStyle name="Вычисление 2 9 6 9" xfId="43339"/>
    <cellStyle name="Вычисление 2 9 7" xfId="43340"/>
    <cellStyle name="Вычисление 2 9 7 10" xfId="43341"/>
    <cellStyle name="Вычисление 2 9 7 11" xfId="43342"/>
    <cellStyle name="Вычисление 2 9 7 2" xfId="43343"/>
    <cellStyle name="Вычисление 2 9 7 3" xfId="43344"/>
    <cellStyle name="Вычисление 2 9 7 4" xfId="43345"/>
    <cellStyle name="Вычисление 2 9 7 5" xfId="43346"/>
    <cellStyle name="Вычисление 2 9 7 6" xfId="43347"/>
    <cellStyle name="Вычисление 2 9 7 7" xfId="43348"/>
    <cellStyle name="Вычисление 2 9 7 8" xfId="43349"/>
    <cellStyle name="Вычисление 2 9 7 9" xfId="43350"/>
    <cellStyle name="Вычисление 2 9 8" xfId="43351"/>
    <cellStyle name="Вычисление 2 9 8 10" xfId="43352"/>
    <cellStyle name="Вычисление 2 9 8 11" xfId="43353"/>
    <cellStyle name="Вычисление 2 9 8 2" xfId="43354"/>
    <cellStyle name="Вычисление 2 9 8 3" xfId="43355"/>
    <cellStyle name="Вычисление 2 9 8 4" xfId="43356"/>
    <cellStyle name="Вычисление 2 9 8 5" xfId="43357"/>
    <cellStyle name="Вычисление 2 9 8 6" xfId="43358"/>
    <cellStyle name="Вычисление 2 9 8 7" xfId="43359"/>
    <cellStyle name="Вычисление 2 9 8 8" xfId="43360"/>
    <cellStyle name="Вычисление 2 9 8 9" xfId="43361"/>
    <cellStyle name="Вычисление 2 9 9" xfId="43362"/>
    <cellStyle name="Вычисление 2 9 9 10" xfId="43363"/>
    <cellStyle name="Вычисление 2 9 9 11" xfId="43364"/>
    <cellStyle name="Вычисление 2 9 9 2" xfId="43365"/>
    <cellStyle name="Вычисление 2 9 9 3" xfId="43366"/>
    <cellStyle name="Вычисление 2 9 9 4" xfId="43367"/>
    <cellStyle name="Вычисление 2 9 9 5" xfId="43368"/>
    <cellStyle name="Вычисление 2 9 9 6" xfId="43369"/>
    <cellStyle name="Вычисление 2 9 9 7" xfId="43370"/>
    <cellStyle name="Вычисление 2 9 9 8" xfId="43371"/>
    <cellStyle name="Вычисление 2 9 9 9" xfId="43372"/>
    <cellStyle name="Денежный 2" xfId="43373"/>
    <cellStyle name="Заголовки полей" xfId="43374"/>
    <cellStyle name="Заголовки полей 10" xfId="43375"/>
    <cellStyle name="Заголовки полей 11" xfId="43376"/>
    <cellStyle name="Заголовки полей 12" xfId="43377"/>
    <cellStyle name="Заголовки полей 13" xfId="43378"/>
    <cellStyle name="Заголовки полей 14" xfId="43379"/>
    <cellStyle name="Заголовки полей 15" xfId="43380"/>
    <cellStyle name="Заголовки полей 16" xfId="43381"/>
    <cellStyle name="Заголовки полей 17" xfId="43382"/>
    <cellStyle name="Заголовки полей 18" xfId="43383"/>
    <cellStyle name="Заголовки полей 19" xfId="43384"/>
    <cellStyle name="Заголовки полей 2" xfId="43385"/>
    <cellStyle name="Заголовки полей 20" xfId="43386"/>
    <cellStyle name="Заголовки полей 21" xfId="43387"/>
    <cellStyle name="Заголовки полей 22" xfId="43388"/>
    <cellStyle name="Заголовки полей 23" xfId="43389"/>
    <cellStyle name="Заголовки полей 24" xfId="43390"/>
    <cellStyle name="Заголовки полей 25" xfId="43391"/>
    <cellStyle name="Заголовки полей 26" xfId="43392"/>
    <cellStyle name="Заголовки полей 27" xfId="43393"/>
    <cellStyle name="Заголовки полей 28" xfId="43394"/>
    <cellStyle name="Заголовки полей 29" xfId="43395"/>
    <cellStyle name="Заголовки полей 3" xfId="43396"/>
    <cellStyle name="Заголовки полей 30" xfId="43397"/>
    <cellStyle name="Заголовки полей 31" xfId="43398"/>
    <cellStyle name="Заголовки полей 32" xfId="43399"/>
    <cellStyle name="Заголовки полей 33" xfId="43400"/>
    <cellStyle name="Заголовки полей 34" xfId="43401"/>
    <cellStyle name="Заголовки полей 35" xfId="43402"/>
    <cellStyle name="Заголовки полей 36" xfId="43403"/>
    <cellStyle name="Заголовки полей 37" xfId="43404"/>
    <cellStyle name="Заголовки полей 38" xfId="43405"/>
    <cellStyle name="Заголовки полей 39" xfId="43406"/>
    <cellStyle name="Заголовки полей 4" xfId="43407"/>
    <cellStyle name="Заголовки полей 40" xfId="43408"/>
    <cellStyle name="Заголовки полей 41" xfId="43409"/>
    <cellStyle name="Заголовки полей 42" xfId="43410"/>
    <cellStyle name="Заголовки полей 43" xfId="43411"/>
    <cellStyle name="Заголовки полей 44" xfId="43412"/>
    <cellStyle name="Заголовки полей 45" xfId="43413"/>
    <cellStyle name="Заголовки полей 46" xfId="43414"/>
    <cellStyle name="Заголовки полей 5" xfId="43415"/>
    <cellStyle name="Заголовки полей 6" xfId="43416"/>
    <cellStyle name="Заголовки полей 7" xfId="43417"/>
    <cellStyle name="Заголовки полей 8" xfId="43418"/>
    <cellStyle name="Заголовки полей 9" xfId="43419"/>
    <cellStyle name="Заголовок 1 2" xfId="43420"/>
    <cellStyle name="Заголовок 2 2" xfId="43421"/>
    <cellStyle name="Заголовок 3 2" xfId="43422"/>
    <cellStyle name="Заголовок 4 2" xfId="43423"/>
    <cellStyle name="Итог 2" xfId="43424"/>
    <cellStyle name="Итог 2 10" xfId="43425"/>
    <cellStyle name="Итог 2 10 10" xfId="43426"/>
    <cellStyle name="Итог 2 10 10 10" xfId="43427"/>
    <cellStyle name="Итог 2 10 10 11" xfId="43428"/>
    <cellStyle name="Итог 2 10 10 2" xfId="43429"/>
    <cellStyle name="Итог 2 10 10 3" xfId="43430"/>
    <cellStyle name="Итог 2 10 10 4" xfId="43431"/>
    <cellStyle name="Итог 2 10 10 5" xfId="43432"/>
    <cellStyle name="Итог 2 10 10 6" xfId="43433"/>
    <cellStyle name="Итог 2 10 10 7" xfId="43434"/>
    <cellStyle name="Итог 2 10 10 8" xfId="43435"/>
    <cellStyle name="Итог 2 10 10 9" xfId="43436"/>
    <cellStyle name="Итог 2 10 11" xfId="43437"/>
    <cellStyle name="Итог 2 10 11 10" xfId="43438"/>
    <cellStyle name="Итог 2 10 11 11" xfId="43439"/>
    <cellStyle name="Итог 2 10 11 2" xfId="43440"/>
    <cellStyle name="Итог 2 10 11 3" xfId="43441"/>
    <cellStyle name="Итог 2 10 11 4" xfId="43442"/>
    <cellStyle name="Итог 2 10 11 5" xfId="43443"/>
    <cellStyle name="Итог 2 10 11 6" xfId="43444"/>
    <cellStyle name="Итог 2 10 11 7" xfId="43445"/>
    <cellStyle name="Итог 2 10 11 8" xfId="43446"/>
    <cellStyle name="Итог 2 10 11 9" xfId="43447"/>
    <cellStyle name="Итог 2 10 12" xfId="43448"/>
    <cellStyle name="Итог 2 10 12 10" xfId="43449"/>
    <cellStyle name="Итог 2 10 12 11" xfId="43450"/>
    <cellStyle name="Итог 2 10 12 2" xfId="43451"/>
    <cellStyle name="Итог 2 10 12 3" xfId="43452"/>
    <cellStyle name="Итог 2 10 12 4" xfId="43453"/>
    <cellStyle name="Итог 2 10 12 5" xfId="43454"/>
    <cellStyle name="Итог 2 10 12 6" xfId="43455"/>
    <cellStyle name="Итог 2 10 12 7" xfId="43456"/>
    <cellStyle name="Итог 2 10 12 8" xfId="43457"/>
    <cellStyle name="Итог 2 10 12 9" xfId="43458"/>
    <cellStyle name="Итог 2 10 13" xfId="43459"/>
    <cellStyle name="Итог 2 10 13 10" xfId="43460"/>
    <cellStyle name="Итог 2 10 13 11" xfId="43461"/>
    <cellStyle name="Итог 2 10 13 2" xfId="43462"/>
    <cellStyle name="Итог 2 10 13 3" xfId="43463"/>
    <cellStyle name="Итог 2 10 13 4" xfId="43464"/>
    <cellStyle name="Итог 2 10 13 5" xfId="43465"/>
    <cellStyle name="Итог 2 10 13 6" xfId="43466"/>
    <cellStyle name="Итог 2 10 13 7" xfId="43467"/>
    <cellStyle name="Итог 2 10 13 8" xfId="43468"/>
    <cellStyle name="Итог 2 10 13 9" xfId="43469"/>
    <cellStyle name="Итог 2 10 14" xfId="43470"/>
    <cellStyle name="Итог 2 10 14 10" xfId="43471"/>
    <cellStyle name="Итог 2 10 14 11" xfId="43472"/>
    <cellStyle name="Итог 2 10 14 2" xfId="43473"/>
    <cellStyle name="Итог 2 10 14 3" xfId="43474"/>
    <cellStyle name="Итог 2 10 14 4" xfId="43475"/>
    <cellStyle name="Итог 2 10 14 5" xfId="43476"/>
    <cellStyle name="Итог 2 10 14 6" xfId="43477"/>
    <cellStyle name="Итог 2 10 14 7" xfId="43478"/>
    <cellStyle name="Итог 2 10 14 8" xfId="43479"/>
    <cellStyle name="Итог 2 10 14 9" xfId="43480"/>
    <cellStyle name="Итог 2 10 15" xfId="43481"/>
    <cellStyle name="Итог 2 10 15 10" xfId="43482"/>
    <cellStyle name="Итог 2 10 15 11" xfId="43483"/>
    <cellStyle name="Итог 2 10 15 2" xfId="43484"/>
    <cellStyle name="Итог 2 10 15 3" xfId="43485"/>
    <cellStyle name="Итог 2 10 15 4" xfId="43486"/>
    <cellStyle name="Итог 2 10 15 5" xfId="43487"/>
    <cellStyle name="Итог 2 10 15 6" xfId="43488"/>
    <cellStyle name="Итог 2 10 15 7" xfId="43489"/>
    <cellStyle name="Итог 2 10 15 8" xfId="43490"/>
    <cellStyle name="Итог 2 10 15 9" xfId="43491"/>
    <cellStyle name="Итог 2 10 16" xfId="43492"/>
    <cellStyle name="Итог 2 10 16 10" xfId="43493"/>
    <cellStyle name="Итог 2 10 16 11" xfId="43494"/>
    <cellStyle name="Итог 2 10 16 2" xfId="43495"/>
    <cellStyle name="Итог 2 10 16 3" xfId="43496"/>
    <cellStyle name="Итог 2 10 16 4" xfId="43497"/>
    <cellStyle name="Итог 2 10 16 5" xfId="43498"/>
    <cellStyle name="Итог 2 10 16 6" xfId="43499"/>
    <cellStyle name="Итог 2 10 16 7" xfId="43500"/>
    <cellStyle name="Итог 2 10 16 8" xfId="43501"/>
    <cellStyle name="Итог 2 10 16 9" xfId="43502"/>
    <cellStyle name="Итог 2 10 17" xfId="43503"/>
    <cellStyle name="Итог 2 10 17 10" xfId="43504"/>
    <cellStyle name="Итог 2 10 17 11" xfId="43505"/>
    <cellStyle name="Итог 2 10 17 2" xfId="43506"/>
    <cellStyle name="Итог 2 10 17 3" xfId="43507"/>
    <cellStyle name="Итог 2 10 17 4" xfId="43508"/>
    <cellStyle name="Итог 2 10 17 5" xfId="43509"/>
    <cellStyle name="Итог 2 10 17 6" xfId="43510"/>
    <cellStyle name="Итог 2 10 17 7" xfId="43511"/>
    <cellStyle name="Итог 2 10 17 8" xfId="43512"/>
    <cellStyle name="Итог 2 10 17 9" xfId="43513"/>
    <cellStyle name="Итог 2 10 18" xfId="43514"/>
    <cellStyle name="Итог 2 10 18 10" xfId="43515"/>
    <cellStyle name="Итог 2 10 18 11" xfId="43516"/>
    <cellStyle name="Итог 2 10 18 2" xfId="43517"/>
    <cellStyle name="Итог 2 10 18 3" xfId="43518"/>
    <cellStyle name="Итог 2 10 18 4" xfId="43519"/>
    <cellStyle name="Итог 2 10 18 5" xfId="43520"/>
    <cellStyle name="Итог 2 10 18 6" xfId="43521"/>
    <cellStyle name="Итог 2 10 18 7" xfId="43522"/>
    <cellStyle name="Итог 2 10 18 8" xfId="43523"/>
    <cellStyle name="Итог 2 10 18 9" xfId="43524"/>
    <cellStyle name="Итог 2 10 19" xfId="43525"/>
    <cellStyle name="Итог 2 10 2" xfId="43526"/>
    <cellStyle name="Итог 2 10 2 10" xfId="43527"/>
    <cellStyle name="Итог 2 10 2 11" xfId="43528"/>
    <cellStyle name="Итог 2 10 2 2" xfId="43529"/>
    <cellStyle name="Итог 2 10 2 3" xfId="43530"/>
    <cellStyle name="Итог 2 10 2 4" xfId="43531"/>
    <cellStyle name="Итог 2 10 2 5" xfId="43532"/>
    <cellStyle name="Итог 2 10 2 6" xfId="43533"/>
    <cellStyle name="Итог 2 10 2 7" xfId="43534"/>
    <cellStyle name="Итог 2 10 2 8" xfId="43535"/>
    <cellStyle name="Итог 2 10 2 9" xfId="43536"/>
    <cellStyle name="Итог 2 10 20" xfId="43537"/>
    <cellStyle name="Итог 2 10 21" xfId="43538"/>
    <cellStyle name="Итог 2 10 22" xfId="43539"/>
    <cellStyle name="Итог 2 10 23" xfId="43540"/>
    <cellStyle name="Итог 2 10 24" xfId="43541"/>
    <cellStyle name="Итог 2 10 25" xfId="43542"/>
    <cellStyle name="Итог 2 10 26" xfId="43543"/>
    <cellStyle name="Итог 2 10 27" xfId="43544"/>
    <cellStyle name="Итог 2 10 28" xfId="43545"/>
    <cellStyle name="Итог 2 10 29" xfId="43546"/>
    <cellStyle name="Итог 2 10 3" xfId="43547"/>
    <cellStyle name="Итог 2 10 3 10" xfId="43548"/>
    <cellStyle name="Итог 2 10 3 11" xfId="43549"/>
    <cellStyle name="Итог 2 10 3 2" xfId="43550"/>
    <cellStyle name="Итог 2 10 3 3" xfId="43551"/>
    <cellStyle name="Итог 2 10 3 4" xfId="43552"/>
    <cellStyle name="Итог 2 10 3 5" xfId="43553"/>
    <cellStyle name="Итог 2 10 3 6" xfId="43554"/>
    <cellStyle name="Итог 2 10 3 7" xfId="43555"/>
    <cellStyle name="Итог 2 10 3 8" xfId="43556"/>
    <cellStyle name="Итог 2 10 3 9" xfId="43557"/>
    <cellStyle name="Итог 2 10 30" xfId="43558"/>
    <cellStyle name="Итог 2 10 31" xfId="43559"/>
    <cellStyle name="Итог 2 10 32" xfId="43560"/>
    <cellStyle name="Итог 2 10 33" xfId="43561"/>
    <cellStyle name="Итог 2 10 34" xfId="43562"/>
    <cellStyle name="Итог 2 10 35" xfId="43563"/>
    <cellStyle name="Итог 2 10 36" xfId="43564"/>
    <cellStyle name="Итог 2 10 37" xfId="43565"/>
    <cellStyle name="Итог 2 10 38" xfId="43566"/>
    <cellStyle name="Итог 2 10 39" xfId="43567"/>
    <cellStyle name="Итог 2 10 4" xfId="43568"/>
    <cellStyle name="Итог 2 10 4 10" xfId="43569"/>
    <cellStyle name="Итог 2 10 4 11" xfId="43570"/>
    <cellStyle name="Итог 2 10 4 2" xfId="43571"/>
    <cellStyle name="Итог 2 10 4 3" xfId="43572"/>
    <cellStyle name="Итог 2 10 4 4" xfId="43573"/>
    <cellStyle name="Итог 2 10 4 5" xfId="43574"/>
    <cellStyle name="Итог 2 10 4 6" xfId="43575"/>
    <cellStyle name="Итог 2 10 4 7" xfId="43576"/>
    <cellStyle name="Итог 2 10 4 8" xfId="43577"/>
    <cellStyle name="Итог 2 10 4 9" xfId="43578"/>
    <cellStyle name="Итог 2 10 40" xfId="43579"/>
    <cellStyle name="Итог 2 10 5" xfId="43580"/>
    <cellStyle name="Итог 2 10 5 10" xfId="43581"/>
    <cellStyle name="Итог 2 10 5 11" xfId="43582"/>
    <cellStyle name="Итог 2 10 5 2" xfId="43583"/>
    <cellStyle name="Итог 2 10 5 3" xfId="43584"/>
    <cellStyle name="Итог 2 10 5 4" xfId="43585"/>
    <cellStyle name="Итог 2 10 5 5" xfId="43586"/>
    <cellStyle name="Итог 2 10 5 6" xfId="43587"/>
    <cellStyle name="Итог 2 10 5 7" xfId="43588"/>
    <cellStyle name="Итог 2 10 5 8" xfId="43589"/>
    <cellStyle name="Итог 2 10 5 9" xfId="43590"/>
    <cellStyle name="Итог 2 10 6" xfId="43591"/>
    <cellStyle name="Итог 2 10 6 10" xfId="43592"/>
    <cellStyle name="Итог 2 10 6 11" xfId="43593"/>
    <cellStyle name="Итог 2 10 6 2" xfId="43594"/>
    <cellStyle name="Итог 2 10 6 3" xfId="43595"/>
    <cellStyle name="Итог 2 10 6 4" xfId="43596"/>
    <cellStyle name="Итог 2 10 6 5" xfId="43597"/>
    <cellStyle name="Итог 2 10 6 6" xfId="43598"/>
    <cellStyle name="Итог 2 10 6 7" xfId="43599"/>
    <cellStyle name="Итог 2 10 6 8" xfId="43600"/>
    <cellStyle name="Итог 2 10 6 9" xfId="43601"/>
    <cellStyle name="Итог 2 10 7" xfId="43602"/>
    <cellStyle name="Итог 2 10 7 10" xfId="43603"/>
    <cellStyle name="Итог 2 10 7 11" xfId="43604"/>
    <cellStyle name="Итог 2 10 7 2" xfId="43605"/>
    <cellStyle name="Итог 2 10 7 3" xfId="43606"/>
    <cellStyle name="Итог 2 10 7 4" xfId="43607"/>
    <cellStyle name="Итог 2 10 7 5" xfId="43608"/>
    <cellStyle name="Итог 2 10 7 6" xfId="43609"/>
    <cellStyle name="Итог 2 10 7 7" xfId="43610"/>
    <cellStyle name="Итог 2 10 7 8" xfId="43611"/>
    <cellStyle name="Итог 2 10 7 9" xfId="43612"/>
    <cellStyle name="Итог 2 10 8" xfId="43613"/>
    <cellStyle name="Итог 2 10 8 10" xfId="43614"/>
    <cellStyle name="Итог 2 10 8 11" xfId="43615"/>
    <cellStyle name="Итог 2 10 8 2" xfId="43616"/>
    <cellStyle name="Итог 2 10 8 3" xfId="43617"/>
    <cellStyle name="Итог 2 10 8 4" xfId="43618"/>
    <cellStyle name="Итог 2 10 8 5" xfId="43619"/>
    <cellStyle name="Итог 2 10 8 6" xfId="43620"/>
    <cellStyle name="Итог 2 10 8 7" xfId="43621"/>
    <cellStyle name="Итог 2 10 8 8" xfId="43622"/>
    <cellStyle name="Итог 2 10 8 9" xfId="43623"/>
    <cellStyle name="Итог 2 10 9" xfId="43624"/>
    <cellStyle name="Итог 2 10 9 10" xfId="43625"/>
    <cellStyle name="Итог 2 10 9 11" xfId="43626"/>
    <cellStyle name="Итог 2 10 9 2" xfId="43627"/>
    <cellStyle name="Итог 2 10 9 3" xfId="43628"/>
    <cellStyle name="Итог 2 10 9 4" xfId="43629"/>
    <cellStyle name="Итог 2 10 9 5" xfId="43630"/>
    <cellStyle name="Итог 2 10 9 6" xfId="43631"/>
    <cellStyle name="Итог 2 10 9 7" xfId="43632"/>
    <cellStyle name="Итог 2 10 9 8" xfId="43633"/>
    <cellStyle name="Итог 2 10 9 9" xfId="43634"/>
    <cellStyle name="Итог 2 11" xfId="43635"/>
    <cellStyle name="Итог 2 11 10" xfId="43636"/>
    <cellStyle name="Итог 2 11 10 10" xfId="43637"/>
    <cellStyle name="Итог 2 11 10 11" xfId="43638"/>
    <cellStyle name="Итог 2 11 10 2" xfId="43639"/>
    <cellStyle name="Итог 2 11 10 3" xfId="43640"/>
    <cellStyle name="Итог 2 11 10 4" xfId="43641"/>
    <cellStyle name="Итог 2 11 10 5" xfId="43642"/>
    <cellStyle name="Итог 2 11 10 6" xfId="43643"/>
    <cellStyle name="Итог 2 11 10 7" xfId="43644"/>
    <cellStyle name="Итог 2 11 10 8" xfId="43645"/>
    <cellStyle name="Итог 2 11 10 9" xfId="43646"/>
    <cellStyle name="Итог 2 11 11" xfId="43647"/>
    <cellStyle name="Итог 2 11 11 10" xfId="43648"/>
    <cellStyle name="Итог 2 11 11 11" xfId="43649"/>
    <cellStyle name="Итог 2 11 11 2" xfId="43650"/>
    <cellStyle name="Итог 2 11 11 3" xfId="43651"/>
    <cellStyle name="Итог 2 11 11 4" xfId="43652"/>
    <cellStyle name="Итог 2 11 11 5" xfId="43653"/>
    <cellStyle name="Итог 2 11 11 6" xfId="43654"/>
    <cellStyle name="Итог 2 11 11 7" xfId="43655"/>
    <cellStyle name="Итог 2 11 11 8" xfId="43656"/>
    <cellStyle name="Итог 2 11 11 9" xfId="43657"/>
    <cellStyle name="Итог 2 11 12" xfId="43658"/>
    <cellStyle name="Итог 2 11 12 10" xfId="43659"/>
    <cellStyle name="Итог 2 11 12 11" xfId="43660"/>
    <cellStyle name="Итог 2 11 12 2" xfId="43661"/>
    <cellStyle name="Итог 2 11 12 3" xfId="43662"/>
    <cellStyle name="Итог 2 11 12 4" xfId="43663"/>
    <cellStyle name="Итог 2 11 12 5" xfId="43664"/>
    <cellStyle name="Итог 2 11 12 6" xfId="43665"/>
    <cellStyle name="Итог 2 11 12 7" xfId="43666"/>
    <cellStyle name="Итог 2 11 12 8" xfId="43667"/>
    <cellStyle name="Итог 2 11 12 9" xfId="43668"/>
    <cellStyle name="Итог 2 11 13" xfId="43669"/>
    <cellStyle name="Итог 2 11 13 10" xfId="43670"/>
    <cellStyle name="Итог 2 11 13 11" xfId="43671"/>
    <cellStyle name="Итог 2 11 13 2" xfId="43672"/>
    <cellStyle name="Итог 2 11 13 3" xfId="43673"/>
    <cellStyle name="Итог 2 11 13 4" xfId="43674"/>
    <cellStyle name="Итог 2 11 13 5" xfId="43675"/>
    <cellStyle name="Итог 2 11 13 6" xfId="43676"/>
    <cellStyle name="Итог 2 11 13 7" xfId="43677"/>
    <cellStyle name="Итог 2 11 13 8" xfId="43678"/>
    <cellStyle name="Итог 2 11 13 9" xfId="43679"/>
    <cellStyle name="Итог 2 11 14" xfId="43680"/>
    <cellStyle name="Итог 2 11 14 10" xfId="43681"/>
    <cellStyle name="Итог 2 11 14 11" xfId="43682"/>
    <cellStyle name="Итог 2 11 14 2" xfId="43683"/>
    <cellStyle name="Итог 2 11 14 3" xfId="43684"/>
    <cellStyle name="Итог 2 11 14 4" xfId="43685"/>
    <cellStyle name="Итог 2 11 14 5" xfId="43686"/>
    <cellStyle name="Итог 2 11 14 6" xfId="43687"/>
    <cellStyle name="Итог 2 11 14 7" xfId="43688"/>
    <cellStyle name="Итог 2 11 14 8" xfId="43689"/>
    <cellStyle name="Итог 2 11 14 9" xfId="43690"/>
    <cellStyle name="Итог 2 11 15" xfId="43691"/>
    <cellStyle name="Итог 2 11 15 10" xfId="43692"/>
    <cellStyle name="Итог 2 11 15 11" xfId="43693"/>
    <cellStyle name="Итог 2 11 15 2" xfId="43694"/>
    <cellStyle name="Итог 2 11 15 3" xfId="43695"/>
    <cellStyle name="Итог 2 11 15 4" xfId="43696"/>
    <cellStyle name="Итог 2 11 15 5" xfId="43697"/>
    <cellStyle name="Итог 2 11 15 6" xfId="43698"/>
    <cellStyle name="Итог 2 11 15 7" xfId="43699"/>
    <cellStyle name="Итог 2 11 15 8" xfId="43700"/>
    <cellStyle name="Итог 2 11 15 9" xfId="43701"/>
    <cellStyle name="Итог 2 11 16" xfId="43702"/>
    <cellStyle name="Итог 2 11 16 10" xfId="43703"/>
    <cellStyle name="Итог 2 11 16 11" xfId="43704"/>
    <cellStyle name="Итог 2 11 16 2" xfId="43705"/>
    <cellStyle name="Итог 2 11 16 3" xfId="43706"/>
    <cellStyle name="Итог 2 11 16 4" xfId="43707"/>
    <cellStyle name="Итог 2 11 16 5" xfId="43708"/>
    <cellStyle name="Итог 2 11 16 6" xfId="43709"/>
    <cellStyle name="Итог 2 11 16 7" xfId="43710"/>
    <cellStyle name="Итог 2 11 16 8" xfId="43711"/>
    <cellStyle name="Итог 2 11 16 9" xfId="43712"/>
    <cellStyle name="Итог 2 11 17" xfId="43713"/>
    <cellStyle name="Итог 2 11 17 10" xfId="43714"/>
    <cellStyle name="Итог 2 11 17 11" xfId="43715"/>
    <cellStyle name="Итог 2 11 17 2" xfId="43716"/>
    <cellStyle name="Итог 2 11 17 3" xfId="43717"/>
    <cellStyle name="Итог 2 11 17 4" xfId="43718"/>
    <cellStyle name="Итог 2 11 17 5" xfId="43719"/>
    <cellStyle name="Итог 2 11 17 6" xfId="43720"/>
    <cellStyle name="Итог 2 11 17 7" xfId="43721"/>
    <cellStyle name="Итог 2 11 17 8" xfId="43722"/>
    <cellStyle name="Итог 2 11 17 9" xfId="43723"/>
    <cellStyle name="Итог 2 11 18" xfId="43724"/>
    <cellStyle name="Итог 2 11 18 10" xfId="43725"/>
    <cellStyle name="Итог 2 11 18 11" xfId="43726"/>
    <cellStyle name="Итог 2 11 18 2" xfId="43727"/>
    <cellStyle name="Итог 2 11 18 3" xfId="43728"/>
    <cellStyle name="Итог 2 11 18 4" xfId="43729"/>
    <cellStyle name="Итог 2 11 18 5" xfId="43730"/>
    <cellStyle name="Итог 2 11 18 6" xfId="43731"/>
    <cellStyle name="Итог 2 11 18 7" xfId="43732"/>
    <cellStyle name="Итог 2 11 18 8" xfId="43733"/>
    <cellStyle name="Итог 2 11 18 9" xfId="43734"/>
    <cellStyle name="Итог 2 11 19" xfId="43735"/>
    <cellStyle name="Итог 2 11 2" xfId="43736"/>
    <cellStyle name="Итог 2 11 2 10" xfId="43737"/>
    <cellStyle name="Итог 2 11 2 11" xfId="43738"/>
    <cellStyle name="Итог 2 11 2 2" xfId="43739"/>
    <cellStyle name="Итог 2 11 2 3" xfId="43740"/>
    <cellStyle name="Итог 2 11 2 4" xfId="43741"/>
    <cellStyle name="Итог 2 11 2 5" xfId="43742"/>
    <cellStyle name="Итог 2 11 2 6" xfId="43743"/>
    <cellStyle name="Итог 2 11 2 7" xfId="43744"/>
    <cellStyle name="Итог 2 11 2 8" xfId="43745"/>
    <cellStyle name="Итог 2 11 2 9" xfId="43746"/>
    <cellStyle name="Итог 2 11 20" xfId="43747"/>
    <cellStyle name="Итог 2 11 21" xfId="43748"/>
    <cellStyle name="Итог 2 11 22" xfId="43749"/>
    <cellStyle name="Итог 2 11 23" xfId="43750"/>
    <cellStyle name="Итог 2 11 24" xfId="43751"/>
    <cellStyle name="Итог 2 11 25" xfId="43752"/>
    <cellStyle name="Итог 2 11 26" xfId="43753"/>
    <cellStyle name="Итог 2 11 27" xfId="43754"/>
    <cellStyle name="Итог 2 11 28" xfId="43755"/>
    <cellStyle name="Итог 2 11 29" xfId="43756"/>
    <cellStyle name="Итог 2 11 3" xfId="43757"/>
    <cellStyle name="Итог 2 11 3 10" xfId="43758"/>
    <cellStyle name="Итог 2 11 3 11" xfId="43759"/>
    <cellStyle name="Итог 2 11 3 2" xfId="43760"/>
    <cellStyle name="Итог 2 11 3 3" xfId="43761"/>
    <cellStyle name="Итог 2 11 3 4" xfId="43762"/>
    <cellStyle name="Итог 2 11 3 5" xfId="43763"/>
    <cellStyle name="Итог 2 11 3 6" xfId="43764"/>
    <cellStyle name="Итог 2 11 3 7" xfId="43765"/>
    <cellStyle name="Итог 2 11 3 8" xfId="43766"/>
    <cellStyle name="Итог 2 11 3 9" xfId="43767"/>
    <cellStyle name="Итог 2 11 30" xfId="43768"/>
    <cellStyle name="Итог 2 11 31" xfId="43769"/>
    <cellStyle name="Итог 2 11 32" xfId="43770"/>
    <cellStyle name="Итог 2 11 33" xfId="43771"/>
    <cellStyle name="Итог 2 11 34" xfId="43772"/>
    <cellStyle name="Итог 2 11 35" xfId="43773"/>
    <cellStyle name="Итог 2 11 36" xfId="43774"/>
    <cellStyle name="Итог 2 11 37" xfId="43775"/>
    <cellStyle name="Итог 2 11 38" xfId="43776"/>
    <cellStyle name="Итог 2 11 39" xfId="43777"/>
    <cellStyle name="Итог 2 11 4" xfId="43778"/>
    <cellStyle name="Итог 2 11 4 10" xfId="43779"/>
    <cellStyle name="Итог 2 11 4 11" xfId="43780"/>
    <cellStyle name="Итог 2 11 4 2" xfId="43781"/>
    <cellStyle name="Итог 2 11 4 3" xfId="43782"/>
    <cellStyle name="Итог 2 11 4 4" xfId="43783"/>
    <cellStyle name="Итог 2 11 4 5" xfId="43784"/>
    <cellStyle name="Итог 2 11 4 6" xfId="43785"/>
    <cellStyle name="Итог 2 11 4 7" xfId="43786"/>
    <cellStyle name="Итог 2 11 4 8" xfId="43787"/>
    <cellStyle name="Итог 2 11 4 9" xfId="43788"/>
    <cellStyle name="Итог 2 11 40" xfId="43789"/>
    <cellStyle name="Итог 2 11 5" xfId="43790"/>
    <cellStyle name="Итог 2 11 5 10" xfId="43791"/>
    <cellStyle name="Итог 2 11 5 11" xfId="43792"/>
    <cellStyle name="Итог 2 11 5 2" xfId="43793"/>
    <cellStyle name="Итог 2 11 5 3" xfId="43794"/>
    <cellStyle name="Итог 2 11 5 4" xfId="43795"/>
    <cellStyle name="Итог 2 11 5 5" xfId="43796"/>
    <cellStyle name="Итог 2 11 5 6" xfId="43797"/>
    <cellStyle name="Итог 2 11 5 7" xfId="43798"/>
    <cellStyle name="Итог 2 11 5 8" xfId="43799"/>
    <cellStyle name="Итог 2 11 5 9" xfId="43800"/>
    <cellStyle name="Итог 2 11 6" xfId="43801"/>
    <cellStyle name="Итог 2 11 6 10" xfId="43802"/>
    <cellStyle name="Итог 2 11 6 11" xfId="43803"/>
    <cellStyle name="Итог 2 11 6 2" xfId="43804"/>
    <cellStyle name="Итог 2 11 6 3" xfId="43805"/>
    <cellStyle name="Итог 2 11 6 4" xfId="43806"/>
    <cellStyle name="Итог 2 11 6 5" xfId="43807"/>
    <cellStyle name="Итог 2 11 6 6" xfId="43808"/>
    <cellStyle name="Итог 2 11 6 7" xfId="43809"/>
    <cellStyle name="Итог 2 11 6 8" xfId="43810"/>
    <cellStyle name="Итог 2 11 6 9" xfId="43811"/>
    <cellStyle name="Итог 2 11 7" xfId="43812"/>
    <cellStyle name="Итог 2 11 7 10" xfId="43813"/>
    <cellStyle name="Итог 2 11 7 11" xfId="43814"/>
    <cellStyle name="Итог 2 11 7 2" xfId="43815"/>
    <cellStyle name="Итог 2 11 7 3" xfId="43816"/>
    <cellStyle name="Итог 2 11 7 4" xfId="43817"/>
    <cellStyle name="Итог 2 11 7 5" xfId="43818"/>
    <cellStyle name="Итог 2 11 7 6" xfId="43819"/>
    <cellStyle name="Итог 2 11 7 7" xfId="43820"/>
    <cellStyle name="Итог 2 11 7 8" xfId="43821"/>
    <cellStyle name="Итог 2 11 7 9" xfId="43822"/>
    <cellStyle name="Итог 2 11 8" xfId="43823"/>
    <cellStyle name="Итог 2 11 8 10" xfId="43824"/>
    <cellStyle name="Итог 2 11 8 11" xfId="43825"/>
    <cellStyle name="Итог 2 11 8 2" xfId="43826"/>
    <cellStyle name="Итог 2 11 8 3" xfId="43827"/>
    <cellStyle name="Итог 2 11 8 4" xfId="43828"/>
    <cellStyle name="Итог 2 11 8 5" xfId="43829"/>
    <cellStyle name="Итог 2 11 8 6" xfId="43830"/>
    <cellStyle name="Итог 2 11 8 7" xfId="43831"/>
    <cellStyle name="Итог 2 11 8 8" xfId="43832"/>
    <cellStyle name="Итог 2 11 8 9" xfId="43833"/>
    <cellStyle name="Итог 2 11 9" xfId="43834"/>
    <cellStyle name="Итог 2 11 9 10" xfId="43835"/>
    <cellStyle name="Итог 2 11 9 11" xfId="43836"/>
    <cellStyle name="Итог 2 11 9 2" xfId="43837"/>
    <cellStyle name="Итог 2 11 9 3" xfId="43838"/>
    <cellStyle name="Итог 2 11 9 4" xfId="43839"/>
    <cellStyle name="Итог 2 11 9 5" xfId="43840"/>
    <cellStyle name="Итог 2 11 9 6" xfId="43841"/>
    <cellStyle name="Итог 2 11 9 7" xfId="43842"/>
    <cellStyle name="Итог 2 11 9 8" xfId="43843"/>
    <cellStyle name="Итог 2 11 9 9" xfId="43844"/>
    <cellStyle name="Итог 2 12" xfId="43845"/>
    <cellStyle name="Итог 2 12 10" xfId="43846"/>
    <cellStyle name="Итог 2 12 10 10" xfId="43847"/>
    <cellStyle name="Итог 2 12 10 11" xfId="43848"/>
    <cellStyle name="Итог 2 12 10 2" xfId="43849"/>
    <cellStyle name="Итог 2 12 10 3" xfId="43850"/>
    <cellStyle name="Итог 2 12 10 4" xfId="43851"/>
    <cellStyle name="Итог 2 12 10 5" xfId="43852"/>
    <cellStyle name="Итог 2 12 10 6" xfId="43853"/>
    <cellStyle name="Итог 2 12 10 7" xfId="43854"/>
    <cellStyle name="Итог 2 12 10 8" xfId="43855"/>
    <cellStyle name="Итог 2 12 10 9" xfId="43856"/>
    <cellStyle name="Итог 2 12 11" xfId="43857"/>
    <cellStyle name="Итог 2 12 11 10" xfId="43858"/>
    <cellStyle name="Итог 2 12 11 11" xfId="43859"/>
    <cellStyle name="Итог 2 12 11 2" xfId="43860"/>
    <cellStyle name="Итог 2 12 11 3" xfId="43861"/>
    <cellStyle name="Итог 2 12 11 4" xfId="43862"/>
    <cellStyle name="Итог 2 12 11 5" xfId="43863"/>
    <cellStyle name="Итог 2 12 11 6" xfId="43864"/>
    <cellStyle name="Итог 2 12 11 7" xfId="43865"/>
    <cellStyle name="Итог 2 12 11 8" xfId="43866"/>
    <cellStyle name="Итог 2 12 11 9" xfId="43867"/>
    <cellStyle name="Итог 2 12 12" xfId="43868"/>
    <cellStyle name="Итог 2 12 12 10" xfId="43869"/>
    <cellStyle name="Итог 2 12 12 11" xfId="43870"/>
    <cellStyle name="Итог 2 12 12 2" xfId="43871"/>
    <cellStyle name="Итог 2 12 12 3" xfId="43872"/>
    <cellStyle name="Итог 2 12 12 4" xfId="43873"/>
    <cellStyle name="Итог 2 12 12 5" xfId="43874"/>
    <cellStyle name="Итог 2 12 12 6" xfId="43875"/>
    <cellStyle name="Итог 2 12 12 7" xfId="43876"/>
    <cellStyle name="Итог 2 12 12 8" xfId="43877"/>
    <cellStyle name="Итог 2 12 12 9" xfId="43878"/>
    <cellStyle name="Итог 2 12 13" xfId="43879"/>
    <cellStyle name="Итог 2 12 13 10" xfId="43880"/>
    <cellStyle name="Итог 2 12 13 11" xfId="43881"/>
    <cellStyle name="Итог 2 12 13 2" xfId="43882"/>
    <cellStyle name="Итог 2 12 13 3" xfId="43883"/>
    <cellStyle name="Итог 2 12 13 4" xfId="43884"/>
    <cellStyle name="Итог 2 12 13 5" xfId="43885"/>
    <cellStyle name="Итог 2 12 13 6" xfId="43886"/>
    <cellStyle name="Итог 2 12 13 7" xfId="43887"/>
    <cellStyle name="Итог 2 12 13 8" xfId="43888"/>
    <cellStyle name="Итог 2 12 13 9" xfId="43889"/>
    <cellStyle name="Итог 2 12 14" xfId="43890"/>
    <cellStyle name="Итог 2 12 14 10" xfId="43891"/>
    <cellStyle name="Итог 2 12 14 11" xfId="43892"/>
    <cellStyle name="Итог 2 12 14 2" xfId="43893"/>
    <cellStyle name="Итог 2 12 14 3" xfId="43894"/>
    <cellStyle name="Итог 2 12 14 4" xfId="43895"/>
    <cellStyle name="Итог 2 12 14 5" xfId="43896"/>
    <cellStyle name="Итог 2 12 14 6" xfId="43897"/>
    <cellStyle name="Итог 2 12 14 7" xfId="43898"/>
    <cellStyle name="Итог 2 12 14 8" xfId="43899"/>
    <cellStyle name="Итог 2 12 14 9" xfId="43900"/>
    <cellStyle name="Итог 2 12 15" xfId="43901"/>
    <cellStyle name="Итог 2 12 15 10" xfId="43902"/>
    <cellStyle name="Итог 2 12 15 11" xfId="43903"/>
    <cellStyle name="Итог 2 12 15 2" xfId="43904"/>
    <cellStyle name="Итог 2 12 15 3" xfId="43905"/>
    <cellStyle name="Итог 2 12 15 4" xfId="43906"/>
    <cellStyle name="Итог 2 12 15 5" xfId="43907"/>
    <cellStyle name="Итог 2 12 15 6" xfId="43908"/>
    <cellStyle name="Итог 2 12 15 7" xfId="43909"/>
    <cellStyle name="Итог 2 12 15 8" xfId="43910"/>
    <cellStyle name="Итог 2 12 15 9" xfId="43911"/>
    <cellStyle name="Итог 2 12 16" xfId="43912"/>
    <cellStyle name="Итог 2 12 16 10" xfId="43913"/>
    <cellStyle name="Итог 2 12 16 11" xfId="43914"/>
    <cellStyle name="Итог 2 12 16 2" xfId="43915"/>
    <cellStyle name="Итог 2 12 16 3" xfId="43916"/>
    <cellStyle name="Итог 2 12 16 4" xfId="43917"/>
    <cellStyle name="Итог 2 12 16 5" xfId="43918"/>
    <cellStyle name="Итог 2 12 16 6" xfId="43919"/>
    <cellStyle name="Итог 2 12 16 7" xfId="43920"/>
    <cellStyle name="Итог 2 12 16 8" xfId="43921"/>
    <cellStyle name="Итог 2 12 16 9" xfId="43922"/>
    <cellStyle name="Итог 2 12 17" xfId="43923"/>
    <cellStyle name="Итог 2 12 17 10" xfId="43924"/>
    <cellStyle name="Итог 2 12 17 11" xfId="43925"/>
    <cellStyle name="Итог 2 12 17 2" xfId="43926"/>
    <cellStyle name="Итог 2 12 17 3" xfId="43927"/>
    <cellStyle name="Итог 2 12 17 4" xfId="43928"/>
    <cellStyle name="Итог 2 12 17 5" xfId="43929"/>
    <cellStyle name="Итог 2 12 17 6" xfId="43930"/>
    <cellStyle name="Итог 2 12 17 7" xfId="43931"/>
    <cellStyle name="Итог 2 12 17 8" xfId="43932"/>
    <cellStyle name="Итог 2 12 17 9" xfId="43933"/>
    <cellStyle name="Итог 2 12 18" xfId="43934"/>
    <cellStyle name="Итог 2 12 18 10" xfId="43935"/>
    <cellStyle name="Итог 2 12 18 11" xfId="43936"/>
    <cellStyle name="Итог 2 12 18 2" xfId="43937"/>
    <cellStyle name="Итог 2 12 18 3" xfId="43938"/>
    <cellStyle name="Итог 2 12 18 4" xfId="43939"/>
    <cellStyle name="Итог 2 12 18 5" xfId="43940"/>
    <cellStyle name="Итог 2 12 18 6" xfId="43941"/>
    <cellStyle name="Итог 2 12 18 7" xfId="43942"/>
    <cellStyle name="Итог 2 12 18 8" xfId="43943"/>
    <cellStyle name="Итог 2 12 18 9" xfId="43944"/>
    <cellStyle name="Итог 2 12 19" xfId="43945"/>
    <cellStyle name="Итог 2 12 2" xfId="43946"/>
    <cellStyle name="Итог 2 12 2 10" xfId="43947"/>
    <cellStyle name="Итог 2 12 2 11" xfId="43948"/>
    <cellStyle name="Итог 2 12 2 2" xfId="43949"/>
    <cellStyle name="Итог 2 12 2 3" xfId="43950"/>
    <cellStyle name="Итог 2 12 2 4" xfId="43951"/>
    <cellStyle name="Итог 2 12 2 5" xfId="43952"/>
    <cellStyle name="Итог 2 12 2 6" xfId="43953"/>
    <cellStyle name="Итог 2 12 2 7" xfId="43954"/>
    <cellStyle name="Итог 2 12 2 8" xfId="43955"/>
    <cellStyle name="Итог 2 12 2 9" xfId="43956"/>
    <cellStyle name="Итог 2 12 20" xfId="43957"/>
    <cellStyle name="Итог 2 12 21" xfId="43958"/>
    <cellStyle name="Итог 2 12 22" xfId="43959"/>
    <cellStyle name="Итог 2 12 23" xfId="43960"/>
    <cellStyle name="Итог 2 12 24" xfId="43961"/>
    <cellStyle name="Итог 2 12 25" xfId="43962"/>
    <cellStyle name="Итог 2 12 26" xfId="43963"/>
    <cellStyle name="Итог 2 12 27" xfId="43964"/>
    <cellStyle name="Итог 2 12 28" xfId="43965"/>
    <cellStyle name="Итог 2 12 29" xfId="43966"/>
    <cellStyle name="Итог 2 12 3" xfId="43967"/>
    <cellStyle name="Итог 2 12 3 10" xfId="43968"/>
    <cellStyle name="Итог 2 12 3 11" xfId="43969"/>
    <cellStyle name="Итог 2 12 3 2" xfId="43970"/>
    <cellStyle name="Итог 2 12 3 3" xfId="43971"/>
    <cellStyle name="Итог 2 12 3 4" xfId="43972"/>
    <cellStyle name="Итог 2 12 3 5" xfId="43973"/>
    <cellStyle name="Итог 2 12 3 6" xfId="43974"/>
    <cellStyle name="Итог 2 12 3 7" xfId="43975"/>
    <cellStyle name="Итог 2 12 3 8" xfId="43976"/>
    <cellStyle name="Итог 2 12 3 9" xfId="43977"/>
    <cellStyle name="Итог 2 12 30" xfId="43978"/>
    <cellStyle name="Итог 2 12 31" xfId="43979"/>
    <cellStyle name="Итог 2 12 32" xfId="43980"/>
    <cellStyle name="Итог 2 12 33" xfId="43981"/>
    <cellStyle name="Итог 2 12 34" xfId="43982"/>
    <cellStyle name="Итог 2 12 35" xfId="43983"/>
    <cellStyle name="Итог 2 12 36" xfId="43984"/>
    <cellStyle name="Итог 2 12 37" xfId="43985"/>
    <cellStyle name="Итог 2 12 38" xfId="43986"/>
    <cellStyle name="Итог 2 12 39" xfId="43987"/>
    <cellStyle name="Итог 2 12 4" xfId="43988"/>
    <cellStyle name="Итог 2 12 4 10" xfId="43989"/>
    <cellStyle name="Итог 2 12 4 11" xfId="43990"/>
    <cellStyle name="Итог 2 12 4 2" xfId="43991"/>
    <cellStyle name="Итог 2 12 4 3" xfId="43992"/>
    <cellStyle name="Итог 2 12 4 4" xfId="43993"/>
    <cellStyle name="Итог 2 12 4 5" xfId="43994"/>
    <cellStyle name="Итог 2 12 4 6" xfId="43995"/>
    <cellStyle name="Итог 2 12 4 7" xfId="43996"/>
    <cellStyle name="Итог 2 12 4 8" xfId="43997"/>
    <cellStyle name="Итог 2 12 4 9" xfId="43998"/>
    <cellStyle name="Итог 2 12 40" xfId="43999"/>
    <cellStyle name="Итог 2 12 5" xfId="44000"/>
    <cellStyle name="Итог 2 12 5 10" xfId="44001"/>
    <cellStyle name="Итог 2 12 5 11" xfId="44002"/>
    <cellStyle name="Итог 2 12 5 2" xfId="44003"/>
    <cellStyle name="Итог 2 12 5 3" xfId="44004"/>
    <cellStyle name="Итог 2 12 5 4" xfId="44005"/>
    <cellStyle name="Итог 2 12 5 5" xfId="44006"/>
    <cellStyle name="Итог 2 12 5 6" xfId="44007"/>
    <cellStyle name="Итог 2 12 5 7" xfId="44008"/>
    <cellStyle name="Итог 2 12 5 8" xfId="44009"/>
    <cellStyle name="Итог 2 12 5 9" xfId="44010"/>
    <cellStyle name="Итог 2 12 6" xfId="44011"/>
    <cellStyle name="Итог 2 12 6 10" xfId="44012"/>
    <cellStyle name="Итог 2 12 6 11" xfId="44013"/>
    <cellStyle name="Итог 2 12 6 2" xfId="44014"/>
    <cellStyle name="Итог 2 12 6 3" xfId="44015"/>
    <cellStyle name="Итог 2 12 6 4" xfId="44016"/>
    <cellStyle name="Итог 2 12 6 5" xfId="44017"/>
    <cellStyle name="Итог 2 12 6 6" xfId="44018"/>
    <cellStyle name="Итог 2 12 6 7" xfId="44019"/>
    <cellStyle name="Итог 2 12 6 8" xfId="44020"/>
    <cellStyle name="Итог 2 12 6 9" xfId="44021"/>
    <cellStyle name="Итог 2 12 7" xfId="44022"/>
    <cellStyle name="Итог 2 12 7 10" xfId="44023"/>
    <cellStyle name="Итог 2 12 7 11" xfId="44024"/>
    <cellStyle name="Итог 2 12 7 2" xfId="44025"/>
    <cellStyle name="Итог 2 12 7 3" xfId="44026"/>
    <cellStyle name="Итог 2 12 7 4" xfId="44027"/>
    <cellStyle name="Итог 2 12 7 5" xfId="44028"/>
    <cellStyle name="Итог 2 12 7 6" xfId="44029"/>
    <cellStyle name="Итог 2 12 7 7" xfId="44030"/>
    <cellStyle name="Итог 2 12 7 8" xfId="44031"/>
    <cellStyle name="Итог 2 12 7 9" xfId="44032"/>
    <cellStyle name="Итог 2 12 8" xfId="44033"/>
    <cellStyle name="Итог 2 12 8 10" xfId="44034"/>
    <cellStyle name="Итог 2 12 8 11" xfId="44035"/>
    <cellStyle name="Итог 2 12 8 2" xfId="44036"/>
    <cellStyle name="Итог 2 12 8 3" xfId="44037"/>
    <cellStyle name="Итог 2 12 8 4" xfId="44038"/>
    <cellStyle name="Итог 2 12 8 5" xfId="44039"/>
    <cellStyle name="Итог 2 12 8 6" xfId="44040"/>
    <cellStyle name="Итог 2 12 8 7" xfId="44041"/>
    <cellStyle name="Итог 2 12 8 8" xfId="44042"/>
    <cellStyle name="Итог 2 12 8 9" xfId="44043"/>
    <cellStyle name="Итог 2 12 9" xfId="44044"/>
    <cellStyle name="Итог 2 12 9 10" xfId="44045"/>
    <cellStyle name="Итог 2 12 9 11" xfId="44046"/>
    <cellStyle name="Итог 2 12 9 2" xfId="44047"/>
    <cellStyle name="Итог 2 12 9 3" xfId="44048"/>
    <cellStyle name="Итог 2 12 9 4" xfId="44049"/>
    <cellStyle name="Итог 2 12 9 5" xfId="44050"/>
    <cellStyle name="Итог 2 12 9 6" xfId="44051"/>
    <cellStyle name="Итог 2 12 9 7" xfId="44052"/>
    <cellStyle name="Итог 2 12 9 8" xfId="44053"/>
    <cellStyle name="Итог 2 12 9 9" xfId="44054"/>
    <cellStyle name="Итог 2 13" xfId="44055"/>
    <cellStyle name="Итог 2 13 10" xfId="44056"/>
    <cellStyle name="Итог 2 13 10 10" xfId="44057"/>
    <cellStyle name="Итог 2 13 10 11" xfId="44058"/>
    <cellStyle name="Итог 2 13 10 2" xfId="44059"/>
    <cellStyle name="Итог 2 13 10 3" xfId="44060"/>
    <cellStyle name="Итог 2 13 10 4" xfId="44061"/>
    <cellStyle name="Итог 2 13 10 5" xfId="44062"/>
    <cellStyle name="Итог 2 13 10 6" xfId="44063"/>
    <cellStyle name="Итог 2 13 10 7" xfId="44064"/>
    <cellStyle name="Итог 2 13 10 8" xfId="44065"/>
    <cellStyle name="Итог 2 13 10 9" xfId="44066"/>
    <cellStyle name="Итог 2 13 11" xfId="44067"/>
    <cellStyle name="Итог 2 13 11 10" xfId="44068"/>
    <cellStyle name="Итог 2 13 11 11" xfId="44069"/>
    <cellStyle name="Итог 2 13 11 2" xfId="44070"/>
    <cellStyle name="Итог 2 13 11 3" xfId="44071"/>
    <cellStyle name="Итог 2 13 11 4" xfId="44072"/>
    <cellStyle name="Итог 2 13 11 5" xfId="44073"/>
    <cellStyle name="Итог 2 13 11 6" xfId="44074"/>
    <cellStyle name="Итог 2 13 11 7" xfId="44075"/>
    <cellStyle name="Итог 2 13 11 8" xfId="44076"/>
    <cellStyle name="Итог 2 13 11 9" xfId="44077"/>
    <cellStyle name="Итог 2 13 12" xfId="44078"/>
    <cellStyle name="Итог 2 13 12 10" xfId="44079"/>
    <cellStyle name="Итог 2 13 12 11" xfId="44080"/>
    <cellStyle name="Итог 2 13 12 2" xfId="44081"/>
    <cellStyle name="Итог 2 13 12 3" xfId="44082"/>
    <cellStyle name="Итог 2 13 12 4" xfId="44083"/>
    <cellStyle name="Итог 2 13 12 5" xfId="44084"/>
    <cellStyle name="Итог 2 13 12 6" xfId="44085"/>
    <cellStyle name="Итог 2 13 12 7" xfId="44086"/>
    <cellStyle name="Итог 2 13 12 8" xfId="44087"/>
    <cellStyle name="Итог 2 13 12 9" xfId="44088"/>
    <cellStyle name="Итог 2 13 13" xfId="44089"/>
    <cellStyle name="Итог 2 13 13 10" xfId="44090"/>
    <cellStyle name="Итог 2 13 13 11" xfId="44091"/>
    <cellStyle name="Итог 2 13 13 2" xfId="44092"/>
    <cellStyle name="Итог 2 13 13 3" xfId="44093"/>
    <cellStyle name="Итог 2 13 13 4" xfId="44094"/>
    <cellStyle name="Итог 2 13 13 5" xfId="44095"/>
    <cellStyle name="Итог 2 13 13 6" xfId="44096"/>
    <cellStyle name="Итог 2 13 13 7" xfId="44097"/>
    <cellStyle name="Итог 2 13 13 8" xfId="44098"/>
    <cellStyle name="Итог 2 13 13 9" xfId="44099"/>
    <cellStyle name="Итог 2 13 14" xfId="44100"/>
    <cellStyle name="Итог 2 13 15" xfId="44101"/>
    <cellStyle name="Итог 2 13 16" xfId="44102"/>
    <cellStyle name="Итог 2 13 17" xfId="44103"/>
    <cellStyle name="Итог 2 13 18" xfId="44104"/>
    <cellStyle name="Итог 2 13 19" xfId="44105"/>
    <cellStyle name="Итог 2 13 2" xfId="44106"/>
    <cellStyle name="Итог 2 13 2 10" xfId="44107"/>
    <cellStyle name="Итог 2 13 2 11" xfId="44108"/>
    <cellStyle name="Итог 2 13 2 2" xfId="44109"/>
    <cellStyle name="Итог 2 13 2 3" xfId="44110"/>
    <cellStyle name="Итог 2 13 2 4" xfId="44111"/>
    <cellStyle name="Итог 2 13 2 5" xfId="44112"/>
    <cellStyle name="Итог 2 13 2 6" xfId="44113"/>
    <cellStyle name="Итог 2 13 2 7" xfId="44114"/>
    <cellStyle name="Итог 2 13 2 8" xfId="44115"/>
    <cellStyle name="Итог 2 13 2 9" xfId="44116"/>
    <cellStyle name="Итог 2 13 20" xfId="44117"/>
    <cellStyle name="Итог 2 13 21" xfId="44118"/>
    <cellStyle name="Итог 2 13 22" xfId="44119"/>
    <cellStyle name="Итог 2 13 23" xfId="44120"/>
    <cellStyle name="Итог 2 13 3" xfId="44121"/>
    <cellStyle name="Итог 2 13 3 10" xfId="44122"/>
    <cellStyle name="Итог 2 13 3 11" xfId="44123"/>
    <cellStyle name="Итог 2 13 3 2" xfId="44124"/>
    <cellStyle name="Итог 2 13 3 3" xfId="44125"/>
    <cellStyle name="Итог 2 13 3 4" xfId="44126"/>
    <cellStyle name="Итог 2 13 3 5" xfId="44127"/>
    <cellStyle name="Итог 2 13 3 6" xfId="44128"/>
    <cellStyle name="Итог 2 13 3 7" xfId="44129"/>
    <cellStyle name="Итог 2 13 3 8" xfId="44130"/>
    <cellStyle name="Итог 2 13 3 9" xfId="44131"/>
    <cellStyle name="Итог 2 13 4" xfId="44132"/>
    <cellStyle name="Итог 2 13 4 10" xfId="44133"/>
    <cellStyle name="Итог 2 13 4 11" xfId="44134"/>
    <cellStyle name="Итог 2 13 4 2" xfId="44135"/>
    <cellStyle name="Итог 2 13 4 3" xfId="44136"/>
    <cellStyle name="Итог 2 13 4 4" xfId="44137"/>
    <cellStyle name="Итог 2 13 4 5" xfId="44138"/>
    <cellStyle name="Итог 2 13 4 6" xfId="44139"/>
    <cellStyle name="Итог 2 13 4 7" xfId="44140"/>
    <cellStyle name="Итог 2 13 4 8" xfId="44141"/>
    <cellStyle name="Итог 2 13 4 9" xfId="44142"/>
    <cellStyle name="Итог 2 13 5" xfId="44143"/>
    <cellStyle name="Итог 2 13 5 10" xfId="44144"/>
    <cellStyle name="Итог 2 13 5 11" xfId="44145"/>
    <cellStyle name="Итог 2 13 5 2" xfId="44146"/>
    <cellStyle name="Итог 2 13 5 3" xfId="44147"/>
    <cellStyle name="Итог 2 13 5 4" xfId="44148"/>
    <cellStyle name="Итог 2 13 5 5" xfId="44149"/>
    <cellStyle name="Итог 2 13 5 6" xfId="44150"/>
    <cellStyle name="Итог 2 13 5 7" xfId="44151"/>
    <cellStyle name="Итог 2 13 5 8" xfId="44152"/>
    <cellStyle name="Итог 2 13 5 9" xfId="44153"/>
    <cellStyle name="Итог 2 13 6" xfId="44154"/>
    <cellStyle name="Итог 2 13 6 10" xfId="44155"/>
    <cellStyle name="Итог 2 13 6 11" xfId="44156"/>
    <cellStyle name="Итог 2 13 6 2" xfId="44157"/>
    <cellStyle name="Итог 2 13 6 3" xfId="44158"/>
    <cellStyle name="Итог 2 13 6 4" xfId="44159"/>
    <cellStyle name="Итог 2 13 6 5" xfId="44160"/>
    <cellStyle name="Итог 2 13 6 6" xfId="44161"/>
    <cellStyle name="Итог 2 13 6 7" xfId="44162"/>
    <cellStyle name="Итог 2 13 6 8" xfId="44163"/>
    <cellStyle name="Итог 2 13 6 9" xfId="44164"/>
    <cellStyle name="Итог 2 13 7" xfId="44165"/>
    <cellStyle name="Итог 2 13 7 10" xfId="44166"/>
    <cellStyle name="Итог 2 13 7 11" xfId="44167"/>
    <cellStyle name="Итог 2 13 7 2" xfId="44168"/>
    <cellStyle name="Итог 2 13 7 3" xfId="44169"/>
    <cellStyle name="Итог 2 13 7 4" xfId="44170"/>
    <cellStyle name="Итог 2 13 7 5" xfId="44171"/>
    <cellStyle name="Итог 2 13 7 6" xfId="44172"/>
    <cellStyle name="Итог 2 13 7 7" xfId="44173"/>
    <cellStyle name="Итог 2 13 7 8" xfId="44174"/>
    <cellStyle name="Итог 2 13 7 9" xfId="44175"/>
    <cellStyle name="Итог 2 13 8" xfId="44176"/>
    <cellStyle name="Итог 2 13 8 10" xfId="44177"/>
    <cellStyle name="Итог 2 13 8 11" xfId="44178"/>
    <cellStyle name="Итог 2 13 8 2" xfId="44179"/>
    <cellStyle name="Итог 2 13 8 3" xfId="44180"/>
    <cellStyle name="Итог 2 13 8 4" xfId="44181"/>
    <cellStyle name="Итог 2 13 8 5" xfId="44182"/>
    <cellStyle name="Итог 2 13 8 6" xfId="44183"/>
    <cellStyle name="Итог 2 13 8 7" xfId="44184"/>
    <cellStyle name="Итог 2 13 8 8" xfId="44185"/>
    <cellStyle name="Итог 2 13 8 9" xfId="44186"/>
    <cellStyle name="Итог 2 13 9" xfId="44187"/>
    <cellStyle name="Итог 2 13 9 10" xfId="44188"/>
    <cellStyle name="Итог 2 13 9 11" xfId="44189"/>
    <cellStyle name="Итог 2 13 9 2" xfId="44190"/>
    <cellStyle name="Итог 2 13 9 3" xfId="44191"/>
    <cellStyle name="Итог 2 13 9 4" xfId="44192"/>
    <cellStyle name="Итог 2 13 9 5" xfId="44193"/>
    <cellStyle name="Итог 2 13 9 6" xfId="44194"/>
    <cellStyle name="Итог 2 13 9 7" xfId="44195"/>
    <cellStyle name="Итог 2 13 9 8" xfId="44196"/>
    <cellStyle name="Итог 2 13 9 9" xfId="44197"/>
    <cellStyle name="Итог 2 14" xfId="44198"/>
    <cellStyle name="Итог 2 14 10" xfId="44199"/>
    <cellStyle name="Итог 2 14 10 10" xfId="44200"/>
    <cellStyle name="Итог 2 14 10 11" xfId="44201"/>
    <cellStyle name="Итог 2 14 10 2" xfId="44202"/>
    <cellStyle name="Итог 2 14 10 3" xfId="44203"/>
    <cellStyle name="Итог 2 14 10 4" xfId="44204"/>
    <cellStyle name="Итог 2 14 10 5" xfId="44205"/>
    <cellStyle name="Итог 2 14 10 6" xfId="44206"/>
    <cellStyle name="Итог 2 14 10 7" xfId="44207"/>
    <cellStyle name="Итог 2 14 10 8" xfId="44208"/>
    <cellStyle name="Итог 2 14 10 9" xfId="44209"/>
    <cellStyle name="Итог 2 14 11" xfId="44210"/>
    <cellStyle name="Итог 2 14 11 10" xfId="44211"/>
    <cellStyle name="Итог 2 14 11 11" xfId="44212"/>
    <cellStyle name="Итог 2 14 11 2" xfId="44213"/>
    <cellStyle name="Итог 2 14 11 3" xfId="44214"/>
    <cellStyle name="Итог 2 14 11 4" xfId="44215"/>
    <cellStyle name="Итог 2 14 11 5" xfId="44216"/>
    <cellStyle name="Итог 2 14 11 6" xfId="44217"/>
    <cellStyle name="Итог 2 14 11 7" xfId="44218"/>
    <cellStyle name="Итог 2 14 11 8" xfId="44219"/>
    <cellStyle name="Итог 2 14 11 9" xfId="44220"/>
    <cellStyle name="Итог 2 14 12" xfId="44221"/>
    <cellStyle name="Итог 2 14 12 10" xfId="44222"/>
    <cellStyle name="Итог 2 14 12 11" xfId="44223"/>
    <cellStyle name="Итог 2 14 12 2" xfId="44224"/>
    <cellStyle name="Итог 2 14 12 3" xfId="44225"/>
    <cellStyle name="Итог 2 14 12 4" xfId="44226"/>
    <cellStyle name="Итог 2 14 12 5" xfId="44227"/>
    <cellStyle name="Итог 2 14 12 6" xfId="44228"/>
    <cellStyle name="Итог 2 14 12 7" xfId="44229"/>
    <cellStyle name="Итог 2 14 12 8" xfId="44230"/>
    <cellStyle name="Итог 2 14 12 9" xfId="44231"/>
    <cellStyle name="Итог 2 14 13" xfId="44232"/>
    <cellStyle name="Итог 2 14 13 10" xfId="44233"/>
    <cellStyle name="Итог 2 14 13 11" xfId="44234"/>
    <cellStyle name="Итог 2 14 13 2" xfId="44235"/>
    <cellStyle name="Итог 2 14 13 3" xfId="44236"/>
    <cellStyle name="Итог 2 14 13 4" xfId="44237"/>
    <cellStyle name="Итог 2 14 13 5" xfId="44238"/>
    <cellStyle name="Итог 2 14 13 6" xfId="44239"/>
    <cellStyle name="Итог 2 14 13 7" xfId="44240"/>
    <cellStyle name="Итог 2 14 13 8" xfId="44241"/>
    <cellStyle name="Итог 2 14 13 9" xfId="44242"/>
    <cellStyle name="Итог 2 14 14" xfId="44243"/>
    <cellStyle name="Итог 2 14 15" xfId="44244"/>
    <cellStyle name="Итог 2 14 16" xfId="44245"/>
    <cellStyle name="Итог 2 14 17" xfId="44246"/>
    <cellStyle name="Итог 2 14 18" xfId="44247"/>
    <cellStyle name="Итог 2 14 19" xfId="44248"/>
    <cellStyle name="Итог 2 14 2" xfId="44249"/>
    <cellStyle name="Итог 2 14 2 10" xfId="44250"/>
    <cellStyle name="Итог 2 14 2 11" xfId="44251"/>
    <cellStyle name="Итог 2 14 2 2" xfId="44252"/>
    <cellStyle name="Итог 2 14 2 3" xfId="44253"/>
    <cellStyle name="Итог 2 14 2 4" xfId="44254"/>
    <cellStyle name="Итог 2 14 2 5" xfId="44255"/>
    <cellStyle name="Итог 2 14 2 6" xfId="44256"/>
    <cellStyle name="Итог 2 14 2 7" xfId="44257"/>
    <cellStyle name="Итог 2 14 2 8" xfId="44258"/>
    <cellStyle name="Итог 2 14 2 9" xfId="44259"/>
    <cellStyle name="Итог 2 14 20" xfId="44260"/>
    <cellStyle name="Итог 2 14 21" xfId="44261"/>
    <cellStyle name="Итог 2 14 22" xfId="44262"/>
    <cellStyle name="Итог 2 14 23" xfId="44263"/>
    <cellStyle name="Итог 2 14 3" xfId="44264"/>
    <cellStyle name="Итог 2 14 3 10" xfId="44265"/>
    <cellStyle name="Итог 2 14 3 11" xfId="44266"/>
    <cellStyle name="Итог 2 14 3 2" xfId="44267"/>
    <cellStyle name="Итог 2 14 3 3" xfId="44268"/>
    <cellStyle name="Итог 2 14 3 4" xfId="44269"/>
    <cellStyle name="Итог 2 14 3 5" xfId="44270"/>
    <cellStyle name="Итог 2 14 3 6" xfId="44271"/>
    <cellStyle name="Итог 2 14 3 7" xfId="44272"/>
    <cellStyle name="Итог 2 14 3 8" xfId="44273"/>
    <cellStyle name="Итог 2 14 3 9" xfId="44274"/>
    <cellStyle name="Итог 2 14 4" xfId="44275"/>
    <cellStyle name="Итог 2 14 4 10" xfId="44276"/>
    <cellStyle name="Итог 2 14 4 11" xfId="44277"/>
    <cellStyle name="Итог 2 14 4 2" xfId="44278"/>
    <cellStyle name="Итог 2 14 4 3" xfId="44279"/>
    <cellStyle name="Итог 2 14 4 4" xfId="44280"/>
    <cellStyle name="Итог 2 14 4 5" xfId="44281"/>
    <cellStyle name="Итог 2 14 4 6" xfId="44282"/>
    <cellStyle name="Итог 2 14 4 7" xfId="44283"/>
    <cellStyle name="Итог 2 14 4 8" xfId="44284"/>
    <cellStyle name="Итог 2 14 4 9" xfId="44285"/>
    <cellStyle name="Итог 2 14 5" xfId="44286"/>
    <cellStyle name="Итог 2 14 5 10" xfId="44287"/>
    <cellStyle name="Итог 2 14 5 11" xfId="44288"/>
    <cellStyle name="Итог 2 14 5 2" xfId="44289"/>
    <cellStyle name="Итог 2 14 5 3" xfId="44290"/>
    <cellStyle name="Итог 2 14 5 4" xfId="44291"/>
    <cellStyle name="Итог 2 14 5 5" xfId="44292"/>
    <cellStyle name="Итог 2 14 5 6" xfId="44293"/>
    <cellStyle name="Итог 2 14 5 7" xfId="44294"/>
    <cellStyle name="Итог 2 14 5 8" xfId="44295"/>
    <cellStyle name="Итог 2 14 5 9" xfId="44296"/>
    <cellStyle name="Итог 2 14 6" xfId="44297"/>
    <cellStyle name="Итог 2 14 6 10" xfId="44298"/>
    <cellStyle name="Итог 2 14 6 11" xfId="44299"/>
    <cellStyle name="Итог 2 14 6 2" xfId="44300"/>
    <cellStyle name="Итог 2 14 6 3" xfId="44301"/>
    <cellStyle name="Итог 2 14 6 4" xfId="44302"/>
    <cellStyle name="Итог 2 14 6 5" xfId="44303"/>
    <cellStyle name="Итог 2 14 6 6" xfId="44304"/>
    <cellStyle name="Итог 2 14 6 7" xfId="44305"/>
    <cellStyle name="Итог 2 14 6 8" xfId="44306"/>
    <cellStyle name="Итог 2 14 6 9" xfId="44307"/>
    <cellStyle name="Итог 2 14 7" xfId="44308"/>
    <cellStyle name="Итог 2 14 7 10" xfId="44309"/>
    <cellStyle name="Итог 2 14 7 11" xfId="44310"/>
    <cellStyle name="Итог 2 14 7 2" xfId="44311"/>
    <cellStyle name="Итог 2 14 7 3" xfId="44312"/>
    <cellStyle name="Итог 2 14 7 4" xfId="44313"/>
    <cellStyle name="Итог 2 14 7 5" xfId="44314"/>
    <cellStyle name="Итог 2 14 7 6" xfId="44315"/>
    <cellStyle name="Итог 2 14 7 7" xfId="44316"/>
    <cellStyle name="Итог 2 14 7 8" xfId="44317"/>
    <cellStyle name="Итог 2 14 7 9" xfId="44318"/>
    <cellStyle name="Итог 2 14 8" xfId="44319"/>
    <cellStyle name="Итог 2 14 8 10" xfId="44320"/>
    <cellStyle name="Итог 2 14 8 11" xfId="44321"/>
    <cellStyle name="Итог 2 14 8 2" xfId="44322"/>
    <cellStyle name="Итог 2 14 8 3" xfId="44323"/>
    <cellStyle name="Итог 2 14 8 4" xfId="44324"/>
    <cellStyle name="Итог 2 14 8 5" xfId="44325"/>
    <cellStyle name="Итог 2 14 8 6" xfId="44326"/>
    <cellStyle name="Итог 2 14 8 7" xfId="44327"/>
    <cellStyle name="Итог 2 14 8 8" xfId="44328"/>
    <cellStyle name="Итог 2 14 8 9" xfId="44329"/>
    <cellStyle name="Итог 2 14 9" xfId="44330"/>
    <cellStyle name="Итог 2 14 9 10" xfId="44331"/>
    <cellStyle name="Итог 2 14 9 11" xfId="44332"/>
    <cellStyle name="Итог 2 14 9 2" xfId="44333"/>
    <cellStyle name="Итог 2 14 9 3" xfId="44334"/>
    <cellStyle name="Итог 2 14 9 4" xfId="44335"/>
    <cellStyle name="Итог 2 14 9 5" xfId="44336"/>
    <cellStyle name="Итог 2 14 9 6" xfId="44337"/>
    <cellStyle name="Итог 2 14 9 7" xfId="44338"/>
    <cellStyle name="Итог 2 14 9 8" xfId="44339"/>
    <cellStyle name="Итог 2 14 9 9" xfId="44340"/>
    <cellStyle name="Итог 2 15" xfId="44341"/>
    <cellStyle name="Итог 2 15 10" xfId="44342"/>
    <cellStyle name="Итог 2 15 10 10" xfId="44343"/>
    <cellStyle name="Итог 2 15 10 11" xfId="44344"/>
    <cellStyle name="Итог 2 15 10 2" xfId="44345"/>
    <cellStyle name="Итог 2 15 10 3" xfId="44346"/>
    <cellStyle name="Итог 2 15 10 4" xfId="44347"/>
    <cellStyle name="Итог 2 15 10 5" xfId="44348"/>
    <cellStyle name="Итог 2 15 10 6" xfId="44349"/>
    <cellStyle name="Итог 2 15 10 7" xfId="44350"/>
    <cellStyle name="Итог 2 15 10 8" xfId="44351"/>
    <cellStyle name="Итог 2 15 10 9" xfId="44352"/>
    <cellStyle name="Итог 2 15 11" xfId="44353"/>
    <cellStyle name="Итог 2 15 11 10" xfId="44354"/>
    <cellStyle name="Итог 2 15 11 11" xfId="44355"/>
    <cellStyle name="Итог 2 15 11 2" xfId="44356"/>
    <cellStyle name="Итог 2 15 11 3" xfId="44357"/>
    <cellStyle name="Итог 2 15 11 4" xfId="44358"/>
    <cellStyle name="Итог 2 15 11 5" xfId="44359"/>
    <cellStyle name="Итог 2 15 11 6" xfId="44360"/>
    <cellStyle name="Итог 2 15 11 7" xfId="44361"/>
    <cellStyle name="Итог 2 15 11 8" xfId="44362"/>
    <cellStyle name="Итог 2 15 11 9" xfId="44363"/>
    <cellStyle name="Итог 2 15 12" xfId="44364"/>
    <cellStyle name="Итог 2 15 12 10" xfId="44365"/>
    <cellStyle name="Итог 2 15 12 11" xfId="44366"/>
    <cellStyle name="Итог 2 15 12 2" xfId="44367"/>
    <cellStyle name="Итог 2 15 12 3" xfId="44368"/>
    <cellStyle name="Итог 2 15 12 4" xfId="44369"/>
    <cellStyle name="Итог 2 15 12 5" xfId="44370"/>
    <cellStyle name="Итог 2 15 12 6" xfId="44371"/>
    <cellStyle name="Итог 2 15 12 7" xfId="44372"/>
    <cellStyle name="Итог 2 15 12 8" xfId="44373"/>
    <cellStyle name="Итог 2 15 12 9" xfId="44374"/>
    <cellStyle name="Итог 2 15 13" xfId="44375"/>
    <cellStyle name="Итог 2 15 13 10" xfId="44376"/>
    <cellStyle name="Итог 2 15 13 11" xfId="44377"/>
    <cellStyle name="Итог 2 15 13 2" xfId="44378"/>
    <cellStyle name="Итог 2 15 13 3" xfId="44379"/>
    <cellStyle name="Итог 2 15 13 4" xfId="44380"/>
    <cellStyle name="Итог 2 15 13 5" xfId="44381"/>
    <cellStyle name="Итог 2 15 13 6" xfId="44382"/>
    <cellStyle name="Итог 2 15 13 7" xfId="44383"/>
    <cellStyle name="Итог 2 15 13 8" xfId="44384"/>
    <cellStyle name="Итог 2 15 13 9" xfId="44385"/>
    <cellStyle name="Итог 2 15 14" xfId="44386"/>
    <cellStyle name="Итог 2 15 15" xfId="44387"/>
    <cellStyle name="Итог 2 15 16" xfId="44388"/>
    <cellStyle name="Итог 2 15 17" xfId="44389"/>
    <cellStyle name="Итог 2 15 18" xfId="44390"/>
    <cellStyle name="Итог 2 15 19" xfId="44391"/>
    <cellStyle name="Итог 2 15 2" xfId="44392"/>
    <cellStyle name="Итог 2 15 2 10" xfId="44393"/>
    <cellStyle name="Итог 2 15 2 11" xfId="44394"/>
    <cellStyle name="Итог 2 15 2 2" xfId="44395"/>
    <cellStyle name="Итог 2 15 2 3" xfId="44396"/>
    <cellStyle name="Итог 2 15 2 4" xfId="44397"/>
    <cellStyle name="Итог 2 15 2 5" xfId="44398"/>
    <cellStyle name="Итог 2 15 2 6" xfId="44399"/>
    <cellStyle name="Итог 2 15 2 7" xfId="44400"/>
    <cellStyle name="Итог 2 15 2 8" xfId="44401"/>
    <cellStyle name="Итог 2 15 2 9" xfId="44402"/>
    <cellStyle name="Итог 2 15 20" xfId="44403"/>
    <cellStyle name="Итог 2 15 21" xfId="44404"/>
    <cellStyle name="Итог 2 15 22" xfId="44405"/>
    <cellStyle name="Итог 2 15 23" xfId="44406"/>
    <cellStyle name="Итог 2 15 3" xfId="44407"/>
    <cellStyle name="Итог 2 15 3 10" xfId="44408"/>
    <cellStyle name="Итог 2 15 3 11" xfId="44409"/>
    <cellStyle name="Итог 2 15 3 2" xfId="44410"/>
    <cellStyle name="Итог 2 15 3 3" xfId="44411"/>
    <cellStyle name="Итог 2 15 3 4" xfId="44412"/>
    <cellStyle name="Итог 2 15 3 5" xfId="44413"/>
    <cellStyle name="Итог 2 15 3 6" xfId="44414"/>
    <cellStyle name="Итог 2 15 3 7" xfId="44415"/>
    <cellStyle name="Итог 2 15 3 8" xfId="44416"/>
    <cellStyle name="Итог 2 15 3 9" xfId="44417"/>
    <cellStyle name="Итог 2 15 4" xfId="44418"/>
    <cellStyle name="Итог 2 15 4 10" xfId="44419"/>
    <cellStyle name="Итог 2 15 4 11" xfId="44420"/>
    <cellStyle name="Итог 2 15 4 2" xfId="44421"/>
    <cellStyle name="Итог 2 15 4 3" xfId="44422"/>
    <cellStyle name="Итог 2 15 4 4" xfId="44423"/>
    <cellStyle name="Итог 2 15 4 5" xfId="44424"/>
    <cellStyle name="Итог 2 15 4 6" xfId="44425"/>
    <cellStyle name="Итог 2 15 4 7" xfId="44426"/>
    <cellStyle name="Итог 2 15 4 8" xfId="44427"/>
    <cellStyle name="Итог 2 15 4 9" xfId="44428"/>
    <cellStyle name="Итог 2 15 5" xfId="44429"/>
    <cellStyle name="Итог 2 15 5 10" xfId="44430"/>
    <cellStyle name="Итог 2 15 5 11" xfId="44431"/>
    <cellStyle name="Итог 2 15 5 2" xfId="44432"/>
    <cellStyle name="Итог 2 15 5 3" xfId="44433"/>
    <cellStyle name="Итог 2 15 5 4" xfId="44434"/>
    <cellStyle name="Итог 2 15 5 5" xfId="44435"/>
    <cellStyle name="Итог 2 15 5 6" xfId="44436"/>
    <cellStyle name="Итог 2 15 5 7" xfId="44437"/>
    <cellStyle name="Итог 2 15 5 8" xfId="44438"/>
    <cellStyle name="Итог 2 15 5 9" xfId="44439"/>
    <cellStyle name="Итог 2 15 6" xfId="44440"/>
    <cellStyle name="Итог 2 15 6 10" xfId="44441"/>
    <cellStyle name="Итог 2 15 6 11" xfId="44442"/>
    <cellStyle name="Итог 2 15 6 2" xfId="44443"/>
    <cellStyle name="Итог 2 15 6 3" xfId="44444"/>
    <cellStyle name="Итог 2 15 6 4" xfId="44445"/>
    <cellStyle name="Итог 2 15 6 5" xfId="44446"/>
    <cellStyle name="Итог 2 15 6 6" xfId="44447"/>
    <cellStyle name="Итог 2 15 6 7" xfId="44448"/>
    <cellStyle name="Итог 2 15 6 8" xfId="44449"/>
    <cellStyle name="Итог 2 15 6 9" xfId="44450"/>
    <cellStyle name="Итог 2 15 7" xfId="44451"/>
    <cellStyle name="Итог 2 15 7 10" xfId="44452"/>
    <cellStyle name="Итог 2 15 7 11" xfId="44453"/>
    <cellStyle name="Итог 2 15 7 2" xfId="44454"/>
    <cellStyle name="Итог 2 15 7 3" xfId="44455"/>
    <cellStyle name="Итог 2 15 7 4" xfId="44456"/>
    <cellStyle name="Итог 2 15 7 5" xfId="44457"/>
    <cellStyle name="Итог 2 15 7 6" xfId="44458"/>
    <cellStyle name="Итог 2 15 7 7" xfId="44459"/>
    <cellStyle name="Итог 2 15 7 8" xfId="44460"/>
    <cellStyle name="Итог 2 15 7 9" xfId="44461"/>
    <cellStyle name="Итог 2 15 8" xfId="44462"/>
    <cellStyle name="Итог 2 15 8 10" xfId="44463"/>
    <cellStyle name="Итог 2 15 8 11" xfId="44464"/>
    <cellStyle name="Итог 2 15 8 2" xfId="44465"/>
    <cellStyle name="Итог 2 15 8 3" xfId="44466"/>
    <cellStyle name="Итог 2 15 8 4" xfId="44467"/>
    <cellStyle name="Итог 2 15 8 5" xfId="44468"/>
    <cellStyle name="Итог 2 15 8 6" xfId="44469"/>
    <cellStyle name="Итог 2 15 8 7" xfId="44470"/>
    <cellStyle name="Итог 2 15 8 8" xfId="44471"/>
    <cellStyle name="Итог 2 15 8 9" xfId="44472"/>
    <cellStyle name="Итог 2 15 9" xfId="44473"/>
    <cellStyle name="Итог 2 15 9 10" xfId="44474"/>
    <cellStyle name="Итог 2 15 9 11" xfId="44475"/>
    <cellStyle name="Итог 2 15 9 2" xfId="44476"/>
    <cellStyle name="Итог 2 15 9 3" xfId="44477"/>
    <cellStyle name="Итог 2 15 9 4" xfId="44478"/>
    <cellStyle name="Итог 2 15 9 5" xfId="44479"/>
    <cellStyle name="Итог 2 15 9 6" xfId="44480"/>
    <cellStyle name="Итог 2 15 9 7" xfId="44481"/>
    <cellStyle name="Итог 2 15 9 8" xfId="44482"/>
    <cellStyle name="Итог 2 15 9 9" xfId="44483"/>
    <cellStyle name="Итог 2 16" xfId="44484"/>
    <cellStyle name="Итог 2 16 10" xfId="44485"/>
    <cellStyle name="Итог 2 16 11" xfId="44486"/>
    <cellStyle name="Итог 2 16 2" xfId="44487"/>
    <cellStyle name="Итог 2 16 3" xfId="44488"/>
    <cellStyle name="Итог 2 16 4" xfId="44489"/>
    <cellStyle name="Итог 2 16 5" xfId="44490"/>
    <cellStyle name="Итог 2 16 6" xfId="44491"/>
    <cellStyle name="Итог 2 16 7" xfId="44492"/>
    <cellStyle name="Итог 2 16 8" xfId="44493"/>
    <cellStyle name="Итог 2 16 9" xfId="44494"/>
    <cellStyle name="Итог 2 17" xfId="44495"/>
    <cellStyle name="Итог 2 17 10" xfId="44496"/>
    <cellStyle name="Итог 2 17 11" xfId="44497"/>
    <cellStyle name="Итог 2 17 2" xfId="44498"/>
    <cellStyle name="Итог 2 17 3" xfId="44499"/>
    <cellStyle name="Итог 2 17 4" xfId="44500"/>
    <cellStyle name="Итог 2 17 5" xfId="44501"/>
    <cellStyle name="Итог 2 17 6" xfId="44502"/>
    <cellStyle name="Итог 2 17 7" xfId="44503"/>
    <cellStyle name="Итог 2 17 8" xfId="44504"/>
    <cellStyle name="Итог 2 17 9" xfId="44505"/>
    <cellStyle name="Итог 2 18" xfId="44506"/>
    <cellStyle name="Итог 2 18 10" xfId="44507"/>
    <cellStyle name="Итог 2 18 11" xfId="44508"/>
    <cellStyle name="Итог 2 18 2" xfId="44509"/>
    <cellStyle name="Итог 2 18 3" xfId="44510"/>
    <cellStyle name="Итог 2 18 4" xfId="44511"/>
    <cellStyle name="Итог 2 18 5" xfId="44512"/>
    <cellStyle name="Итог 2 18 6" xfId="44513"/>
    <cellStyle name="Итог 2 18 7" xfId="44514"/>
    <cellStyle name="Итог 2 18 8" xfId="44515"/>
    <cellStyle name="Итог 2 18 9" xfId="44516"/>
    <cellStyle name="Итог 2 19" xfId="44517"/>
    <cellStyle name="Итог 2 19 10" xfId="44518"/>
    <cellStyle name="Итог 2 19 11" xfId="44519"/>
    <cellStyle name="Итог 2 19 2" xfId="44520"/>
    <cellStyle name="Итог 2 19 3" xfId="44521"/>
    <cellStyle name="Итог 2 19 4" xfId="44522"/>
    <cellStyle name="Итог 2 19 5" xfId="44523"/>
    <cellStyle name="Итог 2 19 6" xfId="44524"/>
    <cellStyle name="Итог 2 19 7" xfId="44525"/>
    <cellStyle name="Итог 2 19 8" xfId="44526"/>
    <cellStyle name="Итог 2 19 9" xfId="44527"/>
    <cellStyle name="Итог 2 2" xfId="44528"/>
    <cellStyle name="Итог 2 2 10" xfId="44529"/>
    <cellStyle name="Итог 2 2 10 10" xfId="44530"/>
    <cellStyle name="Итог 2 2 10 10 10" xfId="44531"/>
    <cellStyle name="Итог 2 2 10 10 11" xfId="44532"/>
    <cellStyle name="Итог 2 2 10 10 2" xfId="44533"/>
    <cellStyle name="Итог 2 2 10 10 3" xfId="44534"/>
    <cellStyle name="Итог 2 2 10 10 4" xfId="44535"/>
    <cellStyle name="Итог 2 2 10 10 5" xfId="44536"/>
    <cellStyle name="Итог 2 2 10 10 6" xfId="44537"/>
    <cellStyle name="Итог 2 2 10 10 7" xfId="44538"/>
    <cellStyle name="Итог 2 2 10 10 8" xfId="44539"/>
    <cellStyle name="Итог 2 2 10 10 9" xfId="44540"/>
    <cellStyle name="Итог 2 2 10 11" xfId="44541"/>
    <cellStyle name="Итог 2 2 10 11 10" xfId="44542"/>
    <cellStyle name="Итог 2 2 10 11 11" xfId="44543"/>
    <cellStyle name="Итог 2 2 10 11 2" xfId="44544"/>
    <cellStyle name="Итог 2 2 10 11 3" xfId="44545"/>
    <cellStyle name="Итог 2 2 10 11 4" xfId="44546"/>
    <cellStyle name="Итог 2 2 10 11 5" xfId="44547"/>
    <cellStyle name="Итог 2 2 10 11 6" xfId="44548"/>
    <cellStyle name="Итог 2 2 10 11 7" xfId="44549"/>
    <cellStyle name="Итог 2 2 10 11 8" xfId="44550"/>
    <cellStyle name="Итог 2 2 10 11 9" xfId="44551"/>
    <cellStyle name="Итог 2 2 10 12" xfId="44552"/>
    <cellStyle name="Итог 2 2 10 12 10" xfId="44553"/>
    <cellStyle name="Итог 2 2 10 12 11" xfId="44554"/>
    <cellStyle name="Итог 2 2 10 12 2" xfId="44555"/>
    <cellStyle name="Итог 2 2 10 12 3" xfId="44556"/>
    <cellStyle name="Итог 2 2 10 12 4" xfId="44557"/>
    <cellStyle name="Итог 2 2 10 12 5" xfId="44558"/>
    <cellStyle name="Итог 2 2 10 12 6" xfId="44559"/>
    <cellStyle name="Итог 2 2 10 12 7" xfId="44560"/>
    <cellStyle name="Итог 2 2 10 12 8" xfId="44561"/>
    <cellStyle name="Итог 2 2 10 12 9" xfId="44562"/>
    <cellStyle name="Итог 2 2 10 13" xfId="44563"/>
    <cellStyle name="Итог 2 2 10 13 10" xfId="44564"/>
    <cellStyle name="Итог 2 2 10 13 11" xfId="44565"/>
    <cellStyle name="Итог 2 2 10 13 2" xfId="44566"/>
    <cellStyle name="Итог 2 2 10 13 3" xfId="44567"/>
    <cellStyle name="Итог 2 2 10 13 4" xfId="44568"/>
    <cellStyle name="Итог 2 2 10 13 5" xfId="44569"/>
    <cellStyle name="Итог 2 2 10 13 6" xfId="44570"/>
    <cellStyle name="Итог 2 2 10 13 7" xfId="44571"/>
    <cellStyle name="Итог 2 2 10 13 8" xfId="44572"/>
    <cellStyle name="Итог 2 2 10 13 9" xfId="44573"/>
    <cellStyle name="Итог 2 2 10 14" xfId="44574"/>
    <cellStyle name="Итог 2 2 10 14 10" xfId="44575"/>
    <cellStyle name="Итог 2 2 10 14 11" xfId="44576"/>
    <cellStyle name="Итог 2 2 10 14 2" xfId="44577"/>
    <cellStyle name="Итог 2 2 10 14 3" xfId="44578"/>
    <cellStyle name="Итог 2 2 10 14 4" xfId="44579"/>
    <cellStyle name="Итог 2 2 10 14 5" xfId="44580"/>
    <cellStyle name="Итог 2 2 10 14 6" xfId="44581"/>
    <cellStyle name="Итог 2 2 10 14 7" xfId="44582"/>
    <cellStyle name="Итог 2 2 10 14 8" xfId="44583"/>
    <cellStyle name="Итог 2 2 10 14 9" xfId="44584"/>
    <cellStyle name="Итог 2 2 10 15" xfId="44585"/>
    <cellStyle name="Итог 2 2 10 15 10" xfId="44586"/>
    <cellStyle name="Итог 2 2 10 15 11" xfId="44587"/>
    <cellStyle name="Итог 2 2 10 15 2" xfId="44588"/>
    <cellStyle name="Итог 2 2 10 15 3" xfId="44589"/>
    <cellStyle name="Итог 2 2 10 15 4" xfId="44590"/>
    <cellStyle name="Итог 2 2 10 15 5" xfId="44591"/>
    <cellStyle name="Итог 2 2 10 15 6" xfId="44592"/>
    <cellStyle name="Итог 2 2 10 15 7" xfId="44593"/>
    <cellStyle name="Итог 2 2 10 15 8" xfId="44594"/>
    <cellStyle name="Итог 2 2 10 15 9" xfId="44595"/>
    <cellStyle name="Итог 2 2 10 16" xfId="44596"/>
    <cellStyle name="Итог 2 2 10 16 10" xfId="44597"/>
    <cellStyle name="Итог 2 2 10 16 11" xfId="44598"/>
    <cellStyle name="Итог 2 2 10 16 2" xfId="44599"/>
    <cellStyle name="Итог 2 2 10 16 3" xfId="44600"/>
    <cellStyle name="Итог 2 2 10 16 4" xfId="44601"/>
    <cellStyle name="Итог 2 2 10 16 5" xfId="44602"/>
    <cellStyle name="Итог 2 2 10 16 6" xfId="44603"/>
    <cellStyle name="Итог 2 2 10 16 7" xfId="44604"/>
    <cellStyle name="Итог 2 2 10 16 8" xfId="44605"/>
    <cellStyle name="Итог 2 2 10 16 9" xfId="44606"/>
    <cellStyle name="Итог 2 2 10 17" xfId="44607"/>
    <cellStyle name="Итог 2 2 10 17 10" xfId="44608"/>
    <cellStyle name="Итог 2 2 10 17 11" xfId="44609"/>
    <cellStyle name="Итог 2 2 10 17 2" xfId="44610"/>
    <cellStyle name="Итог 2 2 10 17 3" xfId="44611"/>
    <cellStyle name="Итог 2 2 10 17 4" xfId="44612"/>
    <cellStyle name="Итог 2 2 10 17 5" xfId="44613"/>
    <cellStyle name="Итог 2 2 10 17 6" xfId="44614"/>
    <cellStyle name="Итог 2 2 10 17 7" xfId="44615"/>
    <cellStyle name="Итог 2 2 10 17 8" xfId="44616"/>
    <cellStyle name="Итог 2 2 10 17 9" xfId="44617"/>
    <cellStyle name="Итог 2 2 10 18" xfId="44618"/>
    <cellStyle name="Итог 2 2 10 18 10" xfId="44619"/>
    <cellStyle name="Итог 2 2 10 18 11" xfId="44620"/>
    <cellStyle name="Итог 2 2 10 18 2" xfId="44621"/>
    <cellStyle name="Итог 2 2 10 18 3" xfId="44622"/>
    <cellStyle name="Итог 2 2 10 18 4" xfId="44623"/>
    <cellStyle name="Итог 2 2 10 18 5" xfId="44624"/>
    <cellStyle name="Итог 2 2 10 18 6" xfId="44625"/>
    <cellStyle name="Итог 2 2 10 18 7" xfId="44626"/>
    <cellStyle name="Итог 2 2 10 18 8" xfId="44627"/>
    <cellStyle name="Итог 2 2 10 18 9" xfId="44628"/>
    <cellStyle name="Итог 2 2 10 19" xfId="44629"/>
    <cellStyle name="Итог 2 2 10 2" xfId="44630"/>
    <cellStyle name="Итог 2 2 10 2 10" xfId="44631"/>
    <cellStyle name="Итог 2 2 10 2 11" xfId="44632"/>
    <cellStyle name="Итог 2 2 10 2 2" xfId="44633"/>
    <cellStyle name="Итог 2 2 10 2 3" xfId="44634"/>
    <cellStyle name="Итог 2 2 10 2 4" xfId="44635"/>
    <cellStyle name="Итог 2 2 10 2 5" xfId="44636"/>
    <cellStyle name="Итог 2 2 10 2 6" xfId="44637"/>
    <cellStyle name="Итог 2 2 10 2 7" xfId="44638"/>
    <cellStyle name="Итог 2 2 10 2 8" xfId="44639"/>
    <cellStyle name="Итог 2 2 10 2 9" xfId="44640"/>
    <cellStyle name="Итог 2 2 10 20" xfId="44641"/>
    <cellStyle name="Итог 2 2 10 21" xfId="44642"/>
    <cellStyle name="Итог 2 2 10 22" xfId="44643"/>
    <cellStyle name="Итог 2 2 10 23" xfId="44644"/>
    <cellStyle name="Итог 2 2 10 24" xfId="44645"/>
    <cellStyle name="Итог 2 2 10 25" xfId="44646"/>
    <cellStyle name="Итог 2 2 10 26" xfId="44647"/>
    <cellStyle name="Итог 2 2 10 27" xfId="44648"/>
    <cellStyle name="Итог 2 2 10 28" xfId="44649"/>
    <cellStyle name="Итог 2 2 10 29" xfId="44650"/>
    <cellStyle name="Итог 2 2 10 3" xfId="44651"/>
    <cellStyle name="Итог 2 2 10 3 10" xfId="44652"/>
    <cellStyle name="Итог 2 2 10 3 11" xfId="44653"/>
    <cellStyle name="Итог 2 2 10 3 2" xfId="44654"/>
    <cellStyle name="Итог 2 2 10 3 3" xfId="44655"/>
    <cellStyle name="Итог 2 2 10 3 4" xfId="44656"/>
    <cellStyle name="Итог 2 2 10 3 5" xfId="44657"/>
    <cellStyle name="Итог 2 2 10 3 6" xfId="44658"/>
    <cellStyle name="Итог 2 2 10 3 7" xfId="44659"/>
    <cellStyle name="Итог 2 2 10 3 8" xfId="44660"/>
    <cellStyle name="Итог 2 2 10 3 9" xfId="44661"/>
    <cellStyle name="Итог 2 2 10 30" xfId="44662"/>
    <cellStyle name="Итог 2 2 10 31" xfId="44663"/>
    <cellStyle name="Итог 2 2 10 32" xfId="44664"/>
    <cellStyle name="Итог 2 2 10 33" xfId="44665"/>
    <cellStyle name="Итог 2 2 10 34" xfId="44666"/>
    <cellStyle name="Итог 2 2 10 35" xfId="44667"/>
    <cellStyle name="Итог 2 2 10 36" xfId="44668"/>
    <cellStyle name="Итог 2 2 10 37" xfId="44669"/>
    <cellStyle name="Итог 2 2 10 38" xfId="44670"/>
    <cellStyle name="Итог 2 2 10 39" xfId="44671"/>
    <cellStyle name="Итог 2 2 10 4" xfId="44672"/>
    <cellStyle name="Итог 2 2 10 4 10" xfId="44673"/>
    <cellStyle name="Итог 2 2 10 4 11" xfId="44674"/>
    <cellStyle name="Итог 2 2 10 4 2" xfId="44675"/>
    <cellStyle name="Итог 2 2 10 4 3" xfId="44676"/>
    <cellStyle name="Итог 2 2 10 4 4" xfId="44677"/>
    <cellStyle name="Итог 2 2 10 4 5" xfId="44678"/>
    <cellStyle name="Итог 2 2 10 4 6" xfId="44679"/>
    <cellStyle name="Итог 2 2 10 4 7" xfId="44680"/>
    <cellStyle name="Итог 2 2 10 4 8" xfId="44681"/>
    <cellStyle name="Итог 2 2 10 4 9" xfId="44682"/>
    <cellStyle name="Итог 2 2 10 40" xfId="44683"/>
    <cellStyle name="Итог 2 2 10 5" xfId="44684"/>
    <cellStyle name="Итог 2 2 10 5 10" xfId="44685"/>
    <cellStyle name="Итог 2 2 10 5 11" xfId="44686"/>
    <cellStyle name="Итог 2 2 10 5 2" xfId="44687"/>
    <cellStyle name="Итог 2 2 10 5 3" xfId="44688"/>
    <cellStyle name="Итог 2 2 10 5 4" xfId="44689"/>
    <cellStyle name="Итог 2 2 10 5 5" xfId="44690"/>
    <cellStyle name="Итог 2 2 10 5 6" xfId="44691"/>
    <cellStyle name="Итог 2 2 10 5 7" xfId="44692"/>
    <cellStyle name="Итог 2 2 10 5 8" xfId="44693"/>
    <cellStyle name="Итог 2 2 10 5 9" xfId="44694"/>
    <cellStyle name="Итог 2 2 10 6" xfId="44695"/>
    <cellStyle name="Итог 2 2 10 6 10" xfId="44696"/>
    <cellStyle name="Итог 2 2 10 6 11" xfId="44697"/>
    <cellStyle name="Итог 2 2 10 6 2" xfId="44698"/>
    <cellStyle name="Итог 2 2 10 6 3" xfId="44699"/>
    <cellStyle name="Итог 2 2 10 6 4" xfId="44700"/>
    <cellStyle name="Итог 2 2 10 6 5" xfId="44701"/>
    <cellStyle name="Итог 2 2 10 6 6" xfId="44702"/>
    <cellStyle name="Итог 2 2 10 6 7" xfId="44703"/>
    <cellStyle name="Итог 2 2 10 6 8" xfId="44704"/>
    <cellStyle name="Итог 2 2 10 6 9" xfId="44705"/>
    <cellStyle name="Итог 2 2 10 7" xfId="44706"/>
    <cellStyle name="Итог 2 2 10 7 10" xfId="44707"/>
    <cellStyle name="Итог 2 2 10 7 11" xfId="44708"/>
    <cellStyle name="Итог 2 2 10 7 2" xfId="44709"/>
    <cellStyle name="Итог 2 2 10 7 3" xfId="44710"/>
    <cellStyle name="Итог 2 2 10 7 4" xfId="44711"/>
    <cellStyle name="Итог 2 2 10 7 5" xfId="44712"/>
    <cellStyle name="Итог 2 2 10 7 6" xfId="44713"/>
    <cellStyle name="Итог 2 2 10 7 7" xfId="44714"/>
    <cellStyle name="Итог 2 2 10 7 8" xfId="44715"/>
    <cellStyle name="Итог 2 2 10 7 9" xfId="44716"/>
    <cellStyle name="Итог 2 2 10 8" xfId="44717"/>
    <cellStyle name="Итог 2 2 10 8 10" xfId="44718"/>
    <cellStyle name="Итог 2 2 10 8 11" xfId="44719"/>
    <cellStyle name="Итог 2 2 10 8 2" xfId="44720"/>
    <cellStyle name="Итог 2 2 10 8 3" xfId="44721"/>
    <cellStyle name="Итог 2 2 10 8 4" xfId="44722"/>
    <cellStyle name="Итог 2 2 10 8 5" xfId="44723"/>
    <cellStyle name="Итог 2 2 10 8 6" xfId="44724"/>
    <cellStyle name="Итог 2 2 10 8 7" xfId="44725"/>
    <cellStyle name="Итог 2 2 10 8 8" xfId="44726"/>
    <cellStyle name="Итог 2 2 10 8 9" xfId="44727"/>
    <cellStyle name="Итог 2 2 10 9" xfId="44728"/>
    <cellStyle name="Итог 2 2 10 9 10" xfId="44729"/>
    <cellStyle name="Итог 2 2 10 9 11" xfId="44730"/>
    <cellStyle name="Итог 2 2 10 9 2" xfId="44731"/>
    <cellStyle name="Итог 2 2 10 9 3" xfId="44732"/>
    <cellStyle name="Итог 2 2 10 9 4" xfId="44733"/>
    <cellStyle name="Итог 2 2 10 9 5" xfId="44734"/>
    <cellStyle name="Итог 2 2 10 9 6" xfId="44735"/>
    <cellStyle name="Итог 2 2 10 9 7" xfId="44736"/>
    <cellStyle name="Итог 2 2 10 9 8" xfId="44737"/>
    <cellStyle name="Итог 2 2 10 9 9" xfId="44738"/>
    <cellStyle name="Итог 2 2 11" xfId="44739"/>
    <cellStyle name="Итог 2 2 11 10" xfId="44740"/>
    <cellStyle name="Итог 2 2 11 10 10" xfId="44741"/>
    <cellStyle name="Итог 2 2 11 10 11" xfId="44742"/>
    <cellStyle name="Итог 2 2 11 10 2" xfId="44743"/>
    <cellStyle name="Итог 2 2 11 10 3" xfId="44744"/>
    <cellStyle name="Итог 2 2 11 10 4" xfId="44745"/>
    <cellStyle name="Итог 2 2 11 10 5" xfId="44746"/>
    <cellStyle name="Итог 2 2 11 10 6" xfId="44747"/>
    <cellStyle name="Итог 2 2 11 10 7" xfId="44748"/>
    <cellStyle name="Итог 2 2 11 10 8" xfId="44749"/>
    <cellStyle name="Итог 2 2 11 10 9" xfId="44750"/>
    <cellStyle name="Итог 2 2 11 11" xfId="44751"/>
    <cellStyle name="Итог 2 2 11 11 10" xfId="44752"/>
    <cellStyle name="Итог 2 2 11 11 11" xfId="44753"/>
    <cellStyle name="Итог 2 2 11 11 2" xfId="44754"/>
    <cellStyle name="Итог 2 2 11 11 3" xfId="44755"/>
    <cellStyle name="Итог 2 2 11 11 4" xfId="44756"/>
    <cellStyle name="Итог 2 2 11 11 5" xfId="44757"/>
    <cellStyle name="Итог 2 2 11 11 6" xfId="44758"/>
    <cellStyle name="Итог 2 2 11 11 7" xfId="44759"/>
    <cellStyle name="Итог 2 2 11 11 8" xfId="44760"/>
    <cellStyle name="Итог 2 2 11 11 9" xfId="44761"/>
    <cellStyle name="Итог 2 2 11 12" xfId="44762"/>
    <cellStyle name="Итог 2 2 11 12 10" xfId="44763"/>
    <cellStyle name="Итог 2 2 11 12 11" xfId="44764"/>
    <cellStyle name="Итог 2 2 11 12 2" xfId="44765"/>
    <cellStyle name="Итог 2 2 11 12 3" xfId="44766"/>
    <cellStyle name="Итог 2 2 11 12 4" xfId="44767"/>
    <cellStyle name="Итог 2 2 11 12 5" xfId="44768"/>
    <cellStyle name="Итог 2 2 11 12 6" xfId="44769"/>
    <cellStyle name="Итог 2 2 11 12 7" xfId="44770"/>
    <cellStyle name="Итог 2 2 11 12 8" xfId="44771"/>
    <cellStyle name="Итог 2 2 11 12 9" xfId="44772"/>
    <cellStyle name="Итог 2 2 11 13" xfId="44773"/>
    <cellStyle name="Итог 2 2 11 13 10" xfId="44774"/>
    <cellStyle name="Итог 2 2 11 13 11" xfId="44775"/>
    <cellStyle name="Итог 2 2 11 13 2" xfId="44776"/>
    <cellStyle name="Итог 2 2 11 13 3" xfId="44777"/>
    <cellStyle name="Итог 2 2 11 13 4" xfId="44778"/>
    <cellStyle name="Итог 2 2 11 13 5" xfId="44779"/>
    <cellStyle name="Итог 2 2 11 13 6" xfId="44780"/>
    <cellStyle name="Итог 2 2 11 13 7" xfId="44781"/>
    <cellStyle name="Итог 2 2 11 13 8" xfId="44782"/>
    <cellStyle name="Итог 2 2 11 13 9" xfId="44783"/>
    <cellStyle name="Итог 2 2 11 14" xfId="44784"/>
    <cellStyle name="Итог 2 2 11 14 10" xfId="44785"/>
    <cellStyle name="Итог 2 2 11 14 11" xfId="44786"/>
    <cellStyle name="Итог 2 2 11 14 2" xfId="44787"/>
    <cellStyle name="Итог 2 2 11 14 3" xfId="44788"/>
    <cellStyle name="Итог 2 2 11 14 4" xfId="44789"/>
    <cellStyle name="Итог 2 2 11 14 5" xfId="44790"/>
    <cellStyle name="Итог 2 2 11 14 6" xfId="44791"/>
    <cellStyle name="Итог 2 2 11 14 7" xfId="44792"/>
    <cellStyle name="Итог 2 2 11 14 8" xfId="44793"/>
    <cellStyle name="Итог 2 2 11 14 9" xfId="44794"/>
    <cellStyle name="Итог 2 2 11 15" xfId="44795"/>
    <cellStyle name="Итог 2 2 11 15 10" xfId="44796"/>
    <cellStyle name="Итог 2 2 11 15 11" xfId="44797"/>
    <cellStyle name="Итог 2 2 11 15 2" xfId="44798"/>
    <cellStyle name="Итог 2 2 11 15 3" xfId="44799"/>
    <cellStyle name="Итог 2 2 11 15 4" xfId="44800"/>
    <cellStyle name="Итог 2 2 11 15 5" xfId="44801"/>
    <cellStyle name="Итог 2 2 11 15 6" xfId="44802"/>
    <cellStyle name="Итог 2 2 11 15 7" xfId="44803"/>
    <cellStyle name="Итог 2 2 11 15 8" xfId="44804"/>
    <cellStyle name="Итог 2 2 11 15 9" xfId="44805"/>
    <cellStyle name="Итог 2 2 11 16" xfId="44806"/>
    <cellStyle name="Итог 2 2 11 16 10" xfId="44807"/>
    <cellStyle name="Итог 2 2 11 16 11" xfId="44808"/>
    <cellStyle name="Итог 2 2 11 16 2" xfId="44809"/>
    <cellStyle name="Итог 2 2 11 16 3" xfId="44810"/>
    <cellStyle name="Итог 2 2 11 16 4" xfId="44811"/>
    <cellStyle name="Итог 2 2 11 16 5" xfId="44812"/>
    <cellStyle name="Итог 2 2 11 16 6" xfId="44813"/>
    <cellStyle name="Итог 2 2 11 16 7" xfId="44814"/>
    <cellStyle name="Итог 2 2 11 16 8" xfId="44815"/>
    <cellStyle name="Итог 2 2 11 16 9" xfId="44816"/>
    <cellStyle name="Итог 2 2 11 17" xfId="44817"/>
    <cellStyle name="Итог 2 2 11 17 10" xfId="44818"/>
    <cellStyle name="Итог 2 2 11 17 11" xfId="44819"/>
    <cellStyle name="Итог 2 2 11 17 2" xfId="44820"/>
    <cellStyle name="Итог 2 2 11 17 3" xfId="44821"/>
    <cellStyle name="Итог 2 2 11 17 4" xfId="44822"/>
    <cellStyle name="Итог 2 2 11 17 5" xfId="44823"/>
    <cellStyle name="Итог 2 2 11 17 6" xfId="44824"/>
    <cellStyle name="Итог 2 2 11 17 7" xfId="44825"/>
    <cellStyle name="Итог 2 2 11 17 8" xfId="44826"/>
    <cellStyle name="Итог 2 2 11 17 9" xfId="44827"/>
    <cellStyle name="Итог 2 2 11 18" xfId="44828"/>
    <cellStyle name="Итог 2 2 11 18 10" xfId="44829"/>
    <cellStyle name="Итог 2 2 11 18 11" xfId="44830"/>
    <cellStyle name="Итог 2 2 11 18 2" xfId="44831"/>
    <cellStyle name="Итог 2 2 11 18 3" xfId="44832"/>
    <cellStyle name="Итог 2 2 11 18 4" xfId="44833"/>
    <cellStyle name="Итог 2 2 11 18 5" xfId="44834"/>
    <cellStyle name="Итог 2 2 11 18 6" xfId="44835"/>
    <cellStyle name="Итог 2 2 11 18 7" xfId="44836"/>
    <cellStyle name="Итог 2 2 11 18 8" xfId="44837"/>
    <cellStyle name="Итог 2 2 11 18 9" xfId="44838"/>
    <cellStyle name="Итог 2 2 11 19" xfId="44839"/>
    <cellStyle name="Итог 2 2 11 2" xfId="44840"/>
    <cellStyle name="Итог 2 2 11 2 10" xfId="44841"/>
    <cellStyle name="Итог 2 2 11 2 11" xfId="44842"/>
    <cellStyle name="Итог 2 2 11 2 2" xfId="44843"/>
    <cellStyle name="Итог 2 2 11 2 3" xfId="44844"/>
    <cellStyle name="Итог 2 2 11 2 4" xfId="44845"/>
    <cellStyle name="Итог 2 2 11 2 5" xfId="44846"/>
    <cellStyle name="Итог 2 2 11 2 6" xfId="44847"/>
    <cellStyle name="Итог 2 2 11 2 7" xfId="44848"/>
    <cellStyle name="Итог 2 2 11 2 8" xfId="44849"/>
    <cellStyle name="Итог 2 2 11 2 9" xfId="44850"/>
    <cellStyle name="Итог 2 2 11 20" xfId="44851"/>
    <cellStyle name="Итог 2 2 11 21" xfId="44852"/>
    <cellStyle name="Итог 2 2 11 22" xfId="44853"/>
    <cellStyle name="Итог 2 2 11 23" xfId="44854"/>
    <cellStyle name="Итог 2 2 11 24" xfId="44855"/>
    <cellStyle name="Итог 2 2 11 25" xfId="44856"/>
    <cellStyle name="Итог 2 2 11 26" xfId="44857"/>
    <cellStyle name="Итог 2 2 11 27" xfId="44858"/>
    <cellStyle name="Итог 2 2 11 28" xfId="44859"/>
    <cellStyle name="Итог 2 2 11 29" xfId="44860"/>
    <cellStyle name="Итог 2 2 11 3" xfId="44861"/>
    <cellStyle name="Итог 2 2 11 3 10" xfId="44862"/>
    <cellStyle name="Итог 2 2 11 3 11" xfId="44863"/>
    <cellStyle name="Итог 2 2 11 3 2" xfId="44864"/>
    <cellStyle name="Итог 2 2 11 3 3" xfId="44865"/>
    <cellStyle name="Итог 2 2 11 3 4" xfId="44866"/>
    <cellStyle name="Итог 2 2 11 3 5" xfId="44867"/>
    <cellStyle name="Итог 2 2 11 3 6" xfId="44868"/>
    <cellStyle name="Итог 2 2 11 3 7" xfId="44869"/>
    <cellStyle name="Итог 2 2 11 3 8" xfId="44870"/>
    <cellStyle name="Итог 2 2 11 3 9" xfId="44871"/>
    <cellStyle name="Итог 2 2 11 30" xfId="44872"/>
    <cellStyle name="Итог 2 2 11 31" xfId="44873"/>
    <cellStyle name="Итог 2 2 11 32" xfId="44874"/>
    <cellStyle name="Итог 2 2 11 33" xfId="44875"/>
    <cellStyle name="Итог 2 2 11 34" xfId="44876"/>
    <cellStyle name="Итог 2 2 11 35" xfId="44877"/>
    <cellStyle name="Итог 2 2 11 36" xfId="44878"/>
    <cellStyle name="Итог 2 2 11 37" xfId="44879"/>
    <cellStyle name="Итог 2 2 11 38" xfId="44880"/>
    <cellStyle name="Итог 2 2 11 39" xfId="44881"/>
    <cellStyle name="Итог 2 2 11 4" xfId="44882"/>
    <cellStyle name="Итог 2 2 11 4 10" xfId="44883"/>
    <cellStyle name="Итог 2 2 11 4 11" xfId="44884"/>
    <cellStyle name="Итог 2 2 11 4 2" xfId="44885"/>
    <cellStyle name="Итог 2 2 11 4 3" xfId="44886"/>
    <cellStyle name="Итог 2 2 11 4 4" xfId="44887"/>
    <cellStyle name="Итог 2 2 11 4 5" xfId="44888"/>
    <cellStyle name="Итог 2 2 11 4 6" xfId="44889"/>
    <cellStyle name="Итог 2 2 11 4 7" xfId="44890"/>
    <cellStyle name="Итог 2 2 11 4 8" xfId="44891"/>
    <cellStyle name="Итог 2 2 11 4 9" xfId="44892"/>
    <cellStyle name="Итог 2 2 11 40" xfId="44893"/>
    <cellStyle name="Итог 2 2 11 5" xfId="44894"/>
    <cellStyle name="Итог 2 2 11 5 10" xfId="44895"/>
    <cellStyle name="Итог 2 2 11 5 11" xfId="44896"/>
    <cellStyle name="Итог 2 2 11 5 2" xfId="44897"/>
    <cellStyle name="Итог 2 2 11 5 3" xfId="44898"/>
    <cellStyle name="Итог 2 2 11 5 4" xfId="44899"/>
    <cellStyle name="Итог 2 2 11 5 5" xfId="44900"/>
    <cellStyle name="Итог 2 2 11 5 6" xfId="44901"/>
    <cellStyle name="Итог 2 2 11 5 7" xfId="44902"/>
    <cellStyle name="Итог 2 2 11 5 8" xfId="44903"/>
    <cellStyle name="Итог 2 2 11 5 9" xfId="44904"/>
    <cellStyle name="Итог 2 2 11 6" xfId="44905"/>
    <cellStyle name="Итог 2 2 11 6 10" xfId="44906"/>
    <cellStyle name="Итог 2 2 11 6 11" xfId="44907"/>
    <cellStyle name="Итог 2 2 11 6 2" xfId="44908"/>
    <cellStyle name="Итог 2 2 11 6 3" xfId="44909"/>
    <cellStyle name="Итог 2 2 11 6 4" xfId="44910"/>
    <cellStyle name="Итог 2 2 11 6 5" xfId="44911"/>
    <cellStyle name="Итог 2 2 11 6 6" xfId="44912"/>
    <cellStyle name="Итог 2 2 11 6 7" xfId="44913"/>
    <cellStyle name="Итог 2 2 11 6 8" xfId="44914"/>
    <cellStyle name="Итог 2 2 11 6 9" xfId="44915"/>
    <cellStyle name="Итог 2 2 11 7" xfId="44916"/>
    <cellStyle name="Итог 2 2 11 7 10" xfId="44917"/>
    <cellStyle name="Итог 2 2 11 7 11" xfId="44918"/>
    <cellStyle name="Итог 2 2 11 7 2" xfId="44919"/>
    <cellStyle name="Итог 2 2 11 7 3" xfId="44920"/>
    <cellStyle name="Итог 2 2 11 7 4" xfId="44921"/>
    <cellStyle name="Итог 2 2 11 7 5" xfId="44922"/>
    <cellStyle name="Итог 2 2 11 7 6" xfId="44923"/>
    <cellStyle name="Итог 2 2 11 7 7" xfId="44924"/>
    <cellStyle name="Итог 2 2 11 7 8" xfId="44925"/>
    <cellStyle name="Итог 2 2 11 7 9" xfId="44926"/>
    <cellStyle name="Итог 2 2 11 8" xfId="44927"/>
    <cellStyle name="Итог 2 2 11 8 10" xfId="44928"/>
    <cellStyle name="Итог 2 2 11 8 11" xfId="44929"/>
    <cellStyle name="Итог 2 2 11 8 2" xfId="44930"/>
    <cellStyle name="Итог 2 2 11 8 3" xfId="44931"/>
    <cellStyle name="Итог 2 2 11 8 4" xfId="44932"/>
    <cellStyle name="Итог 2 2 11 8 5" xfId="44933"/>
    <cellStyle name="Итог 2 2 11 8 6" xfId="44934"/>
    <cellStyle name="Итог 2 2 11 8 7" xfId="44935"/>
    <cellStyle name="Итог 2 2 11 8 8" xfId="44936"/>
    <cellStyle name="Итог 2 2 11 8 9" xfId="44937"/>
    <cellStyle name="Итог 2 2 11 9" xfId="44938"/>
    <cellStyle name="Итог 2 2 11 9 10" xfId="44939"/>
    <cellStyle name="Итог 2 2 11 9 11" xfId="44940"/>
    <cellStyle name="Итог 2 2 11 9 2" xfId="44941"/>
    <cellStyle name="Итог 2 2 11 9 3" xfId="44942"/>
    <cellStyle name="Итог 2 2 11 9 4" xfId="44943"/>
    <cellStyle name="Итог 2 2 11 9 5" xfId="44944"/>
    <cellStyle name="Итог 2 2 11 9 6" xfId="44945"/>
    <cellStyle name="Итог 2 2 11 9 7" xfId="44946"/>
    <cellStyle name="Итог 2 2 11 9 8" xfId="44947"/>
    <cellStyle name="Итог 2 2 11 9 9" xfId="44948"/>
    <cellStyle name="Итог 2 2 12" xfId="44949"/>
    <cellStyle name="Итог 2 2 12 10" xfId="44950"/>
    <cellStyle name="Итог 2 2 12 10 10" xfId="44951"/>
    <cellStyle name="Итог 2 2 12 10 11" xfId="44952"/>
    <cellStyle name="Итог 2 2 12 10 2" xfId="44953"/>
    <cellStyle name="Итог 2 2 12 10 3" xfId="44954"/>
    <cellStyle name="Итог 2 2 12 10 4" xfId="44955"/>
    <cellStyle name="Итог 2 2 12 10 5" xfId="44956"/>
    <cellStyle name="Итог 2 2 12 10 6" xfId="44957"/>
    <cellStyle name="Итог 2 2 12 10 7" xfId="44958"/>
    <cellStyle name="Итог 2 2 12 10 8" xfId="44959"/>
    <cellStyle name="Итог 2 2 12 10 9" xfId="44960"/>
    <cellStyle name="Итог 2 2 12 11" xfId="44961"/>
    <cellStyle name="Итог 2 2 12 11 10" xfId="44962"/>
    <cellStyle name="Итог 2 2 12 11 11" xfId="44963"/>
    <cellStyle name="Итог 2 2 12 11 2" xfId="44964"/>
    <cellStyle name="Итог 2 2 12 11 3" xfId="44965"/>
    <cellStyle name="Итог 2 2 12 11 4" xfId="44966"/>
    <cellStyle name="Итог 2 2 12 11 5" xfId="44967"/>
    <cellStyle name="Итог 2 2 12 11 6" xfId="44968"/>
    <cellStyle name="Итог 2 2 12 11 7" xfId="44969"/>
    <cellStyle name="Итог 2 2 12 11 8" xfId="44970"/>
    <cellStyle name="Итог 2 2 12 11 9" xfId="44971"/>
    <cellStyle name="Итог 2 2 12 12" xfId="44972"/>
    <cellStyle name="Итог 2 2 12 12 10" xfId="44973"/>
    <cellStyle name="Итог 2 2 12 12 11" xfId="44974"/>
    <cellStyle name="Итог 2 2 12 12 2" xfId="44975"/>
    <cellStyle name="Итог 2 2 12 12 3" xfId="44976"/>
    <cellStyle name="Итог 2 2 12 12 4" xfId="44977"/>
    <cellStyle name="Итог 2 2 12 12 5" xfId="44978"/>
    <cellStyle name="Итог 2 2 12 12 6" xfId="44979"/>
    <cellStyle name="Итог 2 2 12 12 7" xfId="44980"/>
    <cellStyle name="Итог 2 2 12 12 8" xfId="44981"/>
    <cellStyle name="Итог 2 2 12 12 9" xfId="44982"/>
    <cellStyle name="Итог 2 2 12 13" xfId="44983"/>
    <cellStyle name="Итог 2 2 12 13 10" xfId="44984"/>
    <cellStyle name="Итог 2 2 12 13 11" xfId="44985"/>
    <cellStyle name="Итог 2 2 12 13 2" xfId="44986"/>
    <cellStyle name="Итог 2 2 12 13 3" xfId="44987"/>
    <cellStyle name="Итог 2 2 12 13 4" xfId="44988"/>
    <cellStyle name="Итог 2 2 12 13 5" xfId="44989"/>
    <cellStyle name="Итог 2 2 12 13 6" xfId="44990"/>
    <cellStyle name="Итог 2 2 12 13 7" xfId="44991"/>
    <cellStyle name="Итог 2 2 12 13 8" xfId="44992"/>
    <cellStyle name="Итог 2 2 12 13 9" xfId="44993"/>
    <cellStyle name="Итог 2 2 12 14" xfId="44994"/>
    <cellStyle name="Итог 2 2 12 15" xfId="44995"/>
    <cellStyle name="Итог 2 2 12 16" xfId="44996"/>
    <cellStyle name="Итог 2 2 12 17" xfId="44997"/>
    <cellStyle name="Итог 2 2 12 18" xfId="44998"/>
    <cellStyle name="Итог 2 2 12 19" xfId="44999"/>
    <cellStyle name="Итог 2 2 12 2" xfId="45000"/>
    <cellStyle name="Итог 2 2 12 2 10" xfId="45001"/>
    <cellStyle name="Итог 2 2 12 2 11" xfId="45002"/>
    <cellStyle name="Итог 2 2 12 2 2" xfId="45003"/>
    <cellStyle name="Итог 2 2 12 2 3" xfId="45004"/>
    <cellStyle name="Итог 2 2 12 2 4" xfId="45005"/>
    <cellStyle name="Итог 2 2 12 2 5" xfId="45006"/>
    <cellStyle name="Итог 2 2 12 2 6" xfId="45007"/>
    <cellStyle name="Итог 2 2 12 2 7" xfId="45008"/>
    <cellStyle name="Итог 2 2 12 2 8" xfId="45009"/>
    <cellStyle name="Итог 2 2 12 2 9" xfId="45010"/>
    <cellStyle name="Итог 2 2 12 20" xfId="45011"/>
    <cellStyle name="Итог 2 2 12 21" xfId="45012"/>
    <cellStyle name="Итог 2 2 12 22" xfId="45013"/>
    <cellStyle name="Итог 2 2 12 23" xfId="45014"/>
    <cellStyle name="Итог 2 2 12 3" xfId="45015"/>
    <cellStyle name="Итог 2 2 12 3 10" xfId="45016"/>
    <cellStyle name="Итог 2 2 12 3 11" xfId="45017"/>
    <cellStyle name="Итог 2 2 12 3 2" xfId="45018"/>
    <cellStyle name="Итог 2 2 12 3 3" xfId="45019"/>
    <cellStyle name="Итог 2 2 12 3 4" xfId="45020"/>
    <cellStyle name="Итог 2 2 12 3 5" xfId="45021"/>
    <cellStyle name="Итог 2 2 12 3 6" xfId="45022"/>
    <cellStyle name="Итог 2 2 12 3 7" xfId="45023"/>
    <cellStyle name="Итог 2 2 12 3 8" xfId="45024"/>
    <cellStyle name="Итог 2 2 12 3 9" xfId="45025"/>
    <cellStyle name="Итог 2 2 12 4" xfId="45026"/>
    <cellStyle name="Итог 2 2 12 4 10" xfId="45027"/>
    <cellStyle name="Итог 2 2 12 4 11" xfId="45028"/>
    <cellStyle name="Итог 2 2 12 4 2" xfId="45029"/>
    <cellStyle name="Итог 2 2 12 4 3" xfId="45030"/>
    <cellStyle name="Итог 2 2 12 4 4" xfId="45031"/>
    <cellStyle name="Итог 2 2 12 4 5" xfId="45032"/>
    <cellStyle name="Итог 2 2 12 4 6" xfId="45033"/>
    <cellStyle name="Итог 2 2 12 4 7" xfId="45034"/>
    <cellStyle name="Итог 2 2 12 4 8" xfId="45035"/>
    <cellStyle name="Итог 2 2 12 4 9" xfId="45036"/>
    <cellStyle name="Итог 2 2 12 5" xfId="45037"/>
    <cellStyle name="Итог 2 2 12 5 10" xfId="45038"/>
    <cellStyle name="Итог 2 2 12 5 11" xfId="45039"/>
    <cellStyle name="Итог 2 2 12 5 2" xfId="45040"/>
    <cellStyle name="Итог 2 2 12 5 3" xfId="45041"/>
    <cellStyle name="Итог 2 2 12 5 4" xfId="45042"/>
    <cellStyle name="Итог 2 2 12 5 5" xfId="45043"/>
    <cellStyle name="Итог 2 2 12 5 6" xfId="45044"/>
    <cellStyle name="Итог 2 2 12 5 7" xfId="45045"/>
    <cellStyle name="Итог 2 2 12 5 8" xfId="45046"/>
    <cellStyle name="Итог 2 2 12 5 9" xfId="45047"/>
    <cellStyle name="Итог 2 2 12 6" xfId="45048"/>
    <cellStyle name="Итог 2 2 12 6 10" xfId="45049"/>
    <cellStyle name="Итог 2 2 12 6 11" xfId="45050"/>
    <cellStyle name="Итог 2 2 12 6 2" xfId="45051"/>
    <cellStyle name="Итог 2 2 12 6 3" xfId="45052"/>
    <cellStyle name="Итог 2 2 12 6 4" xfId="45053"/>
    <cellStyle name="Итог 2 2 12 6 5" xfId="45054"/>
    <cellStyle name="Итог 2 2 12 6 6" xfId="45055"/>
    <cellStyle name="Итог 2 2 12 6 7" xfId="45056"/>
    <cellStyle name="Итог 2 2 12 6 8" xfId="45057"/>
    <cellStyle name="Итог 2 2 12 6 9" xfId="45058"/>
    <cellStyle name="Итог 2 2 12 7" xfId="45059"/>
    <cellStyle name="Итог 2 2 12 7 10" xfId="45060"/>
    <cellStyle name="Итог 2 2 12 7 11" xfId="45061"/>
    <cellStyle name="Итог 2 2 12 7 2" xfId="45062"/>
    <cellStyle name="Итог 2 2 12 7 3" xfId="45063"/>
    <cellStyle name="Итог 2 2 12 7 4" xfId="45064"/>
    <cellStyle name="Итог 2 2 12 7 5" xfId="45065"/>
    <cellStyle name="Итог 2 2 12 7 6" xfId="45066"/>
    <cellStyle name="Итог 2 2 12 7 7" xfId="45067"/>
    <cellStyle name="Итог 2 2 12 7 8" xfId="45068"/>
    <cellStyle name="Итог 2 2 12 7 9" xfId="45069"/>
    <cellStyle name="Итог 2 2 12 8" xfId="45070"/>
    <cellStyle name="Итог 2 2 12 8 10" xfId="45071"/>
    <cellStyle name="Итог 2 2 12 8 11" xfId="45072"/>
    <cellStyle name="Итог 2 2 12 8 2" xfId="45073"/>
    <cellStyle name="Итог 2 2 12 8 3" xfId="45074"/>
    <cellStyle name="Итог 2 2 12 8 4" xfId="45075"/>
    <cellStyle name="Итог 2 2 12 8 5" xfId="45076"/>
    <cellStyle name="Итог 2 2 12 8 6" xfId="45077"/>
    <cellStyle name="Итог 2 2 12 8 7" xfId="45078"/>
    <cellStyle name="Итог 2 2 12 8 8" xfId="45079"/>
    <cellStyle name="Итог 2 2 12 8 9" xfId="45080"/>
    <cellStyle name="Итог 2 2 12 9" xfId="45081"/>
    <cellStyle name="Итог 2 2 12 9 10" xfId="45082"/>
    <cellStyle name="Итог 2 2 12 9 11" xfId="45083"/>
    <cellStyle name="Итог 2 2 12 9 2" xfId="45084"/>
    <cellStyle name="Итог 2 2 12 9 3" xfId="45085"/>
    <cellStyle name="Итог 2 2 12 9 4" xfId="45086"/>
    <cellStyle name="Итог 2 2 12 9 5" xfId="45087"/>
    <cellStyle name="Итог 2 2 12 9 6" xfId="45088"/>
    <cellStyle name="Итог 2 2 12 9 7" xfId="45089"/>
    <cellStyle name="Итог 2 2 12 9 8" xfId="45090"/>
    <cellStyle name="Итог 2 2 12 9 9" xfId="45091"/>
    <cellStyle name="Итог 2 2 13" xfId="45092"/>
    <cellStyle name="Итог 2 2 13 10" xfId="45093"/>
    <cellStyle name="Итог 2 2 13 10 10" xfId="45094"/>
    <cellStyle name="Итог 2 2 13 10 11" xfId="45095"/>
    <cellStyle name="Итог 2 2 13 10 2" xfId="45096"/>
    <cellStyle name="Итог 2 2 13 10 3" xfId="45097"/>
    <cellStyle name="Итог 2 2 13 10 4" xfId="45098"/>
    <cellStyle name="Итог 2 2 13 10 5" xfId="45099"/>
    <cellStyle name="Итог 2 2 13 10 6" xfId="45100"/>
    <cellStyle name="Итог 2 2 13 10 7" xfId="45101"/>
    <cellStyle name="Итог 2 2 13 10 8" xfId="45102"/>
    <cellStyle name="Итог 2 2 13 10 9" xfId="45103"/>
    <cellStyle name="Итог 2 2 13 11" xfId="45104"/>
    <cellStyle name="Итог 2 2 13 11 10" xfId="45105"/>
    <cellStyle name="Итог 2 2 13 11 11" xfId="45106"/>
    <cellStyle name="Итог 2 2 13 11 2" xfId="45107"/>
    <cellStyle name="Итог 2 2 13 11 3" xfId="45108"/>
    <cellStyle name="Итог 2 2 13 11 4" xfId="45109"/>
    <cellStyle name="Итог 2 2 13 11 5" xfId="45110"/>
    <cellStyle name="Итог 2 2 13 11 6" xfId="45111"/>
    <cellStyle name="Итог 2 2 13 11 7" xfId="45112"/>
    <cellStyle name="Итог 2 2 13 11 8" xfId="45113"/>
    <cellStyle name="Итог 2 2 13 11 9" xfId="45114"/>
    <cellStyle name="Итог 2 2 13 12" xfId="45115"/>
    <cellStyle name="Итог 2 2 13 12 10" xfId="45116"/>
    <cellStyle name="Итог 2 2 13 12 11" xfId="45117"/>
    <cellStyle name="Итог 2 2 13 12 2" xfId="45118"/>
    <cellStyle name="Итог 2 2 13 12 3" xfId="45119"/>
    <cellStyle name="Итог 2 2 13 12 4" xfId="45120"/>
    <cellStyle name="Итог 2 2 13 12 5" xfId="45121"/>
    <cellStyle name="Итог 2 2 13 12 6" xfId="45122"/>
    <cellStyle name="Итог 2 2 13 12 7" xfId="45123"/>
    <cellStyle name="Итог 2 2 13 12 8" xfId="45124"/>
    <cellStyle name="Итог 2 2 13 12 9" xfId="45125"/>
    <cellStyle name="Итог 2 2 13 13" xfId="45126"/>
    <cellStyle name="Итог 2 2 13 13 10" xfId="45127"/>
    <cellStyle name="Итог 2 2 13 13 11" xfId="45128"/>
    <cellStyle name="Итог 2 2 13 13 2" xfId="45129"/>
    <cellStyle name="Итог 2 2 13 13 3" xfId="45130"/>
    <cellStyle name="Итог 2 2 13 13 4" xfId="45131"/>
    <cellStyle name="Итог 2 2 13 13 5" xfId="45132"/>
    <cellStyle name="Итог 2 2 13 13 6" xfId="45133"/>
    <cellStyle name="Итог 2 2 13 13 7" xfId="45134"/>
    <cellStyle name="Итог 2 2 13 13 8" xfId="45135"/>
    <cellStyle name="Итог 2 2 13 13 9" xfId="45136"/>
    <cellStyle name="Итог 2 2 13 14" xfId="45137"/>
    <cellStyle name="Итог 2 2 13 15" xfId="45138"/>
    <cellStyle name="Итог 2 2 13 16" xfId="45139"/>
    <cellStyle name="Итог 2 2 13 17" xfId="45140"/>
    <cellStyle name="Итог 2 2 13 18" xfId="45141"/>
    <cellStyle name="Итог 2 2 13 19" xfId="45142"/>
    <cellStyle name="Итог 2 2 13 2" xfId="45143"/>
    <cellStyle name="Итог 2 2 13 2 10" xfId="45144"/>
    <cellStyle name="Итог 2 2 13 2 11" xfId="45145"/>
    <cellStyle name="Итог 2 2 13 2 2" xfId="45146"/>
    <cellStyle name="Итог 2 2 13 2 3" xfId="45147"/>
    <cellStyle name="Итог 2 2 13 2 4" xfId="45148"/>
    <cellStyle name="Итог 2 2 13 2 5" xfId="45149"/>
    <cellStyle name="Итог 2 2 13 2 6" xfId="45150"/>
    <cellStyle name="Итог 2 2 13 2 7" xfId="45151"/>
    <cellStyle name="Итог 2 2 13 2 8" xfId="45152"/>
    <cellStyle name="Итог 2 2 13 2 9" xfId="45153"/>
    <cellStyle name="Итог 2 2 13 20" xfId="45154"/>
    <cellStyle name="Итог 2 2 13 21" xfId="45155"/>
    <cellStyle name="Итог 2 2 13 22" xfId="45156"/>
    <cellStyle name="Итог 2 2 13 23" xfId="45157"/>
    <cellStyle name="Итог 2 2 13 3" xfId="45158"/>
    <cellStyle name="Итог 2 2 13 3 10" xfId="45159"/>
    <cellStyle name="Итог 2 2 13 3 11" xfId="45160"/>
    <cellStyle name="Итог 2 2 13 3 2" xfId="45161"/>
    <cellStyle name="Итог 2 2 13 3 3" xfId="45162"/>
    <cellStyle name="Итог 2 2 13 3 4" xfId="45163"/>
    <cellStyle name="Итог 2 2 13 3 5" xfId="45164"/>
    <cellStyle name="Итог 2 2 13 3 6" xfId="45165"/>
    <cellStyle name="Итог 2 2 13 3 7" xfId="45166"/>
    <cellStyle name="Итог 2 2 13 3 8" xfId="45167"/>
    <cellStyle name="Итог 2 2 13 3 9" xfId="45168"/>
    <cellStyle name="Итог 2 2 13 4" xfId="45169"/>
    <cellStyle name="Итог 2 2 13 4 10" xfId="45170"/>
    <cellStyle name="Итог 2 2 13 4 11" xfId="45171"/>
    <cellStyle name="Итог 2 2 13 4 2" xfId="45172"/>
    <cellStyle name="Итог 2 2 13 4 3" xfId="45173"/>
    <cellStyle name="Итог 2 2 13 4 4" xfId="45174"/>
    <cellStyle name="Итог 2 2 13 4 5" xfId="45175"/>
    <cellStyle name="Итог 2 2 13 4 6" xfId="45176"/>
    <cellStyle name="Итог 2 2 13 4 7" xfId="45177"/>
    <cellStyle name="Итог 2 2 13 4 8" xfId="45178"/>
    <cellStyle name="Итог 2 2 13 4 9" xfId="45179"/>
    <cellStyle name="Итог 2 2 13 5" xfId="45180"/>
    <cellStyle name="Итог 2 2 13 5 10" xfId="45181"/>
    <cellStyle name="Итог 2 2 13 5 11" xfId="45182"/>
    <cellStyle name="Итог 2 2 13 5 2" xfId="45183"/>
    <cellStyle name="Итог 2 2 13 5 3" xfId="45184"/>
    <cellStyle name="Итог 2 2 13 5 4" xfId="45185"/>
    <cellStyle name="Итог 2 2 13 5 5" xfId="45186"/>
    <cellStyle name="Итог 2 2 13 5 6" xfId="45187"/>
    <cellStyle name="Итог 2 2 13 5 7" xfId="45188"/>
    <cellStyle name="Итог 2 2 13 5 8" xfId="45189"/>
    <cellStyle name="Итог 2 2 13 5 9" xfId="45190"/>
    <cellStyle name="Итог 2 2 13 6" xfId="45191"/>
    <cellStyle name="Итог 2 2 13 6 10" xfId="45192"/>
    <cellStyle name="Итог 2 2 13 6 11" xfId="45193"/>
    <cellStyle name="Итог 2 2 13 6 2" xfId="45194"/>
    <cellStyle name="Итог 2 2 13 6 3" xfId="45195"/>
    <cellStyle name="Итог 2 2 13 6 4" xfId="45196"/>
    <cellStyle name="Итог 2 2 13 6 5" xfId="45197"/>
    <cellStyle name="Итог 2 2 13 6 6" xfId="45198"/>
    <cellStyle name="Итог 2 2 13 6 7" xfId="45199"/>
    <cellStyle name="Итог 2 2 13 6 8" xfId="45200"/>
    <cellStyle name="Итог 2 2 13 6 9" xfId="45201"/>
    <cellStyle name="Итог 2 2 13 7" xfId="45202"/>
    <cellStyle name="Итог 2 2 13 7 10" xfId="45203"/>
    <cellStyle name="Итог 2 2 13 7 11" xfId="45204"/>
    <cellStyle name="Итог 2 2 13 7 2" xfId="45205"/>
    <cellStyle name="Итог 2 2 13 7 3" xfId="45206"/>
    <cellStyle name="Итог 2 2 13 7 4" xfId="45207"/>
    <cellStyle name="Итог 2 2 13 7 5" xfId="45208"/>
    <cellStyle name="Итог 2 2 13 7 6" xfId="45209"/>
    <cellStyle name="Итог 2 2 13 7 7" xfId="45210"/>
    <cellStyle name="Итог 2 2 13 7 8" xfId="45211"/>
    <cellStyle name="Итог 2 2 13 7 9" xfId="45212"/>
    <cellStyle name="Итог 2 2 13 8" xfId="45213"/>
    <cellStyle name="Итог 2 2 13 8 10" xfId="45214"/>
    <cellStyle name="Итог 2 2 13 8 11" xfId="45215"/>
    <cellStyle name="Итог 2 2 13 8 2" xfId="45216"/>
    <cellStyle name="Итог 2 2 13 8 3" xfId="45217"/>
    <cellStyle name="Итог 2 2 13 8 4" xfId="45218"/>
    <cellStyle name="Итог 2 2 13 8 5" xfId="45219"/>
    <cellStyle name="Итог 2 2 13 8 6" xfId="45220"/>
    <cellStyle name="Итог 2 2 13 8 7" xfId="45221"/>
    <cellStyle name="Итог 2 2 13 8 8" xfId="45222"/>
    <cellStyle name="Итог 2 2 13 8 9" xfId="45223"/>
    <cellStyle name="Итог 2 2 13 9" xfId="45224"/>
    <cellStyle name="Итог 2 2 13 9 10" xfId="45225"/>
    <cellStyle name="Итог 2 2 13 9 11" xfId="45226"/>
    <cellStyle name="Итог 2 2 13 9 2" xfId="45227"/>
    <cellStyle name="Итог 2 2 13 9 3" xfId="45228"/>
    <cellStyle name="Итог 2 2 13 9 4" xfId="45229"/>
    <cellStyle name="Итог 2 2 13 9 5" xfId="45230"/>
    <cellStyle name="Итог 2 2 13 9 6" xfId="45231"/>
    <cellStyle name="Итог 2 2 13 9 7" xfId="45232"/>
    <cellStyle name="Итог 2 2 13 9 8" xfId="45233"/>
    <cellStyle name="Итог 2 2 13 9 9" xfId="45234"/>
    <cellStyle name="Итог 2 2 14" xfId="45235"/>
    <cellStyle name="Итог 2 2 14 10" xfId="45236"/>
    <cellStyle name="Итог 2 2 14 10 10" xfId="45237"/>
    <cellStyle name="Итог 2 2 14 10 11" xfId="45238"/>
    <cellStyle name="Итог 2 2 14 10 2" xfId="45239"/>
    <cellStyle name="Итог 2 2 14 10 3" xfId="45240"/>
    <cellStyle name="Итог 2 2 14 10 4" xfId="45241"/>
    <cellStyle name="Итог 2 2 14 10 5" xfId="45242"/>
    <cellStyle name="Итог 2 2 14 10 6" xfId="45243"/>
    <cellStyle name="Итог 2 2 14 10 7" xfId="45244"/>
    <cellStyle name="Итог 2 2 14 10 8" xfId="45245"/>
    <cellStyle name="Итог 2 2 14 10 9" xfId="45246"/>
    <cellStyle name="Итог 2 2 14 11" xfId="45247"/>
    <cellStyle name="Итог 2 2 14 11 10" xfId="45248"/>
    <cellStyle name="Итог 2 2 14 11 11" xfId="45249"/>
    <cellStyle name="Итог 2 2 14 11 2" xfId="45250"/>
    <cellStyle name="Итог 2 2 14 11 3" xfId="45251"/>
    <cellStyle name="Итог 2 2 14 11 4" xfId="45252"/>
    <cellStyle name="Итог 2 2 14 11 5" xfId="45253"/>
    <cellStyle name="Итог 2 2 14 11 6" xfId="45254"/>
    <cellStyle name="Итог 2 2 14 11 7" xfId="45255"/>
    <cellStyle name="Итог 2 2 14 11 8" xfId="45256"/>
    <cellStyle name="Итог 2 2 14 11 9" xfId="45257"/>
    <cellStyle name="Итог 2 2 14 12" xfId="45258"/>
    <cellStyle name="Итог 2 2 14 12 10" xfId="45259"/>
    <cellStyle name="Итог 2 2 14 12 11" xfId="45260"/>
    <cellStyle name="Итог 2 2 14 12 2" xfId="45261"/>
    <cellStyle name="Итог 2 2 14 12 3" xfId="45262"/>
    <cellStyle name="Итог 2 2 14 12 4" xfId="45263"/>
    <cellStyle name="Итог 2 2 14 12 5" xfId="45264"/>
    <cellStyle name="Итог 2 2 14 12 6" xfId="45265"/>
    <cellStyle name="Итог 2 2 14 12 7" xfId="45266"/>
    <cellStyle name="Итог 2 2 14 12 8" xfId="45267"/>
    <cellStyle name="Итог 2 2 14 12 9" xfId="45268"/>
    <cellStyle name="Итог 2 2 14 13" xfId="45269"/>
    <cellStyle name="Итог 2 2 14 13 10" xfId="45270"/>
    <cellStyle name="Итог 2 2 14 13 11" xfId="45271"/>
    <cellStyle name="Итог 2 2 14 13 2" xfId="45272"/>
    <cellStyle name="Итог 2 2 14 13 3" xfId="45273"/>
    <cellStyle name="Итог 2 2 14 13 4" xfId="45274"/>
    <cellStyle name="Итог 2 2 14 13 5" xfId="45275"/>
    <cellStyle name="Итог 2 2 14 13 6" xfId="45276"/>
    <cellStyle name="Итог 2 2 14 13 7" xfId="45277"/>
    <cellStyle name="Итог 2 2 14 13 8" xfId="45278"/>
    <cellStyle name="Итог 2 2 14 13 9" xfId="45279"/>
    <cellStyle name="Итог 2 2 14 14" xfId="45280"/>
    <cellStyle name="Итог 2 2 14 15" xfId="45281"/>
    <cellStyle name="Итог 2 2 14 16" xfId="45282"/>
    <cellStyle name="Итог 2 2 14 17" xfId="45283"/>
    <cellStyle name="Итог 2 2 14 18" xfId="45284"/>
    <cellStyle name="Итог 2 2 14 19" xfId="45285"/>
    <cellStyle name="Итог 2 2 14 2" xfId="45286"/>
    <cellStyle name="Итог 2 2 14 2 10" xfId="45287"/>
    <cellStyle name="Итог 2 2 14 2 11" xfId="45288"/>
    <cellStyle name="Итог 2 2 14 2 2" xfId="45289"/>
    <cellStyle name="Итог 2 2 14 2 3" xfId="45290"/>
    <cellStyle name="Итог 2 2 14 2 4" xfId="45291"/>
    <cellStyle name="Итог 2 2 14 2 5" xfId="45292"/>
    <cellStyle name="Итог 2 2 14 2 6" xfId="45293"/>
    <cellStyle name="Итог 2 2 14 2 7" xfId="45294"/>
    <cellStyle name="Итог 2 2 14 2 8" xfId="45295"/>
    <cellStyle name="Итог 2 2 14 2 9" xfId="45296"/>
    <cellStyle name="Итог 2 2 14 20" xfId="45297"/>
    <cellStyle name="Итог 2 2 14 21" xfId="45298"/>
    <cellStyle name="Итог 2 2 14 22" xfId="45299"/>
    <cellStyle name="Итог 2 2 14 23" xfId="45300"/>
    <cellStyle name="Итог 2 2 14 3" xfId="45301"/>
    <cellStyle name="Итог 2 2 14 3 10" xfId="45302"/>
    <cellStyle name="Итог 2 2 14 3 11" xfId="45303"/>
    <cellStyle name="Итог 2 2 14 3 2" xfId="45304"/>
    <cellStyle name="Итог 2 2 14 3 3" xfId="45305"/>
    <cellStyle name="Итог 2 2 14 3 4" xfId="45306"/>
    <cellStyle name="Итог 2 2 14 3 5" xfId="45307"/>
    <cellStyle name="Итог 2 2 14 3 6" xfId="45308"/>
    <cellStyle name="Итог 2 2 14 3 7" xfId="45309"/>
    <cellStyle name="Итог 2 2 14 3 8" xfId="45310"/>
    <cellStyle name="Итог 2 2 14 3 9" xfId="45311"/>
    <cellStyle name="Итог 2 2 14 4" xfId="45312"/>
    <cellStyle name="Итог 2 2 14 4 10" xfId="45313"/>
    <cellStyle name="Итог 2 2 14 4 11" xfId="45314"/>
    <cellStyle name="Итог 2 2 14 4 2" xfId="45315"/>
    <cellStyle name="Итог 2 2 14 4 3" xfId="45316"/>
    <cellStyle name="Итог 2 2 14 4 4" xfId="45317"/>
    <cellStyle name="Итог 2 2 14 4 5" xfId="45318"/>
    <cellStyle name="Итог 2 2 14 4 6" xfId="45319"/>
    <cellStyle name="Итог 2 2 14 4 7" xfId="45320"/>
    <cellStyle name="Итог 2 2 14 4 8" xfId="45321"/>
    <cellStyle name="Итог 2 2 14 4 9" xfId="45322"/>
    <cellStyle name="Итог 2 2 14 5" xfId="45323"/>
    <cellStyle name="Итог 2 2 14 5 10" xfId="45324"/>
    <cellStyle name="Итог 2 2 14 5 11" xfId="45325"/>
    <cellStyle name="Итог 2 2 14 5 2" xfId="45326"/>
    <cellStyle name="Итог 2 2 14 5 3" xfId="45327"/>
    <cellStyle name="Итог 2 2 14 5 4" xfId="45328"/>
    <cellStyle name="Итог 2 2 14 5 5" xfId="45329"/>
    <cellStyle name="Итог 2 2 14 5 6" xfId="45330"/>
    <cellStyle name="Итог 2 2 14 5 7" xfId="45331"/>
    <cellStyle name="Итог 2 2 14 5 8" xfId="45332"/>
    <cellStyle name="Итог 2 2 14 5 9" xfId="45333"/>
    <cellStyle name="Итог 2 2 14 6" xfId="45334"/>
    <cellStyle name="Итог 2 2 14 6 10" xfId="45335"/>
    <cellStyle name="Итог 2 2 14 6 11" xfId="45336"/>
    <cellStyle name="Итог 2 2 14 6 2" xfId="45337"/>
    <cellStyle name="Итог 2 2 14 6 3" xfId="45338"/>
    <cellStyle name="Итог 2 2 14 6 4" xfId="45339"/>
    <cellStyle name="Итог 2 2 14 6 5" xfId="45340"/>
    <cellStyle name="Итог 2 2 14 6 6" xfId="45341"/>
    <cellStyle name="Итог 2 2 14 6 7" xfId="45342"/>
    <cellStyle name="Итог 2 2 14 6 8" xfId="45343"/>
    <cellStyle name="Итог 2 2 14 6 9" xfId="45344"/>
    <cellStyle name="Итог 2 2 14 7" xfId="45345"/>
    <cellStyle name="Итог 2 2 14 7 10" xfId="45346"/>
    <cellStyle name="Итог 2 2 14 7 11" xfId="45347"/>
    <cellStyle name="Итог 2 2 14 7 2" xfId="45348"/>
    <cellStyle name="Итог 2 2 14 7 3" xfId="45349"/>
    <cellStyle name="Итог 2 2 14 7 4" xfId="45350"/>
    <cellStyle name="Итог 2 2 14 7 5" xfId="45351"/>
    <cellStyle name="Итог 2 2 14 7 6" xfId="45352"/>
    <cellStyle name="Итог 2 2 14 7 7" xfId="45353"/>
    <cellStyle name="Итог 2 2 14 7 8" xfId="45354"/>
    <cellStyle name="Итог 2 2 14 7 9" xfId="45355"/>
    <cellStyle name="Итог 2 2 14 8" xfId="45356"/>
    <cellStyle name="Итог 2 2 14 8 10" xfId="45357"/>
    <cellStyle name="Итог 2 2 14 8 11" xfId="45358"/>
    <cellStyle name="Итог 2 2 14 8 2" xfId="45359"/>
    <cellStyle name="Итог 2 2 14 8 3" xfId="45360"/>
    <cellStyle name="Итог 2 2 14 8 4" xfId="45361"/>
    <cellStyle name="Итог 2 2 14 8 5" xfId="45362"/>
    <cellStyle name="Итог 2 2 14 8 6" xfId="45363"/>
    <cellStyle name="Итог 2 2 14 8 7" xfId="45364"/>
    <cellStyle name="Итог 2 2 14 8 8" xfId="45365"/>
    <cellStyle name="Итог 2 2 14 8 9" xfId="45366"/>
    <cellStyle name="Итог 2 2 14 9" xfId="45367"/>
    <cellStyle name="Итог 2 2 14 9 10" xfId="45368"/>
    <cellStyle name="Итог 2 2 14 9 11" xfId="45369"/>
    <cellStyle name="Итог 2 2 14 9 2" xfId="45370"/>
    <cellStyle name="Итог 2 2 14 9 3" xfId="45371"/>
    <cellStyle name="Итог 2 2 14 9 4" xfId="45372"/>
    <cellStyle name="Итог 2 2 14 9 5" xfId="45373"/>
    <cellStyle name="Итог 2 2 14 9 6" xfId="45374"/>
    <cellStyle name="Итог 2 2 14 9 7" xfId="45375"/>
    <cellStyle name="Итог 2 2 14 9 8" xfId="45376"/>
    <cellStyle name="Итог 2 2 14 9 9" xfId="45377"/>
    <cellStyle name="Итог 2 2 15" xfId="45378"/>
    <cellStyle name="Итог 2 2 15 10" xfId="45379"/>
    <cellStyle name="Итог 2 2 15 11" xfId="45380"/>
    <cellStyle name="Итог 2 2 15 2" xfId="45381"/>
    <cellStyle name="Итог 2 2 15 3" xfId="45382"/>
    <cellStyle name="Итог 2 2 15 4" xfId="45383"/>
    <cellStyle name="Итог 2 2 15 5" xfId="45384"/>
    <cellStyle name="Итог 2 2 15 6" xfId="45385"/>
    <cellStyle name="Итог 2 2 15 7" xfId="45386"/>
    <cellStyle name="Итог 2 2 15 8" xfId="45387"/>
    <cellStyle name="Итог 2 2 15 9" xfId="45388"/>
    <cellStyle name="Итог 2 2 16" xfId="45389"/>
    <cellStyle name="Итог 2 2 16 10" xfId="45390"/>
    <cellStyle name="Итог 2 2 16 11" xfId="45391"/>
    <cellStyle name="Итог 2 2 16 2" xfId="45392"/>
    <cellStyle name="Итог 2 2 16 3" xfId="45393"/>
    <cellStyle name="Итог 2 2 16 4" xfId="45394"/>
    <cellStyle name="Итог 2 2 16 5" xfId="45395"/>
    <cellStyle name="Итог 2 2 16 6" xfId="45396"/>
    <cellStyle name="Итог 2 2 16 7" xfId="45397"/>
    <cellStyle name="Итог 2 2 16 8" xfId="45398"/>
    <cellStyle name="Итог 2 2 16 9" xfId="45399"/>
    <cellStyle name="Итог 2 2 17" xfId="45400"/>
    <cellStyle name="Итог 2 2 17 10" xfId="45401"/>
    <cellStyle name="Итог 2 2 17 11" xfId="45402"/>
    <cellStyle name="Итог 2 2 17 2" xfId="45403"/>
    <cellStyle name="Итог 2 2 17 3" xfId="45404"/>
    <cellStyle name="Итог 2 2 17 4" xfId="45405"/>
    <cellStyle name="Итог 2 2 17 5" xfId="45406"/>
    <cellStyle name="Итог 2 2 17 6" xfId="45407"/>
    <cellStyle name="Итог 2 2 17 7" xfId="45408"/>
    <cellStyle name="Итог 2 2 17 8" xfId="45409"/>
    <cellStyle name="Итог 2 2 17 9" xfId="45410"/>
    <cellStyle name="Итог 2 2 18" xfId="45411"/>
    <cellStyle name="Итог 2 2 18 10" xfId="45412"/>
    <cellStyle name="Итог 2 2 18 11" xfId="45413"/>
    <cellStyle name="Итог 2 2 18 2" xfId="45414"/>
    <cellStyle name="Итог 2 2 18 3" xfId="45415"/>
    <cellStyle name="Итог 2 2 18 4" xfId="45416"/>
    <cellStyle name="Итог 2 2 18 5" xfId="45417"/>
    <cellStyle name="Итог 2 2 18 6" xfId="45418"/>
    <cellStyle name="Итог 2 2 18 7" xfId="45419"/>
    <cellStyle name="Итог 2 2 18 8" xfId="45420"/>
    <cellStyle name="Итог 2 2 18 9" xfId="45421"/>
    <cellStyle name="Итог 2 2 19" xfId="45422"/>
    <cellStyle name="Итог 2 2 19 10" xfId="45423"/>
    <cellStyle name="Итог 2 2 19 11" xfId="45424"/>
    <cellStyle name="Итог 2 2 19 2" xfId="45425"/>
    <cellStyle name="Итог 2 2 19 3" xfId="45426"/>
    <cellStyle name="Итог 2 2 19 4" xfId="45427"/>
    <cellStyle name="Итог 2 2 19 5" xfId="45428"/>
    <cellStyle name="Итог 2 2 19 6" xfId="45429"/>
    <cellStyle name="Итог 2 2 19 7" xfId="45430"/>
    <cellStyle name="Итог 2 2 19 8" xfId="45431"/>
    <cellStyle name="Итог 2 2 19 9" xfId="45432"/>
    <cellStyle name="Итог 2 2 2" xfId="45433"/>
    <cellStyle name="Итог 2 2 2 10" xfId="45434"/>
    <cellStyle name="Итог 2 2 2 10 10" xfId="45435"/>
    <cellStyle name="Итог 2 2 2 10 11" xfId="45436"/>
    <cellStyle name="Итог 2 2 2 10 2" xfId="45437"/>
    <cellStyle name="Итог 2 2 2 10 3" xfId="45438"/>
    <cellStyle name="Итог 2 2 2 10 4" xfId="45439"/>
    <cellStyle name="Итог 2 2 2 10 5" xfId="45440"/>
    <cellStyle name="Итог 2 2 2 10 6" xfId="45441"/>
    <cellStyle name="Итог 2 2 2 10 7" xfId="45442"/>
    <cellStyle name="Итог 2 2 2 10 8" xfId="45443"/>
    <cellStyle name="Итог 2 2 2 10 9" xfId="45444"/>
    <cellStyle name="Итог 2 2 2 11" xfId="45445"/>
    <cellStyle name="Итог 2 2 2 11 10" xfId="45446"/>
    <cellStyle name="Итог 2 2 2 11 11" xfId="45447"/>
    <cellStyle name="Итог 2 2 2 11 2" xfId="45448"/>
    <cellStyle name="Итог 2 2 2 11 3" xfId="45449"/>
    <cellStyle name="Итог 2 2 2 11 4" xfId="45450"/>
    <cellStyle name="Итог 2 2 2 11 5" xfId="45451"/>
    <cellStyle name="Итог 2 2 2 11 6" xfId="45452"/>
    <cellStyle name="Итог 2 2 2 11 7" xfId="45453"/>
    <cellStyle name="Итог 2 2 2 11 8" xfId="45454"/>
    <cellStyle name="Итог 2 2 2 11 9" xfId="45455"/>
    <cellStyle name="Итог 2 2 2 12" xfId="45456"/>
    <cellStyle name="Итог 2 2 2 12 10" xfId="45457"/>
    <cellStyle name="Итог 2 2 2 12 11" xfId="45458"/>
    <cellStyle name="Итог 2 2 2 12 2" xfId="45459"/>
    <cellStyle name="Итог 2 2 2 12 3" xfId="45460"/>
    <cellStyle name="Итог 2 2 2 12 4" xfId="45461"/>
    <cellStyle name="Итог 2 2 2 12 5" xfId="45462"/>
    <cellStyle name="Итог 2 2 2 12 6" xfId="45463"/>
    <cellStyle name="Итог 2 2 2 12 7" xfId="45464"/>
    <cellStyle name="Итог 2 2 2 12 8" xfId="45465"/>
    <cellStyle name="Итог 2 2 2 12 9" xfId="45466"/>
    <cellStyle name="Итог 2 2 2 13" xfId="45467"/>
    <cellStyle name="Итог 2 2 2 13 10" xfId="45468"/>
    <cellStyle name="Итог 2 2 2 13 11" xfId="45469"/>
    <cellStyle name="Итог 2 2 2 13 2" xfId="45470"/>
    <cellStyle name="Итог 2 2 2 13 3" xfId="45471"/>
    <cellStyle name="Итог 2 2 2 13 4" xfId="45472"/>
    <cellStyle name="Итог 2 2 2 13 5" xfId="45473"/>
    <cellStyle name="Итог 2 2 2 13 6" xfId="45474"/>
    <cellStyle name="Итог 2 2 2 13 7" xfId="45475"/>
    <cellStyle name="Итог 2 2 2 13 8" xfId="45476"/>
    <cellStyle name="Итог 2 2 2 13 9" xfId="45477"/>
    <cellStyle name="Итог 2 2 2 14" xfId="45478"/>
    <cellStyle name="Итог 2 2 2 14 10" xfId="45479"/>
    <cellStyle name="Итог 2 2 2 14 11" xfId="45480"/>
    <cellStyle name="Итог 2 2 2 14 2" xfId="45481"/>
    <cellStyle name="Итог 2 2 2 14 3" xfId="45482"/>
    <cellStyle name="Итог 2 2 2 14 4" xfId="45483"/>
    <cellStyle name="Итог 2 2 2 14 5" xfId="45484"/>
    <cellStyle name="Итог 2 2 2 14 6" xfId="45485"/>
    <cellStyle name="Итог 2 2 2 14 7" xfId="45486"/>
    <cellStyle name="Итог 2 2 2 14 8" xfId="45487"/>
    <cellStyle name="Итог 2 2 2 14 9" xfId="45488"/>
    <cellStyle name="Итог 2 2 2 15" xfId="45489"/>
    <cellStyle name="Итог 2 2 2 15 10" xfId="45490"/>
    <cellStyle name="Итог 2 2 2 15 11" xfId="45491"/>
    <cellStyle name="Итог 2 2 2 15 2" xfId="45492"/>
    <cellStyle name="Итог 2 2 2 15 3" xfId="45493"/>
    <cellStyle name="Итог 2 2 2 15 4" xfId="45494"/>
    <cellStyle name="Итог 2 2 2 15 5" xfId="45495"/>
    <cellStyle name="Итог 2 2 2 15 6" xfId="45496"/>
    <cellStyle name="Итог 2 2 2 15 7" xfId="45497"/>
    <cellStyle name="Итог 2 2 2 15 8" xfId="45498"/>
    <cellStyle name="Итог 2 2 2 15 9" xfId="45499"/>
    <cellStyle name="Итог 2 2 2 16" xfId="45500"/>
    <cellStyle name="Итог 2 2 2 16 10" xfId="45501"/>
    <cellStyle name="Итог 2 2 2 16 11" xfId="45502"/>
    <cellStyle name="Итог 2 2 2 16 2" xfId="45503"/>
    <cellStyle name="Итог 2 2 2 16 3" xfId="45504"/>
    <cellStyle name="Итог 2 2 2 16 4" xfId="45505"/>
    <cellStyle name="Итог 2 2 2 16 5" xfId="45506"/>
    <cellStyle name="Итог 2 2 2 16 6" xfId="45507"/>
    <cellStyle name="Итог 2 2 2 16 7" xfId="45508"/>
    <cellStyle name="Итог 2 2 2 16 8" xfId="45509"/>
    <cellStyle name="Итог 2 2 2 16 9" xfId="45510"/>
    <cellStyle name="Итог 2 2 2 17" xfId="45511"/>
    <cellStyle name="Итог 2 2 2 17 10" xfId="45512"/>
    <cellStyle name="Итог 2 2 2 17 11" xfId="45513"/>
    <cellStyle name="Итог 2 2 2 17 2" xfId="45514"/>
    <cellStyle name="Итог 2 2 2 17 3" xfId="45515"/>
    <cellStyle name="Итог 2 2 2 17 4" xfId="45516"/>
    <cellStyle name="Итог 2 2 2 17 5" xfId="45517"/>
    <cellStyle name="Итог 2 2 2 17 6" xfId="45518"/>
    <cellStyle name="Итог 2 2 2 17 7" xfId="45519"/>
    <cellStyle name="Итог 2 2 2 17 8" xfId="45520"/>
    <cellStyle name="Итог 2 2 2 17 9" xfId="45521"/>
    <cellStyle name="Итог 2 2 2 18" xfId="45522"/>
    <cellStyle name="Итог 2 2 2 18 10" xfId="45523"/>
    <cellStyle name="Итог 2 2 2 18 11" xfId="45524"/>
    <cellStyle name="Итог 2 2 2 18 2" xfId="45525"/>
    <cellStyle name="Итог 2 2 2 18 3" xfId="45526"/>
    <cellStyle name="Итог 2 2 2 18 4" xfId="45527"/>
    <cellStyle name="Итог 2 2 2 18 5" xfId="45528"/>
    <cellStyle name="Итог 2 2 2 18 6" xfId="45529"/>
    <cellStyle name="Итог 2 2 2 18 7" xfId="45530"/>
    <cellStyle name="Итог 2 2 2 18 8" xfId="45531"/>
    <cellStyle name="Итог 2 2 2 18 9" xfId="45532"/>
    <cellStyle name="Итог 2 2 2 19" xfId="45533"/>
    <cellStyle name="Итог 2 2 2 2" xfId="45534"/>
    <cellStyle name="Итог 2 2 2 2 10" xfId="45535"/>
    <cellStyle name="Итог 2 2 2 2 11" xfId="45536"/>
    <cellStyle name="Итог 2 2 2 2 2" xfId="45537"/>
    <cellStyle name="Итог 2 2 2 2 3" xfId="45538"/>
    <cellStyle name="Итог 2 2 2 2 4" xfId="45539"/>
    <cellStyle name="Итог 2 2 2 2 5" xfId="45540"/>
    <cellStyle name="Итог 2 2 2 2 6" xfId="45541"/>
    <cellStyle name="Итог 2 2 2 2 7" xfId="45542"/>
    <cellStyle name="Итог 2 2 2 2 8" xfId="45543"/>
    <cellStyle name="Итог 2 2 2 2 9" xfId="45544"/>
    <cellStyle name="Итог 2 2 2 20" xfId="45545"/>
    <cellStyle name="Итог 2 2 2 21" xfId="45546"/>
    <cellStyle name="Итог 2 2 2 22" xfId="45547"/>
    <cellStyle name="Итог 2 2 2 23" xfId="45548"/>
    <cellStyle name="Итог 2 2 2 24" xfId="45549"/>
    <cellStyle name="Итог 2 2 2 25" xfId="45550"/>
    <cellStyle name="Итог 2 2 2 26" xfId="45551"/>
    <cellStyle name="Итог 2 2 2 27" xfId="45552"/>
    <cellStyle name="Итог 2 2 2 28" xfId="45553"/>
    <cellStyle name="Итог 2 2 2 29" xfId="45554"/>
    <cellStyle name="Итог 2 2 2 3" xfId="45555"/>
    <cellStyle name="Итог 2 2 2 3 10" xfId="45556"/>
    <cellStyle name="Итог 2 2 2 3 11" xfId="45557"/>
    <cellStyle name="Итог 2 2 2 3 2" xfId="45558"/>
    <cellStyle name="Итог 2 2 2 3 3" xfId="45559"/>
    <cellStyle name="Итог 2 2 2 3 4" xfId="45560"/>
    <cellStyle name="Итог 2 2 2 3 5" xfId="45561"/>
    <cellStyle name="Итог 2 2 2 3 6" xfId="45562"/>
    <cellStyle name="Итог 2 2 2 3 7" xfId="45563"/>
    <cellStyle name="Итог 2 2 2 3 8" xfId="45564"/>
    <cellStyle name="Итог 2 2 2 3 9" xfId="45565"/>
    <cellStyle name="Итог 2 2 2 30" xfId="45566"/>
    <cellStyle name="Итог 2 2 2 31" xfId="45567"/>
    <cellStyle name="Итог 2 2 2 32" xfId="45568"/>
    <cellStyle name="Итог 2 2 2 33" xfId="45569"/>
    <cellStyle name="Итог 2 2 2 34" xfId="45570"/>
    <cellStyle name="Итог 2 2 2 35" xfId="45571"/>
    <cellStyle name="Итог 2 2 2 36" xfId="45572"/>
    <cellStyle name="Итог 2 2 2 37" xfId="45573"/>
    <cellStyle name="Итог 2 2 2 38" xfId="45574"/>
    <cellStyle name="Итог 2 2 2 39" xfId="45575"/>
    <cellStyle name="Итог 2 2 2 4" xfId="45576"/>
    <cellStyle name="Итог 2 2 2 4 10" xfId="45577"/>
    <cellStyle name="Итог 2 2 2 4 11" xfId="45578"/>
    <cellStyle name="Итог 2 2 2 4 2" xfId="45579"/>
    <cellStyle name="Итог 2 2 2 4 3" xfId="45580"/>
    <cellStyle name="Итог 2 2 2 4 4" xfId="45581"/>
    <cellStyle name="Итог 2 2 2 4 5" xfId="45582"/>
    <cellStyle name="Итог 2 2 2 4 6" xfId="45583"/>
    <cellStyle name="Итог 2 2 2 4 7" xfId="45584"/>
    <cellStyle name="Итог 2 2 2 4 8" xfId="45585"/>
    <cellStyle name="Итог 2 2 2 4 9" xfId="45586"/>
    <cellStyle name="Итог 2 2 2 40" xfId="45587"/>
    <cellStyle name="Итог 2 2 2 5" xfId="45588"/>
    <cellStyle name="Итог 2 2 2 5 10" xfId="45589"/>
    <cellStyle name="Итог 2 2 2 5 11" xfId="45590"/>
    <cellStyle name="Итог 2 2 2 5 2" xfId="45591"/>
    <cellStyle name="Итог 2 2 2 5 3" xfId="45592"/>
    <cellStyle name="Итог 2 2 2 5 4" xfId="45593"/>
    <cellStyle name="Итог 2 2 2 5 5" xfId="45594"/>
    <cellStyle name="Итог 2 2 2 5 6" xfId="45595"/>
    <cellStyle name="Итог 2 2 2 5 7" xfId="45596"/>
    <cellStyle name="Итог 2 2 2 5 8" xfId="45597"/>
    <cellStyle name="Итог 2 2 2 5 9" xfId="45598"/>
    <cellStyle name="Итог 2 2 2 6" xfId="45599"/>
    <cellStyle name="Итог 2 2 2 6 10" xfId="45600"/>
    <cellStyle name="Итог 2 2 2 6 11" xfId="45601"/>
    <cellStyle name="Итог 2 2 2 6 2" xfId="45602"/>
    <cellStyle name="Итог 2 2 2 6 3" xfId="45603"/>
    <cellStyle name="Итог 2 2 2 6 4" xfId="45604"/>
    <cellStyle name="Итог 2 2 2 6 5" xfId="45605"/>
    <cellStyle name="Итог 2 2 2 6 6" xfId="45606"/>
    <cellStyle name="Итог 2 2 2 6 7" xfId="45607"/>
    <cellStyle name="Итог 2 2 2 6 8" xfId="45608"/>
    <cellStyle name="Итог 2 2 2 6 9" xfId="45609"/>
    <cellStyle name="Итог 2 2 2 7" xfId="45610"/>
    <cellStyle name="Итог 2 2 2 7 10" xfId="45611"/>
    <cellStyle name="Итог 2 2 2 7 11" xfId="45612"/>
    <cellStyle name="Итог 2 2 2 7 2" xfId="45613"/>
    <cellStyle name="Итог 2 2 2 7 3" xfId="45614"/>
    <cellStyle name="Итог 2 2 2 7 4" xfId="45615"/>
    <cellStyle name="Итог 2 2 2 7 5" xfId="45616"/>
    <cellStyle name="Итог 2 2 2 7 6" xfId="45617"/>
    <cellStyle name="Итог 2 2 2 7 7" xfId="45618"/>
    <cellStyle name="Итог 2 2 2 7 8" xfId="45619"/>
    <cellStyle name="Итог 2 2 2 7 9" xfId="45620"/>
    <cellStyle name="Итог 2 2 2 8" xfId="45621"/>
    <cellStyle name="Итог 2 2 2 8 10" xfId="45622"/>
    <cellStyle name="Итог 2 2 2 8 11" xfId="45623"/>
    <cellStyle name="Итог 2 2 2 8 2" xfId="45624"/>
    <cellStyle name="Итог 2 2 2 8 3" xfId="45625"/>
    <cellStyle name="Итог 2 2 2 8 4" xfId="45626"/>
    <cellStyle name="Итог 2 2 2 8 5" xfId="45627"/>
    <cellStyle name="Итог 2 2 2 8 6" xfId="45628"/>
    <cellStyle name="Итог 2 2 2 8 7" xfId="45629"/>
    <cellStyle name="Итог 2 2 2 8 8" xfId="45630"/>
    <cellStyle name="Итог 2 2 2 8 9" xfId="45631"/>
    <cellStyle name="Итог 2 2 2 9" xfId="45632"/>
    <cellStyle name="Итог 2 2 2 9 10" xfId="45633"/>
    <cellStyle name="Итог 2 2 2 9 11" xfId="45634"/>
    <cellStyle name="Итог 2 2 2 9 2" xfId="45635"/>
    <cellStyle name="Итог 2 2 2 9 3" xfId="45636"/>
    <cellStyle name="Итог 2 2 2 9 4" xfId="45637"/>
    <cellStyle name="Итог 2 2 2 9 5" xfId="45638"/>
    <cellStyle name="Итог 2 2 2 9 6" xfId="45639"/>
    <cellStyle name="Итог 2 2 2 9 7" xfId="45640"/>
    <cellStyle name="Итог 2 2 2 9 8" xfId="45641"/>
    <cellStyle name="Итог 2 2 2 9 9" xfId="45642"/>
    <cellStyle name="Итог 2 2 20" xfId="45643"/>
    <cellStyle name="Итог 2 2 20 10" xfId="45644"/>
    <cellStyle name="Итог 2 2 20 11" xfId="45645"/>
    <cellStyle name="Итог 2 2 20 2" xfId="45646"/>
    <cellStyle name="Итог 2 2 20 3" xfId="45647"/>
    <cellStyle name="Итог 2 2 20 4" xfId="45648"/>
    <cellStyle name="Итог 2 2 20 5" xfId="45649"/>
    <cellStyle name="Итог 2 2 20 6" xfId="45650"/>
    <cellStyle name="Итог 2 2 20 7" xfId="45651"/>
    <cellStyle name="Итог 2 2 20 8" xfId="45652"/>
    <cellStyle name="Итог 2 2 20 9" xfId="45653"/>
    <cellStyle name="Итог 2 2 21" xfId="45654"/>
    <cellStyle name="Итог 2 2 21 10" xfId="45655"/>
    <cellStyle name="Итог 2 2 21 11" xfId="45656"/>
    <cellStyle name="Итог 2 2 21 2" xfId="45657"/>
    <cellStyle name="Итог 2 2 21 3" xfId="45658"/>
    <cellStyle name="Итог 2 2 21 4" xfId="45659"/>
    <cellStyle name="Итог 2 2 21 5" xfId="45660"/>
    <cellStyle name="Итог 2 2 21 6" xfId="45661"/>
    <cellStyle name="Итог 2 2 21 7" xfId="45662"/>
    <cellStyle name="Итог 2 2 21 8" xfId="45663"/>
    <cellStyle name="Итог 2 2 21 9" xfId="45664"/>
    <cellStyle name="Итог 2 2 22" xfId="45665"/>
    <cellStyle name="Итог 2 2 22 10" xfId="45666"/>
    <cellStyle name="Итог 2 2 22 11" xfId="45667"/>
    <cellStyle name="Итог 2 2 22 2" xfId="45668"/>
    <cellStyle name="Итог 2 2 22 3" xfId="45669"/>
    <cellStyle name="Итог 2 2 22 4" xfId="45670"/>
    <cellStyle name="Итог 2 2 22 5" xfId="45671"/>
    <cellStyle name="Итог 2 2 22 6" xfId="45672"/>
    <cellStyle name="Итог 2 2 22 7" xfId="45673"/>
    <cellStyle name="Итог 2 2 22 8" xfId="45674"/>
    <cellStyle name="Итог 2 2 22 9" xfId="45675"/>
    <cellStyle name="Итог 2 2 23" xfId="45676"/>
    <cellStyle name="Итог 2 2 23 10" xfId="45677"/>
    <cellStyle name="Итог 2 2 23 11" xfId="45678"/>
    <cellStyle name="Итог 2 2 23 2" xfId="45679"/>
    <cellStyle name="Итог 2 2 23 3" xfId="45680"/>
    <cellStyle name="Итог 2 2 23 4" xfId="45681"/>
    <cellStyle name="Итог 2 2 23 5" xfId="45682"/>
    <cellStyle name="Итог 2 2 23 6" xfId="45683"/>
    <cellStyle name="Итог 2 2 23 7" xfId="45684"/>
    <cellStyle name="Итог 2 2 23 8" xfId="45685"/>
    <cellStyle name="Итог 2 2 23 9" xfId="45686"/>
    <cellStyle name="Итог 2 2 24" xfId="45687"/>
    <cellStyle name="Итог 2 2 24 10" xfId="45688"/>
    <cellStyle name="Итог 2 2 24 11" xfId="45689"/>
    <cellStyle name="Итог 2 2 24 2" xfId="45690"/>
    <cellStyle name="Итог 2 2 24 3" xfId="45691"/>
    <cellStyle name="Итог 2 2 24 4" xfId="45692"/>
    <cellStyle name="Итог 2 2 24 5" xfId="45693"/>
    <cellStyle name="Итог 2 2 24 6" xfId="45694"/>
    <cellStyle name="Итог 2 2 24 7" xfId="45695"/>
    <cellStyle name="Итог 2 2 24 8" xfId="45696"/>
    <cellStyle name="Итог 2 2 24 9" xfId="45697"/>
    <cellStyle name="Итог 2 2 25" xfId="45698"/>
    <cellStyle name="Итог 2 2 25 10" xfId="45699"/>
    <cellStyle name="Итог 2 2 25 11" xfId="45700"/>
    <cellStyle name="Итог 2 2 25 2" xfId="45701"/>
    <cellStyle name="Итог 2 2 25 3" xfId="45702"/>
    <cellStyle name="Итог 2 2 25 4" xfId="45703"/>
    <cellStyle name="Итог 2 2 25 5" xfId="45704"/>
    <cellStyle name="Итог 2 2 25 6" xfId="45705"/>
    <cellStyle name="Итог 2 2 25 7" xfId="45706"/>
    <cellStyle name="Итог 2 2 25 8" xfId="45707"/>
    <cellStyle name="Итог 2 2 25 9" xfId="45708"/>
    <cellStyle name="Итог 2 2 26" xfId="45709"/>
    <cellStyle name="Итог 2 2 26 10" xfId="45710"/>
    <cellStyle name="Итог 2 2 26 11" xfId="45711"/>
    <cellStyle name="Итог 2 2 26 2" xfId="45712"/>
    <cellStyle name="Итог 2 2 26 3" xfId="45713"/>
    <cellStyle name="Итог 2 2 26 4" xfId="45714"/>
    <cellStyle name="Итог 2 2 26 5" xfId="45715"/>
    <cellStyle name="Итог 2 2 26 6" xfId="45716"/>
    <cellStyle name="Итог 2 2 26 7" xfId="45717"/>
    <cellStyle name="Итог 2 2 26 8" xfId="45718"/>
    <cellStyle name="Итог 2 2 26 9" xfId="45719"/>
    <cellStyle name="Итог 2 2 27" xfId="45720"/>
    <cellStyle name="Итог 2 2 27 10" xfId="45721"/>
    <cellStyle name="Итог 2 2 27 11" xfId="45722"/>
    <cellStyle name="Итог 2 2 27 2" xfId="45723"/>
    <cellStyle name="Итог 2 2 27 3" xfId="45724"/>
    <cellStyle name="Итог 2 2 27 4" xfId="45725"/>
    <cellStyle name="Итог 2 2 27 5" xfId="45726"/>
    <cellStyle name="Итог 2 2 27 6" xfId="45727"/>
    <cellStyle name="Итог 2 2 27 7" xfId="45728"/>
    <cellStyle name="Итог 2 2 27 8" xfId="45729"/>
    <cellStyle name="Итог 2 2 27 9" xfId="45730"/>
    <cellStyle name="Итог 2 2 28" xfId="45731"/>
    <cellStyle name="Итог 2 2 28 10" xfId="45732"/>
    <cellStyle name="Итог 2 2 28 11" xfId="45733"/>
    <cellStyle name="Итог 2 2 28 2" xfId="45734"/>
    <cellStyle name="Итог 2 2 28 3" xfId="45735"/>
    <cellStyle name="Итог 2 2 28 4" xfId="45736"/>
    <cellStyle name="Итог 2 2 28 5" xfId="45737"/>
    <cellStyle name="Итог 2 2 28 6" xfId="45738"/>
    <cellStyle name="Итог 2 2 28 7" xfId="45739"/>
    <cellStyle name="Итог 2 2 28 8" xfId="45740"/>
    <cellStyle name="Итог 2 2 28 9" xfId="45741"/>
    <cellStyle name="Итог 2 2 29" xfId="45742"/>
    <cellStyle name="Итог 2 2 3" xfId="45743"/>
    <cellStyle name="Итог 2 2 3 10" xfId="45744"/>
    <cellStyle name="Итог 2 2 3 10 10" xfId="45745"/>
    <cellStyle name="Итог 2 2 3 10 11" xfId="45746"/>
    <cellStyle name="Итог 2 2 3 10 2" xfId="45747"/>
    <cellStyle name="Итог 2 2 3 10 3" xfId="45748"/>
    <cellStyle name="Итог 2 2 3 10 4" xfId="45749"/>
    <cellStyle name="Итог 2 2 3 10 5" xfId="45750"/>
    <cellStyle name="Итог 2 2 3 10 6" xfId="45751"/>
    <cellStyle name="Итог 2 2 3 10 7" xfId="45752"/>
    <cellStyle name="Итог 2 2 3 10 8" xfId="45753"/>
    <cellStyle name="Итог 2 2 3 10 9" xfId="45754"/>
    <cellStyle name="Итог 2 2 3 11" xfId="45755"/>
    <cellStyle name="Итог 2 2 3 11 10" xfId="45756"/>
    <cellStyle name="Итог 2 2 3 11 11" xfId="45757"/>
    <cellStyle name="Итог 2 2 3 11 2" xfId="45758"/>
    <cellStyle name="Итог 2 2 3 11 3" xfId="45759"/>
    <cellStyle name="Итог 2 2 3 11 4" xfId="45760"/>
    <cellStyle name="Итог 2 2 3 11 5" xfId="45761"/>
    <cellStyle name="Итог 2 2 3 11 6" xfId="45762"/>
    <cellStyle name="Итог 2 2 3 11 7" xfId="45763"/>
    <cellStyle name="Итог 2 2 3 11 8" xfId="45764"/>
    <cellStyle name="Итог 2 2 3 11 9" xfId="45765"/>
    <cellStyle name="Итог 2 2 3 12" xfId="45766"/>
    <cellStyle name="Итог 2 2 3 12 10" xfId="45767"/>
    <cellStyle name="Итог 2 2 3 12 11" xfId="45768"/>
    <cellStyle name="Итог 2 2 3 12 2" xfId="45769"/>
    <cellStyle name="Итог 2 2 3 12 3" xfId="45770"/>
    <cellStyle name="Итог 2 2 3 12 4" xfId="45771"/>
    <cellStyle name="Итог 2 2 3 12 5" xfId="45772"/>
    <cellStyle name="Итог 2 2 3 12 6" xfId="45773"/>
    <cellStyle name="Итог 2 2 3 12 7" xfId="45774"/>
    <cellStyle name="Итог 2 2 3 12 8" xfId="45775"/>
    <cellStyle name="Итог 2 2 3 12 9" xfId="45776"/>
    <cellStyle name="Итог 2 2 3 13" xfId="45777"/>
    <cellStyle name="Итог 2 2 3 13 10" xfId="45778"/>
    <cellStyle name="Итог 2 2 3 13 11" xfId="45779"/>
    <cellStyle name="Итог 2 2 3 13 2" xfId="45780"/>
    <cellStyle name="Итог 2 2 3 13 3" xfId="45781"/>
    <cellStyle name="Итог 2 2 3 13 4" xfId="45782"/>
    <cellStyle name="Итог 2 2 3 13 5" xfId="45783"/>
    <cellStyle name="Итог 2 2 3 13 6" xfId="45784"/>
    <cellStyle name="Итог 2 2 3 13 7" xfId="45785"/>
    <cellStyle name="Итог 2 2 3 13 8" xfId="45786"/>
    <cellStyle name="Итог 2 2 3 13 9" xfId="45787"/>
    <cellStyle name="Итог 2 2 3 14" xfId="45788"/>
    <cellStyle name="Итог 2 2 3 14 10" xfId="45789"/>
    <cellStyle name="Итог 2 2 3 14 11" xfId="45790"/>
    <cellStyle name="Итог 2 2 3 14 2" xfId="45791"/>
    <cellStyle name="Итог 2 2 3 14 3" xfId="45792"/>
    <cellStyle name="Итог 2 2 3 14 4" xfId="45793"/>
    <cellStyle name="Итог 2 2 3 14 5" xfId="45794"/>
    <cellStyle name="Итог 2 2 3 14 6" xfId="45795"/>
    <cellStyle name="Итог 2 2 3 14 7" xfId="45796"/>
    <cellStyle name="Итог 2 2 3 14 8" xfId="45797"/>
    <cellStyle name="Итог 2 2 3 14 9" xfId="45798"/>
    <cellStyle name="Итог 2 2 3 15" xfId="45799"/>
    <cellStyle name="Итог 2 2 3 15 10" xfId="45800"/>
    <cellStyle name="Итог 2 2 3 15 11" xfId="45801"/>
    <cellStyle name="Итог 2 2 3 15 2" xfId="45802"/>
    <cellStyle name="Итог 2 2 3 15 3" xfId="45803"/>
    <cellStyle name="Итог 2 2 3 15 4" xfId="45804"/>
    <cellStyle name="Итог 2 2 3 15 5" xfId="45805"/>
    <cellStyle name="Итог 2 2 3 15 6" xfId="45806"/>
    <cellStyle name="Итог 2 2 3 15 7" xfId="45807"/>
    <cellStyle name="Итог 2 2 3 15 8" xfId="45808"/>
    <cellStyle name="Итог 2 2 3 15 9" xfId="45809"/>
    <cellStyle name="Итог 2 2 3 16" xfId="45810"/>
    <cellStyle name="Итог 2 2 3 16 10" xfId="45811"/>
    <cellStyle name="Итог 2 2 3 16 11" xfId="45812"/>
    <cellStyle name="Итог 2 2 3 16 2" xfId="45813"/>
    <cellStyle name="Итог 2 2 3 16 3" xfId="45814"/>
    <cellStyle name="Итог 2 2 3 16 4" xfId="45815"/>
    <cellStyle name="Итог 2 2 3 16 5" xfId="45816"/>
    <cellStyle name="Итог 2 2 3 16 6" xfId="45817"/>
    <cellStyle name="Итог 2 2 3 16 7" xfId="45818"/>
    <cellStyle name="Итог 2 2 3 16 8" xfId="45819"/>
    <cellStyle name="Итог 2 2 3 16 9" xfId="45820"/>
    <cellStyle name="Итог 2 2 3 17" xfId="45821"/>
    <cellStyle name="Итог 2 2 3 17 10" xfId="45822"/>
    <cellStyle name="Итог 2 2 3 17 11" xfId="45823"/>
    <cellStyle name="Итог 2 2 3 17 2" xfId="45824"/>
    <cellStyle name="Итог 2 2 3 17 3" xfId="45825"/>
    <cellStyle name="Итог 2 2 3 17 4" xfId="45826"/>
    <cellStyle name="Итог 2 2 3 17 5" xfId="45827"/>
    <cellStyle name="Итог 2 2 3 17 6" xfId="45828"/>
    <cellStyle name="Итог 2 2 3 17 7" xfId="45829"/>
    <cellStyle name="Итог 2 2 3 17 8" xfId="45830"/>
    <cellStyle name="Итог 2 2 3 17 9" xfId="45831"/>
    <cellStyle name="Итог 2 2 3 18" xfId="45832"/>
    <cellStyle name="Итог 2 2 3 18 10" xfId="45833"/>
    <cellStyle name="Итог 2 2 3 18 11" xfId="45834"/>
    <cellStyle name="Итог 2 2 3 18 2" xfId="45835"/>
    <cellStyle name="Итог 2 2 3 18 3" xfId="45836"/>
    <cellStyle name="Итог 2 2 3 18 4" xfId="45837"/>
    <cellStyle name="Итог 2 2 3 18 5" xfId="45838"/>
    <cellStyle name="Итог 2 2 3 18 6" xfId="45839"/>
    <cellStyle name="Итог 2 2 3 18 7" xfId="45840"/>
    <cellStyle name="Итог 2 2 3 18 8" xfId="45841"/>
    <cellStyle name="Итог 2 2 3 18 9" xfId="45842"/>
    <cellStyle name="Итог 2 2 3 19" xfId="45843"/>
    <cellStyle name="Итог 2 2 3 2" xfId="45844"/>
    <cellStyle name="Итог 2 2 3 2 10" xfId="45845"/>
    <cellStyle name="Итог 2 2 3 2 11" xfId="45846"/>
    <cellStyle name="Итог 2 2 3 2 2" xfId="45847"/>
    <cellStyle name="Итог 2 2 3 2 3" xfId="45848"/>
    <cellStyle name="Итог 2 2 3 2 4" xfId="45849"/>
    <cellStyle name="Итог 2 2 3 2 5" xfId="45850"/>
    <cellStyle name="Итог 2 2 3 2 6" xfId="45851"/>
    <cellStyle name="Итог 2 2 3 2 7" xfId="45852"/>
    <cellStyle name="Итог 2 2 3 2 8" xfId="45853"/>
    <cellStyle name="Итог 2 2 3 2 9" xfId="45854"/>
    <cellStyle name="Итог 2 2 3 20" xfId="45855"/>
    <cellStyle name="Итог 2 2 3 21" xfId="45856"/>
    <cellStyle name="Итог 2 2 3 22" xfId="45857"/>
    <cellStyle name="Итог 2 2 3 23" xfId="45858"/>
    <cellStyle name="Итог 2 2 3 24" xfId="45859"/>
    <cellStyle name="Итог 2 2 3 25" xfId="45860"/>
    <cellStyle name="Итог 2 2 3 26" xfId="45861"/>
    <cellStyle name="Итог 2 2 3 27" xfId="45862"/>
    <cellStyle name="Итог 2 2 3 28" xfId="45863"/>
    <cellStyle name="Итог 2 2 3 29" xfId="45864"/>
    <cellStyle name="Итог 2 2 3 3" xfId="45865"/>
    <cellStyle name="Итог 2 2 3 3 10" xfId="45866"/>
    <cellStyle name="Итог 2 2 3 3 11" xfId="45867"/>
    <cellStyle name="Итог 2 2 3 3 2" xfId="45868"/>
    <cellStyle name="Итог 2 2 3 3 3" xfId="45869"/>
    <cellStyle name="Итог 2 2 3 3 4" xfId="45870"/>
    <cellStyle name="Итог 2 2 3 3 5" xfId="45871"/>
    <cellStyle name="Итог 2 2 3 3 6" xfId="45872"/>
    <cellStyle name="Итог 2 2 3 3 7" xfId="45873"/>
    <cellStyle name="Итог 2 2 3 3 8" xfId="45874"/>
    <cellStyle name="Итог 2 2 3 3 9" xfId="45875"/>
    <cellStyle name="Итог 2 2 3 30" xfId="45876"/>
    <cellStyle name="Итог 2 2 3 31" xfId="45877"/>
    <cellStyle name="Итог 2 2 3 32" xfId="45878"/>
    <cellStyle name="Итог 2 2 3 33" xfId="45879"/>
    <cellStyle name="Итог 2 2 3 34" xfId="45880"/>
    <cellStyle name="Итог 2 2 3 35" xfId="45881"/>
    <cellStyle name="Итог 2 2 3 36" xfId="45882"/>
    <cellStyle name="Итог 2 2 3 37" xfId="45883"/>
    <cellStyle name="Итог 2 2 3 38" xfId="45884"/>
    <cellStyle name="Итог 2 2 3 39" xfId="45885"/>
    <cellStyle name="Итог 2 2 3 4" xfId="45886"/>
    <cellStyle name="Итог 2 2 3 4 10" xfId="45887"/>
    <cellStyle name="Итог 2 2 3 4 11" xfId="45888"/>
    <cellStyle name="Итог 2 2 3 4 2" xfId="45889"/>
    <cellStyle name="Итог 2 2 3 4 3" xfId="45890"/>
    <cellStyle name="Итог 2 2 3 4 4" xfId="45891"/>
    <cellStyle name="Итог 2 2 3 4 5" xfId="45892"/>
    <cellStyle name="Итог 2 2 3 4 6" xfId="45893"/>
    <cellStyle name="Итог 2 2 3 4 7" xfId="45894"/>
    <cellStyle name="Итог 2 2 3 4 8" xfId="45895"/>
    <cellStyle name="Итог 2 2 3 4 9" xfId="45896"/>
    <cellStyle name="Итог 2 2 3 40" xfId="45897"/>
    <cellStyle name="Итог 2 2 3 5" xfId="45898"/>
    <cellStyle name="Итог 2 2 3 5 10" xfId="45899"/>
    <cellStyle name="Итог 2 2 3 5 11" xfId="45900"/>
    <cellStyle name="Итог 2 2 3 5 2" xfId="45901"/>
    <cellStyle name="Итог 2 2 3 5 3" xfId="45902"/>
    <cellStyle name="Итог 2 2 3 5 4" xfId="45903"/>
    <cellStyle name="Итог 2 2 3 5 5" xfId="45904"/>
    <cellStyle name="Итог 2 2 3 5 6" xfId="45905"/>
    <cellStyle name="Итог 2 2 3 5 7" xfId="45906"/>
    <cellStyle name="Итог 2 2 3 5 8" xfId="45907"/>
    <cellStyle name="Итог 2 2 3 5 9" xfId="45908"/>
    <cellStyle name="Итог 2 2 3 6" xfId="45909"/>
    <cellStyle name="Итог 2 2 3 6 10" xfId="45910"/>
    <cellStyle name="Итог 2 2 3 6 11" xfId="45911"/>
    <cellStyle name="Итог 2 2 3 6 2" xfId="45912"/>
    <cellStyle name="Итог 2 2 3 6 3" xfId="45913"/>
    <cellStyle name="Итог 2 2 3 6 4" xfId="45914"/>
    <cellStyle name="Итог 2 2 3 6 5" xfId="45915"/>
    <cellStyle name="Итог 2 2 3 6 6" xfId="45916"/>
    <cellStyle name="Итог 2 2 3 6 7" xfId="45917"/>
    <cellStyle name="Итог 2 2 3 6 8" xfId="45918"/>
    <cellStyle name="Итог 2 2 3 6 9" xfId="45919"/>
    <cellStyle name="Итог 2 2 3 7" xfId="45920"/>
    <cellStyle name="Итог 2 2 3 7 10" xfId="45921"/>
    <cellStyle name="Итог 2 2 3 7 11" xfId="45922"/>
    <cellStyle name="Итог 2 2 3 7 2" xfId="45923"/>
    <cellStyle name="Итог 2 2 3 7 3" xfId="45924"/>
    <cellStyle name="Итог 2 2 3 7 4" xfId="45925"/>
    <cellStyle name="Итог 2 2 3 7 5" xfId="45926"/>
    <cellStyle name="Итог 2 2 3 7 6" xfId="45927"/>
    <cellStyle name="Итог 2 2 3 7 7" xfId="45928"/>
    <cellStyle name="Итог 2 2 3 7 8" xfId="45929"/>
    <cellStyle name="Итог 2 2 3 7 9" xfId="45930"/>
    <cellStyle name="Итог 2 2 3 8" xfId="45931"/>
    <cellStyle name="Итог 2 2 3 8 10" xfId="45932"/>
    <cellStyle name="Итог 2 2 3 8 11" xfId="45933"/>
    <cellStyle name="Итог 2 2 3 8 2" xfId="45934"/>
    <cellStyle name="Итог 2 2 3 8 3" xfId="45935"/>
    <cellStyle name="Итог 2 2 3 8 4" xfId="45936"/>
    <cellStyle name="Итог 2 2 3 8 5" xfId="45937"/>
    <cellStyle name="Итог 2 2 3 8 6" xfId="45938"/>
    <cellStyle name="Итог 2 2 3 8 7" xfId="45939"/>
    <cellStyle name="Итог 2 2 3 8 8" xfId="45940"/>
    <cellStyle name="Итог 2 2 3 8 9" xfId="45941"/>
    <cellStyle name="Итог 2 2 3 9" xfId="45942"/>
    <cellStyle name="Итог 2 2 3 9 10" xfId="45943"/>
    <cellStyle name="Итог 2 2 3 9 11" xfId="45944"/>
    <cellStyle name="Итог 2 2 3 9 2" xfId="45945"/>
    <cellStyle name="Итог 2 2 3 9 3" xfId="45946"/>
    <cellStyle name="Итог 2 2 3 9 4" xfId="45947"/>
    <cellStyle name="Итог 2 2 3 9 5" xfId="45948"/>
    <cellStyle name="Итог 2 2 3 9 6" xfId="45949"/>
    <cellStyle name="Итог 2 2 3 9 7" xfId="45950"/>
    <cellStyle name="Итог 2 2 3 9 8" xfId="45951"/>
    <cellStyle name="Итог 2 2 3 9 9" xfId="45952"/>
    <cellStyle name="Итог 2 2 30" xfId="45953"/>
    <cellStyle name="Итог 2 2 31" xfId="45954"/>
    <cellStyle name="Итог 2 2 32" xfId="45955"/>
    <cellStyle name="Итог 2 2 33" xfId="45956"/>
    <cellStyle name="Итог 2 2 34" xfId="45957"/>
    <cellStyle name="Итог 2 2 35" xfId="45958"/>
    <cellStyle name="Итог 2 2 36" xfId="45959"/>
    <cellStyle name="Итог 2 2 37" xfId="45960"/>
    <cellStyle name="Итог 2 2 38" xfId="45961"/>
    <cellStyle name="Итог 2 2 39" xfId="45962"/>
    <cellStyle name="Итог 2 2 4" xfId="45963"/>
    <cellStyle name="Итог 2 2 4 10" xfId="45964"/>
    <cellStyle name="Итог 2 2 4 10 10" xfId="45965"/>
    <cellStyle name="Итог 2 2 4 10 11" xfId="45966"/>
    <cellStyle name="Итог 2 2 4 10 2" xfId="45967"/>
    <cellStyle name="Итог 2 2 4 10 3" xfId="45968"/>
    <cellStyle name="Итог 2 2 4 10 4" xfId="45969"/>
    <cellStyle name="Итог 2 2 4 10 5" xfId="45970"/>
    <cellStyle name="Итог 2 2 4 10 6" xfId="45971"/>
    <cellStyle name="Итог 2 2 4 10 7" xfId="45972"/>
    <cellStyle name="Итог 2 2 4 10 8" xfId="45973"/>
    <cellStyle name="Итог 2 2 4 10 9" xfId="45974"/>
    <cellStyle name="Итог 2 2 4 11" xfId="45975"/>
    <cellStyle name="Итог 2 2 4 11 10" xfId="45976"/>
    <cellStyle name="Итог 2 2 4 11 11" xfId="45977"/>
    <cellStyle name="Итог 2 2 4 11 2" xfId="45978"/>
    <cellStyle name="Итог 2 2 4 11 3" xfId="45979"/>
    <cellStyle name="Итог 2 2 4 11 4" xfId="45980"/>
    <cellStyle name="Итог 2 2 4 11 5" xfId="45981"/>
    <cellStyle name="Итог 2 2 4 11 6" xfId="45982"/>
    <cellStyle name="Итог 2 2 4 11 7" xfId="45983"/>
    <cellStyle name="Итог 2 2 4 11 8" xfId="45984"/>
    <cellStyle name="Итог 2 2 4 11 9" xfId="45985"/>
    <cellStyle name="Итог 2 2 4 12" xfId="45986"/>
    <cellStyle name="Итог 2 2 4 12 10" xfId="45987"/>
    <cellStyle name="Итог 2 2 4 12 11" xfId="45988"/>
    <cellStyle name="Итог 2 2 4 12 2" xfId="45989"/>
    <cellStyle name="Итог 2 2 4 12 3" xfId="45990"/>
    <cellStyle name="Итог 2 2 4 12 4" xfId="45991"/>
    <cellStyle name="Итог 2 2 4 12 5" xfId="45992"/>
    <cellStyle name="Итог 2 2 4 12 6" xfId="45993"/>
    <cellStyle name="Итог 2 2 4 12 7" xfId="45994"/>
    <cellStyle name="Итог 2 2 4 12 8" xfId="45995"/>
    <cellStyle name="Итог 2 2 4 12 9" xfId="45996"/>
    <cellStyle name="Итог 2 2 4 13" xfId="45997"/>
    <cellStyle name="Итог 2 2 4 13 10" xfId="45998"/>
    <cellStyle name="Итог 2 2 4 13 11" xfId="45999"/>
    <cellStyle name="Итог 2 2 4 13 2" xfId="46000"/>
    <cellStyle name="Итог 2 2 4 13 3" xfId="46001"/>
    <cellStyle name="Итог 2 2 4 13 4" xfId="46002"/>
    <cellStyle name="Итог 2 2 4 13 5" xfId="46003"/>
    <cellStyle name="Итог 2 2 4 13 6" xfId="46004"/>
    <cellStyle name="Итог 2 2 4 13 7" xfId="46005"/>
    <cellStyle name="Итог 2 2 4 13 8" xfId="46006"/>
    <cellStyle name="Итог 2 2 4 13 9" xfId="46007"/>
    <cellStyle name="Итог 2 2 4 14" xfId="46008"/>
    <cellStyle name="Итог 2 2 4 14 10" xfId="46009"/>
    <cellStyle name="Итог 2 2 4 14 11" xfId="46010"/>
    <cellStyle name="Итог 2 2 4 14 2" xfId="46011"/>
    <cellStyle name="Итог 2 2 4 14 3" xfId="46012"/>
    <cellStyle name="Итог 2 2 4 14 4" xfId="46013"/>
    <cellStyle name="Итог 2 2 4 14 5" xfId="46014"/>
    <cellStyle name="Итог 2 2 4 14 6" xfId="46015"/>
    <cellStyle name="Итог 2 2 4 14 7" xfId="46016"/>
    <cellStyle name="Итог 2 2 4 14 8" xfId="46017"/>
    <cellStyle name="Итог 2 2 4 14 9" xfId="46018"/>
    <cellStyle name="Итог 2 2 4 15" xfId="46019"/>
    <cellStyle name="Итог 2 2 4 15 10" xfId="46020"/>
    <cellStyle name="Итог 2 2 4 15 11" xfId="46021"/>
    <cellStyle name="Итог 2 2 4 15 2" xfId="46022"/>
    <cellStyle name="Итог 2 2 4 15 3" xfId="46023"/>
    <cellStyle name="Итог 2 2 4 15 4" xfId="46024"/>
    <cellStyle name="Итог 2 2 4 15 5" xfId="46025"/>
    <cellStyle name="Итог 2 2 4 15 6" xfId="46026"/>
    <cellStyle name="Итог 2 2 4 15 7" xfId="46027"/>
    <cellStyle name="Итог 2 2 4 15 8" xfId="46028"/>
    <cellStyle name="Итог 2 2 4 15 9" xfId="46029"/>
    <cellStyle name="Итог 2 2 4 16" xfId="46030"/>
    <cellStyle name="Итог 2 2 4 16 10" xfId="46031"/>
    <cellStyle name="Итог 2 2 4 16 11" xfId="46032"/>
    <cellStyle name="Итог 2 2 4 16 2" xfId="46033"/>
    <cellStyle name="Итог 2 2 4 16 3" xfId="46034"/>
    <cellStyle name="Итог 2 2 4 16 4" xfId="46035"/>
    <cellStyle name="Итог 2 2 4 16 5" xfId="46036"/>
    <cellStyle name="Итог 2 2 4 16 6" xfId="46037"/>
    <cellStyle name="Итог 2 2 4 16 7" xfId="46038"/>
    <cellStyle name="Итог 2 2 4 16 8" xfId="46039"/>
    <cellStyle name="Итог 2 2 4 16 9" xfId="46040"/>
    <cellStyle name="Итог 2 2 4 17" xfId="46041"/>
    <cellStyle name="Итог 2 2 4 17 10" xfId="46042"/>
    <cellStyle name="Итог 2 2 4 17 11" xfId="46043"/>
    <cellStyle name="Итог 2 2 4 17 2" xfId="46044"/>
    <cellStyle name="Итог 2 2 4 17 3" xfId="46045"/>
    <cellStyle name="Итог 2 2 4 17 4" xfId="46046"/>
    <cellStyle name="Итог 2 2 4 17 5" xfId="46047"/>
    <cellStyle name="Итог 2 2 4 17 6" xfId="46048"/>
    <cellStyle name="Итог 2 2 4 17 7" xfId="46049"/>
    <cellStyle name="Итог 2 2 4 17 8" xfId="46050"/>
    <cellStyle name="Итог 2 2 4 17 9" xfId="46051"/>
    <cellStyle name="Итог 2 2 4 18" xfId="46052"/>
    <cellStyle name="Итог 2 2 4 18 10" xfId="46053"/>
    <cellStyle name="Итог 2 2 4 18 11" xfId="46054"/>
    <cellStyle name="Итог 2 2 4 18 2" xfId="46055"/>
    <cellStyle name="Итог 2 2 4 18 3" xfId="46056"/>
    <cellStyle name="Итог 2 2 4 18 4" xfId="46057"/>
    <cellStyle name="Итог 2 2 4 18 5" xfId="46058"/>
    <cellStyle name="Итог 2 2 4 18 6" xfId="46059"/>
    <cellStyle name="Итог 2 2 4 18 7" xfId="46060"/>
    <cellStyle name="Итог 2 2 4 18 8" xfId="46061"/>
    <cellStyle name="Итог 2 2 4 18 9" xfId="46062"/>
    <cellStyle name="Итог 2 2 4 19" xfId="46063"/>
    <cellStyle name="Итог 2 2 4 2" xfId="46064"/>
    <cellStyle name="Итог 2 2 4 2 10" xfId="46065"/>
    <cellStyle name="Итог 2 2 4 2 11" xfId="46066"/>
    <cellStyle name="Итог 2 2 4 2 2" xfId="46067"/>
    <cellStyle name="Итог 2 2 4 2 3" xfId="46068"/>
    <cellStyle name="Итог 2 2 4 2 4" xfId="46069"/>
    <cellStyle name="Итог 2 2 4 2 5" xfId="46070"/>
    <cellStyle name="Итог 2 2 4 2 6" xfId="46071"/>
    <cellStyle name="Итог 2 2 4 2 7" xfId="46072"/>
    <cellStyle name="Итог 2 2 4 2 8" xfId="46073"/>
    <cellStyle name="Итог 2 2 4 2 9" xfId="46074"/>
    <cellStyle name="Итог 2 2 4 20" xfId="46075"/>
    <cellStyle name="Итог 2 2 4 21" xfId="46076"/>
    <cellStyle name="Итог 2 2 4 22" xfId="46077"/>
    <cellStyle name="Итог 2 2 4 23" xfId="46078"/>
    <cellStyle name="Итог 2 2 4 24" xfId="46079"/>
    <cellStyle name="Итог 2 2 4 25" xfId="46080"/>
    <cellStyle name="Итог 2 2 4 26" xfId="46081"/>
    <cellStyle name="Итог 2 2 4 27" xfId="46082"/>
    <cellStyle name="Итог 2 2 4 28" xfId="46083"/>
    <cellStyle name="Итог 2 2 4 29" xfId="46084"/>
    <cellStyle name="Итог 2 2 4 3" xfId="46085"/>
    <cellStyle name="Итог 2 2 4 3 10" xfId="46086"/>
    <cellStyle name="Итог 2 2 4 3 11" xfId="46087"/>
    <cellStyle name="Итог 2 2 4 3 2" xfId="46088"/>
    <cellStyle name="Итог 2 2 4 3 3" xfId="46089"/>
    <cellStyle name="Итог 2 2 4 3 4" xfId="46090"/>
    <cellStyle name="Итог 2 2 4 3 5" xfId="46091"/>
    <cellStyle name="Итог 2 2 4 3 6" xfId="46092"/>
    <cellStyle name="Итог 2 2 4 3 7" xfId="46093"/>
    <cellStyle name="Итог 2 2 4 3 8" xfId="46094"/>
    <cellStyle name="Итог 2 2 4 3 9" xfId="46095"/>
    <cellStyle name="Итог 2 2 4 30" xfId="46096"/>
    <cellStyle name="Итог 2 2 4 31" xfId="46097"/>
    <cellStyle name="Итог 2 2 4 32" xfId="46098"/>
    <cellStyle name="Итог 2 2 4 33" xfId="46099"/>
    <cellStyle name="Итог 2 2 4 34" xfId="46100"/>
    <cellStyle name="Итог 2 2 4 35" xfId="46101"/>
    <cellStyle name="Итог 2 2 4 36" xfId="46102"/>
    <cellStyle name="Итог 2 2 4 37" xfId="46103"/>
    <cellStyle name="Итог 2 2 4 38" xfId="46104"/>
    <cellStyle name="Итог 2 2 4 39" xfId="46105"/>
    <cellStyle name="Итог 2 2 4 4" xfId="46106"/>
    <cellStyle name="Итог 2 2 4 4 10" xfId="46107"/>
    <cellStyle name="Итог 2 2 4 4 11" xfId="46108"/>
    <cellStyle name="Итог 2 2 4 4 2" xfId="46109"/>
    <cellStyle name="Итог 2 2 4 4 3" xfId="46110"/>
    <cellStyle name="Итог 2 2 4 4 4" xfId="46111"/>
    <cellStyle name="Итог 2 2 4 4 5" xfId="46112"/>
    <cellStyle name="Итог 2 2 4 4 6" xfId="46113"/>
    <cellStyle name="Итог 2 2 4 4 7" xfId="46114"/>
    <cellStyle name="Итог 2 2 4 4 8" xfId="46115"/>
    <cellStyle name="Итог 2 2 4 4 9" xfId="46116"/>
    <cellStyle name="Итог 2 2 4 40" xfId="46117"/>
    <cellStyle name="Итог 2 2 4 5" xfId="46118"/>
    <cellStyle name="Итог 2 2 4 5 10" xfId="46119"/>
    <cellStyle name="Итог 2 2 4 5 11" xfId="46120"/>
    <cellStyle name="Итог 2 2 4 5 2" xfId="46121"/>
    <cellStyle name="Итог 2 2 4 5 3" xfId="46122"/>
    <cellStyle name="Итог 2 2 4 5 4" xfId="46123"/>
    <cellStyle name="Итог 2 2 4 5 5" xfId="46124"/>
    <cellStyle name="Итог 2 2 4 5 6" xfId="46125"/>
    <cellStyle name="Итог 2 2 4 5 7" xfId="46126"/>
    <cellStyle name="Итог 2 2 4 5 8" xfId="46127"/>
    <cellStyle name="Итог 2 2 4 5 9" xfId="46128"/>
    <cellStyle name="Итог 2 2 4 6" xfId="46129"/>
    <cellStyle name="Итог 2 2 4 6 10" xfId="46130"/>
    <cellStyle name="Итог 2 2 4 6 11" xfId="46131"/>
    <cellStyle name="Итог 2 2 4 6 2" xfId="46132"/>
    <cellStyle name="Итог 2 2 4 6 3" xfId="46133"/>
    <cellStyle name="Итог 2 2 4 6 4" xfId="46134"/>
    <cellStyle name="Итог 2 2 4 6 5" xfId="46135"/>
    <cellStyle name="Итог 2 2 4 6 6" xfId="46136"/>
    <cellStyle name="Итог 2 2 4 6 7" xfId="46137"/>
    <cellStyle name="Итог 2 2 4 6 8" xfId="46138"/>
    <cellStyle name="Итог 2 2 4 6 9" xfId="46139"/>
    <cellStyle name="Итог 2 2 4 7" xfId="46140"/>
    <cellStyle name="Итог 2 2 4 7 10" xfId="46141"/>
    <cellStyle name="Итог 2 2 4 7 11" xfId="46142"/>
    <cellStyle name="Итог 2 2 4 7 2" xfId="46143"/>
    <cellStyle name="Итог 2 2 4 7 3" xfId="46144"/>
    <cellStyle name="Итог 2 2 4 7 4" xfId="46145"/>
    <cellStyle name="Итог 2 2 4 7 5" xfId="46146"/>
    <cellStyle name="Итог 2 2 4 7 6" xfId="46147"/>
    <cellStyle name="Итог 2 2 4 7 7" xfId="46148"/>
    <cellStyle name="Итог 2 2 4 7 8" xfId="46149"/>
    <cellStyle name="Итог 2 2 4 7 9" xfId="46150"/>
    <cellStyle name="Итог 2 2 4 8" xfId="46151"/>
    <cellStyle name="Итог 2 2 4 8 10" xfId="46152"/>
    <cellStyle name="Итог 2 2 4 8 11" xfId="46153"/>
    <cellStyle name="Итог 2 2 4 8 2" xfId="46154"/>
    <cellStyle name="Итог 2 2 4 8 3" xfId="46155"/>
    <cellStyle name="Итог 2 2 4 8 4" xfId="46156"/>
    <cellStyle name="Итог 2 2 4 8 5" xfId="46157"/>
    <cellStyle name="Итог 2 2 4 8 6" xfId="46158"/>
    <cellStyle name="Итог 2 2 4 8 7" xfId="46159"/>
    <cellStyle name="Итог 2 2 4 8 8" xfId="46160"/>
    <cellStyle name="Итог 2 2 4 8 9" xfId="46161"/>
    <cellStyle name="Итог 2 2 4 9" xfId="46162"/>
    <cellStyle name="Итог 2 2 4 9 10" xfId="46163"/>
    <cellStyle name="Итог 2 2 4 9 11" xfId="46164"/>
    <cellStyle name="Итог 2 2 4 9 2" xfId="46165"/>
    <cellStyle name="Итог 2 2 4 9 3" xfId="46166"/>
    <cellStyle name="Итог 2 2 4 9 4" xfId="46167"/>
    <cellStyle name="Итог 2 2 4 9 5" xfId="46168"/>
    <cellStyle name="Итог 2 2 4 9 6" xfId="46169"/>
    <cellStyle name="Итог 2 2 4 9 7" xfId="46170"/>
    <cellStyle name="Итог 2 2 4 9 8" xfId="46171"/>
    <cellStyle name="Итог 2 2 4 9 9" xfId="46172"/>
    <cellStyle name="Итог 2 2 40" xfId="46173"/>
    <cellStyle name="Итог 2 2 41" xfId="46174"/>
    <cellStyle name="Итог 2 2 42" xfId="46175"/>
    <cellStyle name="Итог 2 2 43" xfId="46176"/>
    <cellStyle name="Итог 2 2 44" xfId="46177"/>
    <cellStyle name="Итог 2 2 45" xfId="46178"/>
    <cellStyle name="Итог 2 2 46" xfId="46179"/>
    <cellStyle name="Итог 2 2 47" xfId="46180"/>
    <cellStyle name="Итог 2 2 5" xfId="46181"/>
    <cellStyle name="Итог 2 2 5 10" xfId="46182"/>
    <cellStyle name="Итог 2 2 5 10 10" xfId="46183"/>
    <cellStyle name="Итог 2 2 5 10 11" xfId="46184"/>
    <cellStyle name="Итог 2 2 5 10 2" xfId="46185"/>
    <cellStyle name="Итог 2 2 5 10 3" xfId="46186"/>
    <cellStyle name="Итог 2 2 5 10 4" xfId="46187"/>
    <cellStyle name="Итог 2 2 5 10 5" xfId="46188"/>
    <cellStyle name="Итог 2 2 5 10 6" xfId="46189"/>
    <cellStyle name="Итог 2 2 5 10 7" xfId="46190"/>
    <cellStyle name="Итог 2 2 5 10 8" xfId="46191"/>
    <cellStyle name="Итог 2 2 5 10 9" xfId="46192"/>
    <cellStyle name="Итог 2 2 5 11" xfId="46193"/>
    <cellStyle name="Итог 2 2 5 11 10" xfId="46194"/>
    <cellStyle name="Итог 2 2 5 11 11" xfId="46195"/>
    <cellStyle name="Итог 2 2 5 11 2" xfId="46196"/>
    <cellStyle name="Итог 2 2 5 11 3" xfId="46197"/>
    <cellStyle name="Итог 2 2 5 11 4" xfId="46198"/>
    <cellStyle name="Итог 2 2 5 11 5" xfId="46199"/>
    <cellStyle name="Итог 2 2 5 11 6" xfId="46200"/>
    <cellStyle name="Итог 2 2 5 11 7" xfId="46201"/>
    <cellStyle name="Итог 2 2 5 11 8" xfId="46202"/>
    <cellStyle name="Итог 2 2 5 11 9" xfId="46203"/>
    <cellStyle name="Итог 2 2 5 12" xfId="46204"/>
    <cellStyle name="Итог 2 2 5 12 10" xfId="46205"/>
    <cellStyle name="Итог 2 2 5 12 11" xfId="46206"/>
    <cellStyle name="Итог 2 2 5 12 2" xfId="46207"/>
    <cellStyle name="Итог 2 2 5 12 3" xfId="46208"/>
    <cellStyle name="Итог 2 2 5 12 4" xfId="46209"/>
    <cellStyle name="Итог 2 2 5 12 5" xfId="46210"/>
    <cellStyle name="Итог 2 2 5 12 6" xfId="46211"/>
    <cellStyle name="Итог 2 2 5 12 7" xfId="46212"/>
    <cellStyle name="Итог 2 2 5 12 8" xfId="46213"/>
    <cellStyle name="Итог 2 2 5 12 9" xfId="46214"/>
    <cellStyle name="Итог 2 2 5 13" xfId="46215"/>
    <cellStyle name="Итог 2 2 5 13 10" xfId="46216"/>
    <cellStyle name="Итог 2 2 5 13 11" xfId="46217"/>
    <cellStyle name="Итог 2 2 5 13 2" xfId="46218"/>
    <cellStyle name="Итог 2 2 5 13 3" xfId="46219"/>
    <cellStyle name="Итог 2 2 5 13 4" xfId="46220"/>
    <cellStyle name="Итог 2 2 5 13 5" xfId="46221"/>
    <cellStyle name="Итог 2 2 5 13 6" xfId="46222"/>
    <cellStyle name="Итог 2 2 5 13 7" xfId="46223"/>
    <cellStyle name="Итог 2 2 5 13 8" xfId="46224"/>
    <cellStyle name="Итог 2 2 5 13 9" xfId="46225"/>
    <cellStyle name="Итог 2 2 5 14" xfId="46226"/>
    <cellStyle name="Итог 2 2 5 14 10" xfId="46227"/>
    <cellStyle name="Итог 2 2 5 14 11" xfId="46228"/>
    <cellStyle name="Итог 2 2 5 14 2" xfId="46229"/>
    <cellStyle name="Итог 2 2 5 14 3" xfId="46230"/>
    <cellStyle name="Итог 2 2 5 14 4" xfId="46231"/>
    <cellStyle name="Итог 2 2 5 14 5" xfId="46232"/>
    <cellStyle name="Итог 2 2 5 14 6" xfId="46233"/>
    <cellStyle name="Итог 2 2 5 14 7" xfId="46234"/>
    <cellStyle name="Итог 2 2 5 14 8" xfId="46235"/>
    <cellStyle name="Итог 2 2 5 14 9" xfId="46236"/>
    <cellStyle name="Итог 2 2 5 15" xfId="46237"/>
    <cellStyle name="Итог 2 2 5 15 10" xfId="46238"/>
    <cellStyle name="Итог 2 2 5 15 11" xfId="46239"/>
    <cellStyle name="Итог 2 2 5 15 2" xfId="46240"/>
    <cellStyle name="Итог 2 2 5 15 3" xfId="46241"/>
    <cellStyle name="Итог 2 2 5 15 4" xfId="46242"/>
    <cellStyle name="Итог 2 2 5 15 5" xfId="46243"/>
    <cellStyle name="Итог 2 2 5 15 6" xfId="46244"/>
    <cellStyle name="Итог 2 2 5 15 7" xfId="46245"/>
    <cellStyle name="Итог 2 2 5 15 8" xfId="46246"/>
    <cellStyle name="Итог 2 2 5 15 9" xfId="46247"/>
    <cellStyle name="Итог 2 2 5 16" xfId="46248"/>
    <cellStyle name="Итог 2 2 5 16 10" xfId="46249"/>
    <cellStyle name="Итог 2 2 5 16 11" xfId="46250"/>
    <cellStyle name="Итог 2 2 5 16 2" xfId="46251"/>
    <cellStyle name="Итог 2 2 5 16 3" xfId="46252"/>
    <cellStyle name="Итог 2 2 5 16 4" xfId="46253"/>
    <cellStyle name="Итог 2 2 5 16 5" xfId="46254"/>
    <cellStyle name="Итог 2 2 5 16 6" xfId="46255"/>
    <cellStyle name="Итог 2 2 5 16 7" xfId="46256"/>
    <cellStyle name="Итог 2 2 5 16 8" xfId="46257"/>
    <cellStyle name="Итог 2 2 5 16 9" xfId="46258"/>
    <cellStyle name="Итог 2 2 5 17" xfId="46259"/>
    <cellStyle name="Итог 2 2 5 17 10" xfId="46260"/>
    <cellStyle name="Итог 2 2 5 17 11" xfId="46261"/>
    <cellStyle name="Итог 2 2 5 17 2" xfId="46262"/>
    <cellStyle name="Итог 2 2 5 17 3" xfId="46263"/>
    <cellStyle name="Итог 2 2 5 17 4" xfId="46264"/>
    <cellStyle name="Итог 2 2 5 17 5" xfId="46265"/>
    <cellStyle name="Итог 2 2 5 17 6" xfId="46266"/>
    <cellStyle name="Итог 2 2 5 17 7" xfId="46267"/>
    <cellStyle name="Итог 2 2 5 17 8" xfId="46268"/>
    <cellStyle name="Итог 2 2 5 17 9" xfId="46269"/>
    <cellStyle name="Итог 2 2 5 18" xfId="46270"/>
    <cellStyle name="Итог 2 2 5 18 10" xfId="46271"/>
    <cellStyle name="Итог 2 2 5 18 11" xfId="46272"/>
    <cellStyle name="Итог 2 2 5 18 2" xfId="46273"/>
    <cellStyle name="Итог 2 2 5 18 3" xfId="46274"/>
    <cellStyle name="Итог 2 2 5 18 4" xfId="46275"/>
    <cellStyle name="Итог 2 2 5 18 5" xfId="46276"/>
    <cellStyle name="Итог 2 2 5 18 6" xfId="46277"/>
    <cellStyle name="Итог 2 2 5 18 7" xfId="46278"/>
    <cellStyle name="Итог 2 2 5 18 8" xfId="46279"/>
    <cellStyle name="Итог 2 2 5 18 9" xfId="46280"/>
    <cellStyle name="Итог 2 2 5 19" xfId="46281"/>
    <cellStyle name="Итог 2 2 5 2" xfId="46282"/>
    <cellStyle name="Итог 2 2 5 2 10" xfId="46283"/>
    <cellStyle name="Итог 2 2 5 2 11" xfId="46284"/>
    <cellStyle name="Итог 2 2 5 2 2" xfId="46285"/>
    <cellStyle name="Итог 2 2 5 2 3" xfId="46286"/>
    <cellStyle name="Итог 2 2 5 2 4" xfId="46287"/>
    <cellStyle name="Итог 2 2 5 2 5" xfId="46288"/>
    <cellStyle name="Итог 2 2 5 2 6" xfId="46289"/>
    <cellStyle name="Итог 2 2 5 2 7" xfId="46290"/>
    <cellStyle name="Итог 2 2 5 2 8" xfId="46291"/>
    <cellStyle name="Итог 2 2 5 2 9" xfId="46292"/>
    <cellStyle name="Итог 2 2 5 20" xfId="46293"/>
    <cellStyle name="Итог 2 2 5 21" xfId="46294"/>
    <cellStyle name="Итог 2 2 5 22" xfId="46295"/>
    <cellStyle name="Итог 2 2 5 23" xfId="46296"/>
    <cellStyle name="Итог 2 2 5 24" xfId="46297"/>
    <cellStyle name="Итог 2 2 5 25" xfId="46298"/>
    <cellStyle name="Итог 2 2 5 26" xfId="46299"/>
    <cellStyle name="Итог 2 2 5 27" xfId="46300"/>
    <cellStyle name="Итог 2 2 5 28" xfId="46301"/>
    <cellStyle name="Итог 2 2 5 29" xfId="46302"/>
    <cellStyle name="Итог 2 2 5 3" xfId="46303"/>
    <cellStyle name="Итог 2 2 5 3 10" xfId="46304"/>
    <cellStyle name="Итог 2 2 5 3 11" xfId="46305"/>
    <cellStyle name="Итог 2 2 5 3 2" xfId="46306"/>
    <cellStyle name="Итог 2 2 5 3 3" xfId="46307"/>
    <cellStyle name="Итог 2 2 5 3 4" xfId="46308"/>
    <cellStyle name="Итог 2 2 5 3 5" xfId="46309"/>
    <cellStyle name="Итог 2 2 5 3 6" xfId="46310"/>
    <cellStyle name="Итог 2 2 5 3 7" xfId="46311"/>
    <cellStyle name="Итог 2 2 5 3 8" xfId="46312"/>
    <cellStyle name="Итог 2 2 5 3 9" xfId="46313"/>
    <cellStyle name="Итог 2 2 5 30" xfId="46314"/>
    <cellStyle name="Итог 2 2 5 31" xfId="46315"/>
    <cellStyle name="Итог 2 2 5 32" xfId="46316"/>
    <cellStyle name="Итог 2 2 5 33" xfId="46317"/>
    <cellStyle name="Итог 2 2 5 34" xfId="46318"/>
    <cellStyle name="Итог 2 2 5 35" xfId="46319"/>
    <cellStyle name="Итог 2 2 5 36" xfId="46320"/>
    <cellStyle name="Итог 2 2 5 37" xfId="46321"/>
    <cellStyle name="Итог 2 2 5 38" xfId="46322"/>
    <cellStyle name="Итог 2 2 5 39" xfId="46323"/>
    <cellStyle name="Итог 2 2 5 4" xfId="46324"/>
    <cellStyle name="Итог 2 2 5 4 10" xfId="46325"/>
    <cellStyle name="Итог 2 2 5 4 11" xfId="46326"/>
    <cellStyle name="Итог 2 2 5 4 2" xfId="46327"/>
    <cellStyle name="Итог 2 2 5 4 3" xfId="46328"/>
    <cellStyle name="Итог 2 2 5 4 4" xfId="46329"/>
    <cellStyle name="Итог 2 2 5 4 5" xfId="46330"/>
    <cellStyle name="Итог 2 2 5 4 6" xfId="46331"/>
    <cellStyle name="Итог 2 2 5 4 7" xfId="46332"/>
    <cellStyle name="Итог 2 2 5 4 8" xfId="46333"/>
    <cellStyle name="Итог 2 2 5 4 9" xfId="46334"/>
    <cellStyle name="Итог 2 2 5 40" xfId="46335"/>
    <cellStyle name="Итог 2 2 5 5" xfId="46336"/>
    <cellStyle name="Итог 2 2 5 5 10" xfId="46337"/>
    <cellStyle name="Итог 2 2 5 5 11" xfId="46338"/>
    <cellStyle name="Итог 2 2 5 5 2" xfId="46339"/>
    <cellStyle name="Итог 2 2 5 5 3" xfId="46340"/>
    <cellStyle name="Итог 2 2 5 5 4" xfId="46341"/>
    <cellStyle name="Итог 2 2 5 5 5" xfId="46342"/>
    <cellStyle name="Итог 2 2 5 5 6" xfId="46343"/>
    <cellStyle name="Итог 2 2 5 5 7" xfId="46344"/>
    <cellStyle name="Итог 2 2 5 5 8" xfId="46345"/>
    <cellStyle name="Итог 2 2 5 5 9" xfId="46346"/>
    <cellStyle name="Итог 2 2 5 6" xfId="46347"/>
    <cellStyle name="Итог 2 2 5 6 10" xfId="46348"/>
    <cellStyle name="Итог 2 2 5 6 11" xfId="46349"/>
    <cellStyle name="Итог 2 2 5 6 2" xfId="46350"/>
    <cellStyle name="Итог 2 2 5 6 3" xfId="46351"/>
    <cellStyle name="Итог 2 2 5 6 4" xfId="46352"/>
    <cellStyle name="Итог 2 2 5 6 5" xfId="46353"/>
    <cellStyle name="Итог 2 2 5 6 6" xfId="46354"/>
    <cellStyle name="Итог 2 2 5 6 7" xfId="46355"/>
    <cellStyle name="Итог 2 2 5 6 8" xfId="46356"/>
    <cellStyle name="Итог 2 2 5 6 9" xfId="46357"/>
    <cellStyle name="Итог 2 2 5 7" xfId="46358"/>
    <cellStyle name="Итог 2 2 5 7 10" xfId="46359"/>
    <cellStyle name="Итог 2 2 5 7 11" xfId="46360"/>
    <cellStyle name="Итог 2 2 5 7 2" xfId="46361"/>
    <cellStyle name="Итог 2 2 5 7 3" xfId="46362"/>
    <cellStyle name="Итог 2 2 5 7 4" xfId="46363"/>
    <cellStyle name="Итог 2 2 5 7 5" xfId="46364"/>
    <cellStyle name="Итог 2 2 5 7 6" xfId="46365"/>
    <cellStyle name="Итог 2 2 5 7 7" xfId="46366"/>
    <cellStyle name="Итог 2 2 5 7 8" xfId="46367"/>
    <cellStyle name="Итог 2 2 5 7 9" xfId="46368"/>
    <cellStyle name="Итог 2 2 5 8" xfId="46369"/>
    <cellStyle name="Итог 2 2 5 8 10" xfId="46370"/>
    <cellStyle name="Итог 2 2 5 8 11" xfId="46371"/>
    <cellStyle name="Итог 2 2 5 8 2" xfId="46372"/>
    <cellStyle name="Итог 2 2 5 8 3" xfId="46373"/>
    <cellStyle name="Итог 2 2 5 8 4" xfId="46374"/>
    <cellStyle name="Итог 2 2 5 8 5" xfId="46375"/>
    <cellStyle name="Итог 2 2 5 8 6" xfId="46376"/>
    <cellStyle name="Итог 2 2 5 8 7" xfId="46377"/>
    <cellStyle name="Итог 2 2 5 8 8" xfId="46378"/>
    <cellStyle name="Итог 2 2 5 8 9" xfId="46379"/>
    <cellStyle name="Итог 2 2 5 9" xfId="46380"/>
    <cellStyle name="Итог 2 2 5 9 10" xfId="46381"/>
    <cellStyle name="Итог 2 2 5 9 11" xfId="46382"/>
    <cellStyle name="Итог 2 2 5 9 2" xfId="46383"/>
    <cellStyle name="Итог 2 2 5 9 3" xfId="46384"/>
    <cellStyle name="Итог 2 2 5 9 4" xfId="46385"/>
    <cellStyle name="Итог 2 2 5 9 5" xfId="46386"/>
    <cellStyle name="Итог 2 2 5 9 6" xfId="46387"/>
    <cellStyle name="Итог 2 2 5 9 7" xfId="46388"/>
    <cellStyle name="Итог 2 2 5 9 8" xfId="46389"/>
    <cellStyle name="Итог 2 2 5 9 9" xfId="46390"/>
    <cellStyle name="Итог 2 2 6" xfId="46391"/>
    <cellStyle name="Итог 2 2 6 10" xfId="46392"/>
    <cellStyle name="Итог 2 2 6 10 10" xfId="46393"/>
    <cellStyle name="Итог 2 2 6 10 11" xfId="46394"/>
    <cellStyle name="Итог 2 2 6 10 2" xfId="46395"/>
    <cellStyle name="Итог 2 2 6 10 3" xfId="46396"/>
    <cellStyle name="Итог 2 2 6 10 4" xfId="46397"/>
    <cellStyle name="Итог 2 2 6 10 5" xfId="46398"/>
    <cellStyle name="Итог 2 2 6 10 6" xfId="46399"/>
    <cellStyle name="Итог 2 2 6 10 7" xfId="46400"/>
    <cellStyle name="Итог 2 2 6 10 8" xfId="46401"/>
    <cellStyle name="Итог 2 2 6 10 9" xfId="46402"/>
    <cellStyle name="Итог 2 2 6 11" xfId="46403"/>
    <cellStyle name="Итог 2 2 6 11 10" xfId="46404"/>
    <cellStyle name="Итог 2 2 6 11 11" xfId="46405"/>
    <cellStyle name="Итог 2 2 6 11 2" xfId="46406"/>
    <cellStyle name="Итог 2 2 6 11 3" xfId="46407"/>
    <cellStyle name="Итог 2 2 6 11 4" xfId="46408"/>
    <cellStyle name="Итог 2 2 6 11 5" xfId="46409"/>
    <cellStyle name="Итог 2 2 6 11 6" xfId="46410"/>
    <cellStyle name="Итог 2 2 6 11 7" xfId="46411"/>
    <cellStyle name="Итог 2 2 6 11 8" xfId="46412"/>
    <cellStyle name="Итог 2 2 6 11 9" xfId="46413"/>
    <cellStyle name="Итог 2 2 6 12" xfId="46414"/>
    <cellStyle name="Итог 2 2 6 12 10" xfId="46415"/>
    <cellStyle name="Итог 2 2 6 12 11" xfId="46416"/>
    <cellStyle name="Итог 2 2 6 12 2" xfId="46417"/>
    <cellStyle name="Итог 2 2 6 12 3" xfId="46418"/>
    <cellStyle name="Итог 2 2 6 12 4" xfId="46419"/>
    <cellStyle name="Итог 2 2 6 12 5" xfId="46420"/>
    <cellStyle name="Итог 2 2 6 12 6" xfId="46421"/>
    <cellStyle name="Итог 2 2 6 12 7" xfId="46422"/>
    <cellStyle name="Итог 2 2 6 12 8" xfId="46423"/>
    <cellStyle name="Итог 2 2 6 12 9" xfId="46424"/>
    <cellStyle name="Итог 2 2 6 13" xfId="46425"/>
    <cellStyle name="Итог 2 2 6 13 10" xfId="46426"/>
    <cellStyle name="Итог 2 2 6 13 11" xfId="46427"/>
    <cellStyle name="Итог 2 2 6 13 2" xfId="46428"/>
    <cellStyle name="Итог 2 2 6 13 3" xfId="46429"/>
    <cellStyle name="Итог 2 2 6 13 4" xfId="46430"/>
    <cellStyle name="Итог 2 2 6 13 5" xfId="46431"/>
    <cellStyle name="Итог 2 2 6 13 6" xfId="46432"/>
    <cellStyle name="Итог 2 2 6 13 7" xfId="46433"/>
    <cellStyle name="Итог 2 2 6 13 8" xfId="46434"/>
    <cellStyle name="Итог 2 2 6 13 9" xfId="46435"/>
    <cellStyle name="Итог 2 2 6 14" xfId="46436"/>
    <cellStyle name="Итог 2 2 6 14 10" xfId="46437"/>
    <cellStyle name="Итог 2 2 6 14 11" xfId="46438"/>
    <cellStyle name="Итог 2 2 6 14 2" xfId="46439"/>
    <cellStyle name="Итог 2 2 6 14 3" xfId="46440"/>
    <cellStyle name="Итог 2 2 6 14 4" xfId="46441"/>
    <cellStyle name="Итог 2 2 6 14 5" xfId="46442"/>
    <cellStyle name="Итог 2 2 6 14 6" xfId="46443"/>
    <cellStyle name="Итог 2 2 6 14 7" xfId="46444"/>
    <cellStyle name="Итог 2 2 6 14 8" xfId="46445"/>
    <cellStyle name="Итог 2 2 6 14 9" xfId="46446"/>
    <cellStyle name="Итог 2 2 6 15" xfId="46447"/>
    <cellStyle name="Итог 2 2 6 15 10" xfId="46448"/>
    <cellStyle name="Итог 2 2 6 15 11" xfId="46449"/>
    <cellStyle name="Итог 2 2 6 15 2" xfId="46450"/>
    <cellStyle name="Итог 2 2 6 15 3" xfId="46451"/>
    <cellStyle name="Итог 2 2 6 15 4" xfId="46452"/>
    <cellStyle name="Итог 2 2 6 15 5" xfId="46453"/>
    <cellStyle name="Итог 2 2 6 15 6" xfId="46454"/>
    <cellStyle name="Итог 2 2 6 15 7" xfId="46455"/>
    <cellStyle name="Итог 2 2 6 15 8" xfId="46456"/>
    <cellStyle name="Итог 2 2 6 15 9" xfId="46457"/>
    <cellStyle name="Итог 2 2 6 16" xfId="46458"/>
    <cellStyle name="Итог 2 2 6 16 10" xfId="46459"/>
    <cellStyle name="Итог 2 2 6 16 11" xfId="46460"/>
    <cellStyle name="Итог 2 2 6 16 2" xfId="46461"/>
    <cellStyle name="Итог 2 2 6 16 3" xfId="46462"/>
    <cellStyle name="Итог 2 2 6 16 4" xfId="46463"/>
    <cellStyle name="Итог 2 2 6 16 5" xfId="46464"/>
    <cellStyle name="Итог 2 2 6 16 6" xfId="46465"/>
    <cellStyle name="Итог 2 2 6 16 7" xfId="46466"/>
    <cellStyle name="Итог 2 2 6 16 8" xfId="46467"/>
    <cellStyle name="Итог 2 2 6 16 9" xfId="46468"/>
    <cellStyle name="Итог 2 2 6 17" xfId="46469"/>
    <cellStyle name="Итог 2 2 6 17 10" xfId="46470"/>
    <cellStyle name="Итог 2 2 6 17 11" xfId="46471"/>
    <cellStyle name="Итог 2 2 6 17 2" xfId="46472"/>
    <cellStyle name="Итог 2 2 6 17 3" xfId="46473"/>
    <cellStyle name="Итог 2 2 6 17 4" xfId="46474"/>
    <cellStyle name="Итог 2 2 6 17 5" xfId="46475"/>
    <cellStyle name="Итог 2 2 6 17 6" xfId="46476"/>
    <cellStyle name="Итог 2 2 6 17 7" xfId="46477"/>
    <cellStyle name="Итог 2 2 6 17 8" xfId="46478"/>
    <cellStyle name="Итог 2 2 6 17 9" xfId="46479"/>
    <cellStyle name="Итог 2 2 6 18" xfId="46480"/>
    <cellStyle name="Итог 2 2 6 18 10" xfId="46481"/>
    <cellStyle name="Итог 2 2 6 18 11" xfId="46482"/>
    <cellStyle name="Итог 2 2 6 18 2" xfId="46483"/>
    <cellStyle name="Итог 2 2 6 18 3" xfId="46484"/>
    <cellStyle name="Итог 2 2 6 18 4" xfId="46485"/>
    <cellStyle name="Итог 2 2 6 18 5" xfId="46486"/>
    <cellStyle name="Итог 2 2 6 18 6" xfId="46487"/>
    <cellStyle name="Итог 2 2 6 18 7" xfId="46488"/>
    <cellStyle name="Итог 2 2 6 18 8" xfId="46489"/>
    <cellStyle name="Итог 2 2 6 18 9" xfId="46490"/>
    <cellStyle name="Итог 2 2 6 19" xfId="46491"/>
    <cellStyle name="Итог 2 2 6 2" xfId="46492"/>
    <cellStyle name="Итог 2 2 6 2 10" xfId="46493"/>
    <cellStyle name="Итог 2 2 6 2 11" xfId="46494"/>
    <cellStyle name="Итог 2 2 6 2 2" xfId="46495"/>
    <cellStyle name="Итог 2 2 6 2 3" xfId="46496"/>
    <cellStyle name="Итог 2 2 6 2 4" xfId="46497"/>
    <cellStyle name="Итог 2 2 6 2 5" xfId="46498"/>
    <cellStyle name="Итог 2 2 6 2 6" xfId="46499"/>
    <cellStyle name="Итог 2 2 6 2 7" xfId="46500"/>
    <cellStyle name="Итог 2 2 6 2 8" xfId="46501"/>
    <cellStyle name="Итог 2 2 6 2 9" xfId="46502"/>
    <cellStyle name="Итог 2 2 6 20" xfId="46503"/>
    <cellStyle name="Итог 2 2 6 21" xfId="46504"/>
    <cellStyle name="Итог 2 2 6 22" xfId="46505"/>
    <cellStyle name="Итог 2 2 6 23" xfId="46506"/>
    <cellStyle name="Итог 2 2 6 24" xfId="46507"/>
    <cellStyle name="Итог 2 2 6 25" xfId="46508"/>
    <cellStyle name="Итог 2 2 6 26" xfId="46509"/>
    <cellStyle name="Итог 2 2 6 27" xfId="46510"/>
    <cellStyle name="Итог 2 2 6 28" xfId="46511"/>
    <cellStyle name="Итог 2 2 6 29" xfId="46512"/>
    <cellStyle name="Итог 2 2 6 3" xfId="46513"/>
    <cellStyle name="Итог 2 2 6 3 10" xfId="46514"/>
    <cellStyle name="Итог 2 2 6 3 11" xfId="46515"/>
    <cellStyle name="Итог 2 2 6 3 2" xfId="46516"/>
    <cellStyle name="Итог 2 2 6 3 3" xfId="46517"/>
    <cellStyle name="Итог 2 2 6 3 4" xfId="46518"/>
    <cellStyle name="Итог 2 2 6 3 5" xfId="46519"/>
    <cellStyle name="Итог 2 2 6 3 6" xfId="46520"/>
    <cellStyle name="Итог 2 2 6 3 7" xfId="46521"/>
    <cellStyle name="Итог 2 2 6 3 8" xfId="46522"/>
    <cellStyle name="Итог 2 2 6 3 9" xfId="46523"/>
    <cellStyle name="Итог 2 2 6 30" xfId="46524"/>
    <cellStyle name="Итог 2 2 6 31" xfId="46525"/>
    <cellStyle name="Итог 2 2 6 32" xfId="46526"/>
    <cellStyle name="Итог 2 2 6 33" xfId="46527"/>
    <cellStyle name="Итог 2 2 6 34" xfId="46528"/>
    <cellStyle name="Итог 2 2 6 35" xfId="46529"/>
    <cellStyle name="Итог 2 2 6 36" xfId="46530"/>
    <cellStyle name="Итог 2 2 6 37" xfId="46531"/>
    <cellStyle name="Итог 2 2 6 38" xfId="46532"/>
    <cellStyle name="Итог 2 2 6 39" xfId="46533"/>
    <cellStyle name="Итог 2 2 6 4" xfId="46534"/>
    <cellStyle name="Итог 2 2 6 4 10" xfId="46535"/>
    <cellStyle name="Итог 2 2 6 4 11" xfId="46536"/>
    <cellStyle name="Итог 2 2 6 4 2" xfId="46537"/>
    <cellStyle name="Итог 2 2 6 4 3" xfId="46538"/>
    <cellStyle name="Итог 2 2 6 4 4" xfId="46539"/>
    <cellStyle name="Итог 2 2 6 4 5" xfId="46540"/>
    <cellStyle name="Итог 2 2 6 4 6" xfId="46541"/>
    <cellStyle name="Итог 2 2 6 4 7" xfId="46542"/>
    <cellStyle name="Итог 2 2 6 4 8" xfId="46543"/>
    <cellStyle name="Итог 2 2 6 4 9" xfId="46544"/>
    <cellStyle name="Итог 2 2 6 40" xfId="46545"/>
    <cellStyle name="Итог 2 2 6 5" xfId="46546"/>
    <cellStyle name="Итог 2 2 6 5 10" xfId="46547"/>
    <cellStyle name="Итог 2 2 6 5 11" xfId="46548"/>
    <cellStyle name="Итог 2 2 6 5 2" xfId="46549"/>
    <cellStyle name="Итог 2 2 6 5 3" xfId="46550"/>
    <cellStyle name="Итог 2 2 6 5 4" xfId="46551"/>
    <cellStyle name="Итог 2 2 6 5 5" xfId="46552"/>
    <cellStyle name="Итог 2 2 6 5 6" xfId="46553"/>
    <cellStyle name="Итог 2 2 6 5 7" xfId="46554"/>
    <cellStyle name="Итог 2 2 6 5 8" xfId="46555"/>
    <cellStyle name="Итог 2 2 6 5 9" xfId="46556"/>
    <cellStyle name="Итог 2 2 6 6" xfId="46557"/>
    <cellStyle name="Итог 2 2 6 6 10" xfId="46558"/>
    <cellStyle name="Итог 2 2 6 6 11" xfId="46559"/>
    <cellStyle name="Итог 2 2 6 6 2" xfId="46560"/>
    <cellStyle name="Итог 2 2 6 6 3" xfId="46561"/>
    <cellStyle name="Итог 2 2 6 6 4" xfId="46562"/>
    <cellStyle name="Итог 2 2 6 6 5" xfId="46563"/>
    <cellStyle name="Итог 2 2 6 6 6" xfId="46564"/>
    <cellStyle name="Итог 2 2 6 6 7" xfId="46565"/>
    <cellStyle name="Итог 2 2 6 6 8" xfId="46566"/>
    <cellStyle name="Итог 2 2 6 6 9" xfId="46567"/>
    <cellStyle name="Итог 2 2 6 7" xfId="46568"/>
    <cellStyle name="Итог 2 2 6 7 10" xfId="46569"/>
    <cellStyle name="Итог 2 2 6 7 11" xfId="46570"/>
    <cellStyle name="Итог 2 2 6 7 2" xfId="46571"/>
    <cellStyle name="Итог 2 2 6 7 3" xfId="46572"/>
    <cellStyle name="Итог 2 2 6 7 4" xfId="46573"/>
    <cellStyle name="Итог 2 2 6 7 5" xfId="46574"/>
    <cellStyle name="Итог 2 2 6 7 6" xfId="46575"/>
    <cellStyle name="Итог 2 2 6 7 7" xfId="46576"/>
    <cellStyle name="Итог 2 2 6 7 8" xfId="46577"/>
    <cellStyle name="Итог 2 2 6 7 9" xfId="46578"/>
    <cellStyle name="Итог 2 2 6 8" xfId="46579"/>
    <cellStyle name="Итог 2 2 6 8 10" xfId="46580"/>
    <cellStyle name="Итог 2 2 6 8 11" xfId="46581"/>
    <cellStyle name="Итог 2 2 6 8 2" xfId="46582"/>
    <cellStyle name="Итог 2 2 6 8 3" xfId="46583"/>
    <cellStyle name="Итог 2 2 6 8 4" xfId="46584"/>
    <cellStyle name="Итог 2 2 6 8 5" xfId="46585"/>
    <cellStyle name="Итог 2 2 6 8 6" xfId="46586"/>
    <cellStyle name="Итог 2 2 6 8 7" xfId="46587"/>
    <cellStyle name="Итог 2 2 6 8 8" xfId="46588"/>
    <cellStyle name="Итог 2 2 6 8 9" xfId="46589"/>
    <cellStyle name="Итог 2 2 6 9" xfId="46590"/>
    <cellStyle name="Итог 2 2 6 9 10" xfId="46591"/>
    <cellStyle name="Итог 2 2 6 9 11" xfId="46592"/>
    <cellStyle name="Итог 2 2 6 9 2" xfId="46593"/>
    <cellStyle name="Итог 2 2 6 9 3" xfId="46594"/>
    <cellStyle name="Итог 2 2 6 9 4" xfId="46595"/>
    <cellStyle name="Итог 2 2 6 9 5" xfId="46596"/>
    <cellStyle name="Итог 2 2 6 9 6" xfId="46597"/>
    <cellStyle name="Итог 2 2 6 9 7" xfId="46598"/>
    <cellStyle name="Итог 2 2 6 9 8" xfId="46599"/>
    <cellStyle name="Итог 2 2 6 9 9" xfId="46600"/>
    <cellStyle name="Итог 2 2 7" xfId="46601"/>
    <cellStyle name="Итог 2 2 7 10" xfId="46602"/>
    <cellStyle name="Итог 2 2 7 10 10" xfId="46603"/>
    <cellStyle name="Итог 2 2 7 10 11" xfId="46604"/>
    <cellStyle name="Итог 2 2 7 10 2" xfId="46605"/>
    <cellStyle name="Итог 2 2 7 10 3" xfId="46606"/>
    <cellStyle name="Итог 2 2 7 10 4" xfId="46607"/>
    <cellStyle name="Итог 2 2 7 10 5" xfId="46608"/>
    <cellStyle name="Итог 2 2 7 10 6" xfId="46609"/>
    <cellStyle name="Итог 2 2 7 10 7" xfId="46610"/>
    <cellStyle name="Итог 2 2 7 10 8" xfId="46611"/>
    <cellStyle name="Итог 2 2 7 10 9" xfId="46612"/>
    <cellStyle name="Итог 2 2 7 11" xfId="46613"/>
    <cellStyle name="Итог 2 2 7 11 10" xfId="46614"/>
    <cellStyle name="Итог 2 2 7 11 11" xfId="46615"/>
    <cellStyle name="Итог 2 2 7 11 2" xfId="46616"/>
    <cellStyle name="Итог 2 2 7 11 3" xfId="46617"/>
    <cellStyle name="Итог 2 2 7 11 4" xfId="46618"/>
    <cellStyle name="Итог 2 2 7 11 5" xfId="46619"/>
    <cellStyle name="Итог 2 2 7 11 6" xfId="46620"/>
    <cellStyle name="Итог 2 2 7 11 7" xfId="46621"/>
    <cellStyle name="Итог 2 2 7 11 8" xfId="46622"/>
    <cellStyle name="Итог 2 2 7 11 9" xfId="46623"/>
    <cellStyle name="Итог 2 2 7 12" xfId="46624"/>
    <cellStyle name="Итог 2 2 7 12 10" xfId="46625"/>
    <cellStyle name="Итог 2 2 7 12 11" xfId="46626"/>
    <cellStyle name="Итог 2 2 7 12 2" xfId="46627"/>
    <cellStyle name="Итог 2 2 7 12 3" xfId="46628"/>
    <cellStyle name="Итог 2 2 7 12 4" xfId="46629"/>
    <cellStyle name="Итог 2 2 7 12 5" xfId="46630"/>
    <cellStyle name="Итог 2 2 7 12 6" xfId="46631"/>
    <cellStyle name="Итог 2 2 7 12 7" xfId="46632"/>
    <cellStyle name="Итог 2 2 7 12 8" xfId="46633"/>
    <cellStyle name="Итог 2 2 7 12 9" xfId="46634"/>
    <cellStyle name="Итог 2 2 7 13" xfId="46635"/>
    <cellStyle name="Итог 2 2 7 13 10" xfId="46636"/>
    <cellStyle name="Итог 2 2 7 13 11" xfId="46637"/>
    <cellStyle name="Итог 2 2 7 13 2" xfId="46638"/>
    <cellStyle name="Итог 2 2 7 13 3" xfId="46639"/>
    <cellStyle name="Итог 2 2 7 13 4" xfId="46640"/>
    <cellStyle name="Итог 2 2 7 13 5" xfId="46641"/>
    <cellStyle name="Итог 2 2 7 13 6" xfId="46642"/>
    <cellStyle name="Итог 2 2 7 13 7" xfId="46643"/>
    <cellStyle name="Итог 2 2 7 13 8" xfId="46644"/>
    <cellStyle name="Итог 2 2 7 13 9" xfId="46645"/>
    <cellStyle name="Итог 2 2 7 14" xfId="46646"/>
    <cellStyle name="Итог 2 2 7 14 10" xfId="46647"/>
    <cellStyle name="Итог 2 2 7 14 11" xfId="46648"/>
    <cellStyle name="Итог 2 2 7 14 2" xfId="46649"/>
    <cellStyle name="Итог 2 2 7 14 3" xfId="46650"/>
    <cellStyle name="Итог 2 2 7 14 4" xfId="46651"/>
    <cellStyle name="Итог 2 2 7 14 5" xfId="46652"/>
    <cellStyle name="Итог 2 2 7 14 6" xfId="46653"/>
    <cellStyle name="Итог 2 2 7 14 7" xfId="46654"/>
    <cellStyle name="Итог 2 2 7 14 8" xfId="46655"/>
    <cellStyle name="Итог 2 2 7 14 9" xfId="46656"/>
    <cellStyle name="Итог 2 2 7 15" xfId="46657"/>
    <cellStyle name="Итог 2 2 7 15 10" xfId="46658"/>
    <cellStyle name="Итог 2 2 7 15 11" xfId="46659"/>
    <cellStyle name="Итог 2 2 7 15 2" xfId="46660"/>
    <cellStyle name="Итог 2 2 7 15 3" xfId="46661"/>
    <cellStyle name="Итог 2 2 7 15 4" xfId="46662"/>
    <cellStyle name="Итог 2 2 7 15 5" xfId="46663"/>
    <cellStyle name="Итог 2 2 7 15 6" xfId="46664"/>
    <cellStyle name="Итог 2 2 7 15 7" xfId="46665"/>
    <cellStyle name="Итог 2 2 7 15 8" xfId="46666"/>
    <cellStyle name="Итог 2 2 7 15 9" xfId="46667"/>
    <cellStyle name="Итог 2 2 7 16" xfId="46668"/>
    <cellStyle name="Итог 2 2 7 16 10" xfId="46669"/>
    <cellStyle name="Итог 2 2 7 16 11" xfId="46670"/>
    <cellStyle name="Итог 2 2 7 16 2" xfId="46671"/>
    <cellStyle name="Итог 2 2 7 16 3" xfId="46672"/>
    <cellStyle name="Итог 2 2 7 16 4" xfId="46673"/>
    <cellStyle name="Итог 2 2 7 16 5" xfId="46674"/>
    <cellStyle name="Итог 2 2 7 16 6" xfId="46675"/>
    <cellStyle name="Итог 2 2 7 16 7" xfId="46676"/>
    <cellStyle name="Итог 2 2 7 16 8" xfId="46677"/>
    <cellStyle name="Итог 2 2 7 16 9" xfId="46678"/>
    <cellStyle name="Итог 2 2 7 17" xfId="46679"/>
    <cellStyle name="Итог 2 2 7 17 10" xfId="46680"/>
    <cellStyle name="Итог 2 2 7 17 11" xfId="46681"/>
    <cellStyle name="Итог 2 2 7 17 2" xfId="46682"/>
    <cellStyle name="Итог 2 2 7 17 3" xfId="46683"/>
    <cellStyle name="Итог 2 2 7 17 4" xfId="46684"/>
    <cellStyle name="Итог 2 2 7 17 5" xfId="46685"/>
    <cellStyle name="Итог 2 2 7 17 6" xfId="46686"/>
    <cellStyle name="Итог 2 2 7 17 7" xfId="46687"/>
    <cellStyle name="Итог 2 2 7 17 8" xfId="46688"/>
    <cellStyle name="Итог 2 2 7 17 9" xfId="46689"/>
    <cellStyle name="Итог 2 2 7 18" xfId="46690"/>
    <cellStyle name="Итог 2 2 7 18 10" xfId="46691"/>
    <cellStyle name="Итог 2 2 7 18 11" xfId="46692"/>
    <cellStyle name="Итог 2 2 7 18 2" xfId="46693"/>
    <cellStyle name="Итог 2 2 7 18 3" xfId="46694"/>
    <cellStyle name="Итог 2 2 7 18 4" xfId="46695"/>
    <cellStyle name="Итог 2 2 7 18 5" xfId="46696"/>
    <cellStyle name="Итог 2 2 7 18 6" xfId="46697"/>
    <cellStyle name="Итог 2 2 7 18 7" xfId="46698"/>
    <cellStyle name="Итог 2 2 7 18 8" xfId="46699"/>
    <cellStyle name="Итог 2 2 7 18 9" xfId="46700"/>
    <cellStyle name="Итог 2 2 7 19" xfId="46701"/>
    <cellStyle name="Итог 2 2 7 2" xfId="46702"/>
    <cellStyle name="Итог 2 2 7 2 10" xfId="46703"/>
    <cellStyle name="Итог 2 2 7 2 11" xfId="46704"/>
    <cellStyle name="Итог 2 2 7 2 2" xfId="46705"/>
    <cellStyle name="Итог 2 2 7 2 3" xfId="46706"/>
    <cellStyle name="Итог 2 2 7 2 4" xfId="46707"/>
    <cellStyle name="Итог 2 2 7 2 5" xfId="46708"/>
    <cellStyle name="Итог 2 2 7 2 6" xfId="46709"/>
    <cellStyle name="Итог 2 2 7 2 7" xfId="46710"/>
    <cellStyle name="Итог 2 2 7 2 8" xfId="46711"/>
    <cellStyle name="Итог 2 2 7 2 9" xfId="46712"/>
    <cellStyle name="Итог 2 2 7 20" xfId="46713"/>
    <cellStyle name="Итог 2 2 7 21" xfId="46714"/>
    <cellStyle name="Итог 2 2 7 22" xfId="46715"/>
    <cellStyle name="Итог 2 2 7 23" xfId="46716"/>
    <cellStyle name="Итог 2 2 7 24" xfId="46717"/>
    <cellStyle name="Итог 2 2 7 25" xfId="46718"/>
    <cellStyle name="Итог 2 2 7 26" xfId="46719"/>
    <cellStyle name="Итог 2 2 7 27" xfId="46720"/>
    <cellStyle name="Итог 2 2 7 28" xfId="46721"/>
    <cellStyle name="Итог 2 2 7 29" xfId="46722"/>
    <cellStyle name="Итог 2 2 7 3" xfId="46723"/>
    <cellStyle name="Итог 2 2 7 3 10" xfId="46724"/>
    <cellStyle name="Итог 2 2 7 3 11" xfId="46725"/>
    <cellStyle name="Итог 2 2 7 3 2" xfId="46726"/>
    <cellStyle name="Итог 2 2 7 3 3" xfId="46727"/>
    <cellStyle name="Итог 2 2 7 3 4" xfId="46728"/>
    <cellStyle name="Итог 2 2 7 3 5" xfId="46729"/>
    <cellStyle name="Итог 2 2 7 3 6" xfId="46730"/>
    <cellStyle name="Итог 2 2 7 3 7" xfId="46731"/>
    <cellStyle name="Итог 2 2 7 3 8" xfId="46732"/>
    <cellStyle name="Итог 2 2 7 3 9" xfId="46733"/>
    <cellStyle name="Итог 2 2 7 30" xfId="46734"/>
    <cellStyle name="Итог 2 2 7 31" xfId="46735"/>
    <cellStyle name="Итог 2 2 7 32" xfId="46736"/>
    <cellStyle name="Итог 2 2 7 33" xfId="46737"/>
    <cellStyle name="Итог 2 2 7 34" xfId="46738"/>
    <cellStyle name="Итог 2 2 7 35" xfId="46739"/>
    <cellStyle name="Итог 2 2 7 36" xfId="46740"/>
    <cellStyle name="Итог 2 2 7 37" xfId="46741"/>
    <cellStyle name="Итог 2 2 7 38" xfId="46742"/>
    <cellStyle name="Итог 2 2 7 39" xfId="46743"/>
    <cellStyle name="Итог 2 2 7 4" xfId="46744"/>
    <cellStyle name="Итог 2 2 7 4 10" xfId="46745"/>
    <cellStyle name="Итог 2 2 7 4 11" xfId="46746"/>
    <cellStyle name="Итог 2 2 7 4 2" xfId="46747"/>
    <cellStyle name="Итог 2 2 7 4 3" xfId="46748"/>
    <cellStyle name="Итог 2 2 7 4 4" xfId="46749"/>
    <cellStyle name="Итог 2 2 7 4 5" xfId="46750"/>
    <cellStyle name="Итог 2 2 7 4 6" xfId="46751"/>
    <cellStyle name="Итог 2 2 7 4 7" xfId="46752"/>
    <cellStyle name="Итог 2 2 7 4 8" xfId="46753"/>
    <cellStyle name="Итог 2 2 7 4 9" xfId="46754"/>
    <cellStyle name="Итог 2 2 7 40" xfId="46755"/>
    <cellStyle name="Итог 2 2 7 5" xfId="46756"/>
    <cellStyle name="Итог 2 2 7 5 10" xfId="46757"/>
    <cellStyle name="Итог 2 2 7 5 11" xfId="46758"/>
    <cellStyle name="Итог 2 2 7 5 2" xfId="46759"/>
    <cellStyle name="Итог 2 2 7 5 3" xfId="46760"/>
    <cellStyle name="Итог 2 2 7 5 4" xfId="46761"/>
    <cellStyle name="Итог 2 2 7 5 5" xfId="46762"/>
    <cellStyle name="Итог 2 2 7 5 6" xfId="46763"/>
    <cellStyle name="Итог 2 2 7 5 7" xfId="46764"/>
    <cellStyle name="Итог 2 2 7 5 8" xfId="46765"/>
    <cellStyle name="Итог 2 2 7 5 9" xfId="46766"/>
    <cellStyle name="Итог 2 2 7 6" xfId="46767"/>
    <cellStyle name="Итог 2 2 7 6 10" xfId="46768"/>
    <cellStyle name="Итог 2 2 7 6 11" xfId="46769"/>
    <cellStyle name="Итог 2 2 7 6 2" xfId="46770"/>
    <cellStyle name="Итог 2 2 7 6 3" xfId="46771"/>
    <cellStyle name="Итог 2 2 7 6 4" xfId="46772"/>
    <cellStyle name="Итог 2 2 7 6 5" xfId="46773"/>
    <cellStyle name="Итог 2 2 7 6 6" xfId="46774"/>
    <cellStyle name="Итог 2 2 7 6 7" xfId="46775"/>
    <cellStyle name="Итог 2 2 7 6 8" xfId="46776"/>
    <cellStyle name="Итог 2 2 7 6 9" xfId="46777"/>
    <cellStyle name="Итог 2 2 7 7" xfId="46778"/>
    <cellStyle name="Итог 2 2 7 7 10" xfId="46779"/>
    <cellStyle name="Итог 2 2 7 7 11" xfId="46780"/>
    <cellStyle name="Итог 2 2 7 7 2" xfId="46781"/>
    <cellStyle name="Итог 2 2 7 7 3" xfId="46782"/>
    <cellStyle name="Итог 2 2 7 7 4" xfId="46783"/>
    <cellStyle name="Итог 2 2 7 7 5" xfId="46784"/>
    <cellStyle name="Итог 2 2 7 7 6" xfId="46785"/>
    <cellStyle name="Итог 2 2 7 7 7" xfId="46786"/>
    <cellStyle name="Итог 2 2 7 7 8" xfId="46787"/>
    <cellStyle name="Итог 2 2 7 7 9" xfId="46788"/>
    <cellStyle name="Итог 2 2 7 8" xfId="46789"/>
    <cellStyle name="Итог 2 2 7 8 10" xfId="46790"/>
    <cellStyle name="Итог 2 2 7 8 11" xfId="46791"/>
    <cellStyle name="Итог 2 2 7 8 2" xfId="46792"/>
    <cellStyle name="Итог 2 2 7 8 3" xfId="46793"/>
    <cellStyle name="Итог 2 2 7 8 4" xfId="46794"/>
    <cellStyle name="Итог 2 2 7 8 5" xfId="46795"/>
    <cellStyle name="Итог 2 2 7 8 6" xfId="46796"/>
    <cellStyle name="Итог 2 2 7 8 7" xfId="46797"/>
    <cellStyle name="Итог 2 2 7 8 8" xfId="46798"/>
    <cellStyle name="Итог 2 2 7 8 9" xfId="46799"/>
    <cellStyle name="Итог 2 2 7 9" xfId="46800"/>
    <cellStyle name="Итог 2 2 7 9 10" xfId="46801"/>
    <cellStyle name="Итог 2 2 7 9 11" xfId="46802"/>
    <cellStyle name="Итог 2 2 7 9 2" xfId="46803"/>
    <cellStyle name="Итог 2 2 7 9 3" xfId="46804"/>
    <cellStyle name="Итог 2 2 7 9 4" xfId="46805"/>
    <cellStyle name="Итог 2 2 7 9 5" xfId="46806"/>
    <cellStyle name="Итог 2 2 7 9 6" xfId="46807"/>
    <cellStyle name="Итог 2 2 7 9 7" xfId="46808"/>
    <cellStyle name="Итог 2 2 7 9 8" xfId="46809"/>
    <cellStyle name="Итог 2 2 7 9 9" xfId="46810"/>
    <cellStyle name="Итог 2 2 8" xfId="46811"/>
    <cellStyle name="Итог 2 2 8 10" xfId="46812"/>
    <cellStyle name="Итог 2 2 8 10 10" xfId="46813"/>
    <cellStyle name="Итог 2 2 8 10 11" xfId="46814"/>
    <cellStyle name="Итог 2 2 8 10 2" xfId="46815"/>
    <cellStyle name="Итог 2 2 8 10 3" xfId="46816"/>
    <cellStyle name="Итог 2 2 8 10 4" xfId="46817"/>
    <cellStyle name="Итог 2 2 8 10 5" xfId="46818"/>
    <cellStyle name="Итог 2 2 8 10 6" xfId="46819"/>
    <cellStyle name="Итог 2 2 8 10 7" xfId="46820"/>
    <cellStyle name="Итог 2 2 8 10 8" xfId="46821"/>
    <cellStyle name="Итог 2 2 8 10 9" xfId="46822"/>
    <cellStyle name="Итог 2 2 8 11" xfId="46823"/>
    <cellStyle name="Итог 2 2 8 11 10" xfId="46824"/>
    <cellStyle name="Итог 2 2 8 11 11" xfId="46825"/>
    <cellStyle name="Итог 2 2 8 11 2" xfId="46826"/>
    <cellStyle name="Итог 2 2 8 11 3" xfId="46827"/>
    <cellStyle name="Итог 2 2 8 11 4" xfId="46828"/>
    <cellStyle name="Итог 2 2 8 11 5" xfId="46829"/>
    <cellStyle name="Итог 2 2 8 11 6" xfId="46830"/>
    <cellStyle name="Итог 2 2 8 11 7" xfId="46831"/>
    <cellStyle name="Итог 2 2 8 11 8" xfId="46832"/>
    <cellStyle name="Итог 2 2 8 11 9" xfId="46833"/>
    <cellStyle name="Итог 2 2 8 12" xfId="46834"/>
    <cellStyle name="Итог 2 2 8 12 10" xfId="46835"/>
    <cellStyle name="Итог 2 2 8 12 11" xfId="46836"/>
    <cellStyle name="Итог 2 2 8 12 2" xfId="46837"/>
    <cellStyle name="Итог 2 2 8 12 3" xfId="46838"/>
    <cellStyle name="Итог 2 2 8 12 4" xfId="46839"/>
    <cellStyle name="Итог 2 2 8 12 5" xfId="46840"/>
    <cellStyle name="Итог 2 2 8 12 6" xfId="46841"/>
    <cellStyle name="Итог 2 2 8 12 7" xfId="46842"/>
    <cellStyle name="Итог 2 2 8 12 8" xfId="46843"/>
    <cellStyle name="Итог 2 2 8 12 9" xfId="46844"/>
    <cellStyle name="Итог 2 2 8 13" xfId="46845"/>
    <cellStyle name="Итог 2 2 8 13 10" xfId="46846"/>
    <cellStyle name="Итог 2 2 8 13 11" xfId="46847"/>
    <cellStyle name="Итог 2 2 8 13 2" xfId="46848"/>
    <cellStyle name="Итог 2 2 8 13 3" xfId="46849"/>
    <cellStyle name="Итог 2 2 8 13 4" xfId="46850"/>
    <cellStyle name="Итог 2 2 8 13 5" xfId="46851"/>
    <cellStyle name="Итог 2 2 8 13 6" xfId="46852"/>
    <cellStyle name="Итог 2 2 8 13 7" xfId="46853"/>
    <cellStyle name="Итог 2 2 8 13 8" xfId="46854"/>
    <cellStyle name="Итог 2 2 8 13 9" xfId="46855"/>
    <cellStyle name="Итог 2 2 8 14" xfId="46856"/>
    <cellStyle name="Итог 2 2 8 14 10" xfId="46857"/>
    <cellStyle name="Итог 2 2 8 14 11" xfId="46858"/>
    <cellStyle name="Итог 2 2 8 14 2" xfId="46859"/>
    <cellStyle name="Итог 2 2 8 14 3" xfId="46860"/>
    <cellStyle name="Итог 2 2 8 14 4" xfId="46861"/>
    <cellStyle name="Итог 2 2 8 14 5" xfId="46862"/>
    <cellStyle name="Итог 2 2 8 14 6" xfId="46863"/>
    <cellStyle name="Итог 2 2 8 14 7" xfId="46864"/>
    <cellStyle name="Итог 2 2 8 14 8" xfId="46865"/>
    <cellStyle name="Итог 2 2 8 14 9" xfId="46866"/>
    <cellStyle name="Итог 2 2 8 15" xfId="46867"/>
    <cellStyle name="Итог 2 2 8 15 10" xfId="46868"/>
    <cellStyle name="Итог 2 2 8 15 11" xfId="46869"/>
    <cellStyle name="Итог 2 2 8 15 2" xfId="46870"/>
    <cellStyle name="Итог 2 2 8 15 3" xfId="46871"/>
    <cellStyle name="Итог 2 2 8 15 4" xfId="46872"/>
    <cellStyle name="Итог 2 2 8 15 5" xfId="46873"/>
    <cellStyle name="Итог 2 2 8 15 6" xfId="46874"/>
    <cellStyle name="Итог 2 2 8 15 7" xfId="46875"/>
    <cellStyle name="Итог 2 2 8 15 8" xfId="46876"/>
    <cellStyle name="Итог 2 2 8 15 9" xfId="46877"/>
    <cellStyle name="Итог 2 2 8 16" xfId="46878"/>
    <cellStyle name="Итог 2 2 8 16 10" xfId="46879"/>
    <cellStyle name="Итог 2 2 8 16 11" xfId="46880"/>
    <cellStyle name="Итог 2 2 8 16 2" xfId="46881"/>
    <cellStyle name="Итог 2 2 8 16 3" xfId="46882"/>
    <cellStyle name="Итог 2 2 8 16 4" xfId="46883"/>
    <cellStyle name="Итог 2 2 8 16 5" xfId="46884"/>
    <cellStyle name="Итог 2 2 8 16 6" xfId="46885"/>
    <cellStyle name="Итог 2 2 8 16 7" xfId="46886"/>
    <cellStyle name="Итог 2 2 8 16 8" xfId="46887"/>
    <cellStyle name="Итог 2 2 8 16 9" xfId="46888"/>
    <cellStyle name="Итог 2 2 8 17" xfId="46889"/>
    <cellStyle name="Итог 2 2 8 17 10" xfId="46890"/>
    <cellStyle name="Итог 2 2 8 17 11" xfId="46891"/>
    <cellStyle name="Итог 2 2 8 17 2" xfId="46892"/>
    <cellStyle name="Итог 2 2 8 17 3" xfId="46893"/>
    <cellStyle name="Итог 2 2 8 17 4" xfId="46894"/>
    <cellStyle name="Итог 2 2 8 17 5" xfId="46895"/>
    <cellStyle name="Итог 2 2 8 17 6" xfId="46896"/>
    <cellStyle name="Итог 2 2 8 17 7" xfId="46897"/>
    <cellStyle name="Итог 2 2 8 17 8" xfId="46898"/>
    <cellStyle name="Итог 2 2 8 17 9" xfId="46899"/>
    <cellStyle name="Итог 2 2 8 18" xfId="46900"/>
    <cellStyle name="Итог 2 2 8 18 10" xfId="46901"/>
    <cellStyle name="Итог 2 2 8 18 11" xfId="46902"/>
    <cellStyle name="Итог 2 2 8 18 2" xfId="46903"/>
    <cellStyle name="Итог 2 2 8 18 3" xfId="46904"/>
    <cellStyle name="Итог 2 2 8 18 4" xfId="46905"/>
    <cellStyle name="Итог 2 2 8 18 5" xfId="46906"/>
    <cellStyle name="Итог 2 2 8 18 6" xfId="46907"/>
    <cellStyle name="Итог 2 2 8 18 7" xfId="46908"/>
    <cellStyle name="Итог 2 2 8 18 8" xfId="46909"/>
    <cellStyle name="Итог 2 2 8 18 9" xfId="46910"/>
    <cellStyle name="Итог 2 2 8 19" xfId="46911"/>
    <cellStyle name="Итог 2 2 8 2" xfId="46912"/>
    <cellStyle name="Итог 2 2 8 2 10" xfId="46913"/>
    <cellStyle name="Итог 2 2 8 2 11" xfId="46914"/>
    <cellStyle name="Итог 2 2 8 2 2" xfId="46915"/>
    <cellStyle name="Итог 2 2 8 2 3" xfId="46916"/>
    <cellStyle name="Итог 2 2 8 2 4" xfId="46917"/>
    <cellStyle name="Итог 2 2 8 2 5" xfId="46918"/>
    <cellStyle name="Итог 2 2 8 2 6" xfId="46919"/>
    <cellStyle name="Итог 2 2 8 2 7" xfId="46920"/>
    <cellStyle name="Итог 2 2 8 2 8" xfId="46921"/>
    <cellStyle name="Итог 2 2 8 2 9" xfId="46922"/>
    <cellStyle name="Итог 2 2 8 20" xfId="46923"/>
    <cellStyle name="Итог 2 2 8 21" xfId="46924"/>
    <cellStyle name="Итог 2 2 8 22" xfId="46925"/>
    <cellStyle name="Итог 2 2 8 23" xfId="46926"/>
    <cellStyle name="Итог 2 2 8 24" xfId="46927"/>
    <cellStyle name="Итог 2 2 8 25" xfId="46928"/>
    <cellStyle name="Итог 2 2 8 26" xfId="46929"/>
    <cellStyle name="Итог 2 2 8 27" xfId="46930"/>
    <cellStyle name="Итог 2 2 8 28" xfId="46931"/>
    <cellStyle name="Итог 2 2 8 29" xfId="46932"/>
    <cellStyle name="Итог 2 2 8 3" xfId="46933"/>
    <cellStyle name="Итог 2 2 8 3 10" xfId="46934"/>
    <cellStyle name="Итог 2 2 8 3 11" xfId="46935"/>
    <cellStyle name="Итог 2 2 8 3 2" xfId="46936"/>
    <cellStyle name="Итог 2 2 8 3 3" xfId="46937"/>
    <cellStyle name="Итог 2 2 8 3 4" xfId="46938"/>
    <cellStyle name="Итог 2 2 8 3 5" xfId="46939"/>
    <cellStyle name="Итог 2 2 8 3 6" xfId="46940"/>
    <cellStyle name="Итог 2 2 8 3 7" xfId="46941"/>
    <cellStyle name="Итог 2 2 8 3 8" xfId="46942"/>
    <cellStyle name="Итог 2 2 8 3 9" xfId="46943"/>
    <cellStyle name="Итог 2 2 8 30" xfId="46944"/>
    <cellStyle name="Итог 2 2 8 31" xfId="46945"/>
    <cellStyle name="Итог 2 2 8 32" xfId="46946"/>
    <cellStyle name="Итог 2 2 8 33" xfId="46947"/>
    <cellStyle name="Итог 2 2 8 34" xfId="46948"/>
    <cellStyle name="Итог 2 2 8 35" xfId="46949"/>
    <cellStyle name="Итог 2 2 8 36" xfId="46950"/>
    <cellStyle name="Итог 2 2 8 37" xfId="46951"/>
    <cellStyle name="Итог 2 2 8 38" xfId="46952"/>
    <cellStyle name="Итог 2 2 8 39" xfId="46953"/>
    <cellStyle name="Итог 2 2 8 4" xfId="46954"/>
    <cellStyle name="Итог 2 2 8 4 10" xfId="46955"/>
    <cellStyle name="Итог 2 2 8 4 11" xfId="46956"/>
    <cellStyle name="Итог 2 2 8 4 2" xfId="46957"/>
    <cellStyle name="Итог 2 2 8 4 3" xfId="46958"/>
    <cellStyle name="Итог 2 2 8 4 4" xfId="46959"/>
    <cellStyle name="Итог 2 2 8 4 5" xfId="46960"/>
    <cellStyle name="Итог 2 2 8 4 6" xfId="46961"/>
    <cellStyle name="Итог 2 2 8 4 7" xfId="46962"/>
    <cellStyle name="Итог 2 2 8 4 8" xfId="46963"/>
    <cellStyle name="Итог 2 2 8 4 9" xfId="46964"/>
    <cellStyle name="Итог 2 2 8 40" xfId="46965"/>
    <cellStyle name="Итог 2 2 8 5" xfId="46966"/>
    <cellStyle name="Итог 2 2 8 5 10" xfId="46967"/>
    <cellStyle name="Итог 2 2 8 5 11" xfId="46968"/>
    <cellStyle name="Итог 2 2 8 5 2" xfId="46969"/>
    <cellStyle name="Итог 2 2 8 5 3" xfId="46970"/>
    <cellStyle name="Итог 2 2 8 5 4" xfId="46971"/>
    <cellStyle name="Итог 2 2 8 5 5" xfId="46972"/>
    <cellStyle name="Итог 2 2 8 5 6" xfId="46973"/>
    <cellStyle name="Итог 2 2 8 5 7" xfId="46974"/>
    <cellStyle name="Итог 2 2 8 5 8" xfId="46975"/>
    <cellStyle name="Итог 2 2 8 5 9" xfId="46976"/>
    <cellStyle name="Итог 2 2 8 6" xfId="46977"/>
    <cellStyle name="Итог 2 2 8 6 10" xfId="46978"/>
    <cellStyle name="Итог 2 2 8 6 11" xfId="46979"/>
    <cellStyle name="Итог 2 2 8 6 2" xfId="46980"/>
    <cellStyle name="Итог 2 2 8 6 3" xfId="46981"/>
    <cellStyle name="Итог 2 2 8 6 4" xfId="46982"/>
    <cellStyle name="Итог 2 2 8 6 5" xfId="46983"/>
    <cellStyle name="Итог 2 2 8 6 6" xfId="46984"/>
    <cellStyle name="Итог 2 2 8 6 7" xfId="46985"/>
    <cellStyle name="Итог 2 2 8 6 8" xfId="46986"/>
    <cellStyle name="Итог 2 2 8 6 9" xfId="46987"/>
    <cellStyle name="Итог 2 2 8 7" xfId="46988"/>
    <cellStyle name="Итог 2 2 8 7 10" xfId="46989"/>
    <cellStyle name="Итог 2 2 8 7 11" xfId="46990"/>
    <cellStyle name="Итог 2 2 8 7 2" xfId="46991"/>
    <cellStyle name="Итог 2 2 8 7 3" xfId="46992"/>
    <cellStyle name="Итог 2 2 8 7 4" xfId="46993"/>
    <cellStyle name="Итог 2 2 8 7 5" xfId="46994"/>
    <cellStyle name="Итог 2 2 8 7 6" xfId="46995"/>
    <cellStyle name="Итог 2 2 8 7 7" xfId="46996"/>
    <cellStyle name="Итог 2 2 8 7 8" xfId="46997"/>
    <cellStyle name="Итог 2 2 8 7 9" xfId="46998"/>
    <cellStyle name="Итог 2 2 8 8" xfId="46999"/>
    <cellStyle name="Итог 2 2 8 8 10" xfId="47000"/>
    <cellStyle name="Итог 2 2 8 8 11" xfId="47001"/>
    <cellStyle name="Итог 2 2 8 8 2" xfId="47002"/>
    <cellStyle name="Итог 2 2 8 8 3" xfId="47003"/>
    <cellStyle name="Итог 2 2 8 8 4" xfId="47004"/>
    <cellStyle name="Итог 2 2 8 8 5" xfId="47005"/>
    <cellStyle name="Итог 2 2 8 8 6" xfId="47006"/>
    <cellStyle name="Итог 2 2 8 8 7" xfId="47007"/>
    <cellStyle name="Итог 2 2 8 8 8" xfId="47008"/>
    <cellStyle name="Итог 2 2 8 8 9" xfId="47009"/>
    <cellStyle name="Итог 2 2 8 9" xfId="47010"/>
    <cellStyle name="Итог 2 2 8 9 10" xfId="47011"/>
    <cellStyle name="Итог 2 2 8 9 11" xfId="47012"/>
    <cellStyle name="Итог 2 2 8 9 2" xfId="47013"/>
    <cellStyle name="Итог 2 2 8 9 3" xfId="47014"/>
    <cellStyle name="Итог 2 2 8 9 4" xfId="47015"/>
    <cellStyle name="Итог 2 2 8 9 5" xfId="47016"/>
    <cellStyle name="Итог 2 2 8 9 6" xfId="47017"/>
    <cellStyle name="Итог 2 2 8 9 7" xfId="47018"/>
    <cellStyle name="Итог 2 2 8 9 8" xfId="47019"/>
    <cellStyle name="Итог 2 2 8 9 9" xfId="47020"/>
    <cellStyle name="Итог 2 2 9" xfId="47021"/>
    <cellStyle name="Итог 2 2 9 10" xfId="47022"/>
    <cellStyle name="Итог 2 2 9 10 10" xfId="47023"/>
    <cellStyle name="Итог 2 2 9 10 11" xfId="47024"/>
    <cellStyle name="Итог 2 2 9 10 2" xfId="47025"/>
    <cellStyle name="Итог 2 2 9 10 3" xfId="47026"/>
    <cellStyle name="Итог 2 2 9 10 4" xfId="47027"/>
    <cellStyle name="Итог 2 2 9 10 5" xfId="47028"/>
    <cellStyle name="Итог 2 2 9 10 6" xfId="47029"/>
    <cellStyle name="Итог 2 2 9 10 7" xfId="47030"/>
    <cellStyle name="Итог 2 2 9 10 8" xfId="47031"/>
    <cellStyle name="Итог 2 2 9 10 9" xfId="47032"/>
    <cellStyle name="Итог 2 2 9 11" xfId="47033"/>
    <cellStyle name="Итог 2 2 9 11 10" xfId="47034"/>
    <cellStyle name="Итог 2 2 9 11 11" xfId="47035"/>
    <cellStyle name="Итог 2 2 9 11 2" xfId="47036"/>
    <cellStyle name="Итог 2 2 9 11 3" xfId="47037"/>
    <cellStyle name="Итог 2 2 9 11 4" xfId="47038"/>
    <cellStyle name="Итог 2 2 9 11 5" xfId="47039"/>
    <cellStyle name="Итог 2 2 9 11 6" xfId="47040"/>
    <cellStyle name="Итог 2 2 9 11 7" xfId="47041"/>
    <cellStyle name="Итог 2 2 9 11 8" xfId="47042"/>
    <cellStyle name="Итог 2 2 9 11 9" xfId="47043"/>
    <cellStyle name="Итог 2 2 9 12" xfId="47044"/>
    <cellStyle name="Итог 2 2 9 12 10" xfId="47045"/>
    <cellStyle name="Итог 2 2 9 12 11" xfId="47046"/>
    <cellStyle name="Итог 2 2 9 12 2" xfId="47047"/>
    <cellStyle name="Итог 2 2 9 12 3" xfId="47048"/>
    <cellStyle name="Итог 2 2 9 12 4" xfId="47049"/>
    <cellStyle name="Итог 2 2 9 12 5" xfId="47050"/>
    <cellStyle name="Итог 2 2 9 12 6" xfId="47051"/>
    <cellStyle name="Итог 2 2 9 12 7" xfId="47052"/>
    <cellStyle name="Итог 2 2 9 12 8" xfId="47053"/>
    <cellStyle name="Итог 2 2 9 12 9" xfId="47054"/>
    <cellStyle name="Итог 2 2 9 13" xfId="47055"/>
    <cellStyle name="Итог 2 2 9 13 10" xfId="47056"/>
    <cellStyle name="Итог 2 2 9 13 11" xfId="47057"/>
    <cellStyle name="Итог 2 2 9 13 2" xfId="47058"/>
    <cellStyle name="Итог 2 2 9 13 3" xfId="47059"/>
    <cellStyle name="Итог 2 2 9 13 4" xfId="47060"/>
    <cellStyle name="Итог 2 2 9 13 5" xfId="47061"/>
    <cellStyle name="Итог 2 2 9 13 6" xfId="47062"/>
    <cellStyle name="Итог 2 2 9 13 7" xfId="47063"/>
    <cellStyle name="Итог 2 2 9 13 8" xfId="47064"/>
    <cellStyle name="Итог 2 2 9 13 9" xfId="47065"/>
    <cellStyle name="Итог 2 2 9 14" xfId="47066"/>
    <cellStyle name="Итог 2 2 9 14 10" xfId="47067"/>
    <cellStyle name="Итог 2 2 9 14 11" xfId="47068"/>
    <cellStyle name="Итог 2 2 9 14 2" xfId="47069"/>
    <cellStyle name="Итог 2 2 9 14 3" xfId="47070"/>
    <cellStyle name="Итог 2 2 9 14 4" xfId="47071"/>
    <cellStyle name="Итог 2 2 9 14 5" xfId="47072"/>
    <cellStyle name="Итог 2 2 9 14 6" xfId="47073"/>
    <cellStyle name="Итог 2 2 9 14 7" xfId="47074"/>
    <cellStyle name="Итог 2 2 9 14 8" xfId="47075"/>
    <cellStyle name="Итог 2 2 9 14 9" xfId="47076"/>
    <cellStyle name="Итог 2 2 9 15" xfId="47077"/>
    <cellStyle name="Итог 2 2 9 15 10" xfId="47078"/>
    <cellStyle name="Итог 2 2 9 15 11" xfId="47079"/>
    <cellStyle name="Итог 2 2 9 15 2" xfId="47080"/>
    <cellStyle name="Итог 2 2 9 15 3" xfId="47081"/>
    <cellStyle name="Итог 2 2 9 15 4" xfId="47082"/>
    <cellStyle name="Итог 2 2 9 15 5" xfId="47083"/>
    <cellStyle name="Итог 2 2 9 15 6" xfId="47084"/>
    <cellStyle name="Итог 2 2 9 15 7" xfId="47085"/>
    <cellStyle name="Итог 2 2 9 15 8" xfId="47086"/>
    <cellStyle name="Итог 2 2 9 15 9" xfId="47087"/>
    <cellStyle name="Итог 2 2 9 16" xfId="47088"/>
    <cellStyle name="Итог 2 2 9 16 10" xfId="47089"/>
    <cellStyle name="Итог 2 2 9 16 11" xfId="47090"/>
    <cellStyle name="Итог 2 2 9 16 2" xfId="47091"/>
    <cellStyle name="Итог 2 2 9 16 3" xfId="47092"/>
    <cellStyle name="Итог 2 2 9 16 4" xfId="47093"/>
    <cellStyle name="Итог 2 2 9 16 5" xfId="47094"/>
    <cellStyle name="Итог 2 2 9 16 6" xfId="47095"/>
    <cellStyle name="Итог 2 2 9 16 7" xfId="47096"/>
    <cellStyle name="Итог 2 2 9 16 8" xfId="47097"/>
    <cellStyle name="Итог 2 2 9 16 9" xfId="47098"/>
    <cellStyle name="Итог 2 2 9 17" xfId="47099"/>
    <cellStyle name="Итог 2 2 9 17 10" xfId="47100"/>
    <cellStyle name="Итог 2 2 9 17 11" xfId="47101"/>
    <cellStyle name="Итог 2 2 9 17 2" xfId="47102"/>
    <cellStyle name="Итог 2 2 9 17 3" xfId="47103"/>
    <cellStyle name="Итог 2 2 9 17 4" xfId="47104"/>
    <cellStyle name="Итог 2 2 9 17 5" xfId="47105"/>
    <cellStyle name="Итог 2 2 9 17 6" xfId="47106"/>
    <cellStyle name="Итог 2 2 9 17 7" xfId="47107"/>
    <cellStyle name="Итог 2 2 9 17 8" xfId="47108"/>
    <cellStyle name="Итог 2 2 9 17 9" xfId="47109"/>
    <cellStyle name="Итог 2 2 9 18" xfId="47110"/>
    <cellStyle name="Итог 2 2 9 18 10" xfId="47111"/>
    <cellStyle name="Итог 2 2 9 18 11" xfId="47112"/>
    <cellStyle name="Итог 2 2 9 18 2" xfId="47113"/>
    <cellStyle name="Итог 2 2 9 18 3" xfId="47114"/>
    <cellStyle name="Итог 2 2 9 18 4" xfId="47115"/>
    <cellStyle name="Итог 2 2 9 18 5" xfId="47116"/>
    <cellStyle name="Итог 2 2 9 18 6" xfId="47117"/>
    <cellStyle name="Итог 2 2 9 18 7" xfId="47118"/>
    <cellStyle name="Итог 2 2 9 18 8" xfId="47119"/>
    <cellStyle name="Итог 2 2 9 18 9" xfId="47120"/>
    <cellStyle name="Итог 2 2 9 19" xfId="47121"/>
    <cellStyle name="Итог 2 2 9 2" xfId="47122"/>
    <cellStyle name="Итог 2 2 9 2 10" xfId="47123"/>
    <cellStyle name="Итог 2 2 9 2 11" xfId="47124"/>
    <cellStyle name="Итог 2 2 9 2 2" xfId="47125"/>
    <cellStyle name="Итог 2 2 9 2 3" xfId="47126"/>
    <cellStyle name="Итог 2 2 9 2 4" xfId="47127"/>
    <cellStyle name="Итог 2 2 9 2 5" xfId="47128"/>
    <cellStyle name="Итог 2 2 9 2 6" xfId="47129"/>
    <cellStyle name="Итог 2 2 9 2 7" xfId="47130"/>
    <cellStyle name="Итог 2 2 9 2 8" xfId="47131"/>
    <cellStyle name="Итог 2 2 9 2 9" xfId="47132"/>
    <cellStyle name="Итог 2 2 9 20" xfId="47133"/>
    <cellStyle name="Итог 2 2 9 21" xfId="47134"/>
    <cellStyle name="Итог 2 2 9 22" xfId="47135"/>
    <cellStyle name="Итог 2 2 9 23" xfId="47136"/>
    <cellStyle name="Итог 2 2 9 24" xfId="47137"/>
    <cellStyle name="Итог 2 2 9 25" xfId="47138"/>
    <cellStyle name="Итог 2 2 9 26" xfId="47139"/>
    <cellStyle name="Итог 2 2 9 27" xfId="47140"/>
    <cellStyle name="Итог 2 2 9 28" xfId="47141"/>
    <cellStyle name="Итог 2 2 9 29" xfId="47142"/>
    <cellStyle name="Итог 2 2 9 3" xfId="47143"/>
    <cellStyle name="Итог 2 2 9 3 10" xfId="47144"/>
    <cellStyle name="Итог 2 2 9 3 11" xfId="47145"/>
    <cellStyle name="Итог 2 2 9 3 2" xfId="47146"/>
    <cellStyle name="Итог 2 2 9 3 3" xfId="47147"/>
    <cellStyle name="Итог 2 2 9 3 4" xfId="47148"/>
    <cellStyle name="Итог 2 2 9 3 5" xfId="47149"/>
    <cellStyle name="Итог 2 2 9 3 6" xfId="47150"/>
    <cellStyle name="Итог 2 2 9 3 7" xfId="47151"/>
    <cellStyle name="Итог 2 2 9 3 8" xfId="47152"/>
    <cellStyle name="Итог 2 2 9 3 9" xfId="47153"/>
    <cellStyle name="Итог 2 2 9 30" xfId="47154"/>
    <cellStyle name="Итог 2 2 9 31" xfId="47155"/>
    <cellStyle name="Итог 2 2 9 32" xfId="47156"/>
    <cellStyle name="Итог 2 2 9 33" xfId="47157"/>
    <cellStyle name="Итог 2 2 9 34" xfId="47158"/>
    <cellStyle name="Итог 2 2 9 35" xfId="47159"/>
    <cellStyle name="Итог 2 2 9 36" xfId="47160"/>
    <cellStyle name="Итог 2 2 9 37" xfId="47161"/>
    <cellStyle name="Итог 2 2 9 38" xfId="47162"/>
    <cellStyle name="Итог 2 2 9 39" xfId="47163"/>
    <cellStyle name="Итог 2 2 9 4" xfId="47164"/>
    <cellStyle name="Итог 2 2 9 4 10" xfId="47165"/>
    <cellStyle name="Итог 2 2 9 4 11" xfId="47166"/>
    <cellStyle name="Итог 2 2 9 4 2" xfId="47167"/>
    <cellStyle name="Итог 2 2 9 4 3" xfId="47168"/>
    <cellStyle name="Итог 2 2 9 4 4" xfId="47169"/>
    <cellStyle name="Итог 2 2 9 4 5" xfId="47170"/>
    <cellStyle name="Итог 2 2 9 4 6" xfId="47171"/>
    <cellStyle name="Итог 2 2 9 4 7" xfId="47172"/>
    <cellStyle name="Итог 2 2 9 4 8" xfId="47173"/>
    <cellStyle name="Итог 2 2 9 4 9" xfId="47174"/>
    <cellStyle name="Итог 2 2 9 40" xfId="47175"/>
    <cellStyle name="Итог 2 2 9 5" xfId="47176"/>
    <cellStyle name="Итог 2 2 9 5 10" xfId="47177"/>
    <cellStyle name="Итог 2 2 9 5 11" xfId="47178"/>
    <cellStyle name="Итог 2 2 9 5 2" xfId="47179"/>
    <cellStyle name="Итог 2 2 9 5 3" xfId="47180"/>
    <cellStyle name="Итог 2 2 9 5 4" xfId="47181"/>
    <cellStyle name="Итог 2 2 9 5 5" xfId="47182"/>
    <cellStyle name="Итог 2 2 9 5 6" xfId="47183"/>
    <cellStyle name="Итог 2 2 9 5 7" xfId="47184"/>
    <cellStyle name="Итог 2 2 9 5 8" xfId="47185"/>
    <cellStyle name="Итог 2 2 9 5 9" xfId="47186"/>
    <cellStyle name="Итог 2 2 9 6" xfId="47187"/>
    <cellStyle name="Итог 2 2 9 6 10" xfId="47188"/>
    <cellStyle name="Итог 2 2 9 6 11" xfId="47189"/>
    <cellStyle name="Итог 2 2 9 6 2" xfId="47190"/>
    <cellStyle name="Итог 2 2 9 6 3" xfId="47191"/>
    <cellStyle name="Итог 2 2 9 6 4" xfId="47192"/>
    <cellStyle name="Итог 2 2 9 6 5" xfId="47193"/>
    <cellStyle name="Итог 2 2 9 6 6" xfId="47194"/>
    <cellStyle name="Итог 2 2 9 6 7" xfId="47195"/>
    <cellStyle name="Итог 2 2 9 6 8" xfId="47196"/>
    <cellStyle name="Итог 2 2 9 6 9" xfId="47197"/>
    <cellStyle name="Итог 2 2 9 7" xfId="47198"/>
    <cellStyle name="Итог 2 2 9 7 10" xfId="47199"/>
    <cellStyle name="Итог 2 2 9 7 11" xfId="47200"/>
    <cellStyle name="Итог 2 2 9 7 2" xfId="47201"/>
    <cellStyle name="Итог 2 2 9 7 3" xfId="47202"/>
    <cellStyle name="Итог 2 2 9 7 4" xfId="47203"/>
    <cellStyle name="Итог 2 2 9 7 5" xfId="47204"/>
    <cellStyle name="Итог 2 2 9 7 6" xfId="47205"/>
    <cellStyle name="Итог 2 2 9 7 7" xfId="47206"/>
    <cellStyle name="Итог 2 2 9 7 8" xfId="47207"/>
    <cellStyle name="Итог 2 2 9 7 9" xfId="47208"/>
    <cellStyle name="Итог 2 2 9 8" xfId="47209"/>
    <cellStyle name="Итог 2 2 9 8 10" xfId="47210"/>
    <cellStyle name="Итог 2 2 9 8 11" xfId="47211"/>
    <cellStyle name="Итог 2 2 9 8 2" xfId="47212"/>
    <cellStyle name="Итог 2 2 9 8 3" xfId="47213"/>
    <cellStyle name="Итог 2 2 9 8 4" xfId="47214"/>
    <cellStyle name="Итог 2 2 9 8 5" xfId="47215"/>
    <cellStyle name="Итог 2 2 9 8 6" xfId="47216"/>
    <cellStyle name="Итог 2 2 9 8 7" xfId="47217"/>
    <cellStyle name="Итог 2 2 9 8 8" xfId="47218"/>
    <cellStyle name="Итог 2 2 9 8 9" xfId="47219"/>
    <cellStyle name="Итог 2 2 9 9" xfId="47220"/>
    <cellStyle name="Итог 2 2 9 9 10" xfId="47221"/>
    <cellStyle name="Итог 2 2 9 9 11" xfId="47222"/>
    <cellStyle name="Итог 2 2 9 9 2" xfId="47223"/>
    <cellStyle name="Итог 2 2 9 9 3" xfId="47224"/>
    <cellStyle name="Итог 2 2 9 9 4" xfId="47225"/>
    <cellStyle name="Итог 2 2 9 9 5" xfId="47226"/>
    <cellStyle name="Итог 2 2 9 9 6" xfId="47227"/>
    <cellStyle name="Итог 2 2 9 9 7" xfId="47228"/>
    <cellStyle name="Итог 2 2 9 9 8" xfId="47229"/>
    <cellStyle name="Итог 2 2 9 9 9" xfId="47230"/>
    <cellStyle name="Итог 2 20" xfId="47231"/>
    <cellStyle name="Итог 2 20 10" xfId="47232"/>
    <cellStyle name="Итог 2 20 11" xfId="47233"/>
    <cellStyle name="Итог 2 20 2" xfId="47234"/>
    <cellStyle name="Итог 2 20 3" xfId="47235"/>
    <cellStyle name="Итог 2 20 4" xfId="47236"/>
    <cellStyle name="Итог 2 20 5" xfId="47237"/>
    <cellStyle name="Итог 2 20 6" xfId="47238"/>
    <cellStyle name="Итог 2 20 7" xfId="47239"/>
    <cellStyle name="Итог 2 20 8" xfId="47240"/>
    <cellStyle name="Итог 2 20 9" xfId="47241"/>
    <cellStyle name="Итог 2 21" xfId="47242"/>
    <cellStyle name="Итог 2 21 10" xfId="47243"/>
    <cellStyle name="Итог 2 21 11" xfId="47244"/>
    <cellStyle name="Итог 2 21 2" xfId="47245"/>
    <cellStyle name="Итог 2 21 3" xfId="47246"/>
    <cellStyle name="Итог 2 21 4" xfId="47247"/>
    <cellStyle name="Итог 2 21 5" xfId="47248"/>
    <cellStyle name="Итог 2 21 6" xfId="47249"/>
    <cellStyle name="Итог 2 21 7" xfId="47250"/>
    <cellStyle name="Итог 2 21 8" xfId="47251"/>
    <cellStyle name="Итог 2 21 9" xfId="47252"/>
    <cellStyle name="Итог 2 22" xfId="47253"/>
    <cellStyle name="Итог 2 22 10" xfId="47254"/>
    <cellStyle name="Итог 2 22 11" xfId="47255"/>
    <cellStyle name="Итог 2 22 2" xfId="47256"/>
    <cellStyle name="Итог 2 22 3" xfId="47257"/>
    <cellStyle name="Итог 2 22 4" xfId="47258"/>
    <cellStyle name="Итог 2 22 5" xfId="47259"/>
    <cellStyle name="Итог 2 22 6" xfId="47260"/>
    <cellStyle name="Итог 2 22 7" xfId="47261"/>
    <cellStyle name="Итог 2 22 8" xfId="47262"/>
    <cellStyle name="Итог 2 22 9" xfId="47263"/>
    <cellStyle name="Итог 2 23" xfId="47264"/>
    <cellStyle name="Итог 2 23 10" xfId="47265"/>
    <cellStyle name="Итог 2 23 11" xfId="47266"/>
    <cellStyle name="Итог 2 23 2" xfId="47267"/>
    <cellStyle name="Итог 2 23 3" xfId="47268"/>
    <cellStyle name="Итог 2 23 4" xfId="47269"/>
    <cellStyle name="Итог 2 23 5" xfId="47270"/>
    <cellStyle name="Итог 2 23 6" xfId="47271"/>
    <cellStyle name="Итог 2 23 7" xfId="47272"/>
    <cellStyle name="Итог 2 23 8" xfId="47273"/>
    <cellStyle name="Итог 2 23 9" xfId="47274"/>
    <cellStyle name="Итог 2 24" xfId="47275"/>
    <cellStyle name="Итог 2 24 10" xfId="47276"/>
    <cellStyle name="Итог 2 24 11" xfId="47277"/>
    <cellStyle name="Итог 2 24 2" xfId="47278"/>
    <cellStyle name="Итог 2 24 3" xfId="47279"/>
    <cellStyle name="Итог 2 24 4" xfId="47280"/>
    <cellStyle name="Итог 2 24 5" xfId="47281"/>
    <cellStyle name="Итог 2 24 6" xfId="47282"/>
    <cellStyle name="Итог 2 24 7" xfId="47283"/>
    <cellStyle name="Итог 2 24 8" xfId="47284"/>
    <cellStyle name="Итог 2 24 9" xfId="47285"/>
    <cellStyle name="Итог 2 25" xfId="47286"/>
    <cellStyle name="Итог 2 25 10" xfId="47287"/>
    <cellStyle name="Итог 2 25 11" xfId="47288"/>
    <cellStyle name="Итог 2 25 2" xfId="47289"/>
    <cellStyle name="Итог 2 25 3" xfId="47290"/>
    <cellStyle name="Итог 2 25 4" xfId="47291"/>
    <cellStyle name="Итог 2 25 5" xfId="47292"/>
    <cellStyle name="Итог 2 25 6" xfId="47293"/>
    <cellStyle name="Итог 2 25 7" xfId="47294"/>
    <cellStyle name="Итог 2 25 8" xfId="47295"/>
    <cellStyle name="Итог 2 25 9" xfId="47296"/>
    <cellStyle name="Итог 2 26" xfId="47297"/>
    <cellStyle name="Итог 2 26 10" xfId="47298"/>
    <cellStyle name="Итог 2 26 11" xfId="47299"/>
    <cellStyle name="Итог 2 26 2" xfId="47300"/>
    <cellStyle name="Итог 2 26 3" xfId="47301"/>
    <cellStyle name="Итог 2 26 4" xfId="47302"/>
    <cellStyle name="Итог 2 26 5" xfId="47303"/>
    <cellStyle name="Итог 2 26 6" xfId="47304"/>
    <cellStyle name="Итог 2 26 7" xfId="47305"/>
    <cellStyle name="Итог 2 26 8" xfId="47306"/>
    <cellStyle name="Итог 2 26 9" xfId="47307"/>
    <cellStyle name="Итог 2 27" xfId="47308"/>
    <cellStyle name="Итог 2 27 10" xfId="47309"/>
    <cellStyle name="Итог 2 27 11" xfId="47310"/>
    <cellStyle name="Итог 2 27 2" xfId="47311"/>
    <cellStyle name="Итог 2 27 3" xfId="47312"/>
    <cellStyle name="Итог 2 27 4" xfId="47313"/>
    <cellStyle name="Итог 2 27 5" xfId="47314"/>
    <cellStyle name="Итог 2 27 6" xfId="47315"/>
    <cellStyle name="Итог 2 27 7" xfId="47316"/>
    <cellStyle name="Итог 2 27 8" xfId="47317"/>
    <cellStyle name="Итог 2 27 9" xfId="47318"/>
    <cellStyle name="Итог 2 28" xfId="47319"/>
    <cellStyle name="Итог 2 28 10" xfId="47320"/>
    <cellStyle name="Итог 2 28 11" xfId="47321"/>
    <cellStyle name="Итог 2 28 2" xfId="47322"/>
    <cellStyle name="Итог 2 28 3" xfId="47323"/>
    <cellStyle name="Итог 2 28 4" xfId="47324"/>
    <cellStyle name="Итог 2 28 5" xfId="47325"/>
    <cellStyle name="Итог 2 28 6" xfId="47326"/>
    <cellStyle name="Итог 2 28 7" xfId="47327"/>
    <cellStyle name="Итог 2 28 8" xfId="47328"/>
    <cellStyle name="Итог 2 28 9" xfId="47329"/>
    <cellStyle name="Итог 2 29" xfId="47330"/>
    <cellStyle name="Итог 2 29 10" xfId="47331"/>
    <cellStyle name="Итог 2 29 11" xfId="47332"/>
    <cellStyle name="Итог 2 29 2" xfId="47333"/>
    <cellStyle name="Итог 2 29 3" xfId="47334"/>
    <cellStyle name="Итог 2 29 4" xfId="47335"/>
    <cellStyle name="Итог 2 29 5" xfId="47336"/>
    <cellStyle name="Итог 2 29 6" xfId="47337"/>
    <cellStyle name="Итог 2 29 7" xfId="47338"/>
    <cellStyle name="Итог 2 29 8" xfId="47339"/>
    <cellStyle name="Итог 2 29 9" xfId="47340"/>
    <cellStyle name="Итог 2 3" xfId="47341"/>
    <cellStyle name="Итог 2 3 10" xfId="47342"/>
    <cellStyle name="Итог 2 3 10 10" xfId="47343"/>
    <cellStyle name="Итог 2 3 10 11" xfId="47344"/>
    <cellStyle name="Итог 2 3 10 2" xfId="47345"/>
    <cellStyle name="Итог 2 3 10 3" xfId="47346"/>
    <cellStyle name="Итог 2 3 10 4" xfId="47347"/>
    <cellStyle name="Итог 2 3 10 5" xfId="47348"/>
    <cellStyle name="Итог 2 3 10 6" xfId="47349"/>
    <cellStyle name="Итог 2 3 10 7" xfId="47350"/>
    <cellStyle name="Итог 2 3 10 8" xfId="47351"/>
    <cellStyle name="Итог 2 3 10 9" xfId="47352"/>
    <cellStyle name="Итог 2 3 11" xfId="47353"/>
    <cellStyle name="Итог 2 3 11 10" xfId="47354"/>
    <cellStyle name="Итог 2 3 11 11" xfId="47355"/>
    <cellStyle name="Итог 2 3 11 2" xfId="47356"/>
    <cellStyle name="Итог 2 3 11 3" xfId="47357"/>
    <cellStyle name="Итог 2 3 11 4" xfId="47358"/>
    <cellStyle name="Итог 2 3 11 5" xfId="47359"/>
    <cellStyle name="Итог 2 3 11 6" xfId="47360"/>
    <cellStyle name="Итог 2 3 11 7" xfId="47361"/>
    <cellStyle name="Итог 2 3 11 8" xfId="47362"/>
    <cellStyle name="Итог 2 3 11 9" xfId="47363"/>
    <cellStyle name="Итог 2 3 12" xfId="47364"/>
    <cellStyle name="Итог 2 3 12 10" xfId="47365"/>
    <cellStyle name="Итог 2 3 12 11" xfId="47366"/>
    <cellStyle name="Итог 2 3 12 2" xfId="47367"/>
    <cellStyle name="Итог 2 3 12 3" xfId="47368"/>
    <cellStyle name="Итог 2 3 12 4" xfId="47369"/>
    <cellStyle name="Итог 2 3 12 5" xfId="47370"/>
    <cellStyle name="Итог 2 3 12 6" xfId="47371"/>
    <cellStyle name="Итог 2 3 12 7" xfId="47372"/>
    <cellStyle name="Итог 2 3 12 8" xfId="47373"/>
    <cellStyle name="Итог 2 3 12 9" xfId="47374"/>
    <cellStyle name="Итог 2 3 13" xfId="47375"/>
    <cellStyle name="Итог 2 3 13 10" xfId="47376"/>
    <cellStyle name="Итог 2 3 13 11" xfId="47377"/>
    <cellStyle name="Итог 2 3 13 2" xfId="47378"/>
    <cellStyle name="Итог 2 3 13 3" xfId="47379"/>
    <cellStyle name="Итог 2 3 13 4" xfId="47380"/>
    <cellStyle name="Итог 2 3 13 5" xfId="47381"/>
    <cellStyle name="Итог 2 3 13 6" xfId="47382"/>
    <cellStyle name="Итог 2 3 13 7" xfId="47383"/>
    <cellStyle name="Итог 2 3 13 8" xfId="47384"/>
    <cellStyle name="Итог 2 3 13 9" xfId="47385"/>
    <cellStyle name="Итог 2 3 14" xfId="47386"/>
    <cellStyle name="Итог 2 3 14 10" xfId="47387"/>
    <cellStyle name="Итог 2 3 14 11" xfId="47388"/>
    <cellStyle name="Итог 2 3 14 2" xfId="47389"/>
    <cellStyle name="Итог 2 3 14 3" xfId="47390"/>
    <cellStyle name="Итог 2 3 14 4" xfId="47391"/>
    <cellStyle name="Итог 2 3 14 5" xfId="47392"/>
    <cellStyle name="Итог 2 3 14 6" xfId="47393"/>
    <cellStyle name="Итог 2 3 14 7" xfId="47394"/>
    <cellStyle name="Итог 2 3 14 8" xfId="47395"/>
    <cellStyle name="Итог 2 3 14 9" xfId="47396"/>
    <cellStyle name="Итог 2 3 15" xfId="47397"/>
    <cellStyle name="Итог 2 3 15 10" xfId="47398"/>
    <cellStyle name="Итог 2 3 15 11" xfId="47399"/>
    <cellStyle name="Итог 2 3 15 2" xfId="47400"/>
    <cellStyle name="Итог 2 3 15 3" xfId="47401"/>
    <cellStyle name="Итог 2 3 15 4" xfId="47402"/>
    <cellStyle name="Итог 2 3 15 5" xfId="47403"/>
    <cellStyle name="Итог 2 3 15 6" xfId="47404"/>
    <cellStyle name="Итог 2 3 15 7" xfId="47405"/>
    <cellStyle name="Итог 2 3 15 8" xfId="47406"/>
    <cellStyle name="Итог 2 3 15 9" xfId="47407"/>
    <cellStyle name="Итог 2 3 16" xfId="47408"/>
    <cellStyle name="Итог 2 3 16 10" xfId="47409"/>
    <cellStyle name="Итог 2 3 16 11" xfId="47410"/>
    <cellStyle name="Итог 2 3 16 2" xfId="47411"/>
    <cellStyle name="Итог 2 3 16 3" xfId="47412"/>
    <cellStyle name="Итог 2 3 16 4" xfId="47413"/>
    <cellStyle name="Итог 2 3 16 5" xfId="47414"/>
    <cellStyle name="Итог 2 3 16 6" xfId="47415"/>
    <cellStyle name="Итог 2 3 16 7" xfId="47416"/>
    <cellStyle name="Итог 2 3 16 8" xfId="47417"/>
    <cellStyle name="Итог 2 3 16 9" xfId="47418"/>
    <cellStyle name="Итог 2 3 17" xfId="47419"/>
    <cellStyle name="Итог 2 3 17 10" xfId="47420"/>
    <cellStyle name="Итог 2 3 17 11" xfId="47421"/>
    <cellStyle name="Итог 2 3 17 2" xfId="47422"/>
    <cellStyle name="Итог 2 3 17 3" xfId="47423"/>
    <cellStyle name="Итог 2 3 17 4" xfId="47424"/>
    <cellStyle name="Итог 2 3 17 5" xfId="47425"/>
    <cellStyle name="Итог 2 3 17 6" xfId="47426"/>
    <cellStyle name="Итог 2 3 17 7" xfId="47427"/>
    <cellStyle name="Итог 2 3 17 8" xfId="47428"/>
    <cellStyle name="Итог 2 3 17 9" xfId="47429"/>
    <cellStyle name="Итог 2 3 18" xfId="47430"/>
    <cellStyle name="Итог 2 3 18 10" xfId="47431"/>
    <cellStyle name="Итог 2 3 18 11" xfId="47432"/>
    <cellStyle name="Итог 2 3 18 2" xfId="47433"/>
    <cellStyle name="Итог 2 3 18 3" xfId="47434"/>
    <cellStyle name="Итог 2 3 18 4" xfId="47435"/>
    <cellStyle name="Итог 2 3 18 5" xfId="47436"/>
    <cellStyle name="Итог 2 3 18 6" xfId="47437"/>
    <cellStyle name="Итог 2 3 18 7" xfId="47438"/>
    <cellStyle name="Итог 2 3 18 8" xfId="47439"/>
    <cellStyle name="Итог 2 3 18 9" xfId="47440"/>
    <cellStyle name="Итог 2 3 19" xfId="47441"/>
    <cellStyle name="Итог 2 3 2" xfId="47442"/>
    <cellStyle name="Итог 2 3 2 10" xfId="47443"/>
    <cellStyle name="Итог 2 3 2 11" xfId="47444"/>
    <cellStyle name="Итог 2 3 2 2" xfId="47445"/>
    <cellStyle name="Итог 2 3 2 3" xfId="47446"/>
    <cellStyle name="Итог 2 3 2 4" xfId="47447"/>
    <cellStyle name="Итог 2 3 2 5" xfId="47448"/>
    <cellStyle name="Итог 2 3 2 6" xfId="47449"/>
    <cellStyle name="Итог 2 3 2 7" xfId="47450"/>
    <cellStyle name="Итог 2 3 2 8" xfId="47451"/>
    <cellStyle name="Итог 2 3 2 9" xfId="47452"/>
    <cellStyle name="Итог 2 3 20" xfId="47453"/>
    <cellStyle name="Итог 2 3 21" xfId="47454"/>
    <cellStyle name="Итог 2 3 22" xfId="47455"/>
    <cellStyle name="Итог 2 3 23" xfId="47456"/>
    <cellStyle name="Итог 2 3 24" xfId="47457"/>
    <cellStyle name="Итог 2 3 25" xfId="47458"/>
    <cellStyle name="Итог 2 3 26" xfId="47459"/>
    <cellStyle name="Итог 2 3 27" xfId="47460"/>
    <cellStyle name="Итог 2 3 28" xfId="47461"/>
    <cellStyle name="Итог 2 3 29" xfId="47462"/>
    <cellStyle name="Итог 2 3 3" xfId="47463"/>
    <cellStyle name="Итог 2 3 3 10" xfId="47464"/>
    <cellStyle name="Итог 2 3 3 11" xfId="47465"/>
    <cellStyle name="Итог 2 3 3 2" xfId="47466"/>
    <cellStyle name="Итог 2 3 3 3" xfId="47467"/>
    <cellStyle name="Итог 2 3 3 4" xfId="47468"/>
    <cellStyle name="Итог 2 3 3 5" xfId="47469"/>
    <cellStyle name="Итог 2 3 3 6" xfId="47470"/>
    <cellStyle name="Итог 2 3 3 7" xfId="47471"/>
    <cellStyle name="Итог 2 3 3 8" xfId="47472"/>
    <cellStyle name="Итог 2 3 3 9" xfId="47473"/>
    <cellStyle name="Итог 2 3 30" xfId="47474"/>
    <cellStyle name="Итог 2 3 31" xfId="47475"/>
    <cellStyle name="Итог 2 3 32" xfId="47476"/>
    <cellStyle name="Итог 2 3 33" xfId="47477"/>
    <cellStyle name="Итог 2 3 34" xfId="47478"/>
    <cellStyle name="Итог 2 3 35" xfId="47479"/>
    <cellStyle name="Итог 2 3 36" xfId="47480"/>
    <cellStyle name="Итог 2 3 37" xfId="47481"/>
    <cellStyle name="Итог 2 3 38" xfId="47482"/>
    <cellStyle name="Итог 2 3 39" xfId="47483"/>
    <cellStyle name="Итог 2 3 4" xfId="47484"/>
    <cellStyle name="Итог 2 3 4 10" xfId="47485"/>
    <cellStyle name="Итог 2 3 4 11" xfId="47486"/>
    <cellStyle name="Итог 2 3 4 2" xfId="47487"/>
    <cellStyle name="Итог 2 3 4 3" xfId="47488"/>
    <cellStyle name="Итог 2 3 4 4" xfId="47489"/>
    <cellStyle name="Итог 2 3 4 5" xfId="47490"/>
    <cellStyle name="Итог 2 3 4 6" xfId="47491"/>
    <cellStyle name="Итог 2 3 4 7" xfId="47492"/>
    <cellStyle name="Итог 2 3 4 8" xfId="47493"/>
    <cellStyle name="Итог 2 3 4 9" xfId="47494"/>
    <cellStyle name="Итог 2 3 40" xfId="47495"/>
    <cellStyle name="Итог 2 3 5" xfId="47496"/>
    <cellStyle name="Итог 2 3 5 10" xfId="47497"/>
    <cellStyle name="Итог 2 3 5 11" xfId="47498"/>
    <cellStyle name="Итог 2 3 5 2" xfId="47499"/>
    <cellStyle name="Итог 2 3 5 3" xfId="47500"/>
    <cellStyle name="Итог 2 3 5 4" xfId="47501"/>
    <cellStyle name="Итог 2 3 5 5" xfId="47502"/>
    <cellStyle name="Итог 2 3 5 6" xfId="47503"/>
    <cellStyle name="Итог 2 3 5 7" xfId="47504"/>
    <cellStyle name="Итог 2 3 5 8" xfId="47505"/>
    <cellStyle name="Итог 2 3 5 9" xfId="47506"/>
    <cellStyle name="Итог 2 3 6" xfId="47507"/>
    <cellStyle name="Итог 2 3 6 10" xfId="47508"/>
    <cellStyle name="Итог 2 3 6 11" xfId="47509"/>
    <cellStyle name="Итог 2 3 6 2" xfId="47510"/>
    <cellStyle name="Итог 2 3 6 3" xfId="47511"/>
    <cellStyle name="Итог 2 3 6 4" xfId="47512"/>
    <cellStyle name="Итог 2 3 6 5" xfId="47513"/>
    <cellStyle name="Итог 2 3 6 6" xfId="47514"/>
    <cellStyle name="Итог 2 3 6 7" xfId="47515"/>
    <cellStyle name="Итог 2 3 6 8" xfId="47516"/>
    <cellStyle name="Итог 2 3 6 9" xfId="47517"/>
    <cellStyle name="Итог 2 3 7" xfId="47518"/>
    <cellStyle name="Итог 2 3 7 10" xfId="47519"/>
    <cellStyle name="Итог 2 3 7 11" xfId="47520"/>
    <cellStyle name="Итог 2 3 7 2" xfId="47521"/>
    <cellStyle name="Итог 2 3 7 3" xfId="47522"/>
    <cellStyle name="Итог 2 3 7 4" xfId="47523"/>
    <cellStyle name="Итог 2 3 7 5" xfId="47524"/>
    <cellStyle name="Итог 2 3 7 6" xfId="47525"/>
    <cellStyle name="Итог 2 3 7 7" xfId="47526"/>
    <cellStyle name="Итог 2 3 7 8" xfId="47527"/>
    <cellStyle name="Итог 2 3 7 9" xfId="47528"/>
    <cellStyle name="Итог 2 3 8" xfId="47529"/>
    <cellStyle name="Итог 2 3 8 10" xfId="47530"/>
    <cellStyle name="Итог 2 3 8 11" xfId="47531"/>
    <cellStyle name="Итог 2 3 8 2" xfId="47532"/>
    <cellStyle name="Итог 2 3 8 3" xfId="47533"/>
    <cellStyle name="Итог 2 3 8 4" xfId="47534"/>
    <cellStyle name="Итог 2 3 8 5" xfId="47535"/>
    <cellStyle name="Итог 2 3 8 6" xfId="47536"/>
    <cellStyle name="Итог 2 3 8 7" xfId="47537"/>
    <cellStyle name="Итог 2 3 8 8" xfId="47538"/>
    <cellStyle name="Итог 2 3 8 9" xfId="47539"/>
    <cellStyle name="Итог 2 3 9" xfId="47540"/>
    <cellStyle name="Итог 2 3 9 10" xfId="47541"/>
    <cellStyle name="Итог 2 3 9 11" xfId="47542"/>
    <cellStyle name="Итог 2 3 9 2" xfId="47543"/>
    <cellStyle name="Итог 2 3 9 3" xfId="47544"/>
    <cellStyle name="Итог 2 3 9 4" xfId="47545"/>
    <cellStyle name="Итог 2 3 9 5" xfId="47546"/>
    <cellStyle name="Итог 2 3 9 6" xfId="47547"/>
    <cellStyle name="Итог 2 3 9 7" xfId="47548"/>
    <cellStyle name="Итог 2 3 9 8" xfId="47549"/>
    <cellStyle name="Итог 2 3 9 9" xfId="47550"/>
    <cellStyle name="Итог 2 30" xfId="47551"/>
    <cellStyle name="Итог 2 31" xfId="47552"/>
    <cellStyle name="Итог 2 32" xfId="47553"/>
    <cellStyle name="Итог 2 33" xfId="47554"/>
    <cellStyle name="Итог 2 34" xfId="47555"/>
    <cellStyle name="Итог 2 35" xfId="47556"/>
    <cellStyle name="Итог 2 36" xfId="47557"/>
    <cellStyle name="Итог 2 37" xfId="47558"/>
    <cellStyle name="Итог 2 38" xfId="47559"/>
    <cellStyle name="Итог 2 39" xfId="47560"/>
    <cellStyle name="Итог 2 4" xfId="47561"/>
    <cellStyle name="Итог 2 4 10" xfId="47562"/>
    <cellStyle name="Итог 2 4 10 10" xfId="47563"/>
    <cellStyle name="Итог 2 4 10 11" xfId="47564"/>
    <cellStyle name="Итог 2 4 10 2" xfId="47565"/>
    <cellStyle name="Итог 2 4 10 3" xfId="47566"/>
    <cellStyle name="Итог 2 4 10 4" xfId="47567"/>
    <cellStyle name="Итог 2 4 10 5" xfId="47568"/>
    <cellStyle name="Итог 2 4 10 6" xfId="47569"/>
    <cellStyle name="Итог 2 4 10 7" xfId="47570"/>
    <cellStyle name="Итог 2 4 10 8" xfId="47571"/>
    <cellStyle name="Итог 2 4 10 9" xfId="47572"/>
    <cellStyle name="Итог 2 4 11" xfId="47573"/>
    <cellStyle name="Итог 2 4 11 10" xfId="47574"/>
    <cellStyle name="Итог 2 4 11 11" xfId="47575"/>
    <cellStyle name="Итог 2 4 11 2" xfId="47576"/>
    <cellStyle name="Итог 2 4 11 3" xfId="47577"/>
    <cellStyle name="Итог 2 4 11 4" xfId="47578"/>
    <cellStyle name="Итог 2 4 11 5" xfId="47579"/>
    <cellStyle name="Итог 2 4 11 6" xfId="47580"/>
    <cellStyle name="Итог 2 4 11 7" xfId="47581"/>
    <cellStyle name="Итог 2 4 11 8" xfId="47582"/>
    <cellStyle name="Итог 2 4 11 9" xfId="47583"/>
    <cellStyle name="Итог 2 4 12" xfId="47584"/>
    <cellStyle name="Итог 2 4 12 10" xfId="47585"/>
    <cellStyle name="Итог 2 4 12 11" xfId="47586"/>
    <cellStyle name="Итог 2 4 12 2" xfId="47587"/>
    <cellStyle name="Итог 2 4 12 3" xfId="47588"/>
    <cellStyle name="Итог 2 4 12 4" xfId="47589"/>
    <cellStyle name="Итог 2 4 12 5" xfId="47590"/>
    <cellStyle name="Итог 2 4 12 6" xfId="47591"/>
    <cellStyle name="Итог 2 4 12 7" xfId="47592"/>
    <cellStyle name="Итог 2 4 12 8" xfId="47593"/>
    <cellStyle name="Итог 2 4 12 9" xfId="47594"/>
    <cellStyle name="Итог 2 4 13" xfId="47595"/>
    <cellStyle name="Итог 2 4 13 10" xfId="47596"/>
    <cellStyle name="Итог 2 4 13 11" xfId="47597"/>
    <cellStyle name="Итог 2 4 13 2" xfId="47598"/>
    <cellStyle name="Итог 2 4 13 3" xfId="47599"/>
    <cellStyle name="Итог 2 4 13 4" xfId="47600"/>
    <cellStyle name="Итог 2 4 13 5" xfId="47601"/>
    <cellStyle name="Итог 2 4 13 6" xfId="47602"/>
    <cellStyle name="Итог 2 4 13 7" xfId="47603"/>
    <cellStyle name="Итог 2 4 13 8" xfId="47604"/>
    <cellStyle name="Итог 2 4 13 9" xfId="47605"/>
    <cellStyle name="Итог 2 4 14" xfId="47606"/>
    <cellStyle name="Итог 2 4 14 10" xfId="47607"/>
    <cellStyle name="Итог 2 4 14 11" xfId="47608"/>
    <cellStyle name="Итог 2 4 14 2" xfId="47609"/>
    <cellStyle name="Итог 2 4 14 3" xfId="47610"/>
    <cellStyle name="Итог 2 4 14 4" xfId="47611"/>
    <cellStyle name="Итог 2 4 14 5" xfId="47612"/>
    <cellStyle name="Итог 2 4 14 6" xfId="47613"/>
    <cellStyle name="Итог 2 4 14 7" xfId="47614"/>
    <cellStyle name="Итог 2 4 14 8" xfId="47615"/>
    <cellStyle name="Итог 2 4 14 9" xfId="47616"/>
    <cellStyle name="Итог 2 4 15" xfId="47617"/>
    <cellStyle name="Итог 2 4 15 10" xfId="47618"/>
    <cellStyle name="Итог 2 4 15 11" xfId="47619"/>
    <cellStyle name="Итог 2 4 15 2" xfId="47620"/>
    <cellStyle name="Итог 2 4 15 3" xfId="47621"/>
    <cellStyle name="Итог 2 4 15 4" xfId="47622"/>
    <cellStyle name="Итог 2 4 15 5" xfId="47623"/>
    <cellStyle name="Итог 2 4 15 6" xfId="47624"/>
    <cellStyle name="Итог 2 4 15 7" xfId="47625"/>
    <cellStyle name="Итог 2 4 15 8" xfId="47626"/>
    <cellStyle name="Итог 2 4 15 9" xfId="47627"/>
    <cellStyle name="Итог 2 4 16" xfId="47628"/>
    <cellStyle name="Итог 2 4 16 10" xfId="47629"/>
    <cellStyle name="Итог 2 4 16 11" xfId="47630"/>
    <cellStyle name="Итог 2 4 16 2" xfId="47631"/>
    <cellStyle name="Итог 2 4 16 3" xfId="47632"/>
    <cellStyle name="Итог 2 4 16 4" xfId="47633"/>
    <cellStyle name="Итог 2 4 16 5" xfId="47634"/>
    <cellStyle name="Итог 2 4 16 6" xfId="47635"/>
    <cellStyle name="Итог 2 4 16 7" xfId="47636"/>
    <cellStyle name="Итог 2 4 16 8" xfId="47637"/>
    <cellStyle name="Итог 2 4 16 9" xfId="47638"/>
    <cellStyle name="Итог 2 4 17" xfId="47639"/>
    <cellStyle name="Итог 2 4 17 10" xfId="47640"/>
    <cellStyle name="Итог 2 4 17 11" xfId="47641"/>
    <cellStyle name="Итог 2 4 17 2" xfId="47642"/>
    <cellStyle name="Итог 2 4 17 3" xfId="47643"/>
    <cellStyle name="Итог 2 4 17 4" xfId="47644"/>
    <cellStyle name="Итог 2 4 17 5" xfId="47645"/>
    <cellStyle name="Итог 2 4 17 6" xfId="47646"/>
    <cellStyle name="Итог 2 4 17 7" xfId="47647"/>
    <cellStyle name="Итог 2 4 17 8" xfId="47648"/>
    <cellStyle name="Итог 2 4 17 9" xfId="47649"/>
    <cellStyle name="Итог 2 4 18" xfId="47650"/>
    <cellStyle name="Итог 2 4 18 10" xfId="47651"/>
    <cellStyle name="Итог 2 4 18 11" xfId="47652"/>
    <cellStyle name="Итог 2 4 18 2" xfId="47653"/>
    <cellStyle name="Итог 2 4 18 3" xfId="47654"/>
    <cellStyle name="Итог 2 4 18 4" xfId="47655"/>
    <cellStyle name="Итог 2 4 18 5" xfId="47656"/>
    <cellStyle name="Итог 2 4 18 6" xfId="47657"/>
    <cellStyle name="Итог 2 4 18 7" xfId="47658"/>
    <cellStyle name="Итог 2 4 18 8" xfId="47659"/>
    <cellStyle name="Итог 2 4 18 9" xfId="47660"/>
    <cellStyle name="Итог 2 4 19" xfId="47661"/>
    <cellStyle name="Итог 2 4 2" xfId="47662"/>
    <cellStyle name="Итог 2 4 2 10" xfId="47663"/>
    <cellStyle name="Итог 2 4 2 11" xfId="47664"/>
    <cellStyle name="Итог 2 4 2 2" xfId="47665"/>
    <cellStyle name="Итог 2 4 2 3" xfId="47666"/>
    <cellStyle name="Итог 2 4 2 4" xfId="47667"/>
    <cellStyle name="Итог 2 4 2 5" xfId="47668"/>
    <cellStyle name="Итог 2 4 2 6" xfId="47669"/>
    <cellStyle name="Итог 2 4 2 7" xfId="47670"/>
    <cellStyle name="Итог 2 4 2 8" xfId="47671"/>
    <cellStyle name="Итог 2 4 2 9" xfId="47672"/>
    <cellStyle name="Итог 2 4 20" xfId="47673"/>
    <cellStyle name="Итог 2 4 21" xfId="47674"/>
    <cellStyle name="Итог 2 4 22" xfId="47675"/>
    <cellStyle name="Итог 2 4 23" xfId="47676"/>
    <cellStyle name="Итог 2 4 24" xfId="47677"/>
    <cellStyle name="Итог 2 4 25" xfId="47678"/>
    <cellStyle name="Итог 2 4 26" xfId="47679"/>
    <cellStyle name="Итог 2 4 27" xfId="47680"/>
    <cellStyle name="Итог 2 4 28" xfId="47681"/>
    <cellStyle name="Итог 2 4 29" xfId="47682"/>
    <cellStyle name="Итог 2 4 3" xfId="47683"/>
    <cellStyle name="Итог 2 4 3 10" xfId="47684"/>
    <cellStyle name="Итог 2 4 3 11" xfId="47685"/>
    <cellStyle name="Итог 2 4 3 2" xfId="47686"/>
    <cellStyle name="Итог 2 4 3 3" xfId="47687"/>
    <cellStyle name="Итог 2 4 3 4" xfId="47688"/>
    <cellStyle name="Итог 2 4 3 5" xfId="47689"/>
    <cellStyle name="Итог 2 4 3 6" xfId="47690"/>
    <cellStyle name="Итог 2 4 3 7" xfId="47691"/>
    <cellStyle name="Итог 2 4 3 8" xfId="47692"/>
    <cellStyle name="Итог 2 4 3 9" xfId="47693"/>
    <cellStyle name="Итог 2 4 30" xfId="47694"/>
    <cellStyle name="Итог 2 4 31" xfId="47695"/>
    <cellStyle name="Итог 2 4 32" xfId="47696"/>
    <cellStyle name="Итог 2 4 33" xfId="47697"/>
    <cellStyle name="Итог 2 4 34" xfId="47698"/>
    <cellStyle name="Итог 2 4 35" xfId="47699"/>
    <cellStyle name="Итог 2 4 36" xfId="47700"/>
    <cellStyle name="Итог 2 4 37" xfId="47701"/>
    <cellStyle name="Итог 2 4 38" xfId="47702"/>
    <cellStyle name="Итог 2 4 39" xfId="47703"/>
    <cellStyle name="Итог 2 4 4" xfId="47704"/>
    <cellStyle name="Итог 2 4 4 10" xfId="47705"/>
    <cellStyle name="Итог 2 4 4 11" xfId="47706"/>
    <cellStyle name="Итог 2 4 4 2" xfId="47707"/>
    <cellStyle name="Итог 2 4 4 3" xfId="47708"/>
    <cellStyle name="Итог 2 4 4 4" xfId="47709"/>
    <cellStyle name="Итог 2 4 4 5" xfId="47710"/>
    <cellStyle name="Итог 2 4 4 6" xfId="47711"/>
    <cellStyle name="Итог 2 4 4 7" xfId="47712"/>
    <cellStyle name="Итог 2 4 4 8" xfId="47713"/>
    <cellStyle name="Итог 2 4 4 9" xfId="47714"/>
    <cellStyle name="Итог 2 4 40" xfId="47715"/>
    <cellStyle name="Итог 2 4 5" xfId="47716"/>
    <cellStyle name="Итог 2 4 5 10" xfId="47717"/>
    <cellStyle name="Итог 2 4 5 11" xfId="47718"/>
    <cellStyle name="Итог 2 4 5 2" xfId="47719"/>
    <cellStyle name="Итог 2 4 5 3" xfId="47720"/>
    <cellStyle name="Итог 2 4 5 4" xfId="47721"/>
    <cellStyle name="Итог 2 4 5 5" xfId="47722"/>
    <cellStyle name="Итог 2 4 5 6" xfId="47723"/>
    <cellStyle name="Итог 2 4 5 7" xfId="47724"/>
    <cellStyle name="Итог 2 4 5 8" xfId="47725"/>
    <cellStyle name="Итог 2 4 5 9" xfId="47726"/>
    <cellStyle name="Итог 2 4 6" xfId="47727"/>
    <cellStyle name="Итог 2 4 6 10" xfId="47728"/>
    <cellStyle name="Итог 2 4 6 11" xfId="47729"/>
    <cellStyle name="Итог 2 4 6 2" xfId="47730"/>
    <cellStyle name="Итог 2 4 6 3" xfId="47731"/>
    <cellStyle name="Итог 2 4 6 4" xfId="47732"/>
    <cellStyle name="Итог 2 4 6 5" xfId="47733"/>
    <cellStyle name="Итог 2 4 6 6" xfId="47734"/>
    <cellStyle name="Итог 2 4 6 7" xfId="47735"/>
    <cellStyle name="Итог 2 4 6 8" xfId="47736"/>
    <cellStyle name="Итог 2 4 6 9" xfId="47737"/>
    <cellStyle name="Итог 2 4 7" xfId="47738"/>
    <cellStyle name="Итог 2 4 7 10" xfId="47739"/>
    <cellStyle name="Итог 2 4 7 11" xfId="47740"/>
    <cellStyle name="Итог 2 4 7 2" xfId="47741"/>
    <cellStyle name="Итог 2 4 7 3" xfId="47742"/>
    <cellStyle name="Итог 2 4 7 4" xfId="47743"/>
    <cellStyle name="Итог 2 4 7 5" xfId="47744"/>
    <cellStyle name="Итог 2 4 7 6" xfId="47745"/>
    <cellStyle name="Итог 2 4 7 7" xfId="47746"/>
    <cellStyle name="Итог 2 4 7 8" xfId="47747"/>
    <cellStyle name="Итог 2 4 7 9" xfId="47748"/>
    <cellStyle name="Итог 2 4 8" xfId="47749"/>
    <cellStyle name="Итог 2 4 8 10" xfId="47750"/>
    <cellStyle name="Итог 2 4 8 11" xfId="47751"/>
    <cellStyle name="Итог 2 4 8 2" xfId="47752"/>
    <cellStyle name="Итог 2 4 8 3" xfId="47753"/>
    <cellStyle name="Итог 2 4 8 4" xfId="47754"/>
    <cellStyle name="Итог 2 4 8 5" xfId="47755"/>
    <cellStyle name="Итог 2 4 8 6" xfId="47756"/>
    <cellStyle name="Итог 2 4 8 7" xfId="47757"/>
    <cellStyle name="Итог 2 4 8 8" xfId="47758"/>
    <cellStyle name="Итог 2 4 8 9" xfId="47759"/>
    <cellStyle name="Итог 2 4 9" xfId="47760"/>
    <cellStyle name="Итог 2 4 9 10" xfId="47761"/>
    <cellStyle name="Итог 2 4 9 11" xfId="47762"/>
    <cellStyle name="Итог 2 4 9 2" xfId="47763"/>
    <cellStyle name="Итог 2 4 9 3" xfId="47764"/>
    <cellStyle name="Итог 2 4 9 4" xfId="47765"/>
    <cellStyle name="Итог 2 4 9 5" xfId="47766"/>
    <cellStyle name="Итог 2 4 9 6" xfId="47767"/>
    <cellStyle name="Итог 2 4 9 7" xfId="47768"/>
    <cellStyle name="Итог 2 4 9 8" xfId="47769"/>
    <cellStyle name="Итог 2 4 9 9" xfId="47770"/>
    <cellStyle name="Итог 2 40" xfId="47771"/>
    <cellStyle name="Итог 2 41" xfId="47772"/>
    <cellStyle name="Итог 2 42" xfId="47773"/>
    <cellStyle name="Итог 2 43" xfId="47774"/>
    <cellStyle name="Итог 2 44" xfId="47775"/>
    <cellStyle name="Итог 2 45" xfId="47776"/>
    <cellStyle name="Итог 2 46" xfId="47777"/>
    <cellStyle name="Итог 2 47" xfId="47778"/>
    <cellStyle name="Итог 2 48" xfId="47779"/>
    <cellStyle name="Итог 2 5" xfId="47780"/>
    <cellStyle name="Итог 2 5 10" xfId="47781"/>
    <cellStyle name="Итог 2 5 10 10" xfId="47782"/>
    <cellStyle name="Итог 2 5 10 11" xfId="47783"/>
    <cellStyle name="Итог 2 5 10 2" xfId="47784"/>
    <cellStyle name="Итог 2 5 10 3" xfId="47785"/>
    <cellStyle name="Итог 2 5 10 4" xfId="47786"/>
    <cellStyle name="Итог 2 5 10 5" xfId="47787"/>
    <cellStyle name="Итог 2 5 10 6" xfId="47788"/>
    <cellStyle name="Итог 2 5 10 7" xfId="47789"/>
    <cellStyle name="Итог 2 5 10 8" xfId="47790"/>
    <cellStyle name="Итог 2 5 10 9" xfId="47791"/>
    <cellStyle name="Итог 2 5 11" xfId="47792"/>
    <cellStyle name="Итог 2 5 11 10" xfId="47793"/>
    <cellStyle name="Итог 2 5 11 11" xfId="47794"/>
    <cellStyle name="Итог 2 5 11 2" xfId="47795"/>
    <cellStyle name="Итог 2 5 11 3" xfId="47796"/>
    <cellStyle name="Итог 2 5 11 4" xfId="47797"/>
    <cellStyle name="Итог 2 5 11 5" xfId="47798"/>
    <cellStyle name="Итог 2 5 11 6" xfId="47799"/>
    <cellStyle name="Итог 2 5 11 7" xfId="47800"/>
    <cellStyle name="Итог 2 5 11 8" xfId="47801"/>
    <cellStyle name="Итог 2 5 11 9" xfId="47802"/>
    <cellStyle name="Итог 2 5 12" xfId="47803"/>
    <cellStyle name="Итог 2 5 12 10" xfId="47804"/>
    <cellStyle name="Итог 2 5 12 11" xfId="47805"/>
    <cellStyle name="Итог 2 5 12 2" xfId="47806"/>
    <cellStyle name="Итог 2 5 12 3" xfId="47807"/>
    <cellStyle name="Итог 2 5 12 4" xfId="47808"/>
    <cellStyle name="Итог 2 5 12 5" xfId="47809"/>
    <cellStyle name="Итог 2 5 12 6" xfId="47810"/>
    <cellStyle name="Итог 2 5 12 7" xfId="47811"/>
    <cellStyle name="Итог 2 5 12 8" xfId="47812"/>
    <cellStyle name="Итог 2 5 12 9" xfId="47813"/>
    <cellStyle name="Итог 2 5 13" xfId="47814"/>
    <cellStyle name="Итог 2 5 13 10" xfId="47815"/>
    <cellStyle name="Итог 2 5 13 11" xfId="47816"/>
    <cellStyle name="Итог 2 5 13 2" xfId="47817"/>
    <cellStyle name="Итог 2 5 13 3" xfId="47818"/>
    <cellStyle name="Итог 2 5 13 4" xfId="47819"/>
    <cellStyle name="Итог 2 5 13 5" xfId="47820"/>
    <cellStyle name="Итог 2 5 13 6" xfId="47821"/>
    <cellStyle name="Итог 2 5 13 7" xfId="47822"/>
    <cellStyle name="Итог 2 5 13 8" xfId="47823"/>
    <cellStyle name="Итог 2 5 13 9" xfId="47824"/>
    <cellStyle name="Итог 2 5 14" xfId="47825"/>
    <cellStyle name="Итог 2 5 14 10" xfId="47826"/>
    <cellStyle name="Итог 2 5 14 11" xfId="47827"/>
    <cellStyle name="Итог 2 5 14 2" xfId="47828"/>
    <cellStyle name="Итог 2 5 14 3" xfId="47829"/>
    <cellStyle name="Итог 2 5 14 4" xfId="47830"/>
    <cellStyle name="Итог 2 5 14 5" xfId="47831"/>
    <cellStyle name="Итог 2 5 14 6" xfId="47832"/>
    <cellStyle name="Итог 2 5 14 7" xfId="47833"/>
    <cellStyle name="Итог 2 5 14 8" xfId="47834"/>
    <cellStyle name="Итог 2 5 14 9" xfId="47835"/>
    <cellStyle name="Итог 2 5 15" xfId="47836"/>
    <cellStyle name="Итог 2 5 15 10" xfId="47837"/>
    <cellStyle name="Итог 2 5 15 11" xfId="47838"/>
    <cellStyle name="Итог 2 5 15 2" xfId="47839"/>
    <cellStyle name="Итог 2 5 15 3" xfId="47840"/>
    <cellStyle name="Итог 2 5 15 4" xfId="47841"/>
    <cellStyle name="Итог 2 5 15 5" xfId="47842"/>
    <cellStyle name="Итог 2 5 15 6" xfId="47843"/>
    <cellStyle name="Итог 2 5 15 7" xfId="47844"/>
    <cellStyle name="Итог 2 5 15 8" xfId="47845"/>
    <cellStyle name="Итог 2 5 15 9" xfId="47846"/>
    <cellStyle name="Итог 2 5 16" xfId="47847"/>
    <cellStyle name="Итог 2 5 16 10" xfId="47848"/>
    <cellStyle name="Итог 2 5 16 11" xfId="47849"/>
    <cellStyle name="Итог 2 5 16 2" xfId="47850"/>
    <cellStyle name="Итог 2 5 16 3" xfId="47851"/>
    <cellStyle name="Итог 2 5 16 4" xfId="47852"/>
    <cellStyle name="Итог 2 5 16 5" xfId="47853"/>
    <cellStyle name="Итог 2 5 16 6" xfId="47854"/>
    <cellStyle name="Итог 2 5 16 7" xfId="47855"/>
    <cellStyle name="Итог 2 5 16 8" xfId="47856"/>
    <cellStyle name="Итог 2 5 16 9" xfId="47857"/>
    <cellStyle name="Итог 2 5 17" xfId="47858"/>
    <cellStyle name="Итог 2 5 17 10" xfId="47859"/>
    <cellStyle name="Итог 2 5 17 11" xfId="47860"/>
    <cellStyle name="Итог 2 5 17 2" xfId="47861"/>
    <cellStyle name="Итог 2 5 17 3" xfId="47862"/>
    <cellStyle name="Итог 2 5 17 4" xfId="47863"/>
    <cellStyle name="Итог 2 5 17 5" xfId="47864"/>
    <cellStyle name="Итог 2 5 17 6" xfId="47865"/>
    <cellStyle name="Итог 2 5 17 7" xfId="47866"/>
    <cellStyle name="Итог 2 5 17 8" xfId="47867"/>
    <cellStyle name="Итог 2 5 17 9" xfId="47868"/>
    <cellStyle name="Итог 2 5 18" xfId="47869"/>
    <cellStyle name="Итог 2 5 18 10" xfId="47870"/>
    <cellStyle name="Итог 2 5 18 11" xfId="47871"/>
    <cellStyle name="Итог 2 5 18 2" xfId="47872"/>
    <cellStyle name="Итог 2 5 18 3" xfId="47873"/>
    <cellStyle name="Итог 2 5 18 4" xfId="47874"/>
    <cellStyle name="Итог 2 5 18 5" xfId="47875"/>
    <cellStyle name="Итог 2 5 18 6" xfId="47876"/>
    <cellStyle name="Итог 2 5 18 7" xfId="47877"/>
    <cellStyle name="Итог 2 5 18 8" xfId="47878"/>
    <cellStyle name="Итог 2 5 18 9" xfId="47879"/>
    <cellStyle name="Итог 2 5 19" xfId="47880"/>
    <cellStyle name="Итог 2 5 2" xfId="47881"/>
    <cellStyle name="Итог 2 5 2 10" xfId="47882"/>
    <cellStyle name="Итог 2 5 2 11" xfId="47883"/>
    <cellStyle name="Итог 2 5 2 2" xfId="47884"/>
    <cellStyle name="Итог 2 5 2 3" xfId="47885"/>
    <cellStyle name="Итог 2 5 2 4" xfId="47886"/>
    <cellStyle name="Итог 2 5 2 5" xfId="47887"/>
    <cellStyle name="Итог 2 5 2 6" xfId="47888"/>
    <cellStyle name="Итог 2 5 2 7" xfId="47889"/>
    <cellStyle name="Итог 2 5 2 8" xfId="47890"/>
    <cellStyle name="Итог 2 5 2 9" xfId="47891"/>
    <cellStyle name="Итог 2 5 20" xfId="47892"/>
    <cellStyle name="Итог 2 5 21" xfId="47893"/>
    <cellStyle name="Итог 2 5 22" xfId="47894"/>
    <cellStyle name="Итог 2 5 23" xfId="47895"/>
    <cellStyle name="Итог 2 5 24" xfId="47896"/>
    <cellStyle name="Итог 2 5 25" xfId="47897"/>
    <cellStyle name="Итог 2 5 26" xfId="47898"/>
    <cellStyle name="Итог 2 5 27" xfId="47899"/>
    <cellStyle name="Итог 2 5 28" xfId="47900"/>
    <cellStyle name="Итог 2 5 29" xfId="47901"/>
    <cellStyle name="Итог 2 5 3" xfId="47902"/>
    <cellStyle name="Итог 2 5 3 10" xfId="47903"/>
    <cellStyle name="Итог 2 5 3 11" xfId="47904"/>
    <cellStyle name="Итог 2 5 3 2" xfId="47905"/>
    <cellStyle name="Итог 2 5 3 3" xfId="47906"/>
    <cellStyle name="Итог 2 5 3 4" xfId="47907"/>
    <cellStyle name="Итог 2 5 3 5" xfId="47908"/>
    <cellStyle name="Итог 2 5 3 6" xfId="47909"/>
    <cellStyle name="Итог 2 5 3 7" xfId="47910"/>
    <cellStyle name="Итог 2 5 3 8" xfId="47911"/>
    <cellStyle name="Итог 2 5 3 9" xfId="47912"/>
    <cellStyle name="Итог 2 5 30" xfId="47913"/>
    <cellStyle name="Итог 2 5 31" xfId="47914"/>
    <cellStyle name="Итог 2 5 32" xfId="47915"/>
    <cellStyle name="Итог 2 5 33" xfId="47916"/>
    <cellStyle name="Итог 2 5 34" xfId="47917"/>
    <cellStyle name="Итог 2 5 35" xfId="47918"/>
    <cellStyle name="Итог 2 5 36" xfId="47919"/>
    <cellStyle name="Итог 2 5 37" xfId="47920"/>
    <cellStyle name="Итог 2 5 38" xfId="47921"/>
    <cellStyle name="Итог 2 5 39" xfId="47922"/>
    <cellStyle name="Итог 2 5 4" xfId="47923"/>
    <cellStyle name="Итог 2 5 4 10" xfId="47924"/>
    <cellStyle name="Итог 2 5 4 11" xfId="47925"/>
    <cellStyle name="Итог 2 5 4 2" xfId="47926"/>
    <cellStyle name="Итог 2 5 4 3" xfId="47927"/>
    <cellStyle name="Итог 2 5 4 4" xfId="47928"/>
    <cellStyle name="Итог 2 5 4 5" xfId="47929"/>
    <cellStyle name="Итог 2 5 4 6" xfId="47930"/>
    <cellStyle name="Итог 2 5 4 7" xfId="47931"/>
    <cellStyle name="Итог 2 5 4 8" xfId="47932"/>
    <cellStyle name="Итог 2 5 4 9" xfId="47933"/>
    <cellStyle name="Итог 2 5 40" xfId="47934"/>
    <cellStyle name="Итог 2 5 5" xfId="47935"/>
    <cellStyle name="Итог 2 5 5 10" xfId="47936"/>
    <cellStyle name="Итог 2 5 5 11" xfId="47937"/>
    <cellStyle name="Итог 2 5 5 2" xfId="47938"/>
    <cellStyle name="Итог 2 5 5 3" xfId="47939"/>
    <cellStyle name="Итог 2 5 5 4" xfId="47940"/>
    <cellStyle name="Итог 2 5 5 5" xfId="47941"/>
    <cellStyle name="Итог 2 5 5 6" xfId="47942"/>
    <cellStyle name="Итог 2 5 5 7" xfId="47943"/>
    <cellStyle name="Итог 2 5 5 8" xfId="47944"/>
    <cellStyle name="Итог 2 5 5 9" xfId="47945"/>
    <cellStyle name="Итог 2 5 6" xfId="47946"/>
    <cellStyle name="Итог 2 5 6 10" xfId="47947"/>
    <cellStyle name="Итог 2 5 6 11" xfId="47948"/>
    <cellStyle name="Итог 2 5 6 2" xfId="47949"/>
    <cellStyle name="Итог 2 5 6 3" xfId="47950"/>
    <cellStyle name="Итог 2 5 6 4" xfId="47951"/>
    <cellStyle name="Итог 2 5 6 5" xfId="47952"/>
    <cellStyle name="Итог 2 5 6 6" xfId="47953"/>
    <cellStyle name="Итог 2 5 6 7" xfId="47954"/>
    <cellStyle name="Итог 2 5 6 8" xfId="47955"/>
    <cellStyle name="Итог 2 5 6 9" xfId="47956"/>
    <cellStyle name="Итог 2 5 7" xfId="47957"/>
    <cellStyle name="Итог 2 5 7 10" xfId="47958"/>
    <cellStyle name="Итог 2 5 7 11" xfId="47959"/>
    <cellStyle name="Итог 2 5 7 2" xfId="47960"/>
    <cellStyle name="Итог 2 5 7 3" xfId="47961"/>
    <cellStyle name="Итог 2 5 7 4" xfId="47962"/>
    <cellStyle name="Итог 2 5 7 5" xfId="47963"/>
    <cellStyle name="Итог 2 5 7 6" xfId="47964"/>
    <cellStyle name="Итог 2 5 7 7" xfId="47965"/>
    <cellStyle name="Итог 2 5 7 8" xfId="47966"/>
    <cellStyle name="Итог 2 5 7 9" xfId="47967"/>
    <cellStyle name="Итог 2 5 8" xfId="47968"/>
    <cellStyle name="Итог 2 5 8 10" xfId="47969"/>
    <cellStyle name="Итог 2 5 8 11" xfId="47970"/>
    <cellStyle name="Итог 2 5 8 2" xfId="47971"/>
    <cellStyle name="Итог 2 5 8 3" xfId="47972"/>
    <cellStyle name="Итог 2 5 8 4" xfId="47973"/>
    <cellStyle name="Итог 2 5 8 5" xfId="47974"/>
    <cellStyle name="Итог 2 5 8 6" xfId="47975"/>
    <cellStyle name="Итог 2 5 8 7" xfId="47976"/>
    <cellStyle name="Итог 2 5 8 8" xfId="47977"/>
    <cellStyle name="Итог 2 5 8 9" xfId="47978"/>
    <cellStyle name="Итог 2 5 9" xfId="47979"/>
    <cellStyle name="Итог 2 5 9 10" xfId="47980"/>
    <cellStyle name="Итог 2 5 9 11" xfId="47981"/>
    <cellStyle name="Итог 2 5 9 2" xfId="47982"/>
    <cellStyle name="Итог 2 5 9 3" xfId="47983"/>
    <cellStyle name="Итог 2 5 9 4" xfId="47984"/>
    <cellStyle name="Итог 2 5 9 5" xfId="47985"/>
    <cellStyle name="Итог 2 5 9 6" xfId="47986"/>
    <cellStyle name="Итог 2 5 9 7" xfId="47987"/>
    <cellStyle name="Итог 2 5 9 8" xfId="47988"/>
    <cellStyle name="Итог 2 5 9 9" xfId="47989"/>
    <cellStyle name="Итог 2 6" xfId="47990"/>
    <cellStyle name="Итог 2 6 10" xfId="47991"/>
    <cellStyle name="Итог 2 6 10 10" xfId="47992"/>
    <cellStyle name="Итог 2 6 10 11" xfId="47993"/>
    <cellStyle name="Итог 2 6 10 2" xfId="47994"/>
    <cellStyle name="Итог 2 6 10 3" xfId="47995"/>
    <cellStyle name="Итог 2 6 10 4" xfId="47996"/>
    <cellStyle name="Итог 2 6 10 5" xfId="47997"/>
    <cellStyle name="Итог 2 6 10 6" xfId="47998"/>
    <cellStyle name="Итог 2 6 10 7" xfId="47999"/>
    <cellStyle name="Итог 2 6 10 8" xfId="48000"/>
    <cellStyle name="Итог 2 6 10 9" xfId="48001"/>
    <cellStyle name="Итог 2 6 11" xfId="48002"/>
    <cellStyle name="Итог 2 6 11 10" xfId="48003"/>
    <cellStyle name="Итог 2 6 11 11" xfId="48004"/>
    <cellStyle name="Итог 2 6 11 2" xfId="48005"/>
    <cellStyle name="Итог 2 6 11 3" xfId="48006"/>
    <cellStyle name="Итог 2 6 11 4" xfId="48007"/>
    <cellStyle name="Итог 2 6 11 5" xfId="48008"/>
    <cellStyle name="Итог 2 6 11 6" xfId="48009"/>
    <cellStyle name="Итог 2 6 11 7" xfId="48010"/>
    <cellStyle name="Итог 2 6 11 8" xfId="48011"/>
    <cellStyle name="Итог 2 6 11 9" xfId="48012"/>
    <cellStyle name="Итог 2 6 12" xfId="48013"/>
    <cellStyle name="Итог 2 6 12 10" xfId="48014"/>
    <cellStyle name="Итог 2 6 12 11" xfId="48015"/>
    <cellStyle name="Итог 2 6 12 2" xfId="48016"/>
    <cellStyle name="Итог 2 6 12 3" xfId="48017"/>
    <cellStyle name="Итог 2 6 12 4" xfId="48018"/>
    <cellStyle name="Итог 2 6 12 5" xfId="48019"/>
    <cellStyle name="Итог 2 6 12 6" xfId="48020"/>
    <cellStyle name="Итог 2 6 12 7" xfId="48021"/>
    <cellStyle name="Итог 2 6 12 8" xfId="48022"/>
    <cellStyle name="Итог 2 6 12 9" xfId="48023"/>
    <cellStyle name="Итог 2 6 13" xfId="48024"/>
    <cellStyle name="Итог 2 6 13 10" xfId="48025"/>
    <cellStyle name="Итог 2 6 13 11" xfId="48026"/>
    <cellStyle name="Итог 2 6 13 2" xfId="48027"/>
    <cellStyle name="Итог 2 6 13 3" xfId="48028"/>
    <cellStyle name="Итог 2 6 13 4" xfId="48029"/>
    <cellStyle name="Итог 2 6 13 5" xfId="48030"/>
    <cellStyle name="Итог 2 6 13 6" xfId="48031"/>
    <cellStyle name="Итог 2 6 13 7" xfId="48032"/>
    <cellStyle name="Итог 2 6 13 8" xfId="48033"/>
    <cellStyle name="Итог 2 6 13 9" xfId="48034"/>
    <cellStyle name="Итог 2 6 14" xfId="48035"/>
    <cellStyle name="Итог 2 6 14 10" xfId="48036"/>
    <cellStyle name="Итог 2 6 14 11" xfId="48037"/>
    <cellStyle name="Итог 2 6 14 2" xfId="48038"/>
    <cellStyle name="Итог 2 6 14 3" xfId="48039"/>
    <cellStyle name="Итог 2 6 14 4" xfId="48040"/>
    <cellStyle name="Итог 2 6 14 5" xfId="48041"/>
    <cellStyle name="Итог 2 6 14 6" xfId="48042"/>
    <cellStyle name="Итог 2 6 14 7" xfId="48043"/>
    <cellStyle name="Итог 2 6 14 8" xfId="48044"/>
    <cellStyle name="Итог 2 6 14 9" xfId="48045"/>
    <cellStyle name="Итог 2 6 15" xfId="48046"/>
    <cellStyle name="Итог 2 6 15 10" xfId="48047"/>
    <cellStyle name="Итог 2 6 15 11" xfId="48048"/>
    <cellStyle name="Итог 2 6 15 2" xfId="48049"/>
    <cellStyle name="Итог 2 6 15 3" xfId="48050"/>
    <cellStyle name="Итог 2 6 15 4" xfId="48051"/>
    <cellStyle name="Итог 2 6 15 5" xfId="48052"/>
    <cellStyle name="Итог 2 6 15 6" xfId="48053"/>
    <cellStyle name="Итог 2 6 15 7" xfId="48054"/>
    <cellStyle name="Итог 2 6 15 8" xfId="48055"/>
    <cellStyle name="Итог 2 6 15 9" xfId="48056"/>
    <cellStyle name="Итог 2 6 16" xfId="48057"/>
    <cellStyle name="Итог 2 6 16 10" xfId="48058"/>
    <cellStyle name="Итог 2 6 16 11" xfId="48059"/>
    <cellStyle name="Итог 2 6 16 2" xfId="48060"/>
    <cellStyle name="Итог 2 6 16 3" xfId="48061"/>
    <cellStyle name="Итог 2 6 16 4" xfId="48062"/>
    <cellStyle name="Итог 2 6 16 5" xfId="48063"/>
    <cellStyle name="Итог 2 6 16 6" xfId="48064"/>
    <cellStyle name="Итог 2 6 16 7" xfId="48065"/>
    <cellStyle name="Итог 2 6 16 8" xfId="48066"/>
    <cellStyle name="Итог 2 6 16 9" xfId="48067"/>
    <cellStyle name="Итог 2 6 17" xfId="48068"/>
    <cellStyle name="Итог 2 6 17 10" xfId="48069"/>
    <cellStyle name="Итог 2 6 17 11" xfId="48070"/>
    <cellStyle name="Итог 2 6 17 2" xfId="48071"/>
    <cellStyle name="Итог 2 6 17 3" xfId="48072"/>
    <cellStyle name="Итог 2 6 17 4" xfId="48073"/>
    <cellStyle name="Итог 2 6 17 5" xfId="48074"/>
    <cellStyle name="Итог 2 6 17 6" xfId="48075"/>
    <cellStyle name="Итог 2 6 17 7" xfId="48076"/>
    <cellStyle name="Итог 2 6 17 8" xfId="48077"/>
    <cellStyle name="Итог 2 6 17 9" xfId="48078"/>
    <cellStyle name="Итог 2 6 18" xfId="48079"/>
    <cellStyle name="Итог 2 6 18 10" xfId="48080"/>
    <cellStyle name="Итог 2 6 18 11" xfId="48081"/>
    <cellStyle name="Итог 2 6 18 2" xfId="48082"/>
    <cellStyle name="Итог 2 6 18 3" xfId="48083"/>
    <cellStyle name="Итог 2 6 18 4" xfId="48084"/>
    <cellStyle name="Итог 2 6 18 5" xfId="48085"/>
    <cellStyle name="Итог 2 6 18 6" xfId="48086"/>
    <cellStyle name="Итог 2 6 18 7" xfId="48087"/>
    <cellStyle name="Итог 2 6 18 8" xfId="48088"/>
    <cellStyle name="Итог 2 6 18 9" xfId="48089"/>
    <cellStyle name="Итог 2 6 19" xfId="48090"/>
    <cellStyle name="Итог 2 6 2" xfId="48091"/>
    <cellStyle name="Итог 2 6 2 10" xfId="48092"/>
    <cellStyle name="Итог 2 6 2 11" xfId="48093"/>
    <cellStyle name="Итог 2 6 2 2" xfId="48094"/>
    <cellStyle name="Итог 2 6 2 3" xfId="48095"/>
    <cellStyle name="Итог 2 6 2 4" xfId="48096"/>
    <cellStyle name="Итог 2 6 2 5" xfId="48097"/>
    <cellStyle name="Итог 2 6 2 6" xfId="48098"/>
    <cellStyle name="Итог 2 6 2 7" xfId="48099"/>
    <cellStyle name="Итог 2 6 2 8" xfId="48100"/>
    <cellStyle name="Итог 2 6 2 9" xfId="48101"/>
    <cellStyle name="Итог 2 6 20" xfId="48102"/>
    <cellStyle name="Итог 2 6 21" xfId="48103"/>
    <cellStyle name="Итог 2 6 22" xfId="48104"/>
    <cellStyle name="Итог 2 6 23" xfId="48105"/>
    <cellStyle name="Итог 2 6 24" xfId="48106"/>
    <cellStyle name="Итог 2 6 25" xfId="48107"/>
    <cellStyle name="Итог 2 6 26" xfId="48108"/>
    <cellStyle name="Итог 2 6 27" xfId="48109"/>
    <cellStyle name="Итог 2 6 28" xfId="48110"/>
    <cellStyle name="Итог 2 6 29" xfId="48111"/>
    <cellStyle name="Итог 2 6 3" xfId="48112"/>
    <cellStyle name="Итог 2 6 3 10" xfId="48113"/>
    <cellStyle name="Итог 2 6 3 11" xfId="48114"/>
    <cellStyle name="Итог 2 6 3 2" xfId="48115"/>
    <cellStyle name="Итог 2 6 3 3" xfId="48116"/>
    <cellStyle name="Итог 2 6 3 4" xfId="48117"/>
    <cellStyle name="Итог 2 6 3 5" xfId="48118"/>
    <cellStyle name="Итог 2 6 3 6" xfId="48119"/>
    <cellStyle name="Итог 2 6 3 7" xfId="48120"/>
    <cellStyle name="Итог 2 6 3 8" xfId="48121"/>
    <cellStyle name="Итог 2 6 3 9" xfId="48122"/>
    <cellStyle name="Итог 2 6 30" xfId="48123"/>
    <cellStyle name="Итог 2 6 31" xfId="48124"/>
    <cellStyle name="Итог 2 6 32" xfId="48125"/>
    <cellStyle name="Итог 2 6 33" xfId="48126"/>
    <cellStyle name="Итог 2 6 34" xfId="48127"/>
    <cellStyle name="Итог 2 6 35" xfId="48128"/>
    <cellStyle name="Итог 2 6 36" xfId="48129"/>
    <cellStyle name="Итог 2 6 37" xfId="48130"/>
    <cellStyle name="Итог 2 6 38" xfId="48131"/>
    <cellStyle name="Итог 2 6 39" xfId="48132"/>
    <cellStyle name="Итог 2 6 4" xfId="48133"/>
    <cellStyle name="Итог 2 6 4 10" xfId="48134"/>
    <cellStyle name="Итог 2 6 4 11" xfId="48135"/>
    <cellStyle name="Итог 2 6 4 2" xfId="48136"/>
    <cellStyle name="Итог 2 6 4 3" xfId="48137"/>
    <cellStyle name="Итог 2 6 4 4" xfId="48138"/>
    <cellStyle name="Итог 2 6 4 5" xfId="48139"/>
    <cellStyle name="Итог 2 6 4 6" xfId="48140"/>
    <cellStyle name="Итог 2 6 4 7" xfId="48141"/>
    <cellStyle name="Итог 2 6 4 8" xfId="48142"/>
    <cellStyle name="Итог 2 6 4 9" xfId="48143"/>
    <cellStyle name="Итог 2 6 40" xfId="48144"/>
    <cellStyle name="Итог 2 6 5" xfId="48145"/>
    <cellStyle name="Итог 2 6 5 10" xfId="48146"/>
    <cellStyle name="Итог 2 6 5 11" xfId="48147"/>
    <cellStyle name="Итог 2 6 5 2" xfId="48148"/>
    <cellStyle name="Итог 2 6 5 3" xfId="48149"/>
    <cellStyle name="Итог 2 6 5 4" xfId="48150"/>
    <cellStyle name="Итог 2 6 5 5" xfId="48151"/>
    <cellStyle name="Итог 2 6 5 6" xfId="48152"/>
    <cellStyle name="Итог 2 6 5 7" xfId="48153"/>
    <cellStyle name="Итог 2 6 5 8" xfId="48154"/>
    <cellStyle name="Итог 2 6 5 9" xfId="48155"/>
    <cellStyle name="Итог 2 6 6" xfId="48156"/>
    <cellStyle name="Итог 2 6 6 10" xfId="48157"/>
    <cellStyle name="Итог 2 6 6 11" xfId="48158"/>
    <cellStyle name="Итог 2 6 6 2" xfId="48159"/>
    <cellStyle name="Итог 2 6 6 3" xfId="48160"/>
    <cellStyle name="Итог 2 6 6 4" xfId="48161"/>
    <cellStyle name="Итог 2 6 6 5" xfId="48162"/>
    <cellStyle name="Итог 2 6 6 6" xfId="48163"/>
    <cellStyle name="Итог 2 6 6 7" xfId="48164"/>
    <cellStyle name="Итог 2 6 6 8" xfId="48165"/>
    <cellStyle name="Итог 2 6 6 9" xfId="48166"/>
    <cellStyle name="Итог 2 6 7" xfId="48167"/>
    <cellStyle name="Итог 2 6 7 10" xfId="48168"/>
    <cellStyle name="Итог 2 6 7 11" xfId="48169"/>
    <cellStyle name="Итог 2 6 7 2" xfId="48170"/>
    <cellStyle name="Итог 2 6 7 3" xfId="48171"/>
    <cellStyle name="Итог 2 6 7 4" xfId="48172"/>
    <cellStyle name="Итог 2 6 7 5" xfId="48173"/>
    <cellStyle name="Итог 2 6 7 6" xfId="48174"/>
    <cellStyle name="Итог 2 6 7 7" xfId="48175"/>
    <cellStyle name="Итог 2 6 7 8" xfId="48176"/>
    <cellStyle name="Итог 2 6 7 9" xfId="48177"/>
    <cellStyle name="Итог 2 6 8" xfId="48178"/>
    <cellStyle name="Итог 2 6 8 10" xfId="48179"/>
    <cellStyle name="Итог 2 6 8 11" xfId="48180"/>
    <cellStyle name="Итог 2 6 8 2" xfId="48181"/>
    <cellStyle name="Итог 2 6 8 3" xfId="48182"/>
    <cellStyle name="Итог 2 6 8 4" xfId="48183"/>
    <cellStyle name="Итог 2 6 8 5" xfId="48184"/>
    <cellStyle name="Итог 2 6 8 6" xfId="48185"/>
    <cellStyle name="Итог 2 6 8 7" xfId="48186"/>
    <cellStyle name="Итог 2 6 8 8" xfId="48187"/>
    <cellStyle name="Итог 2 6 8 9" xfId="48188"/>
    <cellStyle name="Итог 2 6 9" xfId="48189"/>
    <cellStyle name="Итог 2 6 9 10" xfId="48190"/>
    <cellStyle name="Итог 2 6 9 11" xfId="48191"/>
    <cellStyle name="Итог 2 6 9 2" xfId="48192"/>
    <cellStyle name="Итог 2 6 9 3" xfId="48193"/>
    <cellStyle name="Итог 2 6 9 4" xfId="48194"/>
    <cellStyle name="Итог 2 6 9 5" xfId="48195"/>
    <cellStyle name="Итог 2 6 9 6" xfId="48196"/>
    <cellStyle name="Итог 2 6 9 7" xfId="48197"/>
    <cellStyle name="Итог 2 6 9 8" xfId="48198"/>
    <cellStyle name="Итог 2 6 9 9" xfId="48199"/>
    <cellStyle name="Итог 2 7" xfId="48200"/>
    <cellStyle name="Итог 2 7 10" xfId="48201"/>
    <cellStyle name="Итог 2 7 10 10" xfId="48202"/>
    <cellStyle name="Итог 2 7 10 11" xfId="48203"/>
    <cellStyle name="Итог 2 7 10 2" xfId="48204"/>
    <cellStyle name="Итог 2 7 10 3" xfId="48205"/>
    <cellStyle name="Итог 2 7 10 4" xfId="48206"/>
    <cellStyle name="Итог 2 7 10 5" xfId="48207"/>
    <cellStyle name="Итог 2 7 10 6" xfId="48208"/>
    <cellStyle name="Итог 2 7 10 7" xfId="48209"/>
    <cellStyle name="Итог 2 7 10 8" xfId="48210"/>
    <cellStyle name="Итог 2 7 10 9" xfId="48211"/>
    <cellStyle name="Итог 2 7 11" xfId="48212"/>
    <cellStyle name="Итог 2 7 11 10" xfId="48213"/>
    <cellStyle name="Итог 2 7 11 11" xfId="48214"/>
    <cellStyle name="Итог 2 7 11 2" xfId="48215"/>
    <cellStyle name="Итог 2 7 11 3" xfId="48216"/>
    <cellStyle name="Итог 2 7 11 4" xfId="48217"/>
    <cellStyle name="Итог 2 7 11 5" xfId="48218"/>
    <cellStyle name="Итог 2 7 11 6" xfId="48219"/>
    <cellStyle name="Итог 2 7 11 7" xfId="48220"/>
    <cellStyle name="Итог 2 7 11 8" xfId="48221"/>
    <cellStyle name="Итог 2 7 11 9" xfId="48222"/>
    <cellStyle name="Итог 2 7 12" xfId="48223"/>
    <cellStyle name="Итог 2 7 12 10" xfId="48224"/>
    <cellStyle name="Итог 2 7 12 11" xfId="48225"/>
    <cellStyle name="Итог 2 7 12 2" xfId="48226"/>
    <cellStyle name="Итог 2 7 12 3" xfId="48227"/>
    <cellStyle name="Итог 2 7 12 4" xfId="48228"/>
    <cellStyle name="Итог 2 7 12 5" xfId="48229"/>
    <cellStyle name="Итог 2 7 12 6" xfId="48230"/>
    <cellStyle name="Итог 2 7 12 7" xfId="48231"/>
    <cellStyle name="Итог 2 7 12 8" xfId="48232"/>
    <cellStyle name="Итог 2 7 12 9" xfId="48233"/>
    <cellStyle name="Итог 2 7 13" xfId="48234"/>
    <cellStyle name="Итог 2 7 13 10" xfId="48235"/>
    <cellStyle name="Итог 2 7 13 11" xfId="48236"/>
    <cellStyle name="Итог 2 7 13 2" xfId="48237"/>
    <cellStyle name="Итог 2 7 13 3" xfId="48238"/>
    <cellStyle name="Итог 2 7 13 4" xfId="48239"/>
    <cellStyle name="Итог 2 7 13 5" xfId="48240"/>
    <cellStyle name="Итог 2 7 13 6" xfId="48241"/>
    <cellStyle name="Итог 2 7 13 7" xfId="48242"/>
    <cellStyle name="Итог 2 7 13 8" xfId="48243"/>
    <cellStyle name="Итог 2 7 13 9" xfId="48244"/>
    <cellStyle name="Итог 2 7 14" xfId="48245"/>
    <cellStyle name="Итог 2 7 14 10" xfId="48246"/>
    <cellStyle name="Итог 2 7 14 11" xfId="48247"/>
    <cellStyle name="Итог 2 7 14 2" xfId="48248"/>
    <cellStyle name="Итог 2 7 14 3" xfId="48249"/>
    <cellStyle name="Итог 2 7 14 4" xfId="48250"/>
    <cellStyle name="Итог 2 7 14 5" xfId="48251"/>
    <cellStyle name="Итог 2 7 14 6" xfId="48252"/>
    <cellStyle name="Итог 2 7 14 7" xfId="48253"/>
    <cellStyle name="Итог 2 7 14 8" xfId="48254"/>
    <cellStyle name="Итог 2 7 14 9" xfId="48255"/>
    <cellStyle name="Итог 2 7 15" xfId="48256"/>
    <cellStyle name="Итог 2 7 15 10" xfId="48257"/>
    <cellStyle name="Итог 2 7 15 11" xfId="48258"/>
    <cellStyle name="Итог 2 7 15 2" xfId="48259"/>
    <cellStyle name="Итог 2 7 15 3" xfId="48260"/>
    <cellStyle name="Итог 2 7 15 4" xfId="48261"/>
    <cellStyle name="Итог 2 7 15 5" xfId="48262"/>
    <cellStyle name="Итог 2 7 15 6" xfId="48263"/>
    <cellStyle name="Итог 2 7 15 7" xfId="48264"/>
    <cellStyle name="Итог 2 7 15 8" xfId="48265"/>
    <cellStyle name="Итог 2 7 15 9" xfId="48266"/>
    <cellStyle name="Итог 2 7 16" xfId="48267"/>
    <cellStyle name="Итог 2 7 16 10" xfId="48268"/>
    <cellStyle name="Итог 2 7 16 11" xfId="48269"/>
    <cellStyle name="Итог 2 7 16 2" xfId="48270"/>
    <cellStyle name="Итог 2 7 16 3" xfId="48271"/>
    <cellStyle name="Итог 2 7 16 4" xfId="48272"/>
    <cellStyle name="Итог 2 7 16 5" xfId="48273"/>
    <cellStyle name="Итог 2 7 16 6" xfId="48274"/>
    <cellStyle name="Итог 2 7 16 7" xfId="48275"/>
    <cellStyle name="Итог 2 7 16 8" xfId="48276"/>
    <cellStyle name="Итог 2 7 16 9" xfId="48277"/>
    <cellStyle name="Итог 2 7 17" xfId="48278"/>
    <cellStyle name="Итог 2 7 17 10" xfId="48279"/>
    <cellStyle name="Итог 2 7 17 11" xfId="48280"/>
    <cellStyle name="Итог 2 7 17 2" xfId="48281"/>
    <cellStyle name="Итог 2 7 17 3" xfId="48282"/>
    <cellStyle name="Итог 2 7 17 4" xfId="48283"/>
    <cellStyle name="Итог 2 7 17 5" xfId="48284"/>
    <cellStyle name="Итог 2 7 17 6" xfId="48285"/>
    <cellStyle name="Итог 2 7 17 7" xfId="48286"/>
    <cellStyle name="Итог 2 7 17 8" xfId="48287"/>
    <cellStyle name="Итог 2 7 17 9" xfId="48288"/>
    <cellStyle name="Итог 2 7 18" xfId="48289"/>
    <cellStyle name="Итог 2 7 18 10" xfId="48290"/>
    <cellStyle name="Итог 2 7 18 11" xfId="48291"/>
    <cellStyle name="Итог 2 7 18 2" xfId="48292"/>
    <cellStyle name="Итог 2 7 18 3" xfId="48293"/>
    <cellStyle name="Итог 2 7 18 4" xfId="48294"/>
    <cellStyle name="Итог 2 7 18 5" xfId="48295"/>
    <cellStyle name="Итог 2 7 18 6" xfId="48296"/>
    <cellStyle name="Итог 2 7 18 7" xfId="48297"/>
    <cellStyle name="Итог 2 7 18 8" xfId="48298"/>
    <cellStyle name="Итог 2 7 18 9" xfId="48299"/>
    <cellStyle name="Итог 2 7 19" xfId="48300"/>
    <cellStyle name="Итог 2 7 2" xfId="48301"/>
    <cellStyle name="Итог 2 7 2 10" xfId="48302"/>
    <cellStyle name="Итог 2 7 2 11" xfId="48303"/>
    <cellStyle name="Итог 2 7 2 2" xfId="48304"/>
    <cellStyle name="Итог 2 7 2 3" xfId="48305"/>
    <cellStyle name="Итог 2 7 2 4" xfId="48306"/>
    <cellStyle name="Итог 2 7 2 5" xfId="48307"/>
    <cellStyle name="Итог 2 7 2 6" xfId="48308"/>
    <cellStyle name="Итог 2 7 2 7" xfId="48309"/>
    <cellStyle name="Итог 2 7 2 8" xfId="48310"/>
    <cellStyle name="Итог 2 7 2 9" xfId="48311"/>
    <cellStyle name="Итог 2 7 20" xfId="48312"/>
    <cellStyle name="Итог 2 7 21" xfId="48313"/>
    <cellStyle name="Итог 2 7 22" xfId="48314"/>
    <cellStyle name="Итог 2 7 23" xfId="48315"/>
    <cellStyle name="Итог 2 7 24" xfId="48316"/>
    <cellStyle name="Итог 2 7 25" xfId="48317"/>
    <cellStyle name="Итог 2 7 26" xfId="48318"/>
    <cellStyle name="Итог 2 7 27" xfId="48319"/>
    <cellStyle name="Итог 2 7 28" xfId="48320"/>
    <cellStyle name="Итог 2 7 29" xfId="48321"/>
    <cellStyle name="Итог 2 7 3" xfId="48322"/>
    <cellStyle name="Итог 2 7 3 10" xfId="48323"/>
    <cellStyle name="Итог 2 7 3 11" xfId="48324"/>
    <cellStyle name="Итог 2 7 3 2" xfId="48325"/>
    <cellStyle name="Итог 2 7 3 3" xfId="48326"/>
    <cellStyle name="Итог 2 7 3 4" xfId="48327"/>
    <cellStyle name="Итог 2 7 3 5" xfId="48328"/>
    <cellStyle name="Итог 2 7 3 6" xfId="48329"/>
    <cellStyle name="Итог 2 7 3 7" xfId="48330"/>
    <cellStyle name="Итог 2 7 3 8" xfId="48331"/>
    <cellStyle name="Итог 2 7 3 9" xfId="48332"/>
    <cellStyle name="Итог 2 7 30" xfId="48333"/>
    <cellStyle name="Итог 2 7 31" xfId="48334"/>
    <cellStyle name="Итог 2 7 32" xfId="48335"/>
    <cellStyle name="Итог 2 7 33" xfId="48336"/>
    <cellStyle name="Итог 2 7 34" xfId="48337"/>
    <cellStyle name="Итог 2 7 35" xfId="48338"/>
    <cellStyle name="Итог 2 7 36" xfId="48339"/>
    <cellStyle name="Итог 2 7 37" xfId="48340"/>
    <cellStyle name="Итог 2 7 38" xfId="48341"/>
    <cellStyle name="Итог 2 7 39" xfId="48342"/>
    <cellStyle name="Итог 2 7 4" xfId="48343"/>
    <cellStyle name="Итог 2 7 4 10" xfId="48344"/>
    <cellStyle name="Итог 2 7 4 11" xfId="48345"/>
    <cellStyle name="Итог 2 7 4 2" xfId="48346"/>
    <cellStyle name="Итог 2 7 4 3" xfId="48347"/>
    <cellStyle name="Итог 2 7 4 4" xfId="48348"/>
    <cellStyle name="Итог 2 7 4 5" xfId="48349"/>
    <cellStyle name="Итог 2 7 4 6" xfId="48350"/>
    <cellStyle name="Итог 2 7 4 7" xfId="48351"/>
    <cellStyle name="Итог 2 7 4 8" xfId="48352"/>
    <cellStyle name="Итог 2 7 4 9" xfId="48353"/>
    <cellStyle name="Итог 2 7 40" xfId="48354"/>
    <cellStyle name="Итог 2 7 5" xfId="48355"/>
    <cellStyle name="Итог 2 7 5 10" xfId="48356"/>
    <cellStyle name="Итог 2 7 5 11" xfId="48357"/>
    <cellStyle name="Итог 2 7 5 2" xfId="48358"/>
    <cellStyle name="Итог 2 7 5 3" xfId="48359"/>
    <cellStyle name="Итог 2 7 5 4" xfId="48360"/>
    <cellStyle name="Итог 2 7 5 5" xfId="48361"/>
    <cellStyle name="Итог 2 7 5 6" xfId="48362"/>
    <cellStyle name="Итог 2 7 5 7" xfId="48363"/>
    <cellStyle name="Итог 2 7 5 8" xfId="48364"/>
    <cellStyle name="Итог 2 7 5 9" xfId="48365"/>
    <cellStyle name="Итог 2 7 6" xfId="48366"/>
    <cellStyle name="Итог 2 7 6 10" xfId="48367"/>
    <cellStyle name="Итог 2 7 6 11" xfId="48368"/>
    <cellStyle name="Итог 2 7 6 2" xfId="48369"/>
    <cellStyle name="Итог 2 7 6 3" xfId="48370"/>
    <cellStyle name="Итог 2 7 6 4" xfId="48371"/>
    <cellStyle name="Итог 2 7 6 5" xfId="48372"/>
    <cellStyle name="Итог 2 7 6 6" xfId="48373"/>
    <cellStyle name="Итог 2 7 6 7" xfId="48374"/>
    <cellStyle name="Итог 2 7 6 8" xfId="48375"/>
    <cellStyle name="Итог 2 7 6 9" xfId="48376"/>
    <cellStyle name="Итог 2 7 7" xfId="48377"/>
    <cellStyle name="Итог 2 7 7 10" xfId="48378"/>
    <cellStyle name="Итог 2 7 7 11" xfId="48379"/>
    <cellStyle name="Итог 2 7 7 2" xfId="48380"/>
    <cellStyle name="Итог 2 7 7 3" xfId="48381"/>
    <cellStyle name="Итог 2 7 7 4" xfId="48382"/>
    <cellStyle name="Итог 2 7 7 5" xfId="48383"/>
    <cellStyle name="Итог 2 7 7 6" xfId="48384"/>
    <cellStyle name="Итог 2 7 7 7" xfId="48385"/>
    <cellStyle name="Итог 2 7 7 8" xfId="48386"/>
    <cellStyle name="Итог 2 7 7 9" xfId="48387"/>
    <cellStyle name="Итог 2 7 8" xfId="48388"/>
    <cellStyle name="Итог 2 7 8 10" xfId="48389"/>
    <cellStyle name="Итог 2 7 8 11" xfId="48390"/>
    <cellStyle name="Итог 2 7 8 2" xfId="48391"/>
    <cellStyle name="Итог 2 7 8 3" xfId="48392"/>
    <cellStyle name="Итог 2 7 8 4" xfId="48393"/>
    <cellStyle name="Итог 2 7 8 5" xfId="48394"/>
    <cellStyle name="Итог 2 7 8 6" xfId="48395"/>
    <cellStyle name="Итог 2 7 8 7" xfId="48396"/>
    <cellStyle name="Итог 2 7 8 8" xfId="48397"/>
    <cellStyle name="Итог 2 7 8 9" xfId="48398"/>
    <cellStyle name="Итог 2 7 9" xfId="48399"/>
    <cellStyle name="Итог 2 7 9 10" xfId="48400"/>
    <cellStyle name="Итог 2 7 9 11" xfId="48401"/>
    <cellStyle name="Итог 2 7 9 2" xfId="48402"/>
    <cellStyle name="Итог 2 7 9 3" xfId="48403"/>
    <cellStyle name="Итог 2 7 9 4" xfId="48404"/>
    <cellStyle name="Итог 2 7 9 5" xfId="48405"/>
    <cellStyle name="Итог 2 7 9 6" xfId="48406"/>
    <cellStyle name="Итог 2 7 9 7" xfId="48407"/>
    <cellStyle name="Итог 2 7 9 8" xfId="48408"/>
    <cellStyle name="Итог 2 7 9 9" xfId="48409"/>
    <cellStyle name="Итог 2 8" xfId="48410"/>
    <cellStyle name="Итог 2 8 10" xfId="48411"/>
    <cellStyle name="Итог 2 8 10 10" xfId="48412"/>
    <cellStyle name="Итог 2 8 10 11" xfId="48413"/>
    <cellStyle name="Итог 2 8 10 2" xfId="48414"/>
    <cellStyle name="Итог 2 8 10 3" xfId="48415"/>
    <cellStyle name="Итог 2 8 10 4" xfId="48416"/>
    <cellStyle name="Итог 2 8 10 5" xfId="48417"/>
    <cellStyle name="Итог 2 8 10 6" xfId="48418"/>
    <cellStyle name="Итог 2 8 10 7" xfId="48419"/>
    <cellStyle name="Итог 2 8 10 8" xfId="48420"/>
    <cellStyle name="Итог 2 8 10 9" xfId="48421"/>
    <cellStyle name="Итог 2 8 11" xfId="48422"/>
    <cellStyle name="Итог 2 8 11 10" xfId="48423"/>
    <cellStyle name="Итог 2 8 11 11" xfId="48424"/>
    <cellStyle name="Итог 2 8 11 2" xfId="48425"/>
    <cellStyle name="Итог 2 8 11 3" xfId="48426"/>
    <cellStyle name="Итог 2 8 11 4" xfId="48427"/>
    <cellStyle name="Итог 2 8 11 5" xfId="48428"/>
    <cellStyle name="Итог 2 8 11 6" xfId="48429"/>
    <cellStyle name="Итог 2 8 11 7" xfId="48430"/>
    <cellStyle name="Итог 2 8 11 8" xfId="48431"/>
    <cellStyle name="Итог 2 8 11 9" xfId="48432"/>
    <cellStyle name="Итог 2 8 12" xfId="48433"/>
    <cellStyle name="Итог 2 8 12 10" xfId="48434"/>
    <cellStyle name="Итог 2 8 12 11" xfId="48435"/>
    <cellStyle name="Итог 2 8 12 2" xfId="48436"/>
    <cellStyle name="Итог 2 8 12 3" xfId="48437"/>
    <cellStyle name="Итог 2 8 12 4" xfId="48438"/>
    <cellStyle name="Итог 2 8 12 5" xfId="48439"/>
    <cellStyle name="Итог 2 8 12 6" xfId="48440"/>
    <cellStyle name="Итог 2 8 12 7" xfId="48441"/>
    <cellStyle name="Итог 2 8 12 8" xfId="48442"/>
    <cellStyle name="Итог 2 8 12 9" xfId="48443"/>
    <cellStyle name="Итог 2 8 13" xfId="48444"/>
    <cellStyle name="Итог 2 8 13 10" xfId="48445"/>
    <cellStyle name="Итог 2 8 13 11" xfId="48446"/>
    <cellStyle name="Итог 2 8 13 2" xfId="48447"/>
    <cellStyle name="Итог 2 8 13 3" xfId="48448"/>
    <cellStyle name="Итог 2 8 13 4" xfId="48449"/>
    <cellStyle name="Итог 2 8 13 5" xfId="48450"/>
    <cellStyle name="Итог 2 8 13 6" xfId="48451"/>
    <cellStyle name="Итог 2 8 13 7" xfId="48452"/>
    <cellStyle name="Итог 2 8 13 8" xfId="48453"/>
    <cellStyle name="Итог 2 8 13 9" xfId="48454"/>
    <cellStyle name="Итог 2 8 14" xfId="48455"/>
    <cellStyle name="Итог 2 8 14 10" xfId="48456"/>
    <cellStyle name="Итог 2 8 14 11" xfId="48457"/>
    <cellStyle name="Итог 2 8 14 2" xfId="48458"/>
    <cellStyle name="Итог 2 8 14 3" xfId="48459"/>
    <cellStyle name="Итог 2 8 14 4" xfId="48460"/>
    <cellStyle name="Итог 2 8 14 5" xfId="48461"/>
    <cellStyle name="Итог 2 8 14 6" xfId="48462"/>
    <cellStyle name="Итог 2 8 14 7" xfId="48463"/>
    <cellStyle name="Итог 2 8 14 8" xfId="48464"/>
    <cellStyle name="Итог 2 8 14 9" xfId="48465"/>
    <cellStyle name="Итог 2 8 15" xfId="48466"/>
    <cellStyle name="Итог 2 8 15 10" xfId="48467"/>
    <cellStyle name="Итог 2 8 15 11" xfId="48468"/>
    <cellStyle name="Итог 2 8 15 2" xfId="48469"/>
    <cellStyle name="Итог 2 8 15 3" xfId="48470"/>
    <cellStyle name="Итог 2 8 15 4" xfId="48471"/>
    <cellStyle name="Итог 2 8 15 5" xfId="48472"/>
    <cellStyle name="Итог 2 8 15 6" xfId="48473"/>
    <cellStyle name="Итог 2 8 15 7" xfId="48474"/>
    <cellStyle name="Итог 2 8 15 8" xfId="48475"/>
    <cellStyle name="Итог 2 8 15 9" xfId="48476"/>
    <cellStyle name="Итог 2 8 16" xfId="48477"/>
    <cellStyle name="Итог 2 8 16 10" xfId="48478"/>
    <cellStyle name="Итог 2 8 16 11" xfId="48479"/>
    <cellStyle name="Итог 2 8 16 2" xfId="48480"/>
    <cellStyle name="Итог 2 8 16 3" xfId="48481"/>
    <cellStyle name="Итог 2 8 16 4" xfId="48482"/>
    <cellStyle name="Итог 2 8 16 5" xfId="48483"/>
    <cellStyle name="Итог 2 8 16 6" xfId="48484"/>
    <cellStyle name="Итог 2 8 16 7" xfId="48485"/>
    <cellStyle name="Итог 2 8 16 8" xfId="48486"/>
    <cellStyle name="Итог 2 8 16 9" xfId="48487"/>
    <cellStyle name="Итог 2 8 17" xfId="48488"/>
    <cellStyle name="Итог 2 8 17 10" xfId="48489"/>
    <cellStyle name="Итог 2 8 17 11" xfId="48490"/>
    <cellStyle name="Итог 2 8 17 2" xfId="48491"/>
    <cellStyle name="Итог 2 8 17 3" xfId="48492"/>
    <cellStyle name="Итог 2 8 17 4" xfId="48493"/>
    <cellStyle name="Итог 2 8 17 5" xfId="48494"/>
    <cellStyle name="Итог 2 8 17 6" xfId="48495"/>
    <cellStyle name="Итог 2 8 17 7" xfId="48496"/>
    <cellStyle name="Итог 2 8 17 8" xfId="48497"/>
    <cellStyle name="Итог 2 8 17 9" xfId="48498"/>
    <cellStyle name="Итог 2 8 18" xfId="48499"/>
    <cellStyle name="Итог 2 8 18 10" xfId="48500"/>
    <cellStyle name="Итог 2 8 18 11" xfId="48501"/>
    <cellStyle name="Итог 2 8 18 2" xfId="48502"/>
    <cellStyle name="Итог 2 8 18 3" xfId="48503"/>
    <cellStyle name="Итог 2 8 18 4" xfId="48504"/>
    <cellStyle name="Итог 2 8 18 5" xfId="48505"/>
    <cellStyle name="Итог 2 8 18 6" xfId="48506"/>
    <cellStyle name="Итог 2 8 18 7" xfId="48507"/>
    <cellStyle name="Итог 2 8 18 8" xfId="48508"/>
    <cellStyle name="Итог 2 8 18 9" xfId="48509"/>
    <cellStyle name="Итог 2 8 19" xfId="48510"/>
    <cellStyle name="Итог 2 8 2" xfId="48511"/>
    <cellStyle name="Итог 2 8 2 10" xfId="48512"/>
    <cellStyle name="Итог 2 8 2 11" xfId="48513"/>
    <cellStyle name="Итог 2 8 2 2" xfId="48514"/>
    <cellStyle name="Итог 2 8 2 3" xfId="48515"/>
    <cellStyle name="Итог 2 8 2 4" xfId="48516"/>
    <cellStyle name="Итог 2 8 2 5" xfId="48517"/>
    <cellStyle name="Итог 2 8 2 6" xfId="48518"/>
    <cellStyle name="Итог 2 8 2 7" xfId="48519"/>
    <cellStyle name="Итог 2 8 2 8" xfId="48520"/>
    <cellStyle name="Итог 2 8 2 9" xfId="48521"/>
    <cellStyle name="Итог 2 8 20" xfId="48522"/>
    <cellStyle name="Итог 2 8 21" xfId="48523"/>
    <cellStyle name="Итог 2 8 22" xfId="48524"/>
    <cellStyle name="Итог 2 8 23" xfId="48525"/>
    <cellStyle name="Итог 2 8 24" xfId="48526"/>
    <cellStyle name="Итог 2 8 25" xfId="48527"/>
    <cellStyle name="Итог 2 8 26" xfId="48528"/>
    <cellStyle name="Итог 2 8 27" xfId="48529"/>
    <cellStyle name="Итог 2 8 28" xfId="48530"/>
    <cellStyle name="Итог 2 8 29" xfId="48531"/>
    <cellStyle name="Итог 2 8 3" xfId="48532"/>
    <cellStyle name="Итог 2 8 3 10" xfId="48533"/>
    <cellStyle name="Итог 2 8 3 11" xfId="48534"/>
    <cellStyle name="Итог 2 8 3 2" xfId="48535"/>
    <cellStyle name="Итог 2 8 3 3" xfId="48536"/>
    <cellStyle name="Итог 2 8 3 4" xfId="48537"/>
    <cellStyle name="Итог 2 8 3 5" xfId="48538"/>
    <cellStyle name="Итог 2 8 3 6" xfId="48539"/>
    <cellStyle name="Итог 2 8 3 7" xfId="48540"/>
    <cellStyle name="Итог 2 8 3 8" xfId="48541"/>
    <cellStyle name="Итог 2 8 3 9" xfId="48542"/>
    <cellStyle name="Итог 2 8 30" xfId="48543"/>
    <cellStyle name="Итог 2 8 31" xfId="48544"/>
    <cellStyle name="Итог 2 8 32" xfId="48545"/>
    <cellStyle name="Итог 2 8 33" xfId="48546"/>
    <cellStyle name="Итог 2 8 34" xfId="48547"/>
    <cellStyle name="Итог 2 8 35" xfId="48548"/>
    <cellStyle name="Итог 2 8 36" xfId="48549"/>
    <cellStyle name="Итог 2 8 37" xfId="48550"/>
    <cellStyle name="Итог 2 8 38" xfId="48551"/>
    <cellStyle name="Итог 2 8 39" xfId="48552"/>
    <cellStyle name="Итог 2 8 4" xfId="48553"/>
    <cellStyle name="Итог 2 8 4 10" xfId="48554"/>
    <cellStyle name="Итог 2 8 4 11" xfId="48555"/>
    <cellStyle name="Итог 2 8 4 2" xfId="48556"/>
    <cellStyle name="Итог 2 8 4 3" xfId="48557"/>
    <cellStyle name="Итог 2 8 4 4" xfId="48558"/>
    <cellStyle name="Итог 2 8 4 5" xfId="48559"/>
    <cellStyle name="Итог 2 8 4 6" xfId="48560"/>
    <cellStyle name="Итог 2 8 4 7" xfId="48561"/>
    <cellStyle name="Итог 2 8 4 8" xfId="48562"/>
    <cellStyle name="Итог 2 8 4 9" xfId="48563"/>
    <cellStyle name="Итог 2 8 40" xfId="48564"/>
    <cellStyle name="Итог 2 8 5" xfId="48565"/>
    <cellStyle name="Итог 2 8 5 10" xfId="48566"/>
    <cellStyle name="Итог 2 8 5 11" xfId="48567"/>
    <cellStyle name="Итог 2 8 5 2" xfId="48568"/>
    <cellStyle name="Итог 2 8 5 3" xfId="48569"/>
    <cellStyle name="Итог 2 8 5 4" xfId="48570"/>
    <cellStyle name="Итог 2 8 5 5" xfId="48571"/>
    <cellStyle name="Итог 2 8 5 6" xfId="48572"/>
    <cellStyle name="Итог 2 8 5 7" xfId="48573"/>
    <cellStyle name="Итог 2 8 5 8" xfId="48574"/>
    <cellStyle name="Итог 2 8 5 9" xfId="48575"/>
    <cellStyle name="Итог 2 8 6" xfId="48576"/>
    <cellStyle name="Итог 2 8 6 10" xfId="48577"/>
    <cellStyle name="Итог 2 8 6 11" xfId="48578"/>
    <cellStyle name="Итог 2 8 6 2" xfId="48579"/>
    <cellStyle name="Итог 2 8 6 3" xfId="48580"/>
    <cellStyle name="Итог 2 8 6 4" xfId="48581"/>
    <cellStyle name="Итог 2 8 6 5" xfId="48582"/>
    <cellStyle name="Итог 2 8 6 6" xfId="48583"/>
    <cellStyle name="Итог 2 8 6 7" xfId="48584"/>
    <cellStyle name="Итог 2 8 6 8" xfId="48585"/>
    <cellStyle name="Итог 2 8 6 9" xfId="48586"/>
    <cellStyle name="Итог 2 8 7" xfId="48587"/>
    <cellStyle name="Итог 2 8 7 10" xfId="48588"/>
    <cellStyle name="Итог 2 8 7 11" xfId="48589"/>
    <cellStyle name="Итог 2 8 7 2" xfId="48590"/>
    <cellStyle name="Итог 2 8 7 3" xfId="48591"/>
    <cellStyle name="Итог 2 8 7 4" xfId="48592"/>
    <cellStyle name="Итог 2 8 7 5" xfId="48593"/>
    <cellStyle name="Итог 2 8 7 6" xfId="48594"/>
    <cellStyle name="Итог 2 8 7 7" xfId="48595"/>
    <cellStyle name="Итог 2 8 7 8" xfId="48596"/>
    <cellStyle name="Итог 2 8 7 9" xfId="48597"/>
    <cellStyle name="Итог 2 8 8" xfId="48598"/>
    <cellStyle name="Итог 2 8 8 10" xfId="48599"/>
    <cellStyle name="Итог 2 8 8 11" xfId="48600"/>
    <cellStyle name="Итог 2 8 8 2" xfId="48601"/>
    <cellStyle name="Итог 2 8 8 3" xfId="48602"/>
    <cellStyle name="Итог 2 8 8 4" xfId="48603"/>
    <cellStyle name="Итог 2 8 8 5" xfId="48604"/>
    <cellStyle name="Итог 2 8 8 6" xfId="48605"/>
    <cellStyle name="Итог 2 8 8 7" xfId="48606"/>
    <cellStyle name="Итог 2 8 8 8" xfId="48607"/>
    <cellStyle name="Итог 2 8 8 9" xfId="48608"/>
    <cellStyle name="Итог 2 8 9" xfId="48609"/>
    <cellStyle name="Итог 2 8 9 10" xfId="48610"/>
    <cellStyle name="Итог 2 8 9 11" xfId="48611"/>
    <cellStyle name="Итог 2 8 9 2" xfId="48612"/>
    <cellStyle name="Итог 2 8 9 3" xfId="48613"/>
    <cellStyle name="Итог 2 8 9 4" xfId="48614"/>
    <cellStyle name="Итог 2 8 9 5" xfId="48615"/>
    <cellStyle name="Итог 2 8 9 6" xfId="48616"/>
    <cellStyle name="Итог 2 8 9 7" xfId="48617"/>
    <cellStyle name="Итог 2 8 9 8" xfId="48618"/>
    <cellStyle name="Итог 2 8 9 9" xfId="48619"/>
    <cellStyle name="Итог 2 9" xfId="48620"/>
    <cellStyle name="Итог 2 9 10" xfId="48621"/>
    <cellStyle name="Итог 2 9 10 10" xfId="48622"/>
    <cellStyle name="Итог 2 9 10 11" xfId="48623"/>
    <cellStyle name="Итог 2 9 10 2" xfId="48624"/>
    <cellStyle name="Итог 2 9 10 3" xfId="48625"/>
    <cellStyle name="Итог 2 9 10 4" xfId="48626"/>
    <cellStyle name="Итог 2 9 10 5" xfId="48627"/>
    <cellStyle name="Итог 2 9 10 6" xfId="48628"/>
    <cellStyle name="Итог 2 9 10 7" xfId="48629"/>
    <cellStyle name="Итог 2 9 10 8" xfId="48630"/>
    <cellStyle name="Итог 2 9 10 9" xfId="48631"/>
    <cellStyle name="Итог 2 9 11" xfId="48632"/>
    <cellStyle name="Итог 2 9 11 10" xfId="48633"/>
    <cellStyle name="Итог 2 9 11 11" xfId="48634"/>
    <cellStyle name="Итог 2 9 11 2" xfId="48635"/>
    <cellStyle name="Итог 2 9 11 3" xfId="48636"/>
    <cellStyle name="Итог 2 9 11 4" xfId="48637"/>
    <cellStyle name="Итог 2 9 11 5" xfId="48638"/>
    <cellStyle name="Итог 2 9 11 6" xfId="48639"/>
    <cellStyle name="Итог 2 9 11 7" xfId="48640"/>
    <cellStyle name="Итог 2 9 11 8" xfId="48641"/>
    <cellStyle name="Итог 2 9 11 9" xfId="48642"/>
    <cellStyle name="Итог 2 9 12" xfId="48643"/>
    <cellStyle name="Итог 2 9 12 10" xfId="48644"/>
    <cellStyle name="Итог 2 9 12 11" xfId="48645"/>
    <cellStyle name="Итог 2 9 12 2" xfId="48646"/>
    <cellStyle name="Итог 2 9 12 3" xfId="48647"/>
    <cellStyle name="Итог 2 9 12 4" xfId="48648"/>
    <cellStyle name="Итог 2 9 12 5" xfId="48649"/>
    <cellStyle name="Итог 2 9 12 6" xfId="48650"/>
    <cellStyle name="Итог 2 9 12 7" xfId="48651"/>
    <cellStyle name="Итог 2 9 12 8" xfId="48652"/>
    <cellStyle name="Итог 2 9 12 9" xfId="48653"/>
    <cellStyle name="Итог 2 9 13" xfId="48654"/>
    <cellStyle name="Итог 2 9 13 10" xfId="48655"/>
    <cellStyle name="Итог 2 9 13 11" xfId="48656"/>
    <cellStyle name="Итог 2 9 13 2" xfId="48657"/>
    <cellStyle name="Итог 2 9 13 3" xfId="48658"/>
    <cellStyle name="Итог 2 9 13 4" xfId="48659"/>
    <cellStyle name="Итог 2 9 13 5" xfId="48660"/>
    <cellStyle name="Итог 2 9 13 6" xfId="48661"/>
    <cellStyle name="Итог 2 9 13 7" xfId="48662"/>
    <cellStyle name="Итог 2 9 13 8" xfId="48663"/>
    <cellStyle name="Итог 2 9 13 9" xfId="48664"/>
    <cellStyle name="Итог 2 9 14" xfId="48665"/>
    <cellStyle name="Итог 2 9 14 10" xfId="48666"/>
    <cellStyle name="Итог 2 9 14 11" xfId="48667"/>
    <cellStyle name="Итог 2 9 14 2" xfId="48668"/>
    <cellStyle name="Итог 2 9 14 3" xfId="48669"/>
    <cellStyle name="Итог 2 9 14 4" xfId="48670"/>
    <cellStyle name="Итог 2 9 14 5" xfId="48671"/>
    <cellStyle name="Итог 2 9 14 6" xfId="48672"/>
    <cellStyle name="Итог 2 9 14 7" xfId="48673"/>
    <cellStyle name="Итог 2 9 14 8" xfId="48674"/>
    <cellStyle name="Итог 2 9 14 9" xfId="48675"/>
    <cellStyle name="Итог 2 9 15" xfId="48676"/>
    <cellStyle name="Итог 2 9 15 10" xfId="48677"/>
    <cellStyle name="Итог 2 9 15 11" xfId="48678"/>
    <cellStyle name="Итог 2 9 15 2" xfId="48679"/>
    <cellStyle name="Итог 2 9 15 3" xfId="48680"/>
    <cellStyle name="Итог 2 9 15 4" xfId="48681"/>
    <cellStyle name="Итог 2 9 15 5" xfId="48682"/>
    <cellStyle name="Итог 2 9 15 6" xfId="48683"/>
    <cellStyle name="Итог 2 9 15 7" xfId="48684"/>
    <cellStyle name="Итог 2 9 15 8" xfId="48685"/>
    <cellStyle name="Итог 2 9 15 9" xfId="48686"/>
    <cellStyle name="Итог 2 9 16" xfId="48687"/>
    <cellStyle name="Итог 2 9 16 10" xfId="48688"/>
    <cellStyle name="Итог 2 9 16 11" xfId="48689"/>
    <cellStyle name="Итог 2 9 16 2" xfId="48690"/>
    <cellStyle name="Итог 2 9 16 3" xfId="48691"/>
    <cellStyle name="Итог 2 9 16 4" xfId="48692"/>
    <cellStyle name="Итог 2 9 16 5" xfId="48693"/>
    <cellStyle name="Итог 2 9 16 6" xfId="48694"/>
    <cellStyle name="Итог 2 9 16 7" xfId="48695"/>
    <cellStyle name="Итог 2 9 16 8" xfId="48696"/>
    <cellStyle name="Итог 2 9 16 9" xfId="48697"/>
    <cellStyle name="Итог 2 9 17" xfId="48698"/>
    <cellStyle name="Итог 2 9 17 10" xfId="48699"/>
    <cellStyle name="Итог 2 9 17 11" xfId="48700"/>
    <cellStyle name="Итог 2 9 17 2" xfId="48701"/>
    <cellStyle name="Итог 2 9 17 3" xfId="48702"/>
    <cellStyle name="Итог 2 9 17 4" xfId="48703"/>
    <cellStyle name="Итог 2 9 17 5" xfId="48704"/>
    <cellStyle name="Итог 2 9 17 6" xfId="48705"/>
    <cellStyle name="Итог 2 9 17 7" xfId="48706"/>
    <cellStyle name="Итог 2 9 17 8" xfId="48707"/>
    <cellStyle name="Итог 2 9 17 9" xfId="48708"/>
    <cellStyle name="Итог 2 9 18" xfId="48709"/>
    <cellStyle name="Итог 2 9 18 10" xfId="48710"/>
    <cellStyle name="Итог 2 9 18 11" xfId="48711"/>
    <cellStyle name="Итог 2 9 18 2" xfId="48712"/>
    <cellStyle name="Итог 2 9 18 3" xfId="48713"/>
    <cellStyle name="Итог 2 9 18 4" xfId="48714"/>
    <cellStyle name="Итог 2 9 18 5" xfId="48715"/>
    <cellStyle name="Итог 2 9 18 6" xfId="48716"/>
    <cellStyle name="Итог 2 9 18 7" xfId="48717"/>
    <cellStyle name="Итог 2 9 18 8" xfId="48718"/>
    <cellStyle name="Итог 2 9 18 9" xfId="48719"/>
    <cellStyle name="Итог 2 9 19" xfId="48720"/>
    <cellStyle name="Итог 2 9 2" xfId="48721"/>
    <cellStyle name="Итог 2 9 2 10" xfId="48722"/>
    <cellStyle name="Итог 2 9 2 11" xfId="48723"/>
    <cellStyle name="Итог 2 9 2 2" xfId="48724"/>
    <cellStyle name="Итог 2 9 2 3" xfId="48725"/>
    <cellStyle name="Итог 2 9 2 4" xfId="48726"/>
    <cellStyle name="Итог 2 9 2 5" xfId="48727"/>
    <cellStyle name="Итог 2 9 2 6" xfId="48728"/>
    <cellStyle name="Итог 2 9 2 7" xfId="48729"/>
    <cellStyle name="Итог 2 9 2 8" xfId="48730"/>
    <cellStyle name="Итог 2 9 2 9" xfId="48731"/>
    <cellStyle name="Итог 2 9 20" xfId="48732"/>
    <cellStyle name="Итог 2 9 21" xfId="48733"/>
    <cellStyle name="Итог 2 9 22" xfId="48734"/>
    <cellStyle name="Итог 2 9 23" xfId="48735"/>
    <cellStyle name="Итог 2 9 24" xfId="48736"/>
    <cellStyle name="Итог 2 9 25" xfId="48737"/>
    <cellStyle name="Итог 2 9 26" xfId="48738"/>
    <cellStyle name="Итог 2 9 27" xfId="48739"/>
    <cellStyle name="Итог 2 9 28" xfId="48740"/>
    <cellStyle name="Итог 2 9 29" xfId="48741"/>
    <cellStyle name="Итог 2 9 3" xfId="48742"/>
    <cellStyle name="Итог 2 9 3 10" xfId="48743"/>
    <cellStyle name="Итог 2 9 3 11" xfId="48744"/>
    <cellStyle name="Итог 2 9 3 2" xfId="48745"/>
    <cellStyle name="Итог 2 9 3 3" xfId="48746"/>
    <cellStyle name="Итог 2 9 3 4" xfId="48747"/>
    <cellStyle name="Итог 2 9 3 5" xfId="48748"/>
    <cellStyle name="Итог 2 9 3 6" xfId="48749"/>
    <cellStyle name="Итог 2 9 3 7" xfId="48750"/>
    <cellStyle name="Итог 2 9 3 8" xfId="48751"/>
    <cellStyle name="Итог 2 9 3 9" xfId="48752"/>
    <cellStyle name="Итог 2 9 30" xfId="48753"/>
    <cellStyle name="Итог 2 9 31" xfId="48754"/>
    <cellStyle name="Итог 2 9 32" xfId="48755"/>
    <cellStyle name="Итог 2 9 33" xfId="48756"/>
    <cellStyle name="Итог 2 9 34" xfId="48757"/>
    <cellStyle name="Итог 2 9 35" xfId="48758"/>
    <cellStyle name="Итог 2 9 36" xfId="48759"/>
    <cellStyle name="Итог 2 9 37" xfId="48760"/>
    <cellStyle name="Итог 2 9 38" xfId="48761"/>
    <cellStyle name="Итог 2 9 39" xfId="48762"/>
    <cellStyle name="Итог 2 9 4" xfId="48763"/>
    <cellStyle name="Итог 2 9 4 10" xfId="48764"/>
    <cellStyle name="Итог 2 9 4 11" xfId="48765"/>
    <cellStyle name="Итог 2 9 4 2" xfId="48766"/>
    <cellStyle name="Итог 2 9 4 3" xfId="48767"/>
    <cellStyle name="Итог 2 9 4 4" xfId="48768"/>
    <cellStyle name="Итог 2 9 4 5" xfId="48769"/>
    <cellStyle name="Итог 2 9 4 6" xfId="48770"/>
    <cellStyle name="Итог 2 9 4 7" xfId="48771"/>
    <cellStyle name="Итог 2 9 4 8" xfId="48772"/>
    <cellStyle name="Итог 2 9 4 9" xfId="48773"/>
    <cellStyle name="Итог 2 9 40" xfId="48774"/>
    <cellStyle name="Итог 2 9 5" xfId="48775"/>
    <cellStyle name="Итог 2 9 5 10" xfId="48776"/>
    <cellStyle name="Итог 2 9 5 11" xfId="48777"/>
    <cellStyle name="Итог 2 9 5 2" xfId="48778"/>
    <cellStyle name="Итог 2 9 5 3" xfId="48779"/>
    <cellStyle name="Итог 2 9 5 4" xfId="48780"/>
    <cellStyle name="Итог 2 9 5 5" xfId="48781"/>
    <cellStyle name="Итог 2 9 5 6" xfId="48782"/>
    <cellStyle name="Итог 2 9 5 7" xfId="48783"/>
    <cellStyle name="Итог 2 9 5 8" xfId="48784"/>
    <cellStyle name="Итог 2 9 5 9" xfId="48785"/>
    <cellStyle name="Итог 2 9 6" xfId="48786"/>
    <cellStyle name="Итог 2 9 6 10" xfId="48787"/>
    <cellStyle name="Итог 2 9 6 11" xfId="48788"/>
    <cellStyle name="Итог 2 9 6 2" xfId="48789"/>
    <cellStyle name="Итог 2 9 6 3" xfId="48790"/>
    <cellStyle name="Итог 2 9 6 4" xfId="48791"/>
    <cellStyle name="Итог 2 9 6 5" xfId="48792"/>
    <cellStyle name="Итог 2 9 6 6" xfId="48793"/>
    <cellStyle name="Итог 2 9 6 7" xfId="48794"/>
    <cellStyle name="Итог 2 9 6 8" xfId="48795"/>
    <cellStyle name="Итог 2 9 6 9" xfId="48796"/>
    <cellStyle name="Итог 2 9 7" xfId="48797"/>
    <cellStyle name="Итог 2 9 7 10" xfId="48798"/>
    <cellStyle name="Итог 2 9 7 11" xfId="48799"/>
    <cellStyle name="Итог 2 9 7 2" xfId="48800"/>
    <cellStyle name="Итог 2 9 7 3" xfId="48801"/>
    <cellStyle name="Итог 2 9 7 4" xfId="48802"/>
    <cellStyle name="Итог 2 9 7 5" xfId="48803"/>
    <cellStyle name="Итог 2 9 7 6" xfId="48804"/>
    <cellStyle name="Итог 2 9 7 7" xfId="48805"/>
    <cellStyle name="Итог 2 9 7 8" xfId="48806"/>
    <cellStyle name="Итог 2 9 7 9" xfId="48807"/>
    <cellStyle name="Итог 2 9 8" xfId="48808"/>
    <cellStyle name="Итог 2 9 8 10" xfId="48809"/>
    <cellStyle name="Итог 2 9 8 11" xfId="48810"/>
    <cellStyle name="Итог 2 9 8 2" xfId="48811"/>
    <cellStyle name="Итог 2 9 8 3" xfId="48812"/>
    <cellStyle name="Итог 2 9 8 4" xfId="48813"/>
    <cellStyle name="Итог 2 9 8 5" xfId="48814"/>
    <cellStyle name="Итог 2 9 8 6" xfId="48815"/>
    <cellStyle name="Итог 2 9 8 7" xfId="48816"/>
    <cellStyle name="Итог 2 9 8 8" xfId="48817"/>
    <cellStyle name="Итог 2 9 8 9" xfId="48818"/>
    <cellStyle name="Итог 2 9 9" xfId="48819"/>
    <cellStyle name="Итог 2 9 9 10" xfId="48820"/>
    <cellStyle name="Итог 2 9 9 11" xfId="48821"/>
    <cellStyle name="Итог 2 9 9 2" xfId="48822"/>
    <cellStyle name="Итог 2 9 9 3" xfId="48823"/>
    <cellStyle name="Итог 2 9 9 4" xfId="48824"/>
    <cellStyle name="Итог 2 9 9 5" xfId="48825"/>
    <cellStyle name="Итог 2 9 9 6" xfId="48826"/>
    <cellStyle name="Итог 2 9 9 7" xfId="48827"/>
    <cellStyle name="Итог 2 9 9 8" xfId="48828"/>
    <cellStyle name="Итог 2 9 9 9" xfId="48829"/>
    <cellStyle name="Контрольная ячейка 2" xfId="48830"/>
    <cellStyle name="Название 2" xfId="48831"/>
    <cellStyle name="Нейтральный 2" xfId="48832"/>
    <cellStyle name="Обычный" xfId="0" builtinId="0"/>
    <cellStyle name="Обычный 10" xfId="48833"/>
    <cellStyle name="Обычный 10 10" xfId="48834"/>
    <cellStyle name="Обычный 10 11" xfId="48835"/>
    <cellStyle name="Обычный 10 12" xfId="48836"/>
    <cellStyle name="Обычный 10 13" xfId="48837"/>
    <cellStyle name="Обычный 10 2" xfId="48838"/>
    <cellStyle name="Обычный 10 2 2" xfId="48839"/>
    <cellStyle name="Обычный 10 2 3" xfId="48840"/>
    <cellStyle name="Обычный 10 3" xfId="48841"/>
    <cellStyle name="Обычный 10 4" xfId="48842"/>
    <cellStyle name="Обычный 10 5" xfId="48843"/>
    <cellStyle name="Обычный 10 6" xfId="48844"/>
    <cellStyle name="Обычный 10 7" xfId="48845"/>
    <cellStyle name="Обычный 10 8" xfId="48846"/>
    <cellStyle name="Обычный 10 9" xfId="48847"/>
    <cellStyle name="Обычный 11" xfId="48848"/>
    <cellStyle name="Обычный 12" xfId="48849"/>
    <cellStyle name="Обычный 13" xfId="48850"/>
    <cellStyle name="Обычный 14" xfId="48851"/>
    <cellStyle name="Обычный 2" xfId="1"/>
    <cellStyle name="Обычный 2 2" xfId="48852"/>
    <cellStyle name="Обычный 2 2 10" xfId="48853"/>
    <cellStyle name="Обычный 2 2 11" xfId="48854"/>
    <cellStyle name="Обычный 2 2 12" xfId="48855"/>
    <cellStyle name="Обычный 2 2 13" xfId="48856"/>
    <cellStyle name="Обычный 2 2 14" xfId="48857"/>
    <cellStyle name="Обычный 2 2 15" xfId="48858"/>
    <cellStyle name="Обычный 2 2 16" xfId="48859"/>
    <cellStyle name="Обычный 2 2 17" xfId="48860"/>
    <cellStyle name="Обычный 2 2 18" xfId="48861"/>
    <cellStyle name="Обычный 2 2 19" xfId="48862"/>
    <cellStyle name="Обычный 2 2 2" xfId="48863"/>
    <cellStyle name="Обычный 2 2 2 10" xfId="48864"/>
    <cellStyle name="Обычный 2 2 2 11" xfId="48865"/>
    <cellStyle name="Обычный 2 2 2 12" xfId="48866"/>
    <cellStyle name="Обычный 2 2 2 13" xfId="48867"/>
    <cellStyle name="Обычный 2 2 2 14" xfId="48868"/>
    <cellStyle name="Обычный 2 2 2 15" xfId="48869"/>
    <cellStyle name="Обычный 2 2 2 16" xfId="48870"/>
    <cellStyle name="Обычный 2 2 2 17" xfId="48871"/>
    <cellStyle name="Обычный 2 2 2 18" xfId="48872"/>
    <cellStyle name="Обычный 2 2 2 19" xfId="48873"/>
    <cellStyle name="Обычный 2 2 2 2" xfId="48874"/>
    <cellStyle name="Обычный 2 2 2 20" xfId="48875"/>
    <cellStyle name="Обычный 2 2 2 21" xfId="48876"/>
    <cellStyle name="Обычный 2 2 2 22" xfId="48877"/>
    <cellStyle name="Обычный 2 2 2 23" xfId="48878"/>
    <cellStyle name="Обычный 2 2 2 24" xfId="48879"/>
    <cellStyle name="Обычный 2 2 2 25" xfId="48880"/>
    <cellStyle name="Обычный 2 2 2 26" xfId="48881"/>
    <cellStyle name="Обычный 2 2 2 27" xfId="48882"/>
    <cellStyle name="Обычный 2 2 2 28" xfId="48883"/>
    <cellStyle name="Обычный 2 2 2 29" xfId="48884"/>
    <cellStyle name="Обычный 2 2 2 3" xfId="48885"/>
    <cellStyle name="Обычный 2 2 2 30" xfId="48886"/>
    <cellStyle name="Обычный 2 2 2 31" xfId="48887"/>
    <cellStyle name="Обычный 2 2 2 32" xfId="48888"/>
    <cellStyle name="Обычный 2 2 2 33" xfId="48889"/>
    <cellStyle name="Обычный 2 2 2 34" xfId="48890"/>
    <cellStyle name="Обычный 2 2 2 35" xfId="48891"/>
    <cellStyle name="Обычный 2 2 2 36" xfId="48892"/>
    <cellStyle name="Обычный 2 2 2 37" xfId="48893"/>
    <cellStyle name="Обычный 2 2 2 38" xfId="48894"/>
    <cellStyle name="Обычный 2 2 2 39" xfId="48895"/>
    <cellStyle name="Обычный 2 2 2 4" xfId="48896"/>
    <cellStyle name="Обычный 2 2 2 40" xfId="48897"/>
    <cellStyle name="Обычный 2 2 2 41" xfId="48898"/>
    <cellStyle name="Обычный 2 2 2 42" xfId="48899"/>
    <cellStyle name="Обычный 2 2 2 43" xfId="48900"/>
    <cellStyle name="Обычный 2 2 2 44" xfId="48901"/>
    <cellStyle name="Обычный 2 2 2 45" xfId="48902"/>
    <cellStyle name="Обычный 2 2 2 46" xfId="48903"/>
    <cellStyle name="Обычный 2 2 2 5" xfId="48904"/>
    <cellStyle name="Обычный 2 2 2 6" xfId="48905"/>
    <cellStyle name="Обычный 2 2 2 7" xfId="48906"/>
    <cellStyle name="Обычный 2 2 2 8" xfId="48907"/>
    <cellStyle name="Обычный 2 2 2 9" xfId="48908"/>
    <cellStyle name="Обычный 2 2 20" xfId="48909"/>
    <cellStyle name="Обычный 2 2 21" xfId="48910"/>
    <cellStyle name="Обычный 2 2 22" xfId="48911"/>
    <cellStyle name="Обычный 2 2 23" xfId="48912"/>
    <cellStyle name="Обычный 2 2 24" xfId="48913"/>
    <cellStyle name="Обычный 2 2 25" xfId="48914"/>
    <cellStyle name="Обычный 2 2 26" xfId="48915"/>
    <cellStyle name="Обычный 2 2 27" xfId="48916"/>
    <cellStyle name="Обычный 2 2 28" xfId="48917"/>
    <cellStyle name="Обычный 2 2 29" xfId="48918"/>
    <cellStyle name="Обычный 2 2 3" xfId="48919"/>
    <cellStyle name="Обычный 2 2 30" xfId="48920"/>
    <cellStyle name="Обычный 2 2 31" xfId="48921"/>
    <cellStyle name="Обычный 2 2 32" xfId="48922"/>
    <cellStyle name="Обычный 2 2 33" xfId="48923"/>
    <cellStyle name="Обычный 2 2 34" xfId="48924"/>
    <cellStyle name="Обычный 2 2 35" xfId="48925"/>
    <cellStyle name="Обычный 2 2 36" xfId="48926"/>
    <cellStyle name="Обычный 2 2 37" xfId="48927"/>
    <cellStyle name="Обычный 2 2 38" xfId="48928"/>
    <cellStyle name="Обычный 2 2 39" xfId="48929"/>
    <cellStyle name="Обычный 2 2 4" xfId="48930"/>
    <cellStyle name="Обычный 2 2 40" xfId="48931"/>
    <cellStyle name="Обычный 2 2 41" xfId="48932"/>
    <cellStyle name="Обычный 2 2 42" xfId="48933"/>
    <cellStyle name="Обычный 2 2 43" xfId="48934"/>
    <cellStyle name="Обычный 2 2 44" xfId="48935"/>
    <cellStyle name="Обычный 2 2 45" xfId="48936"/>
    <cellStyle name="Обычный 2 2 46" xfId="48937"/>
    <cellStyle name="Обычный 2 2 47" xfId="48938"/>
    <cellStyle name="Обычный 2 2 5" xfId="48939"/>
    <cellStyle name="Обычный 2 2 6" xfId="48940"/>
    <cellStyle name="Обычный 2 2 7" xfId="48941"/>
    <cellStyle name="Обычный 2 2 8" xfId="48942"/>
    <cellStyle name="Обычный 2 2 9" xfId="48943"/>
    <cellStyle name="Обычный 2 2_2.2017" xfId="48944"/>
    <cellStyle name="Обычный 2 3" xfId="48945"/>
    <cellStyle name="Обычный 2 4" xfId="2"/>
    <cellStyle name="Обычный 2 4 2" xfId="48946"/>
    <cellStyle name="Обычный 2 4 3" xfId="48947"/>
    <cellStyle name="Обычный 2 4 4" xfId="48948"/>
    <cellStyle name="Обычный 2 5" xfId="48949"/>
    <cellStyle name="Обычный 2 6" xfId="48950"/>
    <cellStyle name="Обычный 2 7" xfId="48951"/>
    <cellStyle name="Обычный 2_(ю)нтт" xfId="48952"/>
    <cellStyle name="Обычный 3" xfId="3"/>
    <cellStyle name="Обычный 3 2" xfId="48953"/>
    <cellStyle name="Обычный 3 2 3 2" xfId="48954"/>
    <cellStyle name="Обычный 3 2 3 2 10" xfId="48955"/>
    <cellStyle name="Обычный 3 2 3 2 11" xfId="48956"/>
    <cellStyle name="Обычный 3 2 3 2 12" xfId="48957"/>
    <cellStyle name="Обычный 3 2 3 2 13" xfId="48958"/>
    <cellStyle name="Обычный 3 2 3 2 14" xfId="48959"/>
    <cellStyle name="Обычный 3 2 3 2 15" xfId="48960"/>
    <cellStyle name="Обычный 3 2 3 2 16" xfId="48961"/>
    <cellStyle name="Обычный 3 2 3 2 17" xfId="48962"/>
    <cellStyle name="Обычный 3 2 3 2 18" xfId="48963"/>
    <cellStyle name="Обычный 3 2 3 2 19" xfId="48964"/>
    <cellStyle name="Обычный 3 2 3 2 2" xfId="48965"/>
    <cellStyle name="Обычный 3 2 3 2 20" xfId="48966"/>
    <cellStyle name="Обычный 3 2 3 2 21" xfId="48967"/>
    <cellStyle name="Обычный 3 2 3 2 22" xfId="48968"/>
    <cellStyle name="Обычный 3 2 3 2 23" xfId="48969"/>
    <cellStyle name="Обычный 3 2 3 2 24" xfId="48970"/>
    <cellStyle name="Обычный 3 2 3 2 25" xfId="48971"/>
    <cellStyle name="Обычный 3 2 3 2 26" xfId="48972"/>
    <cellStyle name="Обычный 3 2 3 2 27" xfId="48973"/>
    <cellStyle name="Обычный 3 2 3 2 28" xfId="48974"/>
    <cellStyle name="Обычный 3 2 3 2 29" xfId="48975"/>
    <cellStyle name="Обычный 3 2 3 2 3" xfId="48976"/>
    <cellStyle name="Обычный 3 2 3 2 30" xfId="48977"/>
    <cellStyle name="Обычный 3 2 3 2 31" xfId="48978"/>
    <cellStyle name="Обычный 3 2 3 2 32" xfId="48979"/>
    <cellStyle name="Обычный 3 2 3 2 33" xfId="48980"/>
    <cellStyle name="Обычный 3 2 3 2 34" xfId="48981"/>
    <cellStyle name="Обычный 3 2 3 2 35" xfId="48982"/>
    <cellStyle name="Обычный 3 2 3 2 36" xfId="48983"/>
    <cellStyle name="Обычный 3 2 3 2 37" xfId="48984"/>
    <cellStyle name="Обычный 3 2 3 2 38" xfId="48985"/>
    <cellStyle name="Обычный 3 2 3 2 39" xfId="48986"/>
    <cellStyle name="Обычный 3 2 3 2 4" xfId="48987"/>
    <cellStyle name="Обычный 3 2 3 2 40" xfId="48988"/>
    <cellStyle name="Обычный 3 2 3 2 41" xfId="48989"/>
    <cellStyle name="Обычный 3 2 3 2 42" xfId="48990"/>
    <cellStyle name="Обычный 3 2 3 2 43" xfId="48991"/>
    <cellStyle name="Обычный 3 2 3 2 44" xfId="48992"/>
    <cellStyle name="Обычный 3 2 3 2 45" xfId="48993"/>
    <cellStyle name="Обычный 3 2 3 2 46" xfId="48994"/>
    <cellStyle name="Обычный 3 2 3 2 5" xfId="48995"/>
    <cellStyle name="Обычный 3 2 3 2 6" xfId="48996"/>
    <cellStyle name="Обычный 3 2 3 2 7" xfId="48997"/>
    <cellStyle name="Обычный 3 2 3 2 8" xfId="48998"/>
    <cellStyle name="Обычный 3 2 3 2 9" xfId="48999"/>
    <cellStyle name="Обычный 3 3" xfId="4"/>
    <cellStyle name="Обычный 3_2.2017" xfId="49000"/>
    <cellStyle name="Обычный 3_сош 17 проверено 2" xfId="7"/>
    <cellStyle name="Обычный 4" xfId="49001"/>
    <cellStyle name="Обычный 4 2" xfId="49002"/>
    <cellStyle name="Обычный 4 3" xfId="49003"/>
    <cellStyle name="Обычный 5" xfId="49004"/>
    <cellStyle name="Обычный 6" xfId="49005"/>
    <cellStyle name="Обычный 7" xfId="49006"/>
    <cellStyle name="Обычный 7 2" xfId="49007"/>
    <cellStyle name="Обычный 7 3" xfId="49008"/>
    <cellStyle name="Обычный 7 4" xfId="49009"/>
    <cellStyle name="Обычный 7_Приложение № 1 ОБАС (субсидии МУ на ФОМЗ) 925" xfId="49010"/>
    <cellStyle name="Обычный 8" xfId="49011"/>
    <cellStyle name="Обычный 8 10" xfId="49012"/>
    <cellStyle name="Обычный 8 11" xfId="49013"/>
    <cellStyle name="Обычный 8 12" xfId="49014"/>
    <cellStyle name="Обычный 8 13" xfId="49015"/>
    <cellStyle name="Обычный 8 14" xfId="49016"/>
    <cellStyle name="Обычный 8 15" xfId="49017"/>
    <cellStyle name="Обычный 8 16" xfId="49018"/>
    <cellStyle name="Обычный 8 17" xfId="49019"/>
    <cellStyle name="Обычный 8 18" xfId="49020"/>
    <cellStyle name="Обычный 8 19" xfId="49021"/>
    <cellStyle name="Обычный 8 2" xfId="49022"/>
    <cellStyle name="Обычный 8 20" xfId="49023"/>
    <cellStyle name="Обычный 8 21" xfId="49024"/>
    <cellStyle name="Обычный 8 22" xfId="49025"/>
    <cellStyle name="Обычный 8 23" xfId="49026"/>
    <cellStyle name="Обычный 8 24" xfId="49027"/>
    <cellStyle name="Обычный 8 25" xfId="49028"/>
    <cellStyle name="Обычный 8 26" xfId="49029"/>
    <cellStyle name="Обычный 8 27" xfId="49030"/>
    <cellStyle name="Обычный 8 28" xfId="49031"/>
    <cellStyle name="Обычный 8 29" xfId="49032"/>
    <cellStyle name="Обычный 8 3" xfId="49033"/>
    <cellStyle name="Обычный 8 30" xfId="49034"/>
    <cellStyle name="Обычный 8 31" xfId="49035"/>
    <cellStyle name="Обычный 8 32" xfId="49036"/>
    <cellStyle name="Обычный 8 33" xfId="49037"/>
    <cellStyle name="Обычный 8 34" xfId="49038"/>
    <cellStyle name="Обычный 8 35" xfId="49039"/>
    <cellStyle name="Обычный 8 36" xfId="49040"/>
    <cellStyle name="Обычный 8 37" xfId="49041"/>
    <cellStyle name="Обычный 8 38" xfId="49042"/>
    <cellStyle name="Обычный 8 39" xfId="49043"/>
    <cellStyle name="Обычный 8 4" xfId="49044"/>
    <cellStyle name="Обычный 8 40" xfId="49045"/>
    <cellStyle name="Обычный 8 41" xfId="49046"/>
    <cellStyle name="Обычный 8 42" xfId="49047"/>
    <cellStyle name="Обычный 8 43" xfId="49048"/>
    <cellStyle name="Обычный 8 44" xfId="49049"/>
    <cellStyle name="Обычный 8 45" xfId="49050"/>
    <cellStyle name="Обычный 8 46" xfId="49051"/>
    <cellStyle name="Обычный 8 5" xfId="49052"/>
    <cellStyle name="Обычный 8 6" xfId="49053"/>
    <cellStyle name="Обычный 8 7" xfId="49054"/>
    <cellStyle name="Обычный 8 8" xfId="49055"/>
    <cellStyle name="Обычный 8 9" xfId="49056"/>
    <cellStyle name="Обычный 9" xfId="49057"/>
    <cellStyle name="Обычный_290 17г." xfId="8"/>
    <cellStyle name="Обычный_tmp" xfId="12"/>
    <cellStyle name="Обычный_ДДЮТЭ(ЮТ)" xfId="10"/>
    <cellStyle name="Обычный_план фхд сад 2017г. таблица 2" xfId="5"/>
    <cellStyle name="Обычный_сош 17 проверено" xfId="6"/>
    <cellStyle name="Обычный_ст.290(852) внеш" xfId="9"/>
    <cellStyle name="Плохой 2" xfId="49058"/>
    <cellStyle name="Пояснение 2" xfId="49059"/>
    <cellStyle name="Примечание 2" xfId="49060"/>
    <cellStyle name="Примечание 2 10" xfId="49061"/>
    <cellStyle name="Примечание 2 10 10" xfId="49062"/>
    <cellStyle name="Примечание 2 10 10 10" xfId="49063"/>
    <cellStyle name="Примечание 2 10 10 11" xfId="49064"/>
    <cellStyle name="Примечание 2 10 10 2" xfId="49065"/>
    <cellStyle name="Примечание 2 10 10 3" xfId="49066"/>
    <cellStyle name="Примечание 2 10 10 4" xfId="49067"/>
    <cellStyle name="Примечание 2 10 10 5" xfId="49068"/>
    <cellStyle name="Примечание 2 10 10 6" xfId="49069"/>
    <cellStyle name="Примечание 2 10 10 7" xfId="49070"/>
    <cellStyle name="Примечание 2 10 10 8" xfId="49071"/>
    <cellStyle name="Примечание 2 10 10 9" xfId="49072"/>
    <cellStyle name="Примечание 2 10 11" xfId="49073"/>
    <cellStyle name="Примечание 2 10 11 10" xfId="49074"/>
    <cellStyle name="Примечание 2 10 11 11" xfId="49075"/>
    <cellStyle name="Примечание 2 10 11 2" xfId="49076"/>
    <cellStyle name="Примечание 2 10 11 3" xfId="49077"/>
    <cellStyle name="Примечание 2 10 11 4" xfId="49078"/>
    <cellStyle name="Примечание 2 10 11 5" xfId="49079"/>
    <cellStyle name="Примечание 2 10 11 6" xfId="49080"/>
    <cellStyle name="Примечание 2 10 11 7" xfId="49081"/>
    <cellStyle name="Примечание 2 10 11 8" xfId="49082"/>
    <cellStyle name="Примечание 2 10 11 9" xfId="49083"/>
    <cellStyle name="Примечание 2 10 12" xfId="49084"/>
    <cellStyle name="Примечание 2 10 12 10" xfId="49085"/>
    <cellStyle name="Примечание 2 10 12 11" xfId="49086"/>
    <cellStyle name="Примечание 2 10 12 2" xfId="49087"/>
    <cellStyle name="Примечание 2 10 12 3" xfId="49088"/>
    <cellStyle name="Примечание 2 10 12 4" xfId="49089"/>
    <cellStyle name="Примечание 2 10 12 5" xfId="49090"/>
    <cellStyle name="Примечание 2 10 12 6" xfId="49091"/>
    <cellStyle name="Примечание 2 10 12 7" xfId="49092"/>
    <cellStyle name="Примечание 2 10 12 8" xfId="49093"/>
    <cellStyle name="Примечание 2 10 12 9" xfId="49094"/>
    <cellStyle name="Примечание 2 10 13" xfId="49095"/>
    <cellStyle name="Примечание 2 10 13 10" xfId="49096"/>
    <cellStyle name="Примечание 2 10 13 11" xfId="49097"/>
    <cellStyle name="Примечание 2 10 13 2" xfId="49098"/>
    <cellStyle name="Примечание 2 10 13 3" xfId="49099"/>
    <cellStyle name="Примечание 2 10 13 4" xfId="49100"/>
    <cellStyle name="Примечание 2 10 13 5" xfId="49101"/>
    <cellStyle name="Примечание 2 10 13 6" xfId="49102"/>
    <cellStyle name="Примечание 2 10 13 7" xfId="49103"/>
    <cellStyle name="Примечание 2 10 13 8" xfId="49104"/>
    <cellStyle name="Примечание 2 10 13 9" xfId="49105"/>
    <cellStyle name="Примечание 2 10 14" xfId="49106"/>
    <cellStyle name="Примечание 2 10 14 10" xfId="49107"/>
    <cellStyle name="Примечание 2 10 14 11" xfId="49108"/>
    <cellStyle name="Примечание 2 10 14 2" xfId="49109"/>
    <cellStyle name="Примечание 2 10 14 3" xfId="49110"/>
    <cellStyle name="Примечание 2 10 14 4" xfId="49111"/>
    <cellStyle name="Примечание 2 10 14 5" xfId="49112"/>
    <cellStyle name="Примечание 2 10 14 6" xfId="49113"/>
    <cellStyle name="Примечание 2 10 14 7" xfId="49114"/>
    <cellStyle name="Примечание 2 10 14 8" xfId="49115"/>
    <cellStyle name="Примечание 2 10 14 9" xfId="49116"/>
    <cellStyle name="Примечание 2 10 15" xfId="49117"/>
    <cellStyle name="Примечание 2 10 15 10" xfId="49118"/>
    <cellStyle name="Примечание 2 10 15 11" xfId="49119"/>
    <cellStyle name="Примечание 2 10 15 2" xfId="49120"/>
    <cellStyle name="Примечание 2 10 15 3" xfId="49121"/>
    <cellStyle name="Примечание 2 10 15 4" xfId="49122"/>
    <cellStyle name="Примечание 2 10 15 5" xfId="49123"/>
    <cellStyle name="Примечание 2 10 15 6" xfId="49124"/>
    <cellStyle name="Примечание 2 10 15 7" xfId="49125"/>
    <cellStyle name="Примечание 2 10 15 8" xfId="49126"/>
    <cellStyle name="Примечание 2 10 15 9" xfId="49127"/>
    <cellStyle name="Примечание 2 10 16" xfId="49128"/>
    <cellStyle name="Примечание 2 10 16 10" xfId="49129"/>
    <cellStyle name="Примечание 2 10 16 11" xfId="49130"/>
    <cellStyle name="Примечание 2 10 16 2" xfId="49131"/>
    <cellStyle name="Примечание 2 10 16 3" xfId="49132"/>
    <cellStyle name="Примечание 2 10 16 4" xfId="49133"/>
    <cellStyle name="Примечание 2 10 16 5" xfId="49134"/>
    <cellStyle name="Примечание 2 10 16 6" xfId="49135"/>
    <cellStyle name="Примечание 2 10 16 7" xfId="49136"/>
    <cellStyle name="Примечание 2 10 16 8" xfId="49137"/>
    <cellStyle name="Примечание 2 10 16 9" xfId="49138"/>
    <cellStyle name="Примечание 2 10 17" xfId="49139"/>
    <cellStyle name="Примечание 2 10 17 10" xfId="49140"/>
    <cellStyle name="Примечание 2 10 17 11" xfId="49141"/>
    <cellStyle name="Примечание 2 10 17 2" xfId="49142"/>
    <cellStyle name="Примечание 2 10 17 3" xfId="49143"/>
    <cellStyle name="Примечание 2 10 17 4" xfId="49144"/>
    <cellStyle name="Примечание 2 10 17 5" xfId="49145"/>
    <cellStyle name="Примечание 2 10 17 6" xfId="49146"/>
    <cellStyle name="Примечание 2 10 17 7" xfId="49147"/>
    <cellStyle name="Примечание 2 10 17 8" xfId="49148"/>
    <cellStyle name="Примечание 2 10 17 9" xfId="49149"/>
    <cellStyle name="Примечание 2 10 18" xfId="49150"/>
    <cellStyle name="Примечание 2 10 18 10" xfId="49151"/>
    <cellStyle name="Примечание 2 10 18 11" xfId="49152"/>
    <cellStyle name="Примечание 2 10 18 2" xfId="49153"/>
    <cellStyle name="Примечание 2 10 18 3" xfId="49154"/>
    <cellStyle name="Примечание 2 10 18 4" xfId="49155"/>
    <cellStyle name="Примечание 2 10 18 5" xfId="49156"/>
    <cellStyle name="Примечание 2 10 18 6" xfId="49157"/>
    <cellStyle name="Примечание 2 10 18 7" xfId="49158"/>
    <cellStyle name="Примечание 2 10 18 8" xfId="49159"/>
    <cellStyle name="Примечание 2 10 18 9" xfId="49160"/>
    <cellStyle name="Примечание 2 10 19" xfId="49161"/>
    <cellStyle name="Примечание 2 10 2" xfId="49162"/>
    <cellStyle name="Примечание 2 10 2 10" xfId="49163"/>
    <cellStyle name="Примечание 2 10 2 11" xfId="49164"/>
    <cellStyle name="Примечание 2 10 2 2" xfId="49165"/>
    <cellStyle name="Примечание 2 10 2 3" xfId="49166"/>
    <cellStyle name="Примечание 2 10 2 4" xfId="49167"/>
    <cellStyle name="Примечание 2 10 2 5" xfId="49168"/>
    <cellStyle name="Примечание 2 10 2 6" xfId="49169"/>
    <cellStyle name="Примечание 2 10 2 7" xfId="49170"/>
    <cellStyle name="Примечание 2 10 2 8" xfId="49171"/>
    <cellStyle name="Примечание 2 10 2 9" xfId="49172"/>
    <cellStyle name="Примечание 2 10 20" xfId="49173"/>
    <cellStyle name="Примечание 2 10 21" xfId="49174"/>
    <cellStyle name="Примечание 2 10 22" xfId="49175"/>
    <cellStyle name="Примечание 2 10 23" xfId="49176"/>
    <cellStyle name="Примечание 2 10 24" xfId="49177"/>
    <cellStyle name="Примечание 2 10 25" xfId="49178"/>
    <cellStyle name="Примечание 2 10 26" xfId="49179"/>
    <cellStyle name="Примечание 2 10 27" xfId="49180"/>
    <cellStyle name="Примечание 2 10 28" xfId="49181"/>
    <cellStyle name="Примечание 2 10 29" xfId="49182"/>
    <cellStyle name="Примечание 2 10 3" xfId="49183"/>
    <cellStyle name="Примечание 2 10 3 10" xfId="49184"/>
    <cellStyle name="Примечание 2 10 3 11" xfId="49185"/>
    <cellStyle name="Примечание 2 10 3 2" xfId="49186"/>
    <cellStyle name="Примечание 2 10 3 3" xfId="49187"/>
    <cellStyle name="Примечание 2 10 3 4" xfId="49188"/>
    <cellStyle name="Примечание 2 10 3 5" xfId="49189"/>
    <cellStyle name="Примечание 2 10 3 6" xfId="49190"/>
    <cellStyle name="Примечание 2 10 3 7" xfId="49191"/>
    <cellStyle name="Примечание 2 10 3 8" xfId="49192"/>
    <cellStyle name="Примечание 2 10 3 9" xfId="49193"/>
    <cellStyle name="Примечание 2 10 30" xfId="49194"/>
    <cellStyle name="Примечание 2 10 31" xfId="49195"/>
    <cellStyle name="Примечание 2 10 32" xfId="49196"/>
    <cellStyle name="Примечание 2 10 33" xfId="49197"/>
    <cellStyle name="Примечание 2 10 34" xfId="49198"/>
    <cellStyle name="Примечание 2 10 35" xfId="49199"/>
    <cellStyle name="Примечание 2 10 36" xfId="49200"/>
    <cellStyle name="Примечание 2 10 37" xfId="49201"/>
    <cellStyle name="Примечание 2 10 38" xfId="49202"/>
    <cellStyle name="Примечание 2 10 39" xfId="49203"/>
    <cellStyle name="Примечание 2 10 4" xfId="49204"/>
    <cellStyle name="Примечание 2 10 4 10" xfId="49205"/>
    <cellStyle name="Примечание 2 10 4 11" xfId="49206"/>
    <cellStyle name="Примечание 2 10 4 2" xfId="49207"/>
    <cellStyle name="Примечание 2 10 4 3" xfId="49208"/>
    <cellStyle name="Примечание 2 10 4 4" xfId="49209"/>
    <cellStyle name="Примечание 2 10 4 5" xfId="49210"/>
    <cellStyle name="Примечание 2 10 4 6" xfId="49211"/>
    <cellStyle name="Примечание 2 10 4 7" xfId="49212"/>
    <cellStyle name="Примечание 2 10 4 8" xfId="49213"/>
    <cellStyle name="Примечание 2 10 4 9" xfId="49214"/>
    <cellStyle name="Примечание 2 10 40" xfId="49215"/>
    <cellStyle name="Примечание 2 10 5" xfId="49216"/>
    <cellStyle name="Примечание 2 10 5 10" xfId="49217"/>
    <cellStyle name="Примечание 2 10 5 11" xfId="49218"/>
    <cellStyle name="Примечание 2 10 5 2" xfId="49219"/>
    <cellStyle name="Примечание 2 10 5 3" xfId="49220"/>
    <cellStyle name="Примечание 2 10 5 4" xfId="49221"/>
    <cellStyle name="Примечание 2 10 5 5" xfId="49222"/>
    <cellStyle name="Примечание 2 10 5 6" xfId="49223"/>
    <cellStyle name="Примечание 2 10 5 7" xfId="49224"/>
    <cellStyle name="Примечание 2 10 5 8" xfId="49225"/>
    <cellStyle name="Примечание 2 10 5 9" xfId="49226"/>
    <cellStyle name="Примечание 2 10 6" xfId="49227"/>
    <cellStyle name="Примечание 2 10 6 10" xfId="49228"/>
    <cellStyle name="Примечание 2 10 6 11" xfId="49229"/>
    <cellStyle name="Примечание 2 10 6 2" xfId="49230"/>
    <cellStyle name="Примечание 2 10 6 3" xfId="49231"/>
    <cellStyle name="Примечание 2 10 6 4" xfId="49232"/>
    <cellStyle name="Примечание 2 10 6 5" xfId="49233"/>
    <cellStyle name="Примечание 2 10 6 6" xfId="49234"/>
    <cellStyle name="Примечание 2 10 6 7" xfId="49235"/>
    <cellStyle name="Примечание 2 10 6 8" xfId="49236"/>
    <cellStyle name="Примечание 2 10 6 9" xfId="49237"/>
    <cellStyle name="Примечание 2 10 7" xfId="49238"/>
    <cellStyle name="Примечание 2 10 7 10" xfId="49239"/>
    <cellStyle name="Примечание 2 10 7 11" xfId="49240"/>
    <cellStyle name="Примечание 2 10 7 2" xfId="49241"/>
    <cellStyle name="Примечание 2 10 7 3" xfId="49242"/>
    <cellStyle name="Примечание 2 10 7 4" xfId="49243"/>
    <cellStyle name="Примечание 2 10 7 5" xfId="49244"/>
    <cellStyle name="Примечание 2 10 7 6" xfId="49245"/>
    <cellStyle name="Примечание 2 10 7 7" xfId="49246"/>
    <cellStyle name="Примечание 2 10 7 8" xfId="49247"/>
    <cellStyle name="Примечание 2 10 7 9" xfId="49248"/>
    <cellStyle name="Примечание 2 10 8" xfId="49249"/>
    <cellStyle name="Примечание 2 10 8 10" xfId="49250"/>
    <cellStyle name="Примечание 2 10 8 11" xfId="49251"/>
    <cellStyle name="Примечание 2 10 8 2" xfId="49252"/>
    <cellStyle name="Примечание 2 10 8 3" xfId="49253"/>
    <cellStyle name="Примечание 2 10 8 4" xfId="49254"/>
    <cellStyle name="Примечание 2 10 8 5" xfId="49255"/>
    <cellStyle name="Примечание 2 10 8 6" xfId="49256"/>
    <cellStyle name="Примечание 2 10 8 7" xfId="49257"/>
    <cellStyle name="Примечание 2 10 8 8" xfId="49258"/>
    <cellStyle name="Примечание 2 10 8 9" xfId="49259"/>
    <cellStyle name="Примечание 2 10 9" xfId="49260"/>
    <cellStyle name="Примечание 2 10 9 10" xfId="49261"/>
    <cellStyle name="Примечание 2 10 9 11" xfId="49262"/>
    <cellStyle name="Примечание 2 10 9 2" xfId="49263"/>
    <cellStyle name="Примечание 2 10 9 3" xfId="49264"/>
    <cellStyle name="Примечание 2 10 9 4" xfId="49265"/>
    <cellStyle name="Примечание 2 10 9 5" xfId="49266"/>
    <cellStyle name="Примечание 2 10 9 6" xfId="49267"/>
    <cellStyle name="Примечание 2 10 9 7" xfId="49268"/>
    <cellStyle name="Примечание 2 10 9 8" xfId="49269"/>
    <cellStyle name="Примечание 2 10 9 9" xfId="49270"/>
    <cellStyle name="Примечание 2 11" xfId="49271"/>
    <cellStyle name="Примечание 2 11 10" xfId="49272"/>
    <cellStyle name="Примечание 2 11 10 10" xfId="49273"/>
    <cellStyle name="Примечание 2 11 10 11" xfId="49274"/>
    <cellStyle name="Примечание 2 11 10 2" xfId="49275"/>
    <cellStyle name="Примечание 2 11 10 3" xfId="49276"/>
    <cellStyle name="Примечание 2 11 10 4" xfId="49277"/>
    <cellStyle name="Примечание 2 11 10 5" xfId="49278"/>
    <cellStyle name="Примечание 2 11 10 6" xfId="49279"/>
    <cellStyle name="Примечание 2 11 10 7" xfId="49280"/>
    <cellStyle name="Примечание 2 11 10 8" xfId="49281"/>
    <cellStyle name="Примечание 2 11 10 9" xfId="49282"/>
    <cellStyle name="Примечание 2 11 11" xfId="49283"/>
    <cellStyle name="Примечание 2 11 11 10" xfId="49284"/>
    <cellStyle name="Примечание 2 11 11 11" xfId="49285"/>
    <cellStyle name="Примечание 2 11 11 2" xfId="49286"/>
    <cellStyle name="Примечание 2 11 11 3" xfId="49287"/>
    <cellStyle name="Примечание 2 11 11 4" xfId="49288"/>
    <cellStyle name="Примечание 2 11 11 5" xfId="49289"/>
    <cellStyle name="Примечание 2 11 11 6" xfId="49290"/>
    <cellStyle name="Примечание 2 11 11 7" xfId="49291"/>
    <cellStyle name="Примечание 2 11 11 8" xfId="49292"/>
    <cellStyle name="Примечание 2 11 11 9" xfId="49293"/>
    <cellStyle name="Примечание 2 11 12" xfId="49294"/>
    <cellStyle name="Примечание 2 11 12 10" xfId="49295"/>
    <cellStyle name="Примечание 2 11 12 11" xfId="49296"/>
    <cellStyle name="Примечание 2 11 12 2" xfId="49297"/>
    <cellStyle name="Примечание 2 11 12 3" xfId="49298"/>
    <cellStyle name="Примечание 2 11 12 4" xfId="49299"/>
    <cellStyle name="Примечание 2 11 12 5" xfId="49300"/>
    <cellStyle name="Примечание 2 11 12 6" xfId="49301"/>
    <cellStyle name="Примечание 2 11 12 7" xfId="49302"/>
    <cellStyle name="Примечание 2 11 12 8" xfId="49303"/>
    <cellStyle name="Примечание 2 11 12 9" xfId="49304"/>
    <cellStyle name="Примечание 2 11 13" xfId="49305"/>
    <cellStyle name="Примечание 2 11 13 10" xfId="49306"/>
    <cellStyle name="Примечание 2 11 13 11" xfId="49307"/>
    <cellStyle name="Примечание 2 11 13 2" xfId="49308"/>
    <cellStyle name="Примечание 2 11 13 3" xfId="49309"/>
    <cellStyle name="Примечание 2 11 13 4" xfId="49310"/>
    <cellStyle name="Примечание 2 11 13 5" xfId="49311"/>
    <cellStyle name="Примечание 2 11 13 6" xfId="49312"/>
    <cellStyle name="Примечание 2 11 13 7" xfId="49313"/>
    <cellStyle name="Примечание 2 11 13 8" xfId="49314"/>
    <cellStyle name="Примечание 2 11 13 9" xfId="49315"/>
    <cellStyle name="Примечание 2 11 14" xfId="49316"/>
    <cellStyle name="Примечание 2 11 14 10" xfId="49317"/>
    <cellStyle name="Примечание 2 11 14 11" xfId="49318"/>
    <cellStyle name="Примечание 2 11 14 2" xfId="49319"/>
    <cellStyle name="Примечание 2 11 14 3" xfId="49320"/>
    <cellStyle name="Примечание 2 11 14 4" xfId="49321"/>
    <cellStyle name="Примечание 2 11 14 5" xfId="49322"/>
    <cellStyle name="Примечание 2 11 14 6" xfId="49323"/>
    <cellStyle name="Примечание 2 11 14 7" xfId="49324"/>
    <cellStyle name="Примечание 2 11 14 8" xfId="49325"/>
    <cellStyle name="Примечание 2 11 14 9" xfId="49326"/>
    <cellStyle name="Примечание 2 11 15" xfId="49327"/>
    <cellStyle name="Примечание 2 11 15 10" xfId="49328"/>
    <cellStyle name="Примечание 2 11 15 11" xfId="49329"/>
    <cellStyle name="Примечание 2 11 15 2" xfId="49330"/>
    <cellStyle name="Примечание 2 11 15 3" xfId="49331"/>
    <cellStyle name="Примечание 2 11 15 4" xfId="49332"/>
    <cellStyle name="Примечание 2 11 15 5" xfId="49333"/>
    <cellStyle name="Примечание 2 11 15 6" xfId="49334"/>
    <cellStyle name="Примечание 2 11 15 7" xfId="49335"/>
    <cellStyle name="Примечание 2 11 15 8" xfId="49336"/>
    <cellStyle name="Примечание 2 11 15 9" xfId="49337"/>
    <cellStyle name="Примечание 2 11 16" xfId="49338"/>
    <cellStyle name="Примечание 2 11 16 10" xfId="49339"/>
    <cellStyle name="Примечание 2 11 16 11" xfId="49340"/>
    <cellStyle name="Примечание 2 11 16 2" xfId="49341"/>
    <cellStyle name="Примечание 2 11 16 3" xfId="49342"/>
    <cellStyle name="Примечание 2 11 16 4" xfId="49343"/>
    <cellStyle name="Примечание 2 11 16 5" xfId="49344"/>
    <cellStyle name="Примечание 2 11 16 6" xfId="49345"/>
    <cellStyle name="Примечание 2 11 16 7" xfId="49346"/>
    <cellStyle name="Примечание 2 11 16 8" xfId="49347"/>
    <cellStyle name="Примечание 2 11 16 9" xfId="49348"/>
    <cellStyle name="Примечание 2 11 17" xfId="49349"/>
    <cellStyle name="Примечание 2 11 17 10" xfId="49350"/>
    <cellStyle name="Примечание 2 11 17 11" xfId="49351"/>
    <cellStyle name="Примечание 2 11 17 2" xfId="49352"/>
    <cellStyle name="Примечание 2 11 17 3" xfId="49353"/>
    <cellStyle name="Примечание 2 11 17 4" xfId="49354"/>
    <cellStyle name="Примечание 2 11 17 5" xfId="49355"/>
    <cellStyle name="Примечание 2 11 17 6" xfId="49356"/>
    <cellStyle name="Примечание 2 11 17 7" xfId="49357"/>
    <cellStyle name="Примечание 2 11 17 8" xfId="49358"/>
    <cellStyle name="Примечание 2 11 17 9" xfId="49359"/>
    <cellStyle name="Примечание 2 11 18" xfId="49360"/>
    <cellStyle name="Примечание 2 11 18 10" xfId="49361"/>
    <cellStyle name="Примечание 2 11 18 11" xfId="49362"/>
    <cellStyle name="Примечание 2 11 18 2" xfId="49363"/>
    <cellStyle name="Примечание 2 11 18 3" xfId="49364"/>
    <cellStyle name="Примечание 2 11 18 4" xfId="49365"/>
    <cellStyle name="Примечание 2 11 18 5" xfId="49366"/>
    <cellStyle name="Примечание 2 11 18 6" xfId="49367"/>
    <cellStyle name="Примечание 2 11 18 7" xfId="49368"/>
    <cellStyle name="Примечание 2 11 18 8" xfId="49369"/>
    <cellStyle name="Примечание 2 11 18 9" xfId="49370"/>
    <cellStyle name="Примечание 2 11 19" xfId="49371"/>
    <cellStyle name="Примечание 2 11 2" xfId="49372"/>
    <cellStyle name="Примечание 2 11 2 10" xfId="49373"/>
    <cellStyle name="Примечание 2 11 2 11" xfId="49374"/>
    <cellStyle name="Примечание 2 11 2 2" xfId="49375"/>
    <cellStyle name="Примечание 2 11 2 3" xfId="49376"/>
    <cellStyle name="Примечание 2 11 2 4" xfId="49377"/>
    <cellStyle name="Примечание 2 11 2 5" xfId="49378"/>
    <cellStyle name="Примечание 2 11 2 6" xfId="49379"/>
    <cellStyle name="Примечание 2 11 2 7" xfId="49380"/>
    <cellStyle name="Примечание 2 11 2 8" xfId="49381"/>
    <cellStyle name="Примечание 2 11 2 9" xfId="49382"/>
    <cellStyle name="Примечание 2 11 20" xfId="49383"/>
    <cellStyle name="Примечание 2 11 21" xfId="49384"/>
    <cellStyle name="Примечание 2 11 22" xfId="49385"/>
    <cellStyle name="Примечание 2 11 23" xfId="49386"/>
    <cellStyle name="Примечание 2 11 24" xfId="49387"/>
    <cellStyle name="Примечание 2 11 25" xfId="49388"/>
    <cellStyle name="Примечание 2 11 26" xfId="49389"/>
    <cellStyle name="Примечание 2 11 27" xfId="49390"/>
    <cellStyle name="Примечание 2 11 28" xfId="49391"/>
    <cellStyle name="Примечание 2 11 29" xfId="49392"/>
    <cellStyle name="Примечание 2 11 3" xfId="49393"/>
    <cellStyle name="Примечание 2 11 3 10" xfId="49394"/>
    <cellStyle name="Примечание 2 11 3 11" xfId="49395"/>
    <cellStyle name="Примечание 2 11 3 2" xfId="49396"/>
    <cellStyle name="Примечание 2 11 3 3" xfId="49397"/>
    <cellStyle name="Примечание 2 11 3 4" xfId="49398"/>
    <cellStyle name="Примечание 2 11 3 5" xfId="49399"/>
    <cellStyle name="Примечание 2 11 3 6" xfId="49400"/>
    <cellStyle name="Примечание 2 11 3 7" xfId="49401"/>
    <cellStyle name="Примечание 2 11 3 8" xfId="49402"/>
    <cellStyle name="Примечание 2 11 3 9" xfId="49403"/>
    <cellStyle name="Примечание 2 11 30" xfId="49404"/>
    <cellStyle name="Примечание 2 11 31" xfId="49405"/>
    <cellStyle name="Примечание 2 11 32" xfId="49406"/>
    <cellStyle name="Примечание 2 11 33" xfId="49407"/>
    <cellStyle name="Примечание 2 11 34" xfId="49408"/>
    <cellStyle name="Примечание 2 11 35" xfId="49409"/>
    <cellStyle name="Примечание 2 11 36" xfId="49410"/>
    <cellStyle name="Примечание 2 11 37" xfId="49411"/>
    <cellStyle name="Примечание 2 11 38" xfId="49412"/>
    <cellStyle name="Примечание 2 11 39" xfId="49413"/>
    <cellStyle name="Примечание 2 11 4" xfId="49414"/>
    <cellStyle name="Примечание 2 11 4 10" xfId="49415"/>
    <cellStyle name="Примечание 2 11 4 11" xfId="49416"/>
    <cellStyle name="Примечание 2 11 4 2" xfId="49417"/>
    <cellStyle name="Примечание 2 11 4 3" xfId="49418"/>
    <cellStyle name="Примечание 2 11 4 4" xfId="49419"/>
    <cellStyle name="Примечание 2 11 4 5" xfId="49420"/>
    <cellStyle name="Примечание 2 11 4 6" xfId="49421"/>
    <cellStyle name="Примечание 2 11 4 7" xfId="49422"/>
    <cellStyle name="Примечание 2 11 4 8" xfId="49423"/>
    <cellStyle name="Примечание 2 11 4 9" xfId="49424"/>
    <cellStyle name="Примечание 2 11 40" xfId="49425"/>
    <cellStyle name="Примечание 2 11 5" xfId="49426"/>
    <cellStyle name="Примечание 2 11 5 10" xfId="49427"/>
    <cellStyle name="Примечание 2 11 5 11" xfId="49428"/>
    <cellStyle name="Примечание 2 11 5 2" xfId="49429"/>
    <cellStyle name="Примечание 2 11 5 3" xfId="49430"/>
    <cellStyle name="Примечание 2 11 5 4" xfId="49431"/>
    <cellStyle name="Примечание 2 11 5 5" xfId="49432"/>
    <cellStyle name="Примечание 2 11 5 6" xfId="49433"/>
    <cellStyle name="Примечание 2 11 5 7" xfId="49434"/>
    <cellStyle name="Примечание 2 11 5 8" xfId="49435"/>
    <cellStyle name="Примечание 2 11 5 9" xfId="49436"/>
    <cellStyle name="Примечание 2 11 6" xfId="49437"/>
    <cellStyle name="Примечание 2 11 6 10" xfId="49438"/>
    <cellStyle name="Примечание 2 11 6 11" xfId="49439"/>
    <cellStyle name="Примечание 2 11 6 2" xfId="49440"/>
    <cellStyle name="Примечание 2 11 6 3" xfId="49441"/>
    <cellStyle name="Примечание 2 11 6 4" xfId="49442"/>
    <cellStyle name="Примечание 2 11 6 5" xfId="49443"/>
    <cellStyle name="Примечание 2 11 6 6" xfId="49444"/>
    <cellStyle name="Примечание 2 11 6 7" xfId="49445"/>
    <cellStyle name="Примечание 2 11 6 8" xfId="49446"/>
    <cellStyle name="Примечание 2 11 6 9" xfId="49447"/>
    <cellStyle name="Примечание 2 11 7" xfId="49448"/>
    <cellStyle name="Примечание 2 11 7 10" xfId="49449"/>
    <cellStyle name="Примечание 2 11 7 11" xfId="49450"/>
    <cellStyle name="Примечание 2 11 7 2" xfId="49451"/>
    <cellStyle name="Примечание 2 11 7 3" xfId="49452"/>
    <cellStyle name="Примечание 2 11 7 4" xfId="49453"/>
    <cellStyle name="Примечание 2 11 7 5" xfId="49454"/>
    <cellStyle name="Примечание 2 11 7 6" xfId="49455"/>
    <cellStyle name="Примечание 2 11 7 7" xfId="49456"/>
    <cellStyle name="Примечание 2 11 7 8" xfId="49457"/>
    <cellStyle name="Примечание 2 11 7 9" xfId="49458"/>
    <cellStyle name="Примечание 2 11 8" xfId="49459"/>
    <cellStyle name="Примечание 2 11 8 10" xfId="49460"/>
    <cellStyle name="Примечание 2 11 8 11" xfId="49461"/>
    <cellStyle name="Примечание 2 11 8 2" xfId="49462"/>
    <cellStyle name="Примечание 2 11 8 3" xfId="49463"/>
    <cellStyle name="Примечание 2 11 8 4" xfId="49464"/>
    <cellStyle name="Примечание 2 11 8 5" xfId="49465"/>
    <cellStyle name="Примечание 2 11 8 6" xfId="49466"/>
    <cellStyle name="Примечание 2 11 8 7" xfId="49467"/>
    <cellStyle name="Примечание 2 11 8 8" xfId="49468"/>
    <cellStyle name="Примечание 2 11 8 9" xfId="49469"/>
    <cellStyle name="Примечание 2 11 9" xfId="49470"/>
    <cellStyle name="Примечание 2 11 9 10" xfId="49471"/>
    <cellStyle name="Примечание 2 11 9 11" xfId="49472"/>
    <cellStyle name="Примечание 2 11 9 2" xfId="49473"/>
    <cellStyle name="Примечание 2 11 9 3" xfId="49474"/>
    <cellStyle name="Примечание 2 11 9 4" xfId="49475"/>
    <cellStyle name="Примечание 2 11 9 5" xfId="49476"/>
    <cellStyle name="Примечание 2 11 9 6" xfId="49477"/>
    <cellStyle name="Примечание 2 11 9 7" xfId="49478"/>
    <cellStyle name="Примечание 2 11 9 8" xfId="49479"/>
    <cellStyle name="Примечание 2 11 9 9" xfId="49480"/>
    <cellStyle name="Примечание 2 12" xfId="49481"/>
    <cellStyle name="Примечание 2 12 10" xfId="49482"/>
    <cellStyle name="Примечание 2 12 10 10" xfId="49483"/>
    <cellStyle name="Примечание 2 12 10 11" xfId="49484"/>
    <cellStyle name="Примечание 2 12 10 2" xfId="49485"/>
    <cellStyle name="Примечание 2 12 10 3" xfId="49486"/>
    <cellStyle name="Примечание 2 12 10 4" xfId="49487"/>
    <cellStyle name="Примечание 2 12 10 5" xfId="49488"/>
    <cellStyle name="Примечание 2 12 10 6" xfId="49489"/>
    <cellStyle name="Примечание 2 12 10 7" xfId="49490"/>
    <cellStyle name="Примечание 2 12 10 8" xfId="49491"/>
    <cellStyle name="Примечание 2 12 10 9" xfId="49492"/>
    <cellStyle name="Примечание 2 12 11" xfId="49493"/>
    <cellStyle name="Примечание 2 12 11 10" xfId="49494"/>
    <cellStyle name="Примечание 2 12 11 11" xfId="49495"/>
    <cellStyle name="Примечание 2 12 11 2" xfId="49496"/>
    <cellStyle name="Примечание 2 12 11 3" xfId="49497"/>
    <cellStyle name="Примечание 2 12 11 4" xfId="49498"/>
    <cellStyle name="Примечание 2 12 11 5" xfId="49499"/>
    <cellStyle name="Примечание 2 12 11 6" xfId="49500"/>
    <cellStyle name="Примечание 2 12 11 7" xfId="49501"/>
    <cellStyle name="Примечание 2 12 11 8" xfId="49502"/>
    <cellStyle name="Примечание 2 12 11 9" xfId="49503"/>
    <cellStyle name="Примечание 2 12 12" xfId="49504"/>
    <cellStyle name="Примечание 2 12 12 10" xfId="49505"/>
    <cellStyle name="Примечание 2 12 12 11" xfId="49506"/>
    <cellStyle name="Примечание 2 12 12 2" xfId="49507"/>
    <cellStyle name="Примечание 2 12 12 3" xfId="49508"/>
    <cellStyle name="Примечание 2 12 12 4" xfId="49509"/>
    <cellStyle name="Примечание 2 12 12 5" xfId="49510"/>
    <cellStyle name="Примечание 2 12 12 6" xfId="49511"/>
    <cellStyle name="Примечание 2 12 12 7" xfId="49512"/>
    <cellStyle name="Примечание 2 12 12 8" xfId="49513"/>
    <cellStyle name="Примечание 2 12 12 9" xfId="49514"/>
    <cellStyle name="Примечание 2 12 13" xfId="49515"/>
    <cellStyle name="Примечание 2 12 13 10" xfId="49516"/>
    <cellStyle name="Примечание 2 12 13 11" xfId="49517"/>
    <cellStyle name="Примечание 2 12 13 2" xfId="49518"/>
    <cellStyle name="Примечание 2 12 13 3" xfId="49519"/>
    <cellStyle name="Примечание 2 12 13 4" xfId="49520"/>
    <cellStyle name="Примечание 2 12 13 5" xfId="49521"/>
    <cellStyle name="Примечание 2 12 13 6" xfId="49522"/>
    <cellStyle name="Примечание 2 12 13 7" xfId="49523"/>
    <cellStyle name="Примечание 2 12 13 8" xfId="49524"/>
    <cellStyle name="Примечание 2 12 13 9" xfId="49525"/>
    <cellStyle name="Примечание 2 12 14" xfId="49526"/>
    <cellStyle name="Примечание 2 12 14 10" xfId="49527"/>
    <cellStyle name="Примечание 2 12 14 11" xfId="49528"/>
    <cellStyle name="Примечание 2 12 14 2" xfId="49529"/>
    <cellStyle name="Примечание 2 12 14 3" xfId="49530"/>
    <cellStyle name="Примечание 2 12 14 4" xfId="49531"/>
    <cellStyle name="Примечание 2 12 14 5" xfId="49532"/>
    <cellStyle name="Примечание 2 12 14 6" xfId="49533"/>
    <cellStyle name="Примечание 2 12 14 7" xfId="49534"/>
    <cellStyle name="Примечание 2 12 14 8" xfId="49535"/>
    <cellStyle name="Примечание 2 12 14 9" xfId="49536"/>
    <cellStyle name="Примечание 2 12 15" xfId="49537"/>
    <cellStyle name="Примечание 2 12 15 10" xfId="49538"/>
    <cellStyle name="Примечание 2 12 15 11" xfId="49539"/>
    <cellStyle name="Примечание 2 12 15 2" xfId="49540"/>
    <cellStyle name="Примечание 2 12 15 3" xfId="49541"/>
    <cellStyle name="Примечание 2 12 15 4" xfId="49542"/>
    <cellStyle name="Примечание 2 12 15 5" xfId="49543"/>
    <cellStyle name="Примечание 2 12 15 6" xfId="49544"/>
    <cellStyle name="Примечание 2 12 15 7" xfId="49545"/>
    <cellStyle name="Примечание 2 12 15 8" xfId="49546"/>
    <cellStyle name="Примечание 2 12 15 9" xfId="49547"/>
    <cellStyle name="Примечание 2 12 16" xfId="49548"/>
    <cellStyle name="Примечание 2 12 16 10" xfId="49549"/>
    <cellStyle name="Примечание 2 12 16 11" xfId="49550"/>
    <cellStyle name="Примечание 2 12 16 2" xfId="49551"/>
    <cellStyle name="Примечание 2 12 16 3" xfId="49552"/>
    <cellStyle name="Примечание 2 12 16 4" xfId="49553"/>
    <cellStyle name="Примечание 2 12 16 5" xfId="49554"/>
    <cellStyle name="Примечание 2 12 16 6" xfId="49555"/>
    <cellStyle name="Примечание 2 12 16 7" xfId="49556"/>
    <cellStyle name="Примечание 2 12 16 8" xfId="49557"/>
    <cellStyle name="Примечание 2 12 16 9" xfId="49558"/>
    <cellStyle name="Примечание 2 12 17" xfId="49559"/>
    <cellStyle name="Примечание 2 12 17 10" xfId="49560"/>
    <cellStyle name="Примечание 2 12 17 11" xfId="49561"/>
    <cellStyle name="Примечание 2 12 17 2" xfId="49562"/>
    <cellStyle name="Примечание 2 12 17 3" xfId="49563"/>
    <cellStyle name="Примечание 2 12 17 4" xfId="49564"/>
    <cellStyle name="Примечание 2 12 17 5" xfId="49565"/>
    <cellStyle name="Примечание 2 12 17 6" xfId="49566"/>
    <cellStyle name="Примечание 2 12 17 7" xfId="49567"/>
    <cellStyle name="Примечание 2 12 17 8" xfId="49568"/>
    <cellStyle name="Примечание 2 12 17 9" xfId="49569"/>
    <cellStyle name="Примечание 2 12 18" xfId="49570"/>
    <cellStyle name="Примечание 2 12 18 10" xfId="49571"/>
    <cellStyle name="Примечание 2 12 18 11" xfId="49572"/>
    <cellStyle name="Примечание 2 12 18 2" xfId="49573"/>
    <cellStyle name="Примечание 2 12 18 3" xfId="49574"/>
    <cellStyle name="Примечание 2 12 18 4" xfId="49575"/>
    <cellStyle name="Примечание 2 12 18 5" xfId="49576"/>
    <cellStyle name="Примечание 2 12 18 6" xfId="49577"/>
    <cellStyle name="Примечание 2 12 18 7" xfId="49578"/>
    <cellStyle name="Примечание 2 12 18 8" xfId="49579"/>
    <cellStyle name="Примечание 2 12 18 9" xfId="49580"/>
    <cellStyle name="Примечание 2 12 19" xfId="49581"/>
    <cellStyle name="Примечание 2 12 2" xfId="49582"/>
    <cellStyle name="Примечание 2 12 2 10" xfId="49583"/>
    <cellStyle name="Примечание 2 12 2 11" xfId="49584"/>
    <cellStyle name="Примечание 2 12 2 2" xfId="49585"/>
    <cellStyle name="Примечание 2 12 2 3" xfId="49586"/>
    <cellStyle name="Примечание 2 12 2 4" xfId="49587"/>
    <cellStyle name="Примечание 2 12 2 5" xfId="49588"/>
    <cellStyle name="Примечание 2 12 2 6" xfId="49589"/>
    <cellStyle name="Примечание 2 12 2 7" xfId="49590"/>
    <cellStyle name="Примечание 2 12 2 8" xfId="49591"/>
    <cellStyle name="Примечание 2 12 2 9" xfId="49592"/>
    <cellStyle name="Примечание 2 12 20" xfId="49593"/>
    <cellStyle name="Примечание 2 12 21" xfId="49594"/>
    <cellStyle name="Примечание 2 12 22" xfId="49595"/>
    <cellStyle name="Примечание 2 12 23" xfId="49596"/>
    <cellStyle name="Примечание 2 12 24" xfId="49597"/>
    <cellStyle name="Примечание 2 12 25" xfId="49598"/>
    <cellStyle name="Примечание 2 12 26" xfId="49599"/>
    <cellStyle name="Примечание 2 12 27" xfId="49600"/>
    <cellStyle name="Примечание 2 12 28" xfId="49601"/>
    <cellStyle name="Примечание 2 12 29" xfId="49602"/>
    <cellStyle name="Примечание 2 12 3" xfId="49603"/>
    <cellStyle name="Примечание 2 12 3 10" xfId="49604"/>
    <cellStyle name="Примечание 2 12 3 11" xfId="49605"/>
    <cellStyle name="Примечание 2 12 3 2" xfId="49606"/>
    <cellStyle name="Примечание 2 12 3 3" xfId="49607"/>
    <cellStyle name="Примечание 2 12 3 4" xfId="49608"/>
    <cellStyle name="Примечание 2 12 3 5" xfId="49609"/>
    <cellStyle name="Примечание 2 12 3 6" xfId="49610"/>
    <cellStyle name="Примечание 2 12 3 7" xfId="49611"/>
    <cellStyle name="Примечание 2 12 3 8" xfId="49612"/>
    <cellStyle name="Примечание 2 12 3 9" xfId="49613"/>
    <cellStyle name="Примечание 2 12 30" xfId="49614"/>
    <cellStyle name="Примечание 2 12 31" xfId="49615"/>
    <cellStyle name="Примечание 2 12 32" xfId="49616"/>
    <cellStyle name="Примечание 2 12 33" xfId="49617"/>
    <cellStyle name="Примечание 2 12 34" xfId="49618"/>
    <cellStyle name="Примечание 2 12 35" xfId="49619"/>
    <cellStyle name="Примечание 2 12 36" xfId="49620"/>
    <cellStyle name="Примечание 2 12 37" xfId="49621"/>
    <cellStyle name="Примечание 2 12 38" xfId="49622"/>
    <cellStyle name="Примечание 2 12 39" xfId="49623"/>
    <cellStyle name="Примечание 2 12 4" xfId="49624"/>
    <cellStyle name="Примечание 2 12 4 10" xfId="49625"/>
    <cellStyle name="Примечание 2 12 4 11" xfId="49626"/>
    <cellStyle name="Примечание 2 12 4 2" xfId="49627"/>
    <cellStyle name="Примечание 2 12 4 3" xfId="49628"/>
    <cellStyle name="Примечание 2 12 4 4" xfId="49629"/>
    <cellStyle name="Примечание 2 12 4 5" xfId="49630"/>
    <cellStyle name="Примечание 2 12 4 6" xfId="49631"/>
    <cellStyle name="Примечание 2 12 4 7" xfId="49632"/>
    <cellStyle name="Примечание 2 12 4 8" xfId="49633"/>
    <cellStyle name="Примечание 2 12 4 9" xfId="49634"/>
    <cellStyle name="Примечание 2 12 40" xfId="49635"/>
    <cellStyle name="Примечание 2 12 5" xfId="49636"/>
    <cellStyle name="Примечание 2 12 5 10" xfId="49637"/>
    <cellStyle name="Примечание 2 12 5 11" xfId="49638"/>
    <cellStyle name="Примечание 2 12 5 2" xfId="49639"/>
    <cellStyle name="Примечание 2 12 5 3" xfId="49640"/>
    <cellStyle name="Примечание 2 12 5 4" xfId="49641"/>
    <cellStyle name="Примечание 2 12 5 5" xfId="49642"/>
    <cellStyle name="Примечание 2 12 5 6" xfId="49643"/>
    <cellStyle name="Примечание 2 12 5 7" xfId="49644"/>
    <cellStyle name="Примечание 2 12 5 8" xfId="49645"/>
    <cellStyle name="Примечание 2 12 5 9" xfId="49646"/>
    <cellStyle name="Примечание 2 12 6" xfId="49647"/>
    <cellStyle name="Примечание 2 12 6 10" xfId="49648"/>
    <cellStyle name="Примечание 2 12 6 11" xfId="49649"/>
    <cellStyle name="Примечание 2 12 6 2" xfId="49650"/>
    <cellStyle name="Примечание 2 12 6 3" xfId="49651"/>
    <cellStyle name="Примечание 2 12 6 4" xfId="49652"/>
    <cellStyle name="Примечание 2 12 6 5" xfId="49653"/>
    <cellStyle name="Примечание 2 12 6 6" xfId="49654"/>
    <cellStyle name="Примечание 2 12 6 7" xfId="49655"/>
    <cellStyle name="Примечание 2 12 6 8" xfId="49656"/>
    <cellStyle name="Примечание 2 12 6 9" xfId="49657"/>
    <cellStyle name="Примечание 2 12 7" xfId="49658"/>
    <cellStyle name="Примечание 2 12 7 10" xfId="49659"/>
    <cellStyle name="Примечание 2 12 7 11" xfId="49660"/>
    <cellStyle name="Примечание 2 12 7 2" xfId="49661"/>
    <cellStyle name="Примечание 2 12 7 3" xfId="49662"/>
    <cellStyle name="Примечание 2 12 7 4" xfId="49663"/>
    <cellStyle name="Примечание 2 12 7 5" xfId="49664"/>
    <cellStyle name="Примечание 2 12 7 6" xfId="49665"/>
    <cellStyle name="Примечание 2 12 7 7" xfId="49666"/>
    <cellStyle name="Примечание 2 12 7 8" xfId="49667"/>
    <cellStyle name="Примечание 2 12 7 9" xfId="49668"/>
    <cellStyle name="Примечание 2 12 8" xfId="49669"/>
    <cellStyle name="Примечание 2 12 8 10" xfId="49670"/>
    <cellStyle name="Примечание 2 12 8 11" xfId="49671"/>
    <cellStyle name="Примечание 2 12 8 2" xfId="49672"/>
    <cellStyle name="Примечание 2 12 8 3" xfId="49673"/>
    <cellStyle name="Примечание 2 12 8 4" xfId="49674"/>
    <cellStyle name="Примечание 2 12 8 5" xfId="49675"/>
    <cellStyle name="Примечание 2 12 8 6" xfId="49676"/>
    <cellStyle name="Примечание 2 12 8 7" xfId="49677"/>
    <cellStyle name="Примечание 2 12 8 8" xfId="49678"/>
    <cellStyle name="Примечание 2 12 8 9" xfId="49679"/>
    <cellStyle name="Примечание 2 12 9" xfId="49680"/>
    <cellStyle name="Примечание 2 12 9 10" xfId="49681"/>
    <cellStyle name="Примечание 2 12 9 11" xfId="49682"/>
    <cellStyle name="Примечание 2 12 9 2" xfId="49683"/>
    <cellStyle name="Примечание 2 12 9 3" xfId="49684"/>
    <cellStyle name="Примечание 2 12 9 4" xfId="49685"/>
    <cellStyle name="Примечание 2 12 9 5" xfId="49686"/>
    <cellStyle name="Примечание 2 12 9 6" xfId="49687"/>
    <cellStyle name="Примечание 2 12 9 7" xfId="49688"/>
    <cellStyle name="Примечание 2 12 9 8" xfId="49689"/>
    <cellStyle name="Примечание 2 12 9 9" xfId="49690"/>
    <cellStyle name="Примечание 2 13" xfId="49691"/>
    <cellStyle name="Примечание 2 13 10" xfId="49692"/>
    <cellStyle name="Примечание 2 13 10 10" xfId="49693"/>
    <cellStyle name="Примечание 2 13 10 11" xfId="49694"/>
    <cellStyle name="Примечание 2 13 10 2" xfId="49695"/>
    <cellStyle name="Примечание 2 13 10 3" xfId="49696"/>
    <cellStyle name="Примечание 2 13 10 4" xfId="49697"/>
    <cellStyle name="Примечание 2 13 10 5" xfId="49698"/>
    <cellStyle name="Примечание 2 13 10 6" xfId="49699"/>
    <cellStyle name="Примечание 2 13 10 7" xfId="49700"/>
    <cellStyle name="Примечание 2 13 10 8" xfId="49701"/>
    <cellStyle name="Примечание 2 13 10 9" xfId="49702"/>
    <cellStyle name="Примечание 2 13 11" xfId="49703"/>
    <cellStyle name="Примечание 2 13 11 10" xfId="49704"/>
    <cellStyle name="Примечание 2 13 11 11" xfId="49705"/>
    <cellStyle name="Примечание 2 13 11 2" xfId="49706"/>
    <cellStyle name="Примечание 2 13 11 3" xfId="49707"/>
    <cellStyle name="Примечание 2 13 11 4" xfId="49708"/>
    <cellStyle name="Примечание 2 13 11 5" xfId="49709"/>
    <cellStyle name="Примечание 2 13 11 6" xfId="49710"/>
    <cellStyle name="Примечание 2 13 11 7" xfId="49711"/>
    <cellStyle name="Примечание 2 13 11 8" xfId="49712"/>
    <cellStyle name="Примечание 2 13 11 9" xfId="49713"/>
    <cellStyle name="Примечание 2 13 12" xfId="49714"/>
    <cellStyle name="Примечание 2 13 12 10" xfId="49715"/>
    <cellStyle name="Примечание 2 13 12 11" xfId="49716"/>
    <cellStyle name="Примечание 2 13 12 2" xfId="49717"/>
    <cellStyle name="Примечание 2 13 12 3" xfId="49718"/>
    <cellStyle name="Примечание 2 13 12 4" xfId="49719"/>
    <cellStyle name="Примечание 2 13 12 5" xfId="49720"/>
    <cellStyle name="Примечание 2 13 12 6" xfId="49721"/>
    <cellStyle name="Примечание 2 13 12 7" xfId="49722"/>
    <cellStyle name="Примечание 2 13 12 8" xfId="49723"/>
    <cellStyle name="Примечание 2 13 12 9" xfId="49724"/>
    <cellStyle name="Примечание 2 13 13" xfId="49725"/>
    <cellStyle name="Примечание 2 13 13 10" xfId="49726"/>
    <cellStyle name="Примечание 2 13 13 11" xfId="49727"/>
    <cellStyle name="Примечание 2 13 13 2" xfId="49728"/>
    <cellStyle name="Примечание 2 13 13 3" xfId="49729"/>
    <cellStyle name="Примечание 2 13 13 4" xfId="49730"/>
    <cellStyle name="Примечание 2 13 13 5" xfId="49731"/>
    <cellStyle name="Примечание 2 13 13 6" xfId="49732"/>
    <cellStyle name="Примечание 2 13 13 7" xfId="49733"/>
    <cellStyle name="Примечание 2 13 13 8" xfId="49734"/>
    <cellStyle name="Примечание 2 13 13 9" xfId="49735"/>
    <cellStyle name="Примечание 2 13 14" xfId="49736"/>
    <cellStyle name="Примечание 2 13 15" xfId="49737"/>
    <cellStyle name="Примечание 2 13 16" xfId="49738"/>
    <cellStyle name="Примечание 2 13 17" xfId="49739"/>
    <cellStyle name="Примечание 2 13 18" xfId="49740"/>
    <cellStyle name="Примечание 2 13 19" xfId="49741"/>
    <cellStyle name="Примечание 2 13 2" xfId="49742"/>
    <cellStyle name="Примечание 2 13 2 10" xfId="49743"/>
    <cellStyle name="Примечание 2 13 2 11" xfId="49744"/>
    <cellStyle name="Примечание 2 13 2 2" xfId="49745"/>
    <cellStyle name="Примечание 2 13 2 3" xfId="49746"/>
    <cellStyle name="Примечание 2 13 2 4" xfId="49747"/>
    <cellStyle name="Примечание 2 13 2 5" xfId="49748"/>
    <cellStyle name="Примечание 2 13 2 6" xfId="49749"/>
    <cellStyle name="Примечание 2 13 2 7" xfId="49750"/>
    <cellStyle name="Примечание 2 13 2 8" xfId="49751"/>
    <cellStyle name="Примечание 2 13 2 9" xfId="49752"/>
    <cellStyle name="Примечание 2 13 20" xfId="49753"/>
    <cellStyle name="Примечание 2 13 21" xfId="49754"/>
    <cellStyle name="Примечание 2 13 22" xfId="49755"/>
    <cellStyle name="Примечание 2 13 23" xfId="49756"/>
    <cellStyle name="Примечание 2 13 3" xfId="49757"/>
    <cellStyle name="Примечание 2 13 3 10" xfId="49758"/>
    <cellStyle name="Примечание 2 13 3 11" xfId="49759"/>
    <cellStyle name="Примечание 2 13 3 2" xfId="49760"/>
    <cellStyle name="Примечание 2 13 3 3" xfId="49761"/>
    <cellStyle name="Примечание 2 13 3 4" xfId="49762"/>
    <cellStyle name="Примечание 2 13 3 5" xfId="49763"/>
    <cellStyle name="Примечание 2 13 3 6" xfId="49764"/>
    <cellStyle name="Примечание 2 13 3 7" xfId="49765"/>
    <cellStyle name="Примечание 2 13 3 8" xfId="49766"/>
    <cellStyle name="Примечание 2 13 3 9" xfId="49767"/>
    <cellStyle name="Примечание 2 13 4" xfId="49768"/>
    <cellStyle name="Примечание 2 13 4 10" xfId="49769"/>
    <cellStyle name="Примечание 2 13 4 11" xfId="49770"/>
    <cellStyle name="Примечание 2 13 4 2" xfId="49771"/>
    <cellStyle name="Примечание 2 13 4 3" xfId="49772"/>
    <cellStyle name="Примечание 2 13 4 4" xfId="49773"/>
    <cellStyle name="Примечание 2 13 4 5" xfId="49774"/>
    <cellStyle name="Примечание 2 13 4 6" xfId="49775"/>
    <cellStyle name="Примечание 2 13 4 7" xfId="49776"/>
    <cellStyle name="Примечание 2 13 4 8" xfId="49777"/>
    <cellStyle name="Примечание 2 13 4 9" xfId="49778"/>
    <cellStyle name="Примечание 2 13 5" xfId="49779"/>
    <cellStyle name="Примечание 2 13 5 10" xfId="49780"/>
    <cellStyle name="Примечание 2 13 5 11" xfId="49781"/>
    <cellStyle name="Примечание 2 13 5 2" xfId="49782"/>
    <cellStyle name="Примечание 2 13 5 3" xfId="49783"/>
    <cellStyle name="Примечание 2 13 5 4" xfId="49784"/>
    <cellStyle name="Примечание 2 13 5 5" xfId="49785"/>
    <cellStyle name="Примечание 2 13 5 6" xfId="49786"/>
    <cellStyle name="Примечание 2 13 5 7" xfId="49787"/>
    <cellStyle name="Примечание 2 13 5 8" xfId="49788"/>
    <cellStyle name="Примечание 2 13 5 9" xfId="49789"/>
    <cellStyle name="Примечание 2 13 6" xfId="49790"/>
    <cellStyle name="Примечание 2 13 6 10" xfId="49791"/>
    <cellStyle name="Примечание 2 13 6 11" xfId="49792"/>
    <cellStyle name="Примечание 2 13 6 2" xfId="49793"/>
    <cellStyle name="Примечание 2 13 6 3" xfId="49794"/>
    <cellStyle name="Примечание 2 13 6 4" xfId="49795"/>
    <cellStyle name="Примечание 2 13 6 5" xfId="49796"/>
    <cellStyle name="Примечание 2 13 6 6" xfId="49797"/>
    <cellStyle name="Примечание 2 13 6 7" xfId="49798"/>
    <cellStyle name="Примечание 2 13 6 8" xfId="49799"/>
    <cellStyle name="Примечание 2 13 6 9" xfId="49800"/>
    <cellStyle name="Примечание 2 13 7" xfId="49801"/>
    <cellStyle name="Примечание 2 13 7 10" xfId="49802"/>
    <cellStyle name="Примечание 2 13 7 11" xfId="49803"/>
    <cellStyle name="Примечание 2 13 7 2" xfId="49804"/>
    <cellStyle name="Примечание 2 13 7 3" xfId="49805"/>
    <cellStyle name="Примечание 2 13 7 4" xfId="49806"/>
    <cellStyle name="Примечание 2 13 7 5" xfId="49807"/>
    <cellStyle name="Примечание 2 13 7 6" xfId="49808"/>
    <cellStyle name="Примечание 2 13 7 7" xfId="49809"/>
    <cellStyle name="Примечание 2 13 7 8" xfId="49810"/>
    <cellStyle name="Примечание 2 13 7 9" xfId="49811"/>
    <cellStyle name="Примечание 2 13 8" xfId="49812"/>
    <cellStyle name="Примечание 2 13 8 10" xfId="49813"/>
    <cellStyle name="Примечание 2 13 8 11" xfId="49814"/>
    <cellStyle name="Примечание 2 13 8 2" xfId="49815"/>
    <cellStyle name="Примечание 2 13 8 3" xfId="49816"/>
    <cellStyle name="Примечание 2 13 8 4" xfId="49817"/>
    <cellStyle name="Примечание 2 13 8 5" xfId="49818"/>
    <cellStyle name="Примечание 2 13 8 6" xfId="49819"/>
    <cellStyle name="Примечание 2 13 8 7" xfId="49820"/>
    <cellStyle name="Примечание 2 13 8 8" xfId="49821"/>
    <cellStyle name="Примечание 2 13 8 9" xfId="49822"/>
    <cellStyle name="Примечание 2 13 9" xfId="49823"/>
    <cellStyle name="Примечание 2 13 9 10" xfId="49824"/>
    <cellStyle name="Примечание 2 13 9 11" xfId="49825"/>
    <cellStyle name="Примечание 2 13 9 2" xfId="49826"/>
    <cellStyle name="Примечание 2 13 9 3" xfId="49827"/>
    <cellStyle name="Примечание 2 13 9 4" xfId="49828"/>
    <cellStyle name="Примечание 2 13 9 5" xfId="49829"/>
    <cellStyle name="Примечание 2 13 9 6" xfId="49830"/>
    <cellStyle name="Примечание 2 13 9 7" xfId="49831"/>
    <cellStyle name="Примечание 2 13 9 8" xfId="49832"/>
    <cellStyle name="Примечание 2 13 9 9" xfId="49833"/>
    <cellStyle name="Примечание 2 14" xfId="49834"/>
    <cellStyle name="Примечание 2 14 10" xfId="49835"/>
    <cellStyle name="Примечание 2 14 10 10" xfId="49836"/>
    <cellStyle name="Примечание 2 14 10 11" xfId="49837"/>
    <cellStyle name="Примечание 2 14 10 2" xfId="49838"/>
    <cellStyle name="Примечание 2 14 10 3" xfId="49839"/>
    <cellStyle name="Примечание 2 14 10 4" xfId="49840"/>
    <cellStyle name="Примечание 2 14 10 5" xfId="49841"/>
    <cellStyle name="Примечание 2 14 10 6" xfId="49842"/>
    <cellStyle name="Примечание 2 14 10 7" xfId="49843"/>
    <cellStyle name="Примечание 2 14 10 8" xfId="49844"/>
    <cellStyle name="Примечание 2 14 10 9" xfId="49845"/>
    <cellStyle name="Примечание 2 14 11" xfId="49846"/>
    <cellStyle name="Примечание 2 14 11 10" xfId="49847"/>
    <cellStyle name="Примечание 2 14 11 11" xfId="49848"/>
    <cellStyle name="Примечание 2 14 11 2" xfId="49849"/>
    <cellStyle name="Примечание 2 14 11 3" xfId="49850"/>
    <cellStyle name="Примечание 2 14 11 4" xfId="49851"/>
    <cellStyle name="Примечание 2 14 11 5" xfId="49852"/>
    <cellStyle name="Примечание 2 14 11 6" xfId="49853"/>
    <cellStyle name="Примечание 2 14 11 7" xfId="49854"/>
    <cellStyle name="Примечание 2 14 11 8" xfId="49855"/>
    <cellStyle name="Примечание 2 14 11 9" xfId="49856"/>
    <cellStyle name="Примечание 2 14 12" xfId="49857"/>
    <cellStyle name="Примечание 2 14 12 10" xfId="49858"/>
    <cellStyle name="Примечание 2 14 12 11" xfId="49859"/>
    <cellStyle name="Примечание 2 14 12 2" xfId="49860"/>
    <cellStyle name="Примечание 2 14 12 3" xfId="49861"/>
    <cellStyle name="Примечание 2 14 12 4" xfId="49862"/>
    <cellStyle name="Примечание 2 14 12 5" xfId="49863"/>
    <cellStyle name="Примечание 2 14 12 6" xfId="49864"/>
    <cellStyle name="Примечание 2 14 12 7" xfId="49865"/>
    <cellStyle name="Примечание 2 14 12 8" xfId="49866"/>
    <cellStyle name="Примечание 2 14 12 9" xfId="49867"/>
    <cellStyle name="Примечание 2 14 13" xfId="49868"/>
    <cellStyle name="Примечание 2 14 13 10" xfId="49869"/>
    <cellStyle name="Примечание 2 14 13 11" xfId="49870"/>
    <cellStyle name="Примечание 2 14 13 2" xfId="49871"/>
    <cellStyle name="Примечание 2 14 13 3" xfId="49872"/>
    <cellStyle name="Примечание 2 14 13 4" xfId="49873"/>
    <cellStyle name="Примечание 2 14 13 5" xfId="49874"/>
    <cellStyle name="Примечание 2 14 13 6" xfId="49875"/>
    <cellStyle name="Примечание 2 14 13 7" xfId="49876"/>
    <cellStyle name="Примечание 2 14 13 8" xfId="49877"/>
    <cellStyle name="Примечание 2 14 13 9" xfId="49878"/>
    <cellStyle name="Примечание 2 14 14" xfId="49879"/>
    <cellStyle name="Примечание 2 14 15" xfId="49880"/>
    <cellStyle name="Примечание 2 14 16" xfId="49881"/>
    <cellStyle name="Примечание 2 14 17" xfId="49882"/>
    <cellStyle name="Примечание 2 14 18" xfId="49883"/>
    <cellStyle name="Примечание 2 14 19" xfId="49884"/>
    <cellStyle name="Примечание 2 14 2" xfId="49885"/>
    <cellStyle name="Примечание 2 14 2 10" xfId="49886"/>
    <cellStyle name="Примечание 2 14 2 11" xfId="49887"/>
    <cellStyle name="Примечание 2 14 2 2" xfId="49888"/>
    <cellStyle name="Примечание 2 14 2 3" xfId="49889"/>
    <cellStyle name="Примечание 2 14 2 4" xfId="49890"/>
    <cellStyle name="Примечание 2 14 2 5" xfId="49891"/>
    <cellStyle name="Примечание 2 14 2 6" xfId="49892"/>
    <cellStyle name="Примечание 2 14 2 7" xfId="49893"/>
    <cellStyle name="Примечание 2 14 2 8" xfId="49894"/>
    <cellStyle name="Примечание 2 14 2 9" xfId="49895"/>
    <cellStyle name="Примечание 2 14 20" xfId="49896"/>
    <cellStyle name="Примечание 2 14 21" xfId="49897"/>
    <cellStyle name="Примечание 2 14 22" xfId="49898"/>
    <cellStyle name="Примечание 2 14 23" xfId="49899"/>
    <cellStyle name="Примечание 2 14 3" xfId="49900"/>
    <cellStyle name="Примечание 2 14 3 10" xfId="49901"/>
    <cellStyle name="Примечание 2 14 3 11" xfId="49902"/>
    <cellStyle name="Примечание 2 14 3 2" xfId="49903"/>
    <cellStyle name="Примечание 2 14 3 3" xfId="49904"/>
    <cellStyle name="Примечание 2 14 3 4" xfId="49905"/>
    <cellStyle name="Примечание 2 14 3 5" xfId="49906"/>
    <cellStyle name="Примечание 2 14 3 6" xfId="49907"/>
    <cellStyle name="Примечание 2 14 3 7" xfId="49908"/>
    <cellStyle name="Примечание 2 14 3 8" xfId="49909"/>
    <cellStyle name="Примечание 2 14 3 9" xfId="49910"/>
    <cellStyle name="Примечание 2 14 4" xfId="49911"/>
    <cellStyle name="Примечание 2 14 4 10" xfId="49912"/>
    <cellStyle name="Примечание 2 14 4 11" xfId="49913"/>
    <cellStyle name="Примечание 2 14 4 2" xfId="49914"/>
    <cellStyle name="Примечание 2 14 4 3" xfId="49915"/>
    <cellStyle name="Примечание 2 14 4 4" xfId="49916"/>
    <cellStyle name="Примечание 2 14 4 5" xfId="49917"/>
    <cellStyle name="Примечание 2 14 4 6" xfId="49918"/>
    <cellStyle name="Примечание 2 14 4 7" xfId="49919"/>
    <cellStyle name="Примечание 2 14 4 8" xfId="49920"/>
    <cellStyle name="Примечание 2 14 4 9" xfId="49921"/>
    <cellStyle name="Примечание 2 14 5" xfId="49922"/>
    <cellStyle name="Примечание 2 14 5 10" xfId="49923"/>
    <cellStyle name="Примечание 2 14 5 11" xfId="49924"/>
    <cellStyle name="Примечание 2 14 5 2" xfId="49925"/>
    <cellStyle name="Примечание 2 14 5 3" xfId="49926"/>
    <cellStyle name="Примечание 2 14 5 4" xfId="49927"/>
    <cellStyle name="Примечание 2 14 5 5" xfId="49928"/>
    <cellStyle name="Примечание 2 14 5 6" xfId="49929"/>
    <cellStyle name="Примечание 2 14 5 7" xfId="49930"/>
    <cellStyle name="Примечание 2 14 5 8" xfId="49931"/>
    <cellStyle name="Примечание 2 14 5 9" xfId="49932"/>
    <cellStyle name="Примечание 2 14 6" xfId="49933"/>
    <cellStyle name="Примечание 2 14 6 10" xfId="49934"/>
    <cellStyle name="Примечание 2 14 6 11" xfId="49935"/>
    <cellStyle name="Примечание 2 14 6 2" xfId="49936"/>
    <cellStyle name="Примечание 2 14 6 3" xfId="49937"/>
    <cellStyle name="Примечание 2 14 6 4" xfId="49938"/>
    <cellStyle name="Примечание 2 14 6 5" xfId="49939"/>
    <cellStyle name="Примечание 2 14 6 6" xfId="49940"/>
    <cellStyle name="Примечание 2 14 6 7" xfId="49941"/>
    <cellStyle name="Примечание 2 14 6 8" xfId="49942"/>
    <cellStyle name="Примечание 2 14 6 9" xfId="49943"/>
    <cellStyle name="Примечание 2 14 7" xfId="49944"/>
    <cellStyle name="Примечание 2 14 7 10" xfId="49945"/>
    <cellStyle name="Примечание 2 14 7 11" xfId="49946"/>
    <cellStyle name="Примечание 2 14 7 2" xfId="49947"/>
    <cellStyle name="Примечание 2 14 7 3" xfId="49948"/>
    <cellStyle name="Примечание 2 14 7 4" xfId="49949"/>
    <cellStyle name="Примечание 2 14 7 5" xfId="49950"/>
    <cellStyle name="Примечание 2 14 7 6" xfId="49951"/>
    <cellStyle name="Примечание 2 14 7 7" xfId="49952"/>
    <cellStyle name="Примечание 2 14 7 8" xfId="49953"/>
    <cellStyle name="Примечание 2 14 7 9" xfId="49954"/>
    <cellStyle name="Примечание 2 14 8" xfId="49955"/>
    <cellStyle name="Примечание 2 14 8 10" xfId="49956"/>
    <cellStyle name="Примечание 2 14 8 11" xfId="49957"/>
    <cellStyle name="Примечание 2 14 8 2" xfId="49958"/>
    <cellStyle name="Примечание 2 14 8 3" xfId="49959"/>
    <cellStyle name="Примечание 2 14 8 4" xfId="49960"/>
    <cellStyle name="Примечание 2 14 8 5" xfId="49961"/>
    <cellStyle name="Примечание 2 14 8 6" xfId="49962"/>
    <cellStyle name="Примечание 2 14 8 7" xfId="49963"/>
    <cellStyle name="Примечание 2 14 8 8" xfId="49964"/>
    <cellStyle name="Примечание 2 14 8 9" xfId="49965"/>
    <cellStyle name="Примечание 2 14 9" xfId="49966"/>
    <cellStyle name="Примечание 2 14 9 10" xfId="49967"/>
    <cellStyle name="Примечание 2 14 9 11" xfId="49968"/>
    <cellStyle name="Примечание 2 14 9 2" xfId="49969"/>
    <cellStyle name="Примечание 2 14 9 3" xfId="49970"/>
    <cellStyle name="Примечание 2 14 9 4" xfId="49971"/>
    <cellStyle name="Примечание 2 14 9 5" xfId="49972"/>
    <cellStyle name="Примечание 2 14 9 6" xfId="49973"/>
    <cellStyle name="Примечание 2 14 9 7" xfId="49974"/>
    <cellStyle name="Примечание 2 14 9 8" xfId="49975"/>
    <cellStyle name="Примечание 2 14 9 9" xfId="49976"/>
    <cellStyle name="Примечание 2 15" xfId="49977"/>
    <cellStyle name="Примечание 2 15 10" xfId="49978"/>
    <cellStyle name="Примечание 2 15 10 10" xfId="49979"/>
    <cellStyle name="Примечание 2 15 10 11" xfId="49980"/>
    <cellStyle name="Примечание 2 15 10 2" xfId="49981"/>
    <cellStyle name="Примечание 2 15 10 3" xfId="49982"/>
    <cellStyle name="Примечание 2 15 10 4" xfId="49983"/>
    <cellStyle name="Примечание 2 15 10 5" xfId="49984"/>
    <cellStyle name="Примечание 2 15 10 6" xfId="49985"/>
    <cellStyle name="Примечание 2 15 10 7" xfId="49986"/>
    <cellStyle name="Примечание 2 15 10 8" xfId="49987"/>
    <cellStyle name="Примечание 2 15 10 9" xfId="49988"/>
    <cellStyle name="Примечание 2 15 11" xfId="49989"/>
    <cellStyle name="Примечание 2 15 11 10" xfId="49990"/>
    <cellStyle name="Примечание 2 15 11 11" xfId="49991"/>
    <cellStyle name="Примечание 2 15 11 2" xfId="49992"/>
    <cellStyle name="Примечание 2 15 11 3" xfId="49993"/>
    <cellStyle name="Примечание 2 15 11 4" xfId="49994"/>
    <cellStyle name="Примечание 2 15 11 5" xfId="49995"/>
    <cellStyle name="Примечание 2 15 11 6" xfId="49996"/>
    <cellStyle name="Примечание 2 15 11 7" xfId="49997"/>
    <cellStyle name="Примечание 2 15 11 8" xfId="49998"/>
    <cellStyle name="Примечание 2 15 11 9" xfId="49999"/>
    <cellStyle name="Примечание 2 15 12" xfId="50000"/>
    <cellStyle name="Примечание 2 15 12 10" xfId="50001"/>
    <cellStyle name="Примечание 2 15 12 11" xfId="50002"/>
    <cellStyle name="Примечание 2 15 12 2" xfId="50003"/>
    <cellStyle name="Примечание 2 15 12 3" xfId="50004"/>
    <cellStyle name="Примечание 2 15 12 4" xfId="50005"/>
    <cellStyle name="Примечание 2 15 12 5" xfId="50006"/>
    <cellStyle name="Примечание 2 15 12 6" xfId="50007"/>
    <cellStyle name="Примечание 2 15 12 7" xfId="50008"/>
    <cellStyle name="Примечание 2 15 12 8" xfId="50009"/>
    <cellStyle name="Примечание 2 15 12 9" xfId="50010"/>
    <cellStyle name="Примечание 2 15 13" xfId="50011"/>
    <cellStyle name="Примечание 2 15 13 10" xfId="50012"/>
    <cellStyle name="Примечание 2 15 13 11" xfId="50013"/>
    <cellStyle name="Примечание 2 15 13 2" xfId="50014"/>
    <cellStyle name="Примечание 2 15 13 3" xfId="50015"/>
    <cellStyle name="Примечание 2 15 13 4" xfId="50016"/>
    <cellStyle name="Примечание 2 15 13 5" xfId="50017"/>
    <cellStyle name="Примечание 2 15 13 6" xfId="50018"/>
    <cellStyle name="Примечание 2 15 13 7" xfId="50019"/>
    <cellStyle name="Примечание 2 15 13 8" xfId="50020"/>
    <cellStyle name="Примечание 2 15 13 9" xfId="50021"/>
    <cellStyle name="Примечание 2 15 14" xfId="50022"/>
    <cellStyle name="Примечание 2 15 15" xfId="50023"/>
    <cellStyle name="Примечание 2 15 16" xfId="50024"/>
    <cellStyle name="Примечание 2 15 17" xfId="50025"/>
    <cellStyle name="Примечание 2 15 18" xfId="50026"/>
    <cellStyle name="Примечание 2 15 19" xfId="50027"/>
    <cellStyle name="Примечание 2 15 2" xfId="50028"/>
    <cellStyle name="Примечание 2 15 2 10" xfId="50029"/>
    <cellStyle name="Примечание 2 15 2 11" xfId="50030"/>
    <cellStyle name="Примечание 2 15 2 2" xfId="50031"/>
    <cellStyle name="Примечание 2 15 2 3" xfId="50032"/>
    <cellStyle name="Примечание 2 15 2 4" xfId="50033"/>
    <cellStyle name="Примечание 2 15 2 5" xfId="50034"/>
    <cellStyle name="Примечание 2 15 2 6" xfId="50035"/>
    <cellStyle name="Примечание 2 15 2 7" xfId="50036"/>
    <cellStyle name="Примечание 2 15 2 8" xfId="50037"/>
    <cellStyle name="Примечание 2 15 2 9" xfId="50038"/>
    <cellStyle name="Примечание 2 15 20" xfId="50039"/>
    <cellStyle name="Примечание 2 15 21" xfId="50040"/>
    <cellStyle name="Примечание 2 15 22" xfId="50041"/>
    <cellStyle name="Примечание 2 15 23" xfId="50042"/>
    <cellStyle name="Примечание 2 15 3" xfId="50043"/>
    <cellStyle name="Примечание 2 15 3 10" xfId="50044"/>
    <cellStyle name="Примечание 2 15 3 11" xfId="50045"/>
    <cellStyle name="Примечание 2 15 3 2" xfId="50046"/>
    <cellStyle name="Примечание 2 15 3 3" xfId="50047"/>
    <cellStyle name="Примечание 2 15 3 4" xfId="50048"/>
    <cellStyle name="Примечание 2 15 3 5" xfId="50049"/>
    <cellStyle name="Примечание 2 15 3 6" xfId="50050"/>
    <cellStyle name="Примечание 2 15 3 7" xfId="50051"/>
    <cellStyle name="Примечание 2 15 3 8" xfId="50052"/>
    <cellStyle name="Примечание 2 15 3 9" xfId="50053"/>
    <cellStyle name="Примечание 2 15 4" xfId="50054"/>
    <cellStyle name="Примечание 2 15 4 10" xfId="50055"/>
    <cellStyle name="Примечание 2 15 4 11" xfId="50056"/>
    <cellStyle name="Примечание 2 15 4 2" xfId="50057"/>
    <cellStyle name="Примечание 2 15 4 3" xfId="50058"/>
    <cellStyle name="Примечание 2 15 4 4" xfId="50059"/>
    <cellStyle name="Примечание 2 15 4 5" xfId="50060"/>
    <cellStyle name="Примечание 2 15 4 6" xfId="50061"/>
    <cellStyle name="Примечание 2 15 4 7" xfId="50062"/>
    <cellStyle name="Примечание 2 15 4 8" xfId="50063"/>
    <cellStyle name="Примечание 2 15 4 9" xfId="50064"/>
    <cellStyle name="Примечание 2 15 5" xfId="50065"/>
    <cellStyle name="Примечание 2 15 5 10" xfId="50066"/>
    <cellStyle name="Примечание 2 15 5 11" xfId="50067"/>
    <cellStyle name="Примечание 2 15 5 2" xfId="50068"/>
    <cellStyle name="Примечание 2 15 5 3" xfId="50069"/>
    <cellStyle name="Примечание 2 15 5 4" xfId="50070"/>
    <cellStyle name="Примечание 2 15 5 5" xfId="50071"/>
    <cellStyle name="Примечание 2 15 5 6" xfId="50072"/>
    <cellStyle name="Примечание 2 15 5 7" xfId="50073"/>
    <cellStyle name="Примечание 2 15 5 8" xfId="50074"/>
    <cellStyle name="Примечание 2 15 5 9" xfId="50075"/>
    <cellStyle name="Примечание 2 15 6" xfId="50076"/>
    <cellStyle name="Примечание 2 15 6 10" xfId="50077"/>
    <cellStyle name="Примечание 2 15 6 11" xfId="50078"/>
    <cellStyle name="Примечание 2 15 6 2" xfId="50079"/>
    <cellStyle name="Примечание 2 15 6 3" xfId="50080"/>
    <cellStyle name="Примечание 2 15 6 4" xfId="50081"/>
    <cellStyle name="Примечание 2 15 6 5" xfId="50082"/>
    <cellStyle name="Примечание 2 15 6 6" xfId="50083"/>
    <cellStyle name="Примечание 2 15 6 7" xfId="50084"/>
    <cellStyle name="Примечание 2 15 6 8" xfId="50085"/>
    <cellStyle name="Примечание 2 15 6 9" xfId="50086"/>
    <cellStyle name="Примечание 2 15 7" xfId="50087"/>
    <cellStyle name="Примечание 2 15 7 10" xfId="50088"/>
    <cellStyle name="Примечание 2 15 7 11" xfId="50089"/>
    <cellStyle name="Примечание 2 15 7 2" xfId="50090"/>
    <cellStyle name="Примечание 2 15 7 3" xfId="50091"/>
    <cellStyle name="Примечание 2 15 7 4" xfId="50092"/>
    <cellStyle name="Примечание 2 15 7 5" xfId="50093"/>
    <cellStyle name="Примечание 2 15 7 6" xfId="50094"/>
    <cellStyle name="Примечание 2 15 7 7" xfId="50095"/>
    <cellStyle name="Примечание 2 15 7 8" xfId="50096"/>
    <cellStyle name="Примечание 2 15 7 9" xfId="50097"/>
    <cellStyle name="Примечание 2 15 8" xfId="50098"/>
    <cellStyle name="Примечание 2 15 8 10" xfId="50099"/>
    <cellStyle name="Примечание 2 15 8 11" xfId="50100"/>
    <cellStyle name="Примечание 2 15 8 2" xfId="50101"/>
    <cellStyle name="Примечание 2 15 8 3" xfId="50102"/>
    <cellStyle name="Примечание 2 15 8 4" xfId="50103"/>
    <cellStyle name="Примечание 2 15 8 5" xfId="50104"/>
    <cellStyle name="Примечание 2 15 8 6" xfId="50105"/>
    <cellStyle name="Примечание 2 15 8 7" xfId="50106"/>
    <cellStyle name="Примечание 2 15 8 8" xfId="50107"/>
    <cellStyle name="Примечание 2 15 8 9" xfId="50108"/>
    <cellStyle name="Примечание 2 15 9" xfId="50109"/>
    <cellStyle name="Примечание 2 15 9 10" xfId="50110"/>
    <cellStyle name="Примечание 2 15 9 11" xfId="50111"/>
    <cellStyle name="Примечание 2 15 9 2" xfId="50112"/>
    <cellStyle name="Примечание 2 15 9 3" xfId="50113"/>
    <cellStyle name="Примечание 2 15 9 4" xfId="50114"/>
    <cellStyle name="Примечание 2 15 9 5" xfId="50115"/>
    <cellStyle name="Примечание 2 15 9 6" xfId="50116"/>
    <cellStyle name="Примечание 2 15 9 7" xfId="50117"/>
    <cellStyle name="Примечание 2 15 9 8" xfId="50118"/>
    <cellStyle name="Примечание 2 15 9 9" xfId="50119"/>
    <cellStyle name="Примечание 2 16" xfId="50120"/>
    <cellStyle name="Примечание 2 16 10" xfId="50121"/>
    <cellStyle name="Примечание 2 16 11" xfId="50122"/>
    <cellStyle name="Примечание 2 16 2" xfId="50123"/>
    <cellStyle name="Примечание 2 16 3" xfId="50124"/>
    <cellStyle name="Примечание 2 16 4" xfId="50125"/>
    <cellStyle name="Примечание 2 16 5" xfId="50126"/>
    <cellStyle name="Примечание 2 16 6" xfId="50127"/>
    <cellStyle name="Примечание 2 16 7" xfId="50128"/>
    <cellStyle name="Примечание 2 16 8" xfId="50129"/>
    <cellStyle name="Примечание 2 16 9" xfId="50130"/>
    <cellStyle name="Примечание 2 17" xfId="50131"/>
    <cellStyle name="Примечание 2 17 10" xfId="50132"/>
    <cellStyle name="Примечание 2 17 11" xfId="50133"/>
    <cellStyle name="Примечание 2 17 2" xfId="50134"/>
    <cellStyle name="Примечание 2 17 3" xfId="50135"/>
    <cellStyle name="Примечание 2 17 4" xfId="50136"/>
    <cellStyle name="Примечание 2 17 5" xfId="50137"/>
    <cellStyle name="Примечание 2 17 6" xfId="50138"/>
    <cellStyle name="Примечание 2 17 7" xfId="50139"/>
    <cellStyle name="Примечание 2 17 8" xfId="50140"/>
    <cellStyle name="Примечание 2 17 9" xfId="50141"/>
    <cellStyle name="Примечание 2 18" xfId="50142"/>
    <cellStyle name="Примечание 2 18 10" xfId="50143"/>
    <cellStyle name="Примечание 2 18 11" xfId="50144"/>
    <cellStyle name="Примечание 2 18 2" xfId="50145"/>
    <cellStyle name="Примечание 2 18 3" xfId="50146"/>
    <cellStyle name="Примечание 2 18 4" xfId="50147"/>
    <cellStyle name="Примечание 2 18 5" xfId="50148"/>
    <cellStyle name="Примечание 2 18 6" xfId="50149"/>
    <cellStyle name="Примечание 2 18 7" xfId="50150"/>
    <cellStyle name="Примечание 2 18 8" xfId="50151"/>
    <cellStyle name="Примечание 2 18 9" xfId="50152"/>
    <cellStyle name="Примечание 2 19" xfId="50153"/>
    <cellStyle name="Примечание 2 19 10" xfId="50154"/>
    <cellStyle name="Примечание 2 19 11" xfId="50155"/>
    <cellStyle name="Примечание 2 19 2" xfId="50156"/>
    <cellStyle name="Примечание 2 19 3" xfId="50157"/>
    <cellStyle name="Примечание 2 19 4" xfId="50158"/>
    <cellStyle name="Примечание 2 19 5" xfId="50159"/>
    <cellStyle name="Примечание 2 19 6" xfId="50160"/>
    <cellStyle name="Примечание 2 19 7" xfId="50161"/>
    <cellStyle name="Примечание 2 19 8" xfId="50162"/>
    <cellStyle name="Примечание 2 19 9" xfId="50163"/>
    <cellStyle name="Примечание 2 2" xfId="50164"/>
    <cellStyle name="Примечание 2 2 10" xfId="50165"/>
    <cellStyle name="Примечание 2 2 10 10" xfId="50166"/>
    <cellStyle name="Примечание 2 2 10 10 10" xfId="50167"/>
    <cellStyle name="Примечание 2 2 10 10 11" xfId="50168"/>
    <cellStyle name="Примечание 2 2 10 10 2" xfId="50169"/>
    <cellStyle name="Примечание 2 2 10 10 3" xfId="50170"/>
    <cellStyle name="Примечание 2 2 10 10 4" xfId="50171"/>
    <cellStyle name="Примечание 2 2 10 10 5" xfId="50172"/>
    <cellStyle name="Примечание 2 2 10 10 6" xfId="50173"/>
    <cellStyle name="Примечание 2 2 10 10 7" xfId="50174"/>
    <cellStyle name="Примечание 2 2 10 10 8" xfId="50175"/>
    <cellStyle name="Примечание 2 2 10 10 9" xfId="50176"/>
    <cellStyle name="Примечание 2 2 10 11" xfId="50177"/>
    <cellStyle name="Примечание 2 2 10 11 10" xfId="50178"/>
    <cellStyle name="Примечание 2 2 10 11 11" xfId="50179"/>
    <cellStyle name="Примечание 2 2 10 11 2" xfId="50180"/>
    <cellStyle name="Примечание 2 2 10 11 3" xfId="50181"/>
    <cellStyle name="Примечание 2 2 10 11 4" xfId="50182"/>
    <cellStyle name="Примечание 2 2 10 11 5" xfId="50183"/>
    <cellStyle name="Примечание 2 2 10 11 6" xfId="50184"/>
    <cellStyle name="Примечание 2 2 10 11 7" xfId="50185"/>
    <cellStyle name="Примечание 2 2 10 11 8" xfId="50186"/>
    <cellStyle name="Примечание 2 2 10 11 9" xfId="50187"/>
    <cellStyle name="Примечание 2 2 10 12" xfId="50188"/>
    <cellStyle name="Примечание 2 2 10 12 10" xfId="50189"/>
    <cellStyle name="Примечание 2 2 10 12 11" xfId="50190"/>
    <cellStyle name="Примечание 2 2 10 12 2" xfId="50191"/>
    <cellStyle name="Примечание 2 2 10 12 3" xfId="50192"/>
    <cellStyle name="Примечание 2 2 10 12 4" xfId="50193"/>
    <cellStyle name="Примечание 2 2 10 12 5" xfId="50194"/>
    <cellStyle name="Примечание 2 2 10 12 6" xfId="50195"/>
    <cellStyle name="Примечание 2 2 10 12 7" xfId="50196"/>
    <cellStyle name="Примечание 2 2 10 12 8" xfId="50197"/>
    <cellStyle name="Примечание 2 2 10 12 9" xfId="50198"/>
    <cellStyle name="Примечание 2 2 10 13" xfId="50199"/>
    <cellStyle name="Примечание 2 2 10 13 10" xfId="50200"/>
    <cellStyle name="Примечание 2 2 10 13 11" xfId="50201"/>
    <cellStyle name="Примечание 2 2 10 13 2" xfId="50202"/>
    <cellStyle name="Примечание 2 2 10 13 3" xfId="50203"/>
    <cellStyle name="Примечание 2 2 10 13 4" xfId="50204"/>
    <cellStyle name="Примечание 2 2 10 13 5" xfId="50205"/>
    <cellStyle name="Примечание 2 2 10 13 6" xfId="50206"/>
    <cellStyle name="Примечание 2 2 10 13 7" xfId="50207"/>
    <cellStyle name="Примечание 2 2 10 13 8" xfId="50208"/>
    <cellStyle name="Примечание 2 2 10 13 9" xfId="50209"/>
    <cellStyle name="Примечание 2 2 10 14" xfId="50210"/>
    <cellStyle name="Примечание 2 2 10 14 10" xfId="50211"/>
    <cellStyle name="Примечание 2 2 10 14 11" xfId="50212"/>
    <cellStyle name="Примечание 2 2 10 14 2" xfId="50213"/>
    <cellStyle name="Примечание 2 2 10 14 3" xfId="50214"/>
    <cellStyle name="Примечание 2 2 10 14 4" xfId="50215"/>
    <cellStyle name="Примечание 2 2 10 14 5" xfId="50216"/>
    <cellStyle name="Примечание 2 2 10 14 6" xfId="50217"/>
    <cellStyle name="Примечание 2 2 10 14 7" xfId="50218"/>
    <cellStyle name="Примечание 2 2 10 14 8" xfId="50219"/>
    <cellStyle name="Примечание 2 2 10 14 9" xfId="50220"/>
    <cellStyle name="Примечание 2 2 10 15" xfId="50221"/>
    <cellStyle name="Примечание 2 2 10 15 10" xfId="50222"/>
    <cellStyle name="Примечание 2 2 10 15 11" xfId="50223"/>
    <cellStyle name="Примечание 2 2 10 15 2" xfId="50224"/>
    <cellStyle name="Примечание 2 2 10 15 3" xfId="50225"/>
    <cellStyle name="Примечание 2 2 10 15 4" xfId="50226"/>
    <cellStyle name="Примечание 2 2 10 15 5" xfId="50227"/>
    <cellStyle name="Примечание 2 2 10 15 6" xfId="50228"/>
    <cellStyle name="Примечание 2 2 10 15 7" xfId="50229"/>
    <cellStyle name="Примечание 2 2 10 15 8" xfId="50230"/>
    <cellStyle name="Примечание 2 2 10 15 9" xfId="50231"/>
    <cellStyle name="Примечание 2 2 10 16" xfId="50232"/>
    <cellStyle name="Примечание 2 2 10 16 10" xfId="50233"/>
    <cellStyle name="Примечание 2 2 10 16 11" xfId="50234"/>
    <cellStyle name="Примечание 2 2 10 16 2" xfId="50235"/>
    <cellStyle name="Примечание 2 2 10 16 3" xfId="50236"/>
    <cellStyle name="Примечание 2 2 10 16 4" xfId="50237"/>
    <cellStyle name="Примечание 2 2 10 16 5" xfId="50238"/>
    <cellStyle name="Примечание 2 2 10 16 6" xfId="50239"/>
    <cellStyle name="Примечание 2 2 10 16 7" xfId="50240"/>
    <cellStyle name="Примечание 2 2 10 16 8" xfId="50241"/>
    <cellStyle name="Примечание 2 2 10 16 9" xfId="50242"/>
    <cellStyle name="Примечание 2 2 10 17" xfId="50243"/>
    <cellStyle name="Примечание 2 2 10 17 10" xfId="50244"/>
    <cellStyle name="Примечание 2 2 10 17 11" xfId="50245"/>
    <cellStyle name="Примечание 2 2 10 17 2" xfId="50246"/>
    <cellStyle name="Примечание 2 2 10 17 3" xfId="50247"/>
    <cellStyle name="Примечание 2 2 10 17 4" xfId="50248"/>
    <cellStyle name="Примечание 2 2 10 17 5" xfId="50249"/>
    <cellStyle name="Примечание 2 2 10 17 6" xfId="50250"/>
    <cellStyle name="Примечание 2 2 10 17 7" xfId="50251"/>
    <cellStyle name="Примечание 2 2 10 17 8" xfId="50252"/>
    <cellStyle name="Примечание 2 2 10 17 9" xfId="50253"/>
    <cellStyle name="Примечание 2 2 10 18" xfId="50254"/>
    <cellStyle name="Примечание 2 2 10 18 10" xfId="50255"/>
    <cellStyle name="Примечание 2 2 10 18 11" xfId="50256"/>
    <cellStyle name="Примечание 2 2 10 18 2" xfId="50257"/>
    <cellStyle name="Примечание 2 2 10 18 3" xfId="50258"/>
    <cellStyle name="Примечание 2 2 10 18 4" xfId="50259"/>
    <cellStyle name="Примечание 2 2 10 18 5" xfId="50260"/>
    <cellStyle name="Примечание 2 2 10 18 6" xfId="50261"/>
    <cellStyle name="Примечание 2 2 10 18 7" xfId="50262"/>
    <cellStyle name="Примечание 2 2 10 18 8" xfId="50263"/>
    <cellStyle name="Примечание 2 2 10 18 9" xfId="50264"/>
    <cellStyle name="Примечание 2 2 10 19" xfId="50265"/>
    <cellStyle name="Примечание 2 2 10 2" xfId="50266"/>
    <cellStyle name="Примечание 2 2 10 2 10" xfId="50267"/>
    <cellStyle name="Примечание 2 2 10 2 11" xfId="50268"/>
    <cellStyle name="Примечание 2 2 10 2 2" xfId="50269"/>
    <cellStyle name="Примечание 2 2 10 2 3" xfId="50270"/>
    <cellStyle name="Примечание 2 2 10 2 4" xfId="50271"/>
    <cellStyle name="Примечание 2 2 10 2 5" xfId="50272"/>
    <cellStyle name="Примечание 2 2 10 2 6" xfId="50273"/>
    <cellStyle name="Примечание 2 2 10 2 7" xfId="50274"/>
    <cellStyle name="Примечание 2 2 10 2 8" xfId="50275"/>
    <cellStyle name="Примечание 2 2 10 2 9" xfId="50276"/>
    <cellStyle name="Примечание 2 2 10 20" xfId="50277"/>
    <cellStyle name="Примечание 2 2 10 21" xfId="50278"/>
    <cellStyle name="Примечание 2 2 10 22" xfId="50279"/>
    <cellStyle name="Примечание 2 2 10 23" xfId="50280"/>
    <cellStyle name="Примечание 2 2 10 24" xfId="50281"/>
    <cellStyle name="Примечание 2 2 10 25" xfId="50282"/>
    <cellStyle name="Примечание 2 2 10 26" xfId="50283"/>
    <cellStyle name="Примечание 2 2 10 27" xfId="50284"/>
    <cellStyle name="Примечание 2 2 10 28" xfId="50285"/>
    <cellStyle name="Примечание 2 2 10 29" xfId="50286"/>
    <cellStyle name="Примечание 2 2 10 3" xfId="50287"/>
    <cellStyle name="Примечание 2 2 10 3 10" xfId="50288"/>
    <cellStyle name="Примечание 2 2 10 3 11" xfId="50289"/>
    <cellStyle name="Примечание 2 2 10 3 2" xfId="50290"/>
    <cellStyle name="Примечание 2 2 10 3 3" xfId="50291"/>
    <cellStyle name="Примечание 2 2 10 3 4" xfId="50292"/>
    <cellStyle name="Примечание 2 2 10 3 5" xfId="50293"/>
    <cellStyle name="Примечание 2 2 10 3 6" xfId="50294"/>
    <cellStyle name="Примечание 2 2 10 3 7" xfId="50295"/>
    <cellStyle name="Примечание 2 2 10 3 8" xfId="50296"/>
    <cellStyle name="Примечание 2 2 10 3 9" xfId="50297"/>
    <cellStyle name="Примечание 2 2 10 30" xfId="50298"/>
    <cellStyle name="Примечание 2 2 10 31" xfId="50299"/>
    <cellStyle name="Примечание 2 2 10 32" xfId="50300"/>
    <cellStyle name="Примечание 2 2 10 33" xfId="50301"/>
    <cellStyle name="Примечание 2 2 10 34" xfId="50302"/>
    <cellStyle name="Примечание 2 2 10 35" xfId="50303"/>
    <cellStyle name="Примечание 2 2 10 36" xfId="50304"/>
    <cellStyle name="Примечание 2 2 10 37" xfId="50305"/>
    <cellStyle name="Примечание 2 2 10 38" xfId="50306"/>
    <cellStyle name="Примечание 2 2 10 39" xfId="50307"/>
    <cellStyle name="Примечание 2 2 10 4" xfId="50308"/>
    <cellStyle name="Примечание 2 2 10 4 10" xfId="50309"/>
    <cellStyle name="Примечание 2 2 10 4 11" xfId="50310"/>
    <cellStyle name="Примечание 2 2 10 4 2" xfId="50311"/>
    <cellStyle name="Примечание 2 2 10 4 3" xfId="50312"/>
    <cellStyle name="Примечание 2 2 10 4 4" xfId="50313"/>
    <cellStyle name="Примечание 2 2 10 4 5" xfId="50314"/>
    <cellStyle name="Примечание 2 2 10 4 6" xfId="50315"/>
    <cellStyle name="Примечание 2 2 10 4 7" xfId="50316"/>
    <cellStyle name="Примечание 2 2 10 4 8" xfId="50317"/>
    <cellStyle name="Примечание 2 2 10 4 9" xfId="50318"/>
    <cellStyle name="Примечание 2 2 10 40" xfId="50319"/>
    <cellStyle name="Примечание 2 2 10 5" xfId="50320"/>
    <cellStyle name="Примечание 2 2 10 5 10" xfId="50321"/>
    <cellStyle name="Примечание 2 2 10 5 11" xfId="50322"/>
    <cellStyle name="Примечание 2 2 10 5 2" xfId="50323"/>
    <cellStyle name="Примечание 2 2 10 5 3" xfId="50324"/>
    <cellStyle name="Примечание 2 2 10 5 4" xfId="50325"/>
    <cellStyle name="Примечание 2 2 10 5 5" xfId="50326"/>
    <cellStyle name="Примечание 2 2 10 5 6" xfId="50327"/>
    <cellStyle name="Примечание 2 2 10 5 7" xfId="50328"/>
    <cellStyle name="Примечание 2 2 10 5 8" xfId="50329"/>
    <cellStyle name="Примечание 2 2 10 5 9" xfId="50330"/>
    <cellStyle name="Примечание 2 2 10 6" xfId="50331"/>
    <cellStyle name="Примечание 2 2 10 6 10" xfId="50332"/>
    <cellStyle name="Примечание 2 2 10 6 11" xfId="50333"/>
    <cellStyle name="Примечание 2 2 10 6 2" xfId="50334"/>
    <cellStyle name="Примечание 2 2 10 6 3" xfId="50335"/>
    <cellStyle name="Примечание 2 2 10 6 4" xfId="50336"/>
    <cellStyle name="Примечание 2 2 10 6 5" xfId="50337"/>
    <cellStyle name="Примечание 2 2 10 6 6" xfId="50338"/>
    <cellStyle name="Примечание 2 2 10 6 7" xfId="50339"/>
    <cellStyle name="Примечание 2 2 10 6 8" xfId="50340"/>
    <cellStyle name="Примечание 2 2 10 6 9" xfId="50341"/>
    <cellStyle name="Примечание 2 2 10 7" xfId="50342"/>
    <cellStyle name="Примечание 2 2 10 7 10" xfId="50343"/>
    <cellStyle name="Примечание 2 2 10 7 11" xfId="50344"/>
    <cellStyle name="Примечание 2 2 10 7 2" xfId="50345"/>
    <cellStyle name="Примечание 2 2 10 7 3" xfId="50346"/>
    <cellStyle name="Примечание 2 2 10 7 4" xfId="50347"/>
    <cellStyle name="Примечание 2 2 10 7 5" xfId="50348"/>
    <cellStyle name="Примечание 2 2 10 7 6" xfId="50349"/>
    <cellStyle name="Примечание 2 2 10 7 7" xfId="50350"/>
    <cellStyle name="Примечание 2 2 10 7 8" xfId="50351"/>
    <cellStyle name="Примечание 2 2 10 7 9" xfId="50352"/>
    <cellStyle name="Примечание 2 2 10 8" xfId="50353"/>
    <cellStyle name="Примечание 2 2 10 8 10" xfId="50354"/>
    <cellStyle name="Примечание 2 2 10 8 11" xfId="50355"/>
    <cellStyle name="Примечание 2 2 10 8 2" xfId="50356"/>
    <cellStyle name="Примечание 2 2 10 8 3" xfId="50357"/>
    <cellStyle name="Примечание 2 2 10 8 4" xfId="50358"/>
    <cellStyle name="Примечание 2 2 10 8 5" xfId="50359"/>
    <cellStyle name="Примечание 2 2 10 8 6" xfId="50360"/>
    <cellStyle name="Примечание 2 2 10 8 7" xfId="50361"/>
    <cellStyle name="Примечание 2 2 10 8 8" xfId="50362"/>
    <cellStyle name="Примечание 2 2 10 8 9" xfId="50363"/>
    <cellStyle name="Примечание 2 2 10 9" xfId="50364"/>
    <cellStyle name="Примечание 2 2 10 9 10" xfId="50365"/>
    <cellStyle name="Примечание 2 2 10 9 11" xfId="50366"/>
    <cellStyle name="Примечание 2 2 10 9 2" xfId="50367"/>
    <cellStyle name="Примечание 2 2 10 9 3" xfId="50368"/>
    <cellStyle name="Примечание 2 2 10 9 4" xfId="50369"/>
    <cellStyle name="Примечание 2 2 10 9 5" xfId="50370"/>
    <cellStyle name="Примечание 2 2 10 9 6" xfId="50371"/>
    <cellStyle name="Примечание 2 2 10 9 7" xfId="50372"/>
    <cellStyle name="Примечание 2 2 10 9 8" xfId="50373"/>
    <cellStyle name="Примечание 2 2 10 9 9" xfId="50374"/>
    <cellStyle name="Примечание 2 2 11" xfId="50375"/>
    <cellStyle name="Примечание 2 2 11 10" xfId="50376"/>
    <cellStyle name="Примечание 2 2 11 10 10" xfId="50377"/>
    <cellStyle name="Примечание 2 2 11 10 11" xfId="50378"/>
    <cellStyle name="Примечание 2 2 11 10 2" xfId="50379"/>
    <cellStyle name="Примечание 2 2 11 10 3" xfId="50380"/>
    <cellStyle name="Примечание 2 2 11 10 4" xfId="50381"/>
    <cellStyle name="Примечание 2 2 11 10 5" xfId="50382"/>
    <cellStyle name="Примечание 2 2 11 10 6" xfId="50383"/>
    <cellStyle name="Примечание 2 2 11 10 7" xfId="50384"/>
    <cellStyle name="Примечание 2 2 11 10 8" xfId="50385"/>
    <cellStyle name="Примечание 2 2 11 10 9" xfId="50386"/>
    <cellStyle name="Примечание 2 2 11 11" xfId="50387"/>
    <cellStyle name="Примечание 2 2 11 11 10" xfId="50388"/>
    <cellStyle name="Примечание 2 2 11 11 11" xfId="50389"/>
    <cellStyle name="Примечание 2 2 11 11 2" xfId="50390"/>
    <cellStyle name="Примечание 2 2 11 11 3" xfId="50391"/>
    <cellStyle name="Примечание 2 2 11 11 4" xfId="50392"/>
    <cellStyle name="Примечание 2 2 11 11 5" xfId="50393"/>
    <cellStyle name="Примечание 2 2 11 11 6" xfId="50394"/>
    <cellStyle name="Примечание 2 2 11 11 7" xfId="50395"/>
    <cellStyle name="Примечание 2 2 11 11 8" xfId="50396"/>
    <cellStyle name="Примечание 2 2 11 11 9" xfId="50397"/>
    <cellStyle name="Примечание 2 2 11 12" xfId="50398"/>
    <cellStyle name="Примечание 2 2 11 12 10" xfId="50399"/>
    <cellStyle name="Примечание 2 2 11 12 11" xfId="50400"/>
    <cellStyle name="Примечание 2 2 11 12 2" xfId="50401"/>
    <cellStyle name="Примечание 2 2 11 12 3" xfId="50402"/>
    <cellStyle name="Примечание 2 2 11 12 4" xfId="50403"/>
    <cellStyle name="Примечание 2 2 11 12 5" xfId="50404"/>
    <cellStyle name="Примечание 2 2 11 12 6" xfId="50405"/>
    <cellStyle name="Примечание 2 2 11 12 7" xfId="50406"/>
    <cellStyle name="Примечание 2 2 11 12 8" xfId="50407"/>
    <cellStyle name="Примечание 2 2 11 12 9" xfId="50408"/>
    <cellStyle name="Примечание 2 2 11 13" xfId="50409"/>
    <cellStyle name="Примечание 2 2 11 13 10" xfId="50410"/>
    <cellStyle name="Примечание 2 2 11 13 11" xfId="50411"/>
    <cellStyle name="Примечание 2 2 11 13 2" xfId="50412"/>
    <cellStyle name="Примечание 2 2 11 13 3" xfId="50413"/>
    <cellStyle name="Примечание 2 2 11 13 4" xfId="50414"/>
    <cellStyle name="Примечание 2 2 11 13 5" xfId="50415"/>
    <cellStyle name="Примечание 2 2 11 13 6" xfId="50416"/>
    <cellStyle name="Примечание 2 2 11 13 7" xfId="50417"/>
    <cellStyle name="Примечание 2 2 11 13 8" xfId="50418"/>
    <cellStyle name="Примечание 2 2 11 13 9" xfId="50419"/>
    <cellStyle name="Примечание 2 2 11 14" xfId="50420"/>
    <cellStyle name="Примечание 2 2 11 14 10" xfId="50421"/>
    <cellStyle name="Примечание 2 2 11 14 11" xfId="50422"/>
    <cellStyle name="Примечание 2 2 11 14 2" xfId="50423"/>
    <cellStyle name="Примечание 2 2 11 14 3" xfId="50424"/>
    <cellStyle name="Примечание 2 2 11 14 4" xfId="50425"/>
    <cellStyle name="Примечание 2 2 11 14 5" xfId="50426"/>
    <cellStyle name="Примечание 2 2 11 14 6" xfId="50427"/>
    <cellStyle name="Примечание 2 2 11 14 7" xfId="50428"/>
    <cellStyle name="Примечание 2 2 11 14 8" xfId="50429"/>
    <cellStyle name="Примечание 2 2 11 14 9" xfId="50430"/>
    <cellStyle name="Примечание 2 2 11 15" xfId="50431"/>
    <cellStyle name="Примечание 2 2 11 15 10" xfId="50432"/>
    <cellStyle name="Примечание 2 2 11 15 11" xfId="50433"/>
    <cellStyle name="Примечание 2 2 11 15 2" xfId="50434"/>
    <cellStyle name="Примечание 2 2 11 15 3" xfId="50435"/>
    <cellStyle name="Примечание 2 2 11 15 4" xfId="50436"/>
    <cellStyle name="Примечание 2 2 11 15 5" xfId="50437"/>
    <cellStyle name="Примечание 2 2 11 15 6" xfId="50438"/>
    <cellStyle name="Примечание 2 2 11 15 7" xfId="50439"/>
    <cellStyle name="Примечание 2 2 11 15 8" xfId="50440"/>
    <cellStyle name="Примечание 2 2 11 15 9" xfId="50441"/>
    <cellStyle name="Примечание 2 2 11 16" xfId="50442"/>
    <cellStyle name="Примечание 2 2 11 16 10" xfId="50443"/>
    <cellStyle name="Примечание 2 2 11 16 11" xfId="50444"/>
    <cellStyle name="Примечание 2 2 11 16 2" xfId="50445"/>
    <cellStyle name="Примечание 2 2 11 16 3" xfId="50446"/>
    <cellStyle name="Примечание 2 2 11 16 4" xfId="50447"/>
    <cellStyle name="Примечание 2 2 11 16 5" xfId="50448"/>
    <cellStyle name="Примечание 2 2 11 16 6" xfId="50449"/>
    <cellStyle name="Примечание 2 2 11 16 7" xfId="50450"/>
    <cellStyle name="Примечание 2 2 11 16 8" xfId="50451"/>
    <cellStyle name="Примечание 2 2 11 16 9" xfId="50452"/>
    <cellStyle name="Примечание 2 2 11 17" xfId="50453"/>
    <cellStyle name="Примечание 2 2 11 17 10" xfId="50454"/>
    <cellStyle name="Примечание 2 2 11 17 11" xfId="50455"/>
    <cellStyle name="Примечание 2 2 11 17 2" xfId="50456"/>
    <cellStyle name="Примечание 2 2 11 17 3" xfId="50457"/>
    <cellStyle name="Примечание 2 2 11 17 4" xfId="50458"/>
    <cellStyle name="Примечание 2 2 11 17 5" xfId="50459"/>
    <cellStyle name="Примечание 2 2 11 17 6" xfId="50460"/>
    <cellStyle name="Примечание 2 2 11 17 7" xfId="50461"/>
    <cellStyle name="Примечание 2 2 11 17 8" xfId="50462"/>
    <cellStyle name="Примечание 2 2 11 17 9" xfId="50463"/>
    <cellStyle name="Примечание 2 2 11 18" xfId="50464"/>
    <cellStyle name="Примечание 2 2 11 18 10" xfId="50465"/>
    <cellStyle name="Примечание 2 2 11 18 11" xfId="50466"/>
    <cellStyle name="Примечание 2 2 11 18 2" xfId="50467"/>
    <cellStyle name="Примечание 2 2 11 18 3" xfId="50468"/>
    <cellStyle name="Примечание 2 2 11 18 4" xfId="50469"/>
    <cellStyle name="Примечание 2 2 11 18 5" xfId="50470"/>
    <cellStyle name="Примечание 2 2 11 18 6" xfId="50471"/>
    <cellStyle name="Примечание 2 2 11 18 7" xfId="50472"/>
    <cellStyle name="Примечание 2 2 11 18 8" xfId="50473"/>
    <cellStyle name="Примечание 2 2 11 18 9" xfId="50474"/>
    <cellStyle name="Примечание 2 2 11 19" xfId="50475"/>
    <cellStyle name="Примечание 2 2 11 2" xfId="50476"/>
    <cellStyle name="Примечание 2 2 11 2 10" xfId="50477"/>
    <cellStyle name="Примечание 2 2 11 2 11" xfId="50478"/>
    <cellStyle name="Примечание 2 2 11 2 2" xfId="50479"/>
    <cellStyle name="Примечание 2 2 11 2 3" xfId="50480"/>
    <cellStyle name="Примечание 2 2 11 2 4" xfId="50481"/>
    <cellStyle name="Примечание 2 2 11 2 5" xfId="50482"/>
    <cellStyle name="Примечание 2 2 11 2 6" xfId="50483"/>
    <cellStyle name="Примечание 2 2 11 2 7" xfId="50484"/>
    <cellStyle name="Примечание 2 2 11 2 8" xfId="50485"/>
    <cellStyle name="Примечание 2 2 11 2 9" xfId="50486"/>
    <cellStyle name="Примечание 2 2 11 20" xfId="50487"/>
    <cellStyle name="Примечание 2 2 11 21" xfId="50488"/>
    <cellStyle name="Примечание 2 2 11 22" xfId="50489"/>
    <cellStyle name="Примечание 2 2 11 23" xfId="50490"/>
    <cellStyle name="Примечание 2 2 11 24" xfId="50491"/>
    <cellStyle name="Примечание 2 2 11 25" xfId="50492"/>
    <cellStyle name="Примечание 2 2 11 26" xfId="50493"/>
    <cellStyle name="Примечание 2 2 11 27" xfId="50494"/>
    <cellStyle name="Примечание 2 2 11 28" xfId="50495"/>
    <cellStyle name="Примечание 2 2 11 29" xfId="50496"/>
    <cellStyle name="Примечание 2 2 11 3" xfId="50497"/>
    <cellStyle name="Примечание 2 2 11 3 10" xfId="50498"/>
    <cellStyle name="Примечание 2 2 11 3 11" xfId="50499"/>
    <cellStyle name="Примечание 2 2 11 3 2" xfId="50500"/>
    <cellStyle name="Примечание 2 2 11 3 3" xfId="50501"/>
    <cellStyle name="Примечание 2 2 11 3 4" xfId="50502"/>
    <cellStyle name="Примечание 2 2 11 3 5" xfId="50503"/>
    <cellStyle name="Примечание 2 2 11 3 6" xfId="50504"/>
    <cellStyle name="Примечание 2 2 11 3 7" xfId="50505"/>
    <cellStyle name="Примечание 2 2 11 3 8" xfId="50506"/>
    <cellStyle name="Примечание 2 2 11 3 9" xfId="50507"/>
    <cellStyle name="Примечание 2 2 11 30" xfId="50508"/>
    <cellStyle name="Примечание 2 2 11 31" xfId="50509"/>
    <cellStyle name="Примечание 2 2 11 32" xfId="50510"/>
    <cellStyle name="Примечание 2 2 11 33" xfId="50511"/>
    <cellStyle name="Примечание 2 2 11 34" xfId="50512"/>
    <cellStyle name="Примечание 2 2 11 35" xfId="50513"/>
    <cellStyle name="Примечание 2 2 11 36" xfId="50514"/>
    <cellStyle name="Примечание 2 2 11 37" xfId="50515"/>
    <cellStyle name="Примечание 2 2 11 38" xfId="50516"/>
    <cellStyle name="Примечание 2 2 11 39" xfId="50517"/>
    <cellStyle name="Примечание 2 2 11 4" xfId="50518"/>
    <cellStyle name="Примечание 2 2 11 4 10" xfId="50519"/>
    <cellStyle name="Примечание 2 2 11 4 11" xfId="50520"/>
    <cellStyle name="Примечание 2 2 11 4 2" xfId="50521"/>
    <cellStyle name="Примечание 2 2 11 4 3" xfId="50522"/>
    <cellStyle name="Примечание 2 2 11 4 4" xfId="50523"/>
    <cellStyle name="Примечание 2 2 11 4 5" xfId="50524"/>
    <cellStyle name="Примечание 2 2 11 4 6" xfId="50525"/>
    <cellStyle name="Примечание 2 2 11 4 7" xfId="50526"/>
    <cellStyle name="Примечание 2 2 11 4 8" xfId="50527"/>
    <cellStyle name="Примечание 2 2 11 4 9" xfId="50528"/>
    <cellStyle name="Примечание 2 2 11 40" xfId="50529"/>
    <cellStyle name="Примечание 2 2 11 5" xfId="50530"/>
    <cellStyle name="Примечание 2 2 11 5 10" xfId="50531"/>
    <cellStyle name="Примечание 2 2 11 5 11" xfId="50532"/>
    <cellStyle name="Примечание 2 2 11 5 2" xfId="50533"/>
    <cellStyle name="Примечание 2 2 11 5 3" xfId="50534"/>
    <cellStyle name="Примечание 2 2 11 5 4" xfId="50535"/>
    <cellStyle name="Примечание 2 2 11 5 5" xfId="50536"/>
    <cellStyle name="Примечание 2 2 11 5 6" xfId="50537"/>
    <cellStyle name="Примечание 2 2 11 5 7" xfId="50538"/>
    <cellStyle name="Примечание 2 2 11 5 8" xfId="50539"/>
    <cellStyle name="Примечание 2 2 11 5 9" xfId="50540"/>
    <cellStyle name="Примечание 2 2 11 6" xfId="50541"/>
    <cellStyle name="Примечание 2 2 11 6 10" xfId="50542"/>
    <cellStyle name="Примечание 2 2 11 6 11" xfId="50543"/>
    <cellStyle name="Примечание 2 2 11 6 2" xfId="50544"/>
    <cellStyle name="Примечание 2 2 11 6 3" xfId="50545"/>
    <cellStyle name="Примечание 2 2 11 6 4" xfId="50546"/>
    <cellStyle name="Примечание 2 2 11 6 5" xfId="50547"/>
    <cellStyle name="Примечание 2 2 11 6 6" xfId="50548"/>
    <cellStyle name="Примечание 2 2 11 6 7" xfId="50549"/>
    <cellStyle name="Примечание 2 2 11 6 8" xfId="50550"/>
    <cellStyle name="Примечание 2 2 11 6 9" xfId="50551"/>
    <cellStyle name="Примечание 2 2 11 7" xfId="50552"/>
    <cellStyle name="Примечание 2 2 11 7 10" xfId="50553"/>
    <cellStyle name="Примечание 2 2 11 7 11" xfId="50554"/>
    <cellStyle name="Примечание 2 2 11 7 2" xfId="50555"/>
    <cellStyle name="Примечание 2 2 11 7 3" xfId="50556"/>
    <cellStyle name="Примечание 2 2 11 7 4" xfId="50557"/>
    <cellStyle name="Примечание 2 2 11 7 5" xfId="50558"/>
    <cellStyle name="Примечание 2 2 11 7 6" xfId="50559"/>
    <cellStyle name="Примечание 2 2 11 7 7" xfId="50560"/>
    <cellStyle name="Примечание 2 2 11 7 8" xfId="50561"/>
    <cellStyle name="Примечание 2 2 11 7 9" xfId="50562"/>
    <cellStyle name="Примечание 2 2 11 8" xfId="50563"/>
    <cellStyle name="Примечание 2 2 11 8 10" xfId="50564"/>
    <cellStyle name="Примечание 2 2 11 8 11" xfId="50565"/>
    <cellStyle name="Примечание 2 2 11 8 2" xfId="50566"/>
    <cellStyle name="Примечание 2 2 11 8 3" xfId="50567"/>
    <cellStyle name="Примечание 2 2 11 8 4" xfId="50568"/>
    <cellStyle name="Примечание 2 2 11 8 5" xfId="50569"/>
    <cellStyle name="Примечание 2 2 11 8 6" xfId="50570"/>
    <cellStyle name="Примечание 2 2 11 8 7" xfId="50571"/>
    <cellStyle name="Примечание 2 2 11 8 8" xfId="50572"/>
    <cellStyle name="Примечание 2 2 11 8 9" xfId="50573"/>
    <cellStyle name="Примечание 2 2 11 9" xfId="50574"/>
    <cellStyle name="Примечание 2 2 11 9 10" xfId="50575"/>
    <cellStyle name="Примечание 2 2 11 9 11" xfId="50576"/>
    <cellStyle name="Примечание 2 2 11 9 2" xfId="50577"/>
    <cellStyle name="Примечание 2 2 11 9 3" xfId="50578"/>
    <cellStyle name="Примечание 2 2 11 9 4" xfId="50579"/>
    <cellStyle name="Примечание 2 2 11 9 5" xfId="50580"/>
    <cellStyle name="Примечание 2 2 11 9 6" xfId="50581"/>
    <cellStyle name="Примечание 2 2 11 9 7" xfId="50582"/>
    <cellStyle name="Примечание 2 2 11 9 8" xfId="50583"/>
    <cellStyle name="Примечание 2 2 11 9 9" xfId="50584"/>
    <cellStyle name="Примечание 2 2 12" xfId="50585"/>
    <cellStyle name="Примечание 2 2 12 10" xfId="50586"/>
    <cellStyle name="Примечание 2 2 12 10 10" xfId="50587"/>
    <cellStyle name="Примечание 2 2 12 10 11" xfId="50588"/>
    <cellStyle name="Примечание 2 2 12 10 2" xfId="50589"/>
    <cellStyle name="Примечание 2 2 12 10 3" xfId="50590"/>
    <cellStyle name="Примечание 2 2 12 10 4" xfId="50591"/>
    <cellStyle name="Примечание 2 2 12 10 5" xfId="50592"/>
    <cellStyle name="Примечание 2 2 12 10 6" xfId="50593"/>
    <cellStyle name="Примечание 2 2 12 10 7" xfId="50594"/>
    <cellStyle name="Примечание 2 2 12 10 8" xfId="50595"/>
    <cellStyle name="Примечание 2 2 12 10 9" xfId="50596"/>
    <cellStyle name="Примечание 2 2 12 11" xfId="50597"/>
    <cellStyle name="Примечание 2 2 12 11 10" xfId="50598"/>
    <cellStyle name="Примечание 2 2 12 11 11" xfId="50599"/>
    <cellStyle name="Примечание 2 2 12 11 2" xfId="50600"/>
    <cellStyle name="Примечание 2 2 12 11 3" xfId="50601"/>
    <cellStyle name="Примечание 2 2 12 11 4" xfId="50602"/>
    <cellStyle name="Примечание 2 2 12 11 5" xfId="50603"/>
    <cellStyle name="Примечание 2 2 12 11 6" xfId="50604"/>
    <cellStyle name="Примечание 2 2 12 11 7" xfId="50605"/>
    <cellStyle name="Примечание 2 2 12 11 8" xfId="50606"/>
    <cellStyle name="Примечание 2 2 12 11 9" xfId="50607"/>
    <cellStyle name="Примечание 2 2 12 12" xfId="50608"/>
    <cellStyle name="Примечание 2 2 12 12 10" xfId="50609"/>
    <cellStyle name="Примечание 2 2 12 12 11" xfId="50610"/>
    <cellStyle name="Примечание 2 2 12 12 2" xfId="50611"/>
    <cellStyle name="Примечание 2 2 12 12 3" xfId="50612"/>
    <cellStyle name="Примечание 2 2 12 12 4" xfId="50613"/>
    <cellStyle name="Примечание 2 2 12 12 5" xfId="50614"/>
    <cellStyle name="Примечание 2 2 12 12 6" xfId="50615"/>
    <cellStyle name="Примечание 2 2 12 12 7" xfId="50616"/>
    <cellStyle name="Примечание 2 2 12 12 8" xfId="50617"/>
    <cellStyle name="Примечание 2 2 12 12 9" xfId="50618"/>
    <cellStyle name="Примечание 2 2 12 13" xfId="50619"/>
    <cellStyle name="Примечание 2 2 12 13 10" xfId="50620"/>
    <cellStyle name="Примечание 2 2 12 13 11" xfId="50621"/>
    <cellStyle name="Примечание 2 2 12 13 2" xfId="50622"/>
    <cellStyle name="Примечание 2 2 12 13 3" xfId="50623"/>
    <cellStyle name="Примечание 2 2 12 13 4" xfId="50624"/>
    <cellStyle name="Примечание 2 2 12 13 5" xfId="50625"/>
    <cellStyle name="Примечание 2 2 12 13 6" xfId="50626"/>
    <cellStyle name="Примечание 2 2 12 13 7" xfId="50627"/>
    <cellStyle name="Примечание 2 2 12 13 8" xfId="50628"/>
    <cellStyle name="Примечание 2 2 12 13 9" xfId="50629"/>
    <cellStyle name="Примечание 2 2 12 14" xfId="50630"/>
    <cellStyle name="Примечание 2 2 12 15" xfId="50631"/>
    <cellStyle name="Примечание 2 2 12 16" xfId="50632"/>
    <cellStyle name="Примечание 2 2 12 17" xfId="50633"/>
    <cellStyle name="Примечание 2 2 12 18" xfId="50634"/>
    <cellStyle name="Примечание 2 2 12 19" xfId="50635"/>
    <cellStyle name="Примечание 2 2 12 2" xfId="50636"/>
    <cellStyle name="Примечание 2 2 12 2 10" xfId="50637"/>
    <cellStyle name="Примечание 2 2 12 2 11" xfId="50638"/>
    <cellStyle name="Примечание 2 2 12 2 2" xfId="50639"/>
    <cellStyle name="Примечание 2 2 12 2 3" xfId="50640"/>
    <cellStyle name="Примечание 2 2 12 2 4" xfId="50641"/>
    <cellStyle name="Примечание 2 2 12 2 5" xfId="50642"/>
    <cellStyle name="Примечание 2 2 12 2 6" xfId="50643"/>
    <cellStyle name="Примечание 2 2 12 2 7" xfId="50644"/>
    <cellStyle name="Примечание 2 2 12 2 8" xfId="50645"/>
    <cellStyle name="Примечание 2 2 12 2 9" xfId="50646"/>
    <cellStyle name="Примечание 2 2 12 20" xfId="50647"/>
    <cellStyle name="Примечание 2 2 12 21" xfId="50648"/>
    <cellStyle name="Примечание 2 2 12 22" xfId="50649"/>
    <cellStyle name="Примечание 2 2 12 23" xfId="50650"/>
    <cellStyle name="Примечание 2 2 12 3" xfId="50651"/>
    <cellStyle name="Примечание 2 2 12 3 10" xfId="50652"/>
    <cellStyle name="Примечание 2 2 12 3 11" xfId="50653"/>
    <cellStyle name="Примечание 2 2 12 3 2" xfId="50654"/>
    <cellStyle name="Примечание 2 2 12 3 3" xfId="50655"/>
    <cellStyle name="Примечание 2 2 12 3 4" xfId="50656"/>
    <cellStyle name="Примечание 2 2 12 3 5" xfId="50657"/>
    <cellStyle name="Примечание 2 2 12 3 6" xfId="50658"/>
    <cellStyle name="Примечание 2 2 12 3 7" xfId="50659"/>
    <cellStyle name="Примечание 2 2 12 3 8" xfId="50660"/>
    <cellStyle name="Примечание 2 2 12 3 9" xfId="50661"/>
    <cellStyle name="Примечание 2 2 12 4" xfId="50662"/>
    <cellStyle name="Примечание 2 2 12 4 10" xfId="50663"/>
    <cellStyle name="Примечание 2 2 12 4 11" xfId="50664"/>
    <cellStyle name="Примечание 2 2 12 4 2" xfId="50665"/>
    <cellStyle name="Примечание 2 2 12 4 3" xfId="50666"/>
    <cellStyle name="Примечание 2 2 12 4 4" xfId="50667"/>
    <cellStyle name="Примечание 2 2 12 4 5" xfId="50668"/>
    <cellStyle name="Примечание 2 2 12 4 6" xfId="50669"/>
    <cellStyle name="Примечание 2 2 12 4 7" xfId="50670"/>
    <cellStyle name="Примечание 2 2 12 4 8" xfId="50671"/>
    <cellStyle name="Примечание 2 2 12 4 9" xfId="50672"/>
    <cellStyle name="Примечание 2 2 12 5" xfId="50673"/>
    <cellStyle name="Примечание 2 2 12 5 10" xfId="50674"/>
    <cellStyle name="Примечание 2 2 12 5 11" xfId="50675"/>
    <cellStyle name="Примечание 2 2 12 5 2" xfId="50676"/>
    <cellStyle name="Примечание 2 2 12 5 3" xfId="50677"/>
    <cellStyle name="Примечание 2 2 12 5 4" xfId="50678"/>
    <cellStyle name="Примечание 2 2 12 5 5" xfId="50679"/>
    <cellStyle name="Примечание 2 2 12 5 6" xfId="50680"/>
    <cellStyle name="Примечание 2 2 12 5 7" xfId="50681"/>
    <cellStyle name="Примечание 2 2 12 5 8" xfId="50682"/>
    <cellStyle name="Примечание 2 2 12 5 9" xfId="50683"/>
    <cellStyle name="Примечание 2 2 12 6" xfId="50684"/>
    <cellStyle name="Примечание 2 2 12 6 10" xfId="50685"/>
    <cellStyle name="Примечание 2 2 12 6 11" xfId="50686"/>
    <cellStyle name="Примечание 2 2 12 6 2" xfId="50687"/>
    <cellStyle name="Примечание 2 2 12 6 3" xfId="50688"/>
    <cellStyle name="Примечание 2 2 12 6 4" xfId="50689"/>
    <cellStyle name="Примечание 2 2 12 6 5" xfId="50690"/>
    <cellStyle name="Примечание 2 2 12 6 6" xfId="50691"/>
    <cellStyle name="Примечание 2 2 12 6 7" xfId="50692"/>
    <cellStyle name="Примечание 2 2 12 6 8" xfId="50693"/>
    <cellStyle name="Примечание 2 2 12 6 9" xfId="50694"/>
    <cellStyle name="Примечание 2 2 12 7" xfId="50695"/>
    <cellStyle name="Примечание 2 2 12 7 10" xfId="50696"/>
    <cellStyle name="Примечание 2 2 12 7 11" xfId="50697"/>
    <cellStyle name="Примечание 2 2 12 7 2" xfId="50698"/>
    <cellStyle name="Примечание 2 2 12 7 3" xfId="50699"/>
    <cellStyle name="Примечание 2 2 12 7 4" xfId="50700"/>
    <cellStyle name="Примечание 2 2 12 7 5" xfId="50701"/>
    <cellStyle name="Примечание 2 2 12 7 6" xfId="50702"/>
    <cellStyle name="Примечание 2 2 12 7 7" xfId="50703"/>
    <cellStyle name="Примечание 2 2 12 7 8" xfId="50704"/>
    <cellStyle name="Примечание 2 2 12 7 9" xfId="50705"/>
    <cellStyle name="Примечание 2 2 12 8" xfId="50706"/>
    <cellStyle name="Примечание 2 2 12 8 10" xfId="50707"/>
    <cellStyle name="Примечание 2 2 12 8 11" xfId="50708"/>
    <cellStyle name="Примечание 2 2 12 8 2" xfId="50709"/>
    <cellStyle name="Примечание 2 2 12 8 3" xfId="50710"/>
    <cellStyle name="Примечание 2 2 12 8 4" xfId="50711"/>
    <cellStyle name="Примечание 2 2 12 8 5" xfId="50712"/>
    <cellStyle name="Примечание 2 2 12 8 6" xfId="50713"/>
    <cellStyle name="Примечание 2 2 12 8 7" xfId="50714"/>
    <cellStyle name="Примечание 2 2 12 8 8" xfId="50715"/>
    <cellStyle name="Примечание 2 2 12 8 9" xfId="50716"/>
    <cellStyle name="Примечание 2 2 12 9" xfId="50717"/>
    <cellStyle name="Примечание 2 2 12 9 10" xfId="50718"/>
    <cellStyle name="Примечание 2 2 12 9 11" xfId="50719"/>
    <cellStyle name="Примечание 2 2 12 9 2" xfId="50720"/>
    <cellStyle name="Примечание 2 2 12 9 3" xfId="50721"/>
    <cellStyle name="Примечание 2 2 12 9 4" xfId="50722"/>
    <cellStyle name="Примечание 2 2 12 9 5" xfId="50723"/>
    <cellStyle name="Примечание 2 2 12 9 6" xfId="50724"/>
    <cellStyle name="Примечание 2 2 12 9 7" xfId="50725"/>
    <cellStyle name="Примечание 2 2 12 9 8" xfId="50726"/>
    <cellStyle name="Примечание 2 2 12 9 9" xfId="50727"/>
    <cellStyle name="Примечание 2 2 13" xfId="50728"/>
    <cellStyle name="Примечание 2 2 13 10" xfId="50729"/>
    <cellStyle name="Примечание 2 2 13 10 10" xfId="50730"/>
    <cellStyle name="Примечание 2 2 13 10 11" xfId="50731"/>
    <cellStyle name="Примечание 2 2 13 10 2" xfId="50732"/>
    <cellStyle name="Примечание 2 2 13 10 3" xfId="50733"/>
    <cellStyle name="Примечание 2 2 13 10 4" xfId="50734"/>
    <cellStyle name="Примечание 2 2 13 10 5" xfId="50735"/>
    <cellStyle name="Примечание 2 2 13 10 6" xfId="50736"/>
    <cellStyle name="Примечание 2 2 13 10 7" xfId="50737"/>
    <cellStyle name="Примечание 2 2 13 10 8" xfId="50738"/>
    <cellStyle name="Примечание 2 2 13 10 9" xfId="50739"/>
    <cellStyle name="Примечание 2 2 13 11" xfId="50740"/>
    <cellStyle name="Примечание 2 2 13 11 10" xfId="50741"/>
    <cellStyle name="Примечание 2 2 13 11 11" xfId="50742"/>
    <cellStyle name="Примечание 2 2 13 11 2" xfId="50743"/>
    <cellStyle name="Примечание 2 2 13 11 3" xfId="50744"/>
    <cellStyle name="Примечание 2 2 13 11 4" xfId="50745"/>
    <cellStyle name="Примечание 2 2 13 11 5" xfId="50746"/>
    <cellStyle name="Примечание 2 2 13 11 6" xfId="50747"/>
    <cellStyle name="Примечание 2 2 13 11 7" xfId="50748"/>
    <cellStyle name="Примечание 2 2 13 11 8" xfId="50749"/>
    <cellStyle name="Примечание 2 2 13 11 9" xfId="50750"/>
    <cellStyle name="Примечание 2 2 13 12" xfId="50751"/>
    <cellStyle name="Примечание 2 2 13 12 10" xfId="50752"/>
    <cellStyle name="Примечание 2 2 13 12 11" xfId="50753"/>
    <cellStyle name="Примечание 2 2 13 12 2" xfId="50754"/>
    <cellStyle name="Примечание 2 2 13 12 3" xfId="50755"/>
    <cellStyle name="Примечание 2 2 13 12 4" xfId="50756"/>
    <cellStyle name="Примечание 2 2 13 12 5" xfId="50757"/>
    <cellStyle name="Примечание 2 2 13 12 6" xfId="50758"/>
    <cellStyle name="Примечание 2 2 13 12 7" xfId="50759"/>
    <cellStyle name="Примечание 2 2 13 12 8" xfId="50760"/>
    <cellStyle name="Примечание 2 2 13 12 9" xfId="50761"/>
    <cellStyle name="Примечание 2 2 13 13" xfId="50762"/>
    <cellStyle name="Примечание 2 2 13 13 10" xfId="50763"/>
    <cellStyle name="Примечание 2 2 13 13 11" xfId="50764"/>
    <cellStyle name="Примечание 2 2 13 13 2" xfId="50765"/>
    <cellStyle name="Примечание 2 2 13 13 3" xfId="50766"/>
    <cellStyle name="Примечание 2 2 13 13 4" xfId="50767"/>
    <cellStyle name="Примечание 2 2 13 13 5" xfId="50768"/>
    <cellStyle name="Примечание 2 2 13 13 6" xfId="50769"/>
    <cellStyle name="Примечание 2 2 13 13 7" xfId="50770"/>
    <cellStyle name="Примечание 2 2 13 13 8" xfId="50771"/>
    <cellStyle name="Примечание 2 2 13 13 9" xfId="50772"/>
    <cellStyle name="Примечание 2 2 13 14" xfId="50773"/>
    <cellStyle name="Примечание 2 2 13 15" xfId="50774"/>
    <cellStyle name="Примечание 2 2 13 16" xfId="50775"/>
    <cellStyle name="Примечание 2 2 13 17" xfId="50776"/>
    <cellStyle name="Примечание 2 2 13 18" xfId="50777"/>
    <cellStyle name="Примечание 2 2 13 19" xfId="50778"/>
    <cellStyle name="Примечание 2 2 13 2" xfId="50779"/>
    <cellStyle name="Примечание 2 2 13 2 10" xfId="50780"/>
    <cellStyle name="Примечание 2 2 13 2 11" xfId="50781"/>
    <cellStyle name="Примечание 2 2 13 2 2" xfId="50782"/>
    <cellStyle name="Примечание 2 2 13 2 3" xfId="50783"/>
    <cellStyle name="Примечание 2 2 13 2 4" xfId="50784"/>
    <cellStyle name="Примечание 2 2 13 2 5" xfId="50785"/>
    <cellStyle name="Примечание 2 2 13 2 6" xfId="50786"/>
    <cellStyle name="Примечание 2 2 13 2 7" xfId="50787"/>
    <cellStyle name="Примечание 2 2 13 2 8" xfId="50788"/>
    <cellStyle name="Примечание 2 2 13 2 9" xfId="50789"/>
    <cellStyle name="Примечание 2 2 13 20" xfId="50790"/>
    <cellStyle name="Примечание 2 2 13 21" xfId="50791"/>
    <cellStyle name="Примечание 2 2 13 22" xfId="50792"/>
    <cellStyle name="Примечание 2 2 13 23" xfId="50793"/>
    <cellStyle name="Примечание 2 2 13 3" xfId="50794"/>
    <cellStyle name="Примечание 2 2 13 3 10" xfId="50795"/>
    <cellStyle name="Примечание 2 2 13 3 11" xfId="50796"/>
    <cellStyle name="Примечание 2 2 13 3 2" xfId="50797"/>
    <cellStyle name="Примечание 2 2 13 3 3" xfId="50798"/>
    <cellStyle name="Примечание 2 2 13 3 4" xfId="50799"/>
    <cellStyle name="Примечание 2 2 13 3 5" xfId="50800"/>
    <cellStyle name="Примечание 2 2 13 3 6" xfId="50801"/>
    <cellStyle name="Примечание 2 2 13 3 7" xfId="50802"/>
    <cellStyle name="Примечание 2 2 13 3 8" xfId="50803"/>
    <cellStyle name="Примечание 2 2 13 3 9" xfId="50804"/>
    <cellStyle name="Примечание 2 2 13 4" xfId="50805"/>
    <cellStyle name="Примечание 2 2 13 4 10" xfId="50806"/>
    <cellStyle name="Примечание 2 2 13 4 11" xfId="50807"/>
    <cellStyle name="Примечание 2 2 13 4 2" xfId="50808"/>
    <cellStyle name="Примечание 2 2 13 4 3" xfId="50809"/>
    <cellStyle name="Примечание 2 2 13 4 4" xfId="50810"/>
    <cellStyle name="Примечание 2 2 13 4 5" xfId="50811"/>
    <cellStyle name="Примечание 2 2 13 4 6" xfId="50812"/>
    <cellStyle name="Примечание 2 2 13 4 7" xfId="50813"/>
    <cellStyle name="Примечание 2 2 13 4 8" xfId="50814"/>
    <cellStyle name="Примечание 2 2 13 4 9" xfId="50815"/>
    <cellStyle name="Примечание 2 2 13 5" xfId="50816"/>
    <cellStyle name="Примечание 2 2 13 5 10" xfId="50817"/>
    <cellStyle name="Примечание 2 2 13 5 11" xfId="50818"/>
    <cellStyle name="Примечание 2 2 13 5 2" xfId="50819"/>
    <cellStyle name="Примечание 2 2 13 5 3" xfId="50820"/>
    <cellStyle name="Примечание 2 2 13 5 4" xfId="50821"/>
    <cellStyle name="Примечание 2 2 13 5 5" xfId="50822"/>
    <cellStyle name="Примечание 2 2 13 5 6" xfId="50823"/>
    <cellStyle name="Примечание 2 2 13 5 7" xfId="50824"/>
    <cellStyle name="Примечание 2 2 13 5 8" xfId="50825"/>
    <cellStyle name="Примечание 2 2 13 5 9" xfId="50826"/>
    <cellStyle name="Примечание 2 2 13 6" xfId="50827"/>
    <cellStyle name="Примечание 2 2 13 6 10" xfId="50828"/>
    <cellStyle name="Примечание 2 2 13 6 11" xfId="50829"/>
    <cellStyle name="Примечание 2 2 13 6 2" xfId="50830"/>
    <cellStyle name="Примечание 2 2 13 6 3" xfId="50831"/>
    <cellStyle name="Примечание 2 2 13 6 4" xfId="50832"/>
    <cellStyle name="Примечание 2 2 13 6 5" xfId="50833"/>
    <cellStyle name="Примечание 2 2 13 6 6" xfId="50834"/>
    <cellStyle name="Примечание 2 2 13 6 7" xfId="50835"/>
    <cellStyle name="Примечание 2 2 13 6 8" xfId="50836"/>
    <cellStyle name="Примечание 2 2 13 6 9" xfId="50837"/>
    <cellStyle name="Примечание 2 2 13 7" xfId="50838"/>
    <cellStyle name="Примечание 2 2 13 7 10" xfId="50839"/>
    <cellStyle name="Примечание 2 2 13 7 11" xfId="50840"/>
    <cellStyle name="Примечание 2 2 13 7 2" xfId="50841"/>
    <cellStyle name="Примечание 2 2 13 7 3" xfId="50842"/>
    <cellStyle name="Примечание 2 2 13 7 4" xfId="50843"/>
    <cellStyle name="Примечание 2 2 13 7 5" xfId="50844"/>
    <cellStyle name="Примечание 2 2 13 7 6" xfId="50845"/>
    <cellStyle name="Примечание 2 2 13 7 7" xfId="50846"/>
    <cellStyle name="Примечание 2 2 13 7 8" xfId="50847"/>
    <cellStyle name="Примечание 2 2 13 7 9" xfId="50848"/>
    <cellStyle name="Примечание 2 2 13 8" xfId="50849"/>
    <cellStyle name="Примечание 2 2 13 8 10" xfId="50850"/>
    <cellStyle name="Примечание 2 2 13 8 11" xfId="50851"/>
    <cellStyle name="Примечание 2 2 13 8 2" xfId="50852"/>
    <cellStyle name="Примечание 2 2 13 8 3" xfId="50853"/>
    <cellStyle name="Примечание 2 2 13 8 4" xfId="50854"/>
    <cellStyle name="Примечание 2 2 13 8 5" xfId="50855"/>
    <cellStyle name="Примечание 2 2 13 8 6" xfId="50856"/>
    <cellStyle name="Примечание 2 2 13 8 7" xfId="50857"/>
    <cellStyle name="Примечание 2 2 13 8 8" xfId="50858"/>
    <cellStyle name="Примечание 2 2 13 8 9" xfId="50859"/>
    <cellStyle name="Примечание 2 2 13 9" xfId="50860"/>
    <cellStyle name="Примечание 2 2 13 9 10" xfId="50861"/>
    <cellStyle name="Примечание 2 2 13 9 11" xfId="50862"/>
    <cellStyle name="Примечание 2 2 13 9 2" xfId="50863"/>
    <cellStyle name="Примечание 2 2 13 9 3" xfId="50864"/>
    <cellStyle name="Примечание 2 2 13 9 4" xfId="50865"/>
    <cellStyle name="Примечание 2 2 13 9 5" xfId="50866"/>
    <cellStyle name="Примечание 2 2 13 9 6" xfId="50867"/>
    <cellStyle name="Примечание 2 2 13 9 7" xfId="50868"/>
    <cellStyle name="Примечание 2 2 13 9 8" xfId="50869"/>
    <cellStyle name="Примечание 2 2 13 9 9" xfId="50870"/>
    <cellStyle name="Примечание 2 2 14" xfId="50871"/>
    <cellStyle name="Примечание 2 2 14 10" xfId="50872"/>
    <cellStyle name="Примечание 2 2 14 10 10" xfId="50873"/>
    <cellStyle name="Примечание 2 2 14 10 11" xfId="50874"/>
    <cellStyle name="Примечание 2 2 14 10 2" xfId="50875"/>
    <cellStyle name="Примечание 2 2 14 10 3" xfId="50876"/>
    <cellStyle name="Примечание 2 2 14 10 4" xfId="50877"/>
    <cellStyle name="Примечание 2 2 14 10 5" xfId="50878"/>
    <cellStyle name="Примечание 2 2 14 10 6" xfId="50879"/>
    <cellStyle name="Примечание 2 2 14 10 7" xfId="50880"/>
    <cellStyle name="Примечание 2 2 14 10 8" xfId="50881"/>
    <cellStyle name="Примечание 2 2 14 10 9" xfId="50882"/>
    <cellStyle name="Примечание 2 2 14 11" xfId="50883"/>
    <cellStyle name="Примечание 2 2 14 11 10" xfId="50884"/>
    <cellStyle name="Примечание 2 2 14 11 11" xfId="50885"/>
    <cellStyle name="Примечание 2 2 14 11 2" xfId="50886"/>
    <cellStyle name="Примечание 2 2 14 11 3" xfId="50887"/>
    <cellStyle name="Примечание 2 2 14 11 4" xfId="50888"/>
    <cellStyle name="Примечание 2 2 14 11 5" xfId="50889"/>
    <cellStyle name="Примечание 2 2 14 11 6" xfId="50890"/>
    <cellStyle name="Примечание 2 2 14 11 7" xfId="50891"/>
    <cellStyle name="Примечание 2 2 14 11 8" xfId="50892"/>
    <cellStyle name="Примечание 2 2 14 11 9" xfId="50893"/>
    <cellStyle name="Примечание 2 2 14 12" xfId="50894"/>
    <cellStyle name="Примечание 2 2 14 12 10" xfId="50895"/>
    <cellStyle name="Примечание 2 2 14 12 11" xfId="50896"/>
    <cellStyle name="Примечание 2 2 14 12 2" xfId="50897"/>
    <cellStyle name="Примечание 2 2 14 12 3" xfId="50898"/>
    <cellStyle name="Примечание 2 2 14 12 4" xfId="50899"/>
    <cellStyle name="Примечание 2 2 14 12 5" xfId="50900"/>
    <cellStyle name="Примечание 2 2 14 12 6" xfId="50901"/>
    <cellStyle name="Примечание 2 2 14 12 7" xfId="50902"/>
    <cellStyle name="Примечание 2 2 14 12 8" xfId="50903"/>
    <cellStyle name="Примечание 2 2 14 12 9" xfId="50904"/>
    <cellStyle name="Примечание 2 2 14 13" xfId="50905"/>
    <cellStyle name="Примечание 2 2 14 13 10" xfId="50906"/>
    <cellStyle name="Примечание 2 2 14 13 11" xfId="50907"/>
    <cellStyle name="Примечание 2 2 14 13 2" xfId="50908"/>
    <cellStyle name="Примечание 2 2 14 13 3" xfId="50909"/>
    <cellStyle name="Примечание 2 2 14 13 4" xfId="50910"/>
    <cellStyle name="Примечание 2 2 14 13 5" xfId="50911"/>
    <cellStyle name="Примечание 2 2 14 13 6" xfId="50912"/>
    <cellStyle name="Примечание 2 2 14 13 7" xfId="50913"/>
    <cellStyle name="Примечание 2 2 14 13 8" xfId="50914"/>
    <cellStyle name="Примечание 2 2 14 13 9" xfId="50915"/>
    <cellStyle name="Примечание 2 2 14 14" xfId="50916"/>
    <cellStyle name="Примечание 2 2 14 15" xfId="50917"/>
    <cellStyle name="Примечание 2 2 14 16" xfId="50918"/>
    <cellStyle name="Примечание 2 2 14 17" xfId="50919"/>
    <cellStyle name="Примечание 2 2 14 18" xfId="50920"/>
    <cellStyle name="Примечание 2 2 14 19" xfId="50921"/>
    <cellStyle name="Примечание 2 2 14 2" xfId="50922"/>
    <cellStyle name="Примечание 2 2 14 2 10" xfId="50923"/>
    <cellStyle name="Примечание 2 2 14 2 11" xfId="50924"/>
    <cellStyle name="Примечание 2 2 14 2 2" xfId="50925"/>
    <cellStyle name="Примечание 2 2 14 2 3" xfId="50926"/>
    <cellStyle name="Примечание 2 2 14 2 4" xfId="50927"/>
    <cellStyle name="Примечание 2 2 14 2 5" xfId="50928"/>
    <cellStyle name="Примечание 2 2 14 2 6" xfId="50929"/>
    <cellStyle name="Примечание 2 2 14 2 7" xfId="50930"/>
    <cellStyle name="Примечание 2 2 14 2 8" xfId="50931"/>
    <cellStyle name="Примечание 2 2 14 2 9" xfId="50932"/>
    <cellStyle name="Примечание 2 2 14 20" xfId="50933"/>
    <cellStyle name="Примечание 2 2 14 21" xfId="50934"/>
    <cellStyle name="Примечание 2 2 14 22" xfId="50935"/>
    <cellStyle name="Примечание 2 2 14 23" xfId="50936"/>
    <cellStyle name="Примечание 2 2 14 3" xfId="50937"/>
    <cellStyle name="Примечание 2 2 14 3 10" xfId="50938"/>
    <cellStyle name="Примечание 2 2 14 3 11" xfId="50939"/>
    <cellStyle name="Примечание 2 2 14 3 2" xfId="50940"/>
    <cellStyle name="Примечание 2 2 14 3 3" xfId="50941"/>
    <cellStyle name="Примечание 2 2 14 3 4" xfId="50942"/>
    <cellStyle name="Примечание 2 2 14 3 5" xfId="50943"/>
    <cellStyle name="Примечание 2 2 14 3 6" xfId="50944"/>
    <cellStyle name="Примечание 2 2 14 3 7" xfId="50945"/>
    <cellStyle name="Примечание 2 2 14 3 8" xfId="50946"/>
    <cellStyle name="Примечание 2 2 14 3 9" xfId="50947"/>
    <cellStyle name="Примечание 2 2 14 4" xfId="50948"/>
    <cellStyle name="Примечание 2 2 14 4 10" xfId="50949"/>
    <cellStyle name="Примечание 2 2 14 4 11" xfId="50950"/>
    <cellStyle name="Примечание 2 2 14 4 2" xfId="50951"/>
    <cellStyle name="Примечание 2 2 14 4 3" xfId="50952"/>
    <cellStyle name="Примечание 2 2 14 4 4" xfId="50953"/>
    <cellStyle name="Примечание 2 2 14 4 5" xfId="50954"/>
    <cellStyle name="Примечание 2 2 14 4 6" xfId="50955"/>
    <cellStyle name="Примечание 2 2 14 4 7" xfId="50956"/>
    <cellStyle name="Примечание 2 2 14 4 8" xfId="50957"/>
    <cellStyle name="Примечание 2 2 14 4 9" xfId="50958"/>
    <cellStyle name="Примечание 2 2 14 5" xfId="50959"/>
    <cellStyle name="Примечание 2 2 14 5 10" xfId="50960"/>
    <cellStyle name="Примечание 2 2 14 5 11" xfId="50961"/>
    <cellStyle name="Примечание 2 2 14 5 2" xfId="50962"/>
    <cellStyle name="Примечание 2 2 14 5 3" xfId="50963"/>
    <cellStyle name="Примечание 2 2 14 5 4" xfId="50964"/>
    <cellStyle name="Примечание 2 2 14 5 5" xfId="50965"/>
    <cellStyle name="Примечание 2 2 14 5 6" xfId="50966"/>
    <cellStyle name="Примечание 2 2 14 5 7" xfId="50967"/>
    <cellStyle name="Примечание 2 2 14 5 8" xfId="50968"/>
    <cellStyle name="Примечание 2 2 14 5 9" xfId="50969"/>
    <cellStyle name="Примечание 2 2 14 6" xfId="50970"/>
    <cellStyle name="Примечание 2 2 14 6 10" xfId="50971"/>
    <cellStyle name="Примечание 2 2 14 6 11" xfId="50972"/>
    <cellStyle name="Примечание 2 2 14 6 2" xfId="50973"/>
    <cellStyle name="Примечание 2 2 14 6 3" xfId="50974"/>
    <cellStyle name="Примечание 2 2 14 6 4" xfId="50975"/>
    <cellStyle name="Примечание 2 2 14 6 5" xfId="50976"/>
    <cellStyle name="Примечание 2 2 14 6 6" xfId="50977"/>
    <cellStyle name="Примечание 2 2 14 6 7" xfId="50978"/>
    <cellStyle name="Примечание 2 2 14 6 8" xfId="50979"/>
    <cellStyle name="Примечание 2 2 14 6 9" xfId="50980"/>
    <cellStyle name="Примечание 2 2 14 7" xfId="50981"/>
    <cellStyle name="Примечание 2 2 14 7 10" xfId="50982"/>
    <cellStyle name="Примечание 2 2 14 7 11" xfId="50983"/>
    <cellStyle name="Примечание 2 2 14 7 2" xfId="50984"/>
    <cellStyle name="Примечание 2 2 14 7 3" xfId="50985"/>
    <cellStyle name="Примечание 2 2 14 7 4" xfId="50986"/>
    <cellStyle name="Примечание 2 2 14 7 5" xfId="50987"/>
    <cellStyle name="Примечание 2 2 14 7 6" xfId="50988"/>
    <cellStyle name="Примечание 2 2 14 7 7" xfId="50989"/>
    <cellStyle name="Примечание 2 2 14 7 8" xfId="50990"/>
    <cellStyle name="Примечание 2 2 14 7 9" xfId="50991"/>
    <cellStyle name="Примечание 2 2 14 8" xfId="50992"/>
    <cellStyle name="Примечание 2 2 14 8 10" xfId="50993"/>
    <cellStyle name="Примечание 2 2 14 8 11" xfId="50994"/>
    <cellStyle name="Примечание 2 2 14 8 2" xfId="50995"/>
    <cellStyle name="Примечание 2 2 14 8 3" xfId="50996"/>
    <cellStyle name="Примечание 2 2 14 8 4" xfId="50997"/>
    <cellStyle name="Примечание 2 2 14 8 5" xfId="50998"/>
    <cellStyle name="Примечание 2 2 14 8 6" xfId="50999"/>
    <cellStyle name="Примечание 2 2 14 8 7" xfId="51000"/>
    <cellStyle name="Примечание 2 2 14 8 8" xfId="51001"/>
    <cellStyle name="Примечание 2 2 14 8 9" xfId="51002"/>
    <cellStyle name="Примечание 2 2 14 9" xfId="51003"/>
    <cellStyle name="Примечание 2 2 14 9 10" xfId="51004"/>
    <cellStyle name="Примечание 2 2 14 9 11" xfId="51005"/>
    <cellStyle name="Примечание 2 2 14 9 2" xfId="51006"/>
    <cellStyle name="Примечание 2 2 14 9 3" xfId="51007"/>
    <cellStyle name="Примечание 2 2 14 9 4" xfId="51008"/>
    <cellStyle name="Примечание 2 2 14 9 5" xfId="51009"/>
    <cellStyle name="Примечание 2 2 14 9 6" xfId="51010"/>
    <cellStyle name="Примечание 2 2 14 9 7" xfId="51011"/>
    <cellStyle name="Примечание 2 2 14 9 8" xfId="51012"/>
    <cellStyle name="Примечание 2 2 14 9 9" xfId="51013"/>
    <cellStyle name="Примечание 2 2 15" xfId="51014"/>
    <cellStyle name="Примечание 2 2 15 10" xfId="51015"/>
    <cellStyle name="Примечание 2 2 15 11" xfId="51016"/>
    <cellStyle name="Примечание 2 2 15 2" xfId="51017"/>
    <cellStyle name="Примечание 2 2 15 3" xfId="51018"/>
    <cellStyle name="Примечание 2 2 15 4" xfId="51019"/>
    <cellStyle name="Примечание 2 2 15 5" xfId="51020"/>
    <cellStyle name="Примечание 2 2 15 6" xfId="51021"/>
    <cellStyle name="Примечание 2 2 15 7" xfId="51022"/>
    <cellStyle name="Примечание 2 2 15 8" xfId="51023"/>
    <cellStyle name="Примечание 2 2 15 9" xfId="51024"/>
    <cellStyle name="Примечание 2 2 16" xfId="51025"/>
    <cellStyle name="Примечание 2 2 16 10" xfId="51026"/>
    <cellStyle name="Примечание 2 2 16 11" xfId="51027"/>
    <cellStyle name="Примечание 2 2 16 2" xfId="51028"/>
    <cellStyle name="Примечание 2 2 16 3" xfId="51029"/>
    <cellStyle name="Примечание 2 2 16 4" xfId="51030"/>
    <cellStyle name="Примечание 2 2 16 5" xfId="51031"/>
    <cellStyle name="Примечание 2 2 16 6" xfId="51032"/>
    <cellStyle name="Примечание 2 2 16 7" xfId="51033"/>
    <cellStyle name="Примечание 2 2 16 8" xfId="51034"/>
    <cellStyle name="Примечание 2 2 16 9" xfId="51035"/>
    <cellStyle name="Примечание 2 2 17" xfId="51036"/>
    <cellStyle name="Примечание 2 2 17 10" xfId="51037"/>
    <cellStyle name="Примечание 2 2 17 11" xfId="51038"/>
    <cellStyle name="Примечание 2 2 17 2" xfId="51039"/>
    <cellStyle name="Примечание 2 2 17 3" xfId="51040"/>
    <cellStyle name="Примечание 2 2 17 4" xfId="51041"/>
    <cellStyle name="Примечание 2 2 17 5" xfId="51042"/>
    <cellStyle name="Примечание 2 2 17 6" xfId="51043"/>
    <cellStyle name="Примечание 2 2 17 7" xfId="51044"/>
    <cellStyle name="Примечание 2 2 17 8" xfId="51045"/>
    <cellStyle name="Примечание 2 2 17 9" xfId="51046"/>
    <cellStyle name="Примечание 2 2 18" xfId="51047"/>
    <cellStyle name="Примечание 2 2 18 10" xfId="51048"/>
    <cellStyle name="Примечание 2 2 18 11" xfId="51049"/>
    <cellStyle name="Примечание 2 2 18 2" xfId="51050"/>
    <cellStyle name="Примечание 2 2 18 3" xfId="51051"/>
    <cellStyle name="Примечание 2 2 18 4" xfId="51052"/>
    <cellStyle name="Примечание 2 2 18 5" xfId="51053"/>
    <cellStyle name="Примечание 2 2 18 6" xfId="51054"/>
    <cellStyle name="Примечание 2 2 18 7" xfId="51055"/>
    <cellStyle name="Примечание 2 2 18 8" xfId="51056"/>
    <cellStyle name="Примечание 2 2 18 9" xfId="51057"/>
    <cellStyle name="Примечание 2 2 19" xfId="51058"/>
    <cellStyle name="Примечание 2 2 19 10" xfId="51059"/>
    <cellStyle name="Примечание 2 2 19 11" xfId="51060"/>
    <cellStyle name="Примечание 2 2 19 2" xfId="51061"/>
    <cellStyle name="Примечание 2 2 19 3" xfId="51062"/>
    <cellStyle name="Примечание 2 2 19 4" xfId="51063"/>
    <cellStyle name="Примечание 2 2 19 5" xfId="51064"/>
    <cellStyle name="Примечание 2 2 19 6" xfId="51065"/>
    <cellStyle name="Примечание 2 2 19 7" xfId="51066"/>
    <cellStyle name="Примечание 2 2 19 8" xfId="51067"/>
    <cellStyle name="Примечание 2 2 19 9" xfId="51068"/>
    <cellStyle name="Примечание 2 2 2" xfId="51069"/>
    <cellStyle name="Примечание 2 2 2 10" xfId="51070"/>
    <cellStyle name="Примечание 2 2 2 10 10" xfId="51071"/>
    <cellStyle name="Примечание 2 2 2 10 11" xfId="51072"/>
    <cellStyle name="Примечание 2 2 2 10 2" xfId="51073"/>
    <cellStyle name="Примечание 2 2 2 10 3" xfId="51074"/>
    <cellStyle name="Примечание 2 2 2 10 4" xfId="51075"/>
    <cellStyle name="Примечание 2 2 2 10 5" xfId="51076"/>
    <cellStyle name="Примечание 2 2 2 10 6" xfId="51077"/>
    <cellStyle name="Примечание 2 2 2 10 7" xfId="51078"/>
    <cellStyle name="Примечание 2 2 2 10 8" xfId="51079"/>
    <cellStyle name="Примечание 2 2 2 10 9" xfId="51080"/>
    <cellStyle name="Примечание 2 2 2 11" xfId="51081"/>
    <cellStyle name="Примечание 2 2 2 11 10" xfId="51082"/>
    <cellStyle name="Примечание 2 2 2 11 11" xfId="51083"/>
    <cellStyle name="Примечание 2 2 2 11 2" xfId="51084"/>
    <cellStyle name="Примечание 2 2 2 11 3" xfId="51085"/>
    <cellStyle name="Примечание 2 2 2 11 4" xfId="51086"/>
    <cellStyle name="Примечание 2 2 2 11 5" xfId="51087"/>
    <cellStyle name="Примечание 2 2 2 11 6" xfId="51088"/>
    <cellStyle name="Примечание 2 2 2 11 7" xfId="51089"/>
    <cellStyle name="Примечание 2 2 2 11 8" xfId="51090"/>
    <cellStyle name="Примечание 2 2 2 11 9" xfId="51091"/>
    <cellStyle name="Примечание 2 2 2 12" xfId="51092"/>
    <cellStyle name="Примечание 2 2 2 12 10" xfId="51093"/>
    <cellStyle name="Примечание 2 2 2 12 11" xfId="51094"/>
    <cellStyle name="Примечание 2 2 2 12 2" xfId="51095"/>
    <cellStyle name="Примечание 2 2 2 12 3" xfId="51096"/>
    <cellStyle name="Примечание 2 2 2 12 4" xfId="51097"/>
    <cellStyle name="Примечание 2 2 2 12 5" xfId="51098"/>
    <cellStyle name="Примечание 2 2 2 12 6" xfId="51099"/>
    <cellStyle name="Примечание 2 2 2 12 7" xfId="51100"/>
    <cellStyle name="Примечание 2 2 2 12 8" xfId="51101"/>
    <cellStyle name="Примечание 2 2 2 12 9" xfId="51102"/>
    <cellStyle name="Примечание 2 2 2 13" xfId="51103"/>
    <cellStyle name="Примечание 2 2 2 13 10" xfId="51104"/>
    <cellStyle name="Примечание 2 2 2 13 11" xfId="51105"/>
    <cellStyle name="Примечание 2 2 2 13 2" xfId="51106"/>
    <cellStyle name="Примечание 2 2 2 13 3" xfId="51107"/>
    <cellStyle name="Примечание 2 2 2 13 4" xfId="51108"/>
    <cellStyle name="Примечание 2 2 2 13 5" xfId="51109"/>
    <cellStyle name="Примечание 2 2 2 13 6" xfId="51110"/>
    <cellStyle name="Примечание 2 2 2 13 7" xfId="51111"/>
    <cellStyle name="Примечание 2 2 2 13 8" xfId="51112"/>
    <cellStyle name="Примечание 2 2 2 13 9" xfId="51113"/>
    <cellStyle name="Примечание 2 2 2 14" xfId="51114"/>
    <cellStyle name="Примечание 2 2 2 14 10" xfId="51115"/>
    <cellStyle name="Примечание 2 2 2 14 11" xfId="51116"/>
    <cellStyle name="Примечание 2 2 2 14 2" xfId="51117"/>
    <cellStyle name="Примечание 2 2 2 14 3" xfId="51118"/>
    <cellStyle name="Примечание 2 2 2 14 4" xfId="51119"/>
    <cellStyle name="Примечание 2 2 2 14 5" xfId="51120"/>
    <cellStyle name="Примечание 2 2 2 14 6" xfId="51121"/>
    <cellStyle name="Примечание 2 2 2 14 7" xfId="51122"/>
    <cellStyle name="Примечание 2 2 2 14 8" xfId="51123"/>
    <cellStyle name="Примечание 2 2 2 14 9" xfId="51124"/>
    <cellStyle name="Примечание 2 2 2 15" xfId="51125"/>
    <cellStyle name="Примечание 2 2 2 15 10" xfId="51126"/>
    <cellStyle name="Примечание 2 2 2 15 11" xfId="51127"/>
    <cellStyle name="Примечание 2 2 2 15 2" xfId="51128"/>
    <cellStyle name="Примечание 2 2 2 15 3" xfId="51129"/>
    <cellStyle name="Примечание 2 2 2 15 4" xfId="51130"/>
    <cellStyle name="Примечание 2 2 2 15 5" xfId="51131"/>
    <cellStyle name="Примечание 2 2 2 15 6" xfId="51132"/>
    <cellStyle name="Примечание 2 2 2 15 7" xfId="51133"/>
    <cellStyle name="Примечание 2 2 2 15 8" xfId="51134"/>
    <cellStyle name="Примечание 2 2 2 15 9" xfId="51135"/>
    <cellStyle name="Примечание 2 2 2 16" xfId="51136"/>
    <cellStyle name="Примечание 2 2 2 16 10" xfId="51137"/>
    <cellStyle name="Примечание 2 2 2 16 11" xfId="51138"/>
    <cellStyle name="Примечание 2 2 2 16 2" xfId="51139"/>
    <cellStyle name="Примечание 2 2 2 16 3" xfId="51140"/>
    <cellStyle name="Примечание 2 2 2 16 4" xfId="51141"/>
    <cellStyle name="Примечание 2 2 2 16 5" xfId="51142"/>
    <cellStyle name="Примечание 2 2 2 16 6" xfId="51143"/>
    <cellStyle name="Примечание 2 2 2 16 7" xfId="51144"/>
    <cellStyle name="Примечание 2 2 2 16 8" xfId="51145"/>
    <cellStyle name="Примечание 2 2 2 16 9" xfId="51146"/>
    <cellStyle name="Примечание 2 2 2 17" xfId="51147"/>
    <cellStyle name="Примечание 2 2 2 17 10" xfId="51148"/>
    <cellStyle name="Примечание 2 2 2 17 11" xfId="51149"/>
    <cellStyle name="Примечание 2 2 2 17 2" xfId="51150"/>
    <cellStyle name="Примечание 2 2 2 17 3" xfId="51151"/>
    <cellStyle name="Примечание 2 2 2 17 4" xfId="51152"/>
    <cellStyle name="Примечание 2 2 2 17 5" xfId="51153"/>
    <cellStyle name="Примечание 2 2 2 17 6" xfId="51154"/>
    <cellStyle name="Примечание 2 2 2 17 7" xfId="51155"/>
    <cellStyle name="Примечание 2 2 2 17 8" xfId="51156"/>
    <cellStyle name="Примечание 2 2 2 17 9" xfId="51157"/>
    <cellStyle name="Примечание 2 2 2 18" xfId="51158"/>
    <cellStyle name="Примечание 2 2 2 18 10" xfId="51159"/>
    <cellStyle name="Примечание 2 2 2 18 11" xfId="51160"/>
    <cellStyle name="Примечание 2 2 2 18 2" xfId="51161"/>
    <cellStyle name="Примечание 2 2 2 18 3" xfId="51162"/>
    <cellStyle name="Примечание 2 2 2 18 4" xfId="51163"/>
    <cellStyle name="Примечание 2 2 2 18 5" xfId="51164"/>
    <cellStyle name="Примечание 2 2 2 18 6" xfId="51165"/>
    <cellStyle name="Примечание 2 2 2 18 7" xfId="51166"/>
    <cellStyle name="Примечание 2 2 2 18 8" xfId="51167"/>
    <cellStyle name="Примечание 2 2 2 18 9" xfId="51168"/>
    <cellStyle name="Примечание 2 2 2 19" xfId="51169"/>
    <cellStyle name="Примечание 2 2 2 2" xfId="51170"/>
    <cellStyle name="Примечание 2 2 2 2 10" xfId="51171"/>
    <cellStyle name="Примечание 2 2 2 2 11" xfId="51172"/>
    <cellStyle name="Примечание 2 2 2 2 2" xfId="51173"/>
    <cellStyle name="Примечание 2 2 2 2 3" xfId="51174"/>
    <cellStyle name="Примечание 2 2 2 2 4" xfId="51175"/>
    <cellStyle name="Примечание 2 2 2 2 5" xfId="51176"/>
    <cellStyle name="Примечание 2 2 2 2 6" xfId="51177"/>
    <cellStyle name="Примечание 2 2 2 2 7" xfId="51178"/>
    <cellStyle name="Примечание 2 2 2 2 8" xfId="51179"/>
    <cellStyle name="Примечание 2 2 2 2 9" xfId="51180"/>
    <cellStyle name="Примечание 2 2 2 20" xfId="51181"/>
    <cellStyle name="Примечание 2 2 2 21" xfId="51182"/>
    <cellStyle name="Примечание 2 2 2 22" xfId="51183"/>
    <cellStyle name="Примечание 2 2 2 23" xfId="51184"/>
    <cellStyle name="Примечание 2 2 2 24" xfId="51185"/>
    <cellStyle name="Примечание 2 2 2 25" xfId="51186"/>
    <cellStyle name="Примечание 2 2 2 26" xfId="51187"/>
    <cellStyle name="Примечание 2 2 2 27" xfId="51188"/>
    <cellStyle name="Примечание 2 2 2 28" xfId="51189"/>
    <cellStyle name="Примечание 2 2 2 29" xfId="51190"/>
    <cellStyle name="Примечание 2 2 2 3" xfId="51191"/>
    <cellStyle name="Примечание 2 2 2 3 10" xfId="51192"/>
    <cellStyle name="Примечание 2 2 2 3 11" xfId="51193"/>
    <cellStyle name="Примечание 2 2 2 3 2" xfId="51194"/>
    <cellStyle name="Примечание 2 2 2 3 3" xfId="51195"/>
    <cellStyle name="Примечание 2 2 2 3 4" xfId="51196"/>
    <cellStyle name="Примечание 2 2 2 3 5" xfId="51197"/>
    <cellStyle name="Примечание 2 2 2 3 6" xfId="51198"/>
    <cellStyle name="Примечание 2 2 2 3 7" xfId="51199"/>
    <cellStyle name="Примечание 2 2 2 3 8" xfId="51200"/>
    <cellStyle name="Примечание 2 2 2 3 9" xfId="51201"/>
    <cellStyle name="Примечание 2 2 2 30" xfId="51202"/>
    <cellStyle name="Примечание 2 2 2 31" xfId="51203"/>
    <cellStyle name="Примечание 2 2 2 32" xfId="51204"/>
    <cellStyle name="Примечание 2 2 2 33" xfId="51205"/>
    <cellStyle name="Примечание 2 2 2 34" xfId="51206"/>
    <cellStyle name="Примечание 2 2 2 35" xfId="51207"/>
    <cellStyle name="Примечание 2 2 2 36" xfId="51208"/>
    <cellStyle name="Примечание 2 2 2 37" xfId="51209"/>
    <cellStyle name="Примечание 2 2 2 38" xfId="51210"/>
    <cellStyle name="Примечание 2 2 2 39" xfId="51211"/>
    <cellStyle name="Примечание 2 2 2 4" xfId="51212"/>
    <cellStyle name="Примечание 2 2 2 4 10" xfId="51213"/>
    <cellStyle name="Примечание 2 2 2 4 11" xfId="51214"/>
    <cellStyle name="Примечание 2 2 2 4 2" xfId="51215"/>
    <cellStyle name="Примечание 2 2 2 4 3" xfId="51216"/>
    <cellStyle name="Примечание 2 2 2 4 4" xfId="51217"/>
    <cellStyle name="Примечание 2 2 2 4 5" xfId="51218"/>
    <cellStyle name="Примечание 2 2 2 4 6" xfId="51219"/>
    <cellStyle name="Примечание 2 2 2 4 7" xfId="51220"/>
    <cellStyle name="Примечание 2 2 2 4 8" xfId="51221"/>
    <cellStyle name="Примечание 2 2 2 4 9" xfId="51222"/>
    <cellStyle name="Примечание 2 2 2 40" xfId="51223"/>
    <cellStyle name="Примечание 2 2 2 5" xfId="51224"/>
    <cellStyle name="Примечание 2 2 2 5 10" xfId="51225"/>
    <cellStyle name="Примечание 2 2 2 5 11" xfId="51226"/>
    <cellStyle name="Примечание 2 2 2 5 2" xfId="51227"/>
    <cellStyle name="Примечание 2 2 2 5 3" xfId="51228"/>
    <cellStyle name="Примечание 2 2 2 5 4" xfId="51229"/>
    <cellStyle name="Примечание 2 2 2 5 5" xfId="51230"/>
    <cellStyle name="Примечание 2 2 2 5 6" xfId="51231"/>
    <cellStyle name="Примечание 2 2 2 5 7" xfId="51232"/>
    <cellStyle name="Примечание 2 2 2 5 8" xfId="51233"/>
    <cellStyle name="Примечание 2 2 2 5 9" xfId="51234"/>
    <cellStyle name="Примечание 2 2 2 6" xfId="51235"/>
    <cellStyle name="Примечание 2 2 2 6 10" xfId="51236"/>
    <cellStyle name="Примечание 2 2 2 6 11" xfId="51237"/>
    <cellStyle name="Примечание 2 2 2 6 2" xfId="51238"/>
    <cellStyle name="Примечание 2 2 2 6 3" xfId="51239"/>
    <cellStyle name="Примечание 2 2 2 6 4" xfId="51240"/>
    <cellStyle name="Примечание 2 2 2 6 5" xfId="51241"/>
    <cellStyle name="Примечание 2 2 2 6 6" xfId="51242"/>
    <cellStyle name="Примечание 2 2 2 6 7" xfId="51243"/>
    <cellStyle name="Примечание 2 2 2 6 8" xfId="51244"/>
    <cellStyle name="Примечание 2 2 2 6 9" xfId="51245"/>
    <cellStyle name="Примечание 2 2 2 7" xfId="51246"/>
    <cellStyle name="Примечание 2 2 2 7 10" xfId="51247"/>
    <cellStyle name="Примечание 2 2 2 7 11" xfId="51248"/>
    <cellStyle name="Примечание 2 2 2 7 2" xfId="51249"/>
    <cellStyle name="Примечание 2 2 2 7 3" xfId="51250"/>
    <cellStyle name="Примечание 2 2 2 7 4" xfId="51251"/>
    <cellStyle name="Примечание 2 2 2 7 5" xfId="51252"/>
    <cellStyle name="Примечание 2 2 2 7 6" xfId="51253"/>
    <cellStyle name="Примечание 2 2 2 7 7" xfId="51254"/>
    <cellStyle name="Примечание 2 2 2 7 8" xfId="51255"/>
    <cellStyle name="Примечание 2 2 2 7 9" xfId="51256"/>
    <cellStyle name="Примечание 2 2 2 8" xfId="51257"/>
    <cellStyle name="Примечание 2 2 2 8 10" xfId="51258"/>
    <cellStyle name="Примечание 2 2 2 8 11" xfId="51259"/>
    <cellStyle name="Примечание 2 2 2 8 2" xfId="51260"/>
    <cellStyle name="Примечание 2 2 2 8 3" xfId="51261"/>
    <cellStyle name="Примечание 2 2 2 8 4" xfId="51262"/>
    <cellStyle name="Примечание 2 2 2 8 5" xfId="51263"/>
    <cellStyle name="Примечание 2 2 2 8 6" xfId="51264"/>
    <cellStyle name="Примечание 2 2 2 8 7" xfId="51265"/>
    <cellStyle name="Примечание 2 2 2 8 8" xfId="51266"/>
    <cellStyle name="Примечание 2 2 2 8 9" xfId="51267"/>
    <cellStyle name="Примечание 2 2 2 9" xfId="51268"/>
    <cellStyle name="Примечание 2 2 2 9 10" xfId="51269"/>
    <cellStyle name="Примечание 2 2 2 9 11" xfId="51270"/>
    <cellStyle name="Примечание 2 2 2 9 2" xfId="51271"/>
    <cellStyle name="Примечание 2 2 2 9 3" xfId="51272"/>
    <cellStyle name="Примечание 2 2 2 9 4" xfId="51273"/>
    <cellStyle name="Примечание 2 2 2 9 5" xfId="51274"/>
    <cellStyle name="Примечание 2 2 2 9 6" xfId="51275"/>
    <cellStyle name="Примечание 2 2 2 9 7" xfId="51276"/>
    <cellStyle name="Примечание 2 2 2 9 8" xfId="51277"/>
    <cellStyle name="Примечание 2 2 2 9 9" xfId="51278"/>
    <cellStyle name="Примечание 2 2 20" xfId="51279"/>
    <cellStyle name="Примечание 2 2 20 10" xfId="51280"/>
    <cellStyle name="Примечание 2 2 20 11" xfId="51281"/>
    <cellStyle name="Примечание 2 2 20 2" xfId="51282"/>
    <cellStyle name="Примечание 2 2 20 3" xfId="51283"/>
    <cellStyle name="Примечание 2 2 20 4" xfId="51284"/>
    <cellStyle name="Примечание 2 2 20 5" xfId="51285"/>
    <cellStyle name="Примечание 2 2 20 6" xfId="51286"/>
    <cellStyle name="Примечание 2 2 20 7" xfId="51287"/>
    <cellStyle name="Примечание 2 2 20 8" xfId="51288"/>
    <cellStyle name="Примечание 2 2 20 9" xfId="51289"/>
    <cellStyle name="Примечание 2 2 21" xfId="51290"/>
    <cellStyle name="Примечание 2 2 21 10" xfId="51291"/>
    <cellStyle name="Примечание 2 2 21 11" xfId="51292"/>
    <cellStyle name="Примечание 2 2 21 2" xfId="51293"/>
    <cellStyle name="Примечание 2 2 21 3" xfId="51294"/>
    <cellStyle name="Примечание 2 2 21 4" xfId="51295"/>
    <cellStyle name="Примечание 2 2 21 5" xfId="51296"/>
    <cellStyle name="Примечание 2 2 21 6" xfId="51297"/>
    <cellStyle name="Примечание 2 2 21 7" xfId="51298"/>
    <cellStyle name="Примечание 2 2 21 8" xfId="51299"/>
    <cellStyle name="Примечание 2 2 21 9" xfId="51300"/>
    <cellStyle name="Примечание 2 2 22" xfId="51301"/>
    <cellStyle name="Примечание 2 2 22 10" xfId="51302"/>
    <cellStyle name="Примечание 2 2 22 11" xfId="51303"/>
    <cellStyle name="Примечание 2 2 22 2" xfId="51304"/>
    <cellStyle name="Примечание 2 2 22 3" xfId="51305"/>
    <cellStyle name="Примечание 2 2 22 4" xfId="51306"/>
    <cellStyle name="Примечание 2 2 22 5" xfId="51307"/>
    <cellStyle name="Примечание 2 2 22 6" xfId="51308"/>
    <cellStyle name="Примечание 2 2 22 7" xfId="51309"/>
    <cellStyle name="Примечание 2 2 22 8" xfId="51310"/>
    <cellStyle name="Примечание 2 2 22 9" xfId="51311"/>
    <cellStyle name="Примечание 2 2 23" xfId="51312"/>
    <cellStyle name="Примечание 2 2 23 10" xfId="51313"/>
    <cellStyle name="Примечание 2 2 23 11" xfId="51314"/>
    <cellStyle name="Примечание 2 2 23 2" xfId="51315"/>
    <cellStyle name="Примечание 2 2 23 3" xfId="51316"/>
    <cellStyle name="Примечание 2 2 23 4" xfId="51317"/>
    <cellStyle name="Примечание 2 2 23 5" xfId="51318"/>
    <cellStyle name="Примечание 2 2 23 6" xfId="51319"/>
    <cellStyle name="Примечание 2 2 23 7" xfId="51320"/>
    <cellStyle name="Примечание 2 2 23 8" xfId="51321"/>
    <cellStyle name="Примечание 2 2 23 9" xfId="51322"/>
    <cellStyle name="Примечание 2 2 24" xfId="51323"/>
    <cellStyle name="Примечание 2 2 24 10" xfId="51324"/>
    <cellStyle name="Примечание 2 2 24 11" xfId="51325"/>
    <cellStyle name="Примечание 2 2 24 2" xfId="51326"/>
    <cellStyle name="Примечание 2 2 24 3" xfId="51327"/>
    <cellStyle name="Примечание 2 2 24 4" xfId="51328"/>
    <cellStyle name="Примечание 2 2 24 5" xfId="51329"/>
    <cellStyle name="Примечание 2 2 24 6" xfId="51330"/>
    <cellStyle name="Примечание 2 2 24 7" xfId="51331"/>
    <cellStyle name="Примечание 2 2 24 8" xfId="51332"/>
    <cellStyle name="Примечание 2 2 24 9" xfId="51333"/>
    <cellStyle name="Примечание 2 2 25" xfId="51334"/>
    <cellStyle name="Примечание 2 2 25 10" xfId="51335"/>
    <cellStyle name="Примечание 2 2 25 11" xfId="51336"/>
    <cellStyle name="Примечание 2 2 25 2" xfId="51337"/>
    <cellStyle name="Примечание 2 2 25 3" xfId="51338"/>
    <cellStyle name="Примечание 2 2 25 4" xfId="51339"/>
    <cellStyle name="Примечание 2 2 25 5" xfId="51340"/>
    <cellStyle name="Примечание 2 2 25 6" xfId="51341"/>
    <cellStyle name="Примечание 2 2 25 7" xfId="51342"/>
    <cellStyle name="Примечание 2 2 25 8" xfId="51343"/>
    <cellStyle name="Примечание 2 2 25 9" xfId="51344"/>
    <cellStyle name="Примечание 2 2 26" xfId="51345"/>
    <cellStyle name="Примечание 2 2 26 10" xfId="51346"/>
    <cellStyle name="Примечание 2 2 26 11" xfId="51347"/>
    <cellStyle name="Примечание 2 2 26 2" xfId="51348"/>
    <cellStyle name="Примечание 2 2 26 3" xfId="51349"/>
    <cellStyle name="Примечание 2 2 26 4" xfId="51350"/>
    <cellStyle name="Примечание 2 2 26 5" xfId="51351"/>
    <cellStyle name="Примечание 2 2 26 6" xfId="51352"/>
    <cellStyle name="Примечание 2 2 26 7" xfId="51353"/>
    <cellStyle name="Примечание 2 2 26 8" xfId="51354"/>
    <cellStyle name="Примечание 2 2 26 9" xfId="51355"/>
    <cellStyle name="Примечание 2 2 27" xfId="51356"/>
    <cellStyle name="Примечание 2 2 27 10" xfId="51357"/>
    <cellStyle name="Примечание 2 2 27 11" xfId="51358"/>
    <cellStyle name="Примечание 2 2 27 2" xfId="51359"/>
    <cellStyle name="Примечание 2 2 27 3" xfId="51360"/>
    <cellStyle name="Примечание 2 2 27 4" xfId="51361"/>
    <cellStyle name="Примечание 2 2 27 5" xfId="51362"/>
    <cellStyle name="Примечание 2 2 27 6" xfId="51363"/>
    <cellStyle name="Примечание 2 2 27 7" xfId="51364"/>
    <cellStyle name="Примечание 2 2 27 8" xfId="51365"/>
    <cellStyle name="Примечание 2 2 27 9" xfId="51366"/>
    <cellStyle name="Примечание 2 2 28" xfId="51367"/>
    <cellStyle name="Примечание 2 2 28 10" xfId="51368"/>
    <cellStyle name="Примечание 2 2 28 11" xfId="51369"/>
    <cellStyle name="Примечание 2 2 28 2" xfId="51370"/>
    <cellStyle name="Примечание 2 2 28 3" xfId="51371"/>
    <cellStyle name="Примечание 2 2 28 4" xfId="51372"/>
    <cellStyle name="Примечание 2 2 28 5" xfId="51373"/>
    <cellStyle name="Примечание 2 2 28 6" xfId="51374"/>
    <cellStyle name="Примечание 2 2 28 7" xfId="51375"/>
    <cellStyle name="Примечание 2 2 28 8" xfId="51376"/>
    <cellStyle name="Примечание 2 2 28 9" xfId="51377"/>
    <cellStyle name="Примечание 2 2 29" xfId="51378"/>
    <cellStyle name="Примечание 2 2 3" xfId="51379"/>
    <cellStyle name="Примечание 2 2 3 10" xfId="51380"/>
    <cellStyle name="Примечание 2 2 3 10 10" xfId="51381"/>
    <cellStyle name="Примечание 2 2 3 10 11" xfId="51382"/>
    <cellStyle name="Примечание 2 2 3 10 2" xfId="51383"/>
    <cellStyle name="Примечание 2 2 3 10 3" xfId="51384"/>
    <cellStyle name="Примечание 2 2 3 10 4" xfId="51385"/>
    <cellStyle name="Примечание 2 2 3 10 5" xfId="51386"/>
    <cellStyle name="Примечание 2 2 3 10 6" xfId="51387"/>
    <cellStyle name="Примечание 2 2 3 10 7" xfId="51388"/>
    <cellStyle name="Примечание 2 2 3 10 8" xfId="51389"/>
    <cellStyle name="Примечание 2 2 3 10 9" xfId="51390"/>
    <cellStyle name="Примечание 2 2 3 11" xfId="51391"/>
    <cellStyle name="Примечание 2 2 3 11 10" xfId="51392"/>
    <cellStyle name="Примечание 2 2 3 11 11" xfId="51393"/>
    <cellStyle name="Примечание 2 2 3 11 2" xfId="51394"/>
    <cellStyle name="Примечание 2 2 3 11 3" xfId="51395"/>
    <cellStyle name="Примечание 2 2 3 11 4" xfId="51396"/>
    <cellStyle name="Примечание 2 2 3 11 5" xfId="51397"/>
    <cellStyle name="Примечание 2 2 3 11 6" xfId="51398"/>
    <cellStyle name="Примечание 2 2 3 11 7" xfId="51399"/>
    <cellStyle name="Примечание 2 2 3 11 8" xfId="51400"/>
    <cellStyle name="Примечание 2 2 3 11 9" xfId="51401"/>
    <cellStyle name="Примечание 2 2 3 12" xfId="51402"/>
    <cellStyle name="Примечание 2 2 3 12 10" xfId="51403"/>
    <cellStyle name="Примечание 2 2 3 12 11" xfId="51404"/>
    <cellStyle name="Примечание 2 2 3 12 2" xfId="51405"/>
    <cellStyle name="Примечание 2 2 3 12 3" xfId="51406"/>
    <cellStyle name="Примечание 2 2 3 12 4" xfId="51407"/>
    <cellStyle name="Примечание 2 2 3 12 5" xfId="51408"/>
    <cellStyle name="Примечание 2 2 3 12 6" xfId="51409"/>
    <cellStyle name="Примечание 2 2 3 12 7" xfId="51410"/>
    <cellStyle name="Примечание 2 2 3 12 8" xfId="51411"/>
    <cellStyle name="Примечание 2 2 3 12 9" xfId="51412"/>
    <cellStyle name="Примечание 2 2 3 13" xfId="51413"/>
    <cellStyle name="Примечание 2 2 3 13 10" xfId="51414"/>
    <cellStyle name="Примечание 2 2 3 13 11" xfId="51415"/>
    <cellStyle name="Примечание 2 2 3 13 2" xfId="51416"/>
    <cellStyle name="Примечание 2 2 3 13 3" xfId="51417"/>
    <cellStyle name="Примечание 2 2 3 13 4" xfId="51418"/>
    <cellStyle name="Примечание 2 2 3 13 5" xfId="51419"/>
    <cellStyle name="Примечание 2 2 3 13 6" xfId="51420"/>
    <cellStyle name="Примечание 2 2 3 13 7" xfId="51421"/>
    <cellStyle name="Примечание 2 2 3 13 8" xfId="51422"/>
    <cellStyle name="Примечание 2 2 3 13 9" xfId="51423"/>
    <cellStyle name="Примечание 2 2 3 14" xfId="51424"/>
    <cellStyle name="Примечание 2 2 3 14 10" xfId="51425"/>
    <cellStyle name="Примечание 2 2 3 14 11" xfId="51426"/>
    <cellStyle name="Примечание 2 2 3 14 2" xfId="51427"/>
    <cellStyle name="Примечание 2 2 3 14 3" xfId="51428"/>
    <cellStyle name="Примечание 2 2 3 14 4" xfId="51429"/>
    <cellStyle name="Примечание 2 2 3 14 5" xfId="51430"/>
    <cellStyle name="Примечание 2 2 3 14 6" xfId="51431"/>
    <cellStyle name="Примечание 2 2 3 14 7" xfId="51432"/>
    <cellStyle name="Примечание 2 2 3 14 8" xfId="51433"/>
    <cellStyle name="Примечание 2 2 3 14 9" xfId="51434"/>
    <cellStyle name="Примечание 2 2 3 15" xfId="51435"/>
    <cellStyle name="Примечание 2 2 3 15 10" xfId="51436"/>
    <cellStyle name="Примечание 2 2 3 15 11" xfId="51437"/>
    <cellStyle name="Примечание 2 2 3 15 2" xfId="51438"/>
    <cellStyle name="Примечание 2 2 3 15 3" xfId="51439"/>
    <cellStyle name="Примечание 2 2 3 15 4" xfId="51440"/>
    <cellStyle name="Примечание 2 2 3 15 5" xfId="51441"/>
    <cellStyle name="Примечание 2 2 3 15 6" xfId="51442"/>
    <cellStyle name="Примечание 2 2 3 15 7" xfId="51443"/>
    <cellStyle name="Примечание 2 2 3 15 8" xfId="51444"/>
    <cellStyle name="Примечание 2 2 3 15 9" xfId="51445"/>
    <cellStyle name="Примечание 2 2 3 16" xfId="51446"/>
    <cellStyle name="Примечание 2 2 3 16 10" xfId="51447"/>
    <cellStyle name="Примечание 2 2 3 16 11" xfId="51448"/>
    <cellStyle name="Примечание 2 2 3 16 2" xfId="51449"/>
    <cellStyle name="Примечание 2 2 3 16 3" xfId="51450"/>
    <cellStyle name="Примечание 2 2 3 16 4" xfId="51451"/>
    <cellStyle name="Примечание 2 2 3 16 5" xfId="51452"/>
    <cellStyle name="Примечание 2 2 3 16 6" xfId="51453"/>
    <cellStyle name="Примечание 2 2 3 16 7" xfId="51454"/>
    <cellStyle name="Примечание 2 2 3 16 8" xfId="51455"/>
    <cellStyle name="Примечание 2 2 3 16 9" xfId="51456"/>
    <cellStyle name="Примечание 2 2 3 17" xfId="51457"/>
    <cellStyle name="Примечание 2 2 3 17 10" xfId="51458"/>
    <cellStyle name="Примечание 2 2 3 17 11" xfId="51459"/>
    <cellStyle name="Примечание 2 2 3 17 2" xfId="51460"/>
    <cellStyle name="Примечание 2 2 3 17 3" xfId="51461"/>
    <cellStyle name="Примечание 2 2 3 17 4" xfId="51462"/>
    <cellStyle name="Примечание 2 2 3 17 5" xfId="51463"/>
    <cellStyle name="Примечание 2 2 3 17 6" xfId="51464"/>
    <cellStyle name="Примечание 2 2 3 17 7" xfId="51465"/>
    <cellStyle name="Примечание 2 2 3 17 8" xfId="51466"/>
    <cellStyle name="Примечание 2 2 3 17 9" xfId="51467"/>
    <cellStyle name="Примечание 2 2 3 18" xfId="51468"/>
    <cellStyle name="Примечание 2 2 3 18 10" xfId="51469"/>
    <cellStyle name="Примечание 2 2 3 18 11" xfId="51470"/>
    <cellStyle name="Примечание 2 2 3 18 2" xfId="51471"/>
    <cellStyle name="Примечание 2 2 3 18 3" xfId="51472"/>
    <cellStyle name="Примечание 2 2 3 18 4" xfId="51473"/>
    <cellStyle name="Примечание 2 2 3 18 5" xfId="51474"/>
    <cellStyle name="Примечание 2 2 3 18 6" xfId="51475"/>
    <cellStyle name="Примечание 2 2 3 18 7" xfId="51476"/>
    <cellStyle name="Примечание 2 2 3 18 8" xfId="51477"/>
    <cellStyle name="Примечание 2 2 3 18 9" xfId="51478"/>
    <cellStyle name="Примечание 2 2 3 19" xfId="51479"/>
    <cellStyle name="Примечание 2 2 3 2" xfId="51480"/>
    <cellStyle name="Примечание 2 2 3 2 10" xfId="51481"/>
    <cellStyle name="Примечание 2 2 3 2 11" xfId="51482"/>
    <cellStyle name="Примечание 2 2 3 2 2" xfId="51483"/>
    <cellStyle name="Примечание 2 2 3 2 3" xfId="51484"/>
    <cellStyle name="Примечание 2 2 3 2 4" xfId="51485"/>
    <cellStyle name="Примечание 2 2 3 2 5" xfId="51486"/>
    <cellStyle name="Примечание 2 2 3 2 6" xfId="51487"/>
    <cellStyle name="Примечание 2 2 3 2 7" xfId="51488"/>
    <cellStyle name="Примечание 2 2 3 2 8" xfId="51489"/>
    <cellStyle name="Примечание 2 2 3 2 9" xfId="51490"/>
    <cellStyle name="Примечание 2 2 3 20" xfId="51491"/>
    <cellStyle name="Примечание 2 2 3 21" xfId="51492"/>
    <cellStyle name="Примечание 2 2 3 22" xfId="51493"/>
    <cellStyle name="Примечание 2 2 3 23" xfId="51494"/>
    <cellStyle name="Примечание 2 2 3 24" xfId="51495"/>
    <cellStyle name="Примечание 2 2 3 25" xfId="51496"/>
    <cellStyle name="Примечание 2 2 3 26" xfId="51497"/>
    <cellStyle name="Примечание 2 2 3 27" xfId="51498"/>
    <cellStyle name="Примечание 2 2 3 28" xfId="51499"/>
    <cellStyle name="Примечание 2 2 3 29" xfId="51500"/>
    <cellStyle name="Примечание 2 2 3 3" xfId="51501"/>
    <cellStyle name="Примечание 2 2 3 3 10" xfId="51502"/>
    <cellStyle name="Примечание 2 2 3 3 11" xfId="51503"/>
    <cellStyle name="Примечание 2 2 3 3 2" xfId="51504"/>
    <cellStyle name="Примечание 2 2 3 3 3" xfId="51505"/>
    <cellStyle name="Примечание 2 2 3 3 4" xfId="51506"/>
    <cellStyle name="Примечание 2 2 3 3 5" xfId="51507"/>
    <cellStyle name="Примечание 2 2 3 3 6" xfId="51508"/>
    <cellStyle name="Примечание 2 2 3 3 7" xfId="51509"/>
    <cellStyle name="Примечание 2 2 3 3 8" xfId="51510"/>
    <cellStyle name="Примечание 2 2 3 3 9" xfId="51511"/>
    <cellStyle name="Примечание 2 2 3 30" xfId="51512"/>
    <cellStyle name="Примечание 2 2 3 31" xfId="51513"/>
    <cellStyle name="Примечание 2 2 3 32" xfId="51514"/>
    <cellStyle name="Примечание 2 2 3 33" xfId="51515"/>
    <cellStyle name="Примечание 2 2 3 34" xfId="51516"/>
    <cellStyle name="Примечание 2 2 3 35" xfId="51517"/>
    <cellStyle name="Примечание 2 2 3 36" xfId="51518"/>
    <cellStyle name="Примечание 2 2 3 37" xfId="51519"/>
    <cellStyle name="Примечание 2 2 3 38" xfId="51520"/>
    <cellStyle name="Примечание 2 2 3 39" xfId="51521"/>
    <cellStyle name="Примечание 2 2 3 4" xfId="51522"/>
    <cellStyle name="Примечание 2 2 3 4 10" xfId="51523"/>
    <cellStyle name="Примечание 2 2 3 4 11" xfId="51524"/>
    <cellStyle name="Примечание 2 2 3 4 2" xfId="51525"/>
    <cellStyle name="Примечание 2 2 3 4 3" xfId="51526"/>
    <cellStyle name="Примечание 2 2 3 4 4" xfId="51527"/>
    <cellStyle name="Примечание 2 2 3 4 5" xfId="51528"/>
    <cellStyle name="Примечание 2 2 3 4 6" xfId="51529"/>
    <cellStyle name="Примечание 2 2 3 4 7" xfId="51530"/>
    <cellStyle name="Примечание 2 2 3 4 8" xfId="51531"/>
    <cellStyle name="Примечание 2 2 3 4 9" xfId="51532"/>
    <cellStyle name="Примечание 2 2 3 40" xfId="51533"/>
    <cellStyle name="Примечание 2 2 3 5" xfId="51534"/>
    <cellStyle name="Примечание 2 2 3 5 10" xfId="51535"/>
    <cellStyle name="Примечание 2 2 3 5 11" xfId="51536"/>
    <cellStyle name="Примечание 2 2 3 5 2" xfId="51537"/>
    <cellStyle name="Примечание 2 2 3 5 3" xfId="51538"/>
    <cellStyle name="Примечание 2 2 3 5 4" xfId="51539"/>
    <cellStyle name="Примечание 2 2 3 5 5" xfId="51540"/>
    <cellStyle name="Примечание 2 2 3 5 6" xfId="51541"/>
    <cellStyle name="Примечание 2 2 3 5 7" xfId="51542"/>
    <cellStyle name="Примечание 2 2 3 5 8" xfId="51543"/>
    <cellStyle name="Примечание 2 2 3 5 9" xfId="51544"/>
    <cellStyle name="Примечание 2 2 3 6" xfId="51545"/>
    <cellStyle name="Примечание 2 2 3 6 10" xfId="51546"/>
    <cellStyle name="Примечание 2 2 3 6 11" xfId="51547"/>
    <cellStyle name="Примечание 2 2 3 6 2" xfId="51548"/>
    <cellStyle name="Примечание 2 2 3 6 3" xfId="51549"/>
    <cellStyle name="Примечание 2 2 3 6 4" xfId="51550"/>
    <cellStyle name="Примечание 2 2 3 6 5" xfId="51551"/>
    <cellStyle name="Примечание 2 2 3 6 6" xfId="51552"/>
    <cellStyle name="Примечание 2 2 3 6 7" xfId="51553"/>
    <cellStyle name="Примечание 2 2 3 6 8" xfId="51554"/>
    <cellStyle name="Примечание 2 2 3 6 9" xfId="51555"/>
    <cellStyle name="Примечание 2 2 3 7" xfId="51556"/>
    <cellStyle name="Примечание 2 2 3 7 10" xfId="51557"/>
    <cellStyle name="Примечание 2 2 3 7 11" xfId="51558"/>
    <cellStyle name="Примечание 2 2 3 7 2" xfId="51559"/>
    <cellStyle name="Примечание 2 2 3 7 3" xfId="51560"/>
    <cellStyle name="Примечание 2 2 3 7 4" xfId="51561"/>
    <cellStyle name="Примечание 2 2 3 7 5" xfId="51562"/>
    <cellStyle name="Примечание 2 2 3 7 6" xfId="51563"/>
    <cellStyle name="Примечание 2 2 3 7 7" xfId="51564"/>
    <cellStyle name="Примечание 2 2 3 7 8" xfId="51565"/>
    <cellStyle name="Примечание 2 2 3 7 9" xfId="51566"/>
    <cellStyle name="Примечание 2 2 3 8" xfId="51567"/>
    <cellStyle name="Примечание 2 2 3 8 10" xfId="51568"/>
    <cellStyle name="Примечание 2 2 3 8 11" xfId="51569"/>
    <cellStyle name="Примечание 2 2 3 8 2" xfId="51570"/>
    <cellStyle name="Примечание 2 2 3 8 3" xfId="51571"/>
    <cellStyle name="Примечание 2 2 3 8 4" xfId="51572"/>
    <cellStyle name="Примечание 2 2 3 8 5" xfId="51573"/>
    <cellStyle name="Примечание 2 2 3 8 6" xfId="51574"/>
    <cellStyle name="Примечание 2 2 3 8 7" xfId="51575"/>
    <cellStyle name="Примечание 2 2 3 8 8" xfId="51576"/>
    <cellStyle name="Примечание 2 2 3 8 9" xfId="51577"/>
    <cellStyle name="Примечание 2 2 3 9" xfId="51578"/>
    <cellStyle name="Примечание 2 2 3 9 10" xfId="51579"/>
    <cellStyle name="Примечание 2 2 3 9 11" xfId="51580"/>
    <cellStyle name="Примечание 2 2 3 9 2" xfId="51581"/>
    <cellStyle name="Примечание 2 2 3 9 3" xfId="51582"/>
    <cellStyle name="Примечание 2 2 3 9 4" xfId="51583"/>
    <cellStyle name="Примечание 2 2 3 9 5" xfId="51584"/>
    <cellStyle name="Примечание 2 2 3 9 6" xfId="51585"/>
    <cellStyle name="Примечание 2 2 3 9 7" xfId="51586"/>
    <cellStyle name="Примечание 2 2 3 9 8" xfId="51587"/>
    <cellStyle name="Примечание 2 2 3 9 9" xfId="51588"/>
    <cellStyle name="Примечание 2 2 30" xfId="51589"/>
    <cellStyle name="Примечание 2 2 31" xfId="51590"/>
    <cellStyle name="Примечание 2 2 32" xfId="51591"/>
    <cellStyle name="Примечание 2 2 33" xfId="51592"/>
    <cellStyle name="Примечание 2 2 34" xfId="51593"/>
    <cellStyle name="Примечание 2 2 35" xfId="51594"/>
    <cellStyle name="Примечание 2 2 36" xfId="51595"/>
    <cellStyle name="Примечание 2 2 37" xfId="51596"/>
    <cellStyle name="Примечание 2 2 38" xfId="51597"/>
    <cellStyle name="Примечание 2 2 39" xfId="51598"/>
    <cellStyle name="Примечание 2 2 4" xfId="51599"/>
    <cellStyle name="Примечание 2 2 4 10" xfId="51600"/>
    <cellStyle name="Примечание 2 2 4 10 10" xfId="51601"/>
    <cellStyle name="Примечание 2 2 4 10 11" xfId="51602"/>
    <cellStyle name="Примечание 2 2 4 10 2" xfId="51603"/>
    <cellStyle name="Примечание 2 2 4 10 3" xfId="51604"/>
    <cellStyle name="Примечание 2 2 4 10 4" xfId="51605"/>
    <cellStyle name="Примечание 2 2 4 10 5" xfId="51606"/>
    <cellStyle name="Примечание 2 2 4 10 6" xfId="51607"/>
    <cellStyle name="Примечание 2 2 4 10 7" xfId="51608"/>
    <cellStyle name="Примечание 2 2 4 10 8" xfId="51609"/>
    <cellStyle name="Примечание 2 2 4 10 9" xfId="51610"/>
    <cellStyle name="Примечание 2 2 4 11" xfId="51611"/>
    <cellStyle name="Примечание 2 2 4 11 10" xfId="51612"/>
    <cellStyle name="Примечание 2 2 4 11 11" xfId="51613"/>
    <cellStyle name="Примечание 2 2 4 11 2" xfId="51614"/>
    <cellStyle name="Примечание 2 2 4 11 3" xfId="51615"/>
    <cellStyle name="Примечание 2 2 4 11 4" xfId="51616"/>
    <cellStyle name="Примечание 2 2 4 11 5" xfId="51617"/>
    <cellStyle name="Примечание 2 2 4 11 6" xfId="51618"/>
    <cellStyle name="Примечание 2 2 4 11 7" xfId="51619"/>
    <cellStyle name="Примечание 2 2 4 11 8" xfId="51620"/>
    <cellStyle name="Примечание 2 2 4 11 9" xfId="51621"/>
    <cellStyle name="Примечание 2 2 4 12" xfId="51622"/>
    <cellStyle name="Примечание 2 2 4 12 10" xfId="51623"/>
    <cellStyle name="Примечание 2 2 4 12 11" xfId="51624"/>
    <cellStyle name="Примечание 2 2 4 12 2" xfId="51625"/>
    <cellStyle name="Примечание 2 2 4 12 3" xfId="51626"/>
    <cellStyle name="Примечание 2 2 4 12 4" xfId="51627"/>
    <cellStyle name="Примечание 2 2 4 12 5" xfId="51628"/>
    <cellStyle name="Примечание 2 2 4 12 6" xfId="51629"/>
    <cellStyle name="Примечание 2 2 4 12 7" xfId="51630"/>
    <cellStyle name="Примечание 2 2 4 12 8" xfId="51631"/>
    <cellStyle name="Примечание 2 2 4 12 9" xfId="51632"/>
    <cellStyle name="Примечание 2 2 4 13" xfId="51633"/>
    <cellStyle name="Примечание 2 2 4 13 10" xfId="51634"/>
    <cellStyle name="Примечание 2 2 4 13 11" xfId="51635"/>
    <cellStyle name="Примечание 2 2 4 13 2" xfId="51636"/>
    <cellStyle name="Примечание 2 2 4 13 3" xfId="51637"/>
    <cellStyle name="Примечание 2 2 4 13 4" xfId="51638"/>
    <cellStyle name="Примечание 2 2 4 13 5" xfId="51639"/>
    <cellStyle name="Примечание 2 2 4 13 6" xfId="51640"/>
    <cellStyle name="Примечание 2 2 4 13 7" xfId="51641"/>
    <cellStyle name="Примечание 2 2 4 13 8" xfId="51642"/>
    <cellStyle name="Примечание 2 2 4 13 9" xfId="51643"/>
    <cellStyle name="Примечание 2 2 4 14" xfId="51644"/>
    <cellStyle name="Примечание 2 2 4 14 10" xfId="51645"/>
    <cellStyle name="Примечание 2 2 4 14 11" xfId="51646"/>
    <cellStyle name="Примечание 2 2 4 14 2" xfId="51647"/>
    <cellStyle name="Примечание 2 2 4 14 3" xfId="51648"/>
    <cellStyle name="Примечание 2 2 4 14 4" xfId="51649"/>
    <cellStyle name="Примечание 2 2 4 14 5" xfId="51650"/>
    <cellStyle name="Примечание 2 2 4 14 6" xfId="51651"/>
    <cellStyle name="Примечание 2 2 4 14 7" xfId="51652"/>
    <cellStyle name="Примечание 2 2 4 14 8" xfId="51653"/>
    <cellStyle name="Примечание 2 2 4 14 9" xfId="51654"/>
    <cellStyle name="Примечание 2 2 4 15" xfId="51655"/>
    <cellStyle name="Примечание 2 2 4 15 10" xfId="51656"/>
    <cellStyle name="Примечание 2 2 4 15 11" xfId="51657"/>
    <cellStyle name="Примечание 2 2 4 15 2" xfId="51658"/>
    <cellStyle name="Примечание 2 2 4 15 3" xfId="51659"/>
    <cellStyle name="Примечание 2 2 4 15 4" xfId="51660"/>
    <cellStyle name="Примечание 2 2 4 15 5" xfId="51661"/>
    <cellStyle name="Примечание 2 2 4 15 6" xfId="51662"/>
    <cellStyle name="Примечание 2 2 4 15 7" xfId="51663"/>
    <cellStyle name="Примечание 2 2 4 15 8" xfId="51664"/>
    <cellStyle name="Примечание 2 2 4 15 9" xfId="51665"/>
    <cellStyle name="Примечание 2 2 4 16" xfId="51666"/>
    <cellStyle name="Примечание 2 2 4 16 10" xfId="51667"/>
    <cellStyle name="Примечание 2 2 4 16 11" xfId="51668"/>
    <cellStyle name="Примечание 2 2 4 16 2" xfId="51669"/>
    <cellStyle name="Примечание 2 2 4 16 3" xfId="51670"/>
    <cellStyle name="Примечание 2 2 4 16 4" xfId="51671"/>
    <cellStyle name="Примечание 2 2 4 16 5" xfId="51672"/>
    <cellStyle name="Примечание 2 2 4 16 6" xfId="51673"/>
    <cellStyle name="Примечание 2 2 4 16 7" xfId="51674"/>
    <cellStyle name="Примечание 2 2 4 16 8" xfId="51675"/>
    <cellStyle name="Примечание 2 2 4 16 9" xfId="51676"/>
    <cellStyle name="Примечание 2 2 4 17" xfId="51677"/>
    <cellStyle name="Примечание 2 2 4 17 10" xfId="51678"/>
    <cellStyle name="Примечание 2 2 4 17 11" xfId="51679"/>
    <cellStyle name="Примечание 2 2 4 17 2" xfId="51680"/>
    <cellStyle name="Примечание 2 2 4 17 3" xfId="51681"/>
    <cellStyle name="Примечание 2 2 4 17 4" xfId="51682"/>
    <cellStyle name="Примечание 2 2 4 17 5" xfId="51683"/>
    <cellStyle name="Примечание 2 2 4 17 6" xfId="51684"/>
    <cellStyle name="Примечание 2 2 4 17 7" xfId="51685"/>
    <cellStyle name="Примечание 2 2 4 17 8" xfId="51686"/>
    <cellStyle name="Примечание 2 2 4 17 9" xfId="51687"/>
    <cellStyle name="Примечание 2 2 4 18" xfId="51688"/>
    <cellStyle name="Примечание 2 2 4 18 10" xfId="51689"/>
    <cellStyle name="Примечание 2 2 4 18 11" xfId="51690"/>
    <cellStyle name="Примечание 2 2 4 18 2" xfId="51691"/>
    <cellStyle name="Примечание 2 2 4 18 3" xfId="51692"/>
    <cellStyle name="Примечание 2 2 4 18 4" xfId="51693"/>
    <cellStyle name="Примечание 2 2 4 18 5" xfId="51694"/>
    <cellStyle name="Примечание 2 2 4 18 6" xfId="51695"/>
    <cellStyle name="Примечание 2 2 4 18 7" xfId="51696"/>
    <cellStyle name="Примечание 2 2 4 18 8" xfId="51697"/>
    <cellStyle name="Примечание 2 2 4 18 9" xfId="51698"/>
    <cellStyle name="Примечание 2 2 4 19" xfId="51699"/>
    <cellStyle name="Примечание 2 2 4 2" xfId="51700"/>
    <cellStyle name="Примечание 2 2 4 2 10" xfId="51701"/>
    <cellStyle name="Примечание 2 2 4 2 11" xfId="51702"/>
    <cellStyle name="Примечание 2 2 4 2 2" xfId="51703"/>
    <cellStyle name="Примечание 2 2 4 2 3" xfId="51704"/>
    <cellStyle name="Примечание 2 2 4 2 4" xfId="51705"/>
    <cellStyle name="Примечание 2 2 4 2 5" xfId="51706"/>
    <cellStyle name="Примечание 2 2 4 2 6" xfId="51707"/>
    <cellStyle name="Примечание 2 2 4 2 7" xfId="51708"/>
    <cellStyle name="Примечание 2 2 4 2 8" xfId="51709"/>
    <cellStyle name="Примечание 2 2 4 2 9" xfId="51710"/>
    <cellStyle name="Примечание 2 2 4 20" xfId="51711"/>
    <cellStyle name="Примечание 2 2 4 21" xfId="51712"/>
    <cellStyle name="Примечание 2 2 4 22" xfId="51713"/>
    <cellStyle name="Примечание 2 2 4 23" xfId="51714"/>
    <cellStyle name="Примечание 2 2 4 24" xfId="51715"/>
    <cellStyle name="Примечание 2 2 4 25" xfId="51716"/>
    <cellStyle name="Примечание 2 2 4 26" xfId="51717"/>
    <cellStyle name="Примечание 2 2 4 27" xfId="51718"/>
    <cellStyle name="Примечание 2 2 4 28" xfId="51719"/>
    <cellStyle name="Примечание 2 2 4 29" xfId="51720"/>
    <cellStyle name="Примечание 2 2 4 3" xfId="51721"/>
    <cellStyle name="Примечание 2 2 4 3 10" xfId="51722"/>
    <cellStyle name="Примечание 2 2 4 3 11" xfId="51723"/>
    <cellStyle name="Примечание 2 2 4 3 2" xfId="51724"/>
    <cellStyle name="Примечание 2 2 4 3 3" xfId="51725"/>
    <cellStyle name="Примечание 2 2 4 3 4" xfId="51726"/>
    <cellStyle name="Примечание 2 2 4 3 5" xfId="51727"/>
    <cellStyle name="Примечание 2 2 4 3 6" xfId="51728"/>
    <cellStyle name="Примечание 2 2 4 3 7" xfId="51729"/>
    <cellStyle name="Примечание 2 2 4 3 8" xfId="51730"/>
    <cellStyle name="Примечание 2 2 4 3 9" xfId="51731"/>
    <cellStyle name="Примечание 2 2 4 30" xfId="51732"/>
    <cellStyle name="Примечание 2 2 4 31" xfId="51733"/>
    <cellStyle name="Примечание 2 2 4 32" xfId="51734"/>
    <cellStyle name="Примечание 2 2 4 33" xfId="51735"/>
    <cellStyle name="Примечание 2 2 4 34" xfId="51736"/>
    <cellStyle name="Примечание 2 2 4 35" xfId="51737"/>
    <cellStyle name="Примечание 2 2 4 36" xfId="51738"/>
    <cellStyle name="Примечание 2 2 4 37" xfId="51739"/>
    <cellStyle name="Примечание 2 2 4 38" xfId="51740"/>
    <cellStyle name="Примечание 2 2 4 39" xfId="51741"/>
    <cellStyle name="Примечание 2 2 4 4" xfId="51742"/>
    <cellStyle name="Примечание 2 2 4 4 10" xfId="51743"/>
    <cellStyle name="Примечание 2 2 4 4 11" xfId="51744"/>
    <cellStyle name="Примечание 2 2 4 4 2" xfId="51745"/>
    <cellStyle name="Примечание 2 2 4 4 3" xfId="51746"/>
    <cellStyle name="Примечание 2 2 4 4 4" xfId="51747"/>
    <cellStyle name="Примечание 2 2 4 4 5" xfId="51748"/>
    <cellStyle name="Примечание 2 2 4 4 6" xfId="51749"/>
    <cellStyle name="Примечание 2 2 4 4 7" xfId="51750"/>
    <cellStyle name="Примечание 2 2 4 4 8" xfId="51751"/>
    <cellStyle name="Примечание 2 2 4 4 9" xfId="51752"/>
    <cellStyle name="Примечание 2 2 4 40" xfId="51753"/>
    <cellStyle name="Примечание 2 2 4 5" xfId="51754"/>
    <cellStyle name="Примечание 2 2 4 5 10" xfId="51755"/>
    <cellStyle name="Примечание 2 2 4 5 11" xfId="51756"/>
    <cellStyle name="Примечание 2 2 4 5 2" xfId="51757"/>
    <cellStyle name="Примечание 2 2 4 5 3" xfId="51758"/>
    <cellStyle name="Примечание 2 2 4 5 4" xfId="51759"/>
    <cellStyle name="Примечание 2 2 4 5 5" xfId="51760"/>
    <cellStyle name="Примечание 2 2 4 5 6" xfId="51761"/>
    <cellStyle name="Примечание 2 2 4 5 7" xfId="51762"/>
    <cellStyle name="Примечание 2 2 4 5 8" xfId="51763"/>
    <cellStyle name="Примечание 2 2 4 5 9" xfId="51764"/>
    <cellStyle name="Примечание 2 2 4 6" xfId="51765"/>
    <cellStyle name="Примечание 2 2 4 6 10" xfId="51766"/>
    <cellStyle name="Примечание 2 2 4 6 11" xfId="51767"/>
    <cellStyle name="Примечание 2 2 4 6 2" xfId="51768"/>
    <cellStyle name="Примечание 2 2 4 6 3" xfId="51769"/>
    <cellStyle name="Примечание 2 2 4 6 4" xfId="51770"/>
    <cellStyle name="Примечание 2 2 4 6 5" xfId="51771"/>
    <cellStyle name="Примечание 2 2 4 6 6" xfId="51772"/>
    <cellStyle name="Примечание 2 2 4 6 7" xfId="51773"/>
    <cellStyle name="Примечание 2 2 4 6 8" xfId="51774"/>
    <cellStyle name="Примечание 2 2 4 6 9" xfId="51775"/>
    <cellStyle name="Примечание 2 2 4 7" xfId="51776"/>
    <cellStyle name="Примечание 2 2 4 7 10" xfId="51777"/>
    <cellStyle name="Примечание 2 2 4 7 11" xfId="51778"/>
    <cellStyle name="Примечание 2 2 4 7 2" xfId="51779"/>
    <cellStyle name="Примечание 2 2 4 7 3" xfId="51780"/>
    <cellStyle name="Примечание 2 2 4 7 4" xfId="51781"/>
    <cellStyle name="Примечание 2 2 4 7 5" xfId="51782"/>
    <cellStyle name="Примечание 2 2 4 7 6" xfId="51783"/>
    <cellStyle name="Примечание 2 2 4 7 7" xfId="51784"/>
    <cellStyle name="Примечание 2 2 4 7 8" xfId="51785"/>
    <cellStyle name="Примечание 2 2 4 7 9" xfId="51786"/>
    <cellStyle name="Примечание 2 2 4 8" xfId="51787"/>
    <cellStyle name="Примечание 2 2 4 8 10" xfId="51788"/>
    <cellStyle name="Примечание 2 2 4 8 11" xfId="51789"/>
    <cellStyle name="Примечание 2 2 4 8 2" xfId="51790"/>
    <cellStyle name="Примечание 2 2 4 8 3" xfId="51791"/>
    <cellStyle name="Примечание 2 2 4 8 4" xfId="51792"/>
    <cellStyle name="Примечание 2 2 4 8 5" xfId="51793"/>
    <cellStyle name="Примечание 2 2 4 8 6" xfId="51794"/>
    <cellStyle name="Примечание 2 2 4 8 7" xfId="51795"/>
    <cellStyle name="Примечание 2 2 4 8 8" xfId="51796"/>
    <cellStyle name="Примечание 2 2 4 8 9" xfId="51797"/>
    <cellStyle name="Примечание 2 2 4 9" xfId="51798"/>
    <cellStyle name="Примечание 2 2 4 9 10" xfId="51799"/>
    <cellStyle name="Примечание 2 2 4 9 11" xfId="51800"/>
    <cellStyle name="Примечание 2 2 4 9 2" xfId="51801"/>
    <cellStyle name="Примечание 2 2 4 9 3" xfId="51802"/>
    <cellStyle name="Примечание 2 2 4 9 4" xfId="51803"/>
    <cellStyle name="Примечание 2 2 4 9 5" xfId="51804"/>
    <cellStyle name="Примечание 2 2 4 9 6" xfId="51805"/>
    <cellStyle name="Примечание 2 2 4 9 7" xfId="51806"/>
    <cellStyle name="Примечание 2 2 4 9 8" xfId="51807"/>
    <cellStyle name="Примечание 2 2 4 9 9" xfId="51808"/>
    <cellStyle name="Примечание 2 2 40" xfId="51809"/>
    <cellStyle name="Примечание 2 2 41" xfId="51810"/>
    <cellStyle name="Примечание 2 2 42" xfId="51811"/>
    <cellStyle name="Примечание 2 2 43" xfId="51812"/>
    <cellStyle name="Примечание 2 2 44" xfId="51813"/>
    <cellStyle name="Примечание 2 2 45" xfId="51814"/>
    <cellStyle name="Примечание 2 2 46" xfId="51815"/>
    <cellStyle name="Примечание 2 2 47" xfId="51816"/>
    <cellStyle name="Примечание 2 2 5" xfId="51817"/>
    <cellStyle name="Примечание 2 2 5 10" xfId="51818"/>
    <cellStyle name="Примечание 2 2 5 10 10" xfId="51819"/>
    <cellStyle name="Примечание 2 2 5 10 11" xfId="51820"/>
    <cellStyle name="Примечание 2 2 5 10 2" xfId="51821"/>
    <cellStyle name="Примечание 2 2 5 10 3" xfId="51822"/>
    <cellStyle name="Примечание 2 2 5 10 4" xfId="51823"/>
    <cellStyle name="Примечание 2 2 5 10 5" xfId="51824"/>
    <cellStyle name="Примечание 2 2 5 10 6" xfId="51825"/>
    <cellStyle name="Примечание 2 2 5 10 7" xfId="51826"/>
    <cellStyle name="Примечание 2 2 5 10 8" xfId="51827"/>
    <cellStyle name="Примечание 2 2 5 10 9" xfId="51828"/>
    <cellStyle name="Примечание 2 2 5 11" xfId="51829"/>
    <cellStyle name="Примечание 2 2 5 11 10" xfId="51830"/>
    <cellStyle name="Примечание 2 2 5 11 11" xfId="51831"/>
    <cellStyle name="Примечание 2 2 5 11 2" xfId="51832"/>
    <cellStyle name="Примечание 2 2 5 11 3" xfId="51833"/>
    <cellStyle name="Примечание 2 2 5 11 4" xfId="51834"/>
    <cellStyle name="Примечание 2 2 5 11 5" xfId="51835"/>
    <cellStyle name="Примечание 2 2 5 11 6" xfId="51836"/>
    <cellStyle name="Примечание 2 2 5 11 7" xfId="51837"/>
    <cellStyle name="Примечание 2 2 5 11 8" xfId="51838"/>
    <cellStyle name="Примечание 2 2 5 11 9" xfId="51839"/>
    <cellStyle name="Примечание 2 2 5 12" xfId="51840"/>
    <cellStyle name="Примечание 2 2 5 12 10" xfId="51841"/>
    <cellStyle name="Примечание 2 2 5 12 11" xfId="51842"/>
    <cellStyle name="Примечание 2 2 5 12 2" xfId="51843"/>
    <cellStyle name="Примечание 2 2 5 12 3" xfId="51844"/>
    <cellStyle name="Примечание 2 2 5 12 4" xfId="51845"/>
    <cellStyle name="Примечание 2 2 5 12 5" xfId="51846"/>
    <cellStyle name="Примечание 2 2 5 12 6" xfId="51847"/>
    <cellStyle name="Примечание 2 2 5 12 7" xfId="51848"/>
    <cellStyle name="Примечание 2 2 5 12 8" xfId="51849"/>
    <cellStyle name="Примечание 2 2 5 12 9" xfId="51850"/>
    <cellStyle name="Примечание 2 2 5 13" xfId="51851"/>
    <cellStyle name="Примечание 2 2 5 13 10" xfId="51852"/>
    <cellStyle name="Примечание 2 2 5 13 11" xfId="51853"/>
    <cellStyle name="Примечание 2 2 5 13 2" xfId="51854"/>
    <cellStyle name="Примечание 2 2 5 13 3" xfId="51855"/>
    <cellStyle name="Примечание 2 2 5 13 4" xfId="51856"/>
    <cellStyle name="Примечание 2 2 5 13 5" xfId="51857"/>
    <cellStyle name="Примечание 2 2 5 13 6" xfId="51858"/>
    <cellStyle name="Примечание 2 2 5 13 7" xfId="51859"/>
    <cellStyle name="Примечание 2 2 5 13 8" xfId="51860"/>
    <cellStyle name="Примечание 2 2 5 13 9" xfId="51861"/>
    <cellStyle name="Примечание 2 2 5 14" xfId="51862"/>
    <cellStyle name="Примечание 2 2 5 14 10" xfId="51863"/>
    <cellStyle name="Примечание 2 2 5 14 11" xfId="51864"/>
    <cellStyle name="Примечание 2 2 5 14 2" xfId="51865"/>
    <cellStyle name="Примечание 2 2 5 14 3" xfId="51866"/>
    <cellStyle name="Примечание 2 2 5 14 4" xfId="51867"/>
    <cellStyle name="Примечание 2 2 5 14 5" xfId="51868"/>
    <cellStyle name="Примечание 2 2 5 14 6" xfId="51869"/>
    <cellStyle name="Примечание 2 2 5 14 7" xfId="51870"/>
    <cellStyle name="Примечание 2 2 5 14 8" xfId="51871"/>
    <cellStyle name="Примечание 2 2 5 14 9" xfId="51872"/>
    <cellStyle name="Примечание 2 2 5 15" xfId="51873"/>
    <cellStyle name="Примечание 2 2 5 15 10" xfId="51874"/>
    <cellStyle name="Примечание 2 2 5 15 11" xfId="51875"/>
    <cellStyle name="Примечание 2 2 5 15 2" xfId="51876"/>
    <cellStyle name="Примечание 2 2 5 15 3" xfId="51877"/>
    <cellStyle name="Примечание 2 2 5 15 4" xfId="51878"/>
    <cellStyle name="Примечание 2 2 5 15 5" xfId="51879"/>
    <cellStyle name="Примечание 2 2 5 15 6" xfId="51880"/>
    <cellStyle name="Примечание 2 2 5 15 7" xfId="51881"/>
    <cellStyle name="Примечание 2 2 5 15 8" xfId="51882"/>
    <cellStyle name="Примечание 2 2 5 15 9" xfId="51883"/>
    <cellStyle name="Примечание 2 2 5 16" xfId="51884"/>
    <cellStyle name="Примечание 2 2 5 16 10" xfId="51885"/>
    <cellStyle name="Примечание 2 2 5 16 11" xfId="51886"/>
    <cellStyle name="Примечание 2 2 5 16 2" xfId="51887"/>
    <cellStyle name="Примечание 2 2 5 16 3" xfId="51888"/>
    <cellStyle name="Примечание 2 2 5 16 4" xfId="51889"/>
    <cellStyle name="Примечание 2 2 5 16 5" xfId="51890"/>
    <cellStyle name="Примечание 2 2 5 16 6" xfId="51891"/>
    <cellStyle name="Примечание 2 2 5 16 7" xfId="51892"/>
    <cellStyle name="Примечание 2 2 5 16 8" xfId="51893"/>
    <cellStyle name="Примечание 2 2 5 16 9" xfId="51894"/>
    <cellStyle name="Примечание 2 2 5 17" xfId="51895"/>
    <cellStyle name="Примечание 2 2 5 17 10" xfId="51896"/>
    <cellStyle name="Примечание 2 2 5 17 11" xfId="51897"/>
    <cellStyle name="Примечание 2 2 5 17 2" xfId="51898"/>
    <cellStyle name="Примечание 2 2 5 17 3" xfId="51899"/>
    <cellStyle name="Примечание 2 2 5 17 4" xfId="51900"/>
    <cellStyle name="Примечание 2 2 5 17 5" xfId="51901"/>
    <cellStyle name="Примечание 2 2 5 17 6" xfId="51902"/>
    <cellStyle name="Примечание 2 2 5 17 7" xfId="51903"/>
    <cellStyle name="Примечание 2 2 5 17 8" xfId="51904"/>
    <cellStyle name="Примечание 2 2 5 17 9" xfId="51905"/>
    <cellStyle name="Примечание 2 2 5 18" xfId="51906"/>
    <cellStyle name="Примечание 2 2 5 18 10" xfId="51907"/>
    <cellStyle name="Примечание 2 2 5 18 11" xfId="51908"/>
    <cellStyle name="Примечание 2 2 5 18 2" xfId="51909"/>
    <cellStyle name="Примечание 2 2 5 18 3" xfId="51910"/>
    <cellStyle name="Примечание 2 2 5 18 4" xfId="51911"/>
    <cellStyle name="Примечание 2 2 5 18 5" xfId="51912"/>
    <cellStyle name="Примечание 2 2 5 18 6" xfId="51913"/>
    <cellStyle name="Примечание 2 2 5 18 7" xfId="51914"/>
    <cellStyle name="Примечание 2 2 5 18 8" xfId="51915"/>
    <cellStyle name="Примечание 2 2 5 18 9" xfId="51916"/>
    <cellStyle name="Примечание 2 2 5 19" xfId="51917"/>
    <cellStyle name="Примечание 2 2 5 2" xfId="51918"/>
    <cellStyle name="Примечание 2 2 5 2 10" xfId="51919"/>
    <cellStyle name="Примечание 2 2 5 2 11" xfId="51920"/>
    <cellStyle name="Примечание 2 2 5 2 2" xfId="51921"/>
    <cellStyle name="Примечание 2 2 5 2 3" xfId="51922"/>
    <cellStyle name="Примечание 2 2 5 2 4" xfId="51923"/>
    <cellStyle name="Примечание 2 2 5 2 5" xfId="51924"/>
    <cellStyle name="Примечание 2 2 5 2 6" xfId="51925"/>
    <cellStyle name="Примечание 2 2 5 2 7" xfId="51926"/>
    <cellStyle name="Примечание 2 2 5 2 8" xfId="51927"/>
    <cellStyle name="Примечание 2 2 5 2 9" xfId="51928"/>
    <cellStyle name="Примечание 2 2 5 20" xfId="51929"/>
    <cellStyle name="Примечание 2 2 5 21" xfId="51930"/>
    <cellStyle name="Примечание 2 2 5 22" xfId="51931"/>
    <cellStyle name="Примечание 2 2 5 23" xfId="51932"/>
    <cellStyle name="Примечание 2 2 5 24" xfId="51933"/>
    <cellStyle name="Примечание 2 2 5 25" xfId="51934"/>
    <cellStyle name="Примечание 2 2 5 26" xfId="51935"/>
    <cellStyle name="Примечание 2 2 5 27" xfId="51936"/>
    <cellStyle name="Примечание 2 2 5 28" xfId="51937"/>
    <cellStyle name="Примечание 2 2 5 29" xfId="51938"/>
    <cellStyle name="Примечание 2 2 5 3" xfId="51939"/>
    <cellStyle name="Примечание 2 2 5 3 10" xfId="51940"/>
    <cellStyle name="Примечание 2 2 5 3 11" xfId="51941"/>
    <cellStyle name="Примечание 2 2 5 3 2" xfId="51942"/>
    <cellStyle name="Примечание 2 2 5 3 3" xfId="51943"/>
    <cellStyle name="Примечание 2 2 5 3 4" xfId="51944"/>
    <cellStyle name="Примечание 2 2 5 3 5" xfId="51945"/>
    <cellStyle name="Примечание 2 2 5 3 6" xfId="51946"/>
    <cellStyle name="Примечание 2 2 5 3 7" xfId="51947"/>
    <cellStyle name="Примечание 2 2 5 3 8" xfId="51948"/>
    <cellStyle name="Примечание 2 2 5 3 9" xfId="51949"/>
    <cellStyle name="Примечание 2 2 5 30" xfId="51950"/>
    <cellStyle name="Примечание 2 2 5 31" xfId="51951"/>
    <cellStyle name="Примечание 2 2 5 32" xfId="51952"/>
    <cellStyle name="Примечание 2 2 5 33" xfId="51953"/>
    <cellStyle name="Примечание 2 2 5 34" xfId="51954"/>
    <cellStyle name="Примечание 2 2 5 35" xfId="51955"/>
    <cellStyle name="Примечание 2 2 5 36" xfId="51956"/>
    <cellStyle name="Примечание 2 2 5 37" xfId="51957"/>
    <cellStyle name="Примечание 2 2 5 38" xfId="51958"/>
    <cellStyle name="Примечание 2 2 5 39" xfId="51959"/>
    <cellStyle name="Примечание 2 2 5 4" xfId="51960"/>
    <cellStyle name="Примечание 2 2 5 4 10" xfId="51961"/>
    <cellStyle name="Примечание 2 2 5 4 11" xfId="51962"/>
    <cellStyle name="Примечание 2 2 5 4 2" xfId="51963"/>
    <cellStyle name="Примечание 2 2 5 4 3" xfId="51964"/>
    <cellStyle name="Примечание 2 2 5 4 4" xfId="51965"/>
    <cellStyle name="Примечание 2 2 5 4 5" xfId="51966"/>
    <cellStyle name="Примечание 2 2 5 4 6" xfId="51967"/>
    <cellStyle name="Примечание 2 2 5 4 7" xfId="51968"/>
    <cellStyle name="Примечание 2 2 5 4 8" xfId="51969"/>
    <cellStyle name="Примечание 2 2 5 4 9" xfId="51970"/>
    <cellStyle name="Примечание 2 2 5 40" xfId="51971"/>
    <cellStyle name="Примечание 2 2 5 5" xfId="51972"/>
    <cellStyle name="Примечание 2 2 5 5 10" xfId="51973"/>
    <cellStyle name="Примечание 2 2 5 5 11" xfId="51974"/>
    <cellStyle name="Примечание 2 2 5 5 2" xfId="51975"/>
    <cellStyle name="Примечание 2 2 5 5 3" xfId="51976"/>
    <cellStyle name="Примечание 2 2 5 5 4" xfId="51977"/>
    <cellStyle name="Примечание 2 2 5 5 5" xfId="51978"/>
    <cellStyle name="Примечание 2 2 5 5 6" xfId="51979"/>
    <cellStyle name="Примечание 2 2 5 5 7" xfId="51980"/>
    <cellStyle name="Примечание 2 2 5 5 8" xfId="51981"/>
    <cellStyle name="Примечание 2 2 5 5 9" xfId="51982"/>
    <cellStyle name="Примечание 2 2 5 6" xfId="51983"/>
    <cellStyle name="Примечание 2 2 5 6 10" xfId="51984"/>
    <cellStyle name="Примечание 2 2 5 6 11" xfId="51985"/>
    <cellStyle name="Примечание 2 2 5 6 2" xfId="51986"/>
    <cellStyle name="Примечание 2 2 5 6 3" xfId="51987"/>
    <cellStyle name="Примечание 2 2 5 6 4" xfId="51988"/>
    <cellStyle name="Примечание 2 2 5 6 5" xfId="51989"/>
    <cellStyle name="Примечание 2 2 5 6 6" xfId="51990"/>
    <cellStyle name="Примечание 2 2 5 6 7" xfId="51991"/>
    <cellStyle name="Примечание 2 2 5 6 8" xfId="51992"/>
    <cellStyle name="Примечание 2 2 5 6 9" xfId="51993"/>
    <cellStyle name="Примечание 2 2 5 7" xfId="51994"/>
    <cellStyle name="Примечание 2 2 5 7 10" xfId="51995"/>
    <cellStyle name="Примечание 2 2 5 7 11" xfId="51996"/>
    <cellStyle name="Примечание 2 2 5 7 2" xfId="51997"/>
    <cellStyle name="Примечание 2 2 5 7 3" xfId="51998"/>
    <cellStyle name="Примечание 2 2 5 7 4" xfId="51999"/>
    <cellStyle name="Примечание 2 2 5 7 5" xfId="52000"/>
    <cellStyle name="Примечание 2 2 5 7 6" xfId="52001"/>
    <cellStyle name="Примечание 2 2 5 7 7" xfId="52002"/>
    <cellStyle name="Примечание 2 2 5 7 8" xfId="52003"/>
    <cellStyle name="Примечание 2 2 5 7 9" xfId="52004"/>
    <cellStyle name="Примечание 2 2 5 8" xfId="52005"/>
    <cellStyle name="Примечание 2 2 5 8 10" xfId="52006"/>
    <cellStyle name="Примечание 2 2 5 8 11" xfId="52007"/>
    <cellStyle name="Примечание 2 2 5 8 2" xfId="52008"/>
    <cellStyle name="Примечание 2 2 5 8 3" xfId="52009"/>
    <cellStyle name="Примечание 2 2 5 8 4" xfId="52010"/>
    <cellStyle name="Примечание 2 2 5 8 5" xfId="52011"/>
    <cellStyle name="Примечание 2 2 5 8 6" xfId="52012"/>
    <cellStyle name="Примечание 2 2 5 8 7" xfId="52013"/>
    <cellStyle name="Примечание 2 2 5 8 8" xfId="52014"/>
    <cellStyle name="Примечание 2 2 5 8 9" xfId="52015"/>
    <cellStyle name="Примечание 2 2 5 9" xfId="52016"/>
    <cellStyle name="Примечание 2 2 5 9 10" xfId="52017"/>
    <cellStyle name="Примечание 2 2 5 9 11" xfId="52018"/>
    <cellStyle name="Примечание 2 2 5 9 2" xfId="52019"/>
    <cellStyle name="Примечание 2 2 5 9 3" xfId="52020"/>
    <cellStyle name="Примечание 2 2 5 9 4" xfId="52021"/>
    <cellStyle name="Примечание 2 2 5 9 5" xfId="52022"/>
    <cellStyle name="Примечание 2 2 5 9 6" xfId="52023"/>
    <cellStyle name="Примечание 2 2 5 9 7" xfId="52024"/>
    <cellStyle name="Примечание 2 2 5 9 8" xfId="52025"/>
    <cellStyle name="Примечание 2 2 5 9 9" xfId="52026"/>
    <cellStyle name="Примечание 2 2 6" xfId="52027"/>
    <cellStyle name="Примечание 2 2 6 10" xfId="52028"/>
    <cellStyle name="Примечание 2 2 6 10 10" xfId="52029"/>
    <cellStyle name="Примечание 2 2 6 10 11" xfId="52030"/>
    <cellStyle name="Примечание 2 2 6 10 2" xfId="52031"/>
    <cellStyle name="Примечание 2 2 6 10 3" xfId="52032"/>
    <cellStyle name="Примечание 2 2 6 10 4" xfId="52033"/>
    <cellStyle name="Примечание 2 2 6 10 5" xfId="52034"/>
    <cellStyle name="Примечание 2 2 6 10 6" xfId="52035"/>
    <cellStyle name="Примечание 2 2 6 10 7" xfId="52036"/>
    <cellStyle name="Примечание 2 2 6 10 8" xfId="52037"/>
    <cellStyle name="Примечание 2 2 6 10 9" xfId="52038"/>
    <cellStyle name="Примечание 2 2 6 11" xfId="52039"/>
    <cellStyle name="Примечание 2 2 6 11 10" xfId="52040"/>
    <cellStyle name="Примечание 2 2 6 11 11" xfId="52041"/>
    <cellStyle name="Примечание 2 2 6 11 2" xfId="52042"/>
    <cellStyle name="Примечание 2 2 6 11 3" xfId="52043"/>
    <cellStyle name="Примечание 2 2 6 11 4" xfId="52044"/>
    <cellStyle name="Примечание 2 2 6 11 5" xfId="52045"/>
    <cellStyle name="Примечание 2 2 6 11 6" xfId="52046"/>
    <cellStyle name="Примечание 2 2 6 11 7" xfId="52047"/>
    <cellStyle name="Примечание 2 2 6 11 8" xfId="52048"/>
    <cellStyle name="Примечание 2 2 6 11 9" xfId="52049"/>
    <cellStyle name="Примечание 2 2 6 12" xfId="52050"/>
    <cellStyle name="Примечание 2 2 6 12 10" xfId="52051"/>
    <cellStyle name="Примечание 2 2 6 12 11" xfId="52052"/>
    <cellStyle name="Примечание 2 2 6 12 2" xfId="52053"/>
    <cellStyle name="Примечание 2 2 6 12 3" xfId="52054"/>
    <cellStyle name="Примечание 2 2 6 12 4" xfId="52055"/>
    <cellStyle name="Примечание 2 2 6 12 5" xfId="52056"/>
    <cellStyle name="Примечание 2 2 6 12 6" xfId="52057"/>
    <cellStyle name="Примечание 2 2 6 12 7" xfId="52058"/>
    <cellStyle name="Примечание 2 2 6 12 8" xfId="52059"/>
    <cellStyle name="Примечание 2 2 6 12 9" xfId="52060"/>
    <cellStyle name="Примечание 2 2 6 13" xfId="52061"/>
    <cellStyle name="Примечание 2 2 6 13 10" xfId="52062"/>
    <cellStyle name="Примечание 2 2 6 13 11" xfId="52063"/>
    <cellStyle name="Примечание 2 2 6 13 2" xfId="52064"/>
    <cellStyle name="Примечание 2 2 6 13 3" xfId="52065"/>
    <cellStyle name="Примечание 2 2 6 13 4" xfId="52066"/>
    <cellStyle name="Примечание 2 2 6 13 5" xfId="52067"/>
    <cellStyle name="Примечание 2 2 6 13 6" xfId="52068"/>
    <cellStyle name="Примечание 2 2 6 13 7" xfId="52069"/>
    <cellStyle name="Примечание 2 2 6 13 8" xfId="52070"/>
    <cellStyle name="Примечание 2 2 6 13 9" xfId="52071"/>
    <cellStyle name="Примечание 2 2 6 14" xfId="52072"/>
    <cellStyle name="Примечание 2 2 6 14 10" xfId="52073"/>
    <cellStyle name="Примечание 2 2 6 14 11" xfId="52074"/>
    <cellStyle name="Примечание 2 2 6 14 2" xfId="52075"/>
    <cellStyle name="Примечание 2 2 6 14 3" xfId="52076"/>
    <cellStyle name="Примечание 2 2 6 14 4" xfId="52077"/>
    <cellStyle name="Примечание 2 2 6 14 5" xfId="52078"/>
    <cellStyle name="Примечание 2 2 6 14 6" xfId="52079"/>
    <cellStyle name="Примечание 2 2 6 14 7" xfId="52080"/>
    <cellStyle name="Примечание 2 2 6 14 8" xfId="52081"/>
    <cellStyle name="Примечание 2 2 6 14 9" xfId="52082"/>
    <cellStyle name="Примечание 2 2 6 15" xfId="52083"/>
    <cellStyle name="Примечание 2 2 6 15 10" xfId="52084"/>
    <cellStyle name="Примечание 2 2 6 15 11" xfId="52085"/>
    <cellStyle name="Примечание 2 2 6 15 2" xfId="52086"/>
    <cellStyle name="Примечание 2 2 6 15 3" xfId="52087"/>
    <cellStyle name="Примечание 2 2 6 15 4" xfId="52088"/>
    <cellStyle name="Примечание 2 2 6 15 5" xfId="52089"/>
    <cellStyle name="Примечание 2 2 6 15 6" xfId="52090"/>
    <cellStyle name="Примечание 2 2 6 15 7" xfId="52091"/>
    <cellStyle name="Примечание 2 2 6 15 8" xfId="52092"/>
    <cellStyle name="Примечание 2 2 6 15 9" xfId="52093"/>
    <cellStyle name="Примечание 2 2 6 16" xfId="52094"/>
    <cellStyle name="Примечание 2 2 6 16 10" xfId="52095"/>
    <cellStyle name="Примечание 2 2 6 16 11" xfId="52096"/>
    <cellStyle name="Примечание 2 2 6 16 2" xfId="52097"/>
    <cellStyle name="Примечание 2 2 6 16 3" xfId="52098"/>
    <cellStyle name="Примечание 2 2 6 16 4" xfId="52099"/>
    <cellStyle name="Примечание 2 2 6 16 5" xfId="52100"/>
    <cellStyle name="Примечание 2 2 6 16 6" xfId="52101"/>
    <cellStyle name="Примечание 2 2 6 16 7" xfId="52102"/>
    <cellStyle name="Примечание 2 2 6 16 8" xfId="52103"/>
    <cellStyle name="Примечание 2 2 6 16 9" xfId="52104"/>
    <cellStyle name="Примечание 2 2 6 17" xfId="52105"/>
    <cellStyle name="Примечание 2 2 6 17 10" xfId="52106"/>
    <cellStyle name="Примечание 2 2 6 17 11" xfId="52107"/>
    <cellStyle name="Примечание 2 2 6 17 2" xfId="52108"/>
    <cellStyle name="Примечание 2 2 6 17 3" xfId="52109"/>
    <cellStyle name="Примечание 2 2 6 17 4" xfId="52110"/>
    <cellStyle name="Примечание 2 2 6 17 5" xfId="52111"/>
    <cellStyle name="Примечание 2 2 6 17 6" xfId="52112"/>
    <cellStyle name="Примечание 2 2 6 17 7" xfId="52113"/>
    <cellStyle name="Примечание 2 2 6 17 8" xfId="52114"/>
    <cellStyle name="Примечание 2 2 6 17 9" xfId="52115"/>
    <cellStyle name="Примечание 2 2 6 18" xfId="52116"/>
    <cellStyle name="Примечание 2 2 6 18 10" xfId="52117"/>
    <cellStyle name="Примечание 2 2 6 18 11" xfId="52118"/>
    <cellStyle name="Примечание 2 2 6 18 2" xfId="52119"/>
    <cellStyle name="Примечание 2 2 6 18 3" xfId="52120"/>
    <cellStyle name="Примечание 2 2 6 18 4" xfId="52121"/>
    <cellStyle name="Примечание 2 2 6 18 5" xfId="52122"/>
    <cellStyle name="Примечание 2 2 6 18 6" xfId="52123"/>
    <cellStyle name="Примечание 2 2 6 18 7" xfId="52124"/>
    <cellStyle name="Примечание 2 2 6 18 8" xfId="52125"/>
    <cellStyle name="Примечание 2 2 6 18 9" xfId="52126"/>
    <cellStyle name="Примечание 2 2 6 19" xfId="52127"/>
    <cellStyle name="Примечание 2 2 6 2" xfId="52128"/>
    <cellStyle name="Примечание 2 2 6 2 10" xfId="52129"/>
    <cellStyle name="Примечание 2 2 6 2 11" xfId="52130"/>
    <cellStyle name="Примечание 2 2 6 2 2" xfId="52131"/>
    <cellStyle name="Примечание 2 2 6 2 3" xfId="52132"/>
    <cellStyle name="Примечание 2 2 6 2 4" xfId="52133"/>
    <cellStyle name="Примечание 2 2 6 2 5" xfId="52134"/>
    <cellStyle name="Примечание 2 2 6 2 6" xfId="52135"/>
    <cellStyle name="Примечание 2 2 6 2 7" xfId="52136"/>
    <cellStyle name="Примечание 2 2 6 2 8" xfId="52137"/>
    <cellStyle name="Примечание 2 2 6 2 9" xfId="52138"/>
    <cellStyle name="Примечание 2 2 6 20" xfId="52139"/>
    <cellStyle name="Примечание 2 2 6 21" xfId="52140"/>
    <cellStyle name="Примечание 2 2 6 22" xfId="52141"/>
    <cellStyle name="Примечание 2 2 6 23" xfId="52142"/>
    <cellStyle name="Примечание 2 2 6 24" xfId="52143"/>
    <cellStyle name="Примечание 2 2 6 25" xfId="52144"/>
    <cellStyle name="Примечание 2 2 6 26" xfId="52145"/>
    <cellStyle name="Примечание 2 2 6 27" xfId="52146"/>
    <cellStyle name="Примечание 2 2 6 28" xfId="52147"/>
    <cellStyle name="Примечание 2 2 6 29" xfId="52148"/>
    <cellStyle name="Примечание 2 2 6 3" xfId="52149"/>
    <cellStyle name="Примечание 2 2 6 3 10" xfId="52150"/>
    <cellStyle name="Примечание 2 2 6 3 11" xfId="52151"/>
    <cellStyle name="Примечание 2 2 6 3 2" xfId="52152"/>
    <cellStyle name="Примечание 2 2 6 3 3" xfId="52153"/>
    <cellStyle name="Примечание 2 2 6 3 4" xfId="52154"/>
    <cellStyle name="Примечание 2 2 6 3 5" xfId="52155"/>
    <cellStyle name="Примечание 2 2 6 3 6" xfId="52156"/>
    <cellStyle name="Примечание 2 2 6 3 7" xfId="52157"/>
    <cellStyle name="Примечание 2 2 6 3 8" xfId="52158"/>
    <cellStyle name="Примечание 2 2 6 3 9" xfId="52159"/>
    <cellStyle name="Примечание 2 2 6 30" xfId="52160"/>
    <cellStyle name="Примечание 2 2 6 31" xfId="52161"/>
    <cellStyle name="Примечание 2 2 6 32" xfId="52162"/>
    <cellStyle name="Примечание 2 2 6 33" xfId="52163"/>
    <cellStyle name="Примечание 2 2 6 34" xfId="52164"/>
    <cellStyle name="Примечание 2 2 6 35" xfId="52165"/>
    <cellStyle name="Примечание 2 2 6 36" xfId="52166"/>
    <cellStyle name="Примечание 2 2 6 37" xfId="52167"/>
    <cellStyle name="Примечание 2 2 6 38" xfId="52168"/>
    <cellStyle name="Примечание 2 2 6 39" xfId="52169"/>
    <cellStyle name="Примечание 2 2 6 4" xfId="52170"/>
    <cellStyle name="Примечание 2 2 6 4 10" xfId="52171"/>
    <cellStyle name="Примечание 2 2 6 4 11" xfId="52172"/>
    <cellStyle name="Примечание 2 2 6 4 2" xfId="52173"/>
    <cellStyle name="Примечание 2 2 6 4 3" xfId="52174"/>
    <cellStyle name="Примечание 2 2 6 4 4" xfId="52175"/>
    <cellStyle name="Примечание 2 2 6 4 5" xfId="52176"/>
    <cellStyle name="Примечание 2 2 6 4 6" xfId="52177"/>
    <cellStyle name="Примечание 2 2 6 4 7" xfId="52178"/>
    <cellStyle name="Примечание 2 2 6 4 8" xfId="52179"/>
    <cellStyle name="Примечание 2 2 6 4 9" xfId="52180"/>
    <cellStyle name="Примечание 2 2 6 40" xfId="52181"/>
    <cellStyle name="Примечание 2 2 6 5" xfId="52182"/>
    <cellStyle name="Примечание 2 2 6 5 10" xfId="52183"/>
    <cellStyle name="Примечание 2 2 6 5 11" xfId="52184"/>
    <cellStyle name="Примечание 2 2 6 5 2" xfId="52185"/>
    <cellStyle name="Примечание 2 2 6 5 3" xfId="52186"/>
    <cellStyle name="Примечание 2 2 6 5 4" xfId="52187"/>
    <cellStyle name="Примечание 2 2 6 5 5" xfId="52188"/>
    <cellStyle name="Примечание 2 2 6 5 6" xfId="52189"/>
    <cellStyle name="Примечание 2 2 6 5 7" xfId="52190"/>
    <cellStyle name="Примечание 2 2 6 5 8" xfId="52191"/>
    <cellStyle name="Примечание 2 2 6 5 9" xfId="52192"/>
    <cellStyle name="Примечание 2 2 6 6" xfId="52193"/>
    <cellStyle name="Примечание 2 2 6 6 10" xfId="52194"/>
    <cellStyle name="Примечание 2 2 6 6 11" xfId="52195"/>
    <cellStyle name="Примечание 2 2 6 6 2" xfId="52196"/>
    <cellStyle name="Примечание 2 2 6 6 3" xfId="52197"/>
    <cellStyle name="Примечание 2 2 6 6 4" xfId="52198"/>
    <cellStyle name="Примечание 2 2 6 6 5" xfId="52199"/>
    <cellStyle name="Примечание 2 2 6 6 6" xfId="52200"/>
    <cellStyle name="Примечание 2 2 6 6 7" xfId="52201"/>
    <cellStyle name="Примечание 2 2 6 6 8" xfId="52202"/>
    <cellStyle name="Примечание 2 2 6 6 9" xfId="52203"/>
    <cellStyle name="Примечание 2 2 6 7" xfId="52204"/>
    <cellStyle name="Примечание 2 2 6 7 10" xfId="52205"/>
    <cellStyle name="Примечание 2 2 6 7 11" xfId="52206"/>
    <cellStyle name="Примечание 2 2 6 7 2" xfId="52207"/>
    <cellStyle name="Примечание 2 2 6 7 3" xfId="52208"/>
    <cellStyle name="Примечание 2 2 6 7 4" xfId="52209"/>
    <cellStyle name="Примечание 2 2 6 7 5" xfId="52210"/>
    <cellStyle name="Примечание 2 2 6 7 6" xfId="52211"/>
    <cellStyle name="Примечание 2 2 6 7 7" xfId="52212"/>
    <cellStyle name="Примечание 2 2 6 7 8" xfId="52213"/>
    <cellStyle name="Примечание 2 2 6 7 9" xfId="52214"/>
    <cellStyle name="Примечание 2 2 6 8" xfId="52215"/>
    <cellStyle name="Примечание 2 2 6 8 10" xfId="52216"/>
    <cellStyle name="Примечание 2 2 6 8 11" xfId="52217"/>
    <cellStyle name="Примечание 2 2 6 8 2" xfId="52218"/>
    <cellStyle name="Примечание 2 2 6 8 3" xfId="52219"/>
    <cellStyle name="Примечание 2 2 6 8 4" xfId="52220"/>
    <cellStyle name="Примечание 2 2 6 8 5" xfId="52221"/>
    <cellStyle name="Примечание 2 2 6 8 6" xfId="52222"/>
    <cellStyle name="Примечание 2 2 6 8 7" xfId="52223"/>
    <cellStyle name="Примечание 2 2 6 8 8" xfId="52224"/>
    <cellStyle name="Примечание 2 2 6 8 9" xfId="52225"/>
    <cellStyle name="Примечание 2 2 6 9" xfId="52226"/>
    <cellStyle name="Примечание 2 2 6 9 10" xfId="52227"/>
    <cellStyle name="Примечание 2 2 6 9 11" xfId="52228"/>
    <cellStyle name="Примечание 2 2 6 9 2" xfId="52229"/>
    <cellStyle name="Примечание 2 2 6 9 3" xfId="52230"/>
    <cellStyle name="Примечание 2 2 6 9 4" xfId="52231"/>
    <cellStyle name="Примечание 2 2 6 9 5" xfId="52232"/>
    <cellStyle name="Примечание 2 2 6 9 6" xfId="52233"/>
    <cellStyle name="Примечание 2 2 6 9 7" xfId="52234"/>
    <cellStyle name="Примечание 2 2 6 9 8" xfId="52235"/>
    <cellStyle name="Примечание 2 2 6 9 9" xfId="52236"/>
    <cellStyle name="Примечание 2 2 7" xfId="52237"/>
    <cellStyle name="Примечание 2 2 7 10" xfId="52238"/>
    <cellStyle name="Примечание 2 2 7 10 10" xfId="52239"/>
    <cellStyle name="Примечание 2 2 7 10 11" xfId="52240"/>
    <cellStyle name="Примечание 2 2 7 10 2" xfId="52241"/>
    <cellStyle name="Примечание 2 2 7 10 3" xfId="52242"/>
    <cellStyle name="Примечание 2 2 7 10 4" xfId="52243"/>
    <cellStyle name="Примечание 2 2 7 10 5" xfId="52244"/>
    <cellStyle name="Примечание 2 2 7 10 6" xfId="52245"/>
    <cellStyle name="Примечание 2 2 7 10 7" xfId="52246"/>
    <cellStyle name="Примечание 2 2 7 10 8" xfId="52247"/>
    <cellStyle name="Примечание 2 2 7 10 9" xfId="52248"/>
    <cellStyle name="Примечание 2 2 7 11" xfId="52249"/>
    <cellStyle name="Примечание 2 2 7 11 10" xfId="52250"/>
    <cellStyle name="Примечание 2 2 7 11 11" xfId="52251"/>
    <cellStyle name="Примечание 2 2 7 11 2" xfId="52252"/>
    <cellStyle name="Примечание 2 2 7 11 3" xfId="52253"/>
    <cellStyle name="Примечание 2 2 7 11 4" xfId="52254"/>
    <cellStyle name="Примечание 2 2 7 11 5" xfId="52255"/>
    <cellStyle name="Примечание 2 2 7 11 6" xfId="52256"/>
    <cellStyle name="Примечание 2 2 7 11 7" xfId="52257"/>
    <cellStyle name="Примечание 2 2 7 11 8" xfId="52258"/>
    <cellStyle name="Примечание 2 2 7 11 9" xfId="52259"/>
    <cellStyle name="Примечание 2 2 7 12" xfId="52260"/>
    <cellStyle name="Примечание 2 2 7 12 10" xfId="52261"/>
    <cellStyle name="Примечание 2 2 7 12 11" xfId="52262"/>
    <cellStyle name="Примечание 2 2 7 12 2" xfId="52263"/>
    <cellStyle name="Примечание 2 2 7 12 3" xfId="52264"/>
    <cellStyle name="Примечание 2 2 7 12 4" xfId="52265"/>
    <cellStyle name="Примечание 2 2 7 12 5" xfId="52266"/>
    <cellStyle name="Примечание 2 2 7 12 6" xfId="52267"/>
    <cellStyle name="Примечание 2 2 7 12 7" xfId="52268"/>
    <cellStyle name="Примечание 2 2 7 12 8" xfId="52269"/>
    <cellStyle name="Примечание 2 2 7 12 9" xfId="52270"/>
    <cellStyle name="Примечание 2 2 7 13" xfId="52271"/>
    <cellStyle name="Примечание 2 2 7 13 10" xfId="52272"/>
    <cellStyle name="Примечание 2 2 7 13 11" xfId="52273"/>
    <cellStyle name="Примечание 2 2 7 13 2" xfId="52274"/>
    <cellStyle name="Примечание 2 2 7 13 3" xfId="52275"/>
    <cellStyle name="Примечание 2 2 7 13 4" xfId="52276"/>
    <cellStyle name="Примечание 2 2 7 13 5" xfId="52277"/>
    <cellStyle name="Примечание 2 2 7 13 6" xfId="52278"/>
    <cellStyle name="Примечание 2 2 7 13 7" xfId="52279"/>
    <cellStyle name="Примечание 2 2 7 13 8" xfId="52280"/>
    <cellStyle name="Примечание 2 2 7 13 9" xfId="52281"/>
    <cellStyle name="Примечание 2 2 7 14" xfId="52282"/>
    <cellStyle name="Примечание 2 2 7 14 10" xfId="52283"/>
    <cellStyle name="Примечание 2 2 7 14 11" xfId="52284"/>
    <cellStyle name="Примечание 2 2 7 14 2" xfId="52285"/>
    <cellStyle name="Примечание 2 2 7 14 3" xfId="52286"/>
    <cellStyle name="Примечание 2 2 7 14 4" xfId="52287"/>
    <cellStyle name="Примечание 2 2 7 14 5" xfId="52288"/>
    <cellStyle name="Примечание 2 2 7 14 6" xfId="52289"/>
    <cellStyle name="Примечание 2 2 7 14 7" xfId="52290"/>
    <cellStyle name="Примечание 2 2 7 14 8" xfId="52291"/>
    <cellStyle name="Примечание 2 2 7 14 9" xfId="52292"/>
    <cellStyle name="Примечание 2 2 7 15" xfId="52293"/>
    <cellStyle name="Примечание 2 2 7 15 10" xfId="52294"/>
    <cellStyle name="Примечание 2 2 7 15 11" xfId="52295"/>
    <cellStyle name="Примечание 2 2 7 15 2" xfId="52296"/>
    <cellStyle name="Примечание 2 2 7 15 3" xfId="52297"/>
    <cellStyle name="Примечание 2 2 7 15 4" xfId="52298"/>
    <cellStyle name="Примечание 2 2 7 15 5" xfId="52299"/>
    <cellStyle name="Примечание 2 2 7 15 6" xfId="52300"/>
    <cellStyle name="Примечание 2 2 7 15 7" xfId="52301"/>
    <cellStyle name="Примечание 2 2 7 15 8" xfId="52302"/>
    <cellStyle name="Примечание 2 2 7 15 9" xfId="52303"/>
    <cellStyle name="Примечание 2 2 7 16" xfId="52304"/>
    <cellStyle name="Примечание 2 2 7 16 10" xfId="52305"/>
    <cellStyle name="Примечание 2 2 7 16 11" xfId="52306"/>
    <cellStyle name="Примечание 2 2 7 16 2" xfId="52307"/>
    <cellStyle name="Примечание 2 2 7 16 3" xfId="52308"/>
    <cellStyle name="Примечание 2 2 7 16 4" xfId="52309"/>
    <cellStyle name="Примечание 2 2 7 16 5" xfId="52310"/>
    <cellStyle name="Примечание 2 2 7 16 6" xfId="52311"/>
    <cellStyle name="Примечание 2 2 7 16 7" xfId="52312"/>
    <cellStyle name="Примечание 2 2 7 16 8" xfId="52313"/>
    <cellStyle name="Примечание 2 2 7 16 9" xfId="52314"/>
    <cellStyle name="Примечание 2 2 7 17" xfId="52315"/>
    <cellStyle name="Примечание 2 2 7 17 10" xfId="52316"/>
    <cellStyle name="Примечание 2 2 7 17 11" xfId="52317"/>
    <cellStyle name="Примечание 2 2 7 17 2" xfId="52318"/>
    <cellStyle name="Примечание 2 2 7 17 3" xfId="52319"/>
    <cellStyle name="Примечание 2 2 7 17 4" xfId="52320"/>
    <cellStyle name="Примечание 2 2 7 17 5" xfId="52321"/>
    <cellStyle name="Примечание 2 2 7 17 6" xfId="52322"/>
    <cellStyle name="Примечание 2 2 7 17 7" xfId="52323"/>
    <cellStyle name="Примечание 2 2 7 17 8" xfId="52324"/>
    <cellStyle name="Примечание 2 2 7 17 9" xfId="52325"/>
    <cellStyle name="Примечание 2 2 7 18" xfId="52326"/>
    <cellStyle name="Примечание 2 2 7 18 10" xfId="52327"/>
    <cellStyle name="Примечание 2 2 7 18 11" xfId="52328"/>
    <cellStyle name="Примечание 2 2 7 18 2" xfId="52329"/>
    <cellStyle name="Примечание 2 2 7 18 3" xfId="52330"/>
    <cellStyle name="Примечание 2 2 7 18 4" xfId="52331"/>
    <cellStyle name="Примечание 2 2 7 18 5" xfId="52332"/>
    <cellStyle name="Примечание 2 2 7 18 6" xfId="52333"/>
    <cellStyle name="Примечание 2 2 7 18 7" xfId="52334"/>
    <cellStyle name="Примечание 2 2 7 18 8" xfId="52335"/>
    <cellStyle name="Примечание 2 2 7 18 9" xfId="52336"/>
    <cellStyle name="Примечание 2 2 7 19" xfId="52337"/>
    <cellStyle name="Примечание 2 2 7 2" xfId="52338"/>
    <cellStyle name="Примечание 2 2 7 2 10" xfId="52339"/>
    <cellStyle name="Примечание 2 2 7 2 11" xfId="52340"/>
    <cellStyle name="Примечание 2 2 7 2 2" xfId="52341"/>
    <cellStyle name="Примечание 2 2 7 2 3" xfId="52342"/>
    <cellStyle name="Примечание 2 2 7 2 4" xfId="52343"/>
    <cellStyle name="Примечание 2 2 7 2 5" xfId="52344"/>
    <cellStyle name="Примечание 2 2 7 2 6" xfId="52345"/>
    <cellStyle name="Примечание 2 2 7 2 7" xfId="52346"/>
    <cellStyle name="Примечание 2 2 7 2 8" xfId="52347"/>
    <cellStyle name="Примечание 2 2 7 2 9" xfId="52348"/>
    <cellStyle name="Примечание 2 2 7 20" xfId="52349"/>
    <cellStyle name="Примечание 2 2 7 21" xfId="52350"/>
    <cellStyle name="Примечание 2 2 7 22" xfId="52351"/>
    <cellStyle name="Примечание 2 2 7 23" xfId="52352"/>
    <cellStyle name="Примечание 2 2 7 24" xfId="52353"/>
    <cellStyle name="Примечание 2 2 7 25" xfId="52354"/>
    <cellStyle name="Примечание 2 2 7 26" xfId="52355"/>
    <cellStyle name="Примечание 2 2 7 27" xfId="52356"/>
    <cellStyle name="Примечание 2 2 7 28" xfId="52357"/>
    <cellStyle name="Примечание 2 2 7 29" xfId="52358"/>
    <cellStyle name="Примечание 2 2 7 3" xfId="52359"/>
    <cellStyle name="Примечание 2 2 7 3 10" xfId="52360"/>
    <cellStyle name="Примечание 2 2 7 3 11" xfId="52361"/>
    <cellStyle name="Примечание 2 2 7 3 2" xfId="52362"/>
    <cellStyle name="Примечание 2 2 7 3 3" xfId="52363"/>
    <cellStyle name="Примечание 2 2 7 3 4" xfId="52364"/>
    <cellStyle name="Примечание 2 2 7 3 5" xfId="52365"/>
    <cellStyle name="Примечание 2 2 7 3 6" xfId="52366"/>
    <cellStyle name="Примечание 2 2 7 3 7" xfId="52367"/>
    <cellStyle name="Примечание 2 2 7 3 8" xfId="52368"/>
    <cellStyle name="Примечание 2 2 7 3 9" xfId="52369"/>
    <cellStyle name="Примечание 2 2 7 30" xfId="52370"/>
    <cellStyle name="Примечание 2 2 7 31" xfId="52371"/>
    <cellStyle name="Примечание 2 2 7 32" xfId="52372"/>
    <cellStyle name="Примечание 2 2 7 33" xfId="52373"/>
    <cellStyle name="Примечание 2 2 7 34" xfId="52374"/>
    <cellStyle name="Примечание 2 2 7 35" xfId="52375"/>
    <cellStyle name="Примечание 2 2 7 36" xfId="52376"/>
    <cellStyle name="Примечание 2 2 7 37" xfId="52377"/>
    <cellStyle name="Примечание 2 2 7 38" xfId="52378"/>
    <cellStyle name="Примечание 2 2 7 39" xfId="52379"/>
    <cellStyle name="Примечание 2 2 7 4" xfId="52380"/>
    <cellStyle name="Примечание 2 2 7 4 10" xfId="52381"/>
    <cellStyle name="Примечание 2 2 7 4 11" xfId="52382"/>
    <cellStyle name="Примечание 2 2 7 4 2" xfId="52383"/>
    <cellStyle name="Примечание 2 2 7 4 3" xfId="52384"/>
    <cellStyle name="Примечание 2 2 7 4 4" xfId="52385"/>
    <cellStyle name="Примечание 2 2 7 4 5" xfId="52386"/>
    <cellStyle name="Примечание 2 2 7 4 6" xfId="52387"/>
    <cellStyle name="Примечание 2 2 7 4 7" xfId="52388"/>
    <cellStyle name="Примечание 2 2 7 4 8" xfId="52389"/>
    <cellStyle name="Примечание 2 2 7 4 9" xfId="52390"/>
    <cellStyle name="Примечание 2 2 7 40" xfId="52391"/>
    <cellStyle name="Примечание 2 2 7 5" xfId="52392"/>
    <cellStyle name="Примечание 2 2 7 5 10" xfId="52393"/>
    <cellStyle name="Примечание 2 2 7 5 11" xfId="52394"/>
    <cellStyle name="Примечание 2 2 7 5 2" xfId="52395"/>
    <cellStyle name="Примечание 2 2 7 5 3" xfId="52396"/>
    <cellStyle name="Примечание 2 2 7 5 4" xfId="52397"/>
    <cellStyle name="Примечание 2 2 7 5 5" xfId="52398"/>
    <cellStyle name="Примечание 2 2 7 5 6" xfId="52399"/>
    <cellStyle name="Примечание 2 2 7 5 7" xfId="52400"/>
    <cellStyle name="Примечание 2 2 7 5 8" xfId="52401"/>
    <cellStyle name="Примечание 2 2 7 5 9" xfId="52402"/>
    <cellStyle name="Примечание 2 2 7 6" xfId="52403"/>
    <cellStyle name="Примечание 2 2 7 6 10" xfId="52404"/>
    <cellStyle name="Примечание 2 2 7 6 11" xfId="52405"/>
    <cellStyle name="Примечание 2 2 7 6 2" xfId="52406"/>
    <cellStyle name="Примечание 2 2 7 6 3" xfId="52407"/>
    <cellStyle name="Примечание 2 2 7 6 4" xfId="52408"/>
    <cellStyle name="Примечание 2 2 7 6 5" xfId="52409"/>
    <cellStyle name="Примечание 2 2 7 6 6" xfId="52410"/>
    <cellStyle name="Примечание 2 2 7 6 7" xfId="52411"/>
    <cellStyle name="Примечание 2 2 7 6 8" xfId="52412"/>
    <cellStyle name="Примечание 2 2 7 6 9" xfId="52413"/>
    <cellStyle name="Примечание 2 2 7 7" xfId="52414"/>
    <cellStyle name="Примечание 2 2 7 7 10" xfId="52415"/>
    <cellStyle name="Примечание 2 2 7 7 11" xfId="52416"/>
    <cellStyle name="Примечание 2 2 7 7 2" xfId="52417"/>
    <cellStyle name="Примечание 2 2 7 7 3" xfId="52418"/>
    <cellStyle name="Примечание 2 2 7 7 4" xfId="52419"/>
    <cellStyle name="Примечание 2 2 7 7 5" xfId="52420"/>
    <cellStyle name="Примечание 2 2 7 7 6" xfId="52421"/>
    <cellStyle name="Примечание 2 2 7 7 7" xfId="52422"/>
    <cellStyle name="Примечание 2 2 7 7 8" xfId="52423"/>
    <cellStyle name="Примечание 2 2 7 7 9" xfId="52424"/>
    <cellStyle name="Примечание 2 2 7 8" xfId="52425"/>
    <cellStyle name="Примечание 2 2 7 8 10" xfId="52426"/>
    <cellStyle name="Примечание 2 2 7 8 11" xfId="52427"/>
    <cellStyle name="Примечание 2 2 7 8 2" xfId="52428"/>
    <cellStyle name="Примечание 2 2 7 8 3" xfId="52429"/>
    <cellStyle name="Примечание 2 2 7 8 4" xfId="52430"/>
    <cellStyle name="Примечание 2 2 7 8 5" xfId="52431"/>
    <cellStyle name="Примечание 2 2 7 8 6" xfId="52432"/>
    <cellStyle name="Примечание 2 2 7 8 7" xfId="52433"/>
    <cellStyle name="Примечание 2 2 7 8 8" xfId="52434"/>
    <cellStyle name="Примечание 2 2 7 8 9" xfId="52435"/>
    <cellStyle name="Примечание 2 2 7 9" xfId="52436"/>
    <cellStyle name="Примечание 2 2 7 9 10" xfId="52437"/>
    <cellStyle name="Примечание 2 2 7 9 11" xfId="52438"/>
    <cellStyle name="Примечание 2 2 7 9 2" xfId="52439"/>
    <cellStyle name="Примечание 2 2 7 9 3" xfId="52440"/>
    <cellStyle name="Примечание 2 2 7 9 4" xfId="52441"/>
    <cellStyle name="Примечание 2 2 7 9 5" xfId="52442"/>
    <cellStyle name="Примечание 2 2 7 9 6" xfId="52443"/>
    <cellStyle name="Примечание 2 2 7 9 7" xfId="52444"/>
    <cellStyle name="Примечание 2 2 7 9 8" xfId="52445"/>
    <cellStyle name="Примечание 2 2 7 9 9" xfId="52446"/>
    <cellStyle name="Примечание 2 2 8" xfId="52447"/>
    <cellStyle name="Примечание 2 2 8 10" xfId="52448"/>
    <cellStyle name="Примечание 2 2 8 10 10" xfId="52449"/>
    <cellStyle name="Примечание 2 2 8 10 11" xfId="52450"/>
    <cellStyle name="Примечание 2 2 8 10 2" xfId="52451"/>
    <cellStyle name="Примечание 2 2 8 10 3" xfId="52452"/>
    <cellStyle name="Примечание 2 2 8 10 4" xfId="52453"/>
    <cellStyle name="Примечание 2 2 8 10 5" xfId="52454"/>
    <cellStyle name="Примечание 2 2 8 10 6" xfId="52455"/>
    <cellStyle name="Примечание 2 2 8 10 7" xfId="52456"/>
    <cellStyle name="Примечание 2 2 8 10 8" xfId="52457"/>
    <cellStyle name="Примечание 2 2 8 10 9" xfId="52458"/>
    <cellStyle name="Примечание 2 2 8 11" xfId="52459"/>
    <cellStyle name="Примечание 2 2 8 11 10" xfId="52460"/>
    <cellStyle name="Примечание 2 2 8 11 11" xfId="52461"/>
    <cellStyle name="Примечание 2 2 8 11 2" xfId="52462"/>
    <cellStyle name="Примечание 2 2 8 11 3" xfId="52463"/>
    <cellStyle name="Примечание 2 2 8 11 4" xfId="52464"/>
    <cellStyle name="Примечание 2 2 8 11 5" xfId="52465"/>
    <cellStyle name="Примечание 2 2 8 11 6" xfId="52466"/>
    <cellStyle name="Примечание 2 2 8 11 7" xfId="52467"/>
    <cellStyle name="Примечание 2 2 8 11 8" xfId="52468"/>
    <cellStyle name="Примечание 2 2 8 11 9" xfId="52469"/>
    <cellStyle name="Примечание 2 2 8 12" xfId="52470"/>
    <cellStyle name="Примечание 2 2 8 12 10" xfId="52471"/>
    <cellStyle name="Примечание 2 2 8 12 11" xfId="52472"/>
    <cellStyle name="Примечание 2 2 8 12 2" xfId="52473"/>
    <cellStyle name="Примечание 2 2 8 12 3" xfId="52474"/>
    <cellStyle name="Примечание 2 2 8 12 4" xfId="52475"/>
    <cellStyle name="Примечание 2 2 8 12 5" xfId="52476"/>
    <cellStyle name="Примечание 2 2 8 12 6" xfId="52477"/>
    <cellStyle name="Примечание 2 2 8 12 7" xfId="52478"/>
    <cellStyle name="Примечание 2 2 8 12 8" xfId="52479"/>
    <cellStyle name="Примечание 2 2 8 12 9" xfId="52480"/>
    <cellStyle name="Примечание 2 2 8 13" xfId="52481"/>
    <cellStyle name="Примечание 2 2 8 13 10" xfId="52482"/>
    <cellStyle name="Примечание 2 2 8 13 11" xfId="52483"/>
    <cellStyle name="Примечание 2 2 8 13 2" xfId="52484"/>
    <cellStyle name="Примечание 2 2 8 13 3" xfId="52485"/>
    <cellStyle name="Примечание 2 2 8 13 4" xfId="52486"/>
    <cellStyle name="Примечание 2 2 8 13 5" xfId="52487"/>
    <cellStyle name="Примечание 2 2 8 13 6" xfId="52488"/>
    <cellStyle name="Примечание 2 2 8 13 7" xfId="52489"/>
    <cellStyle name="Примечание 2 2 8 13 8" xfId="52490"/>
    <cellStyle name="Примечание 2 2 8 13 9" xfId="52491"/>
    <cellStyle name="Примечание 2 2 8 14" xfId="52492"/>
    <cellStyle name="Примечание 2 2 8 14 10" xfId="52493"/>
    <cellStyle name="Примечание 2 2 8 14 11" xfId="52494"/>
    <cellStyle name="Примечание 2 2 8 14 2" xfId="52495"/>
    <cellStyle name="Примечание 2 2 8 14 3" xfId="52496"/>
    <cellStyle name="Примечание 2 2 8 14 4" xfId="52497"/>
    <cellStyle name="Примечание 2 2 8 14 5" xfId="52498"/>
    <cellStyle name="Примечание 2 2 8 14 6" xfId="52499"/>
    <cellStyle name="Примечание 2 2 8 14 7" xfId="52500"/>
    <cellStyle name="Примечание 2 2 8 14 8" xfId="52501"/>
    <cellStyle name="Примечание 2 2 8 14 9" xfId="52502"/>
    <cellStyle name="Примечание 2 2 8 15" xfId="52503"/>
    <cellStyle name="Примечание 2 2 8 15 10" xfId="52504"/>
    <cellStyle name="Примечание 2 2 8 15 11" xfId="52505"/>
    <cellStyle name="Примечание 2 2 8 15 2" xfId="52506"/>
    <cellStyle name="Примечание 2 2 8 15 3" xfId="52507"/>
    <cellStyle name="Примечание 2 2 8 15 4" xfId="52508"/>
    <cellStyle name="Примечание 2 2 8 15 5" xfId="52509"/>
    <cellStyle name="Примечание 2 2 8 15 6" xfId="52510"/>
    <cellStyle name="Примечание 2 2 8 15 7" xfId="52511"/>
    <cellStyle name="Примечание 2 2 8 15 8" xfId="52512"/>
    <cellStyle name="Примечание 2 2 8 15 9" xfId="52513"/>
    <cellStyle name="Примечание 2 2 8 16" xfId="52514"/>
    <cellStyle name="Примечание 2 2 8 16 10" xfId="52515"/>
    <cellStyle name="Примечание 2 2 8 16 11" xfId="52516"/>
    <cellStyle name="Примечание 2 2 8 16 2" xfId="52517"/>
    <cellStyle name="Примечание 2 2 8 16 3" xfId="52518"/>
    <cellStyle name="Примечание 2 2 8 16 4" xfId="52519"/>
    <cellStyle name="Примечание 2 2 8 16 5" xfId="52520"/>
    <cellStyle name="Примечание 2 2 8 16 6" xfId="52521"/>
    <cellStyle name="Примечание 2 2 8 16 7" xfId="52522"/>
    <cellStyle name="Примечание 2 2 8 16 8" xfId="52523"/>
    <cellStyle name="Примечание 2 2 8 16 9" xfId="52524"/>
    <cellStyle name="Примечание 2 2 8 17" xfId="52525"/>
    <cellStyle name="Примечание 2 2 8 17 10" xfId="52526"/>
    <cellStyle name="Примечание 2 2 8 17 11" xfId="52527"/>
    <cellStyle name="Примечание 2 2 8 17 2" xfId="52528"/>
    <cellStyle name="Примечание 2 2 8 17 3" xfId="52529"/>
    <cellStyle name="Примечание 2 2 8 17 4" xfId="52530"/>
    <cellStyle name="Примечание 2 2 8 17 5" xfId="52531"/>
    <cellStyle name="Примечание 2 2 8 17 6" xfId="52532"/>
    <cellStyle name="Примечание 2 2 8 17 7" xfId="52533"/>
    <cellStyle name="Примечание 2 2 8 17 8" xfId="52534"/>
    <cellStyle name="Примечание 2 2 8 17 9" xfId="52535"/>
    <cellStyle name="Примечание 2 2 8 18" xfId="52536"/>
    <cellStyle name="Примечание 2 2 8 18 10" xfId="52537"/>
    <cellStyle name="Примечание 2 2 8 18 11" xfId="52538"/>
    <cellStyle name="Примечание 2 2 8 18 2" xfId="52539"/>
    <cellStyle name="Примечание 2 2 8 18 3" xfId="52540"/>
    <cellStyle name="Примечание 2 2 8 18 4" xfId="52541"/>
    <cellStyle name="Примечание 2 2 8 18 5" xfId="52542"/>
    <cellStyle name="Примечание 2 2 8 18 6" xfId="52543"/>
    <cellStyle name="Примечание 2 2 8 18 7" xfId="52544"/>
    <cellStyle name="Примечание 2 2 8 18 8" xfId="52545"/>
    <cellStyle name="Примечание 2 2 8 18 9" xfId="52546"/>
    <cellStyle name="Примечание 2 2 8 19" xfId="52547"/>
    <cellStyle name="Примечание 2 2 8 2" xfId="52548"/>
    <cellStyle name="Примечание 2 2 8 2 10" xfId="52549"/>
    <cellStyle name="Примечание 2 2 8 2 11" xfId="52550"/>
    <cellStyle name="Примечание 2 2 8 2 2" xfId="52551"/>
    <cellStyle name="Примечание 2 2 8 2 3" xfId="52552"/>
    <cellStyle name="Примечание 2 2 8 2 4" xfId="52553"/>
    <cellStyle name="Примечание 2 2 8 2 5" xfId="52554"/>
    <cellStyle name="Примечание 2 2 8 2 6" xfId="52555"/>
    <cellStyle name="Примечание 2 2 8 2 7" xfId="52556"/>
    <cellStyle name="Примечание 2 2 8 2 8" xfId="52557"/>
    <cellStyle name="Примечание 2 2 8 2 9" xfId="52558"/>
    <cellStyle name="Примечание 2 2 8 20" xfId="52559"/>
    <cellStyle name="Примечание 2 2 8 21" xfId="52560"/>
    <cellStyle name="Примечание 2 2 8 22" xfId="52561"/>
    <cellStyle name="Примечание 2 2 8 23" xfId="52562"/>
    <cellStyle name="Примечание 2 2 8 24" xfId="52563"/>
    <cellStyle name="Примечание 2 2 8 25" xfId="52564"/>
    <cellStyle name="Примечание 2 2 8 26" xfId="52565"/>
    <cellStyle name="Примечание 2 2 8 27" xfId="52566"/>
    <cellStyle name="Примечание 2 2 8 28" xfId="52567"/>
    <cellStyle name="Примечание 2 2 8 29" xfId="52568"/>
    <cellStyle name="Примечание 2 2 8 3" xfId="52569"/>
    <cellStyle name="Примечание 2 2 8 3 10" xfId="52570"/>
    <cellStyle name="Примечание 2 2 8 3 11" xfId="52571"/>
    <cellStyle name="Примечание 2 2 8 3 2" xfId="52572"/>
    <cellStyle name="Примечание 2 2 8 3 3" xfId="52573"/>
    <cellStyle name="Примечание 2 2 8 3 4" xfId="52574"/>
    <cellStyle name="Примечание 2 2 8 3 5" xfId="52575"/>
    <cellStyle name="Примечание 2 2 8 3 6" xfId="52576"/>
    <cellStyle name="Примечание 2 2 8 3 7" xfId="52577"/>
    <cellStyle name="Примечание 2 2 8 3 8" xfId="52578"/>
    <cellStyle name="Примечание 2 2 8 3 9" xfId="52579"/>
    <cellStyle name="Примечание 2 2 8 30" xfId="52580"/>
    <cellStyle name="Примечание 2 2 8 31" xfId="52581"/>
    <cellStyle name="Примечание 2 2 8 32" xfId="52582"/>
    <cellStyle name="Примечание 2 2 8 33" xfId="52583"/>
    <cellStyle name="Примечание 2 2 8 34" xfId="52584"/>
    <cellStyle name="Примечание 2 2 8 35" xfId="52585"/>
    <cellStyle name="Примечание 2 2 8 36" xfId="52586"/>
    <cellStyle name="Примечание 2 2 8 37" xfId="52587"/>
    <cellStyle name="Примечание 2 2 8 38" xfId="52588"/>
    <cellStyle name="Примечание 2 2 8 39" xfId="52589"/>
    <cellStyle name="Примечание 2 2 8 4" xfId="52590"/>
    <cellStyle name="Примечание 2 2 8 4 10" xfId="52591"/>
    <cellStyle name="Примечание 2 2 8 4 11" xfId="52592"/>
    <cellStyle name="Примечание 2 2 8 4 2" xfId="52593"/>
    <cellStyle name="Примечание 2 2 8 4 3" xfId="52594"/>
    <cellStyle name="Примечание 2 2 8 4 4" xfId="52595"/>
    <cellStyle name="Примечание 2 2 8 4 5" xfId="52596"/>
    <cellStyle name="Примечание 2 2 8 4 6" xfId="52597"/>
    <cellStyle name="Примечание 2 2 8 4 7" xfId="52598"/>
    <cellStyle name="Примечание 2 2 8 4 8" xfId="52599"/>
    <cellStyle name="Примечание 2 2 8 4 9" xfId="52600"/>
    <cellStyle name="Примечание 2 2 8 40" xfId="52601"/>
    <cellStyle name="Примечание 2 2 8 5" xfId="52602"/>
    <cellStyle name="Примечание 2 2 8 5 10" xfId="52603"/>
    <cellStyle name="Примечание 2 2 8 5 11" xfId="52604"/>
    <cellStyle name="Примечание 2 2 8 5 2" xfId="52605"/>
    <cellStyle name="Примечание 2 2 8 5 3" xfId="52606"/>
    <cellStyle name="Примечание 2 2 8 5 4" xfId="52607"/>
    <cellStyle name="Примечание 2 2 8 5 5" xfId="52608"/>
    <cellStyle name="Примечание 2 2 8 5 6" xfId="52609"/>
    <cellStyle name="Примечание 2 2 8 5 7" xfId="52610"/>
    <cellStyle name="Примечание 2 2 8 5 8" xfId="52611"/>
    <cellStyle name="Примечание 2 2 8 5 9" xfId="52612"/>
    <cellStyle name="Примечание 2 2 8 6" xfId="52613"/>
    <cellStyle name="Примечание 2 2 8 6 10" xfId="52614"/>
    <cellStyle name="Примечание 2 2 8 6 11" xfId="52615"/>
    <cellStyle name="Примечание 2 2 8 6 2" xfId="52616"/>
    <cellStyle name="Примечание 2 2 8 6 3" xfId="52617"/>
    <cellStyle name="Примечание 2 2 8 6 4" xfId="52618"/>
    <cellStyle name="Примечание 2 2 8 6 5" xfId="52619"/>
    <cellStyle name="Примечание 2 2 8 6 6" xfId="52620"/>
    <cellStyle name="Примечание 2 2 8 6 7" xfId="52621"/>
    <cellStyle name="Примечание 2 2 8 6 8" xfId="52622"/>
    <cellStyle name="Примечание 2 2 8 6 9" xfId="52623"/>
    <cellStyle name="Примечание 2 2 8 7" xfId="52624"/>
    <cellStyle name="Примечание 2 2 8 7 10" xfId="52625"/>
    <cellStyle name="Примечание 2 2 8 7 11" xfId="52626"/>
    <cellStyle name="Примечание 2 2 8 7 2" xfId="52627"/>
    <cellStyle name="Примечание 2 2 8 7 3" xfId="52628"/>
    <cellStyle name="Примечание 2 2 8 7 4" xfId="52629"/>
    <cellStyle name="Примечание 2 2 8 7 5" xfId="52630"/>
    <cellStyle name="Примечание 2 2 8 7 6" xfId="52631"/>
    <cellStyle name="Примечание 2 2 8 7 7" xfId="52632"/>
    <cellStyle name="Примечание 2 2 8 7 8" xfId="52633"/>
    <cellStyle name="Примечание 2 2 8 7 9" xfId="52634"/>
    <cellStyle name="Примечание 2 2 8 8" xfId="52635"/>
    <cellStyle name="Примечание 2 2 8 8 10" xfId="52636"/>
    <cellStyle name="Примечание 2 2 8 8 11" xfId="52637"/>
    <cellStyle name="Примечание 2 2 8 8 2" xfId="52638"/>
    <cellStyle name="Примечание 2 2 8 8 3" xfId="52639"/>
    <cellStyle name="Примечание 2 2 8 8 4" xfId="52640"/>
    <cellStyle name="Примечание 2 2 8 8 5" xfId="52641"/>
    <cellStyle name="Примечание 2 2 8 8 6" xfId="52642"/>
    <cellStyle name="Примечание 2 2 8 8 7" xfId="52643"/>
    <cellStyle name="Примечание 2 2 8 8 8" xfId="52644"/>
    <cellStyle name="Примечание 2 2 8 8 9" xfId="52645"/>
    <cellStyle name="Примечание 2 2 8 9" xfId="52646"/>
    <cellStyle name="Примечание 2 2 8 9 10" xfId="52647"/>
    <cellStyle name="Примечание 2 2 8 9 11" xfId="52648"/>
    <cellStyle name="Примечание 2 2 8 9 2" xfId="52649"/>
    <cellStyle name="Примечание 2 2 8 9 3" xfId="52650"/>
    <cellStyle name="Примечание 2 2 8 9 4" xfId="52651"/>
    <cellStyle name="Примечание 2 2 8 9 5" xfId="52652"/>
    <cellStyle name="Примечание 2 2 8 9 6" xfId="52653"/>
    <cellStyle name="Примечание 2 2 8 9 7" xfId="52654"/>
    <cellStyle name="Примечание 2 2 8 9 8" xfId="52655"/>
    <cellStyle name="Примечание 2 2 8 9 9" xfId="52656"/>
    <cellStyle name="Примечание 2 2 9" xfId="52657"/>
    <cellStyle name="Примечание 2 2 9 10" xfId="52658"/>
    <cellStyle name="Примечание 2 2 9 10 10" xfId="52659"/>
    <cellStyle name="Примечание 2 2 9 10 11" xfId="52660"/>
    <cellStyle name="Примечание 2 2 9 10 2" xfId="52661"/>
    <cellStyle name="Примечание 2 2 9 10 3" xfId="52662"/>
    <cellStyle name="Примечание 2 2 9 10 4" xfId="52663"/>
    <cellStyle name="Примечание 2 2 9 10 5" xfId="52664"/>
    <cellStyle name="Примечание 2 2 9 10 6" xfId="52665"/>
    <cellStyle name="Примечание 2 2 9 10 7" xfId="52666"/>
    <cellStyle name="Примечание 2 2 9 10 8" xfId="52667"/>
    <cellStyle name="Примечание 2 2 9 10 9" xfId="52668"/>
    <cellStyle name="Примечание 2 2 9 11" xfId="52669"/>
    <cellStyle name="Примечание 2 2 9 11 10" xfId="52670"/>
    <cellStyle name="Примечание 2 2 9 11 11" xfId="52671"/>
    <cellStyle name="Примечание 2 2 9 11 2" xfId="52672"/>
    <cellStyle name="Примечание 2 2 9 11 3" xfId="52673"/>
    <cellStyle name="Примечание 2 2 9 11 4" xfId="52674"/>
    <cellStyle name="Примечание 2 2 9 11 5" xfId="52675"/>
    <cellStyle name="Примечание 2 2 9 11 6" xfId="52676"/>
    <cellStyle name="Примечание 2 2 9 11 7" xfId="52677"/>
    <cellStyle name="Примечание 2 2 9 11 8" xfId="52678"/>
    <cellStyle name="Примечание 2 2 9 11 9" xfId="52679"/>
    <cellStyle name="Примечание 2 2 9 12" xfId="52680"/>
    <cellStyle name="Примечание 2 2 9 12 10" xfId="52681"/>
    <cellStyle name="Примечание 2 2 9 12 11" xfId="52682"/>
    <cellStyle name="Примечание 2 2 9 12 2" xfId="52683"/>
    <cellStyle name="Примечание 2 2 9 12 3" xfId="52684"/>
    <cellStyle name="Примечание 2 2 9 12 4" xfId="52685"/>
    <cellStyle name="Примечание 2 2 9 12 5" xfId="52686"/>
    <cellStyle name="Примечание 2 2 9 12 6" xfId="52687"/>
    <cellStyle name="Примечание 2 2 9 12 7" xfId="52688"/>
    <cellStyle name="Примечание 2 2 9 12 8" xfId="52689"/>
    <cellStyle name="Примечание 2 2 9 12 9" xfId="52690"/>
    <cellStyle name="Примечание 2 2 9 13" xfId="52691"/>
    <cellStyle name="Примечание 2 2 9 13 10" xfId="52692"/>
    <cellStyle name="Примечание 2 2 9 13 11" xfId="52693"/>
    <cellStyle name="Примечание 2 2 9 13 2" xfId="52694"/>
    <cellStyle name="Примечание 2 2 9 13 3" xfId="52695"/>
    <cellStyle name="Примечание 2 2 9 13 4" xfId="52696"/>
    <cellStyle name="Примечание 2 2 9 13 5" xfId="52697"/>
    <cellStyle name="Примечание 2 2 9 13 6" xfId="52698"/>
    <cellStyle name="Примечание 2 2 9 13 7" xfId="52699"/>
    <cellStyle name="Примечание 2 2 9 13 8" xfId="52700"/>
    <cellStyle name="Примечание 2 2 9 13 9" xfId="52701"/>
    <cellStyle name="Примечание 2 2 9 14" xfId="52702"/>
    <cellStyle name="Примечание 2 2 9 14 10" xfId="52703"/>
    <cellStyle name="Примечание 2 2 9 14 11" xfId="52704"/>
    <cellStyle name="Примечание 2 2 9 14 2" xfId="52705"/>
    <cellStyle name="Примечание 2 2 9 14 3" xfId="52706"/>
    <cellStyle name="Примечание 2 2 9 14 4" xfId="52707"/>
    <cellStyle name="Примечание 2 2 9 14 5" xfId="52708"/>
    <cellStyle name="Примечание 2 2 9 14 6" xfId="52709"/>
    <cellStyle name="Примечание 2 2 9 14 7" xfId="52710"/>
    <cellStyle name="Примечание 2 2 9 14 8" xfId="52711"/>
    <cellStyle name="Примечание 2 2 9 14 9" xfId="52712"/>
    <cellStyle name="Примечание 2 2 9 15" xfId="52713"/>
    <cellStyle name="Примечание 2 2 9 15 10" xfId="52714"/>
    <cellStyle name="Примечание 2 2 9 15 11" xfId="52715"/>
    <cellStyle name="Примечание 2 2 9 15 2" xfId="52716"/>
    <cellStyle name="Примечание 2 2 9 15 3" xfId="52717"/>
    <cellStyle name="Примечание 2 2 9 15 4" xfId="52718"/>
    <cellStyle name="Примечание 2 2 9 15 5" xfId="52719"/>
    <cellStyle name="Примечание 2 2 9 15 6" xfId="52720"/>
    <cellStyle name="Примечание 2 2 9 15 7" xfId="52721"/>
    <cellStyle name="Примечание 2 2 9 15 8" xfId="52722"/>
    <cellStyle name="Примечание 2 2 9 15 9" xfId="52723"/>
    <cellStyle name="Примечание 2 2 9 16" xfId="52724"/>
    <cellStyle name="Примечание 2 2 9 16 10" xfId="52725"/>
    <cellStyle name="Примечание 2 2 9 16 11" xfId="52726"/>
    <cellStyle name="Примечание 2 2 9 16 2" xfId="52727"/>
    <cellStyle name="Примечание 2 2 9 16 3" xfId="52728"/>
    <cellStyle name="Примечание 2 2 9 16 4" xfId="52729"/>
    <cellStyle name="Примечание 2 2 9 16 5" xfId="52730"/>
    <cellStyle name="Примечание 2 2 9 16 6" xfId="52731"/>
    <cellStyle name="Примечание 2 2 9 16 7" xfId="52732"/>
    <cellStyle name="Примечание 2 2 9 16 8" xfId="52733"/>
    <cellStyle name="Примечание 2 2 9 16 9" xfId="52734"/>
    <cellStyle name="Примечание 2 2 9 17" xfId="52735"/>
    <cellStyle name="Примечание 2 2 9 17 10" xfId="52736"/>
    <cellStyle name="Примечание 2 2 9 17 11" xfId="52737"/>
    <cellStyle name="Примечание 2 2 9 17 2" xfId="52738"/>
    <cellStyle name="Примечание 2 2 9 17 3" xfId="52739"/>
    <cellStyle name="Примечание 2 2 9 17 4" xfId="52740"/>
    <cellStyle name="Примечание 2 2 9 17 5" xfId="52741"/>
    <cellStyle name="Примечание 2 2 9 17 6" xfId="52742"/>
    <cellStyle name="Примечание 2 2 9 17 7" xfId="52743"/>
    <cellStyle name="Примечание 2 2 9 17 8" xfId="52744"/>
    <cellStyle name="Примечание 2 2 9 17 9" xfId="52745"/>
    <cellStyle name="Примечание 2 2 9 18" xfId="52746"/>
    <cellStyle name="Примечание 2 2 9 18 10" xfId="52747"/>
    <cellStyle name="Примечание 2 2 9 18 11" xfId="52748"/>
    <cellStyle name="Примечание 2 2 9 18 2" xfId="52749"/>
    <cellStyle name="Примечание 2 2 9 18 3" xfId="52750"/>
    <cellStyle name="Примечание 2 2 9 18 4" xfId="52751"/>
    <cellStyle name="Примечание 2 2 9 18 5" xfId="52752"/>
    <cellStyle name="Примечание 2 2 9 18 6" xfId="52753"/>
    <cellStyle name="Примечание 2 2 9 18 7" xfId="52754"/>
    <cellStyle name="Примечание 2 2 9 18 8" xfId="52755"/>
    <cellStyle name="Примечание 2 2 9 18 9" xfId="52756"/>
    <cellStyle name="Примечание 2 2 9 19" xfId="52757"/>
    <cellStyle name="Примечание 2 2 9 2" xfId="52758"/>
    <cellStyle name="Примечание 2 2 9 2 10" xfId="52759"/>
    <cellStyle name="Примечание 2 2 9 2 11" xfId="52760"/>
    <cellStyle name="Примечание 2 2 9 2 2" xfId="52761"/>
    <cellStyle name="Примечание 2 2 9 2 3" xfId="52762"/>
    <cellStyle name="Примечание 2 2 9 2 4" xfId="52763"/>
    <cellStyle name="Примечание 2 2 9 2 5" xfId="52764"/>
    <cellStyle name="Примечание 2 2 9 2 6" xfId="52765"/>
    <cellStyle name="Примечание 2 2 9 2 7" xfId="52766"/>
    <cellStyle name="Примечание 2 2 9 2 8" xfId="52767"/>
    <cellStyle name="Примечание 2 2 9 2 9" xfId="52768"/>
    <cellStyle name="Примечание 2 2 9 20" xfId="52769"/>
    <cellStyle name="Примечание 2 2 9 21" xfId="52770"/>
    <cellStyle name="Примечание 2 2 9 22" xfId="52771"/>
    <cellStyle name="Примечание 2 2 9 23" xfId="52772"/>
    <cellStyle name="Примечание 2 2 9 24" xfId="52773"/>
    <cellStyle name="Примечание 2 2 9 25" xfId="52774"/>
    <cellStyle name="Примечание 2 2 9 26" xfId="52775"/>
    <cellStyle name="Примечание 2 2 9 27" xfId="52776"/>
    <cellStyle name="Примечание 2 2 9 28" xfId="52777"/>
    <cellStyle name="Примечание 2 2 9 29" xfId="52778"/>
    <cellStyle name="Примечание 2 2 9 3" xfId="52779"/>
    <cellStyle name="Примечание 2 2 9 3 10" xfId="52780"/>
    <cellStyle name="Примечание 2 2 9 3 11" xfId="52781"/>
    <cellStyle name="Примечание 2 2 9 3 2" xfId="52782"/>
    <cellStyle name="Примечание 2 2 9 3 3" xfId="52783"/>
    <cellStyle name="Примечание 2 2 9 3 4" xfId="52784"/>
    <cellStyle name="Примечание 2 2 9 3 5" xfId="52785"/>
    <cellStyle name="Примечание 2 2 9 3 6" xfId="52786"/>
    <cellStyle name="Примечание 2 2 9 3 7" xfId="52787"/>
    <cellStyle name="Примечание 2 2 9 3 8" xfId="52788"/>
    <cellStyle name="Примечание 2 2 9 3 9" xfId="52789"/>
    <cellStyle name="Примечание 2 2 9 30" xfId="52790"/>
    <cellStyle name="Примечание 2 2 9 31" xfId="52791"/>
    <cellStyle name="Примечание 2 2 9 32" xfId="52792"/>
    <cellStyle name="Примечание 2 2 9 33" xfId="52793"/>
    <cellStyle name="Примечание 2 2 9 34" xfId="52794"/>
    <cellStyle name="Примечание 2 2 9 35" xfId="52795"/>
    <cellStyle name="Примечание 2 2 9 36" xfId="52796"/>
    <cellStyle name="Примечание 2 2 9 37" xfId="52797"/>
    <cellStyle name="Примечание 2 2 9 38" xfId="52798"/>
    <cellStyle name="Примечание 2 2 9 39" xfId="52799"/>
    <cellStyle name="Примечание 2 2 9 4" xfId="52800"/>
    <cellStyle name="Примечание 2 2 9 4 10" xfId="52801"/>
    <cellStyle name="Примечание 2 2 9 4 11" xfId="52802"/>
    <cellStyle name="Примечание 2 2 9 4 2" xfId="52803"/>
    <cellStyle name="Примечание 2 2 9 4 3" xfId="52804"/>
    <cellStyle name="Примечание 2 2 9 4 4" xfId="52805"/>
    <cellStyle name="Примечание 2 2 9 4 5" xfId="52806"/>
    <cellStyle name="Примечание 2 2 9 4 6" xfId="52807"/>
    <cellStyle name="Примечание 2 2 9 4 7" xfId="52808"/>
    <cellStyle name="Примечание 2 2 9 4 8" xfId="52809"/>
    <cellStyle name="Примечание 2 2 9 4 9" xfId="52810"/>
    <cellStyle name="Примечание 2 2 9 40" xfId="52811"/>
    <cellStyle name="Примечание 2 2 9 5" xfId="52812"/>
    <cellStyle name="Примечание 2 2 9 5 10" xfId="52813"/>
    <cellStyle name="Примечание 2 2 9 5 11" xfId="52814"/>
    <cellStyle name="Примечание 2 2 9 5 2" xfId="52815"/>
    <cellStyle name="Примечание 2 2 9 5 3" xfId="52816"/>
    <cellStyle name="Примечание 2 2 9 5 4" xfId="52817"/>
    <cellStyle name="Примечание 2 2 9 5 5" xfId="52818"/>
    <cellStyle name="Примечание 2 2 9 5 6" xfId="52819"/>
    <cellStyle name="Примечание 2 2 9 5 7" xfId="52820"/>
    <cellStyle name="Примечание 2 2 9 5 8" xfId="52821"/>
    <cellStyle name="Примечание 2 2 9 5 9" xfId="52822"/>
    <cellStyle name="Примечание 2 2 9 6" xfId="52823"/>
    <cellStyle name="Примечание 2 2 9 6 10" xfId="52824"/>
    <cellStyle name="Примечание 2 2 9 6 11" xfId="52825"/>
    <cellStyle name="Примечание 2 2 9 6 2" xfId="52826"/>
    <cellStyle name="Примечание 2 2 9 6 3" xfId="52827"/>
    <cellStyle name="Примечание 2 2 9 6 4" xfId="52828"/>
    <cellStyle name="Примечание 2 2 9 6 5" xfId="52829"/>
    <cellStyle name="Примечание 2 2 9 6 6" xfId="52830"/>
    <cellStyle name="Примечание 2 2 9 6 7" xfId="52831"/>
    <cellStyle name="Примечание 2 2 9 6 8" xfId="52832"/>
    <cellStyle name="Примечание 2 2 9 6 9" xfId="52833"/>
    <cellStyle name="Примечание 2 2 9 7" xfId="52834"/>
    <cellStyle name="Примечание 2 2 9 7 10" xfId="52835"/>
    <cellStyle name="Примечание 2 2 9 7 11" xfId="52836"/>
    <cellStyle name="Примечание 2 2 9 7 2" xfId="52837"/>
    <cellStyle name="Примечание 2 2 9 7 3" xfId="52838"/>
    <cellStyle name="Примечание 2 2 9 7 4" xfId="52839"/>
    <cellStyle name="Примечание 2 2 9 7 5" xfId="52840"/>
    <cellStyle name="Примечание 2 2 9 7 6" xfId="52841"/>
    <cellStyle name="Примечание 2 2 9 7 7" xfId="52842"/>
    <cellStyle name="Примечание 2 2 9 7 8" xfId="52843"/>
    <cellStyle name="Примечание 2 2 9 7 9" xfId="52844"/>
    <cellStyle name="Примечание 2 2 9 8" xfId="52845"/>
    <cellStyle name="Примечание 2 2 9 8 10" xfId="52846"/>
    <cellStyle name="Примечание 2 2 9 8 11" xfId="52847"/>
    <cellStyle name="Примечание 2 2 9 8 2" xfId="52848"/>
    <cellStyle name="Примечание 2 2 9 8 3" xfId="52849"/>
    <cellStyle name="Примечание 2 2 9 8 4" xfId="52850"/>
    <cellStyle name="Примечание 2 2 9 8 5" xfId="52851"/>
    <cellStyle name="Примечание 2 2 9 8 6" xfId="52852"/>
    <cellStyle name="Примечание 2 2 9 8 7" xfId="52853"/>
    <cellStyle name="Примечание 2 2 9 8 8" xfId="52854"/>
    <cellStyle name="Примечание 2 2 9 8 9" xfId="52855"/>
    <cellStyle name="Примечание 2 2 9 9" xfId="52856"/>
    <cellStyle name="Примечание 2 2 9 9 10" xfId="52857"/>
    <cellStyle name="Примечание 2 2 9 9 11" xfId="52858"/>
    <cellStyle name="Примечание 2 2 9 9 2" xfId="52859"/>
    <cellStyle name="Примечание 2 2 9 9 3" xfId="52860"/>
    <cellStyle name="Примечание 2 2 9 9 4" xfId="52861"/>
    <cellStyle name="Примечание 2 2 9 9 5" xfId="52862"/>
    <cellStyle name="Примечание 2 2 9 9 6" xfId="52863"/>
    <cellStyle name="Примечание 2 2 9 9 7" xfId="52864"/>
    <cellStyle name="Примечание 2 2 9 9 8" xfId="52865"/>
    <cellStyle name="Примечание 2 2 9 9 9" xfId="52866"/>
    <cellStyle name="Примечание 2 20" xfId="52867"/>
    <cellStyle name="Примечание 2 20 10" xfId="52868"/>
    <cellStyle name="Примечание 2 20 11" xfId="52869"/>
    <cellStyle name="Примечание 2 20 2" xfId="52870"/>
    <cellStyle name="Примечание 2 20 3" xfId="52871"/>
    <cellStyle name="Примечание 2 20 4" xfId="52872"/>
    <cellStyle name="Примечание 2 20 5" xfId="52873"/>
    <cellStyle name="Примечание 2 20 6" xfId="52874"/>
    <cellStyle name="Примечание 2 20 7" xfId="52875"/>
    <cellStyle name="Примечание 2 20 8" xfId="52876"/>
    <cellStyle name="Примечание 2 20 9" xfId="52877"/>
    <cellStyle name="Примечание 2 21" xfId="52878"/>
    <cellStyle name="Примечание 2 21 10" xfId="52879"/>
    <cellStyle name="Примечание 2 21 11" xfId="52880"/>
    <cellStyle name="Примечание 2 21 2" xfId="52881"/>
    <cellStyle name="Примечание 2 21 3" xfId="52882"/>
    <cellStyle name="Примечание 2 21 4" xfId="52883"/>
    <cellStyle name="Примечание 2 21 5" xfId="52884"/>
    <cellStyle name="Примечание 2 21 6" xfId="52885"/>
    <cellStyle name="Примечание 2 21 7" xfId="52886"/>
    <cellStyle name="Примечание 2 21 8" xfId="52887"/>
    <cellStyle name="Примечание 2 21 9" xfId="52888"/>
    <cellStyle name="Примечание 2 22" xfId="52889"/>
    <cellStyle name="Примечание 2 22 10" xfId="52890"/>
    <cellStyle name="Примечание 2 22 11" xfId="52891"/>
    <cellStyle name="Примечание 2 22 2" xfId="52892"/>
    <cellStyle name="Примечание 2 22 3" xfId="52893"/>
    <cellStyle name="Примечание 2 22 4" xfId="52894"/>
    <cellStyle name="Примечание 2 22 5" xfId="52895"/>
    <cellStyle name="Примечание 2 22 6" xfId="52896"/>
    <cellStyle name="Примечание 2 22 7" xfId="52897"/>
    <cellStyle name="Примечание 2 22 8" xfId="52898"/>
    <cellStyle name="Примечание 2 22 9" xfId="52899"/>
    <cellStyle name="Примечание 2 23" xfId="52900"/>
    <cellStyle name="Примечание 2 23 10" xfId="52901"/>
    <cellStyle name="Примечание 2 23 11" xfId="52902"/>
    <cellStyle name="Примечание 2 23 2" xfId="52903"/>
    <cellStyle name="Примечание 2 23 3" xfId="52904"/>
    <cellStyle name="Примечание 2 23 4" xfId="52905"/>
    <cellStyle name="Примечание 2 23 5" xfId="52906"/>
    <cellStyle name="Примечание 2 23 6" xfId="52907"/>
    <cellStyle name="Примечание 2 23 7" xfId="52908"/>
    <cellStyle name="Примечание 2 23 8" xfId="52909"/>
    <cellStyle name="Примечание 2 23 9" xfId="52910"/>
    <cellStyle name="Примечание 2 24" xfId="52911"/>
    <cellStyle name="Примечание 2 24 10" xfId="52912"/>
    <cellStyle name="Примечание 2 24 11" xfId="52913"/>
    <cellStyle name="Примечание 2 24 2" xfId="52914"/>
    <cellStyle name="Примечание 2 24 3" xfId="52915"/>
    <cellStyle name="Примечание 2 24 4" xfId="52916"/>
    <cellStyle name="Примечание 2 24 5" xfId="52917"/>
    <cellStyle name="Примечание 2 24 6" xfId="52918"/>
    <cellStyle name="Примечание 2 24 7" xfId="52919"/>
    <cellStyle name="Примечание 2 24 8" xfId="52920"/>
    <cellStyle name="Примечание 2 24 9" xfId="52921"/>
    <cellStyle name="Примечание 2 25" xfId="52922"/>
    <cellStyle name="Примечание 2 25 10" xfId="52923"/>
    <cellStyle name="Примечание 2 25 11" xfId="52924"/>
    <cellStyle name="Примечание 2 25 2" xfId="52925"/>
    <cellStyle name="Примечание 2 25 3" xfId="52926"/>
    <cellStyle name="Примечание 2 25 4" xfId="52927"/>
    <cellStyle name="Примечание 2 25 5" xfId="52928"/>
    <cellStyle name="Примечание 2 25 6" xfId="52929"/>
    <cellStyle name="Примечание 2 25 7" xfId="52930"/>
    <cellStyle name="Примечание 2 25 8" xfId="52931"/>
    <cellStyle name="Примечание 2 25 9" xfId="52932"/>
    <cellStyle name="Примечание 2 26" xfId="52933"/>
    <cellStyle name="Примечание 2 26 10" xfId="52934"/>
    <cellStyle name="Примечание 2 26 11" xfId="52935"/>
    <cellStyle name="Примечание 2 26 2" xfId="52936"/>
    <cellStyle name="Примечание 2 26 3" xfId="52937"/>
    <cellStyle name="Примечание 2 26 4" xfId="52938"/>
    <cellStyle name="Примечание 2 26 5" xfId="52939"/>
    <cellStyle name="Примечание 2 26 6" xfId="52940"/>
    <cellStyle name="Примечание 2 26 7" xfId="52941"/>
    <cellStyle name="Примечание 2 26 8" xfId="52942"/>
    <cellStyle name="Примечание 2 26 9" xfId="52943"/>
    <cellStyle name="Примечание 2 27" xfId="52944"/>
    <cellStyle name="Примечание 2 27 10" xfId="52945"/>
    <cellStyle name="Примечание 2 27 11" xfId="52946"/>
    <cellStyle name="Примечание 2 27 2" xfId="52947"/>
    <cellStyle name="Примечание 2 27 3" xfId="52948"/>
    <cellStyle name="Примечание 2 27 4" xfId="52949"/>
    <cellStyle name="Примечание 2 27 5" xfId="52950"/>
    <cellStyle name="Примечание 2 27 6" xfId="52951"/>
    <cellStyle name="Примечание 2 27 7" xfId="52952"/>
    <cellStyle name="Примечание 2 27 8" xfId="52953"/>
    <cellStyle name="Примечание 2 27 9" xfId="52954"/>
    <cellStyle name="Примечание 2 28" xfId="52955"/>
    <cellStyle name="Примечание 2 28 10" xfId="52956"/>
    <cellStyle name="Примечание 2 28 11" xfId="52957"/>
    <cellStyle name="Примечание 2 28 2" xfId="52958"/>
    <cellStyle name="Примечание 2 28 3" xfId="52959"/>
    <cellStyle name="Примечание 2 28 4" xfId="52960"/>
    <cellStyle name="Примечание 2 28 5" xfId="52961"/>
    <cellStyle name="Примечание 2 28 6" xfId="52962"/>
    <cellStyle name="Примечание 2 28 7" xfId="52963"/>
    <cellStyle name="Примечание 2 28 8" xfId="52964"/>
    <cellStyle name="Примечание 2 28 9" xfId="52965"/>
    <cellStyle name="Примечание 2 29" xfId="52966"/>
    <cellStyle name="Примечание 2 29 10" xfId="52967"/>
    <cellStyle name="Примечание 2 29 11" xfId="52968"/>
    <cellStyle name="Примечание 2 29 2" xfId="52969"/>
    <cellStyle name="Примечание 2 29 3" xfId="52970"/>
    <cellStyle name="Примечание 2 29 4" xfId="52971"/>
    <cellStyle name="Примечание 2 29 5" xfId="52972"/>
    <cellStyle name="Примечание 2 29 6" xfId="52973"/>
    <cellStyle name="Примечание 2 29 7" xfId="52974"/>
    <cellStyle name="Примечание 2 29 8" xfId="52975"/>
    <cellStyle name="Примечание 2 29 9" xfId="52976"/>
    <cellStyle name="Примечание 2 3" xfId="52977"/>
    <cellStyle name="Примечание 2 3 10" xfId="52978"/>
    <cellStyle name="Примечание 2 3 10 10" xfId="52979"/>
    <cellStyle name="Примечание 2 3 10 11" xfId="52980"/>
    <cellStyle name="Примечание 2 3 10 2" xfId="52981"/>
    <cellStyle name="Примечание 2 3 10 3" xfId="52982"/>
    <cellStyle name="Примечание 2 3 10 4" xfId="52983"/>
    <cellStyle name="Примечание 2 3 10 5" xfId="52984"/>
    <cellStyle name="Примечание 2 3 10 6" xfId="52985"/>
    <cellStyle name="Примечание 2 3 10 7" xfId="52986"/>
    <cellStyle name="Примечание 2 3 10 8" xfId="52987"/>
    <cellStyle name="Примечание 2 3 10 9" xfId="52988"/>
    <cellStyle name="Примечание 2 3 11" xfId="52989"/>
    <cellStyle name="Примечание 2 3 11 10" xfId="52990"/>
    <cellStyle name="Примечание 2 3 11 11" xfId="52991"/>
    <cellStyle name="Примечание 2 3 11 2" xfId="52992"/>
    <cellStyle name="Примечание 2 3 11 3" xfId="52993"/>
    <cellStyle name="Примечание 2 3 11 4" xfId="52994"/>
    <cellStyle name="Примечание 2 3 11 5" xfId="52995"/>
    <cellStyle name="Примечание 2 3 11 6" xfId="52996"/>
    <cellStyle name="Примечание 2 3 11 7" xfId="52997"/>
    <cellStyle name="Примечание 2 3 11 8" xfId="52998"/>
    <cellStyle name="Примечание 2 3 11 9" xfId="52999"/>
    <cellStyle name="Примечание 2 3 12" xfId="53000"/>
    <cellStyle name="Примечание 2 3 12 10" xfId="53001"/>
    <cellStyle name="Примечание 2 3 12 11" xfId="53002"/>
    <cellStyle name="Примечание 2 3 12 2" xfId="53003"/>
    <cellStyle name="Примечание 2 3 12 3" xfId="53004"/>
    <cellStyle name="Примечание 2 3 12 4" xfId="53005"/>
    <cellStyle name="Примечание 2 3 12 5" xfId="53006"/>
    <cellStyle name="Примечание 2 3 12 6" xfId="53007"/>
    <cellStyle name="Примечание 2 3 12 7" xfId="53008"/>
    <cellStyle name="Примечание 2 3 12 8" xfId="53009"/>
    <cellStyle name="Примечание 2 3 12 9" xfId="53010"/>
    <cellStyle name="Примечание 2 3 13" xfId="53011"/>
    <cellStyle name="Примечание 2 3 13 10" xfId="53012"/>
    <cellStyle name="Примечание 2 3 13 11" xfId="53013"/>
    <cellStyle name="Примечание 2 3 13 2" xfId="53014"/>
    <cellStyle name="Примечание 2 3 13 3" xfId="53015"/>
    <cellStyle name="Примечание 2 3 13 4" xfId="53016"/>
    <cellStyle name="Примечание 2 3 13 5" xfId="53017"/>
    <cellStyle name="Примечание 2 3 13 6" xfId="53018"/>
    <cellStyle name="Примечание 2 3 13 7" xfId="53019"/>
    <cellStyle name="Примечание 2 3 13 8" xfId="53020"/>
    <cellStyle name="Примечание 2 3 13 9" xfId="53021"/>
    <cellStyle name="Примечание 2 3 14" xfId="53022"/>
    <cellStyle name="Примечание 2 3 14 10" xfId="53023"/>
    <cellStyle name="Примечание 2 3 14 11" xfId="53024"/>
    <cellStyle name="Примечание 2 3 14 2" xfId="53025"/>
    <cellStyle name="Примечание 2 3 14 3" xfId="53026"/>
    <cellStyle name="Примечание 2 3 14 4" xfId="53027"/>
    <cellStyle name="Примечание 2 3 14 5" xfId="53028"/>
    <cellStyle name="Примечание 2 3 14 6" xfId="53029"/>
    <cellStyle name="Примечание 2 3 14 7" xfId="53030"/>
    <cellStyle name="Примечание 2 3 14 8" xfId="53031"/>
    <cellStyle name="Примечание 2 3 14 9" xfId="53032"/>
    <cellStyle name="Примечание 2 3 15" xfId="53033"/>
    <cellStyle name="Примечание 2 3 15 10" xfId="53034"/>
    <cellStyle name="Примечание 2 3 15 11" xfId="53035"/>
    <cellStyle name="Примечание 2 3 15 2" xfId="53036"/>
    <cellStyle name="Примечание 2 3 15 3" xfId="53037"/>
    <cellStyle name="Примечание 2 3 15 4" xfId="53038"/>
    <cellStyle name="Примечание 2 3 15 5" xfId="53039"/>
    <cellStyle name="Примечание 2 3 15 6" xfId="53040"/>
    <cellStyle name="Примечание 2 3 15 7" xfId="53041"/>
    <cellStyle name="Примечание 2 3 15 8" xfId="53042"/>
    <cellStyle name="Примечание 2 3 15 9" xfId="53043"/>
    <cellStyle name="Примечание 2 3 16" xfId="53044"/>
    <cellStyle name="Примечание 2 3 16 10" xfId="53045"/>
    <cellStyle name="Примечание 2 3 16 11" xfId="53046"/>
    <cellStyle name="Примечание 2 3 16 2" xfId="53047"/>
    <cellStyle name="Примечание 2 3 16 3" xfId="53048"/>
    <cellStyle name="Примечание 2 3 16 4" xfId="53049"/>
    <cellStyle name="Примечание 2 3 16 5" xfId="53050"/>
    <cellStyle name="Примечание 2 3 16 6" xfId="53051"/>
    <cellStyle name="Примечание 2 3 16 7" xfId="53052"/>
    <cellStyle name="Примечание 2 3 16 8" xfId="53053"/>
    <cellStyle name="Примечание 2 3 16 9" xfId="53054"/>
    <cellStyle name="Примечание 2 3 17" xfId="53055"/>
    <cellStyle name="Примечание 2 3 17 10" xfId="53056"/>
    <cellStyle name="Примечание 2 3 17 11" xfId="53057"/>
    <cellStyle name="Примечание 2 3 17 2" xfId="53058"/>
    <cellStyle name="Примечание 2 3 17 3" xfId="53059"/>
    <cellStyle name="Примечание 2 3 17 4" xfId="53060"/>
    <cellStyle name="Примечание 2 3 17 5" xfId="53061"/>
    <cellStyle name="Примечание 2 3 17 6" xfId="53062"/>
    <cellStyle name="Примечание 2 3 17 7" xfId="53063"/>
    <cellStyle name="Примечание 2 3 17 8" xfId="53064"/>
    <cellStyle name="Примечание 2 3 17 9" xfId="53065"/>
    <cellStyle name="Примечание 2 3 18" xfId="53066"/>
    <cellStyle name="Примечание 2 3 18 10" xfId="53067"/>
    <cellStyle name="Примечание 2 3 18 11" xfId="53068"/>
    <cellStyle name="Примечание 2 3 18 2" xfId="53069"/>
    <cellStyle name="Примечание 2 3 18 3" xfId="53070"/>
    <cellStyle name="Примечание 2 3 18 4" xfId="53071"/>
    <cellStyle name="Примечание 2 3 18 5" xfId="53072"/>
    <cellStyle name="Примечание 2 3 18 6" xfId="53073"/>
    <cellStyle name="Примечание 2 3 18 7" xfId="53074"/>
    <cellStyle name="Примечание 2 3 18 8" xfId="53075"/>
    <cellStyle name="Примечание 2 3 18 9" xfId="53076"/>
    <cellStyle name="Примечание 2 3 19" xfId="53077"/>
    <cellStyle name="Примечание 2 3 2" xfId="53078"/>
    <cellStyle name="Примечание 2 3 2 10" xfId="53079"/>
    <cellStyle name="Примечание 2 3 2 11" xfId="53080"/>
    <cellStyle name="Примечание 2 3 2 2" xfId="53081"/>
    <cellStyle name="Примечание 2 3 2 3" xfId="53082"/>
    <cellStyle name="Примечание 2 3 2 4" xfId="53083"/>
    <cellStyle name="Примечание 2 3 2 5" xfId="53084"/>
    <cellStyle name="Примечание 2 3 2 6" xfId="53085"/>
    <cellStyle name="Примечание 2 3 2 7" xfId="53086"/>
    <cellStyle name="Примечание 2 3 2 8" xfId="53087"/>
    <cellStyle name="Примечание 2 3 2 9" xfId="53088"/>
    <cellStyle name="Примечание 2 3 20" xfId="53089"/>
    <cellStyle name="Примечание 2 3 21" xfId="53090"/>
    <cellStyle name="Примечание 2 3 22" xfId="53091"/>
    <cellStyle name="Примечание 2 3 23" xfId="53092"/>
    <cellStyle name="Примечание 2 3 24" xfId="53093"/>
    <cellStyle name="Примечание 2 3 25" xfId="53094"/>
    <cellStyle name="Примечание 2 3 26" xfId="53095"/>
    <cellStyle name="Примечание 2 3 27" xfId="53096"/>
    <cellStyle name="Примечание 2 3 28" xfId="53097"/>
    <cellStyle name="Примечание 2 3 29" xfId="53098"/>
    <cellStyle name="Примечание 2 3 3" xfId="53099"/>
    <cellStyle name="Примечание 2 3 3 10" xfId="53100"/>
    <cellStyle name="Примечание 2 3 3 11" xfId="53101"/>
    <cellStyle name="Примечание 2 3 3 2" xfId="53102"/>
    <cellStyle name="Примечание 2 3 3 3" xfId="53103"/>
    <cellStyle name="Примечание 2 3 3 4" xfId="53104"/>
    <cellStyle name="Примечание 2 3 3 5" xfId="53105"/>
    <cellStyle name="Примечание 2 3 3 6" xfId="53106"/>
    <cellStyle name="Примечание 2 3 3 7" xfId="53107"/>
    <cellStyle name="Примечание 2 3 3 8" xfId="53108"/>
    <cellStyle name="Примечание 2 3 3 9" xfId="53109"/>
    <cellStyle name="Примечание 2 3 30" xfId="53110"/>
    <cellStyle name="Примечание 2 3 31" xfId="53111"/>
    <cellStyle name="Примечание 2 3 32" xfId="53112"/>
    <cellStyle name="Примечание 2 3 33" xfId="53113"/>
    <cellStyle name="Примечание 2 3 34" xfId="53114"/>
    <cellStyle name="Примечание 2 3 35" xfId="53115"/>
    <cellStyle name="Примечание 2 3 36" xfId="53116"/>
    <cellStyle name="Примечание 2 3 37" xfId="53117"/>
    <cellStyle name="Примечание 2 3 38" xfId="53118"/>
    <cellStyle name="Примечание 2 3 39" xfId="53119"/>
    <cellStyle name="Примечание 2 3 4" xfId="53120"/>
    <cellStyle name="Примечание 2 3 4 10" xfId="53121"/>
    <cellStyle name="Примечание 2 3 4 11" xfId="53122"/>
    <cellStyle name="Примечание 2 3 4 2" xfId="53123"/>
    <cellStyle name="Примечание 2 3 4 3" xfId="53124"/>
    <cellStyle name="Примечание 2 3 4 4" xfId="53125"/>
    <cellStyle name="Примечание 2 3 4 5" xfId="53126"/>
    <cellStyle name="Примечание 2 3 4 6" xfId="53127"/>
    <cellStyle name="Примечание 2 3 4 7" xfId="53128"/>
    <cellStyle name="Примечание 2 3 4 8" xfId="53129"/>
    <cellStyle name="Примечание 2 3 4 9" xfId="53130"/>
    <cellStyle name="Примечание 2 3 40" xfId="53131"/>
    <cellStyle name="Примечание 2 3 5" xfId="53132"/>
    <cellStyle name="Примечание 2 3 5 10" xfId="53133"/>
    <cellStyle name="Примечание 2 3 5 11" xfId="53134"/>
    <cellStyle name="Примечание 2 3 5 2" xfId="53135"/>
    <cellStyle name="Примечание 2 3 5 3" xfId="53136"/>
    <cellStyle name="Примечание 2 3 5 4" xfId="53137"/>
    <cellStyle name="Примечание 2 3 5 5" xfId="53138"/>
    <cellStyle name="Примечание 2 3 5 6" xfId="53139"/>
    <cellStyle name="Примечание 2 3 5 7" xfId="53140"/>
    <cellStyle name="Примечание 2 3 5 8" xfId="53141"/>
    <cellStyle name="Примечание 2 3 5 9" xfId="53142"/>
    <cellStyle name="Примечание 2 3 6" xfId="53143"/>
    <cellStyle name="Примечание 2 3 6 10" xfId="53144"/>
    <cellStyle name="Примечание 2 3 6 11" xfId="53145"/>
    <cellStyle name="Примечание 2 3 6 2" xfId="53146"/>
    <cellStyle name="Примечание 2 3 6 3" xfId="53147"/>
    <cellStyle name="Примечание 2 3 6 4" xfId="53148"/>
    <cellStyle name="Примечание 2 3 6 5" xfId="53149"/>
    <cellStyle name="Примечание 2 3 6 6" xfId="53150"/>
    <cellStyle name="Примечание 2 3 6 7" xfId="53151"/>
    <cellStyle name="Примечание 2 3 6 8" xfId="53152"/>
    <cellStyle name="Примечание 2 3 6 9" xfId="53153"/>
    <cellStyle name="Примечание 2 3 7" xfId="53154"/>
    <cellStyle name="Примечание 2 3 7 10" xfId="53155"/>
    <cellStyle name="Примечание 2 3 7 11" xfId="53156"/>
    <cellStyle name="Примечание 2 3 7 2" xfId="53157"/>
    <cellStyle name="Примечание 2 3 7 3" xfId="53158"/>
    <cellStyle name="Примечание 2 3 7 4" xfId="53159"/>
    <cellStyle name="Примечание 2 3 7 5" xfId="53160"/>
    <cellStyle name="Примечание 2 3 7 6" xfId="53161"/>
    <cellStyle name="Примечание 2 3 7 7" xfId="53162"/>
    <cellStyle name="Примечание 2 3 7 8" xfId="53163"/>
    <cellStyle name="Примечание 2 3 7 9" xfId="53164"/>
    <cellStyle name="Примечание 2 3 8" xfId="53165"/>
    <cellStyle name="Примечание 2 3 8 10" xfId="53166"/>
    <cellStyle name="Примечание 2 3 8 11" xfId="53167"/>
    <cellStyle name="Примечание 2 3 8 2" xfId="53168"/>
    <cellStyle name="Примечание 2 3 8 3" xfId="53169"/>
    <cellStyle name="Примечание 2 3 8 4" xfId="53170"/>
    <cellStyle name="Примечание 2 3 8 5" xfId="53171"/>
    <cellStyle name="Примечание 2 3 8 6" xfId="53172"/>
    <cellStyle name="Примечание 2 3 8 7" xfId="53173"/>
    <cellStyle name="Примечание 2 3 8 8" xfId="53174"/>
    <cellStyle name="Примечание 2 3 8 9" xfId="53175"/>
    <cellStyle name="Примечание 2 3 9" xfId="53176"/>
    <cellStyle name="Примечание 2 3 9 10" xfId="53177"/>
    <cellStyle name="Примечание 2 3 9 11" xfId="53178"/>
    <cellStyle name="Примечание 2 3 9 2" xfId="53179"/>
    <cellStyle name="Примечание 2 3 9 3" xfId="53180"/>
    <cellStyle name="Примечание 2 3 9 4" xfId="53181"/>
    <cellStyle name="Примечание 2 3 9 5" xfId="53182"/>
    <cellStyle name="Примечание 2 3 9 6" xfId="53183"/>
    <cellStyle name="Примечание 2 3 9 7" xfId="53184"/>
    <cellStyle name="Примечание 2 3 9 8" xfId="53185"/>
    <cellStyle name="Примечание 2 3 9 9" xfId="53186"/>
    <cellStyle name="Примечание 2 30" xfId="53187"/>
    <cellStyle name="Примечание 2 31" xfId="53188"/>
    <cellStyle name="Примечание 2 32" xfId="53189"/>
    <cellStyle name="Примечание 2 33" xfId="53190"/>
    <cellStyle name="Примечание 2 34" xfId="53191"/>
    <cellStyle name="Примечание 2 35" xfId="53192"/>
    <cellStyle name="Примечание 2 36" xfId="53193"/>
    <cellStyle name="Примечание 2 37" xfId="53194"/>
    <cellStyle name="Примечание 2 38" xfId="53195"/>
    <cellStyle name="Примечание 2 39" xfId="53196"/>
    <cellStyle name="Примечание 2 4" xfId="53197"/>
    <cellStyle name="Примечание 2 4 10" xfId="53198"/>
    <cellStyle name="Примечание 2 4 10 10" xfId="53199"/>
    <cellStyle name="Примечание 2 4 10 11" xfId="53200"/>
    <cellStyle name="Примечание 2 4 10 2" xfId="53201"/>
    <cellStyle name="Примечание 2 4 10 3" xfId="53202"/>
    <cellStyle name="Примечание 2 4 10 4" xfId="53203"/>
    <cellStyle name="Примечание 2 4 10 5" xfId="53204"/>
    <cellStyle name="Примечание 2 4 10 6" xfId="53205"/>
    <cellStyle name="Примечание 2 4 10 7" xfId="53206"/>
    <cellStyle name="Примечание 2 4 10 8" xfId="53207"/>
    <cellStyle name="Примечание 2 4 10 9" xfId="53208"/>
    <cellStyle name="Примечание 2 4 11" xfId="53209"/>
    <cellStyle name="Примечание 2 4 11 10" xfId="53210"/>
    <cellStyle name="Примечание 2 4 11 11" xfId="53211"/>
    <cellStyle name="Примечание 2 4 11 2" xfId="53212"/>
    <cellStyle name="Примечание 2 4 11 3" xfId="53213"/>
    <cellStyle name="Примечание 2 4 11 4" xfId="53214"/>
    <cellStyle name="Примечание 2 4 11 5" xfId="53215"/>
    <cellStyle name="Примечание 2 4 11 6" xfId="53216"/>
    <cellStyle name="Примечание 2 4 11 7" xfId="53217"/>
    <cellStyle name="Примечание 2 4 11 8" xfId="53218"/>
    <cellStyle name="Примечание 2 4 11 9" xfId="53219"/>
    <cellStyle name="Примечание 2 4 12" xfId="53220"/>
    <cellStyle name="Примечание 2 4 12 10" xfId="53221"/>
    <cellStyle name="Примечание 2 4 12 11" xfId="53222"/>
    <cellStyle name="Примечание 2 4 12 2" xfId="53223"/>
    <cellStyle name="Примечание 2 4 12 3" xfId="53224"/>
    <cellStyle name="Примечание 2 4 12 4" xfId="53225"/>
    <cellStyle name="Примечание 2 4 12 5" xfId="53226"/>
    <cellStyle name="Примечание 2 4 12 6" xfId="53227"/>
    <cellStyle name="Примечание 2 4 12 7" xfId="53228"/>
    <cellStyle name="Примечание 2 4 12 8" xfId="53229"/>
    <cellStyle name="Примечание 2 4 12 9" xfId="53230"/>
    <cellStyle name="Примечание 2 4 13" xfId="53231"/>
    <cellStyle name="Примечание 2 4 13 10" xfId="53232"/>
    <cellStyle name="Примечание 2 4 13 11" xfId="53233"/>
    <cellStyle name="Примечание 2 4 13 2" xfId="53234"/>
    <cellStyle name="Примечание 2 4 13 3" xfId="53235"/>
    <cellStyle name="Примечание 2 4 13 4" xfId="53236"/>
    <cellStyle name="Примечание 2 4 13 5" xfId="53237"/>
    <cellStyle name="Примечание 2 4 13 6" xfId="53238"/>
    <cellStyle name="Примечание 2 4 13 7" xfId="53239"/>
    <cellStyle name="Примечание 2 4 13 8" xfId="53240"/>
    <cellStyle name="Примечание 2 4 13 9" xfId="53241"/>
    <cellStyle name="Примечание 2 4 14" xfId="53242"/>
    <cellStyle name="Примечание 2 4 14 10" xfId="53243"/>
    <cellStyle name="Примечание 2 4 14 11" xfId="53244"/>
    <cellStyle name="Примечание 2 4 14 2" xfId="53245"/>
    <cellStyle name="Примечание 2 4 14 3" xfId="53246"/>
    <cellStyle name="Примечание 2 4 14 4" xfId="53247"/>
    <cellStyle name="Примечание 2 4 14 5" xfId="53248"/>
    <cellStyle name="Примечание 2 4 14 6" xfId="53249"/>
    <cellStyle name="Примечание 2 4 14 7" xfId="53250"/>
    <cellStyle name="Примечание 2 4 14 8" xfId="53251"/>
    <cellStyle name="Примечание 2 4 14 9" xfId="53252"/>
    <cellStyle name="Примечание 2 4 15" xfId="53253"/>
    <cellStyle name="Примечание 2 4 15 10" xfId="53254"/>
    <cellStyle name="Примечание 2 4 15 11" xfId="53255"/>
    <cellStyle name="Примечание 2 4 15 2" xfId="53256"/>
    <cellStyle name="Примечание 2 4 15 3" xfId="53257"/>
    <cellStyle name="Примечание 2 4 15 4" xfId="53258"/>
    <cellStyle name="Примечание 2 4 15 5" xfId="53259"/>
    <cellStyle name="Примечание 2 4 15 6" xfId="53260"/>
    <cellStyle name="Примечание 2 4 15 7" xfId="53261"/>
    <cellStyle name="Примечание 2 4 15 8" xfId="53262"/>
    <cellStyle name="Примечание 2 4 15 9" xfId="53263"/>
    <cellStyle name="Примечание 2 4 16" xfId="53264"/>
    <cellStyle name="Примечание 2 4 16 10" xfId="53265"/>
    <cellStyle name="Примечание 2 4 16 11" xfId="53266"/>
    <cellStyle name="Примечание 2 4 16 2" xfId="53267"/>
    <cellStyle name="Примечание 2 4 16 3" xfId="53268"/>
    <cellStyle name="Примечание 2 4 16 4" xfId="53269"/>
    <cellStyle name="Примечание 2 4 16 5" xfId="53270"/>
    <cellStyle name="Примечание 2 4 16 6" xfId="53271"/>
    <cellStyle name="Примечание 2 4 16 7" xfId="53272"/>
    <cellStyle name="Примечание 2 4 16 8" xfId="53273"/>
    <cellStyle name="Примечание 2 4 16 9" xfId="53274"/>
    <cellStyle name="Примечание 2 4 17" xfId="53275"/>
    <cellStyle name="Примечание 2 4 17 10" xfId="53276"/>
    <cellStyle name="Примечание 2 4 17 11" xfId="53277"/>
    <cellStyle name="Примечание 2 4 17 2" xfId="53278"/>
    <cellStyle name="Примечание 2 4 17 3" xfId="53279"/>
    <cellStyle name="Примечание 2 4 17 4" xfId="53280"/>
    <cellStyle name="Примечание 2 4 17 5" xfId="53281"/>
    <cellStyle name="Примечание 2 4 17 6" xfId="53282"/>
    <cellStyle name="Примечание 2 4 17 7" xfId="53283"/>
    <cellStyle name="Примечание 2 4 17 8" xfId="53284"/>
    <cellStyle name="Примечание 2 4 17 9" xfId="53285"/>
    <cellStyle name="Примечание 2 4 18" xfId="53286"/>
    <cellStyle name="Примечание 2 4 18 10" xfId="53287"/>
    <cellStyle name="Примечание 2 4 18 11" xfId="53288"/>
    <cellStyle name="Примечание 2 4 18 2" xfId="53289"/>
    <cellStyle name="Примечание 2 4 18 3" xfId="53290"/>
    <cellStyle name="Примечание 2 4 18 4" xfId="53291"/>
    <cellStyle name="Примечание 2 4 18 5" xfId="53292"/>
    <cellStyle name="Примечание 2 4 18 6" xfId="53293"/>
    <cellStyle name="Примечание 2 4 18 7" xfId="53294"/>
    <cellStyle name="Примечание 2 4 18 8" xfId="53295"/>
    <cellStyle name="Примечание 2 4 18 9" xfId="53296"/>
    <cellStyle name="Примечание 2 4 19" xfId="53297"/>
    <cellStyle name="Примечание 2 4 2" xfId="53298"/>
    <cellStyle name="Примечание 2 4 2 10" xfId="53299"/>
    <cellStyle name="Примечание 2 4 2 11" xfId="53300"/>
    <cellStyle name="Примечание 2 4 2 2" xfId="53301"/>
    <cellStyle name="Примечание 2 4 2 3" xfId="53302"/>
    <cellStyle name="Примечание 2 4 2 4" xfId="53303"/>
    <cellStyle name="Примечание 2 4 2 5" xfId="53304"/>
    <cellStyle name="Примечание 2 4 2 6" xfId="53305"/>
    <cellStyle name="Примечание 2 4 2 7" xfId="53306"/>
    <cellStyle name="Примечание 2 4 2 8" xfId="53307"/>
    <cellStyle name="Примечание 2 4 2 9" xfId="53308"/>
    <cellStyle name="Примечание 2 4 20" xfId="53309"/>
    <cellStyle name="Примечание 2 4 21" xfId="53310"/>
    <cellStyle name="Примечание 2 4 22" xfId="53311"/>
    <cellStyle name="Примечание 2 4 23" xfId="53312"/>
    <cellStyle name="Примечание 2 4 24" xfId="53313"/>
    <cellStyle name="Примечание 2 4 25" xfId="53314"/>
    <cellStyle name="Примечание 2 4 26" xfId="53315"/>
    <cellStyle name="Примечание 2 4 27" xfId="53316"/>
    <cellStyle name="Примечание 2 4 28" xfId="53317"/>
    <cellStyle name="Примечание 2 4 29" xfId="53318"/>
    <cellStyle name="Примечание 2 4 3" xfId="53319"/>
    <cellStyle name="Примечание 2 4 3 10" xfId="53320"/>
    <cellStyle name="Примечание 2 4 3 11" xfId="53321"/>
    <cellStyle name="Примечание 2 4 3 2" xfId="53322"/>
    <cellStyle name="Примечание 2 4 3 3" xfId="53323"/>
    <cellStyle name="Примечание 2 4 3 4" xfId="53324"/>
    <cellStyle name="Примечание 2 4 3 5" xfId="53325"/>
    <cellStyle name="Примечание 2 4 3 6" xfId="53326"/>
    <cellStyle name="Примечание 2 4 3 7" xfId="53327"/>
    <cellStyle name="Примечание 2 4 3 8" xfId="53328"/>
    <cellStyle name="Примечание 2 4 3 9" xfId="53329"/>
    <cellStyle name="Примечание 2 4 30" xfId="53330"/>
    <cellStyle name="Примечание 2 4 31" xfId="53331"/>
    <cellStyle name="Примечание 2 4 32" xfId="53332"/>
    <cellStyle name="Примечание 2 4 33" xfId="53333"/>
    <cellStyle name="Примечание 2 4 34" xfId="53334"/>
    <cellStyle name="Примечание 2 4 35" xfId="53335"/>
    <cellStyle name="Примечание 2 4 36" xfId="53336"/>
    <cellStyle name="Примечание 2 4 37" xfId="53337"/>
    <cellStyle name="Примечание 2 4 38" xfId="53338"/>
    <cellStyle name="Примечание 2 4 39" xfId="53339"/>
    <cellStyle name="Примечание 2 4 4" xfId="53340"/>
    <cellStyle name="Примечание 2 4 4 10" xfId="53341"/>
    <cellStyle name="Примечание 2 4 4 11" xfId="53342"/>
    <cellStyle name="Примечание 2 4 4 2" xfId="53343"/>
    <cellStyle name="Примечание 2 4 4 3" xfId="53344"/>
    <cellStyle name="Примечание 2 4 4 4" xfId="53345"/>
    <cellStyle name="Примечание 2 4 4 5" xfId="53346"/>
    <cellStyle name="Примечание 2 4 4 6" xfId="53347"/>
    <cellStyle name="Примечание 2 4 4 7" xfId="53348"/>
    <cellStyle name="Примечание 2 4 4 8" xfId="53349"/>
    <cellStyle name="Примечание 2 4 4 9" xfId="53350"/>
    <cellStyle name="Примечание 2 4 40" xfId="53351"/>
    <cellStyle name="Примечание 2 4 5" xfId="53352"/>
    <cellStyle name="Примечание 2 4 5 10" xfId="53353"/>
    <cellStyle name="Примечание 2 4 5 11" xfId="53354"/>
    <cellStyle name="Примечание 2 4 5 2" xfId="53355"/>
    <cellStyle name="Примечание 2 4 5 3" xfId="53356"/>
    <cellStyle name="Примечание 2 4 5 4" xfId="53357"/>
    <cellStyle name="Примечание 2 4 5 5" xfId="53358"/>
    <cellStyle name="Примечание 2 4 5 6" xfId="53359"/>
    <cellStyle name="Примечание 2 4 5 7" xfId="53360"/>
    <cellStyle name="Примечание 2 4 5 8" xfId="53361"/>
    <cellStyle name="Примечание 2 4 5 9" xfId="53362"/>
    <cellStyle name="Примечание 2 4 6" xfId="53363"/>
    <cellStyle name="Примечание 2 4 6 10" xfId="53364"/>
    <cellStyle name="Примечание 2 4 6 11" xfId="53365"/>
    <cellStyle name="Примечание 2 4 6 2" xfId="53366"/>
    <cellStyle name="Примечание 2 4 6 3" xfId="53367"/>
    <cellStyle name="Примечание 2 4 6 4" xfId="53368"/>
    <cellStyle name="Примечание 2 4 6 5" xfId="53369"/>
    <cellStyle name="Примечание 2 4 6 6" xfId="53370"/>
    <cellStyle name="Примечание 2 4 6 7" xfId="53371"/>
    <cellStyle name="Примечание 2 4 6 8" xfId="53372"/>
    <cellStyle name="Примечание 2 4 6 9" xfId="53373"/>
    <cellStyle name="Примечание 2 4 7" xfId="53374"/>
    <cellStyle name="Примечание 2 4 7 10" xfId="53375"/>
    <cellStyle name="Примечание 2 4 7 11" xfId="53376"/>
    <cellStyle name="Примечание 2 4 7 2" xfId="53377"/>
    <cellStyle name="Примечание 2 4 7 3" xfId="53378"/>
    <cellStyle name="Примечание 2 4 7 4" xfId="53379"/>
    <cellStyle name="Примечание 2 4 7 5" xfId="53380"/>
    <cellStyle name="Примечание 2 4 7 6" xfId="53381"/>
    <cellStyle name="Примечание 2 4 7 7" xfId="53382"/>
    <cellStyle name="Примечание 2 4 7 8" xfId="53383"/>
    <cellStyle name="Примечание 2 4 7 9" xfId="53384"/>
    <cellStyle name="Примечание 2 4 8" xfId="53385"/>
    <cellStyle name="Примечание 2 4 8 10" xfId="53386"/>
    <cellStyle name="Примечание 2 4 8 11" xfId="53387"/>
    <cellStyle name="Примечание 2 4 8 2" xfId="53388"/>
    <cellStyle name="Примечание 2 4 8 3" xfId="53389"/>
    <cellStyle name="Примечание 2 4 8 4" xfId="53390"/>
    <cellStyle name="Примечание 2 4 8 5" xfId="53391"/>
    <cellStyle name="Примечание 2 4 8 6" xfId="53392"/>
    <cellStyle name="Примечание 2 4 8 7" xfId="53393"/>
    <cellStyle name="Примечание 2 4 8 8" xfId="53394"/>
    <cellStyle name="Примечание 2 4 8 9" xfId="53395"/>
    <cellStyle name="Примечание 2 4 9" xfId="53396"/>
    <cellStyle name="Примечание 2 4 9 10" xfId="53397"/>
    <cellStyle name="Примечание 2 4 9 11" xfId="53398"/>
    <cellStyle name="Примечание 2 4 9 2" xfId="53399"/>
    <cellStyle name="Примечание 2 4 9 3" xfId="53400"/>
    <cellStyle name="Примечание 2 4 9 4" xfId="53401"/>
    <cellStyle name="Примечание 2 4 9 5" xfId="53402"/>
    <cellStyle name="Примечание 2 4 9 6" xfId="53403"/>
    <cellStyle name="Примечание 2 4 9 7" xfId="53404"/>
    <cellStyle name="Примечание 2 4 9 8" xfId="53405"/>
    <cellStyle name="Примечание 2 4 9 9" xfId="53406"/>
    <cellStyle name="Примечание 2 40" xfId="53407"/>
    <cellStyle name="Примечание 2 41" xfId="53408"/>
    <cellStyle name="Примечание 2 42" xfId="53409"/>
    <cellStyle name="Примечание 2 43" xfId="53410"/>
    <cellStyle name="Примечание 2 44" xfId="53411"/>
    <cellStyle name="Примечание 2 45" xfId="53412"/>
    <cellStyle name="Примечание 2 46" xfId="53413"/>
    <cellStyle name="Примечание 2 47" xfId="53414"/>
    <cellStyle name="Примечание 2 48" xfId="53415"/>
    <cellStyle name="Примечание 2 5" xfId="53416"/>
    <cellStyle name="Примечание 2 5 10" xfId="53417"/>
    <cellStyle name="Примечание 2 5 10 10" xfId="53418"/>
    <cellStyle name="Примечание 2 5 10 11" xfId="53419"/>
    <cellStyle name="Примечание 2 5 10 2" xfId="53420"/>
    <cellStyle name="Примечание 2 5 10 3" xfId="53421"/>
    <cellStyle name="Примечание 2 5 10 4" xfId="53422"/>
    <cellStyle name="Примечание 2 5 10 5" xfId="53423"/>
    <cellStyle name="Примечание 2 5 10 6" xfId="53424"/>
    <cellStyle name="Примечание 2 5 10 7" xfId="53425"/>
    <cellStyle name="Примечание 2 5 10 8" xfId="53426"/>
    <cellStyle name="Примечание 2 5 10 9" xfId="53427"/>
    <cellStyle name="Примечание 2 5 11" xfId="53428"/>
    <cellStyle name="Примечание 2 5 11 10" xfId="53429"/>
    <cellStyle name="Примечание 2 5 11 11" xfId="53430"/>
    <cellStyle name="Примечание 2 5 11 2" xfId="53431"/>
    <cellStyle name="Примечание 2 5 11 3" xfId="53432"/>
    <cellStyle name="Примечание 2 5 11 4" xfId="53433"/>
    <cellStyle name="Примечание 2 5 11 5" xfId="53434"/>
    <cellStyle name="Примечание 2 5 11 6" xfId="53435"/>
    <cellStyle name="Примечание 2 5 11 7" xfId="53436"/>
    <cellStyle name="Примечание 2 5 11 8" xfId="53437"/>
    <cellStyle name="Примечание 2 5 11 9" xfId="53438"/>
    <cellStyle name="Примечание 2 5 12" xfId="53439"/>
    <cellStyle name="Примечание 2 5 12 10" xfId="53440"/>
    <cellStyle name="Примечание 2 5 12 11" xfId="53441"/>
    <cellStyle name="Примечание 2 5 12 2" xfId="53442"/>
    <cellStyle name="Примечание 2 5 12 3" xfId="53443"/>
    <cellStyle name="Примечание 2 5 12 4" xfId="53444"/>
    <cellStyle name="Примечание 2 5 12 5" xfId="53445"/>
    <cellStyle name="Примечание 2 5 12 6" xfId="53446"/>
    <cellStyle name="Примечание 2 5 12 7" xfId="53447"/>
    <cellStyle name="Примечание 2 5 12 8" xfId="53448"/>
    <cellStyle name="Примечание 2 5 12 9" xfId="53449"/>
    <cellStyle name="Примечание 2 5 13" xfId="53450"/>
    <cellStyle name="Примечание 2 5 13 10" xfId="53451"/>
    <cellStyle name="Примечание 2 5 13 11" xfId="53452"/>
    <cellStyle name="Примечание 2 5 13 2" xfId="53453"/>
    <cellStyle name="Примечание 2 5 13 3" xfId="53454"/>
    <cellStyle name="Примечание 2 5 13 4" xfId="53455"/>
    <cellStyle name="Примечание 2 5 13 5" xfId="53456"/>
    <cellStyle name="Примечание 2 5 13 6" xfId="53457"/>
    <cellStyle name="Примечание 2 5 13 7" xfId="53458"/>
    <cellStyle name="Примечание 2 5 13 8" xfId="53459"/>
    <cellStyle name="Примечание 2 5 13 9" xfId="53460"/>
    <cellStyle name="Примечание 2 5 14" xfId="53461"/>
    <cellStyle name="Примечание 2 5 14 10" xfId="53462"/>
    <cellStyle name="Примечание 2 5 14 11" xfId="53463"/>
    <cellStyle name="Примечание 2 5 14 2" xfId="53464"/>
    <cellStyle name="Примечание 2 5 14 3" xfId="53465"/>
    <cellStyle name="Примечание 2 5 14 4" xfId="53466"/>
    <cellStyle name="Примечание 2 5 14 5" xfId="53467"/>
    <cellStyle name="Примечание 2 5 14 6" xfId="53468"/>
    <cellStyle name="Примечание 2 5 14 7" xfId="53469"/>
    <cellStyle name="Примечание 2 5 14 8" xfId="53470"/>
    <cellStyle name="Примечание 2 5 14 9" xfId="53471"/>
    <cellStyle name="Примечание 2 5 15" xfId="53472"/>
    <cellStyle name="Примечание 2 5 15 10" xfId="53473"/>
    <cellStyle name="Примечание 2 5 15 11" xfId="53474"/>
    <cellStyle name="Примечание 2 5 15 2" xfId="53475"/>
    <cellStyle name="Примечание 2 5 15 3" xfId="53476"/>
    <cellStyle name="Примечание 2 5 15 4" xfId="53477"/>
    <cellStyle name="Примечание 2 5 15 5" xfId="53478"/>
    <cellStyle name="Примечание 2 5 15 6" xfId="53479"/>
    <cellStyle name="Примечание 2 5 15 7" xfId="53480"/>
    <cellStyle name="Примечание 2 5 15 8" xfId="53481"/>
    <cellStyle name="Примечание 2 5 15 9" xfId="53482"/>
    <cellStyle name="Примечание 2 5 16" xfId="53483"/>
    <cellStyle name="Примечание 2 5 16 10" xfId="53484"/>
    <cellStyle name="Примечание 2 5 16 11" xfId="53485"/>
    <cellStyle name="Примечание 2 5 16 2" xfId="53486"/>
    <cellStyle name="Примечание 2 5 16 3" xfId="53487"/>
    <cellStyle name="Примечание 2 5 16 4" xfId="53488"/>
    <cellStyle name="Примечание 2 5 16 5" xfId="53489"/>
    <cellStyle name="Примечание 2 5 16 6" xfId="53490"/>
    <cellStyle name="Примечание 2 5 16 7" xfId="53491"/>
    <cellStyle name="Примечание 2 5 16 8" xfId="53492"/>
    <cellStyle name="Примечание 2 5 16 9" xfId="53493"/>
    <cellStyle name="Примечание 2 5 17" xfId="53494"/>
    <cellStyle name="Примечание 2 5 17 10" xfId="53495"/>
    <cellStyle name="Примечание 2 5 17 11" xfId="53496"/>
    <cellStyle name="Примечание 2 5 17 2" xfId="53497"/>
    <cellStyle name="Примечание 2 5 17 3" xfId="53498"/>
    <cellStyle name="Примечание 2 5 17 4" xfId="53499"/>
    <cellStyle name="Примечание 2 5 17 5" xfId="53500"/>
    <cellStyle name="Примечание 2 5 17 6" xfId="53501"/>
    <cellStyle name="Примечание 2 5 17 7" xfId="53502"/>
    <cellStyle name="Примечание 2 5 17 8" xfId="53503"/>
    <cellStyle name="Примечание 2 5 17 9" xfId="53504"/>
    <cellStyle name="Примечание 2 5 18" xfId="53505"/>
    <cellStyle name="Примечание 2 5 18 10" xfId="53506"/>
    <cellStyle name="Примечание 2 5 18 11" xfId="53507"/>
    <cellStyle name="Примечание 2 5 18 2" xfId="53508"/>
    <cellStyle name="Примечание 2 5 18 3" xfId="53509"/>
    <cellStyle name="Примечание 2 5 18 4" xfId="53510"/>
    <cellStyle name="Примечание 2 5 18 5" xfId="53511"/>
    <cellStyle name="Примечание 2 5 18 6" xfId="53512"/>
    <cellStyle name="Примечание 2 5 18 7" xfId="53513"/>
    <cellStyle name="Примечание 2 5 18 8" xfId="53514"/>
    <cellStyle name="Примечание 2 5 18 9" xfId="53515"/>
    <cellStyle name="Примечание 2 5 19" xfId="53516"/>
    <cellStyle name="Примечание 2 5 2" xfId="53517"/>
    <cellStyle name="Примечание 2 5 2 10" xfId="53518"/>
    <cellStyle name="Примечание 2 5 2 11" xfId="53519"/>
    <cellStyle name="Примечание 2 5 2 2" xfId="53520"/>
    <cellStyle name="Примечание 2 5 2 3" xfId="53521"/>
    <cellStyle name="Примечание 2 5 2 4" xfId="53522"/>
    <cellStyle name="Примечание 2 5 2 5" xfId="53523"/>
    <cellStyle name="Примечание 2 5 2 6" xfId="53524"/>
    <cellStyle name="Примечание 2 5 2 7" xfId="53525"/>
    <cellStyle name="Примечание 2 5 2 8" xfId="53526"/>
    <cellStyle name="Примечание 2 5 2 9" xfId="53527"/>
    <cellStyle name="Примечание 2 5 20" xfId="53528"/>
    <cellStyle name="Примечание 2 5 21" xfId="53529"/>
    <cellStyle name="Примечание 2 5 22" xfId="53530"/>
    <cellStyle name="Примечание 2 5 23" xfId="53531"/>
    <cellStyle name="Примечание 2 5 24" xfId="53532"/>
    <cellStyle name="Примечание 2 5 25" xfId="53533"/>
    <cellStyle name="Примечание 2 5 26" xfId="53534"/>
    <cellStyle name="Примечание 2 5 27" xfId="53535"/>
    <cellStyle name="Примечание 2 5 28" xfId="53536"/>
    <cellStyle name="Примечание 2 5 29" xfId="53537"/>
    <cellStyle name="Примечание 2 5 3" xfId="53538"/>
    <cellStyle name="Примечание 2 5 3 10" xfId="53539"/>
    <cellStyle name="Примечание 2 5 3 11" xfId="53540"/>
    <cellStyle name="Примечание 2 5 3 2" xfId="53541"/>
    <cellStyle name="Примечание 2 5 3 3" xfId="53542"/>
    <cellStyle name="Примечание 2 5 3 4" xfId="53543"/>
    <cellStyle name="Примечание 2 5 3 5" xfId="53544"/>
    <cellStyle name="Примечание 2 5 3 6" xfId="53545"/>
    <cellStyle name="Примечание 2 5 3 7" xfId="53546"/>
    <cellStyle name="Примечание 2 5 3 8" xfId="53547"/>
    <cellStyle name="Примечание 2 5 3 9" xfId="53548"/>
    <cellStyle name="Примечание 2 5 30" xfId="53549"/>
    <cellStyle name="Примечание 2 5 31" xfId="53550"/>
    <cellStyle name="Примечание 2 5 32" xfId="53551"/>
    <cellStyle name="Примечание 2 5 33" xfId="53552"/>
    <cellStyle name="Примечание 2 5 34" xfId="53553"/>
    <cellStyle name="Примечание 2 5 35" xfId="53554"/>
    <cellStyle name="Примечание 2 5 36" xfId="53555"/>
    <cellStyle name="Примечание 2 5 37" xfId="53556"/>
    <cellStyle name="Примечание 2 5 38" xfId="53557"/>
    <cellStyle name="Примечание 2 5 39" xfId="53558"/>
    <cellStyle name="Примечание 2 5 4" xfId="53559"/>
    <cellStyle name="Примечание 2 5 4 10" xfId="53560"/>
    <cellStyle name="Примечание 2 5 4 11" xfId="53561"/>
    <cellStyle name="Примечание 2 5 4 2" xfId="53562"/>
    <cellStyle name="Примечание 2 5 4 3" xfId="53563"/>
    <cellStyle name="Примечание 2 5 4 4" xfId="53564"/>
    <cellStyle name="Примечание 2 5 4 5" xfId="53565"/>
    <cellStyle name="Примечание 2 5 4 6" xfId="53566"/>
    <cellStyle name="Примечание 2 5 4 7" xfId="53567"/>
    <cellStyle name="Примечание 2 5 4 8" xfId="53568"/>
    <cellStyle name="Примечание 2 5 4 9" xfId="53569"/>
    <cellStyle name="Примечание 2 5 40" xfId="53570"/>
    <cellStyle name="Примечание 2 5 5" xfId="53571"/>
    <cellStyle name="Примечание 2 5 5 10" xfId="53572"/>
    <cellStyle name="Примечание 2 5 5 11" xfId="53573"/>
    <cellStyle name="Примечание 2 5 5 2" xfId="53574"/>
    <cellStyle name="Примечание 2 5 5 3" xfId="53575"/>
    <cellStyle name="Примечание 2 5 5 4" xfId="53576"/>
    <cellStyle name="Примечание 2 5 5 5" xfId="53577"/>
    <cellStyle name="Примечание 2 5 5 6" xfId="53578"/>
    <cellStyle name="Примечание 2 5 5 7" xfId="53579"/>
    <cellStyle name="Примечание 2 5 5 8" xfId="53580"/>
    <cellStyle name="Примечание 2 5 5 9" xfId="53581"/>
    <cellStyle name="Примечание 2 5 6" xfId="53582"/>
    <cellStyle name="Примечание 2 5 6 10" xfId="53583"/>
    <cellStyle name="Примечание 2 5 6 11" xfId="53584"/>
    <cellStyle name="Примечание 2 5 6 2" xfId="53585"/>
    <cellStyle name="Примечание 2 5 6 3" xfId="53586"/>
    <cellStyle name="Примечание 2 5 6 4" xfId="53587"/>
    <cellStyle name="Примечание 2 5 6 5" xfId="53588"/>
    <cellStyle name="Примечание 2 5 6 6" xfId="53589"/>
    <cellStyle name="Примечание 2 5 6 7" xfId="53590"/>
    <cellStyle name="Примечание 2 5 6 8" xfId="53591"/>
    <cellStyle name="Примечание 2 5 6 9" xfId="53592"/>
    <cellStyle name="Примечание 2 5 7" xfId="53593"/>
    <cellStyle name="Примечание 2 5 7 10" xfId="53594"/>
    <cellStyle name="Примечание 2 5 7 11" xfId="53595"/>
    <cellStyle name="Примечание 2 5 7 2" xfId="53596"/>
    <cellStyle name="Примечание 2 5 7 3" xfId="53597"/>
    <cellStyle name="Примечание 2 5 7 4" xfId="53598"/>
    <cellStyle name="Примечание 2 5 7 5" xfId="53599"/>
    <cellStyle name="Примечание 2 5 7 6" xfId="53600"/>
    <cellStyle name="Примечание 2 5 7 7" xfId="53601"/>
    <cellStyle name="Примечание 2 5 7 8" xfId="53602"/>
    <cellStyle name="Примечание 2 5 7 9" xfId="53603"/>
    <cellStyle name="Примечание 2 5 8" xfId="53604"/>
    <cellStyle name="Примечание 2 5 8 10" xfId="53605"/>
    <cellStyle name="Примечание 2 5 8 11" xfId="53606"/>
    <cellStyle name="Примечание 2 5 8 2" xfId="53607"/>
    <cellStyle name="Примечание 2 5 8 3" xfId="53608"/>
    <cellStyle name="Примечание 2 5 8 4" xfId="53609"/>
    <cellStyle name="Примечание 2 5 8 5" xfId="53610"/>
    <cellStyle name="Примечание 2 5 8 6" xfId="53611"/>
    <cellStyle name="Примечание 2 5 8 7" xfId="53612"/>
    <cellStyle name="Примечание 2 5 8 8" xfId="53613"/>
    <cellStyle name="Примечание 2 5 8 9" xfId="53614"/>
    <cellStyle name="Примечание 2 5 9" xfId="53615"/>
    <cellStyle name="Примечание 2 5 9 10" xfId="53616"/>
    <cellStyle name="Примечание 2 5 9 11" xfId="53617"/>
    <cellStyle name="Примечание 2 5 9 2" xfId="53618"/>
    <cellStyle name="Примечание 2 5 9 3" xfId="53619"/>
    <cellStyle name="Примечание 2 5 9 4" xfId="53620"/>
    <cellStyle name="Примечание 2 5 9 5" xfId="53621"/>
    <cellStyle name="Примечание 2 5 9 6" xfId="53622"/>
    <cellStyle name="Примечание 2 5 9 7" xfId="53623"/>
    <cellStyle name="Примечание 2 5 9 8" xfId="53624"/>
    <cellStyle name="Примечание 2 5 9 9" xfId="53625"/>
    <cellStyle name="Примечание 2 6" xfId="53626"/>
    <cellStyle name="Примечание 2 6 10" xfId="53627"/>
    <cellStyle name="Примечание 2 6 10 10" xfId="53628"/>
    <cellStyle name="Примечание 2 6 10 11" xfId="53629"/>
    <cellStyle name="Примечание 2 6 10 2" xfId="53630"/>
    <cellStyle name="Примечание 2 6 10 3" xfId="53631"/>
    <cellStyle name="Примечание 2 6 10 4" xfId="53632"/>
    <cellStyle name="Примечание 2 6 10 5" xfId="53633"/>
    <cellStyle name="Примечание 2 6 10 6" xfId="53634"/>
    <cellStyle name="Примечание 2 6 10 7" xfId="53635"/>
    <cellStyle name="Примечание 2 6 10 8" xfId="53636"/>
    <cellStyle name="Примечание 2 6 10 9" xfId="53637"/>
    <cellStyle name="Примечание 2 6 11" xfId="53638"/>
    <cellStyle name="Примечание 2 6 11 10" xfId="53639"/>
    <cellStyle name="Примечание 2 6 11 11" xfId="53640"/>
    <cellStyle name="Примечание 2 6 11 2" xfId="53641"/>
    <cellStyle name="Примечание 2 6 11 3" xfId="53642"/>
    <cellStyle name="Примечание 2 6 11 4" xfId="53643"/>
    <cellStyle name="Примечание 2 6 11 5" xfId="53644"/>
    <cellStyle name="Примечание 2 6 11 6" xfId="53645"/>
    <cellStyle name="Примечание 2 6 11 7" xfId="53646"/>
    <cellStyle name="Примечание 2 6 11 8" xfId="53647"/>
    <cellStyle name="Примечание 2 6 11 9" xfId="53648"/>
    <cellStyle name="Примечание 2 6 12" xfId="53649"/>
    <cellStyle name="Примечание 2 6 12 10" xfId="53650"/>
    <cellStyle name="Примечание 2 6 12 11" xfId="53651"/>
    <cellStyle name="Примечание 2 6 12 2" xfId="53652"/>
    <cellStyle name="Примечание 2 6 12 3" xfId="53653"/>
    <cellStyle name="Примечание 2 6 12 4" xfId="53654"/>
    <cellStyle name="Примечание 2 6 12 5" xfId="53655"/>
    <cellStyle name="Примечание 2 6 12 6" xfId="53656"/>
    <cellStyle name="Примечание 2 6 12 7" xfId="53657"/>
    <cellStyle name="Примечание 2 6 12 8" xfId="53658"/>
    <cellStyle name="Примечание 2 6 12 9" xfId="53659"/>
    <cellStyle name="Примечание 2 6 13" xfId="53660"/>
    <cellStyle name="Примечание 2 6 13 10" xfId="53661"/>
    <cellStyle name="Примечание 2 6 13 11" xfId="53662"/>
    <cellStyle name="Примечание 2 6 13 2" xfId="53663"/>
    <cellStyle name="Примечание 2 6 13 3" xfId="53664"/>
    <cellStyle name="Примечание 2 6 13 4" xfId="53665"/>
    <cellStyle name="Примечание 2 6 13 5" xfId="53666"/>
    <cellStyle name="Примечание 2 6 13 6" xfId="53667"/>
    <cellStyle name="Примечание 2 6 13 7" xfId="53668"/>
    <cellStyle name="Примечание 2 6 13 8" xfId="53669"/>
    <cellStyle name="Примечание 2 6 13 9" xfId="53670"/>
    <cellStyle name="Примечание 2 6 14" xfId="53671"/>
    <cellStyle name="Примечание 2 6 14 10" xfId="53672"/>
    <cellStyle name="Примечание 2 6 14 11" xfId="53673"/>
    <cellStyle name="Примечание 2 6 14 2" xfId="53674"/>
    <cellStyle name="Примечание 2 6 14 3" xfId="53675"/>
    <cellStyle name="Примечание 2 6 14 4" xfId="53676"/>
    <cellStyle name="Примечание 2 6 14 5" xfId="53677"/>
    <cellStyle name="Примечание 2 6 14 6" xfId="53678"/>
    <cellStyle name="Примечание 2 6 14 7" xfId="53679"/>
    <cellStyle name="Примечание 2 6 14 8" xfId="53680"/>
    <cellStyle name="Примечание 2 6 14 9" xfId="53681"/>
    <cellStyle name="Примечание 2 6 15" xfId="53682"/>
    <cellStyle name="Примечание 2 6 15 10" xfId="53683"/>
    <cellStyle name="Примечание 2 6 15 11" xfId="53684"/>
    <cellStyle name="Примечание 2 6 15 2" xfId="53685"/>
    <cellStyle name="Примечание 2 6 15 3" xfId="53686"/>
    <cellStyle name="Примечание 2 6 15 4" xfId="53687"/>
    <cellStyle name="Примечание 2 6 15 5" xfId="53688"/>
    <cellStyle name="Примечание 2 6 15 6" xfId="53689"/>
    <cellStyle name="Примечание 2 6 15 7" xfId="53690"/>
    <cellStyle name="Примечание 2 6 15 8" xfId="53691"/>
    <cellStyle name="Примечание 2 6 15 9" xfId="53692"/>
    <cellStyle name="Примечание 2 6 16" xfId="53693"/>
    <cellStyle name="Примечание 2 6 16 10" xfId="53694"/>
    <cellStyle name="Примечание 2 6 16 11" xfId="53695"/>
    <cellStyle name="Примечание 2 6 16 2" xfId="53696"/>
    <cellStyle name="Примечание 2 6 16 3" xfId="53697"/>
    <cellStyle name="Примечание 2 6 16 4" xfId="53698"/>
    <cellStyle name="Примечание 2 6 16 5" xfId="53699"/>
    <cellStyle name="Примечание 2 6 16 6" xfId="53700"/>
    <cellStyle name="Примечание 2 6 16 7" xfId="53701"/>
    <cellStyle name="Примечание 2 6 16 8" xfId="53702"/>
    <cellStyle name="Примечание 2 6 16 9" xfId="53703"/>
    <cellStyle name="Примечание 2 6 17" xfId="53704"/>
    <cellStyle name="Примечание 2 6 17 10" xfId="53705"/>
    <cellStyle name="Примечание 2 6 17 11" xfId="53706"/>
    <cellStyle name="Примечание 2 6 17 2" xfId="53707"/>
    <cellStyle name="Примечание 2 6 17 3" xfId="53708"/>
    <cellStyle name="Примечание 2 6 17 4" xfId="53709"/>
    <cellStyle name="Примечание 2 6 17 5" xfId="53710"/>
    <cellStyle name="Примечание 2 6 17 6" xfId="53711"/>
    <cellStyle name="Примечание 2 6 17 7" xfId="53712"/>
    <cellStyle name="Примечание 2 6 17 8" xfId="53713"/>
    <cellStyle name="Примечание 2 6 17 9" xfId="53714"/>
    <cellStyle name="Примечание 2 6 18" xfId="53715"/>
    <cellStyle name="Примечание 2 6 18 10" xfId="53716"/>
    <cellStyle name="Примечание 2 6 18 11" xfId="53717"/>
    <cellStyle name="Примечание 2 6 18 2" xfId="53718"/>
    <cellStyle name="Примечание 2 6 18 3" xfId="53719"/>
    <cellStyle name="Примечание 2 6 18 4" xfId="53720"/>
    <cellStyle name="Примечание 2 6 18 5" xfId="53721"/>
    <cellStyle name="Примечание 2 6 18 6" xfId="53722"/>
    <cellStyle name="Примечание 2 6 18 7" xfId="53723"/>
    <cellStyle name="Примечание 2 6 18 8" xfId="53724"/>
    <cellStyle name="Примечание 2 6 18 9" xfId="53725"/>
    <cellStyle name="Примечание 2 6 19" xfId="53726"/>
    <cellStyle name="Примечание 2 6 2" xfId="53727"/>
    <cellStyle name="Примечание 2 6 2 10" xfId="53728"/>
    <cellStyle name="Примечание 2 6 2 11" xfId="53729"/>
    <cellStyle name="Примечание 2 6 2 2" xfId="53730"/>
    <cellStyle name="Примечание 2 6 2 3" xfId="53731"/>
    <cellStyle name="Примечание 2 6 2 4" xfId="53732"/>
    <cellStyle name="Примечание 2 6 2 5" xfId="53733"/>
    <cellStyle name="Примечание 2 6 2 6" xfId="53734"/>
    <cellStyle name="Примечание 2 6 2 7" xfId="53735"/>
    <cellStyle name="Примечание 2 6 2 8" xfId="53736"/>
    <cellStyle name="Примечание 2 6 2 9" xfId="53737"/>
    <cellStyle name="Примечание 2 6 20" xfId="53738"/>
    <cellStyle name="Примечание 2 6 21" xfId="53739"/>
    <cellStyle name="Примечание 2 6 22" xfId="53740"/>
    <cellStyle name="Примечание 2 6 23" xfId="53741"/>
    <cellStyle name="Примечание 2 6 24" xfId="53742"/>
    <cellStyle name="Примечание 2 6 25" xfId="53743"/>
    <cellStyle name="Примечание 2 6 26" xfId="53744"/>
    <cellStyle name="Примечание 2 6 27" xfId="53745"/>
    <cellStyle name="Примечание 2 6 28" xfId="53746"/>
    <cellStyle name="Примечание 2 6 29" xfId="53747"/>
    <cellStyle name="Примечание 2 6 3" xfId="53748"/>
    <cellStyle name="Примечание 2 6 3 10" xfId="53749"/>
    <cellStyle name="Примечание 2 6 3 11" xfId="53750"/>
    <cellStyle name="Примечание 2 6 3 2" xfId="53751"/>
    <cellStyle name="Примечание 2 6 3 3" xfId="53752"/>
    <cellStyle name="Примечание 2 6 3 4" xfId="53753"/>
    <cellStyle name="Примечание 2 6 3 5" xfId="53754"/>
    <cellStyle name="Примечание 2 6 3 6" xfId="53755"/>
    <cellStyle name="Примечание 2 6 3 7" xfId="53756"/>
    <cellStyle name="Примечание 2 6 3 8" xfId="53757"/>
    <cellStyle name="Примечание 2 6 3 9" xfId="53758"/>
    <cellStyle name="Примечание 2 6 30" xfId="53759"/>
    <cellStyle name="Примечание 2 6 31" xfId="53760"/>
    <cellStyle name="Примечание 2 6 32" xfId="53761"/>
    <cellStyle name="Примечание 2 6 33" xfId="53762"/>
    <cellStyle name="Примечание 2 6 34" xfId="53763"/>
    <cellStyle name="Примечание 2 6 35" xfId="53764"/>
    <cellStyle name="Примечание 2 6 36" xfId="53765"/>
    <cellStyle name="Примечание 2 6 37" xfId="53766"/>
    <cellStyle name="Примечание 2 6 38" xfId="53767"/>
    <cellStyle name="Примечание 2 6 39" xfId="53768"/>
    <cellStyle name="Примечание 2 6 4" xfId="53769"/>
    <cellStyle name="Примечание 2 6 4 10" xfId="53770"/>
    <cellStyle name="Примечание 2 6 4 11" xfId="53771"/>
    <cellStyle name="Примечание 2 6 4 2" xfId="53772"/>
    <cellStyle name="Примечание 2 6 4 3" xfId="53773"/>
    <cellStyle name="Примечание 2 6 4 4" xfId="53774"/>
    <cellStyle name="Примечание 2 6 4 5" xfId="53775"/>
    <cellStyle name="Примечание 2 6 4 6" xfId="53776"/>
    <cellStyle name="Примечание 2 6 4 7" xfId="53777"/>
    <cellStyle name="Примечание 2 6 4 8" xfId="53778"/>
    <cellStyle name="Примечание 2 6 4 9" xfId="53779"/>
    <cellStyle name="Примечание 2 6 40" xfId="53780"/>
    <cellStyle name="Примечание 2 6 5" xfId="53781"/>
    <cellStyle name="Примечание 2 6 5 10" xfId="53782"/>
    <cellStyle name="Примечание 2 6 5 11" xfId="53783"/>
    <cellStyle name="Примечание 2 6 5 2" xfId="53784"/>
    <cellStyle name="Примечание 2 6 5 3" xfId="53785"/>
    <cellStyle name="Примечание 2 6 5 4" xfId="53786"/>
    <cellStyle name="Примечание 2 6 5 5" xfId="53787"/>
    <cellStyle name="Примечание 2 6 5 6" xfId="53788"/>
    <cellStyle name="Примечание 2 6 5 7" xfId="53789"/>
    <cellStyle name="Примечание 2 6 5 8" xfId="53790"/>
    <cellStyle name="Примечание 2 6 5 9" xfId="53791"/>
    <cellStyle name="Примечание 2 6 6" xfId="53792"/>
    <cellStyle name="Примечание 2 6 6 10" xfId="53793"/>
    <cellStyle name="Примечание 2 6 6 11" xfId="53794"/>
    <cellStyle name="Примечание 2 6 6 2" xfId="53795"/>
    <cellStyle name="Примечание 2 6 6 3" xfId="53796"/>
    <cellStyle name="Примечание 2 6 6 4" xfId="53797"/>
    <cellStyle name="Примечание 2 6 6 5" xfId="53798"/>
    <cellStyle name="Примечание 2 6 6 6" xfId="53799"/>
    <cellStyle name="Примечание 2 6 6 7" xfId="53800"/>
    <cellStyle name="Примечание 2 6 6 8" xfId="53801"/>
    <cellStyle name="Примечание 2 6 6 9" xfId="53802"/>
    <cellStyle name="Примечание 2 6 7" xfId="53803"/>
    <cellStyle name="Примечание 2 6 7 10" xfId="53804"/>
    <cellStyle name="Примечание 2 6 7 11" xfId="53805"/>
    <cellStyle name="Примечание 2 6 7 2" xfId="53806"/>
    <cellStyle name="Примечание 2 6 7 3" xfId="53807"/>
    <cellStyle name="Примечание 2 6 7 4" xfId="53808"/>
    <cellStyle name="Примечание 2 6 7 5" xfId="53809"/>
    <cellStyle name="Примечание 2 6 7 6" xfId="53810"/>
    <cellStyle name="Примечание 2 6 7 7" xfId="53811"/>
    <cellStyle name="Примечание 2 6 7 8" xfId="53812"/>
    <cellStyle name="Примечание 2 6 7 9" xfId="53813"/>
    <cellStyle name="Примечание 2 6 8" xfId="53814"/>
    <cellStyle name="Примечание 2 6 8 10" xfId="53815"/>
    <cellStyle name="Примечание 2 6 8 11" xfId="53816"/>
    <cellStyle name="Примечание 2 6 8 2" xfId="53817"/>
    <cellStyle name="Примечание 2 6 8 3" xfId="53818"/>
    <cellStyle name="Примечание 2 6 8 4" xfId="53819"/>
    <cellStyle name="Примечание 2 6 8 5" xfId="53820"/>
    <cellStyle name="Примечание 2 6 8 6" xfId="53821"/>
    <cellStyle name="Примечание 2 6 8 7" xfId="53822"/>
    <cellStyle name="Примечание 2 6 8 8" xfId="53823"/>
    <cellStyle name="Примечание 2 6 8 9" xfId="53824"/>
    <cellStyle name="Примечание 2 6 9" xfId="53825"/>
    <cellStyle name="Примечание 2 6 9 10" xfId="53826"/>
    <cellStyle name="Примечание 2 6 9 11" xfId="53827"/>
    <cellStyle name="Примечание 2 6 9 2" xfId="53828"/>
    <cellStyle name="Примечание 2 6 9 3" xfId="53829"/>
    <cellStyle name="Примечание 2 6 9 4" xfId="53830"/>
    <cellStyle name="Примечание 2 6 9 5" xfId="53831"/>
    <cellStyle name="Примечание 2 6 9 6" xfId="53832"/>
    <cellStyle name="Примечание 2 6 9 7" xfId="53833"/>
    <cellStyle name="Примечание 2 6 9 8" xfId="53834"/>
    <cellStyle name="Примечание 2 6 9 9" xfId="53835"/>
    <cellStyle name="Примечание 2 7" xfId="53836"/>
    <cellStyle name="Примечание 2 7 10" xfId="53837"/>
    <cellStyle name="Примечание 2 7 10 10" xfId="53838"/>
    <cellStyle name="Примечание 2 7 10 11" xfId="53839"/>
    <cellStyle name="Примечание 2 7 10 2" xfId="53840"/>
    <cellStyle name="Примечание 2 7 10 3" xfId="53841"/>
    <cellStyle name="Примечание 2 7 10 4" xfId="53842"/>
    <cellStyle name="Примечание 2 7 10 5" xfId="53843"/>
    <cellStyle name="Примечание 2 7 10 6" xfId="53844"/>
    <cellStyle name="Примечание 2 7 10 7" xfId="53845"/>
    <cellStyle name="Примечание 2 7 10 8" xfId="53846"/>
    <cellStyle name="Примечание 2 7 10 9" xfId="53847"/>
    <cellStyle name="Примечание 2 7 11" xfId="53848"/>
    <cellStyle name="Примечание 2 7 11 10" xfId="53849"/>
    <cellStyle name="Примечание 2 7 11 11" xfId="53850"/>
    <cellStyle name="Примечание 2 7 11 2" xfId="53851"/>
    <cellStyle name="Примечание 2 7 11 3" xfId="53852"/>
    <cellStyle name="Примечание 2 7 11 4" xfId="53853"/>
    <cellStyle name="Примечание 2 7 11 5" xfId="53854"/>
    <cellStyle name="Примечание 2 7 11 6" xfId="53855"/>
    <cellStyle name="Примечание 2 7 11 7" xfId="53856"/>
    <cellStyle name="Примечание 2 7 11 8" xfId="53857"/>
    <cellStyle name="Примечание 2 7 11 9" xfId="53858"/>
    <cellStyle name="Примечание 2 7 12" xfId="53859"/>
    <cellStyle name="Примечание 2 7 12 10" xfId="53860"/>
    <cellStyle name="Примечание 2 7 12 11" xfId="53861"/>
    <cellStyle name="Примечание 2 7 12 2" xfId="53862"/>
    <cellStyle name="Примечание 2 7 12 3" xfId="53863"/>
    <cellStyle name="Примечание 2 7 12 4" xfId="53864"/>
    <cellStyle name="Примечание 2 7 12 5" xfId="53865"/>
    <cellStyle name="Примечание 2 7 12 6" xfId="53866"/>
    <cellStyle name="Примечание 2 7 12 7" xfId="53867"/>
    <cellStyle name="Примечание 2 7 12 8" xfId="53868"/>
    <cellStyle name="Примечание 2 7 12 9" xfId="53869"/>
    <cellStyle name="Примечание 2 7 13" xfId="53870"/>
    <cellStyle name="Примечание 2 7 13 10" xfId="53871"/>
    <cellStyle name="Примечание 2 7 13 11" xfId="53872"/>
    <cellStyle name="Примечание 2 7 13 2" xfId="53873"/>
    <cellStyle name="Примечание 2 7 13 3" xfId="53874"/>
    <cellStyle name="Примечание 2 7 13 4" xfId="53875"/>
    <cellStyle name="Примечание 2 7 13 5" xfId="53876"/>
    <cellStyle name="Примечание 2 7 13 6" xfId="53877"/>
    <cellStyle name="Примечание 2 7 13 7" xfId="53878"/>
    <cellStyle name="Примечание 2 7 13 8" xfId="53879"/>
    <cellStyle name="Примечание 2 7 13 9" xfId="53880"/>
    <cellStyle name="Примечание 2 7 14" xfId="53881"/>
    <cellStyle name="Примечание 2 7 14 10" xfId="53882"/>
    <cellStyle name="Примечание 2 7 14 11" xfId="53883"/>
    <cellStyle name="Примечание 2 7 14 2" xfId="53884"/>
    <cellStyle name="Примечание 2 7 14 3" xfId="53885"/>
    <cellStyle name="Примечание 2 7 14 4" xfId="53886"/>
    <cellStyle name="Примечание 2 7 14 5" xfId="53887"/>
    <cellStyle name="Примечание 2 7 14 6" xfId="53888"/>
    <cellStyle name="Примечание 2 7 14 7" xfId="53889"/>
    <cellStyle name="Примечание 2 7 14 8" xfId="53890"/>
    <cellStyle name="Примечание 2 7 14 9" xfId="53891"/>
    <cellStyle name="Примечание 2 7 15" xfId="53892"/>
    <cellStyle name="Примечание 2 7 15 10" xfId="53893"/>
    <cellStyle name="Примечание 2 7 15 11" xfId="53894"/>
    <cellStyle name="Примечание 2 7 15 2" xfId="53895"/>
    <cellStyle name="Примечание 2 7 15 3" xfId="53896"/>
    <cellStyle name="Примечание 2 7 15 4" xfId="53897"/>
    <cellStyle name="Примечание 2 7 15 5" xfId="53898"/>
    <cellStyle name="Примечание 2 7 15 6" xfId="53899"/>
    <cellStyle name="Примечание 2 7 15 7" xfId="53900"/>
    <cellStyle name="Примечание 2 7 15 8" xfId="53901"/>
    <cellStyle name="Примечание 2 7 15 9" xfId="53902"/>
    <cellStyle name="Примечание 2 7 16" xfId="53903"/>
    <cellStyle name="Примечание 2 7 16 10" xfId="53904"/>
    <cellStyle name="Примечание 2 7 16 11" xfId="53905"/>
    <cellStyle name="Примечание 2 7 16 2" xfId="53906"/>
    <cellStyle name="Примечание 2 7 16 3" xfId="53907"/>
    <cellStyle name="Примечание 2 7 16 4" xfId="53908"/>
    <cellStyle name="Примечание 2 7 16 5" xfId="53909"/>
    <cellStyle name="Примечание 2 7 16 6" xfId="53910"/>
    <cellStyle name="Примечание 2 7 16 7" xfId="53911"/>
    <cellStyle name="Примечание 2 7 16 8" xfId="53912"/>
    <cellStyle name="Примечание 2 7 16 9" xfId="53913"/>
    <cellStyle name="Примечание 2 7 17" xfId="53914"/>
    <cellStyle name="Примечание 2 7 17 10" xfId="53915"/>
    <cellStyle name="Примечание 2 7 17 11" xfId="53916"/>
    <cellStyle name="Примечание 2 7 17 2" xfId="53917"/>
    <cellStyle name="Примечание 2 7 17 3" xfId="53918"/>
    <cellStyle name="Примечание 2 7 17 4" xfId="53919"/>
    <cellStyle name="Примечание 2 7 17 5" xfId="53920"/>
    <cellStyle name="Примечание 2 7 17 6" xfId="53921"/>
    <cellStyle name="Примечание 2 7 17 7" xfId="53922"/>
    <cellStyle name="Примечание 2 7 17 8" xfId="53923"/>
    <cellStyle name="Примечание 2 7 17 9" xfId="53924"/>
    <cellStyle name="Примечание 2 7 18" xfId="53925"/>
    <cellStyle name="Примечание 2 7 18 10" xfId="53926"/>
    <cellStyle name="Примечание 2 7 18 11" xfId="53927"/>
    <cellStyle name="Примечание 2 7 18 2" xfId="53928"/>
    <cellStyle name="Примечание 2 7 18 3" xfId="53929"/>
    <cellStyle name="Примечание 2 7 18 4" xfId="53930"/>
    <cellStyle name="Примечание 2 7 18 5" xfId="53931"/>
    <cellStyle name="Примечание 2 7 18 6" xfId="53932"/>
    <cellStyle name="Примечание 2 7 18 7" xfId="53933"/>
    <cellStyle name="Примечание 2 7 18 8" xfId="53934"/>
    <cellStyle name="Примечание 2 7 18 9" xfId="53935"/>
    <cellStyle name="Примечание 2 7 19" xfId="53936"/>
    <cellStyle name="Примечание 2 7 2" xfId="53937"/>
    <cellStyle name="Примечание 2 7 2 10" xfId="53938"/>
    <cellStyle name="Примечание 2 7 2 11" xfId="53939"/>
    <cellStyle name="Примечание 2 7 2 2" xfId="53940"/>
    <cellStyle name="Примечание 2 7 2 3" xfId="53941"/>
    <cellStyle name="Примечание 2 7 2 4" xfId="53942"/>
    <cellStyle name="Примечание 2 7 2 5" xfId="53943"/>
    <cellStyle name="Примечание 2 7 2 6" xfId="53944"/>
    <cellStyle name="Примечание 2 7 2 7" xfId="53945"/>
    <cellStyle name="Примечание 2 7 2 8" xfId="53946"/>
    <cellStyle name="Примечание 2 7 2 9" xfId="53947"/>
    <cellStyle name="Примечание 2 7 20" xfId="53948"/>
    <cellStyle name="Примечание 2 7 21" xfId="53949"/>
    <cellStyle name="Примечание 2 7 22" xfId="53950"/>
    <cellStyle name="Примечание 2 7 23" xfId="53951"/>
    <cellStyle name="Примечание 2 7 24" xfId="53952"/>
    <cellStyle name="Примечание 2 7 25" xfId="53953"/>
    <cellStyle name="Примечание 2 7 26" xfId="53954"/>
    <cellStyle name="Примечание 2 7 27" xfId="53955"/>
    <cellStyle name="Примечание 2 7 28" xfId="53956"/>
    <cellStyle name="Примечание 2 7 29" xfId="53957"/>
    <cellStyle name="Примечание 2 7 3" xfId="53958"/>
    <cellStyle name="Примечание 2 7 3 10" xfId="53959"/>
    <cellStyle name="Примечание 2 7 3 11" xfId="53960"/>
    <cellStyle name="Примечание 2 7 3 2" xfId="53961"/>
    <cellStyle name="Примечание 2 7 3 3" xfId="53962"/>
    <cellStyle name="Примечание 2 7 3 4" xfId="53963"/>
    <cellStyle name="Примечание 2 7 3 5" xfId="53964"/>
    <cellStyle name="Примечание 2 7 3 6" xfId="53965"/>
    <cellStyle name="Примечание 2 7 3 7" xfId="53966"/>
    <cellStyle name="Примечание 2 7 3 8" xfId="53967"/>
    <cellStyle name="Примечание 2 7 3 9" xfId="53968"/>
    <cellStyle name="Примечание 2 7 30" xfId="53969"/>
    <cellStyle name="Примечание 2 7 31" xfId="53970"/>
    <cellStyle name="Примечание 2 7 32" xfId="53971"/>
    <cellStyle name="Примечание 2 7 33" xfId="53972"/>
    <cellStyle name="Примечание 2 7 34" xfId="53973"/>
    <cellStyle name="Примечание 2 7 35" xfId="53974"/>
    <cellStyle name="Примечание 2 7 36" xfId="53975"/>
    <cellStyle name="Примечание 2 7 37" xfId="53976"/>
    <cellStyle name="Примечание 2 7 38" xfId="53977"/>
    <cellStyle name="Примечание 2 7 39" xfId="53978"/>
    <cellStyle name="Примечание 2 7 4" xfId="53979"/>
    <cellStyle name="Примечание 2 7 4 10" xfId="53980"/>
    <cellStyle name="Примечание 2 7 4 11" xfId="53981"/>
    <cellStyle name="Примечание 2 7 4 2" xfId="53982"/>
    <cellStyle name="Примечание 2 7 4 3" xfId="53983"/>
    <cellStyle name="Примечание 2 7 4 4" xfId="53984"/>
    <cellStyle name="Примечание 2 7 4 5" xfId="53985"/>
    <cellStyle name="Примечание 2 7 4 6" xfId="53986"/>
    <cellStyle name="Примечание 2 7 4 7" xfId="53987"/>
    <cellStyle name="Примечание 2 7 4 8" xfId="53988"/>
    <cellStyle name="Примечание 2 7 4 9" xfId="53989"/>
    <cellStyle name="Примечание 2 7 40" xfId="53990"/>
    <cellStyle name="Примечание 2 7 5" xfId="53991"/>
    <cellStyle name="Примечание 2 7 5 10" xfId="53992"/>
    <cellStyle name="Примечание 2 7 5 11" xfId="53993"/>
    <cellStyle name="Примечание 2 7 5 2" xfId="53994"/>
    <cellStyle name="Примечание 2 7 5 3" xfId="53995"/>
    <cellStyle name="Примечание 2 7 5 4" xfId="53996"/>
    <cellStyle name="Примечание 2 7 5 5" xfId="53997"/>
    <cellStyle name="Примечание 2 7 5 6" xfId="53998"/>
    <cellStyle name="Примечание 2 7 5 7" xfId="53999"/>
    <cellStyle name="Примечание 2 7 5 8" xfId="54000"/>
    <cellStyle name="Примечание 2 7 5 9" xfId="54001"/>
    <cellStyle name="Примечание 2 7 6" xfId="54002"/>
    <cellStyle name="Примечание 2 7 6 10" xfId="54003"/>
    <cellStyle name="Примечание 2 7 6 11" xfId="54004"/>
    <cellStyle name="Примечание 2 7 6 2" xfId="54005"/>
    <cellStyle name="Примечание 2 7 6 3" xfId="54006"/>
    <cellStyle name="Примечание 2 7 6 4" xfId="54007"/>
    <cellStyle name="Примечание 2 7 6 5" xfId="54008"/>
    <cellStyle name="Примечание 2 7 6 6" xfId="54009"/>
    <cellStyle name="Примечание 2 7 6 7" xfId="54010"/>
    <cellStyle name="Примечание 2 7 6 8" xfId="54011"/>
    <cellStyle name="Примечание 2 7 6 9" xfId="54012"/>
    <cellStyle name="Примечание 2 7 7" xfId="54013"/>
    <cellStyle name="Примечание 2 7 7 10" xfId="54014"/>
    <cellStyle name="Примечание 2 7 7 11" xfId="54015"/>
    <cellStyle name="Примечание 2 7 7 2" xfId="54016"/>
    <cellStyle name="Примечание 2 7 7 3" xfId="54017"/>
    <cellStyle name="Примечание 2 7 7 4" xfId="54018"/>
    <cellStyle name="Примечание 2 7 7 5" xfId="54019"/>
    <cellStyle name="Примечание 2 7 7 6" xfId="54020"/>
    <cellStyle name="Примечание 2 7 7 7" xfId="54021"/>
    <cellStyle name="Примечание 2 7 7 8" xfId="54022"/>
    <cellStyle name="Примечание 2 7 7 9" xfId="54023"/>
    <cellStyle name="Примечание 2 7 8" xfId="54024"/>
    <cellStyle name="Примечание 2 7 8 10" xfId="54025"/>
    <cellStyle name="Примечание 2 7 8 11" xfId="54026"/>
    <cellStyle name="Примечание 2 7 8 2" xfId="54027"/>
    <cellStyle name="Примечание 2 7 8 3" xfId="54028"/>
    <cellStyle name="Примечание 2 7 8 4" xfId="54029"/>
    <cellStyle name="Примечание 2 7 8 5" xfId="54030"/>
    <cellStyle name="Примечание 2 7 8 6" xfId="54031"/>
    <cellStyle name="Примечание 2 7 8 7" xfId="54032"/>
    <cellStyle name="Примечание 2 7 8 8" xfId="54033"/>
    <cellStyle name="Примечание 2 7 8 9" xfId="54034"/>
    <cellStyle name="Примечание 2 7 9" xfId="54035"/>
    <cellStyle name="Примечание 2 7 9 10" xfId="54036"/>
    <cellStyle name="Примечание 2 7 9 11" xfId="54037"/>
    <cellStyle name="Примечание 2 7 9 2" xfId="54038"/>
    <cellStyle name="Примечание 2 7 9 3" xfId="54039"/>
    <cellStyle name="Примечание 2 7 9 4" xfId="54040"/>
    <cellStyle name="Примечание 2 7 9 5" xfId="54041"/>
    <cellStyle name="Примечание 2 7 9 6" xfId="54042"/>
    <cellStyle name="Примечание 2 7 9 7" xfId="54043"/>
    <cellStyle name="Примечание 2 7 9 8" xfId="54044"/>
    <cellStyle name="Примечание 2 7 9 9" xfId="54045"/>
    <cellStyle name="Примечание 2 8" xfId="54046"/>
    <cellStyle name="Примечание 2 8 10" xfId="54047"/>
    <cellStyle name="Примечание 2 8 10 10" xfId="54048"/>
    <cellStyle name="Примечание 2 8 10 11" xfId="54049"/>
    <cellStyle name="Примечание 2 8 10 2" xfId="54050"/>
    <cellStyle name="Примечание 2 8 10 3" xfId="54051"/>
    <cellStyle name="Примечание 2 8 10 4" xfId="54052"/>
    <cellStyle name="Примечание 2 8 10 5" xfId="54053"/>
    <cellStyle name="Примечание 2 8 10 6" xfId="54054"/>
    <cellStyle name="Примечание 2 8 10 7" xfId="54055"/>
    <cellStyle name="Примечание 2 8 10 8" xfId="54056"/>
    <cellStyle name="Примечание 2 8 10 9" xfId="54057"/>
    <cellStyle name="Примечание 2 8 11" xfId="54058"/>
    <cellStyle name="Примечание 2 8 11 10" xfId="54059"/>
    <cellStyle name="Примечание 2 8 11 11" xfId="54060"/>
    <cellStyle name="Примечание 2 8 11 2" xfId="54061"/>
    <cellStyle name="Примечание 2 8 11 3" xfId="54062"/>
    <cellStyle name="Примечание 2 8 11 4" xfId="54063"/>
    <cellStyle name="Примечание 2 8 11 5" xfId="54064"/>
    <cellStyle name="Примечание 2 8 11 6" xfId="54065"/>
    <cellStyle name="Примечание 2 8 11 7" xfId="54066"/>
    <cellStyle name="Примечание 2 8 11 8" xfId="54067"/>
    <cellStyle name="Примечание 2 8 11 9" xfId="54068"/>
    <cellStyle name="Примечание 2 8 12" xfId="54069"/>
    <cellStyle name="Примечание 2 8 12 10" xfId="54070"/>
    <cellStyle name="Примечание 2 8 12 11" xfId="54071"/>
    <cellStyle name="Примечание 2 8 12 2" xfId="54072"/>
    <cellStyle name="Примечание 2 8 12 3" xfId="54073"/>
    <cellStyle name="Примечание 2 8 12 4" xfId="54074"/>
    <cellStyle name="Примечание 2 8 12 5" xfId="54075"/>
    <cellStyle name="Примечание 2 8 12 6" xfId="54076"/>
    <cellStyle name="Примечание 2 8 12 7" xfId="54077"/>
    <cellStyle name="Примечание 2 8 12 8" xfId="54078"/>
    <cellStyle name="Примечание 2 8 12 9" xfId="54079"/>
    <cellStyle name="Примечание 2 8 13" xfId="54080"/>
    <cellStyle name="Примечание 2 8 13 10" xfId="54081"/>
    <cellStyle name="Примечание 2 8 13 11" xfId="54082"/>
    <cellStyle name="Примечание 2 8 13 2" xfId="54083"/>
    <cellStyle name="Примечание 2 8 13 3" xfId="54084"/>
    <cellStyle name="Примечание 2 8 13 4" xfId="54085"/>
    <cellStyle name="Примечание 2 8 13 5" xfId="54086"/>
    <cellStyle name="Примечание 2 8 13 6" xfId="54087"/>
    <cellStyle name="Примечание 2 8 13 7" xfId="54088"/>
    <cellStyle name="Примечание 2 8 13 8" xfId="54089"/>
    <cellStyle name="Примечание 2 8 13 9" xfId="54090"/>
    <cellStyle name="Примечание 2 8 14" xfId="54091"/>
    <cellStyle name="Примечание 2 8 14 10" xfId="54092"/>
    <cellStyle name="Примечание 2 8 14 11" xfId="54093"/>
    <cellStyle name="Примечание 2 8 14 2" xfId="54094"/>
    <cellStyle name="Примечание 2 8 14 3" xfId="54095"/>
    <cellStyle name="Примечание 2 8 14 4" xfId="54096"/>
    <cellStyle name="Примечание 2 8 14 5" xfId="54097"/>
    <cellStyle name="Примечание 2 8 14 6" xfId="54098"/>
    <cellStyle name="Примечание 2 8 14 7" xfId="54099"/>
    <cellStyle name="Примечание 2 8 14 8" xfId="54100"/>
    <cellStyle name="Примечание 2 8 14 9" xfId="54101"/>
    <cellStyle name="Примечание 2 8 15" xfId="54102"/>
    <cellStyle name="Примечание 2 8 15 10" xfId="54103"/>
    <cellStyle name="Примечание 2 8 15 11" xfId="54104"/>
    <cellStyle name="Примечание 2 8 15 2" xfId="54105"/>
    <cellStyle name="Примечание 2 8 15 3" xfId="54106"/>
    <cellStyle name="Примечание 2 8 15 4" xfId="54107"/>
    <cellStyle name="Примечание 2 8 15 5" xfId="54108"/>
    <cellStyle name="Примечание 2 8 15 6" xfId="54109"/>
    <cellStyle name="Примечание 2 8 15 7" xfId="54110"/>
    <cellStyle name="Примечание 2 8 15 8" xfId="54111"/>
    <cellStyle name="Примечание 2 8 15 9" xfId="54112"/>
    <cellStyle name="Примечание 2 8 16" xfId="54113"/>
    <cellStyle name="Примечание 2 8 16 10" xfId="54114"/>
    <cellStyle name="Примечание 2 8 16 11" xfId="54115"/>
    <cellStyle name="Примечание 2 8 16 2" xfId="54116"/>
    <cellStyle name="Примечание 2 8 16 3" xfId="54117"/>
    <cellStyle name="Примечание 2 8 16 4" xfId="54118"/>
    <cellStyle name="Примечание 2 8 16 5" xfId="54119"/>
    <cellStyle name="Примечание 2 8 16 6" xfId="54120"/>
    <cellStyle name="Примечание 2 8 16 7" xfId="54121"/>
    <cellStyle name="Примечание 2 8 16 8" xfId="54122"/>
    <cellStyle name="Примечание 2 8 16 9" xfId="54123"/>
    <cellStyle name="Примечание 2 8 17" xfId="54124"/>
    <cellStyle name="Примечание 2 8 17 10" xfId="54125"/>
    <cellStyle name="Примечание 2 8 17 11" xfId="54126"/>
    <cellStyle name="Примечание 2 8 17 2" xfId="54127"/>
    <cellStyle name="Примечание 2 8 17 3" xfId="54128"/>
    <cellStyle name="Примечание 2 8 17 4" xfId="54129"/>
    <cellStyle name="Примечание 2 8 17 5" xfId="54130"/>
    <cellStyle name="Примечание 2 8 17 6" xfId="54131"/>
    <cellStyle name="Примечание 2 8 17 7" xfId="54132"/>
    <cellStyle name="Примечание 2 8 17 8" xfId="54133"/>
    <cellStyle name="Примечание 2 8 17 9" xfId="54134"/>
    <cellStyle name="Примечание 2 8 18" xfId="54135"/>
    <cellStyle name="Примечание 2 8 18 10" xfId="54136"/>
    <cellStyle name="Примечание 2 8 18 11" xfId="54137"/>
    <cellStyle name="Примечание 2 8 18 2" xfId="54138"/>
    <cellStyle name="Примечание 2 8 18 3" xfId="54139"/>
    <cellStyle name="Примечание 2 8 18 4" xfId="54140"/>
    <cellStyle name="Примечание 2 8 18 5" xfId="54141"/>
    <cellStyle name="Примечание 2 8 18 6" xfId="54142"/>
    <cellStyle name="Примечание 2 8 18 7" xfId="54143"/>
    <cellStyle name="Примечание 2 8 18 8" xfId="54144"/>
    <cellStyle name="Примечание 2 8 18 9" xfId="54145"/>
    <cellStyle name="Примечание 2 8 19" xfId="54146"/>
    <cellStyle name="Примечание 2 8 2" xfId="54147"/>
    <cellStyle name="Примечание 2 8 2 10" xfId="54148"/>
    <cellStyle name="Примечание 2 8 2 11" xfId="54149"/>
    <cellStyle name="Примечание 2 8 2 2" xfId="54150"/>
    <cellStyle name="Примечание 2 8 2 3" xfId="54151"/>
    <cellStyle name="Примечание 2 8 2 4" xfId="54152"/>
    <cellStyle name="Примечание 2 8 2 5" xfId="54153"/>
    <cellStyle name="Примечание 2 8 2 6" xfId="54154"/>
    <cellStyle name="Примечание 2 8 2 7" xfId="54155"/>
    <cellStyle name="Примечание 2 8 2 8" xfId="54156"/>
    <cellStyle name="Примечание 2 8 2 9" xfId="54157"/>
    <cellStyle name="Примечание 2 8 20" xfId="54158"/>
    <cellStyle name="Примечание 2 8 21" xfId="54159"/>
    <cellStyle name="Примечание 2 8 22" xfId="54160"/>
    <cellStyle name="Примечание 2 8 23" xfId="54161"/>
    <cellStyle name="Примечание 2 8 24" xfId="54162"/>
    <cellStyle name="Примечание 2 8 25" xfId="54163"/>
    <cellStyle name="Примечание 2 8 26" xfId="54164"/>
    <cellStyle name="Примечание 2 8 27" xfId="54165"/>
    <cellStyle name="Примечание 2 8 28" xfId="54166"/>
    <cellStyle name="Примечание 2 8 29" xfId="54167"/>
    <cellStyle name="Примечание 2 8 3" xfId="54168"/>
    <cellStyle name="Примечание 2 8 3 10" xfId="54169"/>
    <cellStyle name="Примечание 2 8 3 11" xfId="54170"/>
    <cellStyle name="Примечание 2 8 3 2" xfId="54171"/>
    <cellStyle name="Примечание 2 8 3 3" xfId="54172"/>
    <cellStyle name="Примечание 2 8 3 4" xfId="54173"/>
    <cellStyle name="Примечание 2 8 3 5" xfId="54174"/>
    <cellStyle name="Примечание 2 8 3 6" xfId="54175"/>
    <cellStyle name="Примечание 2 8 3 7" xfId="54176"/>
    <cellStyle name="Примечание 2 8 3 8" xfId="54177"/>
    <cellStyle name="Примечание 2 8 3 9" xfId="54178"/>
    <cellStyle name="Примечание 2 8 30" xfId="54179"/>
    <cellStyle name="Примечание 2 8 31" xfId="54180"/>
    <cellStyle name="Примечание 2 8 32" xfId="54181"/>
    <cellStyle name="Примечание 2 8 33" xfId="54182"/>
    <cellStyle name="Примечание 2 8 34" xfId="54183"/>
    <cellStyle name="Примечание 2 8 35" xfId="54184"/>
    <cellStyle name="Примечание 2 8 36" xfId="54185"/>
    <cellStyle name="Примечание 2 8 37" xfId="54186"/>
    <cellStyle name="Примечание 2 8 38" xfId="54187"/>
    <cellStyle name="Примечание 2 8 39" xfId="54188"/>
    <cellStyle name="Примечание 2 8 4" xfId="54189"/>
    <cellStyle name="Примечание 2 8 4 10" xfId="54190"/>
    <cellStyle name="Примечание 2 8 4 11" xfId="54191"/>
    <cellStyle name="Примечание 2 8 4 2" xfId="54192"/>
    <cellStyle name="Примечание 2 8 4 3" xfId="54193"/>
    <cellStyle name="Примечание 2 8 4 4" xfId="54194"/>
    <cellStyle name="Примечание 2 8 4 5" xfId="54195"/>
    <cellStyle name="Примечание 2 8 4 6" xfId="54196"/>
    <cellStyle name="Примечание 2 8 4 7" xfId="54197"/>
    <cellStyle name="Примечание 2 8 4 8" xfId="54198"/>
    <cellStyle name="Примечание 2 8 4 9" xfId="54199"/>
    <cellStyle name="Примечание 2 8 40" xfId="54200"/>
    <cellStyle name="Примечание 2 8 5" xfId="54201"/>
    <cellStyle name="Примечание 2 8 5 10" xfId="54202"/>
    <cellStyle name="Примечание 2 8 5 11" xfId="54203"/>
    <cellStyle name="Примечание 2 8 5 2" xfId="54204"/>
    <cellStyle name="Примечание 2 8 5 3" xfId="54205"/>
    <cellStyle name="Примечание 2 8 5 4" xfId="54206"/>
    <cellStyle name="Примечание 2 8 5 5" xfId="54207"/>
    <cellStyle name="Примечание 2 8 5 6" xfId="54208"/>
    <cellStyle name="Примечание 2 8 5 7" xfId="54209"/>
    <cellStyle name="Примечание 2 8 5 8" xfId="54210"/>
    <cellStyle name="Примечание 2 8 5 9" xfId="54211"/>
    <cellStyle name="Примечание 2 8 6" xfId="54212"/>
    <cellStyle name="Примечание 2 8 6 10" xfId="54213"/>
    <cellStyle name="Примечание 2 8 6 11" xfId="54214"/>
    <cellStyle name="Примечание 2 8 6 2" xfId="54215"/>
    <cellStyle name="Примечание 2 8 6 3" xfId="54216"/>
    <cellStyle name="Примечание 2 8 6 4" xfId="54217"/>
    <cellStyle name="Примечание 2 8 6 5" xfId="54218"/>
    <cellStyle name="Примечание 2 8 6 6" xfId="54219"/>
    <cellStyle name="Примечание 2 8 6 7" xfId="54220"/>
    <cellStyle name="Примечание 2 8 6 8" xfId="54221"/>
    <cellStyle name="Примечание 2 8 6 9" xfId="54222"/>
    <cellStyle name="Примечание 2 8 7" xfId="54223"/>
    <cellStyle name="Примечание 2 8 7 10" xfId="54224"/>
    <cellStyle name="Примечание 2 8 7 11" xfId="54225"/>
    <cellStyle name="Примечание 2 8 7 2" xfId="54226"/>
    <cellStyle name="Примечание 2 8 7 3" xfId="54227"/>
    <cellStyle name="Примечание 2 8 7 4" xfId="54228"/>
    <cellStyle name="Примечание 2 8 7 5" xfId="54229"/>
    <cellStyle name="Примечание 2 8 7 6" xfId="54230"/>
    <cellStyle name="Примечание 2 8 7 7" xfId="54231"/>
    <cellStyle name="Примечание 2 8 7 8" xfId="54232"/>
    <cellStyle name="Примечание 2 8 7 9" xfId="54233"/>
    <cellStyle name="Примечание 2 8 8" xfId="54234"/>
    <cellStyle name="Примечание 2 8 8 10" xfId="54235"/>
    <cellStyle name="Примечание 2 8 8 11" xfId="54236"/>
    <cellStyle name="Примечание 2 8 8 2" xfId="54237"/>
    <cellStyle name="Примечание 2 8 8 3" xfId="54238"/>
    <cellStyle name="Примечание 2 8 8 4" xfId="54239"/>
    <cellStyle name="Примечание 2 8 8 5" xfId="54240"/>
    <cellStyle name="Примечание 2 8 8 6" xfId="54241"/>
    <cellStyle name="Примечание 2 8 8 7" xfId="54242"/>
    <cellStyle name="Примечание 2 8 8 8" xfId="54243"/>
    <cellStyle name="Примечание 2 8 8 9" xfId="54244"/>
    <cellStyle name="Примечание 2 8 9" xfId="54245"/>
    <cellStyle name="Примечание 2 8 9 10" xfId="54246"/>
    <cellStyle name="Примечание 2 8 9 11" xfId="54247"/>
    <cellStyle name="Примечание 2 8 9 2" xfId="54248"/>
    <cellStyle name="Примечание 2 8 9 3" xfId="54249"/>
    <cellStyle name="Примечание 2 8 9 4" xfId="54250"/>
    <cellStyle name="Примечание 2 8 9 5" xfId="54251"/>
    <cellStyle name="Примечание 2 8 9 6" xfId="54252"/>
    <cellStyle name="Примечание 2 8 9 7" xfId="54253"/>
    <cellStyle name="Примечание 2 8 9 8" xfId="54254"/>
    <cellStyle name="Примечание 2 8 9 9" xfId="54255"/>
    <cellStyle name="Примечание 2 9" xfId="54256"/>
    <cellStyle name="Примечание 2 9 10" xfId="54257"/>
    <cellStyle name="Примечание 2 9 10 10" xfId="54258"/>
    <cellStyle name="Примечание 2 9 10 11" xfId="54259"/>
    <cellStyle name="Примечание 2 9 10 2" xfId="54260"/>
    <cellStyle name="Примечание 2 9 10 3" xfId="54261"/>
    <cellStyle name="Примечание 2 9 10 4" xfId="54262"/>
    <cellStyle name="Примечание 2 9 10 5" xfId="54263"/>
    <cellStyle name="Примечание 2 9 10 6" xfId="54264"/>
    <cellStyle name="Примечание 2 9 10 7" xfId="54265"/>
    <cellStyle name="Примечание 2 9 10 8" xfId="54266"/>
    <cellStyle name="Примечание 2 9 10 9" xfId="54267"/>
    <cellStyle name="Примечание 2 9 11" xfId="54268"/>
    <cellStyle name="Примечание 2 9 11 10" xfId="54269"/>
    <cellStyle name="Примечание 2 9 11 11" xfId="54270"/>
    <cellStyle name="Примечание 2 9 11 2" xfId="54271"/>
    <cellStyle name="Примечание 2 9 11 3" xfId="54272"/>
    <cellStyle name="Примечание 2 9 11 4" xfId="54273"/>
    <cellStyle name="Примечание 2 9 11 5" xfId="54274"/>
    <cellStyle name="Примечание 2 9 11 6" xfId="54275"/>
    <cellStyle name="Примечание 2 9 11 7" xfId="54276"/>
    <cellStyle name="Примечание 2 9 11 8" xfId="54277"/>
    <cellStyle name="Примечание 2 9 11 9" xfId="54278"/>
    <cellStyle name="Примечание 2 9 12" xfId="54279"/>
    <cellStyle name="Примечание 2 9 12 10" xfId="54280"/>
    <cellStyle name="Примечание 2 9 12 11" xfId="54281"/>
    <cellStyle name="Примечание 2 9 12 2" xfId="54282"/>
    <cellStyle name="Примечание 2 9 12 3" xfId="54283"/>
    <cellStyle name="Примечание 2 9 12 4" xfId="54284"/>
    <cellStyle name="Примечание 2 9 12 5" xfId="54285"/>
    <cellStyle name="Примечание 2 9 12 6" xfId="54286"/>
    <cellStyle name="Примечание 2 9 12 7" xfId="54287"/>
    <cellStyle name="Примечание 2 9 12 8" xfId="54288"/>
    <cellStyle name="Примечание 2 9 12 9" xfId="54289"/>
    <cellStyle name="Примечание 2 9 13" xfId="54290"/>
    <cellStyle name="Примечание 2 9 13 10" xfId="54291"/>
    <cellStyle name="Примечание 2 9 13 11" xfId="54292"/>
    <cellStyle name="Примечание 2 9 13 2" xfId="54293"/>
    <cellStyle name="Примечание 2 9 13 3" xfId="54294"/>
    <cellStyle name="Примечание 2 9 13 4" xfId="54295"/>
    <cellStyle name="Примечание 2 9 13 5" xfId="54296"/>
    <cellStyle name="Примечание 2 9 13 6" xfId="54297"/>
    <cellStyle name="Примечание 2 9 13 7" xfId="54298"/>
    <cellStyle name="Примечание 2 9 13 8" xfId="54299"/>
    <cellStyle name="Примечание 2 9 13 9" xfId="54300"/>
    <cellStyle name="Примечание 2 9 14" xfId="54301"/>
    <cellStyle name="Примечание 2 9 14 10" xfId="54302"/>
    <cellStyle name="Примечание 2 9 14 11" xfId="54303"/>
    <cellStyle name="Примечание 2 9 14 2" xfId="54304"/>
    <cellStyle name="Примечание 2 9 14 3" xfId="54305"/>
    <cellStyle name="Примечание 2 9 14 4" xfId="54306"/>
    <cellStyle name="Примечание 2 9 14 5" xfId="54307"/>
    <cellStyle name="Примечание 2 9 14 6" xfId="54308"/>
    <cellStyle name="Примечание 2 9 14 7" xfId="54309"/>
    <cellStyle name="Примечание 2 9 14 8" xfId="54310"/>
    <cellStyle name="Примечание 2 9 14 9" xfId="54311"/>
    <cellStyle name="Примечание 2 9 15" xfId="54312"/>
    <cellStyle name="Примечание 2 9 15 10" xfId="54313"/>
    <cellStyle name="Примечание 2 9 15 11" xfId="54314"/>
    <cellStyle name="Примечание 2 9 15 2" xfId="54315"/>
    <cellStyle name="Примечание 2 9 15 3" xfId="54316"/>
    <cellStyle name="Примечание 2 9 15 4" xfId="54317"/>
    <cellStyle name="Примечание 2 9 15 5" xfId="54318"/>
    <cellStyle name="Примечание 2 9 15 6" xfId="54319"/>
    <cellStyle name="Примечание 2 9 15 7" xfId="54320"/>
    <cellStyle name="Примечание 2 9 15 8" xfId="54321"/>
    <cellStyle name="Примечание 2 9 15 9" xfId="54322"/>
    <cellStyle name="Примечание 2 9 16" xfId="54323"/>
    <cellStyle name="Примечание 2 9 16 10" xfId="54324"/>
    <cellStyle name="Примечание 2 9 16 11" xfId="54325"/>
    <cellStyle name="Примечание 2 9 16 2" xfId="54326"/>
    <cellStyle name="Примечание 2 9 16 3" xfId="54327"/>
    <cellStyle name="Примечание 2 9 16 4" xfId="54328"/>
    <cellStyle name="Примечание 2 9 16 5" xfId="54329"/>
    <cellStyle name="Примечание 2 9 16 6" xfId="54330"/>
    <cellStyle name="Примечание 2 9 16 7" xfId="54331"/>
    <cellStyle name="Примечание 2 9 16 8" xfId="54332"/>
    <cellStyle name="Примечание 2 9 16 9" xfId="54333"/>
    <cellStyle name="Примечание 2 9 17" xfId="54334"/>
    <cellStyle name="Примечание 2 9 17 10" xfId="54335"/>
    <cellStyle name="Примечание 2 9 17 11" xfId="54336"/>
    <cellStyle name="Примечание 2 9 17 2" xfId="54337"/>
    <cellStyle name="Примечание 2 9 17 3" xfId="54338"/>
    <cellStyle name="Примечание 2 9 17 4" xfId="54339"/>
    <cellStyle name="Примечание 2 9 17 5" xfId="54340"/>
    <cellStyle name="Примечание 2 9 17 6" xfId="54341"/>
    <cellStyle name="Примечание 2 9 17 7" xfId="54342"/>
    <cellStyle name="Примечание 2 9 17 8" xfId="54343"/>
    <cellStyle name="Примечание 2 9 17 9" xfId="54344"/>
    <cellStyle name="Примечание 2 9 18" xfId="54345"/>
    <cellStyle name="Примечание 2 9 18 10" xfId="54346"/>
    <cellStyle name="Примечание 2 9 18 11" xfId="54347"/>
    <cellStyle name="Примечание 2 9 18 2" xfId="54348"/>
    <cellStyle name="Примечание 2 9 18 3" xfId="54349"/>
    <cellStyle name="Примечание 2 9 18 4" xfId="54350"/>
    <cellStyle name="Примечание 2 9 18 5" xfId="54351"/>
    <cellStyle name="Примечание 2 9 18 6" xfId="54352"/>
    <cellStyle name="Примечание 2 9 18 7" xfId="54353"/>
    <cellStyle name="Примечание 2 9 18 8" xfId="54354"/>
    <cellStyle name="Примечание 2 9 18 9" xfId="54355"/>
    <cellStyle name="Примечание 2 9 19" xfId="54356"/>
    <cellStyle name="Примечание 2 9 2" xfId="54357"/>
    <cellStyle name="Примечание 2 9 2 10" xfId="54358"/>
    <cellStyle name="Примечание 2 9 2 11" xfId="54359"/>
    <cellStyle name="Примечание 2 9 2 2" xfId="54360"/>
    <cellStyle name="Примечание 2 9 2 3" xfId="54361"/>
    <cellStyle name="Примечание 2 9 2 4" xfId="54362"/>
    <cellStyle name="Примечание 2 9 2 5" xfId="54363"/>
    <cellStyle name="Примечание 2 9 2 6" xfId="54364"/>
    <cellStyle name="Примечание 2 9 2 7" xfId="54365"/>
    <cellStyle name="Примечание 2 9 2 8" xfId="54366"/>
    <cellStyle name="Примечание 2 9 2 9" xfId="54367"/>
    <cellStyle name="Примечание 2 9 20" xfId="54368"/>
    <cellStyle name="Примечание 2 9 21" xfId="54369"/>
    <cellStyle name="Примечание 2 9 22" xfId="54370"/>
    <cellStyle name="Примечание 2 9 23" xfId="54371"/>
    <cellStyle name="Примечание 2 9 24" xfId="54372"/>
    <cellStyle name="Примечание 2 9 25" xfId="54373"/>
    <cellStyle name="Примечание 2 9 26" xfId="54374"/>
    <cellStyle name="Примечание 2 9 27" xfId="54375"/>
    <cellStyle name="Примечание 2 9 28" xfId="54376"/>
    <cellStyle name="Примечание 2 9 29" xfId="54377"/>
    <cellStyle name="Примечание 2 9 3" xfId="54378"/>
    <cellStyle name="Примечание 2 9 3 10" xfId="54379"/>
    <cellStyle name="Примечание 2 9 3 11" xfId="54380"/>
    <cellStyle name="Примечание 2 9 3 2" xfId="54381"/>
    <cellStyle name="Примечание 2 9 3 3" xfId="54382"/>
    <cellStyle name="Примечание 2 9 3 4" xfId="54383"/>
    <cellStyle name="Примечание 2 9 3 5" xfId="54384"/>
    <cellStyle name="Примечание 2 9 3 6" xfId="54385"/>
    <cellStyle name="Примечание 2 9 3 7" xfId="54386"/>
    <cellStyle name="Примечание 2 9 3 8" xfId="54387"/>
    <cellStyle name="Примечание 2 9 3 9" xfId="54388"/>
    <cellStyle name="Примечание 2 9 30" xfId="54389"/>
    <cellStyle name="Примечание 2 9 31" xfId="54390"/>
    <cellStyle name="Примечание 2 9 32" xfId="54391"/>
    <cellStyle name="Примечание 2 9 33" xfId="54392"/>
    <cellStyle name="Примечание 2 9 34" xfId="54393"/>
    <cellStyle name="Примечание 2 9 35" xfId="54394"/>
    <cellStyle name="Примечание 2 9 36" xfId="54395"/>
    <cellStyle name="Примечание 2 9 37" xfId="54396"/>
    <cellStyle name="Примечание 2 9 38" xfId="54397"/>
    <cellStyle name="Примечание 2 9 39" xfId="54398"/>
    <cellStyle name="Примечание 2 9 4" xfId="54399"/>
    <cellStyle name="Примечание 2 9 4 10" xfId="54400"/>
    <cellStyle name="Примечание 2 9 4 11" xfId="54401"/>
    <cellStyle name="Примечание 2 9 4 2" xfId="54402"/>
    <cellStyle name="Примечание 2 9 4 3" xfId="54403"/>
    <cellStyle name="Примечание 2 9 4 4" xfId="54404"/>
    <cellStyle name="Примечание 2 9 4 5" xfId="54405"/>
    <cellStyle name="Примечание 2 9 4 6" xfId="54406"/>
    <cellStyle name="Примечание 2 9 4 7" xfId="54407"/>
    <cellStyle name="Примечание 2 9 4 8" xfId="54408"/>
    <cellStyle name="Примечание 2 9 4 9" xfId="54409"/>
    <cellStyle name="Примечание 2 9 40" xfId="54410"/>
    <cellStyle name="Примечание 2 9 5" xfId="54411"/>
    <cellStyle name="Примечание 2 9 5 10" xfId="54412"/>
    <cellStyle name="Примечание 2 9 5 11" xfId="54413"/>
    <cellStyle name="Примечание 2 9 5 2" xfId="54414"/>
    <cellStyle name="Примечание 2 9 5 3" xfId="54415"/>
    <cellStyle name="Примечание 2 9 5 4" xfId="54416"/>
    <cellStyle name="Примечание 2 9 5 5" xfId="54417"/>
    <cellStyle name="Примечание 2 9 5 6" xfId="54418"/>
    <cellStyle name="Примечание 2 9 5 7" xfId="54419"/>
    <cellStyle name="Примечание 2 9 5 8" xfId="54420"/>
    <cellStyle name="Примечание 2 9 5 9" xfId="54421"/>
    <cellStyle name="Примечание 2 9 6" xfId="54422"/>
    <cellStyle name="Примечание 2 9 6 10" xfId="54423"/>
    <cellStyle name="Примечание 2 9 6 11" xfId="54424"/>
    <cellStyle name="Примечание 2 9 6 2" xfId="54425"/>
    <cellStyle name="Примечание 2 9 6 3" xfId="54426"/>
    <cellStyle name="Примечание 2 9 6 4" xfId="54427"/>
    <cellStyle name="Примечание 2 9 6 5" xfId="54428"/>
    <cellStyle name="Примечание 2 9 6 6" xfId="54429"/>
    <cellStyle name="Примечание 2 9 6 7" xfId="54430"/>
    <cellStyle name="Примечание 2 9 6 8" xfId="54431"/>
    <cellStyle name="Примечание 2 9 6 9" xfId="54432"/>
    <cellStyle name="Примечание 2 9 7" xfId="54433"/>
    <cellStyle name="Примечание 2 9 7 10" xfId="54434"/>
    <cellStyle name="Примечание 2 9 7 11" xfId="54435"/>
    <cellStyle name="Примечание 2 9 7 2" xfId="54436"/>
    <cellStyle name="Примечание 2 9 7 3" xfId="54437"/>
    <cellStyle name="Примечание 2 9 7 4" xfId="54438"/>
    <cellStyle name="Примечание 2 9 7 5" xfId="54439"/>
    <cellStyle name="Примечание 2 9 7 6" xfId="54440"/>
    <cellStyle name="Примечание 2 9 7 7" xfId="54441"/>
    <cellStyle name="Примечание 2 9 7 8" xfId="54442"/>
    <cellStyle name="Примечание 2 9 7 9" xfId="54443"/>
    <cellStyle name="Примечание 2 9 8" xfId="54444"/>
    <cellStyle name="Примечание 2 9 8 10" xfId="54445"/>
    <cellStyle name="Примечание 2 9 8 11" xfId="54446"/>
    <cellStyle name="Примечание 2 9 8 2" xfId="54447"/>
    <cellStyle name="Примечание 2 9 8 3" xfId="54448"/>
    <cellStyle name="Примечание 2 9 8 4" xfId="54449"/>
    <cellStyle name="Примечание 2 9 8 5" xfId="54450"/>
    <cellStyle name="Примечание 2 9 8 6" xfId="54451"/>
    <cellStyle name="Примечание 2 9 8 7" xfId="54452"/>
    <cellStyle name="Примечание 2 9 8 8" xfId="54453"/>
    <cellStyle name="Примечание 2 9 8 9" xfId="54454"/>
    <cellStyle name="Примечание 2 9 9" xfId="54455"/>
    <cellStyle name="Примечание 2 9 9 10" xfId="54456"/>
    <cellStyle name="Примечание 2 9 9 11" xfId="54457"/>
    <cellStyle name="Примечание 2 9 9 2" xfId="54458"/>
    <cellStyle name="Примечание 2 9 9 3" xfId="54459"/>
    <cellStyle name="Примечание 2 9 9 4" xfId="54460"/>
    <cellStyle name="Примечание 2 9 9 5" xfId="54461"/>
    <cellStyle name="Примечание 2 9 9 6" xfId="54462"/>
    <cellStyle name="Примечание 2 9 9 7" xfId="54463"/>
    <cellStyle name="Примечание 2 9 9 8" xfId="54464"/>
    <cellStyle name="Примечание 2 9 9 9" xfId="54465"/>
    <cellStyle name="Связанная ячейка 2" xfId="54466"/>
    <cellStyle name="Текст предупреждения 2" xfId="54467"/>
    <cellStyle name="Финансовый 10" xfId="54468"/>
    <cellStyle name="Финансовый 10 2" xfId="54469"/>
    <cellStyle name="Финансовый 10 3" xfId="54470"/>
    <cellStyle name="Финансовый 10 4" xfId="54471"/>
    <cellStyle name="Финансовый 11" xfId="54472"/>
    <cellStyle name="Финансовый 12" xfId="54473"/>
    <cellStyle name="Финансовый 13" xfId="54474"/>
    <cellStyle name="Финансовый 14" xfId="54475"/>
    <cellStyle name="Финансовый 15" xfId="54476"/>
    <cellStyle name="Финансовый 2" xfId="11"/>
    <cellStyle name="Финансовый 2 2" xfId="54477"/>
    <cellStyle name="Финансовый 2 2 2" xfId="54478"/>
    <cellStyle name="Финансовый 2 3" xfId="54479"/>
    <cellStyle name="Финансовый 2 4" xfId="54480"/>
    <cellStyle name="Финансовый 3" xfId="54481"/>
    <cellStyle name="Финансовый 3 2" xfId="54482"/>
    <cellStyle name="Финансовый 3 3" xfId="54483"/>
    <cellStyle name="Финансовый 3 4" xfId="54484"/>
    <cellStyle name="Финансовый 4" xfId="54485"/>
    <cellStyle name="Финансовый 5" xfId="54486"/>
    <cellStyle name="Финансовый 6" xfId="54487"/>
    <cellStyle name="Финансовый 7" xfId="54488"/>
    <cellStyle name="Финансовый 8" xfId="54489"/>
    <cellStyle name="Финансовый 9" xfId="54490"/>
    <cellStyle name="Хороший 2" xfId="54491"/>
  </cellStyles>
  <dxfs count="0"/>
  <tableStyles count="0" defaultTableStyle="TableStyleMedium9" defaultPivotStyle="PivotStyleLight16"/>
  <colors>
    <mruColors>
      <color rgb="FFE4EDD3"/>
      <color rgb="FFFF7757"/>
      <color rgb="FFFF3300"/>
      <color rgb="FFFF5229"/>
      <color rgb="FF05FF82"/>
      <color rgb="FF43FFA1"/>
      <color rgb="FF00CC66"/>
      <color rgb="FFCCFFFF"/>
      <color rgb="FFCCFF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theme" Target="theme/theme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styles" Target="style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sharedStrings" Target="sharedStrings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D99795"/>
  </sheetPr>
  <dimension ref="A1:AE772"/>
  <sheetViews>
    <sheetView view="pageBreakPreview" topLeftCell="A14" zoomScale="70" zoomScaleNormal="75" zoomScaleSheetLayoutView="70" workbookViewId="0">
      <selection activeCell="R166" sqref="R166"/>
    </sheetView>
  </sheetViews>
  <sheetFormatPr defaultColWidth="9.109375" defaultRowHeight="13.2" x14ac:dyDescent="0.25"/>
  <cols>
    <col min="1" max="1" width="48" style="116" customWidth="1"/>
    <col min="2" max="2" width="10.109375" style="117" customWidth="1"/>
    <col min="3" max="3" width="5.33203125" style="118" customWidth="1"/>
    <col min="4" max="4" width="3.88671875" style="118" customWidth="1"/>
    <col min="5" max="5" width="4.109375" style="118" customWidth="1"/>
    <col min="6" max="7" width="3.6640625" style="118" customWidth="1"/>
    <col min="8" max="8" width="3.5546875" style="118" customWidth="1"/>
    <col min="9" max="9" width="9.5546875" style="118" customWidth="1"/>
    <col min="10" max="10" width="4.88671875" style="118" customWidth="1"/>
    <col min="11" max="11" width="12.5546875" style="119" customWidth="1"/>
    <col min="12" max="12" width="11.33203125" style="119" customWidth="1"/>
    <col min="13" max="13" width="9.6640625" style="119" customWidth="1"/>
    <col min="14" max="14" width="13.44140625" style="119" customWidth="1"/>
    <col min="15" max="15" width="10.109375" style="118" customWidth="1"/>
    <col min="16" max="16" width="18.33203125" style="120" customWidth="1"/>
    <col min="17" max="17" width="22.88671875" style="120" customWidth="1"/>
    <col min="18" max="18" width="18" style="120" customWidth="1"/>
    <col min="19" max="19" width="16.33203125" style="120" customWidth="1"/>
    <col min="20" max="20" width="19.44140625" style="121" customWidth="1"/>
    <col min="21" max="21" width="19.44140625" style="122" customWidth="1"/>
    <col min="22" max="22" width="19.44140625" style="121" customWidth="1"/>
    <col min="23" max="23" width="19.6640625" style="122" customWidth="1"/>
    <col min="24" max="24" width="21.6640625" style="121" customWidth="1"/>
    <col min="25" max="25" width="18.88671875" style="122" customWidth="1"/>
    <col min="26" max="16384" width="9.109375" style="120"/>
  </cols>
  <sheetData>
    <row r="1" spans="1:31" ht="30" customHeight="1" x14ac:dyDescent="0.35">
      <c r="Q1" s="1077" t="s">
        <v>230</v>
      </c>
      <c r="R1" s="1077"/>
      <c r="S1" s="1077"/>
      <c r="Z1" s="123"/>
      <c r="AA1" s="123"/>
      <c r="AB1" s="123"/>
      <c r="AC1" s="123"/>
      <c r="AD1" s="123"/>
      <c r="AE1" s="123"/>
    </row>
    <row r="2" spans="1:31" ht="30" customHeight="1" x14ac:dyDescent="0.35">
      <c r="Q2" s="1078" t="s">
        <v>671</v>
      </c>
      <c r="R2" s="1078"/>
      <c r="S2" s="1078"/>
      <c r="Z2" s="123"/>
      <c r="AA2" s="123"/>
      <c r="AB2" s="123"/>
      <c r="AC2" s="123"/>
      <c r="AD2" s="123"/>
      <c r="AE2" s="123"/>
    </row>
    <row r="3" spans="1:31" ht="14.25" customHeight="1" x14ac:dyDescent="0.25">
      <c r="A3" s="124"/>
      <c r="B3" s="125"/>
      <c r="Q3" s="1079" t="s">
        <v>231</v>
      </c>
      <c r="R3" s="1079"/>
      <c r="S3" s="1079"/>
      <c r="Z3" s="123"/>
      <c r="AA3" s="123"/>
      <c r="AB3" s="123"/>
      <c r="AC3" s="123"/>
      <c r="AD3" s="123"/>
      <c r="AE3" s="123"/>
    </row>
    <row r="4" spans="1:31" ht="81.75" customHeight="1" x14ac:dyDescent="0.35">
      <c r="Q4" s="1080" t="s">
        <v>1146</v>
      </c>
      <c r="R4" s="1080"/>
      <c r="S4" s="1080"/>
      <c r="Z4" s="123"/>
      <c r="AA4" s="123"/>
      <c r="AB4" s="123"/>
      <c r="AC4" s="123"/>
      <c r="AD4" s="123"/>
      <c r="AE4" s="123"/>
    </row>
    <row r="5" spans="1:31" ht="12" customHeight="1" x14ac:dyDescent="0.25">
      <c r="Q5" s="1079" t="s">
        <v>232</v>
      </c>
      <c r="R5" s="1079"/>
      <c r="S5" s="1079"/>
      <c r="Z5" s="123"/>
      <c r="AA5" s="123"/>
      <c r="AB5" s="123"/>
      <c r="AC5" s="123"/>
      <c r="AD5" s="123"/>
      <c r="AE5" s="123"/>
    </row>
    <row r="6" spans="1:31" ht="30" customHeight="1" x14ac:dyDescent="0.35">
      <c r="A6" s="124"/>
      <c r="B6" s="125"/>
      <c r="Q6" s="126"/>
      <c r="R6" s="1078" t="s">
        <v>1143</v>
      </c>
      <c r="S6" s="1078"/>
      <c r="Z6" s="123"/>
      <c r="AA6" s="123"/>
      <c r="AB6" s="123"/>
      <c r="AC6" s="123"/>
      <c r="AD6" s="123"/>
      <c r="AE6" s="123"/>
    </row>
    <row r="7" spans="1:31" ht="11.25" customHeight="1" x14ac:dyDescent="0.25">
      <c r="M7" s="127"/>
      <c r="Q7" s="117" t="s">
        <v>131</v>
      </c>
      <c r="R7" s="1079" t="s">
        <v>132</v>
      </c>
      <c r="S7" s="1079"/>
      <c r="Z7" s="123"/>
      <c r="AA7" s="123"/>
      <c r="AB7" s="123"/>
      <c r="AC7" s="123"/>
      <c r="AD7" s="123"/>
      <c r="AE7" s="123"/>
    </row>
    <row r="8" spans="1:31" ht="30" customHeight="1" x14ac:dyDescent="0.35">
      <c r="Q8" s="1097" t="s">
        <v>1198</v>
      </c>
      <c r="R8" s="1097"/>
      <c r="S8" s="1097"/>
      <c r="Z8" s="123"/>
      <c r="AA8" s="123"/>
      <c r="AB8" s="123"/>
      <c r="AC8" s="123"/>
      <c r="AD8" s="123"/>
      <c r="AE8" s="123"/>
    </row>
    <row r="9" spans="1:31" ht="30" customHeight="1" x14ac:dyDescent="0.25">
      <c r="Z9" s="123"/>
      <c r="AA9" s="123"/>
      <c r="AB9" s="123"/>
      <c r="AC9" s="123"/>
      <c r="AD9" s="123"/>
      <c r="AE9" s="123"/>
    </row>
    <row r="10" spans="1:31" x14ac:dyDescent="0.25">
      <c r="Z10" s="123"/>
      <c r="AA10" s="123"/>
      <c r="AB10" s="123"/>
      <c r="AC10" s="123"/>
      <c r="AD10" s="123"/>
      <c r="AE10" s="123"/>
    </row>
    <row r="11" spans="1:31" s="131" customFormat="1" ht="18" x14ac:dyDescent="0.35">
      <c r="A11" s="1098" t="s">
        <v>218</v>
      </c>
      <c r="B11" s="1098"/>
      <c r="C11" s="1098"/>
      <c r="D11" s="1098"/>
      <c r="E11" s="1098"/>
      <c r="F11" s="1098"/>
      <c r="G11" s="1098"/>
      <c r="H11" s="1098"/>
      <c r="I11" s="1098"/>
      <c r="J11" s="1098"/>
      <c r="K11" s="1098"/>
      <c r="L11" s="1098"/>
      <c r="M11" s="1098"/>
      <c r="N11" s="1098"/>
      <c r="O11" s="1098"/>
      <c r="P11" s="1098"/>
      <c r="Q11" s="1098"/>
      <c r="R11" s="1098"/>
      <c r="S11" s="1098"/>
      <c r="T11" s="128"/>
      <c r="U11" s="129"/>
      <c r="V11" s="128"/>
      <c r="W11" s="129"/>
      <c r="X11" s="128"/>
      <c r="Y11" s="129"/>
      <c r="Z11" s="130"/>
      <c r="AA11" s="130"/>
      <c r="AB11" s="130"/>
      <c r="AC11" s="130"/>
      <c r="AD11" s="130"/>
      <c r="AE11" s="130"/>
    </row>
    <row r="12" spans="1:31" s="131" customFormat="1" ht="18" x14ac:dyDescent="0.35">
      <c r="A12" s="1098" t="s">
        <v>974</v>
      </c>
      <c r="B12" s="1098"/>
      <c r="C12" s="1098"/>
      <c r="D12" s="1098"/>
      <c r="E12" s="1098"/>
      <c r="F12" s="1098"/>
      <c r="G12" s="1098"/>
      <c r="H12" s="1098"/>
      <c r="I12" s="1098"/>
      <c r="J12" s="1098"/>
      <c r="K12" s="1098"/>
      <c r="L12" s="1098"/>
      <c r="M12" s="1098"/>
      <c r="N12" s="1098"/>
      <c r="O12" s="1098"/>
      <c r="P12" s="1098"/>
      <c r="Q12" s="1098"/>
      <c r="R12" s="1098"/>
      <c r="S12" s="1098"/>
      <c r="T12" s="128"/>
      <c r="U12" s="129"/>
      <c r="V12" s="128"/>
      <c r="W12" s="129"/>
      <c r="X12" s="128"/>
      <c r="Y12" s="129"/>
      <c r="Z12" s="130"/>
      <c r="AA12" s="130"/>
      <c r="AB12" s="130"/>
      <c r="AC12" s="130"/>
      <c r="AD12" s="130"/>
      <c r="AE12" s="130"/>
    </row>
    <row r="13" spans="1:31" s="131" customFormat="1" ht="18" x14ac:dyDescent="0.35">
      <c r="A13" s="1098" t="s">
        <v>1199</v>
      </c>
      <c r="B13" s="1098"/>
      <c r="C13" s="1098"/>
      <c r="D13" s="1098"/>
      <c r="E13" s="1098"/>
      <c r="F13" s="1098"/>
      <c r="G13" s="1098"/>
      <c r="H13" s="1098"/>
      <c r="I13" s="1098"/>
      <c r="J13" s="1098"/>
      <c r="K13" s="1098"/>
      <c r="L13" s="1098"/>
      <c r="M13" s="1098"/>
      <c r="N13" s="1098"/>
      <c r="O13" s="1098"/>
      <c r="P13" s="1098"/>
      <c r="Q13" s="1098"/>
      <c r="R13" s="1098"/>
      <c r="S13" s="1098"/>
      <c r="T13" s="128"/>
      <c r="U13" s="129"/>
      <c r="V13" s="128"/>
      <c r="W13" s="129"/>
      <c r="X13" s="128"/>
      <c r="Y13" s="129"/>
      <c r="Z13" s="130"/>
      <c r="AA13" s="130"/>
      <c r="AB13" s="130"/>
      <c r="AC13" s="130"/>
      <c r="AD13" s="130"/>
      <c r="AE13" s="130"/>
    </row>
    <row r="14" spans="1:31" s="131" customFormat="1" ht="18" x14ac:dyDescent="0.35">
      <c r="A14" s="132"/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28"/>
      <c r="U14" s="129"/>
      <c r="V14" s="128"/>
      <c r="W14" s="129"/>
      <c r="X14" s="128"/>
      <c r="Y14" s="129"/>
      <c r="Z14" s="130"/>
      <c r="AA14" s="130"/>
      <c r="AB14" s="130"/>
      <c r="AC14" s="130"/>
      <c r="AD14" s="130"/>
      <c r="AE14" s="130"/>
    </row>
    <row r="15" spans="1:31" s="131" customFormat="1" ht="18.600000000000001" thickBot="1" x14ac:dyDescent="0.4">
      <c r="A15" s="132"/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3" t="s">
        <v>229</v>
      </c>
      <c r="T15" s="128"/>
      <c r="U15" s="129"/>
      <c r="V15" s="128"/>
      <c r="W15" s="129"/>
      <c r="X15" s="128"/>
      <c r="Y15" s="129"/>
      <c r="Z15" s="130"/>
      <c r="AA15" s="130"/>
      <c r="AB15" s="130"/>
      <c r="AC15" s="130"/>
      <c r="AD15" s="130"/>
      <c r="AE15" s="130"/>
    </row>
    <row r="16" spans="1:31" s="131" customFormat="1" ht="18" x14ac:dyDescent="0.35">
      <c r="A16" s="134"/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5" t="s">
        <v>228</v>
      </c>
      <c r="S16" s="136">
        <v>44580</v>
      </c>
      <c r="T16" s="128"/>
      <c r="U16" s="129"/>
      <c r="V16" s="128"/>
      <c r="W16" s="129"/>
      <c r="X16" s="128"/>
      <c r="Y16" s="129"/>
      <c r="Z16" s="130"/>
      <c r="AA16" s="130"/>
      <c r="AB16" s="130"/>
      <c r="AC16" s="130"/>
      <c r="AD16" s="130"/>
      <c r="AE16" s="130"/>
    </row>
    <row r="17" spans="1:31" s="131" customFormat="1" ht="18" x14ac:dyDescent="0.35">
      <c r="A17" s="134" t="s">
        <v>219</v>
      </c>
      <c r="B17" s="1123" t="s">
        <v>487</v>
      </c>
      <c r="C17" s="1123"/>
      <c r="D17" s="1123"/>
      <c r="E17" s="1123"/>
      <c r="F17" s="1123"/>
      <c r="G17" s="1123"/>
      <c r="H17" s="1123"/>
      <c r="I17" s="1123"/>
      <c r="J17" s="1123"/>
      <c r="K17" s="1123"/>
      <c r="L17" s="1123"/>
      <c r="M17" s="1123"/>
      <c r="N17" s="1123"/>
      <c r="O17" s="1123"/>
      <c r="P17" s="1123"/>
      <c r="Q17" s="132"/>
      <c r="R17" s="135" t="s">
        <v>226</v>
      </c>
      <c r="S17" s="137" t="s">
        <v>500</v>
      </c>
      <c r="T17" s="1103" t="s">
        <v>655</v>
      </c>
      <c r="U17" s="129"/>
      <c r="V17" s="128"/>
      <c r="W17" s="129"/>
      <c r="X17" s="128"/>
      <c r="Y17" s="129"/>
      <c r="Z17" s="130"/>
      <c r="AA17" s="130"/>
      <c r="AB17" s="130"/>
      <c r="AC17" s="130"/>
      <c r="AD17" s="130"/>
      <c r="AE17" s="130"/>
    </row>
    <row r="18" spans="1:31" s="131" customFormat="1" ht="18" x14ac:dyDescent="0.35">
      <c r="A18" s="134" t="s">
        <v>220</v>
      </c>
      <c r="B18" s="1124"/>
      <c r="C18" s="1124"/>
      <c r="D18" s="1124"/>
      <c r="E18" s="1124"/>
      <c r="F18" s="1124"/>
      <c r="G18" s="1124"/>
      <c r="H18" s="1124"/>
      <c r="I18" s="1124"/>
      <c r="J18" s="1124"/>
      <c r="K18" s="1124"/>
      <c r="L18" s="1124"/>
      <c r="M18" s="1124"/>
      <c r="N18" s="1124"/>
      <c r="O18" s="1124"/>
      <c r="P18" s="1124"/>
      <c r="Q18" s="132"/>
      <c r="R18" s="135" t="s">
        <v>227</v>
      </c>
      <c r="S18" s="137">
        <v>925</v>
      </c>
      <c r="T18" s="1103"/>
      <c r="U18" s="129"/>
      <c r="V18" s="128"/>
      <c r="W18" s="129"/>
      <c r="X18" s="128"/>
      <c r="Y18" s="129"/>
      <c r="Z18" s="130"/>
      <c r="AA18" s="130"/>
      <c r="AB18" s="130"/>
      <c r="AC18" s="130"/>
      <c r="AD18" s="130"/>
      <c r="AE18" s="130"/>
    </row>
    <row r="19" spans="1:31" s="131" customFormat="1" ht="18" x14ac:dyDescent="0.35">
      <c r="A19" s="1097"/>
      <c r="B19" s="1097"/>
      <c r="C19" s="1097"/>
      <c r="D19" s="1097"/>
      <c r="E19" s="1097"/>
      <c r="F19" s="1097"/>
      <c r="G19" s="1097"/>
      <c r="H19" s="1097"/>
      <c r="I19" s="1097"/>
      <c r="J19" s="1097"/>
      <c r="K19" s="1097"/>
      <c r="L19" s="1097"/>
      <c r="M19" s="1097"/>
      <c r="N19" s="132"/>
      <c r="O19" s="132"/>
      <c r="P19" s="132"/>
      <c r="Q19" s="132"/>
      <c r="R19" s="135" t="s">
        <v>226</v>
      </c>
      <c r="S19" s="138" t="s">
        <v>1147</v>
      </c>
      <c r="T19" s="1103"/>
      <c r="U19" s="129"/>
      <c r="V19" s="128"/>
      <c r="W19" s="129"/>
      <c r="X19" s="128"/>
      <c r="Y19" s="129"/>
      <c r="Z19" s="130"/>
      <c r="AA19" s="130"/>
      <c r="AB19" s="130"/>
      <c r="AC19" s="130"/>
      <c r="AD19" s="130"/>
      <c r="AE19" s="130"/>
    </row>
    <row r="20" spans="1:31" s="131" customFormat="1" ht="18.75" customHeight="1" x14ac:dyDescent="0.35">
      <c r="A20" s="132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5" t="s">
        <v>225</v>
      </c>
      <c r="S20" s="138">
        <v>2325012010</v>
      </c>
      <c r="T20" s="1103"/>
      <c r="U20" s="129"/>
      <c r="V20" s="128"/>
      <c r="W20" s="129"/>
      <c r="X20" s="128"/>
      <c r="Y20" s="129"/>
      <c r="Z20" s="130"/>
      <c r="AA20" s="130"/>
      <c r="AB20" s="130"/>
      <c r="AC20" s="130"/>
      <c r="AD20" s="130"/>
      <c r="AE20" s="130"/>
    </row>
    <row r="21" spans="1:31" ht="25.5" customHeight="1" x14ac:dyDescent="0.35">
      <c r="B21" s="1104" t="s">
        <v>1146</v>
      </c>
      <c r="C21" s="1104"/>
      <c r="D21" s="1104"/>
      <c r="E21" s="1104"/>
      <c r="F21" s="1104"/>
      <c r="G21" s="1104"/>
      <c r="H21" s="1104"/>
      <c r="I21" s="1104"/>
      <c r="J21" s="1104"/>
      <c r="K21" s="1104"/>
      <c r="L21" s="1104"/>
      <c r="M21" s="1104"/>
      <c r="N21" s="1104"/>
      <c r="O21" s="1104"/>
      <c r="P21" s="1104"/>
      <c r="R21" s="135" t="s">
        <v>224</v>
      </c>
      <c r="S21" s="138">
        <v>232501001</v>
      </c>
      <c r="T21" s="1103"/>
      <c r="Z21" s="123"/>
      <c r="AA21" s="123"/>
      <c r="AB21" s="123"/>
      <c r="AC21" s="123"/>
      <c r="AD21" s="123"/>
      <c r="AE21" s="123"/>
    </row>
    <row r="22" spans="1:31" ht="25.5" customHeight="1" x14ac:dyDescent="0.35">
      <c r="A22" s="134" t="s">
        <v>488</v>
      </c>
      <c r="B22" s="1105"/>
      <c r="C22" s="1105"/>
      <c r="D22" s="1105"/>
      <c r="E22" s="1105"/>
      <c r="F22" s="1105"/>
      <c r="G22" s="1105"/>
      <c r="H22" s="1105"/>
      <c r="I22" s="1105"/>
      <c r="J22" s="1105"/>
      <c r="K22" s="1105"/>
      <c r="L22" s="1105"/>
      <c r="M22" s="1105"/>
      <c r="N22" s="1105"/>
      <c r="O22" s="1105"/>
      <c r="P22" s="1105"/>
      <c r="R22" s="135"/>
      <c r="S22" s="139"/>
      <c r="T22" s="1103"/>
      <c r="Z22" s="123"/>
      <c r="AA22" s="123"/>
      <c r="AB22" s="123"/>
      <c r="AC22" s="123"/>
      <c r="AD22" s="123"/>
      <c r="AE22" s="123"/>
    </row>
    <row r="23" spans="1:31" ht="18.600000000000001" thickBot="1" x14ac:dyDescent="0.4">
      <c r="A23" s="116" t="s">
        <v>221</v>
      </c>
      <c r="R23" s="135" t="s">
        <v>223</v>
      </c>
      <c r="S23" s="140">
        <v>383</v>
      </c>
      <c r="Z23" s="123"/>
      <c r="AA23" s="123"/>
      <c r="AB23" s="123"/>
      <c r="AC23" s="123"/>
      <c r="AD23" s="123"/>
      <c r="AE23" s="123"/>
    </row>
    <row r="24" spans="1:31" ht="30" customHeight="1" x14ac:dyDescent="0.3">
      <c r="I24" s="1106" t="s">
        <v>222</v>
      </c>
      <c r="J24" s="1107"/>
      <c r="K24" s="1107"/>
      <c r="L24" s="1107"/>
      <c r="M24" s="1107"/>
      <c r="N24" s="1107"/>
    </row>
    <row r="25" spans="1:31" s="143" customFormat="1" ht="12.75" customHeight="1" x14ac:dyDescent="0.3">
      <c r="A25" s="1096" t="s">
        <v>0</v>
      </c>
      <c r="B25" s="1051" t="s">
        <v>1</v>
      </c>
      <c r="C25" s="1125" t="s">
        <v>2</v>
      </c>
      <c r="D25" s="1126"/>
      <c r="E25" s="1126"/>
      <c r="F25" s="1126"/>
      <c r="G25" s="1126"/>
      <c r="H25" s="1126"/>
      <c r="I25" s="1126"/>
      <c r="J25" s="1126"/>
      <c r="K25" s="1131" t="s">
        <v>3</v>
      </c>
      <c r="L25" s="1131"/>
      <c r="M25" s="1131"/>
      <c r="N25" s="1131"/>
      <c r="O25" s="1131"/>
      <c r="P25" s="1096" t="s">
        <v>135</v>
      </c>
      <c r="Q25" s="1096"/>
      <c r="R25" s="1096"/>
      <c r="S25" s="1096"/>
      <c r="T25" s="141"/>
      <c r="U25" s="142"/>
      <c r="V25" s="141"/>
      <c r="W25" s="142"/>
      <c r="X25" s="141"/>
      <c r="Y25" s="142"/>
    </row>
    <row r="26" spans="1:31" s="143" customFormat="1" ht="48" customHeight="1" x14ac:dyDescent="0.3">
      <c r="A26" s="1096"/>
      <c r="B26" s="1052"/>
      <c r="C26" s="1127"/>
      <c r="D26" s="1128"/>
      <c r="E26" s="1128"/>
      <c r="F26" s="1128"/>
      <c r="G26" s="1128"/>
      <c r="H26" s="1128"/>
      <c r="I26" s="1128"/>
      <c r="J26" s="1128"/>
      <c r="K26" s="1131"/>
      <c r="L26" s="1131"/>
      <c r="M26" s="1131"/>
      <c r="N26" s="1131"/>
      <c r="O26" s="1131"/>
      <c r="P26" s="1096" t="s">
        <v>971</v>
      </c>
      <c r="Q26" s="1096" t="s">
        <v>972</v>
      </c>
      <c r="R26" s="1096" t="s">
        <v>973</v>
      </c>
      <c r="S26" s="1096" t="s">
        <v>134</v>
      </c>
      <c r="T26" s="141"/>
      <c r="U26" s="142"/>
      <c r="V26" s="141"/>
      <c r="W26" s="142"/>
      <c r="X26" s="141"/>
      <c r="Y26" s="142"/>
    </row>
    <row r="27" spans="1:31" s="143" customFormat="1" ht="67.5" customHeight="1" x14ac:dyDescent="0.3">
      <c r="A27" s="1096"/>
      <c r="B27" s="1053"/>
      <c r="C27" s="1129"/>
      <c r="D27" s="1130"/>
      <c r="E27" s="1130"/>
      <c r="F27" s="1130"/>
      <c r="G27" s="1130"/>
      <c r="H27" s="1130"/>
      <c r="I27" s="1130"/>
      <c r="J27" s="1130"/>
      <c r="K27" s="144" t="s">
        <v>4</v>
      </c>
      <c r="L27" s="144" t="s">
        <v>5</v>
      </c>
      <c r="M27" s="144" t="s">
        <v>6</v>
      </c>
      <c r="N27" s="144" t="s">
        <v>7</v>
      </c>
      <c r="O27" s="145" t="s">
        <v>8</v>
      </c>
      <c r="P27" s="1096"/>
      <c r="Q27" s="1096"/>
      <c r="R27" s="1096"/>
      <c r="S27" s="1096"/>
      <c r="T27" s="141"/>
      <c r="U27" s="141"/>
      <c r="V27" s="141"/>
      <c r="W27" s="142"/>
      <c r="X27" s="141"/>
      <c r="Y27" s="142"/>
    </row>
    <row r="28" spans="1:31" s="148" customFormat="1" ht="15.6" x14ac:dyDescent="0.3">
      <c r="A28" s="146">
        <v>1</v>
      </c>
      <c r="B28" s="146">
        <v>2</v>
      </c>
      <c r="C28" s="1030" t="s">
        <v>9</v>
      </c>
      <c r="D28" s="1031"/>
      <c r="E28" s="1031"/>
      <c r="F28" s="1031"/>
      <c r="G28" s="1031"/>
      <c r="H28" s="1031"/>
      <c r="I28" s="1031"/>
      <c r="J28" s="1032"/>
      <c r="K28" s="1030" t="s">
        <v>136</v>
      </c>
      <c r="L28" s="1031"/>
      <c r="M28" s="1031"/>
      <c r="N28" s="1031"/>
      <c r="O28" s="1032"/>
      <c r="P28" s="146">
        <v>5</v>
      </c>
      <c r="Q28" s="146">
        <v>6</v>
      </c>
      <c r="R28" s="146">
        <v>7</v>
      </c>
      <c r="S28" s="146">
        <v>8</v>
      </c>
      <c r="T28" s="1022" t="s">
        <v>622</v>
      </c>
      <c r="U28" s="1023"/>
      <c r="V28" s="1022" t="s">
        <v>675</v>
      </c>
      <c r="W28" s="1023"/>
      <c r="X28" s="1022" t="s">
        <v>976</v>
      </c>
      <c r="Y28" s="1023"/>
    </row>
    <row r="29" spans="1:31" s="148" customFormat="1" ht="27" customHeight="1" x14ac:dyDescent="0.3">
      <c r="A29" s="146"/>
      <c r="B29" s="146"/>
      <c r="C29" s="149"/>
      <c r="D29" s="150"/>
      <c r="E29" s="150"/>
      <c r="F29" s="150"/>
      <c r="G29" s="150"/>
      <c r="H29" s="150"/>
      <c r="I29" s="150"/>
      <c r="J29" s="151"/>
      <c r="K29" s="149"/>
      <c r="L29" s="150"/>
      <c r="M29" s="150"/>
      <c r="N29" s="150"/>
      <c r="O29" s="151"/>
      <c r="P29" s="146"/>
      <c r="Q29" s="146"/>
      <c r="R29" s="146"/>
      <c r="S29" s="146"/>
      <c r="T29" s="152"/>
      <c r="U29" s="153"/>
      <c r="V29" s="152"/>
      <c r="W29" s="153"/>
      <c r="X29" s="152"/>
      <c r="Y29" s="154"/>
    </row>
    <row r="30" spans="1:31" s="160" customFormat="1" ht="31.5" customHeight="1" x14ac:dyDescent="0.3">
      <c r="A30" s="1108" t="s">
        <v>129</v>
      </c>
      <c r="B30" s="1111" t="s">
        <v>137</v>
      </c>
      <c r="C30" s="1114" t="s">
        <v>10</v>
      </c>
      <c r="D30" s="1115"/>
      <c r="E30" s="1115"/>
      <c r="F30" s="1115"/>
      <c r="G30" s="1115"/>
      <c r="H30" s="1115"/>
      <c r="I30" s="1115"/>
      <c r="J30" s="1116"/>
      <c r="K30" s="1114" t="s">
        <v>10</v>
      </c>
      <c r="L30" s="1115"/>
      <c r="M30" s="1115"/>
      <c r="N30" s="1115"/>
      <c r="O30" s="155" t="s">
        <v>14</v>
      </c>
      <c r="P30" s="156">
        <f>P162+P172+P181+P191+P197+P203+P211+P218+P236+P245+P281+P292+P297+P301+P306+P310+P314+P318+P326+P332+P340+P349+P388+P405+P412+P420+P424+P451+P499+P503+P525+P554+P580+P600+P618+P622+P639+P661+P688+P700+P713</f>
        <v>37377.86</v>
      </c>
      <c r="Q30" s="156">
        <f>Q162+Q172+Q181+Q191+Q197+Q203+Q211+Q218+Q236+Q245+Q281+Q292+Q297+Q301+Q306+Q310+Q314+Q318+Q326+Q332+Q340+Q349+Q388+Q405+Q412+Q420+Q424+Q451+Q499+Q503+Q525+Q554+Q580+Q600+Q618+Q622+Q639+Q661+Q688+Q700+Q713</f>
        <v>0</v>
      </c>
      <c r="R30" s="156">
        <f>R162+R172+R181+R191+R197+R203+R211+R218+R236+R245+R281+R292+R297+R301+R306+R310+R314+R318+R326+R332+R340+R349+R388+R405+R412+R420+R424+R451+R499+R503+R525+R554+R580+R600+R618+R622+R639+R661+R688+R700+R713</f>
        <v>0</v>
      </c>
      <c r="S30" s="157" t="s">
        <v>10</v>
      </c>
      <c r="T30" s="158">
        <v>37377.86</v>
      </c>
      <c r="U30" s="159">
        <f>T30-P30</f>
        <v>0</v>
      </c>
      <c r="V30" s="158"/>
      <c r="W30" s="159">
        <f>V30-Q30</f>
        <v>0</v>
      </c>
      <c r="X30" s="158"/>
      <c r="Y30" s="159">
        <f>X30-R30</f>
        <v>0</v>
      </c>
    </row>
    <row r="31" spans="1:31" s="160" customFormat="1" ht="31.5" customHeight="1" x14ac:dyDescent="0.3">
      <c r="A31" s="1109"/>
      <c r="B31" s="1112"/>
      <c r="C31" s="1117"/>
      <c r="D31" s="1118"/>
      <c r="E31" s="1118"/>
      <c r="F31" s="1118"/>
      <c r="G31" s="1118"/>
      <c r="H31" s="1118"/>
      <c r="I31" s="1118"/>
      <c r="J31" s="1119"/>
      <c r="K31" s="1117"/>
      <c r="L31" s="1118"/>
      <c r="M31" s="1118"/>
      <c r="N31" s="1118"/>
      <c r="O31" s="155" t="s">
        <v>656</v>
      </c>
      <c r="P31" s="156">
        <f>P351+P390+P426+P453+P505+P527+P556+P582+P624+P641+P663+P690</f>
        <v>0</v>
      </c>
      <c r="Q31" s="156">
        <f>Q351+Q390+Q426+Q453+Q505+Q527+Q556+Q582+Q624+Q641+Q663+Q690</f>
        <v>0</v>
      </c>
      <c r="R31" s="156">
        <f>R351+R390+R426+R453+R505+R527+R556+R582+R624+R641+R663+R690</f>
        <v>0</v>
      </c>
      <c r="S31" s="157" t="s">
        <v>10</v>
      </c>
      <c r="T31" s="158"/>
      <c r="U31" s="159">
        <f t="shared" ref="U31:U37" si="0">T31-P31</f>
        <v>0</v>
      </c>
      <c r="V31" s="158"/>
      <c r="W31" s="159">
        <f t="shared" ref="W31:W37" si="1">V31-Q31</f>
        <v>0</v>
      </c>
      <c r="X31" s="158"/>
      <c r="Y31" s="159">
        <f t="shared" ref="Y31:Y37" si="2">X31-R31</f>
        <v>0</v>
      </c>
    </row>
    <row r="32" spans="1:31" s="160" customFormat="1" ht="31.5" customHeight="1" x14ac:dyDescent="0.3">
      <c r="A32" s="1109"/>
      <c r="B32" s="1112"/>
      <c r="C32" s="1117"/>
      <c r="D32" s="1118"/>
      <c r="E32" s="1118"/>
      <c r="F32" s="1118"/>
      <c r="G32" s="1118"/>
      <c r="H32" s="1118"/>
      <c r="I32" s="1118"/>
      <c r="J32" s="1119"/>
      <c r="K32" s="1117"/>
      <c r="L32" s="1118"/>
      <c r="M32" s="1118"/>
      <c r="N32" s="1118"/>
      <c r="O32" s="155" t="s">
        <v>657</v>
      </c>
      <c r="P32" s="156">
        <f>P353+P392+P428+P455+P507+P529+P558+P665</f>
        <v>0</v>
      </c>
      <c r="Q32" s="156">
        <f>Q353+Q392+Q428+Q455+Q507+Q529+Q558+Q665</f>
        <v>0</v>
      </c>
      <c r="R32" s="156">
        <f>R353+R392+R428+R455+R507+R529+R558+R665</f>
        <v>0</v>
      </c>
      <c r="S32" s="157" t="s">
        <v>10</v>
      </c>
      <c r="T32" s="158"/>
      <c r="U32" s="159">
        <f t="shared" si="0"/>
        <v>0</v>
      </c>
      <c r="V32" s="158"/>
      <c r="W32" s="159">
        <f t="shared" si="1"/>
        <v>0</v>
      </c>
      <c r="X32" s="158"/>
      <c r="Y32" s="159">
        <f t="shared" si="2"/>
        <v>0</v>
      </c>
    </row>
    <row r="33" spans="1:25" s="160" customFormat="1" ht="31.5" customHeight="1" x14ac:dyDescent="0.3">
      <c r="A33" s="1110"/>
      <c r="B33" s="1113"/>
      <c r="C33" s="1120"/>
      <c r="D33" s="1121"/>
      <c r="E33" s="1121"/>
      <c r="F33" s="1121"/>
      <c r="G33" s="1121"/>
      <c r="H33" s="1121"/>
      <c r="I33" s="1121"/>
      <c r="J33" s="1122"/>
      <c r="K33" s="1120"/>
      <c r="L33" s="1121"/>
      <c r="M33" s="1121"/>
      <c r="N33" s="1121"/>
      <c r="O33" s="155" t="s">
        <v>25</v>
      </c>
      <c r="P33" s="156">
        <f>P164+P174+P183+P193+P199+P205+P213+P220+P238+P247+P283+P294+P299+P303+P308+P312+P316+P320+P328+P334+P342+P355+P394+P407+P414+P422+P433+P457+P501+P509+P531+P560+P584+P602+P620+P626+P643+P667+P692+P702+P715-P156</f>
        <v>135943.91</v>
      </c>
      <c r="Q33" s="156">
        <f>Q164+Q174+Q183+Q193+Q199+Q205+Q213+Q220+Q238+Q247+Q283+Q294+Q299+Q303+Q308+Q312+Q316+Q320+Q328+Q334+Q342+Q355+Q394+Q407+Q414+Q422+Q433+Q457+Q501+Q509+Q531+Q560+Q584+Q602+Q620+Q626+Q643+Q667+Q692+Q702+Q715-Q156</f>
        <v>0</v>
      </c>
      <c r="R33" s="156">
        <f>R164+R174+R183+R193+R199+R205+R213+R220+R238+R247+R283+R294+R299+R303+R308+R312+R316+R320+R328+R334+R342+R355+R394+R407+R414+R422+R433+R457+R501+R509+R531+R560+R584+R602+R620+R626+R643+R667+R692+R702+R715-R156</f>
        <v>0</v>
      </c>
      <c r="S33" s="157" t="s">
        <v>10</v>
      </c>
      <c r="T33" s="158">
        <v>135943.91</v>
      </c>
      <c r="U33" s="159">
        <f t="shared" si="0"/>
        <v>0</v>
      </c>
      <c r="V33" s="158"/>
      <c r="W33" s="159">
        <f t="shared" si="1"/>
        <v>0</v>
      </c>
      <c r="X33" s="158"/>
      <c r="Y33" s="159">
        <f t="shared" si="2"/>
        <v>0</v>
      </c>
    </row>
    <row r="34" spans="1:25" s="160" customFormat="1" ht="31.5" customHeight="1" x14ac:dyDescent="0.3">
      <c r="A34" s="1081" t="s">
        <v>130</v>
      </c>
      <c r="B34" s="1084" t="s">
        <v>138</v>
      </c>
      <c r="C34" s="1087" t="s">
        <v>10</v>
      </c>
      <c r="D34" s="1088"/>
      <c r="E34" s="1088"/>
      <c r="F34" s="1088"/>
      <c r="G34" s="1088"/>
      <c r="H34" s="1088"/>
      <c r="I34" s="1088"/>
      <c r="J34" s="1089"/>
      <c r="K34" s="1087" t="s">
        <v>10</v>
      </c>
      <c r="L34" s="1088"/>
      <c r="M34" s="1088"/>
      <c r="N34" s="1088"/>
      <c r="O34" s="161" t="s">
        <v>14</v>
      </c>
      <c r="P34" s="162">
        <v>0</v>
      </c>
      <c r="Q34" s="162">
        <v>0</v>
      </c>
      <c r="R34" s="162">
        <v>0</v>
      </c>
      <c r="S34" s="163" t="s">
        <v>10</v>
      </c>
      <c r="T34" s="158"/>
      <c r="U34" s="159">
        <f t="shared" si="0"/>
        <v>0</v>
      </c>
      <c r="V34" s="158"/>
      <c r="W34" s="159">
        <f t="shared" si="1"/>
        <v>0</v>
      </c>
      <c r="X34" s="158"/>
      <c r="Y34" s="159">
        <f t="shared" si="2"/>
        <v>0</v>
      </c>
    </row>
    <row r="35" spans="1:25" s="160" customFormat="1" ht="31.5" customHeight="1" x14ac:dyDescent="0.3">
      <c r="A35" s="1082"/>
      <c r="B35" s="1085"/>
      <c r="C35" s="1090"/>
      <c r="D35" s="1091"/>
      <c r="E35" s="1091"/>
      <c r="F35" s="1091"/>
      <c r="G35" s="1091"/>
      <c r="H35" s="1091"/>
      <c r="I35" s="1091"/>
      <c r="J35" s="1092"/>
      <c r="K35" s="1090"/>
      <c r="L35" s="1091"/>
      <c r="M35" s="1091"/>
      <c r="N35" s="1091"/>
      <c r="O35" s="161" t="s">
        <v>656</v>
      </c>
      <c r="P35" s="162">
        <v>0</v>
      </c>
      <c r="Q35" s="162">
        <v>0</v>
      </c>
      <c r="R35" s="162">
        <v>0</v>
      </c>
      <c r="S35" s="163" t="s">
        <v>10</v>
      </c>
      <c r="T35" s="158"/>
      <c r="U35" s="159">
        <f t="shared" si="0"/>
        <v>0</v>
      </c>
      <c r="V35" s="158"/>
      <c r="W35" s="159">
        <f t="shared" si="1"/>
        <v>0</v>
      </c>
      <c r="X35" s="158"/>
      <c r="Y35" s="159">
        <f t="shared" si="2"/>
        <v>0</v>
      </c>
    </row>
    <row r="36" spans="1:25" s="160" customFormat="1" ht="31.5" customHeight="1" x14ac:dyDescent="0.3">
      <c r="A36" s="1082"/>
      <c r="B36" s="1085"/>
      <c r="C36" s="1090"/>
      <c r="D36" s="1091"/>
      <c r="E36" s="1091"/>
      <c r="F36" s="1091"/>
      <c r="G36" s="1091"/>
      <c r="H36" s="1091"/>
      <c r="I36" s="1091"/>
      <c r="J36" s="1092"/>
      <c r="K36" s="1090"/>
      <c r="L36" s="1091"/>
      <c r="M36" s="1091"/>
      <c r="N36" s="1091"/>
      <c r="O36" s="161" t="s">
        <v>657</v>
      </c>
      <c r="P36" s="162">
        <v>0</v>
      </c>
      <c r="Q36" s="162">
        <v>0</v>
      </c>
      <c r="R36" s="162">
        <v>0</v>
      </c>
      <c r="S36" s="163" t="s">
        <v>10</v>
      </c>
      <c r="T36" s="158"/>
      <c r="U36" s="159">
        <f t="shared" si="0"/>
        <v>0</v>
      </c>
      <c r="V36" s="158"/>
      <c r="W36" s="159">
        <f t="shared" si="1"/>
        <v>0</v>
      </c>
      <c r="X36" s="158"/>
      <c r="Y36" s="159">
        <f t="shared" si="2"/>
        <v>0</v>
      </c>
    </row>
    <row r="37" spans="1:25" s="160" customFormat="1" ht="31.5" customHeight="1" x14ac:dyDescent="0.3">
      <c r="A37" s="1083"/>
      <c r="B37" s="1086"/>
      <c r="C37" s="1093"/>
      <c r="D37" s="1094"/>
      <c r="E37" s="1094"/>
      <c r="F37" s="1094"/>
      <c r="G37" s="1094"/>
      <c r="H37" s="1094"/>
      <c r="I37" s="1094"/>
      <c r="J37" s="1095"/>
      <c r="K37" s="1093"/>
      <c r="L37" s="1094"/>
      <c r="M37" s="1094"/>
      <c r="N37" s="1094"/>
      <c r="O37" s="161" t="s">
        <v>25</v>
      </c>
      <c r="P37" s="162">
        <v>0</v>
      </c>
      <c r="Q37" s="162">
        <v>0</v>
      </c>
      <c r="R37" s="162">
        <v>0</v>
      </c>
      <c r="S37" s="163" t="s">
        <v>10</v>
      </c>
      <c r="T37" s="158"/>
      <c r="U37" s="159">
        <f t="shared" si="0"/>
        <v>0</v>
      </c>
      <c r="V37" s="158"/>
      <c r="W37" s="159">
        <f t="shared" si="1"/>
        <v>0</v>
      </c>
      <c r="X37" s="158"/>
      <c r="Y37" s="159">
        <f t="shared" si="2"/>
        <v>0</v>
      </c>
    </row>
    <row r="38" spans="1:25" s="169" customFormat="1" ht="45.75" customHeight="1" x14ac:dyDescent="0.3">
      <c r="A38" s="164" t="s">
        <v>139</v>
      </c>
      <c r="B38" s="165">
        <v>1000</v>
      </c>
      <c r="C38" s="1099" t="s">
        <v>10</v>
      </c>
      <c r="D38" s="1100"/>
      <c r="E38" s="1102"/>
      <c r="F38" s="1100"/>
      <c r="G38" s="1100"/>
      <c r="H38" s="1100"/>
      <c r="I38" s="1100"/>
      <c r="J38" s="1101"/>
      <c r="K38" s="1099" t="s">
        <v>10</v>
      </c>
      <c r="L38" s="1100"/>
      <c r="M38" s="1100"/>
      <c r="N38" s="1100"/>
      <c r="O38" s="1101"/>
      <c r="P38" s="166">
        <f>P39+P40+P54+P55+P59+P151+P154</f>
        <v>28127821.249999996</v>
      </c>
      <c r="Q38" s="166">
        <f>Q39+Q40+Q54+Q55+Q59+Q151+Q154</f>
        <v>27058904.339999996</v>
      </c>
      <c r="R38" s="166">
        <f>R39+R40+R54+R55+R59+R151+R154</f>
        <v>27421991.779999997</v>
      </c>
      <c r="S38" s="167" t="s">
        <v>10</v>
      </c>
      <c r="T38" s="168"/>
      <c r="U38" s="159"/>
      <c r="V38" s="158"/>
      <c r="W38" s="159"/>
      <c r="X38" s="158"/>
      <c r="Y38" s="159"/>
    </row>
    <row r="39" spans="1:25" s="169" customFormat="1" ht="45.75" customHeight="1" x14ac:dyDescent="0.3">
      <c r="A39" s="170" t="s">
        <v>141</v>
      </c>
      <c r="B39" s="171">
        <v>1100</v>
      </c>
      <c r="C39" s="1072" t="s">
        <v>11</v>
      </c>
      <c r="D39" s="1073"/>
      <c r="E39" s="1075"/>
      <c r="F39" s="1073"/>
      <c r="G39" s="1073"/>
      <c r="H39" s="1073"/>
      <c r="I39" s="1073"/>
      <c r="J39" s="1074"/>
      <c r="K39" s="172" t="s">
        <v>10</v>
      </c>
      <c r="L39" s="172" t="s">
        <v>12</v>
      </c>
      <c r="M39" s="173" t="s">
        <v>13</v>
      </c>
      <c r="N39" s="173" t="s">
        <v>10</v>
      </c>
      <c r="O39" s="173" t="s">
        <v>14</v>
      </c>
      <c r="P39" s="174">
        <f>'Собственность (120)'!H13</f>
        <v>0</v>
      </c>
      <c r="Q39" s="174">
        <f>'Собственность (120)'!I13</f>
        <v>0</v>
      </c>
      <c r="R39" s="174">
        <f>'Собственность (120)'!J13</f>
        <v>0</v>
      </c>
      <c r="S39" s="175" t="s">
        <v>10</v>
      </c>
      <c r="T39" s="168"/>
      <c r="U39" s="159">
        <f>T39-P39</f>
        <v>0</v>
      </c>
      <c r="V39" s="158"/>
      <c r="W39" s="159">
        <f>V39-Q39</f>
        <v>0</v>
      </c>
      <c r="X39" s="158"/>
      <c r="Y39" s="159">
        <f>X39-R39</f>
        <v>0</v>
      </c>
    </row>
    <row r="40" spans="1:25" s="169" customFormat="1" ht="45.75" customHeight="1" x14ac:dyDescent="0.3">
      <c r="A40" s="176" t="s">
        <v>140</v>
      </c>
      <c r="B40" s="177">
        <v>1200</v>
      </c>
      <c r="C40" s="1072" t="s">
        <v>15</v>
      </c>
      <c r="D40" s="1073"/>
      <c r="E40" s="1073"/>
      <c r="F40" s="1073"/>
      <c r="G40" s="1073"/>
      <c r="H40" s="1073"/>
      <c r="I40" s="1073"/>
      <c r="J40" s="1074"/>
      <c r="K40" s="172" t="s">
        <v>10</v>
      </c>
      <c r="L40" s="172" t="s">
        <v>12</v>
      </c>
      <c r="M40" s="173" t="s">
        <v>13</v>
      </c>
      <c r="N40" s="173" t="s">
        <v>10</v>
      </c>
      <c r="O40" s="173" t="s">
        <v>10</v>
      </c>
      <c r="P40" s="178">
        <f>SUM(P41:P43)</f>
        <v>20977449.619999997</v>
      </c>
      <c r="Q40" s="178">
        <f t="shared" ref="Q40:R40" si="3">SUM(Q41:Q43)</f>
        <v>20639071.559999999</v>
      </c>
      <c r="R40" s="178">
        <f t="shared" si="3"/>
        <v>21052342.149999999</v>
      </c>
      <c r="S40" s="175" t="s">
        <v>10</v>
      </c>
      <c r="T40" s="168"/>
      <c r="U40" s="159"/>
      <c r="V40" s="158"/>
      <c r="W40" s="159"/>
      <c r="X40" s="158"/>
      <c r="Y40" s="159"/>
    </row>
    <row r="41" spans="1:25" s="186" customFormat="1" ht="58.5" customHeight="1" x14ac:dyDescent="0.3">
      <c r="A41" s="179" t="s">
        <v>142</v>
      </c>
      <c r="B41" s="180">
        <v>1210</v>
      </c>
      <c r="C41" s="1030" t="s">
        <v>16</v>
      </c>
      <c r="D41" s="1031"/>
      <c r="E41" s="1076"/>
      <c r="F41" s="1031"/>
      <c r="G41" s="1031"/>
      <c r="H41" s="1031"/>
      <c r="I41" s="1031"/>
      <c r="J41" s="1032"/>
      <c r="K41" s="151" t="s">
        <v>10</v>
      </c>
      <c r="L41" s="151" t="s">
        <v>12</v>
      </c>
      <c r="M41" s="181" t="s">
        <v>13</v>
      </c>
      <c r="N41" s="151" t="s">
        <v>10</v>
      </c>
      <c r="O41" s="181" t="s">
        <v>14</v>
      </c>
      <c r="P41" s="182">
        <f>'Оказание услуг (130)'!H14</f>
        <v>0</v>
      </c>
      <c r="Q41" s="182">
        <f>'Оказание услуг (130)'!I14</f>
        <v>0</v>
      </c>
      <c r="R41" s="182">
        <f>'Оказание услуг (130)'!J14</f>
        <v>0</v>
      </c>
      <c r="S41" s="183" t="s">
        <v>10</v>
      </c>
      <c r="T41" s="184"/>
      <c r="U41" s="185">
        <f>T41-P41</f>
        <v>0</v>
      </c>
      <c r="V41" s="184"/>
      <c r="W41" s="185">
        <f>V41-Q41</f>
        <v>0</v>
      </c>
      <c r="X41" s="184"/>
      <c r="Y41" s="185">
        <f>X41-R41</f>
        <v>0</v>
      </c>
    </row>
    <row r="42" spans="1:25" s="186" customFormat="1" ht="47.25" customHeight="1" x14ac:dyDescent="0.3">
      <c r="A42" s="179" t="s">
        <v>17</v>
      </c>
      <c r="B42" s="180">
        <v>1220</v>
      </c>
      <c r="C42" s="1030" t="s">
        <v>16</v>
      </c>
      <c r="D42" s="1031"/>
      <c r="E42" s="1076"/>
      <c r="F42" s="1031"/>
      <c r="G42" s="1031"/>
      <c r="H42" s="1031"/>
      <c r="I42" s="1031"/>
      <c r="J42" s="1032"/>
      <c r="K42" s="151" t="s">
        <v>10</v>
      </c>
      <c r="L42" s="151" t="s">
        <v>12</v>
      </c>
      <c r="M42" s="181" t="s">
        <v>13</v>
      </c>
      <c r="N42" s="151" t="s">
        <v>10</v>
      </c>
      <c r="O42" s="181" t="s">
        <v>14</v>
      </c>
      <c r="P42" s="182">
        <f>'Оказание услуг (130)'!F26</f>
        <v>102500</v>
      </c>
      <c r="Q42" s="182">
        <f>'Оказание услуг (130)'!G26</f>
        <v>102500</v>
      </c>
      <c r="R42" s="182">
        <f>'Оказание услуг (130)'!H26</f>
        <v>102500</v>
      </c>
      <c r="S42" s="183" t="s">
        <v>10</v>
      </c>
      <c r="T42" s="184">
        <v>102500</v>
      </c>
      <c r="U42" s="185">
        <f>T42-P42</f>
        <v>0</v>
      </c>
      <c r="V42" s="184">
        <v>102500</v>
      </c>
      <c r="W42" s="185">
        <f>V42-Q42</f>
        <v>0</v>
      </c>
      <c r="X42" s="184">
        <v>102500</v>
      </c>
      <c r="Y42" s="185">
        <f>X42-R42</f>
        <v>0</v>
      </c>
    </row>
    <row r="43" spans="1:25" s="169" customFormat="1" ht="47.25" customHeight="1" x14ac:dyDescent="0.3">
      <c r="A43" s="170" t="s">
        <v>144</v>
      </c>
      <c r="B43" s="171">
        <v>1230</v>
      </c>
      <c r="C43" s="1072" t="s">
        <v>16</v>
      </c>
      <c r="D43" s="1073"/>
      <c r="E43" s="1075"/>
      <c r="F43" s="1073"/>
      <c r="G43" s="1073"/>
      <c r="H43" s="1073"/>
      <c r="I43" s="1073"/>
      <c r="J43" s="1074"/>
      <c r="K43" s="172" t="s">
        <v>10</v>
      </c>
      <c r="L43" s="172" t="s">
        <v>12</v>
      </c>
      <c r="M43" s="173" t="s">
        <v>13</v>
      </c>
      <c r="N43" s="173" t="s">
        <v>10</v>
      </c>
      <c r="O43" s="173" t="s">
        <v>10</v>
      </c>
      <c r="P43" s="174">
        <f>SUM(P44:P53)</f>
        <v>20874949.619999997</v>
      </c>
      <c r="Q43" s="174">
        <f t="shared" ref="Q43:R43" si="4">SUM(Q44:Q53)</f>
        <v>20536571.559999999</v>
      </c>
      <c r="R43" s="174">
        <f t="shared" si="4"/>
        <v>20949842.149999999</v>
      </c>
      <c r="S43" s="175" t="s">
        <v>10</v>
      </c>
      <c r="T43" s="168"/>
      <c r="U43" s="159"/>
      <c r="V43" s="158"/>
      <c r="W43" s="159"/>
      <c r="X43" s="158"/>
      <c r="Y43" s="159"/>
    </row>
    <row r="44" spans="1:25" s="186" customFormat="1" ht="54" customHeight="1" x14ac:dyDescent="0.3">
      <c r="A44" s="187" t="s">
        <v>19</v>
      </c>
      <c r="B44" s="180"/>
      <c r="C44" s="1030" t="s">
        <v>16</v>
      </c>
      <c r="D44" s="1031"/>
      <c r="E44" s="1076"/>
      <c r="F44" s="1031"/>
      <c r="G44" s="1031"/>
      <c r="H44" s="1031"/>
      <c r="I44" s="1031"/>
      <c r="J44" s="1032"/>
      <c r="K44" s="151" t="s">
        <v>10</v>
      </c>
      <c r="L44" s="151" t="s">
        <v>12</v>
      </c>
      <c r="M44" s="181" t="s">
        <v>13</v>
      </c>
      <c r="N44" s="181" t="s">
        <v>20</v>
      </c>
      <c r="O44" s="181" t="s">
        <v>21</v>
      </c>
      <c r="P44" s="182">
        <f>P165+P167+P175+P177+P184+P186+P194+P200+P206+P214+P221+P223+P229+P230+P233+P234+P239+P241+P248+P250+P255+P256+P259+P260+P263+P264+P267+P268+P271+P272+P284+P286+P321+P329+P335+P337+P343+P408+P415+P434+P458+P532+P561+P585+P644+P668+P703</f>
        <v>17667043</v>
      </c>
      <c r="Q44" s="182">
        <f>Q165+Q167+Q175+Q177+Q184+Q186+Q194+Q200+Q206+Q214+Q221+Q223+Q229+Q230+Q233+Q234+Q239+Q241+Q248+Q250+Q255+Q256+Q259+Q260+Q263+Q264+Q267+Q268+Q271+Q272+Q284+Q286+Q321+Q329+Q335+Q337+Q343+Q408+Q415+Q434+Q458+Q532+Q561+Q585+Q644+Q668+Q703</f>
        <v>17667043</v>
      </c>
      <c r="R44" s="182">
        <f>R165+R167+R175+R177+R184+R186+R194+R200+R206+R214+R221+R223+R229+R230+R233+R234+R239+R241+R248+R250+R255+R256+R259+R260+R263+R264+R267+R268+R271+R272+R284+R286+R321+R329+R335+R337+R343+R408+R415+R434+R458+R532+R561+R585+R644+R668+R703</f>
        <v>17667043</v>
      </c>
      <c r="S44" s="183" t="s">
        <v>10</v>
      </c>
      <c r="T44" s="184">
        <v>17667043</v>
      </c>
      <c r="U44" s="185">
        <f t="shared" ref="U44:U54" si="5">T44-P44</f>
        <v>0</v>
      </c>
      <c r="V44" s="184">
        <v>17667043</v>
      </c>
      <c r="W44" s="185">
        <f t="shared" ref="W44:W54" si="6">V44-Q44</f>
        <v>0</v>
      </c>
      <c r="X44" s="184">
        <v>17667043</v>
      </c>
      <c r="Y44" s="185">
        <f t="shared" ref="Y44:Y54" si="7">X44-R44</f>
        <v>0</v>
      </c>
    </row>
    <row r="45" spans="1:25" s="186" customFormat="1" ht="55.5" customHeight="1" x14ac:dyDescent="0.3">
      <c r="A45" s="188" t="s">
        <v>22</v>
      </c>
      <c r="B45" s="180"/>
      <c r="C45" s="1030" t="s">
        <v>16</v>
      </c>
      <c r="D45" s="1031"/>
      <c r="E45" s="1076"/>
      <c r="F45" s="1031"/>
      <c r="G45" s="1031"/>
      <c r="H45" s="1031"/>
      <c r="I45" s="1031"/>
      <c r="J45" s="1032"/>
      <c r="K45" s="151" t="s">
        <v>10</v>
      </c>
      <c r="L45" s="151" t="s">
        <v>12</v>
      </c>
      <c r="M45" s="181" t="s">
        <v>23</v>
      </c>
      <c r="N45" s="181" t="s">
        <v>24</v>
      </c>
      <c r="O45" s="181" t="s">
        <v>25</v>
      </c>
      <c r="P45" s="182">
        <f>P163+P173+P182+P219+P228+P232+P237+P246+P254+P258+P262+P266+P270+P282+P319+P333</f>
        <v>217000</v>
      </c>
      <c r="Q45" s="182">
        <f>Q163+Q173+Q182+Q219+Q228+Q232+Q237+Q246+Q254+Q258+Q262+Q266+Q270+Q282+Q319+Q333</f>
        <v>212900</v>
      </c>
      <c r="R45" s="182">
        <f>R163+R173+R182+R219+R228+R232+R237+R246+R254+R258+R262+R266+R270+R282+R319+R333</f>
        <v>212900</v>
      </c>
      <c r="S45" s="183" t="s">
        <v>10</v>
      </c>
      <c r="T45" s="184">
        <v>217000</v>
      </c>
      <c r="U45" s="185">
        <f t="shared" si="5"/>
        <v>0</v>
      </c>
      <c r="V45" s="184">
        <v>212900</v>
      </c>
      <c r="W45" s="185">
        <f t="shared" si="6"/>
        <v>0</v>
      </c>
      <c r="X45" s="184">
        <v>212900</v>
      </c>
      <c r="Y45" s="185">
        <f t="shared" si="7"/>
        <v>0</v>
      </c>
    </row>
    <row r="46" spans="1:25" s="186" customFormat="1" ht="39" customHeight="1" x14ac:dyDescent="0.3">
      <c r="A46" s="187" t="s">
        <v>26</v>
      </c>
      <c r="B46" s="180"/>
      <c r="C46" s="1030" t="s">
        <v>16</v>
      </c>
      <c r="D46" s="1031"/>
      <c r="E46" s="1076"/>
      <c r="F46" s="1031"/>
      <c r="G46" s="1031"/>
      <c r="H46" s="1031"/>
      <c r="I46" s="1031"/>
      <c r="J46" s="1032"/>
      <c r="K46" s="151" t="s">
        <v>10</v>
      </c>
      <c r="L46" s="151" t="s">
        <v>12</v>
      </c>
      <c r="M46" s="181" t="s">
        <v>13</v>
      </c>
      <c r="N46" s="181" t="s">
        <v>27</v>
      </c>
      <c r="O46" s="181" t="s">
        <v>25</v>
      </c>
      <c r="P46" s="182">
        <f>P421+P714</f>
        <v>2071486.88</v>
      </c>
      <c r="Q46" s="182">
        <f>Q421+Q714</f>
        <v>1956634.41</v>
      </c>
      <c r="R46" s="182">
        <f>R421+R714</f>
        <v>2034891.66</v>
      </c>
      <c r="S46" s="183" t="s">
        <v>10</v>
      </c>
      <c r="T46" s="184">
        <v>2071486.88</v>
      </c>
      <c r="U46" s="185">
        <f t="shared" si="5"/>
        <v>0</v>
      </c>
      <c r="V46" s="184">
        <v>1956634.41</v>
      </c>
      <c r="W46" s="185">
        <f t="shared" si="6"/>
        <v>0</v>
      </c>
      <c r="X46" s="184">
        <v>2034891.66</v>
      </c>
      <c r="Y46" s="185">
        <f t="shared" si="7"/>
        <v>0</v>
      </c>
    </row>
    <row r="47" spans="1:25" s="186" customFormat="1" ht="58.5" customHeight="1" x14ac:dyDescent="0.3">
      <c r="A47" s="187" t="s">
        <v>28</v>
      </c>
      <c r="B47" s="180"/>
      <c r="C47" s="1030" t="s">
        <v>16</v>
      </c>
      <c r="D47" s="1031"/>
      <c r="E47" s="1076"/>
      <c r="F47" s="1031"/>
      <c r="G47" s="1031"/>
      <c r="H47" s="1031"/>
      <c r="I47" s="1031"/>
      <c r="J47" s="1032"/>
      <c r="K47" s="151" t="s">
        <v>10</v>
      </c>
      <c r="L47" s="151" t="s">
        <v>12</v>
      </c>
      <c r="M47" s="181" t="s">
        <v>29</v>
      </c>
      <c r="N47" s="181" t="s">
        <v>30</v>
      </c>
      <c r="O47" s="181" t="s">
        <v>25</v>
      </c>
      <c r="P47" s="182">
        <f>P293</f>
        <v>162151</v>
      </c>
      <c r="Q47" s="182">
        <f t="shared" ref="Q47:R47" si="8">Q293</f>
        <v>160433</v>
      </c>
      <c r="R47" s="182">
        <f t="shared" si="8"/>
        <v>158715</v>
      </c>
      <c r="S47" s="183" t="s">
        <v>10</v>
      </c>
      <c r="T47" s="184">
        <v>162151</v>
      </c>
      <c r="U47" s="185">
        <f t="shared" si="5"/>
        <v>0</v>
      </c>
      <c r="V47" s="184">
        <v>160433</v>
      </c>
      <c r="W47" s="185">
        <f t="shared" si="6"/>
        <v>0</v>
      </c>
      <c r="X47" s="184">
        <v>158715</v>
      </c>
      <c r="Y47" s="185">
        <f t="shared" si="7"/>
        <v>0</v>
      </c>
    </row>
    <row r="48" spans="1:25" s="186" customFormat="1" ht="42.75" customHeight="1" x14ac:dyDescent="0.3">
      <c r="A48" s="187" t="s">
        <v>31</v>
      </c>
      <c r="B48" s="180"/>
      <c r="C48" s="1030" t="s">
        <v>16</v>
      </c>
      <c r="D48" s="1031"/>
      <c r="E48" s="1076"/>
      <c r="F48" s="1031"/>
      <c r="G48" s="1031"/>
      <c r="H48" s="1031"/>
      <c r="I48" s="1031"/>
      <c r="J48" s="1032"/>
      <c r="K48" s="151" t="s">
        <v>10</v>
      </c>
      <c r="L48" s="151" t="s">
        <v>12</v>
      </c>
      <c r="M48" s="181" t="s">
        <v>13</v>
      </c>
      <c r="N48" s="181" t="s">
        <v>32</v>
      </c>
      <c r="O48" s="181" t="s">
        <v>25</v>
      </c>
      <c r="P48" s="182">
        <f>P530</f>
        <v>0</v>
      </c>
      <c r="Q48" s="182">
        <f t="shared" ref="Q48:R48" si="9">Q530</f>
        <v>0</v>
      </c>
      <c r="R48" s="182">
        <f t="shared" si="9"/>
        <v>0</v>
      </c>
      <c r="S48" s="183" t="s">
        <v>10</v>
      </c>
      <c r="T48" s="184">
        <v>0</v>
      </c>
      <c r="U48" s="185">
        <f t="shared" si="5"/>
        <v>0</v>
      </c>
      <c r="V48" s="184">
        <v>0</v>
      </c>
      <c r="W48" s="185">
        <f t="shared" si="6"/>
        <v>0</v>
      </c>
      <c r="X48" s="184">
        <v>0</v>
      </c>
      <c r="Y48" s="185">
        <f t="shared" si="7"/>
        <v>0</v>
      </c>
    </row>
    <row r="49" spans="1:25" s="186" customFormat="1" ht="50.25" customHeight="1" x14ac:dyDescent="0.3">
      <c r="A49" s="187" t="s">
        <v>679</v>
      </c>
      <c r="B49" s="180"/>
      <c r="C49" s="1030" t="s">
        <v>16</v>
      </c>
      <c r="D49" s="1031"/>
      <c r="E49" s="1076"/>
      <c r="F49" s="1031"/>
      <c r="G49" s="1031"/>
      <c r="H49" s="1031"/>
      <c r="I49" s="1031"/>
      <c r="J49" s="1032"/>
      <c r="K49" s="151" t="s">
        <v>10</v>
      </c>
      <c r="L49" s="151" t="s">
        <v>12</v>
      </c>
      <c r="M49" s="181" t="s">
        <v>13</v>
      </c>
      <c r="N49" s="181" t="s">
        <v>678</v>
      </c>
      <c r="O49" s="181" t="s">
        <v>25</v>
      </c>
      <c r="P49" s="182">
        <f>P413</f>
        <v>0</v>
      </c>
      <c r="Q49" s="182">
        <f t="shared" ref="Q49:R49" si="10">Q413</f>
        <v>0</v>
      </c>
      <c r="R49" s="182">
        <f t="shared" si="10"/>
        <v>0</v>
      </c>
      <c r="S49" s="183" t="s">
        <v>10</v>
      </c>
      <c r="T49" s="184">
        <v>0</v>
      </c>
      <c r="U49" s="185">
        <f t="shared" si="5"/>
        <v>0</v>
      </c>
      <c r="V49" s="184">
        <v>0</v>
      </c>
      <c r="W49" s="185">
        <f t="shared" si="6"/>
        <v>0</v>
      </c>
      <c r="X49" s="184">
        <v>0</v>
      </c>
      <c r="Y49" s="185">
        <f t="shared" si="7"/>
        <v>0</v>
      </c>
    </row>
    <row r="50" spans="1:25" s="186" customFormat="1" ht="99.75" customHeight="1" x14ac:dyDescent="0.3">
      <c r="A50" s="187" t="s">
        <v>831</v>
      </c>
      <c r="B50" s="180"/>
      <c r="C50" s="1030" t="s">
        <v>16</v>
      </c>
      <c r="D50" s="1031"/>
      <c r="E50" s="1076"/>
      <c r="F50" s="1031"/>
      <c r="G50" s="1031"/>
      <c r="H50" s="1031"/>
      <c r="I50" s="1031"/>
      <c r="J50" s="1032"/>
      <c r="K50" s="151" t="s">
        <v>10</v>
      </c>
      <c r="L50" s="151" t="s">
        <v>12</v>
      </c>
      <c r="M50" s="181" t="s">
        <v>13</v>
      </c>
      <c r="N50" s="181" t="s">
        <v>817</v>
      </c>
      <c r="O50" s="181" t="s">
        <v>25</v>
      </c>
      <c r="P50" s="182">
        <f>P429</f>
        <v>149820</v>
      </c>
      <c r="Q50" s="182">
        <f t="shared" ref="Q50:R50" si="11">Q429</f>
        <v>149820</v>
      </c>
      <c r="R50" s="182">
        <f t="shared" si="11"/>
        <v>149820</v>
      </c>
      <c r="S50" s="183" t="s">
        <v>10</v>
      </c>
      <c r="T50" s="184">
        <v>149820</v>
      </c>
      <c r="U50" s="185">
        <f t="shared" si="5"/>
        <v>0</v>
      </c>
      <c r="V50" s="184">
        <v>149820</v>
      </c>
      <c r="W50" s="185">
        <f t="shared" si="6"/>
        <v>0</v>
      </c>
      <c r="X50" s="184">
        <v>149820</v>
      </c>
      <c r="Y50" s="185">
        <f t="shared" si="7"/>
        <v>0</v>
      </c>
    </row>
    <row r="51" spans="1:25" s="186" customFormat="1" ht="87" customHeight="1" x14ac:dyDescent="0.3">
      <c r="A51" s="187" t="s">
        <v>830</v>
      </c>
      <c r="B51" s="180"/>
      <c r="C51" s="1030" t="s">
        <v>16</v>
      </c>
      <c r="D51" s="1031"/>
      <c r="E51" s="1076"/>
      <c r="F51" s="1031"/>
      <c r="G51" s="1031"/>
      <c r="H51" s="1031"/>
      <c r="I51" s="1031"/>
      <c r="J51" s="1032"/>
      <c r="K51" s="151" t="s">
        <v>10</v>
      </c>
      <c r="L51" s="151" t="s">
        <v>12</v>
      </c>
      <c r="M51" s="181" t="s">
        <v>13</v>
      </c>
      <c r="N51" s="181" t="s">
        <v>816</v>
      </c>
      <c r="O51" s="181" t="s">
        <v>25</v>
      </c>
      <c r="P51" s="182">
        <f>P430</f>
        <v>25020</v>
      </c>
      <c r="Q51" s="182">
        <f t="shared" ref="Q51:R51" si="12">Q430</f>
        <v>25020</v>
      </c>
      <c r="R51" s="182">
        <f t="shared" si="12"/>
        <v>25020</v>
      </c>
      <c r="S51" s="183" t="s">
        <v>10</v>
      </c>
      <c r="T51" s="184">
        <v>25020</v>
      </c>
      <c r="U51" s="185">
        <f t="shared" si="5"/>
        <v>0</v>
      </c>
      <c r="V51" s="184">
        <v>25020</v>
      </c>
      <c r="W51" s="185">
        <f t="shared" si="6"/>
        <v>0</v>
      </c>
      <c r="X51" s="184">
        <v>25020</v>
      </c>
      <c r="Y51" s="185">
        <f t="shared" si="7"/>
        <v>0</v>
      </c>
    </row>
    <row r="52" spans="1:25" s="186" customFormat="1" ht="39" customHeight="1" x14ac:dyDescent="0.3">
      <c r="A52" s="187" t="s">
        <v>829</v>
      </c>
      <c r="B52" s="180"/>
      <c r="C52" s="1030" t="s">
        <v>16</v>
      </c>
      <c r="D52" s="1031"/>
      <c r="E52" s="1076"/>
      <c r="F52" s="1031"/>
      <c r="G52" s="1031"/>
      <c r="H52" s="1031"/>
      <c r="I52" s="1031"/>
      <c r="J52" s="1032"/>
      <c r="K52" s="151" t="s">
        <v>10</v>
      </c>
      <c r="L52" s="151" t="s">
        <v>12</v>
      </c>
      <c r="M52" s="181" t="s">
        <v>13</v>
      </c>
      <c r="N52" s="181" t="s">
        <v>815</v>
      </c>
      <c r="O52" s="181" t="s">
        <v>25</v>
      </c>
      <c r="P52" s="182">
        <f>P431</f>
        <v>153100</v>
      </c>
      <c r="Q52" s="182">
        <f t="shared" ref="Q52:R52" si="13">Q431</f>
        <v>0</v>
      </c>
      <c r="R52" s="182">
        <f t="shared" si="13"/>
        <v>0</v>
      </c>
      <c r="S52" s="183" t="s">
        <v>10</v>
      </c>
      <c r="T52" s="184">
        <v>153100</v>
      </c>
      <c r="U52" s="185">
        <f t="shared" si="5"/>
        <v>0</v>
      </c>
      <c r="V52" s="184">
        <v>0</v>
      </c>
      <c r="W52" s="185">
        <f t="shared" si="6"/>
        <v>0</v>
      </c>
      <c r="X52" s="184">
        <v>0</v>
      </c>
      <c r="Y52" s="185">
        <f t="shared" si="7"/>
        <v>0</v>
      </c>
    </row>
    <row r="53" spans="1:25" s="186" customFormat="1" ht="37.5" customHeight="1" x14ac:dyDescent="0.3">
      <c r="A53" s="187" t="s">
        <v>33</v>
      </c>
      <c r="B53" s="180"/>
      <c r="C53" s="1030" t="s">
        <v>16</v>
      </c>
      <c r="D53" s="1031"/>
      <c r="E53" s="1076"/>
      <c r="F53" s="1031"/>
      <c r="G53" s="1031"/>
      <c r="H53" s="1031"/>
      <c r="I53" s="1031"/>
      <c r="J53" s="1032"/>
      <c r="K53" s="151" t="s">
        <v>10</v>
      </c>
      <c r="L53" s="151" t="s">
        <v>12</v>
      </c>
      <c r="M53" s="181" t="s">
        <v>13</v>
      </c>
      <c r="N53" s="181" t="s">
        <v>34</v>
      </c>
      <c r="O53" s="181" t="s">
        <v>25</v>
      </c>
      <c r="P53" s="182">
        <f>P192+P198+P204+P212+P298+P302+P307+P311+P315+P327+P341+P354+P393+P406+P432+P456+P500+P508+P559+P583+P601+P619+P625+P642+P666+P691+P701</f>
        <v>429328.74</v>
      </c>
      <c r="Q53" s="182">
        <f>Q192+Q198+Q204+Q212+Q298+Q302+Q307+Q311+Q315+Q327+Q341+Q354+Q393+Q406+Q432+Q456+Q500+Q508+Q559+Q583+Q601+Q619+Q625+Q642+Q666+Q691+Q701</f>
        <v>364721.15</v>
      </c>
      <c r="R53" s="182">
        <f>R192+R198+R204+R212+R298+R302+R307+R311+R315+R327+R341+R354+R393+R406+R432+R456+R500+R508+R559+R583+R601+R619+R625+R642+R666+R691+R701</f>
        <v>701452.49</v>
      </c>
      <c r="S53" s="183" t="s">
        <v>10</v>
      </c>
      <c r="T53" s="184">
        <v>429328.74</v>
      </c>
      <c r="U53" s="185">
        <f t="shared" si="5"/>
        <v>0</v>
      </c>
      <c r="V53" s="184">
        <v>364721.15</v>
      </c>
      <c r="W53" s="185">
        <f t="shared" si="6"/>
        <v>0</v>
      </c>
      <c r="X53" s="184">
        <v>701452.49</v>
      </c>
      <c r="Y53" s="185">
        <f t="shared" si="7"/>
        <v>0</v>
      </c>
    </row>
    <row r="54" spans="1:25" s="169" customFormat="1" ht="48" customHeight="1" x14ac:dyDescent="0.3">
      <c r="A54" s="170" t="s">
        <v>35</v>
      </c>
      <c r="B54" s="171">
        <v>1300</v>
      </c>
      <c r="C54" s="1072" t="s">
        <v>36</v>
      </c>
      <c r="D54" s="1073"/>
      <c r="E54" s="1073"/>
      <c r="F54" s="1073"/>
      <c r="G54" s="1073"/>
      <c r="H54" s="1073"/>
      <c r="I54" s="1073"/>
      <c r="J54" s="1074"/>
      <c r="K54" s="172" t="s">
        <v>10</v>
      </c>
      <c r="L54" s="172" t="s">
        <v>12</v>
      </c>
      <c r="M54" s="173" t="s">
        <v>13</v>
      </c>
      <c r="N54" s="173" t="s">
        <v>10</v>
      </c>
      <c r="O54" s="173" t="s">
        <v>14</v>
      </c>
      <c r="P54" s="174">
        <f>'Штрафы (140)'!D11</f>
        <v>0</v>
      </c>
      <c r="Q54" s="174">
        <f>'Штрафы (140)'!G11</f>
        <v>0</v>
      </c>
      <c r="R54" s="174">
        <f>'Штрафы (140)'!J11</f>
        <v>0</v>
      </c>
      <c r="S54" s="175" t="s">
        <v>10</v>
      </c>
      <c r="T54" s="168"/>
      <c r="U54" s="159">
        <f t="shared" si="5"/>
        <v>0</v>
      </c>
      <c r="V54" s="158"/>
      <c r="W54" s="159">
        <f t="shared" si="6"/>
        <v>0</v>
      </c>
      <c r="X54" s="158"/>
      <c r="Y54" s="159">
        <f t="shared" si="7"/>
        <v>0</v>
      </c>
    </row>
    <row r="55" spans="1:25" s="169" customFormat="1" ht="51" customHeight="1" x14ac:dyDescent="0.3">
      <c r="A55" s="170" t="s">
        <v>152</v>
      </c>
      <c r="B55" s="171">
        <v>1400</v>
      </c>
      <c r="C55" s="1072" t="s">
        <v>15</v>
      </c>
      <c r="D55" s="1073"/>
      <c r="E55" s="1073"/>
      <c r="F55" s="1073"/>
      <c r="G55" s="1073"/>
      <c r="H55" s="1073"/>
      <c r="I55" s="1073"/>
      <c r="J55" s="1074"/>
      <c r="K55" s="172" t="s">
        <v>10</v>
      </c>
      <c r="L55" s="172" t="s">
        <v>12</v>
      </c>
      <c r="M55" s="173" t="s">
        <v>13</v>
      </c>
      <c r="N55" s="173" t="s">
        <v>10</v>
      </c>
      <c r="O55" s="173" t="s">
        <v>10</v>
      </c>
      <c r="P55" s="174">
        <f>SUM(P56:P58)</f>
        <v>0</v>
      </c>
      <c r="Q55" s="174">
        <f>SUM(Q56:Q58)</f>
        <v>0</v>
      </c>
      <c r="R55" s="174">
        <f>SUM(R56:R58)</f>
        <v>0</v>
      </c>
      <c r="S55" s="175" t="s">
        <v>10</v>
      </c>
      <c r="T55" s="168"/>
      <c r="U55" s="159"/>
      <c r="V55" s="158"/>
      <c r="W55" s="159"/>
      <c r="X55" s="158"/>
      <c r="Y55" s="159"/>
    </row>
    <row r="56" spans="1:25" s="186" customFormat="1" ht="37.5" customHeight="1" x14ac:dyDescent="0.3">
      <c r="A56" s="1044" t="s">
        <v>153</v>
      </c>
      <c r="B56" s="180">
        <v>1410</v>
      </c>
      <c r="C56" s="1030" t="s">
        <v>37</v>
      </c>
      <c r="D56" s="1031"/>
      <c r="E56" s="1031"/>
      <c r="F56" s="1031"/>
      <c r="G56" s="1031"/>
      <c r="H56" s="1031"/>
      <c r="I56" s="1031"/>
      <c r="J56" s="1032"/>
      <c r="K56" s="151" t="s">
        <v>10</v>
      </c>
      <c r="L56" s="151" t="s">
        <v>12</v>
      </c>
      <c r="M56" s="181" t="s">
        <v>13</v>
      </c>
      <c r="N56" s="181" t="s">
        <v>10</v>
      </c>
      <c r="O56" s="181" t="s">
        <v>14</v>
      </c>
      <c r="P56" s="182">
        <f>'Безвозмездные (150)'!B11</f>
        <v>0</v>
      </c>
      <c r="Q56" s="182">
        <f>'Безвозмездные (150)'!C11</f>
        <v>0</v>
      </c>
      <c r="R56" s="182">
        <f>'Безвозмездные (150)'!D11</f>
        <v>0</v>
      </c>
      <c r="S56" s="183" t="s">
        <v>10</v>
      </c>
      <c r="T56" s="184"/>
      <c r="U56" s="185">
        <f>T56-P56</f>
        <v>0</v>
      </c>
      <c r="V56" s="184"/>
      <c r="W56" s="185">
        <f>V56-Q56</f>
        <v>0</v>
      </c>
      <c r="X56" s="184"/>
      <c r="Y56" s="185">
        <f>X56-R56</f>
        <v>0</v>
      </c>
    </row>
    <row r="57" spans="1:25" s="186" customFormat="1" ht="37.5" customHeight="1" x14ac:dyDescent="0.3">
      <c r="A57" s="1045"/>
      <c r="B57" s="180">
        <v>1420</v>
      </c>
      <c r="C57" s="1030" t="s">
        <v>37</v>
      </c>
      <c r="D57" s="1031"/>
      <c r="E57" s="1031"/>
      <c r="F57" s="1031"/>
      <c r="G57" s="1031"/>
      <c r="H57" s="1031"/>
      <c r="I57" s="1031"/>
      <c r="J57" s="1032"/>
      <c r="K57" s="151" t="s">
        <v>10</v>
      </c>
      <c r="L57" s="151" t="s">
        <v>12</v>
      </c>
      <c r="M57" s="181" t="s">
        <v>13</v>
      </c>
      <c r="N57" s="181" t="s">
        <v>10</v>
      </c>
      <c r="O57" s="181" t="s">
        <v>656</v>
      </c>
      <c r="P57" s="182">
        <f>P350+P389+P425+P452+P504+P526+P555+P581+P623+P640+P662+P689</f>
        <v>0</v>
      </c>
      <c r="Q57" s="182">
        <f>Q350+Q389+Q425+Q452+Q504+Q526+Q555+Q581+Q623+Q640+Q662+Q689</f>
        <v>0</v>
      </c>
      <c r="R57" s="182">
        <f>R350+R389+R425+R452+R504+R526+R555+R581+R623+R640+R662+R689</f>
        <v>0</v>
      </c>
      <c r="S57" s="183" t="s">
        <v>10</v>
      </c>
      <c r="T57" s="184"/>
      <c r="U57" s="185"/>
      <c r="V57" s="184"/>
      <c r="W57" s="185"/>
      <c r="X57" s="184"/>
      <c r="Y57" s="185"/>
    </row>
    <row r="58" spans="1:25" s="186" customFormat="1" ht="37.5" customHeight="1" x14ac:dyDescent="0.3">
      <c r="A58" s="1046"/>
      <c r="B58" s="180">
        <v>1430</v>
      </c>
      <c r="C58" s="1030" t="s">
        <v>37</v>
      </c>
      <c r="D58" s="1031"/>
      <c r="E58" s="1031"/>
      <c r="F58" s="1031"/>
      <c r="G58" s="1031"/>
      <c r="H58" s="1031"/>
      <c r="I58" s="1031"/>
      <c r="J58" s="1032"/>
      <c r="K58" s="151" t="s">
        <v>10</v>
      </c>
      <c r="L58" s="151" t="s">
        <v>12</v>
      </c>
      <c r="M58" s="181" t="s">
        <v>13</v>
      </c>
      <c r="N58" s="181" t="s">
        <v>10</v>
      </c>
      <c r="O58" s="181" t="s">
        <v>657</v>
      </c>
      <c r="P58" s="182">
        <f>P352+P391+P427+P454+P506+P528+P557+P664</f>
        <v>0</v>
      </c>
      <c r="Q58" s="182">
        <f>Q352+Q391+Q427+Q454+Q506+Q528+Q557+Q664</f>
        <v>0</v>
      </c>
      <c r="R58" s="182">
        <f>R352+R391+R427+R454+R506+R528+R557+R664</f>
        <v>0</v>
      </c>
      <c r="S58" s="183" t="s">
        <v>10</v>
      </c>
      <c r="T58" s="184"/>
      <c r="U58" s="185">
        <f>T58-P58</f>
        <v>0</v>
      </c>
      <c r="V58" s="184"/>
      <c r="W58" s="185">
        <f>V58-Q58</f>
        <v>0</v>
      </c>
      <c r="X58" s="184"/>
      <c r="Y58" s="185">
        <f>X58-R58</f>
        <v>0</v>
      </c>
    </row>
    <row r="59" spans="1:25" s="169" customFormat="1" ht="39" customHeight="1" x14ac:dyDescent="0.3">
      <c r="A59" s="170" t="s">
        <v>143</v>
      </c>
      <c r="B59" s="171">
        <v>1500</v>
      </c>
      <c r="C59" s="1072" t="s">
        <v>15</v>
      </c>
      <c r="D59" s="1073"/>
      <c r="E59" s="1073"/>
      <c r="F59" s="1073"/>
      <c r="G59" s="1073"/>
      <c r="H59" s="1073"/>
      <c r="I59" s="1073"/>
      <c r="J59" s="1074"/>
      <c r="K59" s="172" t="s">
        <v>10</v>
      </c>
      <c r="L59" s="172" t="s">
        <v>12</v>
      </c>
      <c r="M59" s="173" t="s">
        <v>13</v>
      </c>
      <c r="N59" s="173" t="s">
        <v>10</v>
      </c>
      <c r="O59" s="173" t="s">
        <v>10</v>
      </c>
      <c r="P59" s="174">
        <f>SUM(P60:P150)</f>
        <v>7150371.6299999999</v>
      </c>
      <c r="Q59" s="174">
        <f>SUM(Q60:Q150)</f>
        <v>6419832.7799999993</v>
      </c>
      <c r="R59" s="174">
        <f>SUM(R60:R150)</f>
        <v>6369649.6299999999</v>
      </c>
      <c r="S59" s="175" t="s">
        <v>10</v>
      </c>
      <c r="T59" s="168"/>
      <c r="U59" s="159"/>
      <c r="V59" s="158"/>
      <c r="W59" s="159"/>
      <c r="X59" s="158"/>
      <c r="Y59" s="159"/>
    </row>
    <row r="60" spans="1:25" s="186" customFormat="1" ht="49.5" customHeight="1" x14ac:dyDescent="0.3">
      <c r="A60" s="179" t="s">
        <v>1094</v>
      </c>
      <c r="B60" s="180"/>
      <c r="C60" s="1030" t="s">
        <v>37</v>
      </c>
      <c r="D60" s="1031"/>
      <c r="E60" s="1031"/>
      <c r="F60" s="1031"/>
      <c r="G60" s="1031"/>
      <c r="H60" s="1031"/>
      <c r="I60" s="1031"/>
      <c r="J60" s="1032"/>
      <c r="K60" s="151" t="s">
        <v>10</v>
      </c>
      <c r="L60" s="151" t="s">
        <v>12</v>
      </c>
      <c r="M60" s="181" t="s">
        <v>13</v>
      </c>
      <c r="N60" s="181" t="s">
        <v>1093</v>
      </c>
      <c r="O60" s="181" t="s">
        <v>43</v>
      </c>
      <c r="P60" s="182">
        <f t="shared" ref="P60:P69" si="14">P356</f>
        <v>0</v>
      </c>
      <c r="Q60" s="182">
        <f t="shared" ref="Q60:R60" si="15">Q356</f>
        <v>0</v>
      </c>
      <c r="R60" s="182">
        <f t="shared" si="15"/>
        <v>0</v>
      </c>
      <c r="S60" s="183" t="s">
        <v>10</v>
      </c>
      <c r="T60" s="184"/>
      <c r="U60" s="185">
        <f t="shared" ref="U60:U96" si="16">T60-P60</f>
        <v>0</v>
      </c>
      <c r="V60" s="184"/>
      <c r="W60" s="185">
        <f t="shared" ref="W60:W96" si="17">V60-Q60</f>
        <v>0</v>
      </c>
      <c r="X60" s="184"/>
      <c r="Y60" s="185">
        <f t="shared" ref="Y60:Y96" si="18">X60-R60</f>
        <v>0</v>
      </c>
    </row>
    <row r="61" spans="1:25" s="186" customFormat="1" ht="54.75" customHeight="1" x14ac:dyDescent="0.3">
      <c r="A61" s="179" t="s">
        <v>1096</v>
      </c>
      <c r="B61" s="180"/>
      <c r="C61" s="1030" t="s">
        <v>37</v>
      </c>
      <c r="D61" s="1031"/>
      <c r="E61" s="1031"/>
      <c r="F61" s="1031"/>
      <c r="G61" s="1031"/>
      <c r="H61" s="1031"/>
      <c r="I61" s="1031"/>
      <c r="J61" s="1032"/>
      <c r="K61" s="151" t="s">
        <v>10</v>
      </c>
      <c r="L61" s="151" t="s">
        <v>12</v>
      </c>
      <c r="M61" s="181" t="s">
        <v>13</v>
      </c>
      <c r="N61" s="181" t="s">
        <v>1095</v>
      </c>
      <c r="O61" s="181" t="s">
        <v>43</v>
      </c>
      <c r="P61" s="182">
        <f t="shared" si="14"/>
        <v>0</v>
      </c>
      <c r="Q61" s="182">
        <v>0</v>
      </c>
      <c r="R61" s="182">
        <v>0</v>
      </c>
      <c r="S61" s="183" t="s">
        <v>10</v>
      </c>
      <c r="T61" s="184"/>
      <c r="U61" s="185">
        <f t="shared" si="16"/>
        <v>0</v>
      </c>
      <c r="V61" s="184"/>
      <c r="W61" s="185">
        <f t="shared" si="17"/>
        <v>0</v>
      </c>
      <c r="X61" s="184"/>
      <c r="Y61" s="185">
        <f t="shared" si="18"/>
        <v>0</v>
      </c>
    </row>
    <row r="62" spans="1:25" s="186" customFormat="1" ht="49.5" customHeight="1" x14ac:dyDescent="0.3">
      <c r="A62" s="179" t="s">
        <v>1098</v>
      </c>
      <c r="B62" s="180"/>
      <c r="C62" s="1030" t="s">
        <v>37</v>
      </c>
      <c r="D62" s="1031"/>
      <c r="E62" s="1031"/>
      <c r="F62" s="1031"/>
      <c r="G62" s="1031"/>
      <c r="H62" s="1031"/>
      <c r="I62" s="1031"/>
      <c r="J62" s="1032"/>
      <c r="K62" s="151" t="s">
        <v>10</v>
      </c>
      <c r="L62" s="151" t="s">
        <v>12</v>
      </c>
      <c r="M62" s="181" t="s">
        <v>13</v>
      </c>
      <c r="N62" s="181" t="s">
        <v>1097</v>
      </c>
      <c r="O62" s="181" t="s">
        <v>43</v>
      </c>
      <c r="P62" s="182">
        <f t="shared" si="14"/>
        <v>0</v>
      </c>
      <c r="Q62" s="182">
        <v>0</v>
      </c>
      <c r="R62" s="182">
        <v>0</v>
      </c>
      <c r="S62" s="183" t="s">
        <v>10</v>
      </c>
      <c r="T62" s="184"/>
      <c r="U62" s="185">
        <f t="shared" si="16"/>
        <v>0</v>
      </c>
      <c r="V62" s="184"/>
      <c r="W62" s="185">
        <f t="shared" si="17"/>
        <v>0</v>
      </c>
      <c r="X62" s="184"/>
      <c r="Y62" s="185">
        <f t="shared" si="18"/>
        <v>0</v>
      </c>
    </row>
    <row r="63" spans="1:25" s="186" customFormat="1" ht="49.5" customHeight="1" x14ac:dyDescent="0.3">
      <c r="A63" s="179" t="s">
        <v>1099</v>
      </c>
      <c r="B63" s="180"/>
      <c r="C63" s="1030" t="s">
        <v>37</v>
      </c>
      <c r="D63" s="1031"/>
      <c r="E63" s="1031"/>
      <c r="F63" s="1031"/>
      <c r="G63" s="1031"/>
      <c r="H63" s="1031"/>
      <c r="I63" s="1031"/>
      <c r="J63" s="1032"/>
      <c r="K63" s="151" t="s">
        <v>10</v>
      </c>
      <c r="L63" s="151" t="s">
        <v>12</v>
      </c>
      <c r="M63" s="181" t="s">
        <v>13</v>
      </c>
      <c r="N63" s="181" t="s">
        <v>1100</v>
      </c>
      <c r="O63" s="181" t="s">
        <v>43</v>
      </c>
      <c r="P63" s="182">
        <f t="shared" si="14"/>
        <v>0</v>
      </c>
      <c r="Q63" s="182">
        <v>0</v>
      </c>
      <c r="R63" s="182">
        <v>0</v>
      </c>
      <c r="S63" s="183" t="s">
        <v>10</v>
      </c>
      <c r="T63" s="184"/>
      <c r="U63" s="185">
        <f t="shared" si="16"/>
        <v>0</v>
      </c>
      <c r="V63" s="184"/>
      <c r="W63" s="185">
        <f t="shared" si="17"/>
        <v>0</v>
      </c>
      <c r="X63" s="184"/>
      <c r="Y63" s="185">
        <f t="shared" si="18"/>
        <v>0</v>
      </c>
    </row>
    <row r="64" spans="1:25" s="186" customFormat="1" ht="49.5" customHeight="1" x14ac:dyDescent="0.3">
      <c r="A64" s="179" t="s">
        <v>1102</v>
      </c>
      <c r="B64" s="180"/>
      <c r="C64" s="1030" t="s">
        <v>37</v>
      </c>
      <c r="D64" s="1031"/>
      <c r="E64" s="1031"/>
      <c r="F64" s="1031"/>
      <c r="G64" s="1031"/>
      <c r="H64" s="1031"/>
      <c r="I64" s="1031"/>
      <c r="J64" s="1032"/>
      <c r="K64" s="151" t="s">
        <v>10</v>
      </c>
      <c r="L64" s="151" t="s">
        <v>12</v>
      </c>
      <c r="M64" s="181" t="s">
        <v>13</v>
      </c>
      <c r="N64" s="181" t="s">
        <v>1101</v>
      </c>
      <c r="O64" s="181" t="s">
        <v>43</v>
      </c>
      <c r="P64" s="182">
        <f t="shared" si="14"/>
        <v>0</v>
      </c>
      <c r="Q64" s="182">
        <v>0</v>
      </c>
      <c r="R64" s="182">
        <v>0</v>
      </c>
      <c r="S64" s="183" t="s">
        <v>10</v>
      </c>
      <c r="T64" s="184"/>
      <c r="U64" s="185">
        <f t="shared" si="16"/>
        <v>0</v>
      </c>
      <c r="V64" s="184"/>
      <c r="W64" s="185">
        <f t="shared" si="17"/>
        <v>0</v>
      </c>
      <c r="X64" s="184"/>
      <c r="Y64" s="185">
        <f t="shared" si="18"/>
        <v>0</v>
      </c>
    </row>
    <row r="65" spans="1:25" s="186" customFormat="1" ht="69.75" customHeight="1" x14ac:dyDescent="0.3">
      <c r="A65" s="179" t="s">
        <v>1104</v>
      </c>
      <c r="B65" s="180"/>
      <c r="C65" s="1030" t="s">
        <v>37</v>
      </c>
      <c r="D65" s="1031"/>
      <c r="E65" s="1031"/>
      <c r="F65" s="1031"/>
      <c r="G65" s="1031"/>
      <c r="H65" s="1031"/>
      <c r="I65" s="1031"/>
      <c r="J65" s="1032"/>
      <c r="K65" s="151" t="s">
        <v>10</v>
      </c>
      <c r="L65" s="151" t="s">
        <v>12</v>
      </c>
      <c r="M65" s="181" t="s">
        <v>13</v>
      </c>
      <c r="N65" s="181" t="s">
        <v>1103</v>
      </c>
      <c r="O65" s="181" t="s">
        <v>43</v>
      </c>
      <c r="P65" s="182">
        <f t="shared" si="14"/>
        <v>0</v>
      </c>
      <c r="Q65" s="182">
        <v>0</v>
      </c>
      <c r="R65" s="182">
        <v>0</v>
      </c>
      <c r="S65" s="183" t="s">
        <v>10</v>
      </c>
      <c r="T65" s="184"/>
      <c r="U65" s="185">
        <f t="shared" si="16"/>
        <v>0</v>
      </c>
      <c r="V65" s="184"/>
      <c r="W65" s="185">
        <f t="shared" si="17"/>
        <v>0</v>
      </c>
      <c r="X65" s="184"/>
      <c r="Y65" s="185">
        <f t="shared" si="18"/>
        <v>0</v>
      </c>
    </row>
    <row r="66" spans="1:25" s="186" customFormat="1" ht="49.5" customHeight="1" x14ac:dyDescent="0.3">
      <c r="A66" s="179" t="s">
        <v>1105</v>
      </c>
      <c r="B66" s="180"/>
      <c r="C66" s="1030" t="s">
        <v>37</v>
      </c>
      <c r="D66" s="1031"/>
      <c r="E66" s="1031"/>
      <c r="F66" s="1031"/>
      <c r="G66" s="1031"/>
      <c r="H66" s="1031"/>
      <c r="I66" s="1031"/>
      <c r="J66" s="1032"/>
      <c r="K66" s="151" t="s">
        <v>10</v>
      </c>
      <c r="L66" s="151" t="s">
        <v>12</v>
      </c>
      <c r="M66" s="181" t="s">
        <v>13</v>
      </c>
      <c r="N66" s="181" t="s">
        <v>1106</v>
      </c>
      <c r="O66" s="181" t="s">
        <v>43</v>
      </c>
      <c r="P66" s="182">
        <f t="shared" si="14"/>
        <v>0</v>
      </c>
      <c r="Q66" s="182">
        <v>0</v>
      </c>
      <c r="R66" s="182">
        <v>0</v>
      </c>
      <c r="S66" s="183" t="s">
        <v>10</v>
      </c>
      <c r="T66" s="184"/>
      <c r="U66" s="185">
        <f t="shared" si="16"/>
        <v>0</v>
      </c>
      <c r="V66" s="184"/>
      <c r="W66" s="185">
        <f t="shared" si="17"/>
        <v>0</v>
      </c>
      <c r="X66" s="184"/>
      <c r="Y66" s="185">
        <f t="shared" si="18"/>
        <v>0</v>
      </c>
    </row>
    <row r="67" spans="1:25" s="186" customFormat="1" ht="49.5" customHeight="1" x14ac:dyDescent="0.3">
      <c r="A67" s="179" t="s">
        <v>1108</v>
      </c>
      <c r="B67" s="180"/>
      <c r="C67" s="1030" t="s">
        <v>37</v>
      </c>
      <c r="D67" s="1031"/>
      <c r="E67" s="1031"/>
      <c r="F67" s="1031"/>
      <c r="G67" s="1031"/>
      <c r="H67" s="1031"/>
      <c r="I67" s="1031"/>
      <c r="J67" s="1032"/>
      <c r="K67" s="151" t="s">
        <v>10</v>
      </c>
      <c r="L67" s="151" t="s">
        <v>12</v>
      </c>
      <c r="M67" s="181" t="s">
        <v>13</v>
      </c>
      <c r="N67" s="181" t="s">
        <v>1107</v>
      </c>
      <c r="O67" s="181" t="s">
        <v>43</v>
      </c>
      <c r="P67" s="182">
        <f t="shared" si="14"/>
        <v>0</v>
      </c>
      <c r="Q67" s="182">
        <v>0</v>
      </c>
      <c r="R67" s="182">
        <v>0</v>
      </c>
      <c r="S67" s="183" t="s">
        <v>10</v>
      </c>
      <c r="T67" s="184"/>
      <c r="U67" s="185">
        <f t="shared" si="16"/>
        <v>0</v>
      </c>
      <c r="V67" s="184"/>
      <c r="W67" s="185">
        <f t="shared" si="17"/>
        <v>0</v>
      </c>
      <c r="X67" s="184"/>
      <c r="Y67" s="185">
        <f t="shared" si="18"/>
        <v>0</v>
      </c>
    </row>
    <row r="68" spans="1:25" s="186" customFormat="1" ht="49.5" customHeight="1" x14ac:dyDescent="0.3">
      <c r="A68" s="179" t="s">
        <v>1110</v>
      </c>
      <c r="B68" s="180"/>
      <c r="C68" s="1030" t="s">
        <v>37</v>
      </c>
      <c r="D68" s="1031"/>
      <c r="E68" s="1031"/>
      <c r="F68" s="1031"/>
      <c r="G68" s="1031"/>
      <c r="H68" s="1031"/>
      <c r="I68" s="1031"/>
      <c r="J68" s="1032"/>
      <c r="K68" s="151" t="s">
        <v>10</v>
      </c>
      <c r="L68" s="151" t="s">
        <v>12</v>
      </c>
      <c r="M68" s="181" t="s">
        <v>13</v>
      </c>
      <c r="N68" s="181" t="s">
        <v>1109</v>
      </c>
      <c r="O68" s="181" t="s">
        <v>43</v>
      </c>
      <c r="P68" s="182">
        <f t="shared" si="14"/>
        <v>0</v>
      </c>
      <c r="Q68" s="182">
        <v>0</v>
      </c>
      <c r="R68" s="182">
        <v>0</v>
      </c>
      <c r="S68" s="183" t="s">
        <v>10</v>
      </c>
      <c r="T68" s="184"/>
      <c r="U68" s="185">
        <f t="shared" si="16"/>
        <v>0</v>
      </c>
      <c r="V68" s="184"/>
      <c r="W68" s="185">
        <f t="shared" si="17"/>
        <v>0</v>
      </c>
      <c r="X68" s="184"/>
      <c r="Y68" s="185">
        <f t="shared" si="18"/>
        <v>0</v>
      </c>
    </row>
    <row r="69" spans="1:25" s="186" customFormat="1" ht="49.5" customHeight="1" x14ac:dyDescent="0.3">
      <c r="A69" s="179" t="s">
        <v>1112</v>
      </c>
      <c r="B69" s="180"/>
      <c r="C69" s="1030" t="s">
        <v>37</v>
      </c>
      <c r="D69" s="1031"/>
      <c r="E69" s="1031"/>
      <c r="F69" s="1031"/>
      <c r="G69" s="1031"/>
      <c r="H69" s="1031"/>
      <c r="I69" s="1031"/>
      <c r="J69" s="1032"/>
      <c r="K69" s="151" t="s">
        <v>10</v>
      </c>
      <c r="L69" s="151" t="s">
        <v>12</v>
      </c>
      <c r="M69" s="181" t="s">
        <v>13</v>
      </c>
      <c r="N69" s="181" t="s">
        <v>1111</v>
      </c>
      <c r="O69" s="181" t="s">
        <v>43</v>
      </c>
      <c r="P69" s="182">
        <f t="shared" si="14"/>
        <v>0</v>
      </c>
      <c r="Q69" s="182">
        <v>0</v>
      </c>
      <c r="R69" s="182">
        <v>0</v>
      </c>
      <c r="S69" s="183" t="s">
        <v>10</v>
      </c>
      <c r="T69" s="184"/>
      <c r="U69" s="185">
        <f t="shared" si="16"/>
        <v>0</v>
      </c>
      <c r="V69" s="184"/>
      <c r="W69" s="185">
        <f t="shared" si="17"/>
        <v>0</v>
      </c>
      <c r="X69" s="184"/>
      <c r="Y69" s="185">
        <f t="shared" si="18"/>
        <v>0</v>
      </c>
    </row>
    <row r="70" spans="1:25" s="186" customFormat="1" ht="49.5" customHeight="1" x14ac:dyDescent="0.3">
      <c r="A70" s="179" t="s">
        <v>1114</v>
      </c>
      <c r="B70" s="180"/>
      <c r="C70" s="1030" t="s">
        <v>37</v>
      </c>
      <c r="D70" s="1031"/>
      <c r="E70" s="1031"/>
      <c r="F70" s="1031"/>
      <c r="G70" s="1031"/>
      <c r="H70" s="1031"/>
      <c r="I70" s="1031"/>
      <c r="J70" s="1032"/>
      <c r="K70" s="151" t="s">
        <v>10</v>
      </c>
      <c r="L70" s="151" t="s">
        <v>12</v>
      </c>
      <c r="M70" s="181" t="s">
        <v>13</v>
      </c>
      <c r="N70" s="181" t="s">
        <v>1113</v>
      </c>
      <c r="O70" s="181" t="s">
        <v>43</v>
      </c>
      <c r="P70" s="182">
        <f>P395</f>
        <v>228000</v>
      </c>
      <c r="Q70" s="182">
        <f>Q395</f>
        <v>0</v>
      </c>
      <c r="R70" s="182">
        <v>0</v>
      </c>
      <c r="S70" s="183" t="s">
        <v>10</v>
      </c>
      <c r="T70" s="184">
        <v>228000</v>
      </c>
      <c r="U70" s="185">
        <f t="shared" si="16"/>
        <v>0</v>
      </c>
      <c r="V70" s="184">
        <v>0</v>
      </c>
      <c r="W70" s="185">
        <f t="shared" si="17"/>
        <v>0</v>
      </c>
      <c r="X70" s="184"/>
      <c r="Y70" s="185">
        <f t="shared" si="18"/>
        <v>0</v>
      </c>
    </row>
    <row r="71" spans="1:25" s="186" customFormat="1" ht="49.5" customHeight="1" x14ac:dyDescent="0.3">
      <c r="A71" s="179" t="s">
        <v>1116</v>
      </c>
      <c r="B71" s="180"/>
      <c r="C71" s="1030" t="s">
        <v>37</v>
      </c>
      <c r="D71" s="1031"/>
      <c r="E71" s="1031"/>
      <c r="F71" s="1031"/>
      <c r="G71" s="1031"/>
      <c r="H71" s="1031"/>
      <c r="I71" s="1031"/>
      <c r="J71" s="1032"/>
      <c r="K71" s="151" t="s">
        <v>10</v>
      </c>
      <c r="L71" s="151" t="s">
        <v>12</v>
      </c>
      <c r="M71" s="181" t="s">
        <v>13</v>
      </c>
      <c r="N71" s="181" t="s">
        <v>1115</v>
      </c>
      <c r="O71" s="181" t="s">
        <v>43</v>
      </c>
      <c r="P71" s="182">
        <f>P396</f>
        <v>0</v>
      </c>
      <c r="Q71" s="182">
        <v>0</v>
      </c>
      <c r="R71" s="182">
        <v>0</v>
      </c>
      <c r="S71" s="183" t="s">
        <v>10</v>
      </c>
      <c r="T71" s="184"/>
      <c r="U71" s="185">
        <f t="shared" si="16"/>
        <v>0</v>
      </c>
      <c r="V71" s="184"/>
      <c r="W71" s="185">
        <f t="shared" si="17"/>
        <v>0</v>
      </c>
      <c r="X71" s="184"/>
      <c r="Y71" s="185">
        <f t="shared" si="18"/>
        <v>0</v>
      </c>
    </row>
    <row r="72" spans="1:25" s="186" customFormat="1" ht="77.25" customHeight="1" x14ac:dyDescent="0.3">
      <c r="A72" s="179" t="s">
        <v>663</v>
      </c>
      <c r="B72" s="180"/>
      <c r="C72" s="1030" t="s">
        <v>37</v>
      </c>
      <c r="D72" s="1031"/>
      <c r="E72" s="1031"/>
      <c r="F72" s="1031"/>
      <c r="G72" s="1031"/>
      <c r="H72" s="1031"/>
      <c r="I72" s="1031"/>
      <c r="J72" s="1032"/>
      <c r="K72" s="151" t="s">
        <v>10</v>
      </c>
      <c r="L72" s="151" t="s">
        <v>12</v>
      </c>
      <c r="M72" s="181" t="s">
        <v>13</v>
      </c>
      <c r="N72" s="181" t="s">
        <v>1131</v>
      </c>
      <c r="O72" s="181" t="s">
        <v>43</v>
      </c>
      <c r="P72" s="182">
        <f>P366</f>
        <v>0</v>
      </c>
      <c r="Q72" s="182">
        <f t="shared" ref="Q72:R72" si="19">Q366</f>
        <v>0</v>
      </c>
      <c r="R72" s="182">
        <f t="shared" si="19"/>
        <v>0</v>
      </c>
      <c r="S72" s="183" t="s">
        <v>10</v>
      </c>
      <c r="T72" s="184"/>
      <c r="U72" s="185">
        <f t="shared" si="16"/>
        <v>0</v>
      </c>
      <c r="V72" s="184"/>
      <c r="W72" s="185">
        <f t="shared" si="17"/>
        <v>0</v>
      </c>
      <c r="X72" s="184"/>
      <c r="Y72" s="185">
        <f t="shared" si="18"/>
        <v>0</v>
      </c>
    </row>
    <row r="73" spans="1:25" s="186" customFormat="1" ht="49.5" customHeight="1" x14ac:dyDescent="0.3">
      <c r="A73" s="179" t="s">
        <v>662</v>
      </c>
      <c r="B73" s="180"/>
      <c r="C73" s="1030" t="s">
        <v>37</v>
      </c>
      <c r="D73" s="1031"/>
      <c r="E73" s="1031"/>
      <c r="F73" s="1031"/>
      <c r="G73" s="1031"/>
      <c r="H73" s="1031"/>
      <c r="I73" s="1031"/>
      <c r="J73" s="1032"/>
      <c r="K73" s="151" t="s">
        <v>10</v>
      </c>
      <c r="L73" s="151" t="s">
        <v>12</v>
      </c>
      <c r="M73" s="181" t="s">
        <v>13</v>
      </c>
      <c r="N73" s="181" t="s">
        <v>623</v>
      </c>
      <c r="O73" s="181" t="s">
        <v>43</v>
      </c>
      <c r="P73" s="182">
        <v>0</v>
      </c>
      <c r="Q73" s="182">
        <v>0</v>
      </c>
      <c r="R73" s="182">
        <v>0</v>
      </c>
      <c r="S73" s="183" t="s">
        <v>10</v>
      </c>
      <c r="T73" s="184"/>
      <c r="U73" s="185">
        <f t="shared" si="16"/>
        <v>0</v>
      </c>
      <c r="V73" s="184"/>
      <c r="W73" s="185">
        <f t="shared" si="17"/>
        <v>0</v>
      </c>
      <c r="X73" s="184"/>
      <c r="Y73" s="185">
        <f t="shared" si="18"/>
        <v>0</v>
      </c>
    </row>
    <row r="74" spans="1:25" s="186" customFormat="1" ht="49.5" customHeight="1" x14ac:dyDescent="0.3">
      <c r="A74" s="179" t="s">
        <v>662</v>
      </c>
      <c r="B74" s="180"/>
      <c r="C74" s="1030" t="s">
        <v>37</v>
      </c>
      <c r="D74" s="1031"/>
      <c r="E74" s="1031"/>
      <c r="F74" s="1031"/>
      <c r="G74" s="1031"/>
      <c r="H74" s="1031"/>
      <c r="I74" s="1031"/>
      <c r="J74" s="1032"/>
      <c r="K74" s="151" t="s">
        <v>10</v>
      </c>
      <c r="L74" s="151" t="s">
        <v>12</v>
      </c>
      <c r="M74" s="181" t="s">
        <v>13</v>
      </c>
      <c r="N74" s="181" t="s">
        <v>623</v>
      </c>
      <c r="O74" s="181" t="s">
        <v>43</v>
      </c>
      <c r="P74" s="182">
        <v>0</v>
      </c>
      <c r="Q74" s="182">
        <v>0</v>
      </c>
      <c r="R74" s="182">
        <v>0</v>
      </c>
      <c r="S74" s="183" t="s">
        <v>10</v>
      </c>
      <c r="T74" s="184"/>
      <c r="U74" s="185">
        <f t="shared" si="16"/>
        <v>0</v>
      </c>
      <c r="V74" s="184"/>
      <c r="W74" s="185">
        <f t="shared" si="17"/>
        <v>0</v>
      </c>
      <c r="X74" s="184"/>
      <c r="Y74" s="185">
        <f t="shared" si="18"/>
        <v>0</v>
      </c>
    </row>
    <row r="75" spans="1:25" s="186" customFormat="1" ht="49.5" customHeight="1" x14ac:dyDescent="0.3">
      <c r="A75" s="179" t="s">
        <v>662</v>
      </c>
      <c r="B75" s="180"/>
      <c r="C75" s="1030" t="s">
        <v>37</v>
      </c>
      <c r="D75" s="1031"/>
      <c r="E75" s="1031"/>
      <c r="F75" s="1031"/>
      <c r="G75" s="1031"/>
      <c r="H75" s="1031"/>
      <c r="I75" s="1031"/>
      <c r="J75" s="1032"/>
      <c r="K75" s="151" t="s">
        <v>10</v>
      </c>
      <c r="L75" s="151" t="s">
        <v>12</v>
      </c>
      <c r="M75" s="181" t="s">
        <v>13</v>
      </c>
      <c r="N75" s="181" t="s">
        <v>623</v>
      </c>
      <c r="O75" s="181" t="s">
        <v>43</v>
      </c>
      <c r="P75" s="182">
        <v>0</v>
      </c>
      <c r="Q75" s="182">
        <v>0</v>
      </c>
      <c r="R75" s="182">
        <v>0</v>
      </c>
      <c r="S75" s="183" t="s">
        <v>10</v>
      </c>
      <c r="T75" s="184"/>
      <c r="U75" s="185">
        <f t="shared" si="16"/>
        <v>0</v>
      </c>
      <c r="V75" s="184"/>
      <c r="W75" s="185">
        <f t="shared" si="17"/>
        <v>0</v>
      </c>
      <c r="X75" s="184"/>
      <c r="Y75" s="185">
        <f t="shared" si="18"/>
        <v>0</v>
      </c>
    </row>
    <row r="76" spans="1:25" s="186" customFormat="1" ht="49.5" customHeight="1" x14ac:dyDescent="0.3">
      <c r="A76" s="179" t="s">
        <v>662</v>
      </c>
      <c r="B76" s="180"/>
      <c r="C76" s="1030" t="s">
        <v>37</v>
      </c>
      <c r="D76" s="1031"/>
      <c r="E76" s="1031"/>
      <c r="F76" s="1031"/>
      <c r="G76" s="1031"/>
      <c r="H76" s="1031"/>
      <c r="I76" s="1031"/>
      <c r="J76" s="1032"/>
      <c r="K76" s="151" t="s">
        <v>10</v>
      </c>
      <c r="L76" s="151" t="s">
        <v>12</v>
      </c>
      <c r="M76" s="181" t="s">
        <v>13</v>
      </c>
      <c r="N76" s="181" t="s">
        <v>623</v>
      </c>
      <c r="O76" s="181" t="s">
        <v>43</v>
      </c>
      <c r="P76" s="182">
        <v>0</v>
      </c>
      <c r="Q76" s="182">
        <v>0</v>
      </c>
      <c r="R76" s="182">
        <v>0</v>
      </c>
      <c r="S76" s="183" t="s">
        <v>10</v>
      </c>
      <c r="T76" s="184"/>
      <c r="U76" s="185">
        <f t="shared" si="16"/>
        <v>0</v>
      </c>
      <c r="V76" s="184"/>
      <c r="W76" s="185">
        <f t="shared" si="17"/>
        <v>0</v>
      </c>
      <c r="X76" s="184"/>
      <c r="Y76" s="185">
        <f t="shared" si="18"/>
        <v>0</v>
      </c>
    </row>
    <row r="77" spans="1:25" s="186" customFormat="1" ht="49.5" customHeight="1" x14ac:dyDescent="0.3">
      <c r="A77" s="179" t="s">
        <v>662</v>
      </c>
      <c r="B77" s="180"/>
      <c r="C77" s="1030" t="s">
        <v>37</v>
      </c>
      <c r="D77" s="1031"/>
      <c r="E77" s="1031"/>
      <c r="F77" s="1031"/>
      <c r="G77" s="1031"/>
      <c r="H77" s="1031"/>
      <c r="I77" s="1031"/>
      <c r="J77" s="1032"/>
      <c r="K77" s="151" t="s">
        <v>10</v>
      </c>
      <c r="L77" s="151" t="s">
        <v>12</v>
      </c>
      <c r="M77" s="181" t="s">
        <v>13</v>
      </c>
      <c r="N77" s="181" t="s">
        <v>623</v>
      </c>
      <c r="O77" s="181" t="s">
        <v>43</v>
      </c>
      <c r="P77" s="182">
        <v>0</v>
      </c>
      <c r="Q77" s="182">
        <v>0</v>
      </c>
      <c r="R77" s="182">
        <v>0</v>
      </c>
      <c r="S77" s="183" t="s">
        <v>10</v>
      </c>
      <c r="T77" s="184"/>
      <c r="U77" s="185">
        <f t="shared" si="16"/>
        <v>0</v>
      </c>
      <c r="V77" s="184"/>
      <c r="W77" s="185">
        <f t="shared" si="17"/>
        <v>0</v>
      </c>
      <c r="X77" s="184"/>
      <c r="Y77" s="185">
        <f t="shared" si="18"/>
        <v>0</v>
      </c>
    </row>
    <row r="78" spans="1:25" s="186" customFormat="1" ht="49.5" customHeight="1" x14ac:dyDescent="0.3">
      <c r="A78" s="179" t="s">
        <v>662</v>
      </c>
      <c r="B78" s="180"/>
      <c r="C78" s="1030" t="s">
        <v>37</v>
      </c>
      <c r="D78" s="1031"/>
      <c r="E78" s="1031"/>
      <c r="F78" s="1031"/>
      <c r="G78" s="1031"/>
      <c r="H78" s="1031"/>
      <c r="I78" s="1031"/>
      <c r="J78" s="1032"/>
      <c r="K78" s="151" t="s">
        <v>10</v>
      </c>
      <c r="L78" s="151" t="s">
        <v>12</v>
      </c>
      <c r="M78" s="181" t="s">
        <v>13</v>
      </c>
      <c r="N78" s="181" t="s">
        <v>623</v>
      </c>
      <c r="O78" s="181" t="s">
        <v>43</v>
      </c>
      <c r="P78" s="182">
        <v>0</v>
      </c>
      <c r="Q78" s="182">
        <v>0</v>
      </c>
      <c r="R78" s="182">
        <v>0</v>
      </c>
      <c r="S78" s="183" t="s">
        <v>10</v>
      </c>
      <c r="T78" s="184"/>
      <c r="U78" s="185">
        <f t="shared" si="16"/>
        <v>0</v>
      </c>
      <c r="V78" s="184"/>
      <c r="W78" s="185">
        <f t="shared" si="17"/>
        <v>0</v>
      </c>
      <c r="X78" s="184"/>
      <c r="Y78" s="185">
        <f t="shared" si="18"/>
        <v>0</v>
      </c>
    </row>
    <row r="79" spans="1:25" s="186" customFormat="1" ht="49.5" customHeight="1" x14ac:dyDescent="0.3">
      <c r="A79" s="179" t="s">
        <v>662</v>
      </c>
      <c r="B79" s="180"/>
      <c r="C79" s="1030" t="s">
        <v>37</v>
      </c>
      <c r="D79" s="1031"/>
      <c r="E79" s="1031"/>
      <c r="F79" s="1031"/>
      <c r="G79" s="1031"/>
      <c r="H79" s="1031"/>
      <c r="I79" s="1031"/>
      <c r="J79" s="1032"/>
      <c r="K79" s="151" t="s">
        <v>10</v>
      </c>
      <c r="L79" s="151" t="s">
        <v>12</v>
      </c>
      <c r="M79" s="181" t="s">
        <v>13</v>
      </c>
      <c r="N79" s="181" t="s">
        <v>623</v>
      </c>
      <c r="O79" s="181" t="s">
        <v>43</v>
      </c>
      <c r="P79" s="182">
        <v>0</v>
      </c>
      <c r="Q79" s="182">
        <v>0</v>
      </c>
      <c r="R79" s="182">
        <v>0</v>
      </c>
      <c r="S79" s="183" t="s">
        <v>10</v>
      </c>
      <c r="T79" s="184"/>
      <c r="U79" s="185">
        <f t="shared" si="16"/>
        <v>0</v>
      </c>
      <c r="V79" s="184"/>
      <c r="W79" s="185">
        <f t="shared" si="17"/>
        <v>0</v>
      </c>
      <c r="X79" s="184"/>
      <c r="Y79" s="185">
        <f t="shared" si="18"/>
        <v>0</v>
      </c>
    </row>
    <row r="80" spans="1:25" s="186" customFormat="1" ht="49.5" customHeight="1" x14ac:dyDescent="0.3">
      <c r="A80" s="179" t="s">
        <v>662</v>
      </c>
      <c r="B80" s="180"/>
      <c r="C80" s="1030" t="s">
        <v>37</v>
      </c>
      <c r="D80" s="1031"/>
      <c r="E80" s="1031"/>
      <c r="F80" s="1031"/>
      <c r="G80" s="1031"/>
      <c r="H80" s="1031"/>
      <c r="I80" s="1031"/>
      <c r="J80" s="1032"/>
      <c r="K80" s="151" t="s">
        <v>10</v>
      </c>
      <c r="L80" s="151" t="s">
        <v>12</v>
      </c>
      <c r="M80" s="181" t="s">
        <v>13</v>
      </c>
      <c r="N80" s="181" t="s">
        <v>623</v>
      </c>
      <c r="O80" s="181" t="s">
        <v>43</v>
      </c>
      <c r="P80" s="182">
        <v>0</v>
      </c>
      <c r="Q80" s="182">
        <v>0</v>
      </c>
      <c r="R80" s="182">
        <v>0</v>
      </c>
      <c r="S80" s="183" t="s">
        <v>10</v>
      </c>
      <c r="T80" s="184"/>
      <c r="U80" s="185">
        <f t="shared" si="16"/>
        <v>0</v>
      </c>
      <c r="V80" s="184"/>
      <c r="W80" s="185">
        <f t="shared" si="17"/>
        <v>0</v>
      </c>
      <c r="X80" s="184"/>
      <c r="Y80" s="185">
        <f t="shared" si="18"/>
        <v>0</v>
      </c>
    </row>
    <row r="81" spans="1:25" s="186" customFormat="1" ht="49.5" customHeight="1" x14ac:dyDescent="0.3">
      <c r="A81" s="179" t="s">
        <v>662</v>
      </c>
      <c r="B81" s="180"/>
      <c r="C81" s="1030" t="s">
        <v>37</v>
      </c>
      <c r="D81" s="1031"/>
      <c r="E81" s="1031"/>
      <c r="F81" s="1031"/>
      <c r="G81" s="1031"/>
      <c r="H81" s="1031"/>
      <c r="I81" s="1031"/>
      <c r="J81" s="1032"/>
      <c r="K81" s="151" t="s">
        <v>10</v>
      </c>
      <c r="L81" s="151" t="s">
        <v>12</v>
      </c>
      <c r="M81" s="181" t="s">
        <v>13</v>
      </c>
      <c r="N81" s="181" t="s">
        <v>623</v>
      </c>
      <c r="O81" s="181" t="s">
        <v>43</v>
      </c>
      <c r="P81" s="182">
        <v>0</v>
      </c>
      <c r="Q81" s="182">
        <v>0</v>
      </c>
      <c r="R81" s="182">
        <v>0</v>
      </c>
      <c r="S81" s="183" t="s">
        <v>10</v>
      </c>
      <c r="T81" s="184"/>
      <c r="U81" s="185">
        <f t="shared" ref="U81:U82" si="20">T81-P81</f>
        <v>0</v>
      </c>
      <c r="V81" s="184"/>
      <c r="W81" s="185">
        <f t="shared" ref="W81:W82" si="21">V81-Q81</f>
        <v>0</v>
      </c>
      <c r="X81" s="184"/>
      <c r="Y81" s="185">
        <f t="shared" ref="Y81:Y82" si="22">X81-R81</f>
        <v>0</v>
      </c>
    </row>
    <row r="82" spans="1:25" s="186" customFormat="1" ht="49.5" customHeight="1" x14ac:dyDescent="0.3">
      <c r="A82" s="179" t="s">
        <v>662</v>
      </c>
      <c r="B82" s="180"/>
      <c r="C82" s="1030" t="s">
        <v>37</v>
      </c>
      <c r="D82" s="1031"/>
      <c r="E82" s="1031"/>
      <c r="F82" s="1031"/>
      <c r="G82" s="1031"/>
      <c r="H82" s="1031"/>
      <c r="I82" s="1031"/>
      <c r="J82" s="1032"/>
      <c r="K82" s="151" t="s">
        <v>10</v>
      </c>
      <c r="L82" s="151" t="s">
        <v>12</v>
      </c>
      <c r="M82" s="181" t="s">
        <v>13</v>
      </c>
      <c r="N82" s="181" t="s">
        <v>623</v>
      </c>
      <c r="O82" s="181" t="s">
        <v>43</v>
      </c>
      <c r="P82" s="182">
        <v>0</v>
      </c>
      <c r="Q82" s="182">
        <v>0</v>
      </c>
      <c r="R82" s="182">
        <v>0</v>
      </c>
      <c r="S82" s="183" t="s">
        <v>10</v>
      </c>
      <c r="T82" s="184"/>
      <c r="U82" s="185">
        <f t="shared" si="20"/>
        <v>0</v>
      </c>
      <c r="V82" s="184"/>
      <c r="W82" s="185">
        <f t="shared" si="21"/>
        <v>0</v>
      </c>
      <c r="X82" s="184"/>
      <c r="Y82" s="185">
        <f t="shared" si="22"/>
        <v>0</v>
      </c>
    </row>
    <row r="83" spans="1:25" s="186" customFormat="1" ht="74.25" customHeight="1" x14ac:dyDescent="0.3">
      <c r="A83" s="179" t="s">
        <v>663</v>
      </c>
      <c r="B83" s="180"/>
      <c r="C83" s="1030" t="s">
        <v>37</v>
      </c>
      <c r="D83" s="1031"/>
      <c r="E83" s="1031"/>
      <c r="F83" s="1031"/>
      <c r="G83" s="1031"/>
      <c r="H83" s="1031"/>
      <c r="I83" s="1031"/>
      <c r="J83" s="1032"/>
      <c r="K83" s="151" t="s">
        <v>10</v>
      </c>
      <c r="L83" s="151" t="s">
        <v>12</v>
      </c>
      <c r="M83" s="181" t="s">
        <v>13</v>
      </c>
      <c r="N83" s="181" t="s">
        <v>1130</v>
      </c>
      <c r="O83" s="181" t="s">
        <v>40</v>
      </c>
      <c r="P83" s="182">
        <f>P373</f>
        <v>0</v>
      </c>
      <c r="Q83" s="182">
        <v>0</v>
      </c>
      <c r="R83" s="182">
        <v>0</v>
      </c>
      <c r="S83" s="183" t="s">
        <v>10</v>
      </c>
      <c r="T83" s="184"/>
      <c r="U83" s="185">
        <f t="shared" si="16"/>
        <v>0</v>
      </c>
      <c r="V83" s="184"/>
      <c r="W83" s="185">
        <f t="shared" si="17"/>
        <v>0</v>
      </c>
      <c r="X83" s="184"/>
      <c r="Y83" s="185">
        <f t="shared" si="18"/>
        <v>0</v>
      </c>
    </row>
    <row r="84" spans="1:25" s="186" customFormat="1" ht="74.25" customHeight="1" x14ac:dyDescent="0.3">
      <c r="A84" s="179"/>
      <c r="B84" s="180"/>
      <c r="C84" s="1030" t="s">
        <v>37</v>
      </c>
      <c r="D84" s="1031"/>
      <c r="E84" s="1031"/>
      <c r="F84" s="1031"/>
      <c r="G84" s="1031"/>
      <c r="H84" s="1031"/>
      <c r="I84" s="1031"/>
      <c r="J84" s="1032"/>
      <c r="K84" s="151" t="s">
        <v>10</v>
      </c>
      <c r="L84" s="151" t="s">
        <v>12</v>
      </c>
      <c r="M84" s="181" t="s">
        <v>13</v>
      </c>
      <c r="N84" s="181" t="s">
        <v>508</v>
      </c>
      <c r="O84" s="181" t="s">
        <v>40</v>
      </c>
      <c r="P84" s="182">
        <v>0</v>
      </c>
      <c r="Q84" s="182">
        <v>0</v>
      </c>
      <c r="R84" s="182">
        <v>0</v>
      </c>
      <c r="S84" s="183" t="s">
        <v>10</v>
      </c>
      <c r="T84" s="184"/>
      <c r="U84" s="185">
        <f t="shared" si="16"/>
        <v>0</v>
      </c>
      <c r="V84" s="184"/>
      <c r="W84" s="185">
        <f t="shared" si="17"/>
        <v>0</v>
      </c>
      <c r="X84" s="184"/>
      <c r="Y84" s="185">
        <f t="shared" si="18"/>
        <v>0</v>
      </c>
    </row>
    <row r="85" spans="1:25" s="186" customFormat="1" ht="74.25" customHeight="1" x14ac:dyDescent="0.3">
      <c r="A85" s="179"/>
      <c r="B85" s="180"/>
      <c r="C85" s="1030" t="s">
        <v>37</v>
      </c>
      <c r="D85" s="1031"/>
      <c r="E85" s="1031"/>
      <c r="F85" s="1031"/>
      <c r="G85" s="1031"/>
      <c r="H85" s="1031"/>
      <c r="I85" s="1031"/>
      <c r="J85" s="1032"/>
      <c r="K85" s="151" t="s">
        <v>10</v>
      </c>
      <c r="L85" s="151" t="s">
        <v>12</v>
      </c>
      <c r="M85" s="181" t="s">
        <v>13</v>
      </c>
      <c r="N85" s="181" t="s">
        <v>508</v>
      </c>
      <c r="O85" s="181" t="s">
        <v>40</v>
      </c>
      <c r="P85" s="182">
        <v>0</v>
      </c>
      <c r="Q85" s="182">
        <v>0</v>
      </c>
      <c r="R85" s="182">
        <v>0</v>
      </c>
      <c r="S85" s="183" t="s">
        <v>10</v>
      </c>
      <c r="T85" s="184"/>
      <c r="U85" s="185">
        <f t="shared" si="16"/>
        <v>0</v>
      </c>
      <c r="V85" s="184"/>
      <c r="W85" s="185">
        <f t="shared" si="17"/>
        <v>0</v>
      </c>
      <c r="X85" s="184"/>
      <c r="Y85" s="185">
        <f t="shared" si="18"/>
        <v>0</v>
      </c>
    </row>
    <row r="86" spans="1:25" s="186" customFormat="1" ht="74.25" customHeight="1" x14ac:dyDescent="0.3">
      <c r="A86" s="179"/>
      <c r="B86" s="180"/>
      <c r="C86" s="1030" t="s">
        <v>37</v>
      </c>
      <c r="D86" s="1031"/>
      <c r="E86" s="1031"/>
      <c r="F86" s="1031"/>
      <c r="G86" s="1031"/>
      <c r="H86" s="1031"/>
      <c r="I86" s="1031"/>
      <c r="J86" s="1032"/>
      <c r="K86" s="151" t="s">
        <v>10</v>
      </c>
      <c r="L86" s="151" t="s">
        <v>12</v>
      </c>
      <c r="M86" s="181" t="s">
        <v>13</v>
      </c>
      <c r="N86" s="181" t="s">
        <v>508</v>
      </c>
      <c r="O86" s="181" t="s">
        <v>40</v>
      </c>
      <c r="P86" s="182">
        <v>0</v>
      </c>
      <c r="Q86" s="182">
        <v>0</v>
      </c>
      <c r="R86" s="182">
        <v>0</v>
      </c>
      <c r="S86" s="183" t="s">
        <v>10</v>
      </c>
      <c r="T86" s="184"/>
      <c r="U86" s="185">
        <f t="shared" ref="U86:U87" si="23">T86-P86</f>
        <v>0</v>
      </c>
      <c r="V86" s="184"/>
      <c r="W86" s="185">
        <f t="shared" ref="W86:W87" si="24">V86-Q86</f>
        <v>0</v>
      </c>
      <c r="X86" s="184"/>
      <c r="Y86" s="185">
        <f t="shared" ref="Y86:Y87" si="25">X86-R86</f>
        <v>0</v>
      </c>
    </row>
    <row r="87" spans="1:25" s="186" customFormat="1" ht="74.25" customHeight="1" x14ac:dyDescent="0.3">
      <c r="A87" s="179"/>
      <c r="B87" s="180"/>
      <c r="C87" s="1030" t="s">
        <v>37</v>
      </c>
      <c r="D87" s="1031"/>
      <c r="E87" s="1031"/>
      <c r="F87" s="1031"/>
      <c r="G87" s="1031"/>
      <c r="H87" s="1031"/>
      <c r="I87" s="1031"/>
      <c r="J87" s="1032"/>
      <c r="K87" s="151" t="s">
        <v>10</v>
      </c>
      <c r="L87" s="151" t="s">
        <v>12</v>
      </c>
      <c r="M87" s="181" t="s">
        <v>13</v>
      </c>
      <c r="N87" s="181" t="s">
        <v>508</v>
      </c>
      <c r="O87" s="181" t="s">
        <v>40</v>
      </c>
      <c r="P87" s="182">
        <v>0</v>
      </c>
      <c r="Q87" s="182">
        <v>0</v>
      </c>
      <c r="R87" s="182">
        <v>0</v>
      </c>
      <c r="S87" s="183" t="s">
        <v>10</v>
      </c>
      <c r="T87" s="184"/>
      <c r="U87" s="185">
        <f t="shared" si="23"/>
        <v>0</v>
      </c>
      <c r="V87" s="184"/>
      <c r="W87" s="185">
        <f t="shared" si="24"/>
        <v>0</v>
      </c>
      <c r="X87" s="184"/>
      <c r="Y87" s="185">
        <f t="shared" si="25"/>
        <v>0</v>
      </c>
    </row>
    <row r="88" spans="1:25" s="186" customFormat="1" ht="105" customHeight="1" x14ac:dyDescent="0.3">
      <c r="A88" s="179" t="s">
        <v>1120</v>
      </c>
      <c r="B88" s="180"/>
      <c r="C88" s="1030" t="s">
        <v>37</v>
      </c>
      <c r="D88" s="1031"/>
      <c r="E88" s="1031"/>
      <c r="F88" s="1031"/>
      <c r="G88" s="1031"/>
      <c r="H88" s="1031"/>
      <c r="I88" s="1031"/>
      <c r="J88" s="1032"/>
      <c r="K88" s="151" t="s">
        <v>10</v>
      </c>
      <c r="L88" s="151" t="s">
        <v>12</v>
      </c>
      <c r="M88" s="181" t="s">
        <v>13</v>
      </c>
      <c r="N88" s="181" t="s">
        <v>1119</v>
      </c>
      <c r="O88" s="181" t="s">
        <v>43</v>
      </c>
      <c r="P88" s="182">
        <f>P724</f>
        <v>0</v>
      </c>
      <c r="Q88" s="182">
        <v>0</v>
      </c>
      <c r="R88" s="182">
        <v>0</v>
      </c>
      <c r="S88" s="183" t="s">
        <v>10</v>
      </c>
      <c r="T88" s="184"/>
      <c r="U88" s="185">
        <f t="shared" si="16"/>
        <v>0</v>
      </c>
      <c r="V88" s="184"/>
      <c r="W88" s="185">
        <f t="shared" si="17"/>
        <v>0</v>
      </c>
      <c r="X88" s="184"/>
      <c r="Y88" s="185">
        <f t="shared" si="18"/>
        <v>0</v>
      </c>
    </row>
    <row r="89" spans="1:25" s="186" customFormat="1" ht="103.5" customHeight="1" x14ac:dyDescent="0.3">
      <c r="A89" s="179" t="s">
        <v>1122</v>
      </c>
      <c r="B89" s="180"/>
      <c r="C89" s="1030" t="s">
        <v>37</v>
      </c>
      <c r="D89" s="1031"/>
      <c r="E89" s="1031"/>
      <c r="F89" s="1031"/>
      <c r="G89" s="1031"/>
      <c r="H89" s="1031"/>
      <c r="I89" s="1031"/>
      <c r="J89" s="1032"/>
      <c r="K89" s="151" t="s">
        <v>10</v>
      </c>
      <c r="L89" s="151" t="s">
        <v>12</v>
      </c>
      <c r="M89" s="181" t="s">
        <v>13</v>
      </c>
      <c r="N89" s="181" t="s">
        <v>1121</v>
      </c>
      <c r="O89" s="181" t="s">
        <v>43</v>
      </c>
      <c r="P89" s="182">
        <f>P725</f>
        <v>0</v>
      </c>
      <c r="Q89" s="182">
        <v>0</v>
      </c>
      <c r="R89" s="182">
        <v>0</v>
      </c>
      <c r="S89" s="183" t="s">
        <v>10</v>
      </c>
      <c r="T89" s="184"/>
      <c r="U89" s="185">
        <f t="shared" si="16"/>
        <v>0</v>
      </c>
      <c r="V89" s="184"/>
      <c r="W89" s="185">
        <f t="shared" si="17"/>
        <v>0</v>
      </c>
      <c r="X89" s="184"/>
      <c r="Y89" s="185">
        <f t="shared" si="18"/>
        <v>0</v>
      </c>
    </row>
    <row r="90" spans="1:25" s="186" customFormat="1" ht="49.5" customHeight="1" x14ac:dyDescent="0.3">
      <c r="A90" s="179"/>
      <c r="B90" s="180"/>
      <c r="C90" s="1030" t="s">
        <v>37</v>
      </c>
      <c r="D90" s="1031"/>
      <c r="E90" s="1031"/>
      <c r="F90" s="1031"/>
      <c r="G90" s="1031"/>
      <c r="H90" s="1031"/>
      <c r="I90" s="1031"/>
      <c r="J90" s="1032"/>
      <c r="K90" s="151" t="s">
        <v>10</v>
      </c>
      <c r="L90" s="151" t="s">
        <v>12</v>
      </c>
      <c r="M90" s="181" t="s">
        <v>13</v>
      </c>
      <c r="N90" s="181" t="s">
        <v>509</v>
      </c>
      <c r="O90" s="181" t="s">
        <v>43</v>
      </c>
      <c r="P90" s="182">
        <v>0</v>
      </c>
      <c r="Q90" s="182">
        <v>0</v>
      </c>
      <c r="R90" s="182">
        <v>0</v>
      </c>
      <c r="S90" s="183" t="s">
        <v>10</v>
      </c>
      <c r="T90" s="184"/>
      <c r="U90" s="185">
        <f t="shared" ref="U90:U91" si="26">T90-P90</f>
        <v>0</v>
      </c>
      <c r="V90" s="184"/>
      <c r="W90" s="185">
        <f t="shared" ref="W90:W91" si="27">V90-Q90</f>
        <v>0</v>
      </c>
      <c r="X90" s="184"/>
      <c r="Y90" s="185">
        <f t="shared" ref="Y90:Y91" si="28">X90-R90</f>
        <v>0</v>
      </c>
    </row>
    <row r="91" spans="1:25" s="186" customFormat="1" ht="49.5" customHeight="1" x14ac:dyDescent="0.3">
      <c r="A91" s="179"/>
      <c r="B91" s="180"/>
      <c r="C91" s="1030" t="s">
        <v>37</v>
      </c>
      <c r="D91" s="1031"/>
      <c r="E91" s="1031"/>
      <c r="F91" s="1031"/>
      <c r="G91" s="1031"/>
      <c r="H91" s="1031"/>
      <c r="I91" s="1031"/>
      <c r="J91" s="1032"/>
      <c r="K91" s="151" t="s">
        <v>10</v>
      </c>
      <c r="L91" s="151" t="s">
        <v>12</v>
      </c>
      <c r="M91" s="181" t="s">
        <v>13</v>
      </c>
      <c r="N91" s="181" t="s">
        <v>509</v>
      </c>
      <c r="O91" s="181" t="s">
        <v>43</v>
      </c>
      <c r="P91" s="182">
        <v>0</v>
      </c>
      <c r="Q91" s="182">
        <v>0</v>
      </c>
      <c r="R91" s="182">
        <v>0</v>
      </c>
      <c r="S91" s="183" t="s">
        <v>10</v>
      </c>
      <c r="T91" s="184"/>
      <c r="U91" s="185">
        <f t="shared" si="26"/>
        <v>0</v>
      </c>
      <c r="V91" s="184"/>
      <c r="W91" s="185">
        <f t="shared" si="27"/>
        <v>0</v>
      </c>
      <c r="X91" s="184"/>
      <c r="Y91" s="185">
        <f t="shared" si="28"/>
        <v>0</v>
      </c>
    </row>
    <row r="92" spans="1:25" s="186" customFormat="1" ht="45.75" customHeight="1" x14ac:dyDescent="0.3">
      <c r="A92" s="179" t="s">
        <v>41</v>
      </c>
      <c r="B92" s="180"/>
      <c r="C92" s="1030" t="s">
        <v>37</v>
      </c>
      <c r="D92" s="1031"/>
      <c r="E92" s="1031"/>
      <c r="F92" s="1031"/>
      <c r="G92" s="1031"/>
      <c r="H92" s="1031"/>
      <c r="I92" s="1031"/>
      <c r="J92" s="1032"/>
      <c r="K92" s="151" t="s">
        <v>10</v>
      </c>
      <c r="L92" s="151" t="s">
        <v>12</v>
      </c>
      <c r="M92" s="181" t="s">
        <v>13</v>
      </c>
      <c r="N92" s="181" t="s">
        <v>42</v>
      </c>
      <c r="O92" s="181" t="s">
        <v>40</v>
      </c>
      <c r="P92" s="182">
        <f>P377+P436+P460+P510+P534+P563+P587+P627+P646+P670+P693+P705</f>
        <v>0</v>
      </c>
      <c r="Q92" s="182">
        <f>Q377+Q436+Q460+Q510+Q534+Q563+Q587+Q627+Q646+Q670+Q693+Q705</f>
        <v>0</v>
      </c>
      <c r="R92" s="182">
        <f>R377+R436+R460+R510+R534+R563+R587+R627+R646+R670+R693+R705</f>
        <v>0</v>
      </c>
      <c r="S92" s="183" t="s">
        <v>10</v>
      </c>
      <c r="T92" s="184"/>
      <c r="U92" s="185">
        <f t="shared" si="16"/>
        <v>0</v>
      </c>
      <c r="V92" s="184"/>
      <c r="W92" s="185">
        <f t="shared" si="17"/>
        <v>0</v>
      </c>
      <c r="X92" s="184"/>
      <c r="Y92" s="185">
        <f t="shared" si="18"/>
        <v>0</v>
      </c>
    </row>
    <row r="93" spans="1:25" s="186" customFormat="1" ht="93.75" customHeight="1" x14ac:dyDescent="0.3">
      <c r="A93" s="179" t="s">
        <v>38</v>
      </c>
      <c r="B93" s="180"/>
      <c r="C93" s="1030" t="s">
        <v>37</v>
      </c>
      <c r="D93" s="1031"/>
      <c r="E93" s="1031"/>
      <c r="F93" s="1031"/>
      <c r="G93" s="1031"/>
      <c r="H93" s="1031"/>
      <c r="I93" s="1031"/>
      <c r="J93" s="1032"/>
      <c r="K93" s="151" t="s">
        <v>10</v>
      </c>
      <c r="L93" s="151" t="s">
        <v>12</v>
      </c>
      <c r="M93" s="181" t="s">
        <v>13</v>
      </c>
      <c r="N93" s="181" t="s">
        <v>39</v>
      </c>
      <c r="O93" s="181" t="s">
        <v>40</v>
      </c>
      <c r="P93" s="182">
        <f>P208+P289</f>
        <v>407126</v>
      </c>
      <c r="Q93" s="182">
        <f>Q208+Q289</f>
        <v>440626</v>
      </c>
      <c r="R93" s="182">
        <f>R208+R289</f>
        <v>452426</v>
      </c>
      <c r="S93" s="183" t="s">
        <v>10</v>
      </c>
      <c r="T93" s="184">
        <v>407126</v>
      </c>
      <c r="U93" s="185">
        <f t="shared" si="16"/>
        <v>0</v>
      </c>
      <c r="V93" s="184">
        <v>440626</v>
      </c>
      <c r="W93" s="185">
        <f t="shared" si="17"/>
        <v>0</v>
      </c>
      <c r="X93" s="184">
        <v>452426</v>
      </c>
      <c r="Y93" s="185">
        <f t="shared" si="18"/>
        <v>0</v>
      </c>
    </row>
    <row r="94" spans="1:25" s="186" customFormat="1" ht="96" customHeight="1" x14ac:dyDescent="0.3">
      <c r="A94" s="179" t="s">
        <v>828</v>
      </c>
      <c r="B94" s="180"/>
      <c r="C94" s="1030" t="s">
        <v>37</v>
      </c>
      <c r="D94" s="1031"/>
      <c r="E94" s="1031"/>
      <c r="F94" s="1031"/>
      <c r="G94" s="1031"/>
      <c r="H94" s="1031"/>
      <c r="I94" s="1031"/>
      <c r="J94" s="1032"/>
      <c r="K94" s="151" t="s">
        <v>10</v>
      </c>
      <c r="L94" s="151" t="s">
        <v>12</v>
      </c>
      <c r="M94" s="181" t="s">
        <v>13</v>
      </c>
      <c r="N94" s="181" t="s">
        <v>696</v>
      </c>
      <c r="O94" s="181" t="s">
        <v>43</v>
      </c>
      <c r="P94" s="182">
        <f>P461+P603</f>
        <v>166600</v>
      </c>
      <c r="Q94" s="182">
        <f>Q461+Q603</f>
        <v>166600</v>
      </c>
      <c r="R94" s="182">
        <f>R461+R603</f>
        <v>166600</v>
      </c>
      <c r="S94" s="183" t="s">
        <v>10</v>
      </c>
      <c r="T94" s="184">
        <v>166600</v>
      </c>
      <c r="U94" s="185">
        <f t="shared" si="16"/>
        <v>0</v>
      </c>
      <c r="V94" s="184">
        <v>166600</v>
      </c>
      <c r="W94" s="185">
        <f t="shared" si="17"/>
        <v>0</v>
      </c>
      <c r="X94" s="184">
        <v>166600</v>
      </c>
      <c r="Y94" s="185">
        <f t="shared" si="18"/>
        <v>0</v>
      </c>
    </row>
    <row r="95" spans="1:25" s="186" customFormat="1" ht="91.5" customHeight="1" x14ac:dyDescent="0.3">
      <c r="A95" s="179" t="s">
        <v>681</v>
      </c>
      <c r="B95" s="180"/>
      <c r="C95" s="1030" t="s">
        <v>37</v>
      </c>
      <c r="D95" s="1031"/>
      <c r="E95" s="1031"/>
      <c r="F95" s="1031"/>
      <c r="G95" s="1031"/>
      <c r="H95" s="1031"/>
      <c r="I95" s="1031"/>
      <c r="J95" s="1032"/>
      <c r="K95" s="151" t="s">
        <v>10</v>
      </c>
      <c r="L95" s="151" t="s">
        <v>12</v>
      </c>
      <c r="M95" s="181" t="s">
        <v>13</v>
      </c>
      <c r="N95" s="181" t="s">
        <v>697</v>
      </c>
      <c r="O95" s="181" t="s">
        <v>43</v>
      </c>
      <c r="P95" s="182">
        <f>P604</f>
        <v>0</v>
      </c>
      <c r="Q95" s="182">
        <f t="shared" ref="Q95:R95" si="29">Q604</f>
        <v>0</v>
      </c>
      <c r="R95" s="182">
        <f t="shared" si="29"/>
        <v>0</v>
      </c>
      <c r="S95" s="183" t="s">
        <v>10</v>
      </c>
      <c r="T95" s="184"/>
      <c r="U95" s="185">
        <f t="shared" si="16"/>
        <v>0</v>
      </c>
      <c r="V95" s="184"/>
      <c r="W95" s="185">
        <f t="shared" si="17"/>
        <v>0</v>
      </c>
      <c r="X95" s="184"/>
      <c r="Y95" s="185">
        <f t="shared" si="18"/>
        <v>0</v>
      </c>
    </row>
    <row r="96" spans="1:25" s="186" customFormat="1" ht="41.25" customHeight="1" x14ac:dyDescent="0.3">
      <c r="A96" s="179" t="s">
        <v>699</v>
      </c>
      <c r="B96" s="180"/>
      <c r="C96" s="1030" t="s">
        <v>37</v>
      </c>
      <c r="D96" s="1031"/>
      <c r="E96" s="1031"/>
      <c r="F96" s="1031"/>
      <c r="G96" s="1031"/>
      <c r="H96" s="1031"/>
      <c r="I96" s="1031"/>
      <c r="J96" s="1032"/>
      <c r="K96" s="151" t="s">
        <v>10</v>
      </c>
      <c r="L96" s="151" t="s">
        <v>12</v>
      </c>
      <c r="M96" s="181" t="s">
        <v>13</v>
      </c>
      <c r="N96" s="181" t="s">
        <v>698</v>
      </c>
      <c r="O96" s="181" t="s">
        <v>43</v>
      </c>
      <c r="P96" s="182">
        <f>P462+P605</f>
        <v>27286.880000000001</v>
      </c>
      <c r="Q96" s="182">
        <f>Q462+Q605</f>
        <v>27286.880000000001</v>
      </c>
      <c r="R96" s="182">
        <f>R462+R605</f>
        <v>27286.880000000001</v>
      </c>
      <c r="S96" s="183" t="s">
        <v>10</v>
      </c>
      <c r="T96" s="184">
        <v>27286.880000000001</v>
      </c>
      <c r="U96" s="185">
        <f t="shared" si="16"/>
        <v>0</v>
      </c>
      <c r="V96" s="184">
        <v>27286.880000000001</v>
      </c>
      <c r="W96" s="185">
        <f t="shared" si="17"/>
        <v>0</v>
      </c>
      <c r="X96" s="184">
        <v>27286.880000000001</v>
      </c>
      <c r="Y96" s="185">
        <f t="shared" si="18"/>
        <v>0</v>
      </c>
    </row>
    <row r="97" spans="1:31" s="186" customFormat="1" ht="42.75" customHeight="1" x14ac:dyDescent="0.3">
      <c r="A97" s="179" t="s">
        <v>700</v>
      </c>
      <c r="B97" s="180"/>
      <c r="C97" s="1030" t="s">
        <v>37</v>
      </c>
      <c r="D97" s="1031"/>
      <c r="E97" s="1031"/>
      <c r="F97" s="1031"/>
      <c r="G97" s="1031"/>
      <c r="H97" s="1031"/>
      <c r="I97" s="1031"/>
      <c r="J97" s="1032"/>
      <c r="K97" s="151" t="s">
        <v>10</v>
      </c>
      <c r="L97" s="151" t="s">
        <v>12</v>
      </c>
      <c r="M97" s="181" t="s">
        <v>13</v>
      </c>
      <c r="N97" s="181" t="s">
        <v>44</v>
      </c>
      <c r="O97" s="181" t="s">
        <v>43</v>
      </c>
      <c r="P97" s="182">
        <f>P463</f>
        <v>0</v>
      </c>
      <c r="Q97" s="182">
        <f t="shared" ref="Q97:R97" si="30">Q463</f>
        <v>0</v>
      </c>
      <c r="R97" s="182">
        <f t="shared" si="30"/>
        <v>0</v>
      </c>
      <c r="S97" s="183" t="s">
        <v>10</v>
      </c>
      <c r="T97" s="184"/>
      <c r="U97" s="185">
        <f t="shared" ref="U97:U131" si="31">T97-P97</f>
        <v>0</v>
      </c>
      <c r="V97" s="184"/>
      <c r="W97" s="185">
        <f t="shared" ref="W97:W131" si="32">V97-Q97</f>
        <v>0</v>
      </c>
      <c r="X97" s="184"/>
      <c r="Y97" s="185">
        <f t="shared" ref="Y97:Y131" si="33">X97-R97</f>
        <v>0</v>
      </c>
    </row>
    <row r="98" spans="1:31" s="186" customFormat="1" ht="55.5" customHeight="1" x14ac:dyDescent="0.3">
      <c r="A98" s="179" t="s">
        <v>702</v>
      </c>
      <c r="B98" s="180"/>
      <c r="C98" s="1030" t="s">
        <v>37</v>
      </c>
      <c r="D98" s="1031"/>
      <c r="E98" s="1031"/>
      <c r="F98" s="1031"/>
      <c r="G98" s="1031"/>
      <c r="H98" s="1031"/>
      <c r="I98" s="1031"/>
      <c r="J98" s="1032"/>
      <c r="K98" s="151" t="s">
        <v>10</v>
      </c>
      <c r="L98" s="151" t="s">
        <v>12</v>
      </c>
      <c r="M98" s="181" t="s">
        <v>13</v>
      </c>
      <c r="N98" s="181" t="s">
        <v>701</v>
      </c>
      <c r="O98" s="181" t="s">
        <v>43</v>
      </c>
      <c r="P98" s="182">
        <f>P437+P464+P535+P564+P628+P647+P671</f>
        <v>0</v>
      </c>
      <c r="Q98" s="182">
        <f>Q437+Q464+Q535+Q564+Q628+Q647+Q671</f>
        <v>0</v>
      </c>
      <c r="R98" s="182">
        <f>R437+R464+R535+R564+R628+R647+R671</f>
        <v>0</v>
      </c>
      <c r="S98" s="183" t="s">
        <v>10</v>
      </c>
      <c r="T98" s="184"/>
      <c r="U98" s="185">
        <f t="shared" si="31"/>
        <v>0</v>
      </c>
      <c r="V98" s="184"/>
      <c r="W98" s="185">
        <f t="shared" si="32"/>
        <v>0</v>
      </c>
      <c r="X98" s="184"/>
      <c r="Y98" s="185">
        <f t="shared" si="33"/>
        <v>0</v>
      </c>
    </row>
    <row r="99" spans="1:31" s="186" customFormat="1" ht="55.5" customHeight="1" x14ac:dyDescent="0.3">
      <c r="A99" s="179" t="s">
        <v>827</v>
      </c>
      <c r="B99" s="180"/>
      <c r="C99" s="1030" t="s">
        <v>37</v>
      </c>
      <c r="D99" s="1031"/>
      <c r="E99" s="1031"/>
      <c r="F99" s="1031"/>
      <c r="G99" s="1031"/>
      <c r="H99" s="1031"/>
      <c r="I99" s="1031"/>
      <c r="J99" s="1032"/>
      <c r="K99" s="151" t="s">
        <v>10</v>
      </c>
      <c r="L99" s="151" t="s">
        <v>12</v>
      </c>
      <c r="M99" s="181" t="s">
        <v>13</v>
      </c>
      <c r="N99" s="181" t="s">
        <v>814</v>
      </c>
      <c r="O99" s="181" t="s">
        <v>43</v>
      </c>
      <c r="P99" s="182">
        <f>P465</f>
        <v>1927200</v>
      </c>
      <c r="Q99" s="182">
        <f t="shared" ref="Q99:R99" si="34">Q465</f>
        <v>1599950</v>
      </c>
      <c r="R99" s="182">
        <f t="shared" si="34"/>
        <v>1418000</v>
      </c>
      <c r="S99" s="183" t="s">
        <v>10</v>
      </c>
      <c r="T99" s="184">
        <v>1927200</v>
      </c>
      <c r="U99" s="185">
        <f t="shared" si="31"/>
        <v>0</v>
      </c>
      <c r="V99" s="184">
        <v>1599950</v>
      </c>
      <c r="W99" s="185">
        <f t="shared" si="32"/>
        <v>0</v>
      </c>
      <c r="X99" s="184">
        <v>1418000</v>
      </c>
      <c r="Y99" s="185">
        <f t="shared" si="33"/>
        <v>0</v>
      </c>
    </row>
    <row r="100" spans="1:31" s="186" customFormat="1" ht="66.75" customHeight="1" x14ac:dyDescent="0.3">
      <c r="A100" s="179" t="s">
        <v>826</v>
      </c>
      <c r="B100" s="180"/>
      <c r="C100" s="1030" t="s">
        <v>37</v>
      </c>
      <c r="D100" s="1031"/>
      <c r="E100" s="1031"/>
      <c r="F100" s="1031"/>
      <c r="G100" s="1031"/>
      <c r="H100" s="1031"/>
      <c r="I100" s="1031"/>
      <c r="J100" s="1032"/>
      <c r="K100" s="151" t="s">
        <v>10</v>
      </c>
      <c r="L100" s="151" t="s">
        <v>12</v>
      </c>
      <c r="M100" s="181" t="s">
        <v>13</v>
      </c>
      <c r="N100" s="181" t="s">
        <v>803</v>
      </c>
      <c r="O100" s="181" t="s">
        <v>43</v>
      </c>
      <c r="P100" s="182">
        <f t="shared" ref="P100:R101" si="35">P536+P672</f>
        <v>0</v>
      </c>
      <c r="Q100" s="182">
        <f t="shared" si="35"/>
        <v>0</v>
      </c>
      <c r="R100" s="182">
        <f t="shared" si="35"/>
        <v>0</v>
      </c>
      <c r="S100" s="183" t="s">
        <v>10</v>
      </c>
      <c r="T100" s="184"/>
      <c r="U100" s="185">
        <f t="shared" si="31"/>
        <v>0</v>
      </c>
      <c r="V100" s="184"/>
      <c r="W100" s="185">
        <f t="shared" si="32"/>
        <v>0</v>
      </c>
      <c r="X100" s="184"/>
      <c r="Y100" s="185">
        <f t="shared" si="33"/>
        <v>0</v>
      </c>
    </row>
    <row r="101" spans="1:31" s="186" customFormat="1" ht="55.5" customHeight="1" x14ac:dyDescent="0.3">
      <c r="A101" s="179" t="s">
        <v>825</v>
      </c>
      <c r="B101" s="180"/>
      <c r="C101" s="1030" t="s">
        <v>37</v>
      </c>
      <c r="D101" s="1031"/>
      <c r="E101" s="1031"/>
      <c r="F101" s="1031"/>
      <c r="G101" s="1031"/>
      <c r="H101" s="1031"/>
      <c r="I101" s="1031"/>
      <c r="J101" s="1032"/>
      <c r="K101" s="151" t="s">
        <v>10</v>
      </c>
      <c r="L101" s="151" t="s">
        <v>12</v>
      </c>
      <c r="M101" s="181" t="s">
        <v>13</v>
      </c>
      <c r="N101" s="181" t="s">
        <v>802</v>
      </c>
      <c r="O101" s="181" t="s">
        <v>43</v>
      </c>
      <c r="P101" s="182">
        <f t="shared" si="35"/>
        <v>0</v>
      </c>
      <c r="Q101" s="182">
        <f t="shared" si="35"/>
        <v>0</v>
      </c>
      <c r="R101" s="182">
        <f t="shared" si="35"/>
        <v>0</v>
      </c>
      <c r="S101" s="183" t="s">
        <v>10</v>
      </c>
      <c r="T101" s="184"/>
      <c r="U101" s="185">
        <f t="shared" si="31"/>
        <v>0</v>
      </c>
      <c r="V101" s="184"/>
      <c r="W101" s="185">
        <f t="shared" si="32"/>
        <v>0</v>
      </c>
      <c r="X101" s="184"/>
      <c r="Y101" s="185">
        <f t="shared" si="33"/>
        <v>0</v>
      </c>
    </row>
    <row r="102" spans="1:31" s="186" customFormat="1" ht="31.5" customHeight="1" x14ac:dyDescent="0.3">
      <c r="A102" s="179" t="s">
        <v>145</v>
      </c>
      <c r="B102" s="180"/>
      <c r="C102" s="1030" t="s">
        <v>37</v>
      </c>
      <c r="D102" s="1031"/>
      <c r="E102" s="1031"/>
      <c r="F102" s="1031"/>
      <c r="G102" s="1031"/>
      <c r="H102" s="1031"/>
      <c r="I102" s="1031"/>
      <c r="J102" s="1032"/>
      <c r="K102" s="151" t="s">
        <v>10</v>
      </c>
      <c r="L102" s="151" t="s">
        <v>12</v>
      </c>
      <c r="M102" s="181" t="s">
        <v>13</v>
      </c>
      <c r="N102" s="181" t="s">
        <v>45</v>
      </c>
      <c r="O102" s="181" t="s">
        <v>43</v>
      </c>
      <c r="P102" s="182">
        <f>P538</f>
        <v>0</v>
      </c>
      <c r="Q102" s="182">
        <f t="shared" ref="Q102:R102" si="36">Q538</f>
        <v>0</v>
      </c>
      <c r="R102" s="182">
        <f t="shared" si="36"/>
        <v>0</v>
      </c>
      <c r="S102" s="183" t="s">
        <v>10</v>
      </c>
      <c r="T102" s="184"/>
      <c r="U102" s="185">
        <f t="shared" si="31"/>
        <v>0</v>
      </c>
      <c r="V102" s="184"/>
      <c r="W102" s="185">
        <f t="shared" si="32"/>
        <v>0</v>
      </c>
      <c r="X102" s="184"/>
      <c r="Y102" s="185">
        <f t="shared" si="33"/>
        <v>0</v>
      </c>
    </row>
    <row r="103" spans="1:31" s="186" customFormat="1" ht="99.75" customHeight="1" x14ac:dyDescent="0.3">
      <c r="A103" s="179" t="s">
        <v>824</v>
      </c>
      <c r="B103" s="180"/>
      <c r="C103" s="1030" t="s">
        <v>37</v>
      </c>
      <c r="D103" s="1031"/>
      <c r="E103" s="1031"/>
      <c r="F103" s="1031"/>
      <c r="G103" s="1031"/>
      <c r="H103" s="1031"/>
      <c r="I103" s="1031"/>
      <c r="J103" s="1032"/>
      <c r="K103" s="151" t="s">
        <v>10</v>
      </c>
      <c r="L103" s="151" t="s">
        <v>12</v>
      </c>
      <c r="M103" s="181" t="s">
        <v>13</v>
      </c>
      <c r="N103" s="181" t="s">
        <v>806</v>
      </c>
      <c r="O103" s="181" t="s">
        <v>43</v>
      </c>
      <c r="P103" s="182">
        <f>P466+P606</f>
        <v>184940</v>
      </c>
      <c r="Q103" s="182">
        <f>Q466+Q606</f>
        <v>0</v>
      </c>
      <c r="R103" s="182">
        <f>R466+R606</f>
        <v>0</v>
      </c>
      <c r="S103" s="183" t="s">
        <v>10</v>
      </c>
      <c r="T103" s="184">
        <v>184940</v>
      </c>
      <c r="U103" s="185">
        <f t="shared" si="31"/>
        <v>0</v>
      </c>
      <c r="V103" s="184"/>
      <c r="W103" s="185">
        <f t="shared" si="32"/>
        <v>0</v>
      </c>
      <c r="X103" s="184"/>
      <c r="Y103" s="185">
        <f t="shared" si="33"/>
        <v>0</v>
      </c>
    </row>
    <row r="104" spans="1:31" s="186" customFormat="1" ht="73.5" customHeight="1" x14ac:dyDescent="0.3">
      <c r="A104" s="179" t="s">
        <v>704</v>
      </c>
      <c r="B104" s="180"/>
      <c r="C104" s="1030" t="s">
        <v>37</v>
      </c>
      <c r="D104" s="1031"/>
      <c r="E104" s="1031"/>
      <c r="F104" s="1031"/>
      <c r="G104" s="1031"/>
      <c r="H104" s="1031"/>
      <c r="I104" s="1031"/>
      <c r="J104" s="1032"/>
      <c r="K104" s="151" t="s">
        <v>10</v>
      </c>
      <c r="L104" s="151" t="s">
        <v>12</v>
      </c>
      <c r="M104" s="181" t="s">
        <v>13</v>
      </c>
      <c r="N104" s="181" t="s">
        <v>703</v>
      </c>
      <c r="O104" s="181" t="s">
        <v>43</v>
      </c>
      <c r="P104" s="182">
        <f>P539+P565+P588+P629+P648+P674</f>
        <v>0</v>
      </c>
      <c r="Q104" s="182">
        <f>Q539+Q565+Q588+Q629+Q648+Q674</f>
        <v>0</v>
      </c>
      <c r="R104" s="182">
        <f>R539+R565+R588+R629+R648+R674</f>
        <v>0</v>
      </c>
      <c r="S104" s="183" t="s">
        <v>10</v>
      </c>
      <c r="T104" s="184"/>
      <c r="U104" s="185">
        <f t="shared" si="31"/>
        <v>0</v>
      </c>
      <c r="V104" s="184"/>
      <c r="W104" s="185">
        <f t="shared" si="32"/>
        <v>0</v>
      </c>
      <c r="X104" s="184"/>
      <c r="Y104" s="185">
        <f t="shared" si="33"/>
        <v>0</v>
      </c>
      <c r="Z104" s="189"/>
      <c r="AA104" s="189"/>
      <c r="AB104" s="189"/>
      <c r="AC104" s="189"/>
      <c r="AD104" s="189"/>
      <c r="AE104" s="189"/>
    </row>
    <row r="105" spans="1:31" s="186" customFormat="1" ht="73.5" customHeight="1" x14ac:dyDescent="0.3">
      <c r="A105" s="179" t="s">
        <v>1118</v>
      </c>
      <c r="B105" s="180"/>
      <c r="C105" s="1030" t="s">
        <v>37</v>
      </c>
      <c r="D105" s="1031"/>
      <c r="E105" s="1031"/>
      <c r="F105" s="1031"/>
      <c r="G105" s="1031"/>
      <c r="H105" s="1031"/>
      <c r="I105" s="1031"/>
      <c r="J105" s="1032"/>
      <c r="K105" s="151" t="s">
        <v>10</v>
      </c>
      <c r="L105" s="151" t="s">
        <v>12</v>
      </c>
      <c r="M105" s="181" t="s">
        <v>13</v>
      </c>
      <c r="N105" s="181" t="s">
        <v>1117</v>
      </c>
      <c r="O105" s="181" t="s">
        <v>43</v>
      </c>
      <c r="P105" s="182">
        <f>P378+P470+P511+P540</f>
        <v>78223</v>
      </c>
      <c r="Q105" s="182">
        <f>Q378+Q470+Q511+Q540</f>
        <v>0</v>
      </c>
      <c r="R105" s="182">
        <f>R378+R470+R511+R540</f>
        <v>0</v>
      </c>
      <c r="S105" s="183" t="s">
        <v>10</v>
      </c>
      <c r="T105" s="184">
        <v>78223</v>
      </c>
      <c r="U105" s="185">
        <f t="shared" ref="U105" si="37">T105-P105</f>
        <v>0</v>
      </c>
      <c r="V105" s="184"/>
      <c r="W105" s="185">
        <f t="shared" ref="W105" si="38">V105-Q105</f>
        <v>0</v>
      </c>
      <c r="X105" s="184"/>
      <c r="Y105" s="185">
        <f t="shared" ref="Y105" si="39">X105-R105</f>
        <v>0</v>
      </c>
      <c r="Z105" s="189"/>
      <c r="AA105" s="189"/>
      <c r="AB105" s="189"/>
      <c r="AC105" s="189"/>
      <c r="AD105" s="189"/>
      <c r="AE105" s="189"/>
    </row>
    <row r="106" spans="1:31" s="186" customFormat="1" ht="73.5" customHeight="1" x14ac:dyDescent="0.3">
      <c r="A106" s="179" t="s">
        <v>1124</v>
      </c>
      <c r="B106" s="180"/>
      <c r="C106" s="1030" t="s">
        <v>37</v>
      </c>
      <c r="D106" s="1031"/>
      <c r="E106" s="1031"/>
      <c r="F106" s="1031"/>
      <c r="G106" s="1031"/>
      <c r="H106" s="1031"/>
      <c r="I106" s="1031"/>
      <c r="J106" s="1032"/>
      <c r="K106" s="151" t="s">
        <v>10</v>
      </c>
      <c r="L106" s="151" t="s">
        <v>12</v>
      </c>
      <c r="M106" s="181" t="s">
        <v>13</v>
      </c>
      <c r="N106" s="181" t="s">
        <v>1125</v>
      </c>
      <c r="O106" s="181" t="s">
        <v>43</v>
      </c>
      <c r="P106" s="182">
        <f>P541</f>
        <v>0</v>
      </c>
      <c r="Q106" s="182">
        <f t="shared" ref="Q106:R106" si="40">Q541</f>
        <v>0</v>
      </c>
      <c r="R106" s="182">
        <f t="shared" si="40"/>
        <v>0</v>
      </c>
      <c r="S106" s="183" t="s">
        <v>10</v>
      </c>
      <c r="T106" s="184"/>
      <c r="U106" s="185">
        <f t="shared" ref="U106" si="41">T106-P106</f>
        <v>0</v>
      </c>
      <c r="V106" s="184"/>
      <c r="W106" s="185">
        <f t="shared" ref="W106" si="42">V106-Q106</f>
        <v>0</v>
      </c>
      <c r="X106" s="184"/>
      <c r="Y106" s="185">
        <f t="shared" ref="Y106" si="43">X106-R106</f>
        <v>0</v>
      </c>
      <c r="Z106" s="189"/>
      <c r="AA106" s="189"/>
      <c r="AB106" s="189"/>
      <c r="AC106" s="189"/>
      <c r="AD106" s="189"/>
      <c r="AE106" s="189"/>
    </row>
    <row r="107" spans="1:31" s="186" customFormat="1" ht="140.25" customHeight="1" x14ac:dyDescent="0.3">
      <c r="A107" s="190" t="s">
        <v>1158</v>
      </c>
      <c r="B107" s="180"/>
      <c r="C107" s="1030" t="s">
        <v>37</v>
      </c>
      <c r="D107" s="1031"/>
      <c r="E107" s="1031"/>
      <c r="F107" s="1031"/>
      <c r="G107" s="1031"/>
      <c r="H107" s="1031"/>
      <c r="I107" s="1031"/>
      <c r="J107" s="1032"/>
      <c r="K107" s="151" t="s">
        <v>10</v>
      </c>
      <c r="L107" s="151" t="s">
        <v>12</v>
      </c>
      <c r="M107" s="181" t="s">
        <v>13</v>
      </c>
      <c r="N107" s="181" t="s">
        <v>1123</v>
      </c>
      <c r="O107" s="181" t="s">
        <v>43</v>
      </c>
      <c r="P107" s="182">
        <f>P471</f>
        <v>0</v>
      </c>
      <c r="Q107" s="182">
        <f t="shared" ref="Q107:R107" si="44">Q471</f>
        <v>0</v>
      </c>
      <c r="R107" s="182">
        <f t="shared" si="44"/>
        <v>0</v>
      </c>
      <c r="S107" s="183" t="s">
        <v>10</v>
      </c>
      <c r="T107" s="184"/>
      <c r="U107" s="185">
        <f t="shared" ref="U107" si="45">T107-P107</f>
        <v>0</v>
      </c>
      <c r="V107" s="184"/>
      <c r="W107" s="185">
        <f t="shared" ref="W107" si="46">V107-Q107</f>
        <v>0</v>
      </c>
      <c r="X107" s="184"/>
      <c r="Y107" s="185">
        <f t="shared" ref="Y107" si="47">X107-R107</f>
        <v>0</v>
      </c>
      <c r="Z107" s="189"/>
      <c r="AA107" s="189"/>
      <c r="AB107" s="189"/>
      <c r="AC107" s="189"/>
      <c r="AD107" s="189"/>
      <c r="AE107" s="189"/>
    </row>
    <row r="108" spans="1:31" s="186" customFormat="1" ht="96.75" customHeight="1" x14ac:dyDescent="0.3">
      <c r="A108" s="179" t="s">
        <v>682</v>
      </c>
      <c r="B108" s="180"/>
      <c r="C108" s="1030" t="s">
        <v>37</v>
      </c>
      <c r="D108" s="1031"/>
      <c r="E108" s="1031"/>
      <c r="F108" s="1031"/>
      <c r="G108" s="1031"/>
      <c r="H108" s="1031"/>
      <c r="I108" s="1031"/>
      <c r="J108" s="1032"/>
      <c r="K108" s="151" t="s">
        <v>10</v>
      </c>
      <c r="L108" s="151" t="s">
        <v>12</v>
      </c>
      <c r="M108" s="181" t="s">
        <v>13</v>
      </c>
      <c r="N108" s="181" t="s">
        <v>705</v>
      </c>
      <c r="O108" s="181" t="s">
        <v>43</v>
      </c>
      <c r="P108" s="182">
        <f>P467+P607</f>
        <v>55938.19</v>
      </c>
      <c r="Q108" s="182">
        <f>Q467+Q607</f>
        <v>53250.02</v>
      </c>
      <c r="R108" s="182">
        <f>R467+R607</f>
        <v>54662.64</v>
      </c>
      <c r="S108" s="183" t="s">
        <v>10</v>
      </c>
      <c r="T108" s="184">
        <v>55938.19</v>
      </c>
      <c r="U108" s="185">
        <f t="shared" si="31"/>
        <v>0</v>
      </c>
      <c r="V108" s="184">
        <v>53250.02</v>
      </c>
      <c r="W108" s="185">
        <f t="shared" si="32"/>
        <v>0</v>
      </c>
      <c r="X108" s="184">
        <v>54662.64</v>
      </c>
      <c r="Y108" s="185">
        <f t="shared" si="33"/>
        <v>0</v>
      </c>
      <c r="Z108" s="189"/>
      <c r="AA108" s="189"/>
      <c r="AB108" s="189"/>
      <c r="AC108" s="189"/>
      <c r="AD108" s="189"/>
      <c r="AE108" s="189"/>
    </row>
    <row r="109" spans="1:31" s="186" customFormat="1" ht="131.25" customHeight="1" x14ac:dyDescent="0.3">
      <c r="A109" s="179" t="s">
        <v>823</v>
      </c>
      <c r="B109" s="180"/>
      <c r="C109" s="1030" t="s">
        <v>37</v>
      </c>
      <c r="D109" s="1031"/>
      <c r="E109" s="1031"/>
      <c r="F109" s="1031"/>
      <c r="G109" s="1031"/>
      <c r="H109" s="1031"/>
      <c r="I109" s="1031"/>
      <c r="J109" s="1032"/>
      <c r="K109" s="151" t="s">
        <v>10</v>
      </c>
      <c r="L109" s="151" t="s">
        <v>12</v>
      </c>
      <c r="M109" s="181" t="s">
        <v>13</v>
      </c>
      <c r="N109" s="181" t="s">
        <v>813</v>
      </c>
      <c r="O109" s="181" t="s">
        <v>43</v>
      </c>
      <c r="P109" s="182">
        <f>P276+P468</f>
        <v>0</v>
      </c>
      <c r="Q109" s="182">
        <f>Q276+Q468</f>
        <v>0</v>
      </c>
      <c r="R109" s="182">
        <f>R276+R468</f>
        <v>0</v>
      </c>
      <c r="S109" s="183" t="s">
        <v>10</v>
      </c>
      <c r="T109" s="184"/>
      <c r="U109" s="185">
        <f t="shared" si="31"/>
        <v>0</v>
      </c>
      <c r="V109" s="184"/>
      <c r="W109" s="185">
        <f t="shared" si="32"/>
        <v>0</v>
      </c>
      <c r="X109" s="184"/>
      <c r="Y109" s="185">
        <f t="shared" si="33"/>
        <v>0</v>
      </c>
      <c r="Z109" s="189"/>
      <c r="AA109" s="189"/>
      <c r="AB109" s="189"/>
      <c r="AC109" s="189"/>
      <c r="AD109" s="189"/>
      <c r="AE109" s="189"/>
    </row>
    <row r="110" spans="1:31" s="186" customFormat="1" ht="39.75" customHeight="1" x14ac:dyDescent="0.3">
      <c r="A110" s="179" t="s">
        <v>683</v>
      </c>
      <c r="B110" s="180"/>
      <c r="C110" s="1030" t="s">
        <v>37</v>
      </c>
      <c r="D110" s="1031"/>
      <c r="E110" s="1031"/>
      <c r="F110" s="1031"/>
      <c r="G110" s="1031"/>
      <c r="H110" s="1031"/>
      <c r="I110" s="1031"/>
      <c r="J110" s="1032"/>
      <c r="K110" s="151" t="s">
        <v>10</v>
      </c>
      <c r="L110" s="151" t="s">
        <v>12</v>
      </c>
      <c r="M110" s="181" t="s">
        <v>13</v>
      </c>
      <c r="N110" s="181" t="s">
        <v>977</v>
      </c>
      <c r="O110" s="181" t="s">
        <v>43</v>
      </c>
      <c r="P110" s="182">
        <f>P469</f>
        <v>13834.72</v>
      </c>
      <c r="Q110" s="182">
        <f t="shared" ref="Q110:R110" si="48">Q469</f>
        <v>7004.68</v>
      </c>
      <c r="R110" s="182">
        <f t="shared" si="48"/>
        <v>7004.68</v>
      </c>
      <c r="S110" s="183" t="s">
        <v>10</v>
      </c>
      <c r="T110" s="184">
        <v>13834.72</v>
      </c>
      <c r="U110" s="185">
        <f t="shared" si="31"/>
        <v>0</v>
      </c>
      <c r="V110" s="184">
        <v>7004.68</v>
      </c>
      <c r="W110" s="185">
        <f t="shared" si="32"/>
        <v>0</v>
      </c>
      <c r="X110" s="184">
        <v>7004.68</v>
      </c>
      <c r="Y110" s="185">
        <f t="shared" si="33"/>
        <v>0</v>
      </c>
      <c r="Z110" s="189"/>
      <c r="AA110" s="189"/>
      <c r="AB110" s="189"/>
      <c r="AC110" s="189"/>
      <c r="AD110" s="189"/>
      <c r="AE110" s="189"/>
    </row>
    <row r="111" spans="1:31" s="186" customFormat="1" ht="96.75" customHeight="1" x14ac:dyDescent="0.3">
      <c r="A111" s="179" t="s">
        <v>1159</v>
      </c>
      <c r="B111" s="180"/>
      <c r="C111" s="1030" t="s">
        <v>37</v>
      </c>
      <c r="D111" s="1031"/>
      <c r="E111" s="1031"/>
      <c r="F111" s="1031"/>
      <c r="G111" s="1031"/>
      <c r="H111" s="1031"/>
      <c r="I111" s="1031"/>
      <c r="J111" s="1032"/>
      <c r="K111" s="151" t="s">
        <v>10</v>
      </c>
      <c r="L111" s="151" t="s">
        <v>12</v>
      </c>
      <c r="M111" s="181" t="s">
        <v>13</v>
      </c>
      <c r="N111" s="181" t="s">
        <v>1135</v>
      </c>
      <c r="O111" s="181" t="s">
        <v>43</v>
      </c>
      <c r="P111" s="182">
        <f>P277+P487</f>
        <v>149373.38</v>
      </c>
      <c r="Q111" s="182">
        <f>Q277+Q487</f>
        <v>146419.38</v>
      </c>
      <c r="R111" s="182">
        <f>R277+R487</f>
        <v>145531.13999999998</v>
      </c>
      <c r="S111" s="183" t="s">
        <v>10</v>
      </c>
      <c r="T111" s="184">
        <v>149373.38</v>
      </c>
      <c r="U111" s="185">
        <f t="shared" si="31"/>
        <v>0</v>
      </c>
      <c r="V111" s="184">
        <v>146419.38</v>
      </c>
      <c r="W111" s="185">
        <f t="shared" si="32"/>
        <v>0</v>
      </c>
      <c r="X111" s="184">
        <v>145531.14000000001</v>
      </c>
      <c r="Y111" s="185">
        <f t="shared" si="33"/>
        <v>0</v>
      </c>
      <c r="Z111" s="189"/>
      <c r="AA111" s="189"/>
      <c r="AB111" s="189"/>
      <c r="AC111" s="189"/>
      <c r="AD111" s="189"/>
      <c r="AE111" s="189"/>
    </row>
    <row r="112" spans="1:31" s="186" customFormat="1" ht="96.75" customHeight="1" x14ac:dyDescent="0.3">
      <c r="A112" s="179"/>
      <c r="B112" s="180"/>
      <c r="C112" s="1030" t="s">
        <v>37</v>
      </c>
      <c r="D112" s="1031"/>
      <c r="E112" s="1031"/>
      <c r="F112" s="1031"/>
      <c r="G112" s="1031"/>
      <c r="H112" s="1031"/>
      <c r="I112" s="1031"/>
      <c r="J112" s="1032"/>
      <c r="K112" s="151" t="s">
        <v>10</v>
      </c>
      <c r="L112" s="151" t="s">
        <v>12</v>
      </c>
      <c r="M112" s="181" t="s">
        <v>13</v>
      </c>
      <c r="N112" s="181" t="s">
        <v>624</v>
      </c>
      <c r="O112" s="181" t="s">
        <v>43</v>
      </c>
      <c r="P112" s="182">
        <v>0</v>
      </c>
      <c r="Q112" s="182">
        <v>0</v>
      </c>
      <c r="R112" s="182">
        <v>0</v>
      </c>
      <c r="S112" s="183" t="s">
        <v>10</v>
      </c>
      <c r="T112" s="184"/>
      <c r="U112" s="185">
        <f t="shared" ref="U112:U113" si="49">T112-P112</f>
        <v>0</v>
      </c>
      <c r="V112" s="184"/>
      <c r="W112" s="185">
        <f t="shared" ref="W112:W113" si="50">V112-Q112</f>
        <v>0</v>
      </c>
      <c r="X112" s="184"/>
      <c r="Y112" s="185">
        <f t="shared" ref="Y112:Y113" si="51">X112-R112</f>
        <v>0</v>
      </c>
      <c r="Z112" s="189"/>
      <c r="AA112" s="189"/>
      <c r="AB112" s="189"/>
      <c r="AC112" s="189"/>
      <c r="AD112" s="189"/>
      <c r="AE112" s="189"/>
    </row>
    <row r="113" spans="1:31" s="186" customFormat="1" ht="96.75" customHeight="1" x14ac:dyDescent="0.3">
      <c r="A113" s="179"/>
      <c r="B113" s="180"/>
      <c r="C113" s="1030" t="s">
        <v>37</v>
      </c>
      <c r="D113" s="1031"/>
      <c r="E113" s="1031"/>
      <c r="F113" s="1031"/>
      <c r="G113" s="1031"/>
      <c r="H113" s="1031"/>
      <c r="I113" s="1031"/>
      <c r="J113" s="1032"/>
      <c r="K113" s="151" t="s">
        <v>10</v>
      </c>
      <c r="L113" s="151" t="s">
        <v>12</v>
      </c>
      <c r="M113" s="181" t="s">
        <v>13</v>
      </c>
      <c r="N113" s="181" t="s">
        <v>624</v>
      </c>
      <c r="O113" s="181" t="s">
        <v>43</v>
      </c>
      <c r="P113" s="182">
        <v>0</v>
      </c>
      <c r="Q113" s="182">
        <v>0</v>
      </c>
      <c r="R113" s="182">
        <v>0</v>
      </c>
      <c r="S113" s="183" t="s">
        <v>10</v>
      </c>
      <c r="T113" s="184"/>
      <c r="U113" s="185">
        <f t="shared" si="49"/>
        <v>0</v>
      </c>
      <c r="V113" s="184"/>
      <c r="W113" s="185">
        <f t="shared" si="50"/>
        <v>0</v>
      </c>
      <c r="X113" s="184"/>
      <c r="Y113" s="185">
        <f t="shared" si="51"/>
        <v>0</v>
      </c>
      <c r="Z113" s="189"/>
      <c r="AA113" s="189"/>
      <c r="AB113" s="189"/>
      <c r="AC113" s="189"/>
      <c r="AD113" s="189"/>
      <c r="AE113" s="189"/>
    </row>
    <row r="114" spans="1:31" s="186" customFormat="1" ht="96.75" customHeight="1" x14ac:dyDescent="0.3">
      <c r="A114" s="179"/>
      <c r="B114" s="180"/>
      <c r="C114" s="1030" t="s">
        <v>37</v>
      </c>
      <c r="D114" s="1031"/>
      <c r="E114" s="1031"/>
      <c r="F114" s="1031"/>
      <c r="G114" s="1031"/>
      <c r="H114" s="1031"/>
      <c r="I114" s="1031"/>
      <c r="J114" s="1032"/>
      <c r="K114" s="151" t="s">
        <v>10</v>
      </c>
      <c r="L114" s="151" t="s">
        <v>12</v>
      </c>
      <c r="M114" s="181" t="s">
        <v>13</v>
      </c>
      <c r="N114" s="181" t="s">
        <v>624</v>
      </c>
      <c r="O114" s="181" t="s">
        <v>43</v>
      </c>
      <c r="P114" s="182">
        <v>0</v>
      </c>
      <c r="Q114" s="182">
        <v>0</v>
      </c>
      <c r="R114" s="182">
        <v>0</v>
      </c>
      <c r="S114" s="183" t="s">
        <v>10</v>
      </c>
      <c r="T114" s="184"/>
      <c r="U114" s="185">
        <f t="shared" si="31"/>
        <v>0</v>
      </c>
      <c r="V114" s="184"/>
      <c r="W114" s="185">
        <f t="shared" si="32"/>
        <v>0</v>
      </c>
      <c r="X114" s="184"/>
      <c r="Y114" s="185">
        <f t="shared" si="33"/>
        <v>0</v>
      </c>
      <c r="Z114" s="189"/>
      <c r="AA114" s="189"/>
      <c r="AB114" s="189"/>
      <c r="AC114" s="189"/>
      <c r="AD114" s="189"/>
      <c r="AE114" s="189"/>
    </row>
    <row r="115" spans="1:31" s="186" customFormat="1" ht="96.75" customHeight="1" x14ac:dyDescent="0.3">
      <c r="A115" s="179"/>
      <c r="B115" s="180"/>
      <c r="C115" s="1030" t="s">
        <v>37</v>
      </c>
      <c r="D115" s="1031"/>
      <c r="E115" s="1031"/>
      <c r="F115" s="1031"/>
      <c r="G115" s="1031"/>
      <c r="H115" s="1031"/>
      <c r="I115" s="1031"/>
      <c r="J115" s="1032"/>
      <c r="K115" s="151" t="s">
        <v>10</v>
      </c>
      <c r="L115" s="151" t="s">
        <v>12</v>
      </c>
      <c r="M115" s="181" t="s">
        <v>13</v>
      </c>
      <c r="N115" s="181" t="s">
        <v>624</v>
      </c>
      <c r="O115" s="181" t="s">
        <v>43</v>
      </c>
      <c r="P115" s="182">
        <v>0</v>
      </c>
      <c r="Q115" s="182">
        <v>0</v>
      </c>
      <c r="R115" s="182">
        <v>0</v>
      </c>
      <c r="S115" s="183" t="s">
        <v>10</v>
      </c>
      <c r="T115" s="184"/>
      <c r="U115" s="185">
        <f t="shared" si="31"/>
        <v>0</v>
      </c>
      <c r="V115" s="184"/>
      <c r="W115" s="185">
        <f t="shared" si="32"/>
        <v>0</v>
      </c>
      <c r="X115" s="184"/>
      <c r="Y115" s="185">
        <f t="shared" si="33"/>
        <v>0</v>
      </c>
      <c r="Z115" s="189"/>
      <c r="AA115" s="189"/>
      <c r="AB115" s="189"/>
      <c r="AC115" s="189"/>
      <c r="AD115" s="189"/>
      <c r="AE115" s="189"/>
    </row>
    <row r="116" spans="1:31" s="186" customFormat="1" ht="96.75" customHeight="1" x14ac:dyDescent="0.3">
      <c r="A116" s="179"/>
      <c r="B116" s="180"/>
      <c r="C116" s="1030" t="s">
        <v>37</v>
      </c>
      <c r="D116" s="1031"/>
      <c r="E116" s="1031"/>
      <c r="F116" s="1031"/>
      <c r="G116" s="1031"/>
      <c r="H116" s="1031"/>
      <c r="I116" s="1031"/>
      <c r="J116" s="1032"/>
      <c r="K116" s="151" t="s">
        <v>10</v>
      </c>
      <c r="L116" s="151" t="s">
        <v>12</v>
      </c>
      <c r="M116" s="181" t="s">
        <v>13</v>
      </c>
      <c r="N116" s="181" t="s">
        <v>624</v>
      </c>
      <c r="O116" s="181" t="s">
        <v>43</v>
      </c>
      <c r="P116" s="182">
        <v>0</v>
      </c>
      <c r="Q116" s="182">
        <v>0</v>
      </c>
      <c r="R116" s="182">
        <v>0</v>
      </c>
      <c r="S116" s="183" t="s">
        <v>10</v>
      </c>
      <c r="T116" s="184"/>
      <c r="U116" s="185">
        <f t="shared" si="31"/>
        <v>0</v>
      </c>
      <c r="V116" s="184"/>
      <c r="W116" s="185">
        <f t="shared" si="32"/>
        <v>0</v>
      </c>
      <c r="X116" s="184"/>
      <c r="Y116" s="185">
        <f t="shared" si="33"/>
        <v>0</v>
      </c>
      <c r="Z116" s="189"/>
      <c r="AA116" s="189"/>
      <c r="AB116" s="189"/>
      <c r="AC116" s="189"/>
      <c r="AD116" s="189"/>
      <c r="AE116" s="189"/>
    </row>
    <row r="117" spans="1:31" s="186" customFormat="1" ht="96.75" customHeight="1" x14ac:dyDescent="0.3">
      <c r="A117" s="179"/>
      <c r="B117" s="180"/>
      <c r="C117" s="1030" t="s">
        <v>37</v>
      </c>
      <c r="D117" s="1031"/>
      <c r="E117" s="1031"/>
      <c r="F117" s="1031"/>
      <c r="G117" s="1031"/>
      <c r="H117" s="1031"/>
      <c r="I117" s="1031"/>
      <c r="J117" s="1032"/>
      <c r="K117" s="151" t="s">
        <v>10</v>
      </c>
      <c r="L117" s="151" t="s">
        <v>12</v>
      </c>
      <c r="M117" s="181" t="s">
        <v>13</v>
      </c>
      <c r="N117" s="181" t="s">
        <v>624</v>
      </c>
      <c r="O117" s="181" t="s">
        <v>43</v>
      </c>
      <c r="P117" s="182">
        <v>0</v>
      </c>
      <c r="Q117" s="182">
        <v>0</v>
      </c>
      <c r="R117" s="182">
        <v>0</v>
      </c>
      <c r="S117" s="183" t="s">
        <v>10</v>
      </c>
      <c r="T117" s="184"/>
      <c r="U117" s="185">
        <f t="shared" si="31"/>
        <v>0</v>
      </c>
      <c r="V117" s="184"/>
      <c r="W117" s="185">
        <f t="shared" si="32"/>
        <v>0</v>
      </c>
      <c r="X117" s="184"/>
      <c r="Y117" s="185">
        <f t="shared" si="33"/>
        <v>0</v>
      </c>
      <c r="Z117" s="189"/>
      <c r="AA117" s="189"/>
      <c r="AB117" s="189"/>
      <c r="AC117" s="189"/>
      <c r="AD117" s="189"/>
      <c r="AE117" s="189"/>
    </row>
    <row r="118" spans="1:31" s="186" customFormat="1" ht="57" customHeight="1" x14ac:dyDescent="0.3">
      <c r="A118" s="179"/>
      <c r="B118" s="180"/>
      <c r="C118" s="1030" t="s">
        <v>37</v>
      </c>
      <c r="D118" s="1031"/>
      <c r="E118" s="1031"/>
      <c r="F118" s="1031"/>
      <c r="G118" s="1031"/>
      <c r="H118" s="1031"/>
      <c r="I118" s="1031"/>
      <c r="J118" s="1032"/>
      <c r="K118" s="151" t="s">
        <v>10</v>
      </c>
      <c r="L118" s="151" t="s">
        <v>12</v>
      </c>
      <c r="M118" s="181" t="s">
        <v>13</v>
      </c>
      <c r="N118" s="181" t="s">
        <v>624</v>
      </c>
      <c r="O118" s="181" t="s">
        <v>43</v>
      </c>
      <c r="P118" s="182">
        <v>0</v>
      </c>
      <c r="Q118" s="182">
        <v>0</v>
      </c>
      <c r="R118" s="182">
        <v>0</v>
      </c>
      <c r="S118" s="183" t="s">
        <v>10</v>
      </c>
      <c r="T118" s="184"/>
      <c r="U118" s="185">
        <f t="shared" si="31"/>
        <v>0</v>
      </c>
      <c r="V118" s="184"/>
      <c r="W118" s="185">
        <f t="shared" si="32"/>
        <v>0</v>
      </c>
      <c r="X118" s="184"/>
      <c r="Y118" s="185">
        <f t="shared" si="33"/>
        <v>0</v>
      </c>
      <c r="Z118" s="189"/>
      <c r="AA118" s="189"/>
      <c r="AB118" s="189"/>
      <c r="AC118" s="189"/>
      <c r="AD118" s="189"/>
      <c r="AE118" s="189"/>
    </row>
    <row r="119" spans="1:31" s="186" customFormat="1" ht="57" customHeight="1" x14ac:dyDescent="0.3">
      <c r="A119" s="179"/>
      <c r="B119" s="180"/>
      <c r="C119" s="1030" t="s">
        <v>37</v>
      </c>
      <c r="D119" s="1031"/>
      <c r="E119" s="1031"/>
      <c r="F119" s="1031"/>
      <c r="G119" s="1031"/>
      <c r="H119" s="1031"/>
      <c r="I119" s="1031"/>
      <c r="J119" s="1032"/>
      <c r="K119" s="151" t="s">
        <v>10</v>
      </c>
      <c r="L119" s="151" t="s">
        <v>12</v>
      </c>
      <c r="M119" s="181" t="s">
        <v>13</v>
      </c>
      <c r="N119" s="181" t="s">
        <v>624</v>
      </c>
      <c r="O119" s="181" t="s">
        <v>43</v>
      </c>
      <c r="P119" s="182">
        <v>0</v>
      </c>
      <c r="Q119" s="182">
        <v>0</v>
      </c>
      <c r="R119" s="182">
        <v>0</v>
      </c>
      <c r="S119" s="183" t="s">
        <v>10</v>
      </c>
      <c r="T119" s="184"/>
      <c r="U119" s="185">
        <f t="shared" ref="U119:U123" si="52">T119-P119</f>
        <v>0</v>
      </c>
      <c r="V119" s="184"/>
      <c r="W119" s="185">
        <f t="shared" ref="W119:W123" si="53">V119-Q119</f>
        <v>0</v>
      </c>
      <c r="X119" s="184"/>
      <c r="Y119" s="185">
        <f t="shared" ref="Y119:Y123" si="54">X119-R119</f>
        <v>0</v>
      </c>
      <c r="Z119" s="189"/>
      <c r="AA119" s="189"/>
      <c r="AB119" s="189"/>
      <c r="AC119" s="189"/>
      <c r="AD119" s="189"/>
      <c r="AE119" s="189"/>
    </row>
    <row r="120" spans="1:31" s="186" customFormat="1" ht="57" customHeight="1" x14ac:dyDescent="0.3">
      <c r="A120" s="179"/>
      <c r="B120" s="180"/>
      <c r="C120" s="1030" t="s">
        <v>37</v>
      </c>
      <c r="D120" s="1031"/>
      <c r="E120" s="1031"/>
      <c r="F120" s="1031"/>
      <c r="G120" s="1031"/>
      <c r="H120" s="1031"/>
      <c r="I120" s="1031"/>
      <c r="J120" s="1032"/>
      <c r="K120" s="151" t="s">
        <v>10</v>
      </c>
      <c r="L120" s="151" t="s">
        <v>12</v>
      </c>
      <c r="M120" s="181" t="s">
        <v>13</v>
      </c>
      <c r="N120" s="181" t="s">
        <v>624</v>
      </c>
      <c r="O120" s="181" t="s">
        <v>43</v>
      </c>
      <c r="P120" s="182">
        <v>0</v>
      </c>
      <c r="Q120" s="182">
        <v>0</v>
      </c>
      <c r="R120" s="182">
        <v>0</v>
      </c>
      <c r="S120" s="183" t="s">
        <v>10</v>
      </c>
      <c r="T120" s="184"/>
      <c r="U120" s="185">
        <f t="shared" si="52"/>
        <v>0</v>
      </c>
      <c r="V120" s="184"/>
      <c r="W120" s="185">
        <f t="shared" si="53"/>
        <v>0</v>
      </c>
      <c r="X120" s="184"/>
      <c r="Y120" s="185">
        <f t="shared" si="54"/>
        <v>0</v>
      </c>
      <c r="Z120" s="189"/>
      <c r="AA120" s="189"/>
      <c r="AB120" s="189"/>
      <c r="AC120" s="189"/>
      <c r="AD120" s="189"/>
      <c r="AE120" s="189"/>
    </row>
    <row r="121" spans="1:31" s="186" customFormat="1" ht="57" customHeight="1" x14ac:dyDescent="0.3">
      <c r="A121" s="179"/>
      <c r="B121" s="180"/>
      <c r="C121" s="1030" t="s">
        <v>37</v>
      </c>
      <c r="D121" s="1031"/>
      <c r="E121" s="1031"/>
      <c r="F121" s="1031"/>
      <c r="G121" s="1031"/>
      <c r="H121" s="1031"/>
      <c r="I121" s="1031"/>
      <c r="J121" s="1032"/>
      <c r="K121" s="151" t="s">
        <v>10</v>
      </c>
      <c r="L121" s="151" t="s">
        <v>12</v>
      </c>
      <c r="M121" s="181" t="s">
        <v>13</v>
      </c>
      <c r="N121" s="181" t="s">
        <v>624</v>
      </c>
      <c r="O121" s="181" t="s">
        <v>43</v>
      </c>
      <c r="P121" s="182">
        <v>0</v>
      </c>
      <c r="Q121" s="182">
        <v>0</v>
      </c>
      <c r="R121" s="182">
        <v>0</v>
      </c>
      <c r="S121" s="183" t="s">
        <v>10</v>
      </c>
      <c r="T121" s="184"/>
      <c r="U121" s="185">
        <f t="shared" si="52"/>
        <v>0</v>
      </c>
      <c r="V121" s="184"/>
      <c r="W121" s="185">
        <f t="shared" si="53"/>
        <v>0</v>
      </c>
      <c r="X121" s="184"/>
      <c r="Y121" s="185">
        <f t="shared" si="54"/>
        <v>0</v>
      </c>
      <c r="Z121" s="189"/>
      <c r="AA121" s="189"/>
      <c r="AB121" s="189"/>
      <c r="AC121" s="189"/>
      <c r="AD121" s="189"/>
      <c r="AE121" s="189"/>
    </row>
    <row r="122" spans="1:31" s="186" customFormat="1" ht="57" customHeight="1" x14ac:dyDescent="0.3">
      <c r="A122" s="179"/>
      <c r="B122" s="180"/>
      <c r="C122" s="1030" t="s">
        <v>37</v>
      </c>
      <c r="D122" s="1031"/>
      <c r="E122" s="1031"/>
      <c r="F122" s="1031"/>
      <c r="G122" s="1031"/>
      <c r="H122" s="1031"/>
      <c r="I122" s="1031"/>
      <c r="J122" s="1032"/>
      <c r="K122" s="151" t="s">
        <v>10</v>
      </c>
      <c r="L122" s="151" t="s">
        <v>12</v>
      </c>
      <c r="M122" s="181" t="s">
        <v>13</v>
      </c>
      <c r="N122" s="181" t="s">
        <v>624</v>
      </c>
      <c r="O122" s="181" t="s">
        <v>43</v>
      </c>
      <c r="P122" s="182">
        <v>0</v>
      </c>
      <c r="Q122" s="182">
        <v>0</v>
      </c>
      <c r="R122" s="182">
        <v>0</v>
      </c>
      <c r="S122" s="183" t="s">
        <v>10</v>
      </c>
      <c r="T122" s="184"/>
      <c r="U122" s="185">
        <f t="shared" si="52"/>
        <v>0</v>
      </c>
      <c r="V122" s="184"/>
      <c r="W122" s="185">
        <f t="shared" si="53"/>
        <v>0</v>
      </c>
      <c r="X122" s="184"/>
      <c r="Y122" s="185">
        <f t="shared" si="54"/>
        <v>0</v>
      </c>
      <c r="Z122" s="189"/>
      <c r="AA122" s="189"/>
      <c r="AB122" s="189"/>
      <c r="AC122" s="189"/>
      <c r="AD122" s="189"/>
      <c r="AE122" s="189"/>
    </row>
    <row r="123" spans="1:31" s="186" customFormat="1" ht="57" customHeight="1" x14ac:dyDescent="0.3">
      <c r="A123" s="179"/>
      <c r="B123" s="180"/>
      <c r="C123" s="1030" t="s">
        <v>37</v>
      </c>
      <c r="D123" s="1031"/>
      <c r="E123" s="1031"/>
      <c r="F123" s="1031"/>
      <c r="G123" s="1031"/>
      <c r="H123" s="1031"/>
      <c r="I123" s="1031"/>
      <c r="J123" s="1032"/>
      <c r="K123" s="151" t="s">
        <v>10</v>
      </c>
      <c r="L123" s="151" t="s">
        <v>12</v>
      </c>
      <c r="M123" s="181" t="s">
        <v>13</v>
      </c>
      <c r="N123" s="181" t="s">
        <v>624</v>
      </c>
      <c r="O123" s="181" t="s">
        <v>43</v>
      </c>
      <c r="P123" s="182">
        <v>0</v>
      </c>
      <c r="Q123" s="182">
        <v>0</v>
      </c>
      <c r="R123" s="182">
        <v>0</v>
      </c>
      <c r="S123" s="183" t="s">
        <v>10</v>
      </c>
      <c r="T123" s="184"/>
      <c r="U123" s="185">
        <f t="shared" si="52"/>
        <v>0</v>
      </c>
      <c r="V123" s="184"/>
      <c r="W123" s="185">
        <f t="shared" si="53"/>
        <v>0</v>
      </c>
      <c r="X123" s="184"/>
      <c r="Y123" s="185">
        <f t="shared" si="54"/>
        <v>0</v>
      </c>
      <c r="Z123" s="189"/>
      <c r="AA123" s="189"/>
      <c r="AB123" s="189"/>
      <c r="AC123" s="189"/>
      <c r="AD123" s="189"/>
      <c r="AE123" s="189"/>
    </row>
    <row r="124" spans="1:31" s="186" customFormat="1" ht="57" customHeight="1" x14ac:dyDescent="0.3">
      <c r="A124" s="179"/>
      <c r="B124" s="180"/>
      <c r="C124" s="1030" t="s">
        <v>37</v>
      </c>
      <c r="D124" s="1031"/>
      <c r="E124" s="1031"/>
      <c r="F124" s="1031"/>
      <c r="G124" s="1031"/>
      <c r="H124" s="1031"/>
      <c r="I124" s="1031"/>
      <c r="J124" s="1032"/>
      <c r="K124" s="151" t="s">
        <v>10</v>
      </c>
      <c r="L124" s="151" t="s">
        <v>12</v>
      </c>
      <c r="M124" s="181" t="s">
        <v>13</v>
      </c>
      <c r="N124" s="181" t="s">
        <v>624</v>
      </c>
      <c r="O124" s="181" t="s">
        <v>43</v>
      </c>
      <c r="P124" s="182">
        <v>0</v>
      </c>
      <c r="Q124" s="182">
        <v>0</v>
      </c>
      <c r="R124" s="182">
        <v>0</v>
      </c>
      <c r="S124" s="183" t="s">
        <v>10</v>
      </c>
      <c r="T124" s="184"/>
      <c r="U124" s="185">
        <f t="shared" si="31"/>
        <v>0</v>
      </c>
      <c r="V124" s="184"/>
      <c r="W124" s="185">
        <f t="shared" si="32"/>
        <v>0</v>
      </c>
      <c r="X124" s="184"/>
      <c r="Y124" s="185">
        <f t="shared" si="33"/>
        <v>0</v>
      </c>
      <c r="Z124" s="189"/>
      <c r="AA124" s="189"/>
      <c r="AB124" s="189"/>
      <c r="AC124" s="189"/>
      <c r="AD124" s="189"/>
      <c r="AE124" s="189"/>
    </row>
    <row r="125" spans="1:31" s="186" customFormat="1" ht="57" customHeight="1" x14ac:dyDescent="0.3">
      <c r="A125" s="179"/>
      <c r="B125" s="180"/>
      <c r="C125" s="1030" t="s">
        <v>37</v>
      </c>
      <c r="D125" s="1031"/>
      <c r="E125" s="1031"/>
      <c r="F125" s="1031"/>
      <c r="G125" s="1031"/>
      <c r="H125" s="1031"/>
      <c r="I125" s="1031"/>
      <c r="J125" s="1032"/>
      <c r="K125" s="151" t="s">
        <v>10</v>
      </c>
      <c r="L125" s="151" t="s">
        <v>12</v>
      </c>
      <c r="M125" s="181" t="s">
        <v>13</v>
      </c>
      <c r="N125" s="181" t="s">
        <v>624</v>
      </c>
      <c r="O125" s="181" t="s">
        <v>43</v>
      </c>
      <c r="P125" s="182">
        <v>0</v>
      </c>
      <c r="Q125" s="182">
        <v>0</v>
      </c>
      <c r="R125" s="182">
        <v>0</v>
      </c>
      <c r="S125" s="183" t="s">
        <v>10</v>
      </c>
      <c r="T125" s="184"/>
      <c r="U125" s="185">
        <f t="shared" si="31"/>
        <v>0</v>
      </c>
      <c r="V125" s="184"/>
      <c r="W125" s="185">
        <f t="shared" si="32"/>
        <v>0</v>
      </c>
      <c r="X125" s="184"/>
      <c r="Y125" s="185">
        <f t="shared" si="33"/>
        <v>0</v>
      </c>
      <c r="Z125" s="189"/>
      <c r="AA125" s="189"/>
      <c r="AB125" s="189"/>
      <c r="AC125" s="189"/>
      <c r="AD125" s="189"/>
      <c r="AE125" s="189"/>
    </row>
    <row r="126" spans="1:31" s="186" customFormat="1" ht="57" customHeight="1" x14ac:dyDescent="0.3">
      <c r="A126" s="179"/>
      <c r="B126" s="180"/>
      <c r="C126" s="1030" t="s">
        <v>37</v>
      </c>
      <c r="D126" s="1031"/>
      <c r="E126" s="1031"/>
      <c r="F126" s="1031"/>
      <c r="G126" s="1031"/>
      <c r="H126" s="1031"/>
      <c r="I126" s="1031"/>
      <c r="J126" s="1032"/>
      <c r="K126" s="151" t="s">
        <v>10</v>
      </c>
      <c r="L126" s="151" t="s">
        <v>12</v>
      </c>
      <c r="M126" s="181" t="s">
        <v>13</v>
      </c>
      <c r="N126" s="181" t="s">
        <v>624</v>
      </c>
      <c r="O126" s="181" t="s">
        <v>43</v>
      </c>
      <c r="P126" s="182">
        <v>0</v>
      </c>
      <c r="Q126" s="182">
        <v>0</v>
      </c>
      <c r="R126" s="182">
        <v>0</v>
      </c>
      <c r="S126" s="183" t="s">
        <v>10</v>
      </c>
      <c r="T126" s="184"/>
      <c r="U126" s="185">
        <f t="shared" si="31"/>
        <v>0</v>
      </c>
      <c r="V126" s="184"/>
      <c r="W126" s="185">
        <f t="shared" si="32"/>
        <v>0</v>
      </c>
      <c r="X126" s="184"/>
      <c r="Y126" s="185">
        <f t="shared" si="33"/>
        <v>0</v>
      </c>
      <c r="Z126" s="189"/>
      <c r="AA126" s="189"/>
      <c r="AB126" s="189"/>
      <c r="AC126" s="189"/>
      <c r="AD126" s="189"/>
      <c r="AE126" s="189"/>
    </row>
    <row r="127" spans="1:31" s="186" customFormat="1" ht="57" customHeight="1" x14ac:dyDescent="0.3">
      <c r="A127" s="179"/>
      <c r="B127" s="180"/>
      <c r="C127" s="1030" t="s">
        <v>37</v>
      </c>
      <c r="D127" s="1031"/>
      <c r="E127" s="1031"/>
      <c r="F127" s="1031"/>
      <c r="G127" s="1031"/>
      <c r="H127" s="1031"/>
      <c r="I127" s="1031"/>
      <c r="J127" s="1032"/>
      <c r="K127" s="151" t="s">
        <v>10</v>
      </c>
      <c r="L127" s="151" t="s">
        <v>12</v>
      </c>
      <c r="M127" s="181" t="s">
        <v>13</v>
      </c>
      <c r="N127" s="181" t="s">
        <v>624</v>
      </c>
      <c r="O127" s="181" t="s">
        <v>43</v>
      </c>
      <c r="P127" s="182">
        <v>0</v>
      </c>
      <c r="Q127" s="182">
        <v>0</v>
      </c>
      <c r="R127" s="182">
        <v>0</v>
      </c>
      <c r="S127" s="183" t="s">
        <v>10</v>
      </c>
      <c r="T127" s="184"/>
      <c r="U127" s="185">
        <f t="shared" si="31"/>
        <v>0</v>
      </c>
      <c r="V127" s="184"/>
      <c r="W127" s="185">
        <f t="shared" si="32"/>
        <v>0</v>
      </c>
      <c r="X127" s="184"/>
      <c r="Y127" s="185">
        <f t="shared" si="33"/>
        <v>0</v>
      </c>
      <c r="Z127" s="189"/>
      <c r="AA127" s="189"/>
      <c r="AB127" s="189"/>
      <c r="AC127" s="189"/>
      <c r="AD127" s="189"/>
      <c r="AE127" s="189"/>
    </row>
    <row r="128" spans="1:31" s="186" customFormat="1" ht="57" customHeight="1" x14ac:dyDescent="0.3">
      <c r="A128" s="179"/>
      <c r="B128" s="180"/>
      <c r="C128" s="1030" t="s">
        <v>37</v>
      </c>
      <c r="D128" s="1031"/>
      <c r="E128" s="1031"/>
      <c r="F128" s="1031"/>
      <c r="G128" s="1031"/>
      <c r="H128" s="1031"/>
      <c r="I128" s="1031"/>
      <c r="J128" s="1032"/>
      <c r="K128" s="151" t="s">
        <v>10</v>
      </c>
      <c r="L128" s="151" t="s">
        <v>12</v>
      </c>
      <c r="M128" s="181" t="s">
        <v>13</v>
      </c>
      <c r="N128" s="181" t="s">
        <v>624</v>
      </c>
      <c r="O128" s="181" t="s">
        <v>43</v>
      </c>
      <c r="P128" s="182">
        <v>0</v>
      </c>
      <c r="Q128" s="182">
        <v>0</v>
      </c>
      <c r="R128" s="182">
        <v>0</v>
      </c>
      <c r="S128" s="183" t="s">
        <v>10</v>
      </c>
      <c r="T128" s="184"/>
      <c r="U128" s="185">
        <f t="shared" si="31"/>
        <v>0</v>
      </c>
      <c r="V128" s="184"/>
      <c r="W128" s="185">
        <f t="shared" si="32"/>
        <v>0</v>
      </c>
      <c r="X128" s="184"/>
      <c r="Y128" s="185">
        <f t="shared" si="33"/>
        <v>0</v>
      </c>
      <c r="Z128" s="189"/>
      <c r="AA128" s="189"/>
      <c r="AB128" s="189"/>
      <c r="AC128" s="189"/>
      <c r="AD128" s="189"/>
      <c r="AE128" s="189"/>
    </row>
    <row r="129" spans="1:25" s="186" customFormat="1" ht="114.75" customHeight="1" x14ac:dyDescent="0.3">
      <c r="A129" s="190" t="s">
        <v>146</v>
      </c>
      <c r="B129" s="180"/>
      <c r="C129" s="1030" t="s">
        <v>37</v>
      </c>
      <c r="D129" s="1031"/>
      <c r="E129" s="1031"/>
      <c r="F129" s="1031"/>
      <c r="G129" s="1031"/>
      <c r="H129" s="1031"/>
      <c r="I129" s="1031"/>
      <c r="J129" s="1032"/>
      <c r="K129" s="151" t="s">
        <v>10</v>
      </c>
      <c r="L129" s="151" t="s">
        <v>12</v>
      </c>
      <c r="M129" s="181" t="s">
        <v>13</v>
      </c>
      <c r="N129" s="181" t="s">
        <v>147</v>
      </c>
      <c r="O129" s="181" t="s">
        <v>43</v>
      </c>
      <c r="P129" s="182">
        <f>P381</f>
        <v>0</v>
      </c>
      <c r="Q129" s="182">
        <f t="shared" ref="Q129:R129" si="55">Q381</f>
        <v>0</v>
      </c>
      <c r="R129" s="182">
        <f t="shared" si="55"/>
        <v>0</v>
      </c>
      <c r="S129" s="183" t="s">
        <v>10</v>
      </c>
      <c r="T129" s="184"/>
      <c r="U129" s="185">
        <f t="shared" si="31"/>
        <v>0</v>
      </c>
      <c r="V129" s="184"/>
      <c r="W129" s="185">
        <f t="shared" si="32"/>
        <v>0</v>
      </c>
      <c r="X129" s="184"/>
      <c r="Y129" s="185">
        <f t="shared" si="33"/>
        <v>0</v>
      </c>
    </row>
    <row r="130" spans="1:25" s="186" customFormat="1" ht="106.5" customHeight="1" x14ac:dyDescent="0.3">
      <c r="A130" s="179" t="s">
        <v>148</v>
      </c>
      <c r="B130" s="180"/>
      <c r="C130" s="1030" t="s">
        <v>37</v>
      </c>
      <c r="D130" s="1031"/>
      <c r="E130" s="1031"/>
      <c r="F130" s="1031"/>
      <c r="G130" s="1031"/>
      <c r="H130" s="1031"/>
      <c r="I130" s="1031"/>
      <c r="J130" s="1032"/>
      <c r="K130" s="151" t="s">
        <v>10</v>
      </c>
      <c r="L130" s="151" t="s">
        <v>12</v>
      </c>
      <c r="M130" s="181" t="s">
        <v>13</v>
      </c>
      <c r="N130" s="181" t="s">
        <v>149</v>
      </c>
      <c r="O130" s="181" t="s">
        <v>43</v>
      </c>
      <c r="P130" s="182">
        <f>P481</f>
        <v>0</v>
      </c>
      <c r="Q130" s="182">
        <f t="shared" ref="Q130:R130" si="56">Q481</f>
        <v>0</v>
      </c>
      <c r="R130" s="182">
        <f t="shared" si="56"/>
        <v>0</v>
      </c>
      <c r="S130" s="183" t="s">
        <v>10</v>
      </c>
      <c r="T130" s="184"/>
      <c r="U130" s="185">
        <f t="shared" si="31"/>
        <v>0</v>
      </c>
      <c r="V130" s="184"/>
      <c r="W130" s="185">
        <f t="shared" si="32"/>
        <v>0</v>
      </c>
      <c r="X130" s="184"/>
      <c r="Y130" s="185">
        <f t="shared" si="33"/>
        <v>0</v>
      </c>
    </row>
    <row r="131" spans="1:25" s="186" customFormat="1" ht="134.25" customHeight="1" x14ac:dyDescent="0.3">
      <c r="A131" s="190" t="s">
        <v>150</v>
      </c>
      <c r="B131" s="180"/>
      <c r="C131" s="1030" t="s">
        <v>37</v>
      </c>
      <c r="D131" s="1031"/>
      <c r="E131" s="1031"/>
      <c r="F131" s="1031"/>
      <c r="G131" s="1031"/>
      <c r="H131" s="1031"/>
      <c r="I131" s="1031"/>
      <c r="J131" s="1032"/>
      <c r="K131" s="151" t="s">
        <v>10</v>
      </c>
      <c r="L131" s="151" t="s">
        <v>12</v>
      </c>
      <c r="M131" s="181" t="s">
        <v>13</v>
      </c>
      <c r="N131" s="181" t="s">
        <v>151</v>
      </c>
      <c r="O131" s="181" t="s">
        <v>43</v>
      </c>
      <c r="P131" s="182">
        <f>P516</f>
        <v>0</v>
      </c>
      <c r="Q131" s="182">
        <f t="shared" ref="Q131:R131" si="57">Q516</f>
        <v>0</v>
      </c>
      <c r="R131" s="182">
        <f t="shared" si="57"/>
        <v>0</v>
      </c>
      <c r="S131" s="183" t="s">
        <v>10</v>
      </c>
      <c r="T131" s="184"/>
      <c r="U131" s="185">
        <f t="shared" si="31"/>
        <v>0</v>
      </c>
      <c r="V131" s="184"/>
      <c r="W131" s="185">
        <f t="shared" si="32"/>
        <v>0</v>
      </c>
      <c r="X131" s="184"/>
      <c r="Y131" s="185">
        <f t="shared" si="33"/>
        <v>0</v>
      </c>
    </row>
    <row r="132" spans="1:25" s="186" customFormat="1" ht="100.5" customHeight="1" x14ac:dyDescent="0.3">
      <c r="A132" s="190" t="s">
        <v>1157</v>
      </c>
      <c r="B132" s="180"/>
      <c r="C132" s="1030" t="s">
        <v>37</v>
      </c>
      <c r="D132" s="1031"/>
      <c r="E132" s="1031"/>
      <c r="F132" s="1031"/>
      <c r="G132" s="1031"/>
      <c r="H132" s="1031"/>
      <c r="I132" s="1031"/>
      <c r="J132" s="1032"/>
      <c r="K132" s="151" t="s">
        <v>10</v>
      </c>
      <c r="L132" s="151" t="s">
        <v>12</v>
      </c>
      <c r="M132" s="181" t="s">
        <v>13</v>
      </c>
      <c r="N132" s="181" t="s">
        <v>706</v>
      </c>
      <c r="O132" s="181" t="s">
        <v>40</v>
      </c>
      <c r="P132" s="182">
        <f>P482+P610</f>
        <v>81650</v>
      </c>
      <c r="Q132" s="182">
        <f>Q482+Q610</f>
        <v>101320</v>
      </c>
      <c r="R132" s="182">
        <f>R482+R610</f>
        <v>99030</v>
      </c>
      <c r="S132" s="183" t="s">
        <v>10</v>
      </c>
      <c r="T132" s="184">
        <v>81650</v>
      </c>
      <c r="U132" s="185">
        <f t="shared" ref="U132:U149" si="58">T132-P132</f>
        <v>0</v>
      </c>
      <c r="V132" s="184">
        <v>101320</v>
      </c>
      <c r="W132" s="185">
        <f t="shared" ref="W132:W149" si="59">V132-Q132</f>
        <v>0</v>
      </c>
      <c r="X132" s="184">
        <v>99030</v>
      </c>
      <c r="Y132" s="185">
        <f t="shared" ref="Y132:Y149" si="60">X132-R132</f>
        <v>0</v>
      </c>
    </row>
    <row r="133" spans="1:25" s="186" customFormat="1" ht="87" customHeight="1" x14ac:dyDescent="0.3">
      <c r="A133" s="190" t="s">
        <v>707</v>
      </c>
      <c r="B133" s="180"/>
      <c r="C133" s="1030" t="s">
        <v>37</v>
      </c>
      <c r="D133" s="1031"/>
      <c r="E133" s="1031"/>
      <c r="F133" s="1031"/>
      <c r="G133" s="1031"/>
      <c r="H133" s="1031"/>
      <c r="I133" s="1031"/>
      <c r="J133" s="1032"/>
      <c r="K133" s="151" t="s">
        <v>10</v>
      </c>
      <c r="L133" s="151" t="s">
        <v>12</v>
      </c>
      <c r="M133" s="181" t="s">
        <v>13</v>
      </c>
      <c r="N133" s="181" t="s">
        <v>709</v>
      </c>
      <c r="O133" s="181" t="s">
        <v>708</v>
      </c>
      <c r="P133" s="182">
        <f t="shared" ref="P133:R134" si="61">P442+P483+P544+P570+P633+P653+P679</f>
        <v>0</v>
      </c>
      <c r="Q133" s="182">
        <f t="shared" si="61"/>
        <v>0</v>
      </c>
      <c r="R133" s="182">
        <f t="shared" si="61"/>
        <v>0</v>
      </c>
      <c r="S133" s="183" t="s">
        <v>10</v>
      </c>
      <c r="T133" s="184"/>
      <c r="U133" s="185">
        <f t="shared" si="58"/>
        <v>0</v>
      </c>
      <c r="V133" s="184"/>
      <c r="W133" s="185">
        <f t="shared" si="59"/>
        <v>0</v>
      </c>
      <c r="X133" s="184"/>
      <c r="Y133" s="185">
        <f t="shared" si="60"/>
        <v>0</v>
      </c>
    </row>
    <row r="134" spans="1:25" s="186" customFormat="1" ht="87" customHeight="1" x14ac:dyDescent="0.3">
      <c r="A134" s="190" t="s">
        <v>707</v>
      </c>
      <c r="B134" s="180"/>
      <c r="C134" s="1030" t="s">
        <v>37</v>
      </c>
      <c r="D134" s="1031"/>
      <c r="E134" s="1031"/>
      <c r="F134" s="1031"/>
      <c r="G134" s="1031"/>
      <c r="H134" s="1031"/>
      <c r="I134" s="1031"/>
      <c r="J134" s="1032"/>
      <c r="K134" s="151" t="s">
        <v>10</v>
      </c>
      <c r="L134" s="151" t="s">
        <v>12</v>
      </c>
      <c r="M134" s="181" t="s">
        <v>13</v>
      </c>
      <c r="N134" s="181" t="s">
        <v>709</v>
      </c>
      <c r="O134" s="181" t="s">
        <v>40</v>
      </c>
      <c r="P134" s="182">
        <f t="shared" si="61"/>
        <v>0</v>
      </c>
      <c r="Q134" s="182">
        <f t="shared" si="61"/>
        <v>0</v>
      </c>
      <c r="R134" s="182">
        <f t="shared" si="61"/>
        <v>0</v>
      </c>
      <c r="S134" s="183" t="s">
        <v>10</v>
      </c>
      <c r="T134" s="184"/>
      <c r="U134" s="185">
        <f t="shared" si="58"/>
        <v>0</v>
      </c>
      <c r="V134" s="184"/>
      <c r="W134" s="185">
        <f t="shared" si="59"/>
        <v>0</v>
      </c>
      <c r="X134" s="184"/>
      <c r="Y134" s="185">
        <f t="shared" si="60"/>
        <v>0</v>
      </c>
    </row>
    <row r="135" spans="1:25" s="186" customFormat="1" ht="140.25" customHeight="1" x14ac:dyDescent="0.3">
      <c r="A135" s="190" t="s">
        <v>711</v>
      </c>
      <c r="B135" s="180"/>
      <c r="C135" s="1030" t="s">
        <v>37</v>
      </c>
      <c r="D135" s="1031"/>
      <c r="E135" s="1031"/>
      <c r="F135" s="1031"/>
      <c r="G135" s="1031"/>
      <c r="H135" s="1031"/>
      <c r="I135" s="1031"/>
      <c r="J135" s="1032"/>
      <c r="K135" s="151" t="s">
        <v>10</v>
      </c>
      <c r="L135" s="151" t="s">
        <v>12</v>
      </c>
      <c r="M135" s="181" t="s">
        <v>13</v>
      </c>
      <c r="N135" s="181" t="s">
        <v>710</v>
      </c>
      <c r="O135" s="181" t="s">
        <v>40</v>
      </c>
      <c r="P135" s="182">
        <f>P169+P225+P410+P444+P485+P517+P546+P572+P681+P210+P231</f>
        <v>49423.92</v>
      </c>
      <c r="Q135" s="182">
        <f t="shared" ref="Q135:R135" si="62">Q169+Q225+Q410+Q444+Q485+Q517+Q546+Q572+Q681+Q210+Q231</f>
        <v>49423.92</v>
      </c>
      <c r="R135" s="182">
        <f t="shared" si="62"/>
        <v>49423.92</v>
      </c>
      <c r="S135" s="183" t="s">
        <v>10</v>
      </c>
      <c r="T135" s="184">
        <v>49423.92</v>
      </c>
      <c r="U135" s="185">
        <f t="shared" si="58"/>
        <v>0</v>
      </c>
      <c r="V135" s="184">
        <v>49423.92</v>
      </c>
      <c r="W135" s="185">
        <f t="shared" si="59"/>
        <v>0</v>
      </c>
      <c r="X135" s="184">
        <v>49423.92</v>
      </c>
      <c r="Y135" s="185">
        <f t="shared" si="60"/>
        <v>0</v>
      </c>
    </row>
    <row r="136" spans="1:25" s="186" customFormat="1" ht="104.25" customHeight="1" x14ac:dyDescent="0.3">
      <c r="A136" s="190" t="s">
        <v>1132</v>
      </c>
      <c r="B136" s="180"/>
      <c r="C136" s="1030" t="s">
        <v>37</v>
      </c>
      <c r="D136" s="1031"/>
      <c r="E136" s="1031"/>
      <c r="F136" s="1031"/>
      <c r="G136" s="1031"/>
      <c r="H136" s="1031"/>
      <c r="I136" s="1031"/>
      <c r="J136" s="1032"/>
      <c r="K136" s="151" t="s">
        <v>10</v>
      </c>
      <c r="L136" s="151" t="s">
        <v>12</v>
      </c>
      <c r="M136" s="181" t="s">
        <v>13</v>
      </c>
      <c r="N136" s="181" t="s">
        <v>712</v>
      </c>
      <c r="O136" s="181" t="s">
        <v>40</v>
      </c>
      <c r="P136" s="182">
        <f>P278+P486</f>
        <v>348531.39</v>
      </c>
      <c r="Q136" s="182">
        <f>Q278+Q486</f>
        <v>341641.31999999995</v>
      </c>
      <c r="R136" s="182">
        <f>R278+R486</f>
        <v>339564.89</v>
      </c>
      <c r="S136" s="183" t="s">
        <v>10</v>
      </c>
      <c r="T136" s="184">
        <v>348531.39</v>
      </c>
      <c r="U136" s="185">
        <f t="shared" si="58"/>
        <v>0</v>
      </c>
      <c r="V136" s="184">
        <v>341641.32</v>
      </c>
      <c r="W136" s="185">
        <f t="shared" si="59"/>
        <v>0</v>
      </c>
      <c r="X136" s="184">
        <f>339564.89</f>
        <v>339564.89</v>
      </c>
      <c r="Y136" s="185">
        <f t="shared" si="60"/>
        <v>0</v>
      </c>
    </row>
    <row r="137" spans="1:25" s="186" customFormat="1" ht="102" customHeight="1" x14ac:dyDescent="0.3">
      <c r="A137" s="190" t="s">
        <v>694</v>
      </c>
      <c r="B137" s="180"/>
      <c r="C137" s="1030" t="s">
        <v>37</v>
      </c>
      <c r="D137" s="1031"/>
      <c r="E137" s="1031"/>
      <c r="F137" s="1031"/>
      <c r="G137" s="1031"/>
      <c r="H137" s="1031"/>
      <c r="I137" s="1031"/>
      <c r="J137" s="1032"/>
      <c r="K137" s="151" t="s">
        <v>10</v>
      </c>
      <c r="L137" s="151" t="s">
        <v>12</v>
      </c>
      <c r="M137" s="181" t="s">
        <v>13</v>
      </c>
      <c r="N137" s="181" t="s">
        <v>713</v>
      </c>
      <c r="O137" s="181" t="s">
        <v>708</v>
      </c>
      <c r="P137" s="182">
        <f t="shared" ref="P137:R138" si="63">P488+P611</f>
        <v>1410717.87</v>
      </c>
      <c r="Q137" s="182">
        <f t="shared" si="63"/>
        <v>1342902.03</v>
      </c>
      <c r="R137" s="182">
        <f t="shared" si="63"/>
        <v>1378522.7</v>
      </c>
      <c r="S137" s="183" t="s">
        <v>10</v>
      </c>
      <c r="T137" s="184">
        <v>1410717.87</v>
      </c>
      <c r="U137" s="185">
        <f t="shared" si="58"/>
        <v>0</v>
      </c>
      <c r="V137" s="184">
        <v>1342902.03</v>
      </c>
      <c r="W137" s="185">
        <f t="shared" si="59"/>
        <v>0</v>
      </c>
      <c r="X137" s="184">
        <v>1378522.7</v>
      </c>
      <c r="Y137" s="185">
        <f t="shared" si="60"/>
        <v>0</v>
      </c>
    </row>
    <row r="138" spans="1:25" s="186" customFormat="1" ht="102" customHeight="1" x14ac:dyDescent="0.3">
      <c r="A138" s="190" t="s">
        <v>694</v>
      </c>
      <c r="B138" s="180"/>
      <c r="C138" s="1030" t="s">
        <v>37</v>
      </c>
      <c r="D138" s="1031"/>
      <c r="E138" s="1031"/>
      <c r="F138" s="1031"/>
      <c r="G138" s="1031"/>
      <c r="H138" s="1031"/>
      <c r="I138" s="1031"/>
      <c r="J138" s="1032"/>
      <c r="K138" s="151" t="s">
        <v>10</v>
      </c>
      <c r="L138" s="151" t="s">
        <v>12</v>
      </c>
      <c r="M138" s="181" t="s">
        <v>13</v>
      </c>
      <c r="N138" s="181" t="s">
        <v>713</v>
      </c>
      <c r="O138" s="181" t="s">
        <v>40</v>
      </c>
      <c r="P138" s="182">
        <f t="shared" si="63"/>
        <v>397894.62</v>
      </c>
      <c r="Q138" s="182">
        <f t="shared" si="63"/>
        <v>378765.95</v>
      </c>
      <c r="R138" s="182">
        <f t="shared" si="63"/>
        <v>388814.18</v>
      </c>
      <c r="S138" s="183" t="s">
        <v>10</v>
      </c>
      <c r="T138" s="184">
        <v>397894.62</v>
      </c>
      <c r="U138" s="185">
        <f t="shared" si="58"/>
        <v>0</v>
      </c>
      <c r="V138" s="184">
        <v>378765.95</v>
      </c>
      <c r="W138" s="185">
        <f t="shared" si="59"/>
        <v>0</v>
      </c>
      <c r="X138" s="184">
        <v>388814.18</v>
      </c>
      <c r="Y138" s="185">
        <f t="shared" si="60"/>
        <v>0</v>
      </c>
    </row>
    <row r="139" spans="1:25" s="186" customFormat="1" ht="107.25" customHeight="1" x14ac:dyDescent="0.3">
      <c r="A139" s="190" t="s">
        <v>715</v>
      </c>
      <c r="B139" s="180"/>
      <c r="C139" s="1030" t="s">
        <v>37</v>
      </c>
      <c r="D139" s="1031"/>
      <c r="E139" s="1031"/>
      <c r="F139" s="1031"/>
      <c r="G139" s="1031"/>
      <c r="H139" s="1031"/>
      <c r="I139" s="1031"/>
      <c r="J139" s="1032"/>
      <c r="K139" s="151" t="s">
        <v>10</v>
      </c>
      <c r="L139" s="151" t="s">
        <v>12</v>
      </c>
      <c r="M139" s="181" t="s">
        <v>13</v>
      </c>
      <c r="N139" s="181" t="s">
        <v>714</v>
      </c>
      <c r="O139" s="181" t="s">
        <v>708</v>
      </c>
      <c r="P139" s="182">
        <f>P170+P179+P188+P226+P243+P252+P288</f>
        <v>1406160</v>
      </c>
      <c r="Q139" s="182">
        <f>Q170+Q179+Q188+Q226+Q243+Q252+Q288</f>
        <v>1406160</v>
      </c>
      <c r="R139" s="182">
        <f>R170+R179+R188+R226+R243+R252+R288</f>
        <v>1484300</v>
      </c>
      <c r="S139" s="183" t="s">
        <v>10</v>
      </c>
      <c r="T139" s="184">
        <v>1406160</v>
      </c>
      <c r="U139" s="185">
        <f t="shared" si="58"/>
        <v>0</v>
      </c>
      <c r="V139" s="184">
        <v>1406160</v>
      </c>
      <c r="W139" s="185">
        <f t="shared" si="59"/>
        <v>0</v>
      </c>
      <c r="X139" s="184">
        <v>1484300</v>
      </c>
      <c r="Y139" s="185">
        <f t="shared" si="60"/>
        <v>0</v>
      </c>
    </row>
    <row r="140" spans="1:25" s="186" customFormat="1" ht="159.75" customHeight="1" x14ac:dyDescent="0.3">
      <c r="A140" s="190" t="s">
        <v>1128</v>
      </c>
      <c r="B140" s="180"/>
      <c r="C140" s="1030" t="s">
        <v>37</v>
      </c>
      <c r="D140" s="1031"/>
      <c r="E140" s="1031"/>
      <c r="F140" s="1031"/>
      <c r="G140" s="1031"/>
      <c r="H140" s="1031"/>
      <c r="I140" s="1031"/>
      <c r="J140" s="1032"/>
      <c r="K140" s="151" t="s">
        <v>10</v>
      </c>
      <c r="L140" s="151" t="s">
        <v>12</v>
      </c>
      <c r="M140" s="181" t="s">
        <v>13</v>
      </c>
      <c r="N140" s="181" t="s">
        <v>1127</v>
      </c>
      <c r="O140" s="181" t="s">
        <v>40</v>
      </c>
      <c r="P140" s="182">
        <f>P279+P490</f>
        <v>0</v>
      </c>
      <c r="Q140" s="182">
        <f>Q279+Q490</f>
        <v>0</v>
      </c>
      <c r="R140" s="182">
        <f>R279+R490</f>
        <v>0</v>
      </c>
      <c r="S140" s="183" t="s">
        <v>10</v>
      </c>
      <c r="T140" s="184"/>
      <c r="U140" s="185">
        <f t="shared" si="58"/>
        <v>0</v>
      </c>
      <c r="V140" s="184"/>
      <c r="W140" s="185">
        <f t="shared" si="59"/>
        <v>0</v>
      </c>
      <c r="X140" s="184"/>
      <c r="Y140" s="185">
        <f t="shared" si="60"/>
        <v>0</v>
      </c>
    </row>
    <row r="141" spans="1:25" s="186" customFormat="1" ht="47.25" customHeight="1" x14ac:dyDescent="0.3">
      <c r="A141" s="190"/>
      <c r="B141" s="180"/>
      <c r="C141" s="1030" t="s">
        <v>37</v>
      </c>
      <c r="D141" s="1031"/>
      <c r="E141" s="1031"/>
      <c r="F141" s="1031"/>
      <c r="G141" s="1031"/>
      <c r="H141" s="1031"/>
      <c r="I141" s="1031"/>
      <c r="J141" s="1032"/>
      <c r="K141" s="151" t="s">
        <v>10</v>
      </c>
      <c r="L141" s="151" t="s">
        <v>12</v>
      </c>
      <c r="M141" s="181" t="s">
        <v>13</v>
      </c>
      <c r="N141" s="181" t="s">
        <v>716</v>
      </c>
      <c r="O141" s="181" t="s">
        <v>40</v>
      </c>
      <c r="P141" s="182">
        <v>0</v>
      </c>
      <c r="Q141" s="182">
        <v>0</v>
      </c>
      <c r="R141" s="182">
        <v>0</v>
      </c>
      <c r="S141" s="183" t="s">
        <v>10</v>
      </c>
      <c r="T141" s="184"/>
      <c r="U141" s="185">
        <f t="shared" si="58"/>
        <v>0</v>
      </c>
      <c r="V141" s="184"/>
      <c r="W141" s="185">
        <f t="shared" si="59"/>
        <v>0</v>
      </c>
      <c r="X141" s="184"/>
      <c r="Y141" s="185">
        <f t="shared" si="60"/>
        <v>0</v>
      </c>
    </row>
    <row r="142" spans="1:25" s="186" customFormat="1" ht="47.25" customHeight="1" x14ac:dyDescent="0.3">
      <c r="A142" s="190"/>
      <c r="B142" s="180"/>
      <c r="C142" s="1030" t="s">
        <v>37</v>
      </c>
      <c r="D142" s="1031"/>
      <c r="E142" s="1031"/>
      <c r="F142" s="1031"/>
      <c r="G142" s="1031"/>
      <c r="H142" s="1031"/>
      <c r="I142" s="1031"/>
      <c r="J142" s="1032"/>
      <c r="K142" s="151" t="s">
        <v>10</v>
      </c>
      <c r="L142" s="151" t="s">
        <v>12</v>
      </c>
      <c r="M142" s="181" t="s">
        <v>13</v>
      </c>
      <c r="N142" s="181" t="s">
        <v>716</v>
      </c>
      <c r="O142" s="181" t="s">
        <v>40</v>
      </c>
      <c r="P142" s="182">
        <v>0</v>
      </c>
      <c r="Q142" s="182">
        <v>0</v>
      </c>
      <c r="R142" s="182">
        <v>0</v>
      </c>
      <c r="S142" s="183" t="s">
        <v>10</v>
      </c>
      <c r="T142" s="184"/>
      <c r="U142" s="185">
        <f t="shared" si="58"/>
        <v>0</v>
      </c>
      <c r="V142" s="184"/>
      <c r="W142" s="185">
        <f t="shared" si="59"/>
        <v>0</v>
      </c>
      <c r="X142" s="184"/>
      <c r="Y142" s="185">
        <f t="shared" si="60"/>
        <v>0</v>
      </c>
    </row>
    <row r="143" spans="1:25" s="186" customFormat="1" ht="47.25" customHeight="1" x14ac:dyDescent="0.3">
      <c r="A143" s="190"/>
      <c r="B143" s="180"/>
      <c r="C143" s="1030" t="s">
        <v>37</v>
      </c>
      <c r="D143" s="1031"/>
      <c r="E143" s="1031"/>
      <c r="F143" s="1031"/>
      <c r="G143" s="1031"/>
      <c r="H143" s="1031"/>
      <c r="I143" s="1031"/>
      <c r="J143" s="1032"/>
      <c r="K143" s="151" t="s">
        <v>10</v>
      </c>
      <c r="L143" s="151" t="s">
        <v>12</v>
      </c>
      <c r="M143" s="181" t="s">
        <v>13</v>
      </c>
      <c r="N143" s="181" t="s">
        <v>716</v>
      </c>
      <c r="O143" s="181" t="s">
        <v>40</v>
      </c>
      <c r="P143" s="182">
        <v>0</v>
      </c>
      <c r="Q143" s="182">
        <v>0</v>
      </c>
      <c r="R143" s="182">
        <v>0</v>
      </c>
      <c r="S143" s="183" t="s">
        <v>10</v>
      </c>
      <c r="T143" s="184"/>
      <c r="U143" s="185">
        <f t="shared" si="58"/>
        <v>0</v>
      </c>
      <c r="V143" s="184"/>
      <c r="W143" s="185">
        <f t="shared" si="59"/>
        <v>0</v>
      </c>
      <c r="X143" s="184"/>
      <c r="Y143" s="185">
        <f t="shared" si="60"/>
        <v>0</v>
      </c>
    </row>
    <row r="144" spans="1:25" s="186" customFormat="1" ht="47.25" customHeight="1" x14ac:dyDescent="0.3">
      <c r="A144" s="190"/>
      <c r="B144" s="180"/>
      <c r="C144" s="1030" t="s">
        <v>37</v>
      </c>
      <c r="D144" s="1031"/>
      <c r="E144" s="1031"/>
      <c r="F144" s="1031"/>
      <c r="G144" s="1031"/>
      <c r="H144" s="1031"/>
      <c r="I144" s="1031"/>
      <c r="J144" s="1032"/>
      <c r="K144" s="151" t="s">
        <v>10</v>
      </c>
      <c r="L144" s="151" t="s">
        <v>12</v>
      </c>
      <c r="M144" s="181" t="s">
        <v>13</v>
      </c>
      <c r="N144" s="181" t="s">
        <v>716</v>
      </c>
      <c r="O144" s="181" t="s">
        <v>40</v>
      </c>
      <c r="P144" s="182">
        <v>0</v>
      </c>
      <c r="Q144" s="182">
        <v>0</v>
      </c>
      <c r="R144" s="182">
        <v>0</v>
      </c>
      <c r="S144" s="183" t="s">
        <v>10</v>
      </c>
      <c r="T144" s="184"/>
      <c r="U144" s="185">
        <f t="shared" si="58"/>
        <v>0</v>
      </c>
      <c r="V144" s="184"/>
      <c r="W144" s="185">
        <f t="shared" si="59"/>
        <v>0</v>
      </c>
      <c r="X144" s="184"/>
      <c r="Y144" s="185">
        <f t="shared" si="60"/>
        <v>0</v>
      </c>
    </row>
    <row r="145" spans="1:25" s="186" customFormat="1" ht="90" customHeight="1" x14ac:dyDescent="0.3">
      <c r="A145" s="190" t="s">
        <v>718</v>
      </c>
      <c r="B145" s="180"/>
      <c r="C145" s="1030" t="s">
        <v>37</v>
      </c>
      <c r="D145" s="1031"/>
      <c r="E145" s="1031"/>
      <c r="F145" s="1031"/>
      <c r="G145" s="1031"/>
      <c r="H145" s="1031"/>
      <c r="I145" s="1031"/>
      <c r="J145" s="1032"/>
      <c r="K145" s="151" t="s">
        <v>10</v>
      </c>
      <c r="L145" s="151" t="s">
        <v>12</v>
      </c>
      <c r="M145" s="181" t="s">
        <v>13</v>
      </c>
      <c r="N145" s="181" t="s">
        <v>717</v>
      </c>
      <c r="O145" s="181" t="s">
        <v>40</v>
      </c>
      <c r="P145" s="182">
        <f>P384+P493+P521</f>
        <v>0</v>
      </c>
      <c r="Q145" s="182">
        <f>Q384+Q493+Q521</f>
        <v>0</v>
      </c>
      <c r="R145" s="182">
        <f>R384+R493+R521</f>
        <v>0</v>
      </c>
      <c r="S145" s="183" t="s">
        <v>10</v>
      </c>
      <c r="T145" s="184"/>
      <c r="U145" s="185">
        <f t="shared" si="58"/>
        <v>0</v>
      </c>
      <c r="V145" s="184"/>
      <c r="W145" s="185">
        <f t="shared" si="59"/>
        <v>0</v>
      </c>
      <c r="X145" s="184"/>
      <c r="Y145" s="185">
        <f t="shared" si="60"/>
        <v>0</v>
      </c>
    </row>
    <row r="146" spans="1:25" s="186" customFormat="1" ht="47.25" customHeight="1" x14ac:dyDescent="0.3">
      <c r="A146" s="190"/>
      <c r="B146" s="180"/>
      <c r="C146" s="1030" t="s">
        <v>37</v>
      </c>
      <c r="D146" s="1031"/>
      <c r="E146" s="1031"/>
      <c r="F146" s="1031"/>
      <c r="G146" s="1031"/>
      <c r="H146" s="1031"/>
      <c r="I146" s="1031"/>
      <c r="J146" s="1032"/>
      <c r="K146" s="151" t="s">
        <v>10</v>
      </c>
      <c r="L146" s="151" t="s">
        <v>12</v>
      </c>
      <c r="M146" s="181" t="s">
        <v>13</v>
      </c>
      <c r="N146" s="181" t="s">
        <v>719</v>
      </c>
      <c r="O146" s="181" t="s">
        <v>40</v>
      </c>
      <c r="P146" s="182">
        <v>0</v>
      </c>
      <c r="Q146" s="182">
        <v>0</v>
      </c>
      <c r="R146" s="182">
        <v>0</v>
      </c>
      <c r="S146" s="183" t="s">
        <v>10</v>
      </c>
      <c r="T146" s="184"/>
      <c r="U146" s="185">
        <f t="shared" ref="U146:U148" si="64">T146-P146</f>
        <v>0</v>
      </c>
      <c r="V146" s="184"/>
      <c r="W146" s="185">
        <f t="shared" ref="W146:W148" si="65">V146-Q146</f>
        <v>0</v>
      </c>
      <c r="X146" s="184"/>
      <c r="Y146" s="185">
        <f t="shared" ref="Y146:Y148" si="66">X146-R146</f>
        <v>0</v>
      </c>
    </row>
    <row r="147" spans="1:25" s="186" customFormat="1" ht="47.25" customHeight="1" x14ac:dyDescent="0.3">
      <c r="A147" s="190"/>
      <c r="B147" s="180"/>
      <c r="C147" s="1030" t="s">
        <v>37</v>
      </c>
      <c r="D147" s="1031"/>
      <c r="E147" s="1031"/>
      <c r="F147" s="1031"/>
      <c r="G147" s="1031"/>
      <c r="H147" s="1031"/>
      <c r="I147" s="1031"/>
      <c r="J147" s="1032"/>
      <c r="K147" s="151" t="s">
        <v>10</v>
      </c>
      <c r="L147" s="151" t="s">
        <v>12</v>
      </c>
      <c r="M147" s="181" t="s">
        <v>13</v>
      </c>
      <c r="N147" s="181" t="s">
        <v>719</v>
      </c>
      <c r="O147" s="181" t="s">
        <v>40</v>
      </c>
      <c r="P147" s="182">
        <v>0</v>
      </c>
      <c r="Q147" s="182">
        <v>0</v>
      </c>
      <c r="R147" s="182">
        <v>0</v>
      </c>
      <c r="S147" s="183" t="s">
        <v>10</v>
      </c>
      <c r="T147" s="184"/>
      <c r="U147" s="185">
        <f t="shared" si="64"/>
        <v>0</v>
      </c>
      <c r="V147" s="184"/>
      <c r="W147" s="185">
        <f t="shared" si="65"/>
        <v>0</v>
      </c>
      <c r="X147" s="184"/>
      <c r="Y147" s="185">
        <f t="shared" si="66"/>
        <v>0</v>
      </c>
    </row>
    <row r="148" spans="1:25" s="186" customFormat="1" ht="47.25" customHeight="1" x14ac:dyDescent="0.3">
      <c r="A148" s="190"/>
      <c r="B148" s="180"/>
      <c r="C148" s="1030" t="s">
        <v>37</v>
      </c>
      <c r="D148" s="1031"/>
      <c r="E148" s="1031"/>
      <c r="F148" s="1031"/>
      <c r="G148" s="1031"/>
      <c r="H148" s="1031"/>
      <c r="I148" s="1031"/>
      <c r="J148" s="1032"/>
      <c r="K148" s="151" t="s">
        <v>10</v>
      </c>
      <c r="L148" s="151" t="s">
        <v>12</v>
      </c>
      <c r="M148" s="181" t="s">
        <v>13</v>
      </c>
      <c r="N148" s="181" t="s">
        <v>719</v>
      </c>
      <c r="O148" s="181" t="s">
        <v>40</v>
      </c>
      <c r="P148" s="182">
        <v>0</v>
      </c>
      <c r="Q148" s="182">
        <v>0</v>
      </c>
      <c r="R148" s="182">
        <v>0</v>
      </c>
      <c r="S148" s="183" t="s">
        <v>10</v>
      </c>
      <c r="T148" s="184"/>
      <c r="U148" s="185">
        <f t="shared" si="64"/>
        <v>0</v>
      </c>
      <c r="V148" s="184"/>
      <c r="W148" s="185">
        <f t="shared" si="65"/>
        <v>0</v>
      </c>
      <c r="X148" s="184"/>
      <c r="Y148" s="185">
        <f t="shared" si="66"/>
        <v>0</v>
      </c>
    </row>
    <row r="149" spans="1:25" s="186" customFormat="1" ht="102.75" customHeight="1" x14ac:dyDescent="0.3">
      <c r="A149" s="190" t="s">
        <v>684</v>
      </c>
      <c r="B149" s="180"/>
      <c r="C149" s="1030" t="s">
        <v>37</v>
      </c>
      <c r="D149" s="1031"/>
      <c r="E149" s="1031"/>
      <c r="F149" s="1031"/>
      <c r="G149" s="1031"/>
      <c r="H149" s="1031"/>
      <c r="I149" s="1031"/>
      <c r="J149" s="1032"/>
      <c r="K149" s="151" t="s">
        <v>10</v>
      </c>
      <c r="L149" s="151" t="s">
        <v>12</v>
      </c>
      <c r="M149" s="181" t="s">
        <v>13</v>
      </c>
      <c r="N149" s="181" t="s">
        <v>720</v>
      </c>
      <c r="O149" s="181" t="s">
        <v>40</v>
      </c>
      <c r="P149" s="182">
        <f>P496+P615</f>
        <v>217471.66</v>
      </c>
      <c r="Q149" s="182">
        <f>Q496+Q615</f>
        <v>358482.6</v>
      </c>
      <c r="R149" s="182">
        <f>R496+R615</f>
        <v>358482.6</v>
      </c>
      <c r="S149" s="183" t="s">
        <v>10</v>
      </c>
      <c r="T149" s="184">
        <v>217471.66</v>
      </c>
      <c r="U149" s="185">
        <f t="shared" si="58"/>
        <v>0</v>
      </c>
      <c r="V149" s="184">
        <v>358482.6</v>
      </c>
      <c r="W149" s="185">
        <f t="shared" si="59"/>
        <v>0</v>
      </c>
      <c r="X149" s="184">
        <v>358482.6</v>
      </c>
      <c r="Y149" s="185">
        <f t="shared" si="60"/>
        <v>0</v>
      </c>
    </row>
    <row r="150" spans="1:25" s="186" customFormat="1" ht="47.25" customHeight="1" x14ac:dyDescent="0.3">
      <c r="A150" s="190"/>
      <c r="B150" s="180"/>
      <c r="C150" s="1030" t="s">
        <v>37</v>
      </c>
      <c r="D150" s="1031"/>
      <c r="E150" s="1031"/>
      <c r="F150" s="1031"/>
      <c r="G150" s="1031"/>
      <c r="H150" s="1031"/>
      <c r="I150" s="1031"/>
      <c r="J150" s="1032"/>
      <c r="K150" s="151" t="s">
        <v>10</v>
      </c>
      <c r="L150" s="151" t="s">
        <v>12</v>
      </c>
      <c r="M150" s="181" t="s">
        <v>13</v>
      </c>
      <c r="N150" s="181" t="s">
        <v>721</v>
      </c>
      <c r="O150" s="181" t="s">
        <v>40</v>
      </c>
      <c r="P150" s="182">
        <v>0</v>
      </c>
      <c r="Q150" s="182">
        <v>0</v>
      </c>
      <c r="R150" s="182">
        <v>0</v>
      </c>
      <c r="S150" s="183" t="s">
        <v>10</v>
      </c>
      <c r="T150" s="184"/>
      <c r="U150" s="185">
        <f t="shared" ref="U150" si="67">T150-P150</f>
        <v>0</v>
      </c>
      <c r="V150" s="184"/>
      <c r="W150" s="185">
        <f t="shared" ref="W150" si="68">V150-Q150</f>
        <v>0</v>
      </c>
      <c r="X150" s="184"/>
      <c r="Y150" s="185">
        <f t="shared" ref="Y150" si="69">X150-R150</f>
        <v>0</v>
      </c>
    </row>
    <row r="151" spans="1:25" s="169" customFormat="1" ht="33.75" customHeight="1" x14ac:dyDescent="0.3">
      <c r="A151" s="170" t="s">
        <v>154</v>
      </c>
      <c r="B151" s="171">
        <v>1900</v>
      </c>
      <c r="C151" s="1072" t="s">
        <v>15</v>
      </c>
      <c r="D151" s="1073"/>
      <c r="E151" s="1073"/>
      <c r="F151" s="1073"/>
      <c r="G151" s="1073"/>
      <c r="H151" s="1073"/>
      <c r="I151" s="1073"/>
      <c r="J151" s="1074"/>
      <c r="K151" s="172" t="s">
        <v>10</v>
      </c>
      <c r="L151" s="172" t="s">
        <v>12</v>
      </c>
      <c r="M151" s="173" t="s">
        <v>13</v>
      </c>
      <c r="N151" s="173" t="s">
        <v>10</v>
      </c>
      <c r="O151" s="173" t="s">
        <v>10</v>
      </c>
      <c r="P151" s="174">
        <f>SUM(P152:P153)</f>
        <v>0</v>
      </c>
      <c r="Q151" s="174">
        <f t="shared" ref="Q151:R151" si="70">SUM(Q152:Q153)</f>
        <v>0</v>
      </c>
      <c r="R151" s="174">
        <f t="shared" si="70"/>
        <v>0</v>
      </c>
      <c r="S151" s="175" t="s">
        <v>10</v>
      </c>
      <c r="T151" s="184"/>
      <c r="U151" s="159"/>
      <c r="V151" s="158"/>
      <c r="W151" s="159"/>
      <c r="X151" s="158"/>
      <c r="Y151" s="159"/>
    </row>
    <row r="152" spans="1:25" s="186" customFormat="1" ht="34.5" customHeight="1" x14ac:dyDescent="0.3">
      <c r="A152" s="179" t="s">
        <v>46</v>
      </c>
      <c r="B152" s="180">
        <v>1910</v>
      </c>
      <c r="C152" s="1030" t="s">
        <v>47</v>
      </c>
      <c r="D152" s="1031"/>
      <c r="E152" s="1031"/>
      <c r="F152" s="1031"/>
      <c r="G152" s="1031"/>
      <c r="H152" s="1031"/>
      <c r="I152" s="1031"/>
      <c r="J152" s="1032"/>
      <c r="K152" s="151" t="s">
        <v>10</v>
      </c>
      <c r="L152" s="151" t="s">
        <v>12</v>
      </c>
      <c r="M152" s="181" t="s">
        <v>13</v>
      </c>
      <c r="N152" s="181" t="s">
        <v>10</v>
      </c>
      <c r="O152" s="181" t="s">
        <v>14</v>
      </c>
      <c r="P152" s="182">
        <f>'Активы (400)'!E13</f>
        <v>0</v>
      </c>
      <c r="Q152" s="182">
        <f>'Активы (400)'!H13</f>
        <v>0</v>
      </c>
      <c r="R152" s="182">
        <f>'Активы (400)'!K13</f>
        <v>0</v>
      </c>
      <c r="S152" s="183" t="s">
        <v>10</v>
      </c>
      <c r="T152" s="184"/>
      <c r="U152" s="185">
        <f>T152-P152</f>
        <v>0</v>
      </c>
      <c r="V152" s="184"/>
      <c r="W152" s="185">
        <f>V152-Q152</f>
        <v>0</v>
      </c>
      <c r="X152" s="184"/>
      <c r="Y152" s="185">
        <f>X152-R152</f>
        <v>0</v>
      </c>
    </row>
    <row r="153" spans="1:25" s="186" customFormat="1" ht="33" customHeight="1" x14ac:dyDescent="0.3">
      <c r="A153" s="191" t="s">
        <v>48</v>
      </c>
      <c r="B153" s="192">
        <v>1920</v>
      </c>
      <c r="C153" s="1069" t="s">
        <v>49</v>
      </c>
      <c r="D153" s="1070"/>
      <c r="E153" s="1070"/>
      <c r="F153" s="1070"/>
      <c r="G153" s="1070"/>
      <c r="H153" s="1070"/>
      <c r="I153" s="1070"/>
      <c r="J153" s="1071"/>
      <c r="K153" s="193" t="s">
        <v>10</v>
      </c>
      <c r="L153" s="193" t="s">
        <v>12</v>
      </c>
      <c r="M153" s="194" t="s">
        <v>13</v>
      </c>
      <c r="N153" s="194" t="s">
        <v>10</v>
      </c>
      <c r="O153" s="194" t="s">
        <v>14</v>
      </c>
      <c r="P153" s="195">
        <f>'Активы (400)'!E26</f>
        <v>0</v>
      </c>
      <c r="Q153" s="182">
        <f>'Активы (400)'!H26</f>
        <v>0</v>
      </c>
      <c r="R153" s="182">
        <f>'Активы (400)'!K26</f>
        <v>0</v>
      </c>
      <c r="S153" s="183" t="s">
        <v>10</v>
      </c>
      <c r="T153" s="184"/>
      <c r="U153" s="185">
        <f>T153-P153</f>
        <v>0</v>
      </c>
      <c r="V153" s="184"/>
      <c r="W153" s="185">
        <f>V153-Q153</f>
        <v>0</v>
      </c>
      <c r="X153" s="184"/>
      <c r="Y153" s="185">
        <f>X153-R153</f>
        <v>0</v>
      </c>
    </row>
    <row r="154" spans="1:25" s="169" customFormat="1" ht="33" customHeight="1" x14ac:dyDescent="0.3">
      <c r="A154" s="196" t="s">
        <v>155</v>
      </c>
      <c r="B154" s="197">
        <v>1980</v>
      </c>
      <c r="C154" s="1072" t="s">
        <v>15</v>
      </c>
      <c r="D154" s="1073"/>
      <c r="E154" s="1073"/>
      <c r="F154" s="1073"/>
      <c r="G154" s="1073"/>
      <c r="H154" s="1073"/>
      <c r="I154" s="1073"/>
      <c r="J154" s="1074"/>
      <c r="K154" s="172" t="s">
        <v>10</v>
      </c>
      <c r="L154" s="172" t="s">
        <v>12</v>
      </c>
      <c r="M154" s="173" t="s">
        <v>13</v>
      </c>
      <c r="N154" s="173" t="s">
        <v>10</v>
      </c>
      <c r="O154" s="173" t="s">
        <v>10</v>
      </c>
      <c r="P154" s="178">
        <f>SUM(P155:P157)</f>
        <v>0</v>
      </c>
      <c r="Q154" s="178">
        <f t="shared" ref="Q154:R154" si="71">SUM(Q155:Q157)</f>
        <v>0</v>
      </c>
      <c r="R154" s="178">
        <f t="shared" si="71"/>
        <v>0</v>
      </c>
      <c r="S154" s="172" t="s">
        <v>10</v>
      </c>
      <c r="T154" s="184"/>
      <c r="U154" s="159"/>
      <c r="V154" s="158"/>
      <c r="W154" s="159"/>
      <c r="X154" s="158"/>
      <c r="Y154" s="159"/>
    </row>
    <row r="155" spans="1:25" s="186" customFormat="1" ht="54.75" customHeight="1" x14ac:dyDescent="0.3">
      <c r="A155" s="198" t="s">
        <v>156</v>
      </c>
      <c r="B155" s="199"/>
      <c r="C155" s="1041" t="s">
        <v>50</v>
      </c>
      <c r="D155" s="1042"/>
      <c r="E155" s="1042"/>
      <c r="F155" s="1042"/>
      <c r="G155" s="1042"/>
      <c r="H155" s="1042"/>
      <c r="I155" s="1042"/>
      <c r="J155" s="1043"/>
      <c r="K155" s="193" t="s">
        <v>10</v>
      </c>
      <c r="L155" s="193" t="s">
        <v>12</v>
      </c>
      <c r="M155" s="194" t="s">
        <v>13</v>
      </c>
      <c r="N155" s="194" t="s">
        <v>10</v>
      </c>
      <c r="O155" s="194" t="s">
        <v>14</v>
      </c>
      <c r="P155" s="182">
        <v>0</v>
      </c>
      <c r="Q155" s="195">
        <v>0</v>
      </c>
      <c r="R155" s="195">
        <v>0</v>
      </c>
      <c r="S155" s="151" t="s">
        <v>10</v>
      </c>
      <c r="T155" s="184"/>
      <c r="U155" s="185">
        <f>T155-P155</f>
        <v>0</v>
      </c>
      <c r="V155" s="184"/>
      <c r="W155" s="185">
        <f>V155-Q155</f>
        <v>0</v>
      </c>
      <c r="X155" s="184"/>
      <c r="Y155" s="185">
        <f>X155-R155</f>
        <v>0</v>
      </c>
    </row>
    <row r="156" spans="1:25" s="186" customFormat="1" ht="54.75" customHeight="1" x14ac:dyDescent="0.3">
      <c r="A156" s="198" t="s">
        <v>156</v>
      </c>
      <c r="B156" s="199"/>
      <c r="C156" s="1041" t="s">
        <v>50</v>
      </c>
      <c r="D156" s="1042"/>
      <c r="E156" s="1042"/>
      <c r="F156" s="1042"/>
      <c r="G156" s="1042"/>
      <c r="H156" s="1042"/>
      <c r="I156" s="1042"/>
      <c r="J156" s="1043"/>
      <c r="K156" s="193" t="s">
        <v>10</v>
      </c>
      <c r="L156" s="193" t="s">
        <v>52</v>
      </c>
      <c r="M156" s="194" t="s">
        <v>13</v>
      </c>
      <c r="N156" s="194" t="s">
        <v>10</v>
      </c>
      <c r="O156" s="194" t="s">
        <v>25</v>
      </c>
      <c r="P156" s="182">
        <v>0</v>
      </c>
      <c r="Q156" s="195">
        <v>0</v>
      </c>
      <c r="R156" s="195">
        <v>0</v>
      </c>
      <c r="S156" s="151" t="s">
        <v>10</v>
      </c>
      <c r="T156" s="184"/>
      <c r="U156" s="185">
        <f>T156-P156</f>
        <v>0</v>
      </c>
      <c r="V156" s="184"/>
      <c r="W156" s="185">
        <f>V156-Q156</f>
        <v>0</v>
      </c>
      <c r="X156" s="184"/>
      <c r="Y156" s="185">
        <f>X156-R156</f>
        <v>0</v>
      </c>
    </row>
    <row r="157" spans="1:25" s="186" customFormat="1" ht="59.25" customHeight="1" x14ac:dyDescent="0.3">
      <c r="A157" s="198" t="s">
        <v>156</v>
      </c>
      <c r="B157" s="199"/>
      <c r="C157" s="1041" t="s">
        <v>50</v>
      </c>
      <c r="D157" s="1042"/>
      <c r="E157" s="1042"/>
      <c r="F157" s="1042"/>
      <c r="G157" s="1042"/>
      <c r="H157" s="1042"/>
      <c r="I157" s="1042"/>
      <c r="J157" s="1043"/>
      <c r="K157" s="193" t="s">
        <v>10</v>
      </c>
      <c r="L157" s="193" t="s">
        <v>52</v>
      </c>
      <c r="M157" s="194" t="s">
        <v>13</v>
      </c>
      <c r="N157" s="194" t="s">
        <v>10</v>
      </c>
      <c r="O157" s="194" t="s">
        <v>21</v>
      </c>
      <c r="P157" s="195">
        <f>P166+P168+P176+P178+P185+P187+P195+P201+P207+P215+P222+P224+P240+P242+P249+P251+P285+P287+P322+P330+P336+P338+P344+P409+P416+P435+P459+P533+P562+P586+P645+P669+P704</f>
        <v>0</v>
      </c>
      <c r="Q157" s="195">
        <f>Q166+Q168+Q176+Q178+Q185+Q187+Q195+Q201+Q207+Q215+Q222+Q224+Q240+Q242+Q249+Q251+Q285+Q287+Q322+Q330+Q336+Q338+Q344+Q409+Q416+Q435+Q459+Q533+Q562+Q586+Q645+Q669+Q704</f>
        <v>0</v>
      </c>
      <c r="R157" s="195">
        <f>R166+R168+R176+R178+R185+R187+R195+R201+R207+R215+R222+R224+R240+R242+R249+R251+R285+R287+R322+R330+R336+R338+R344+R409+R416+R435+R459+R533+R562+R586+R645+R669+R704</f>
        <v>0</v>
      </c>
      <c r="S157" s="151" t="s">
        <v>10</v>
      </c>
      <c r="T157" s="184"/>
      <c r="U157" s="185">
        <f>T157-P157</f>
        <v>0</v>
      </c>
      <c r="V157" s="184"/>
      <c r="W157" s="185">
        <f>V157-Q157</f>
        <v>0</v>
      </c>
      <c r="X157" s="184"/>
      <c r="Y157" s="185">
        <f>X157-R157</f>
        <v>0</v>
      </c>
    </row>
    <row r="158" spans="1:25" s="205" customFormat="1" ht="42" customHeight="1" x14ac:dyDescent="0.3">
      <c r="A158" s="200" t="s">
        <v>157</v>
      </c>
      <c r="B158" s="201">
        <v>2000</v>
      </c>
      <c r="C158" s="1066" t="s">
        <v>10</v>
      </c>
      <c r="D158" s="1067"/>
      <c r="E158" s="1067"/>
      <c r="F158" s="1067"/>
      <c r="G158" s="1067"/>
      <c r="H158" s="1067"/>
      <c r="I158" s="1067"/>
      <c r="J158" s="1068"/>
      <c r="K158" s="1066" t="s">
        <v>10</v>
      </c>
      <c r="L158" s="1067"/>
      <c r="M158" s="1067"/>
      <c r="N158" s="1067"/>
      <c r="O158" s="1068"/>
      <c r="P158" s="202">
        <f>P159+P273+P290+P323+P345</f>
        <v>28301143.020000003</v>
      </c>
      <c r="Q158" s="202">
        <f>Q159+Q273+Q290+Q323+Q345</f>
        <v>27058904.340000004</v>
      </c>
      <c r="R158" s="202">
        <f>R159+R273+R290+R323+R345</f>
        <v>27421991.780000001</v>
      </c>
      <c r="S158" s="203" t="s">
        <v>10</v>
      </c>
      <c r="T158" s="204" t="s">
        <v>14</v>
      </c>
      <c r="U158" s="159">
        <f>P30+P39+P41+P42+P54+P56+P152+P153+P155-P161-P162-P171-P172-P180-P181-P190-P191-P196-P197-P202-P203-P211-P217-P218-P227-P235-P236-P244-P245-P253-P257-P261-P265-P269-P280-P281-P291-P292-P296-P297-P300-P301-P305-P306-P309-P310-P313-P314-P317-P318-P325-P326-P331-P332-P339-P340-P348-P349-P387-P388-P404-P405-P411-P412-P419-P420-P423-P424-P450-P451-P498-P499-P502-P503-P524-P525-P553-P554-P579-P580-P599-P600-P617-P618-P621-P622-P638-P639-P660-P661-P687-P688-P699-P700-P712-P713+P728+P730</f>
        <v>-1.4551915228366852E-11</v>
      </c>
      <c r="V158" s="204" t="s">
        <v>14</v>
      </c>
      <c r="W158" s="159">
        <f>Q30+Q39+Q41+Q42+Q54+Q56+Q152+Q153+Q155-Q161-Q162-Q171-Q172-Q180-Q181-Q190-Q191-Q196-Q197-Q202-Q203-Q211-Q217-Q218-Q227-Q235-Q236-Q244-Q245-Q253-Q257-Q261-Q265-Q269-Q280-Q281-Q291-Q292-Q296-Q297-Q300-Q301-Q305-Q306-Q309-Q310-Q313-Q314-Q317-Q318-Q325-Q326-Q331-Q332-Q339-Q340-Q348-Q349-Q387-Q388-Q404-Q405-Q411-Q412-Q419-Q420-Q423-Q424-Q450-Q451-Q498-Q499-Q502-Q503-Q524-Q525-Q553-Q554-Q579-Q580-Q599-Q600-Q617-Q618-Q621-Q622-Q638-Q639-Q660-Q661-Q687-Q688-Q699-Q700-Q712-Q713+Q728+Q730</f>
        <v>0</v>
      </c>
      <c r="X158" s="204" t="s">
        <v>14</v>
      </c>
      <c r="Y158" s="159">
        <f>R30+R39+R41+R42+R54+R56+R152+R153+R155-R161-R162-R171-R172-R180-R181-R190-R191-R196-R197-R202-R203-R211-R217-R218-R227-R235-R236-R244-R245-R253-R257-R261-R265-R269-R280-R281-R291-R292-R296-R297-R300-R301-R305-R306-R309-R310-R313-R314-R317-R318-R325-R326-R331-R332-R339-R340-R348-R349-R387-R388-R404-R405-R411-R412-R419-R420-R423-R424-R450-R451-R498-R499-R502-R503-R524-R525-R553-R554-R579-R580-R599-R600-R617-R618-R621-R622-R638-R639-R660-R661-R687-R688-R699-R700-R712-R713+R728+R730</f>
        <v>0</v>
      </c>
    </row>
    <row r="159" spans="1:25" s="169" customFormat="1" ht="33.75" customHeight="1" x14ac:dyDescent="0.3">
      <c r="A159" s="206" t="s">
        <v>53</v>
      </c>
      <c r="B159" s="207">
        <v>2100</v>
      </c>
      <c r="C159" s="1035" t="s">
        <v>10</v>
      </c>
      <c r="D159" s="1036"/>
      <c r="E159" s="1036"/>
      <c r="F159" s="1036"/>
      <c r="G159" s="1036"/>
      <c r="H159" s="1036"/>
      <c r="I159" s="1036"/>
      <c r="J159" s="1037"/>
      <c r="K159" s="1035" t="s">
        <v>10</v>
      </c>
      <c r="L159" s="1036"/>
      <c r="M159" s="1036"/>
      <c r="N159" s="1036"/>
      <c r="O159" s="1037"/>
      <c r="P159" s="208">
        <f>P160+P189+P209+P216</f>
        <v>18486762.920000002</v>
      </c>
      <c r="Q159" s="208">
        <f>Q160+Q189+Q209+Q216</f>
        <v>18516162.920000002</v>
      </c>
      <c r="R159" s="208">
        <f>R160+R189+R209+R216</f>
        <v>18606102.920000002</v>
      </c>
      <c r="S159" s="209" t="s">
        <v>10</v>
      </c>
      <c r="T159" s="168"/>
      <c r="U159" s="159"/>
      <c r="V159" s="158"/>
      <c r="W159" s="159"/>
      <c r="X159" s="158"/>
      <c r="Y159" s="159"/>
    </row>
    <row r="160" spans="1:25" s="169" customFormat="1" ht="39" customHeight="1" x14ac:dyDescent="0.3">
      <c r="A160" s="210" t="s">
        <v>181</v>
      </c>
      <c r="B160" s="207">
        <v>2110</v>
      </c>
      <c r="C160" s="1035" t="s">
        <v>10</v>
      </c>
      <c r="D160" s="1036"/>
      <c r="E160" s="1036"/>
      <c r="F160" s="1036"/>
      <c r="G160" s="1036"/>
      <c r="H160" s="1036"/>
      <c r="I160" s="1036"/>
      <c r="J160" s="1037"/>
      <c r="K160" s="1035" t="s">
        <v>10</v>
      </c>
      <c r="L160" s="1036"/>
      <c r="M160" s="1036"/>
      <c r="N160" s="1036"/>
      <c r="O160" s="1037"/>
      <c r="P160" s="208">
        <f>SUM(P161:P188)</f>
        <v>13855304.510000002</v>
      </c>
      <c r="Q160" s="208">
        <f>SUM(Q161:Q188)</f>
        <v>13849709.000000002</v>
      </c>
      <c r="R160" s="208">
        <f>SUM(R161:R188)</f>
        <v>13909724.360000001</v>
      </c>
      <c r="S160" s="209" t="s">
        <v>10</v>
      </c>
      <c r="T160" s="184"/>
      <c r="U160" s="159"/>
      <c r="V160" s="158"/>
      <c r="W160" s="159"/>
      <c r="X160" s="158"/>
      <c r="Y160" s="159"/>
    </row>
    <row r="161" spans="1:25" s="186" customFormat="1" ht="31.5" customHeight="1" x14ac:dyDescent="0.3">
      <c r="A161" s="1054" t="s">
        <v>61</v>
      </c>
      <c r="B161" s="1027">
        <v>2111</v>
      </c>
      <c r="C161" s="149" t="s">
        <v>54</v>
      </c>
      <c r="D161" s="150" t="s">
        <v>55</v>
      </c>
      <c r="E161" s="150" t="s">
        <v>56</v>
      </c>
      <c r="F161" s="150" t="s">
        <v>56</v>
      </c>
      <c r="G161" s="150" t="s">
        <v>57</v>
      </c>
      <c r="H161" s="150" t="s">
        <v>56</v>
      </c>
      <c r="I161" s="150" t="s">
        <v>64</v>
      </c>
      <c r="J161" s="151" t="s">
        <v>59</v>
      </c>
      <c r="K161" s="181" t="s">
        <v>60</v>
      </c>
      <c r="L161" s="181" t="s">
        <v>12</v>
      </c>
      <c r="M161" s="181" t="s">
        <v>13</v>
      </c>
      <c r="N161" s="181" t="s">
        <v>10</v>
      </c>
      <c r="O161" s="181" t="s">
        <v>14</v>
      </c>
      <c r="P161" s="182">
        <v>0</v>
      </c>
      <c r="Q161" s="182">
        <v>0</v>
      </c>
      <c r="R161" s="182">
        <v>0</v>
      </c>
      <c r="S161" s="183" t="s">
        <v>10</v>
      </c>
      <c r="T161" s="184"/>
      <c r="U161" s="185"/>
      <c r="V161" s="184"/>
      <c r="W161" s="185"/>
      <c r="X161" s="184"/>
      <c r="Y161" s="185"/>
    </row>
    <row r="162" spans="1:25" s="186" customFormat="1" ht="31.5" customHeight="1" x14ac:dyDescent="0.3">
      <c r="A162" s="1054"/>
      <c r="B162" s="1028"/>
      <c r="C162" s="149" t="s">
        <v>54</v>
      </c>
      <c r="D162" s="150" t="s">
        <v>55</v>
      </c>
      <c r="E162" s="150" t="s">
        <v>56</v>
      </c>
      <c r="F162" s="150" t="s">
        <v>56</v>
      </c>
      <c r="G162" s="150" t="s">
        <v>57</v>
      </c>
      <c r="H162" s="150" t="s">
        <v>56</v>
      </c>
      <c r="I162" s="150" t="s">
        <v>64</v>
      </c>
      <c r="J162" s="151" t="s">
        <v>59</v>
      </c>
      <c r="K162" s="181" t="s">
        <v>60</v>
      </c>
      <c r="L162" s="181" t="s">
        <v>52</v>
      </c>
      <c r="M162" s="181" t="s">
        <v>13</v>
      </c>
      <c r="N162" s="181" t="s">
        <v>10</v>
      </c>
      <c r="O162" s="181" t="s">
        <v>14</v>
      </c>
      <c r="P162" s="182">
        <v>0</v>
      </c>
      <c r="Q162" s="182"/>
      <c r="R162" s="182"/>
      <c r="S162" s="183" t="s">
        <v>10</v>
      </c>
      <c r="T162" s="184"/>
      <c r="U162" s="185"/>
      <c r="V162" s="184"/>
      <c r="W162" s="185"/>
      <c r="X162" s="184"/>
      <c r="Y162" s="185"/>
    </row>
    <row r="163" spans="1:25" s="186" customFormat="1" ht="31.5" customHeight="1" x14ac:dyDescent="0.3">
      <c r="A163" s="1054"/>
      <c r="B163" s="1028"/>
      <c r="C163" s="149" t="s">
        <v>54</v>
      </c>
      <c r="D163" s="150" t="s">
        <v>55</v>
      </c>
      <c r="E163" s="150" t="s">
        <v>56</v>
      </c>
      <c r="F163" s="150" t="s">
        <v>56</v>
      </c>
      <c r="G163" s="150" t="s">
        <v>57</v>
      </c>
      <c r="H163" s="150" t="s">
        <v>56</v>
      </c>
      <c r="I163" s="150" t="s">
        <v>64</v>
      </c>
      <c r="J163" s="151" t="s">
        <v>59</v>
      </c>
      <c r="K163" s="181" t="s">
        <v>60</v>
      </c>
      <c r="L163" s="181" t="s">
        <v>12</v>
      </c>
      <c r="M163" s="181" t="s">
        <v>23</v>
      </c>
      <c r="N163" s="181" t="s">
        <v>24</v>
      </c>
      <c r="O163" s="181" t="s">
        <v>25</v>
      </c>
      <c r="P163" s="182">
        <f>'211квр 111 (2022)РАЙОН'!I27</f>
        <v>166680</v>
      </c>
      <c r="Q163" s="182">
        <f>'211квр 111 (2023)РАЙОН'!I27</f>
        <v>163404</v>
      </c>
      <c r="R163" s="182">
        <f>'211квр 111 (2024)РАЙОН'!I27</f>
        <v>163404</v>
      </c>
      <c r="S163" s="183" t="s">
        <v>10</v>
      </c>
      <c r="T163" s="184"/>
      <c r="U163" s="185"/>
      <c r="V163" s="184"/>
      <c r="W163" s="185"/>
      <c r="X163" s="184"/>
      <c r="Y163" s="185"/>
    </row>
    <row r="164" spans="1:25" s="186" customFormat="1" ht="31.5" customHeight="1" x14ac:dyDescent="0.3">
      <c r="A164" s="1054"/>
      <c r="B164" s="1028"/>
      <c r="C164" s="149" t="s">
        <v>54</v>
      </c>
      <c r="D164" s="150" t="s">
        <v>55</v>
      </c>
      <c r="E164" s="150" t="s">
        <v>56</v>
      </c>
      <c r="F164" s="150" t="s">
        <v>56</v>
      </c>
      <c r="G164" s="150" t="s">
        <v>57</v>
      </c>
      <c r="H164" s="150" t="s">
        <v>56</v>
      </c>
      <c r="I164" s="150" t="s">
        <v>64</v>
      </c>
      <c r="J164" s="151" t="s">
        <v>59</v>
      </c>
      <c r="K164" s="181" t="s">
        <v>60</v>
      </c>
      <c r="L164" s="181" t="s">
        <v>52</v>
      </c>
      <c r="M164" s="181" t="s">
        <v>13</v>
      </c>
      <c r="N164" s="181" t="s">
        <v>10</v>
      </c>
      <c r="O164" s="181" t="s">
        <v>25</v>
      </c>
      <c r="P164" s="182">
        <f>'211квр 111 (2022)РАЙОН ИФ001'!I27</f>
        <v>0</v>
      </c>
      <c r="Q164" s="182"/>
      <c r="R164" s="182"/>
      <c r="S164" s="183" t="s">
        <v>10</v>
      </c>
      <c r="T164" s="184"/>
      <c r="U164" s="185"/>
      <c r="V164" s="184"/>
      <c r="W164" s="185"/>
      <c r="X164" s="184"/>
      <c r="Y164" s="185"/>
    </row>
    <row r="165" spans="1:25" s="186" customFormat="1" ht="31.5" customHeight="1" x14ac:dyDescent="0.3">
      <c r="A165" s="1054"/>
      <c r="B165" s="1028"/>
      <c r="C165" s="149" t="s">
        <v>54</v>
      </c>
      <c r="D165" s="150" t="s">
        <v>55</v>
      </c>
      <c r="E165" s="150" t="s">
        <v>56</v>
      </c>
      <c r="F165" s="150" t="s">
        <v>56</v>
      </c>
      <c r="G165" s="150" t="s">
        <v>57</v>
      </c>
      <c r="H165" s="150" t="s">
        <v>56</v>
      </c>
      <c r="I165" s="150" t="s">
        <v>58</v>
      </c>
      <c r="J165" s="151" t="s">
        <v>59</v>
      </c>
      <c r="K165" s="181" t="s">
        <v>60</v>
      </c>
      <c r="L165" s="181" t="s">
        <v>12</v>
      </c>
      <c r="M165" s="181" t="s">
        <v>13</v>
      </c>
      <c r="N165" s="181" t="s">
        <v>20</v>
      </c>
      <c r="O165" s="181" t="s">
        <v>21</v>
      </c>
      <c r="P165" s="182">
        <f>'211квр 111 (2022)КРАЙ'!I33</f>
        <v>12390400.000000002</v>
      </c>
      <c r="Q165" s="182">
        <f>'211квр 111 (2023)КРАЙ'!I33</f>
        <v>12390400.000000002</v>
      </c>
      <c r="R165" s="182">
        <f>'211квр 111 (2024)КРАЙ'!I33</f>
        <v>12390400.000000002</v>
      </c>
      <c r="S165" s="183" t="s">
        <v>10</v>
      </c>
      <c r="T165" s="184"/>
      <c r="U165" s="185"/>
      <c r="V165" s="184"/>
      <c r="W165" s="185"/>
      <c r="X165" s="184"/>
      <c r="Y165" s="185"/>
    </row>
    <row r="166" spans="1:25" s="186" customFormat="1" ht="31.5" customHeight="1" x14ac:dyDescent="0.3">
      <c r="A166" s="1054"/>
      <c r="B166" s="1028"/>
      <c r="C166" s="149" t="s">
        <v>54</v>
      </c>
      <c r="D166" s="150" t="s">
        <v>55</v>
      </c>
      <c r="E166" s="150" t="s">
        <v>56</v>
      </c>
      <c r="F166" s="150" t="s">
        <v>56</v>
      </c>
      <c r="G166" s="150" t="s">
        <v>57</v>
      </c>
      <c r="H166" s="150" t="s">
        <v>56</v>
      </c>
      <c r="I166" s="150" t="s">
        <v>58</v>
      </c>
      <c r="J166" s="151" t="s">
        <v>59</v>
      </c>
      <c r="K166" s="181" t="s">
        <v>60</v>
      </c>
      <c r="L166" s="181" t="s">
        <v>52</v>
      </c>
      <c r="M166" s="181" t="s">
        <v>13</v>
      </c>
      <c r="N166" s="181" t="s">
        <v>10</v>
      </c>
      <c r="O166" s="181" t="s">
        <v>21</v>
      </c>
      <c r="P166" s="182">
        <v>0</v>
      </c>
      <c r="Q166" s="182"/>
      <c r="R166" s="182"/>
      <c r="S166" s="183" t="s">
        <v>10</v>
      </c>
      <c r="T166" s="184"/>
      <c r="U166" s="185"/>
      <c r="V166" s="184"/>
      <c r="W166" s="185"/>
      <c r="X166" s="184"/>
      <c r="Y166" s="185"/>
    </row>
    <row r="167" spans="1:25" s="186" customFormat="1" ht="31.5" customHeight="1" x14ac:dyDescent="0.3">
      <c r="A167" s="1054"/>
      <c r="B167" s="1028"/>
      <c r="C167" s="149" t="s">
        <v>54</v>
      </c>
      <c r="D167" s="150" t="s">
        <v>55</v>
      </c>
      <c r="E167" s="150" t="s">
        <v>723</v>
      </c>
      <c r="F167" s="150" t="s">
        <v>56</v>
      </c>
      <c r="G167" s="150" t="s">
        <v>62</v>
      </c>
      <c r="H167" s="150" t="s">
        <v>63</v>
      </c>
      <c r="I167" s="150" t="s">
        <v>58</v>
      </c>
      <c r="J167" s="151" t="s">
        <v>59</v>
      </c>
      <c r="K167" s="181" t="s">
        <v>60</v>
      </c>
      <c r="L167" s="181" t="s">
        <v>12</v>
      </c>
      <c r="M167" s="181" t="s">
        <v>13</v>
      </c>
      <c r="N167" s="181" t="s">
        <v>20</v>
      </c>
      <c r="O167" s="181" t="s">
        <v>21</v>
      </c>
      <c r="P167" s="182">
        <f>'211квр 111 (2022)КРАЙ (0703)'!I33</f>
        <v>163405</v>
      </c>
      <c r="Q167" s="182">
        <f>'211квр 111 (2023)КРАЙ (0703)'!I33</f>
        <v>163405</v>
      </c>
      <c r="R167" s="182">
        <f>'211квр 111 (2024)КРАЙ (0703)'!I33</f>
        <v>163405</v>
      </c>
      <c r="S167" s="183" t="s">
        <v>10</v>
      </c>
      <c r="T167" s="184"/>
      <c r="U167" s="185"/>
      <c r="V167" s="184"/>
      <c r="W167" s="185"/>
      <c r="X167" s="184"/>
      <c r="Y167" s="185"/>
    </row>
    <row r="168" spans="1:25" s="186" customFormat="1" ht="31.5" customHeight="1" x14ac:dyDescent="0.3">
      <c r="A168" s="1054"/>
      <c r="B168" s="1028"/>
      <c r="C168" s="149" t="s">
        <v>54</v>
      </c>
      <c r="D168" s="150" t="s">
        <v>55</v>
      </c>
      <c r="E168" s="150" t="s">
        <v>723</v>
      </c>
      <c r="F168" s="150" t="s">
        <v>56</v>
      </c>
      <c r="G168" s="150" t="s">
        <v>62</v>
      </c>
      <c r="H168" s="150" t="s">
        <v>63</v>
      </c>
      <c r="I168" s="150" t="s">
        <v>58</v>
      </c>
      <c r="J168" s="151" t="s">
        <v>59</v>
      </c>
      <c r="K168" s="181" t="s">
        <v>60</v>
      </c>
      <c r="L168" s="181" t="s">
        <v>52</v>
      </c>
      <c r="M168" s="181" t="s">
        <v>13</v>
      </c>
      <c r="N168" s="181" t="s">
        <v>10</v>
      </c>
      <c r="O168" s="181" t="s">
        <v>21</v>
      </c>
      <c r="P168" s="182">
        <v>0</v>
      </c>
      <c r="Q168" s="182"/>
      <c r="R168" s="182"/>
      <c r="S168" s="183" t="s">
        <v>10</v>
      </c>
      <c r="T168" s="184"/>
      <c r="U168" s="185"/>
      <c r="V168" s="184"/>
      <c r="W168" s="185"/>
      <c r="X168" s="184"/>
      <c r="Y168" s="185"/>
    </row>
    <row r="169" spans="1:25" s="186" customFormat="1" ht="31.5" customHeight="1" x14ac:dyDescent="0.3">
      <c r="A169" s="1054"/>
      <c r="B169" s="1028"/>
      <c r="C169" s="149" t="s">
        <v>54</v>
      </c>
      <c r="D169" s="150" t="s">
        <v>55</v>
      </c>
      <c r="E169" s="150" t="s">
        <v>56</v>
      </c>
      <c r="F169" s="150" t="s">
        <v>56</v>
      </c>
      <c r="G169" s="150" t="s">
        <v>9</v>
      </c>
      <c r="H169" s="150" t="s">
        <v>63</v>
      </c>
      <c r="I169" s="150" t="s">
        <v>722</v>
      </c>
      <c r="J169" s="151" t="s">
        <v>59</v>
      </c>
      <c r="K169" s="181" t="s">
        <v>60</v>
      </c>
      <c r="L169" s="181" t="s">
        <v>12</v>
      </c>
      <c r="M169" s="181" t="s">
        <v>13</v>
      </c>
      <c r="N169" s="181" t="s">
        <v>710</v>
      </c>
      <c r="O169" s="181" t="s">
        <v>40</v>
      </c>
      <c r="P169" s="182">
        <v>0</v>
      </c>
      <c r="Q169" s="182">
        <v>0</v>
      </c>
      <c r="R169" s="182">
        <v>0</v>
      </c>
      <c r="S169" s="183" t="s">
        <v>10</v>
      </c>
      <c r="T169" s="184"/>
      <c r="U169" s="185"/>
      <c r="V169" s="184"/>
      <c r="W169" s="185"/>
      <c r="X169" s="184"/>
      <c r="Y169" s="185"/>
    </row>
    <row r="170" spans="1:25" s="186" customFormat="1" ht="31.5" customHeight="1" x14ac:dyDescent="0.3">
      <c r="A170" s="1054"/>
      <c r="B170" s="1029"/>
      <c r="C170" s="149" t="s">
        <v>54</v>
      </c>
      <c r="D170" s="150" t="s">
        <v>55</v>
      </c>
      <c r="E170" s="150" t="s">
        <v>56</v>
      </c>
      <c r="F170" s="150" t="s">
        <v>56</v>
      </c>
      <c r="G170" s="150" t="s">
        <v>57</v>
      </c>
      <c r="H170" s="150" t="s">
        <v>56</v>
      </c>
      <c r="I170" s="150" t="s">
        <v>1142</v>
      </c>
      <c r="J170" s="151" t="s">
        <v>59</v>
      </c>
      <c r="K170" s="181" t="s">
        <v>60</v>
      </c>
      <c r="L170" s="181" t="s">
        <v>12</v>
      </c>
      <c r="M170" s="181" t="s">
        <v>13</v>
      </c>
      <c r="N170" s="181" t="s">
        <v>714</v>
      </c>
      <c r="O170" s="181" t="s">
        <v>708</v>
      </c>
      <c r="P170" s="182">
        <f>'классное 211 (2022)500.02.0006'!F19</f>
        <v>1072319.51</v>
      </c>
      <c r="Q170" s="182">
        <f>'классное 211 (2023)500.02.0006'!F19</f>
        <v>1080000</v>
      </c>
      <c r="R170" s="182">
        <f>'классное 211 (2024)500.02.0006'!F19</f>
        <v>1140015.3600000001</v>
      </c>
      <c r="S170" s="183" t="s">
        <v>10</v>
      </c>
      <c r="T170" s="184"/>
      <c r="U170" s="185"/>
      <c r="V170" s="184"/>
      <c r="W170" s="185"/>
      <c r="X170" s="184"/>
      <c r="Y170" s="185"/>
    </row>
    <row r="171" spans="1:25" s="186" customFormat="1" ht="31.5" customHeight="1" x14ac:dyDescent="0.3">
      <c r="A171" s="1054" t="s">
        <v>65</v>
      </c>
      <c r="B171" s="1027">
        <v>2112</v>
      </c>
      <c r="C171" s="149" t="s">
        <v>54</v>
      </c>
      <c r="D171" s="150" t="s">
        <v>55</v>
      </c>
      <c r="E171" s="150" t="s">
        <v>56</v>
      </c>
      <c r="F171" s="150" t="s">
        <v>56</v>
      </c>
      <c r="G171" s="150" t="s">
        <v>57</v>
      </c>
      <c r="H171" s="150" t="s">
        <v>56</v>
      </c>
      <c r="I171" s="150" t="s">
        <v>64</v>
      </c>
      <c r="J171" s="151" t="s">
        <v>59</v>
      </c>
      <c r="K171" s="181" t="s">
        <v>66</v>
      </c>
      <c r="L171" s="181" t="s">
        <v>12</v>
      </c>
      <c r="M171" s="181" t="s">
        <v>13</v>
      </c>
      <c r="N171" s="181" t="s">
        <v>10</v>
      </c>
      <c r="O171" s="181" t="s">
        <v>14</v>
      </c>
      <c r="P171" s="182">
        <v>0</v>
      </c>
      <c r="Q171" s="182"/>
      <c r="R171" s="182"/>
      <c r="S171" s="183" t="s">
        <v>10</v>
      </c>
      <c r="T171" s="184"/>
      <c r="U171" s="185"/>
      <c r="V171" s="184"/>
      <c r="W171" s="185"/>
      <c r="X171" s="184"/>
      <c r="Y171" s="185"/>
    </row>
    <row r="172" spans="1:25" s="186" customFormat="1" ht="31.5" customHeight="1" x14ac:dyDescent="0.3">
      <c r="A172" s="1054"/>
      <c r="B172" s="1028"/>
      <c r="C172" s="149" t="s">
        <v>54</v>
      </c>
      <c r="D172" s="150" t="s">
        <v>55</v>
      </c>
      <c r="E172" s="150" t="s">
        <v>56</v>
      </c>
      <c r="F172" s="150" t="s">
        <v>56</v>
      </c>
      <c r="G172" s="150" t="s">
        <v>57</v>
      </c>
      <c r="H172" s="150" t="s">
        <v>56</v>
      </c>
      <c r="I172" s="150" t="s">
        <v>64</v>
      </c>
      <c r="J172" s="151" t="s">
        <v>59</v>
      </c>
      <c r="K172" s="181" t="s">
        <v>66</v>
      </c>
      <c r="L172" s="181" t="s">
        <v>52</v>
      </c>
      <c r="M172" s="181" t="s">
        <v>13</v>
      </c>
      <c r="N172" s="181" t="s">
        <v>10</v>
      </c>
      <c r="O172" s="181" t="s">
        <v>14</v>
      </c>
      <c r="P172" s="182">
        <v>0</v>
      </c>
      <c r="Q172" s="182"/>
      <c r="R172" s="182"/>
      <c r="S172" s="183" t="s">
        <v>10</v>
      </c>
      <c r="T172" s="184"/>
      <c r="U172" s="185"/>
      <c r="V172" s="184"/>
      <c r="W172" s="185"/>
      <c r="X172" s="184"/>
      <c r="Y172" s="185"/>
    </row>
    <row r="173" spans="1:25" s="186" customFormat="1" ht="31.5" customHeight="1" x14ac:dyDescent="0.3">
      <c r="A173" s="1054"/>
      <c r="B173" s="1028"/>
      <c r="C173" s="149" t="s">
        <v>54</v>
      </c>
      <c r="D173" s="150" t="s">
        <v>55</v>
      </c>
      <c r="E173" s="150" t="s">
        <v>56</v>
      </c>
      <c r="F173" s="150" t="s">
        <v>56</v>
      </c>
      <c r="G173" s="150" t="s">
        <v>57</v>
      </c>
      <c r="H173" s="150" t="s">
        <v>56</v>
      </c>
      <c r="I173" s="150" t="s">
        <v>64</v>
      </c>
      <c r="J173" s="151" t="s">
        <v>59</v>
      </c>
      <c r="K173" s="181" t="s">
        <v>66</v>
      </c>
      <c r="L173" s="181" t="s">
        <v>12</v>
      </c>
      <c r="M173" s="181" t="s">
        <v>23</v>
      </c>
      <c r="N173" s="181" t="s">
        <v>24</v>
      </c>
      <c r="O173" s="181" t="s">
        <v>25</v>
      </c>
      <c r="P173" s="182">
        <f>'264 КВР 111 (2022)Р-Н'!E12</f>
        <v>0</v>
      </c>
      <c r="Q173" s="182"/>
      <c r="R173" s="182"/>
      <c r="S173" s="183" t="s">
        <v>10</v>
      </c>
      <c r="T173" s="184"/>
      <c r="U173" s="185"/>
      <c r="V173" s="184"/>
      <c r="W173" s="185"/>
      <c r="X173" s="184"/>
      <c r="Y173" s="185"/>
    </row>
    <row r="174" spans="1:25" s="186" customFormat="1" ht="31.5" customHeight="1" x14ac:dyDescent="0.3">
      <c r="A174" s="1054"/>
      <c r="B174" s="1028"/>
      <c r="C174" s="149" t="s">
        <v>54</v>
      </c>
      <c r="D174" s="150" t="s">
        <v>55</v>
      </c>
      <c r="E174" s="150" t="s">
        <v>56</v>
      </c>
      <c r="F174" s="150" t="s">
        <v>56</v>
      </c>
      <c r="G174" s="150" t="s">
        <v>57</v>
      </c>
      <c r="H174" s="150" t="s">
        <v>56</v>
      </c>
      <c r="I174" s="150" t="s">
        <v>64</v>
      </c>
      <c r="J174" s="151" t="s">
        <v>59</v>
      </c>
      <c r="K174" s="181" t="s">
        <v>66</v>
      </c>
      <c r="L174" s="181" t="s">
        <v>52</v>
      </c>
      <c r="M174" s="181" t="s">
        <v>13</v>
      </c>
      <c r="N174" s="181" t="s">
        <v>10</v>
      </c>
      <c r="O174" s="181" t="s">
        <v>25</v>
      </c>
      <c r="P174" s="182">
        <v>0</v>
      </c>
      <c r="Q174" s="182"/>
      <c r="R174" s="182"/>
      <c r="S174" s="183" t="s">
        <v>10</v>
      </c>
      <c r="T174" s="184"/>
      <c r="U174" s="185"/>
      <c r="V174" s="184"/>
      <c r="W174" s="185"/>
      <c r="X174" s="184"/>
      <c r="Y174" s="185"/>
    </row>
    <row r="175" spans="1:25" s="186" customFormat="1" ht="31.5" customHeight="1" x14ac:dyDescent="0.3">
      <c r="A175" s="1054"/>
      <c r="B175" s="1028"/>
      <c r="C175" s="149" t="s">
        <v>54</v>
      </c>
      <c r="D175" s="150" t="s">
        <v>55</v>
      </c>
      <c r="E175" s="150" t="s">
        <v>56</v>
      </c>
      <c r="F175" s="150" t="s">
        <v>56</v>
      </c>
      <c r="G175" s="150" t="s">
        <v>57</v>
      </c>
      <c r="H175" s="150" t="s">
        <v>56</v>
      </c>
      <c r="I175" s="150" t="s">
        <v>58</v>
      </c>
      <c r="J175" s="151" t="s">
        <v>59</v>
      </c>
      <c r="K175" s="181" t="s">
        <v>66</v>
      </c>
      <c r="L175" s="181" t="s">
        <v>12</v>
      </c>
      <c r="M175" s="181" t="s">
        <v>13</v>
      </c>
      <c r="N175" s="181" t="s">
        <v>20</v>
      </c>
      <c r="O175" s="181" t="s">
        <v>21</v>
      </c>
      <c r="P175" s="182">
        <f>'264 КВР 111 (2022)КРАЙ'!E12</f>
        <v>0</v>
      </c>
      <c r="Q175" s="182"/>
      <c r="R175" s="182"/>
      <c r="S175" s="183" t="s">
        <v>10</v>
      </c>
      <c r="T175" s="184"/>
      <c r="U175" s="185"/>
      <c r="V175" s="184"/>
      <c r="W175" s="185"/>
      <c r="X175" s="184"/>
      <c r="Y175" s="185"/>
    </row>
    <row r="176" spans="1:25" s="186" customFormat="1" ht="31.5" customHeight="1" x14ac:dyDescent="0.3">
      <c r="A176" s="1054"/>
      <c r="B176" s="1028"/>
      <c r="C176" s="149" t="s">
        <v>54</v>
      </c>
      <c r="D176" s="150" t="s">
        <v>55</v>
      </c>
      <c r="E176" s="150" t="s">
        <v>56</v>
      </c>
      <c r="F176" s="150" t="s">
        <v>56</v>
      </c>
      <c r="G176" s="150" t="s">
        <v>57</v>
      </c>
      <c r="H176" s="150" t="s">
        <v>56</v>
      </c>
      <c r="I176" s="150" t="s">
        <v>58</v>
      </c>
      <c r="J176" s="151" t="s">
        <v>59</v>
      </c>
      <c r="K176" s="181" t="s">
        <v>66</v>
      </c>
      <c r="L176" s="181" t="s">
        <v>52</v>
      </c>
      <c r="M176" s="181" t="s">
        <v>13</v>
      </c>
      <c r="N176" s="181" t="s">
        <v>10</v>
      </c>
      <c r="O176" s="181" t="s">
        <v>21</v>
      </c>
      <c r="P176" s="182">
        <v>0</v>
      </c>
      <c r="Q176" s="182"/>
      <c r="R176" s="182"/>
      <c r="S176" s="183" t="s">
        <v>10</v>
      </c>
      <c r="T176" s="184"/>
      <c r="U176" s="185"/>
      <c r="V176" s="184"/>
      <c r="W176" s="185"/>
      <c r="X176" s="184"/>
      <c r="Y176" s="185"/>
    </row>
    <row r="177" spans="1:25" s="186" customFormat="1" ht="31.5" customHeight="1" x14ac:dyDescent="0.3">
      <c r="A177" s="1054"/>
      <c r="B177" s="1028"/>
      <c r="C177" s="149" t="s">
        <v>54</v>
      </c>
      <c r="D177" s="150" t="s">
        <v>55</v>
      </c>
      <c r="E177" s="150" t="s">
        <v>723</v>
      </c>
      <c r="F177" s="150" t="s">
        <v>56</v>
      </c>
      <c r="G177" s="150" t="s">
        <v>62</v>
      </c>
      <c r="H177" s="150" t="s">
        <v>63</v>
      </c>
      <c r="I177" s="150" t="s">
        <v>58</v>
      </c>
      <c r="J177" s="151" t="s">
        <v>59</v>
      </c>
      <c r="K177" s="181" t="s">
        <v>66</v>
      </c>
      <c r="L177" s="181" t="s">
        <v>12</v>
      </c>
      <c r="M177" s="181" t="s">
        <v>13</v>
      </c>
      <c r="N177" s="181" t="s">
        <v>20</v>
      </c>
      <c r="O177" s="181" t="s">
        <v>21</v>
      </c>
      <c r="P177" s="182">
        <v>0</v>
      </c>
      <c r="Q177" s="182"/>
      <c r="R177" s="182"/>
      <c r="S177" s="183" t="s">
        <v>10</v>
      </c>
      <c r="T177" s="184"/>
      <c r="U177" s="185"/>
      <c r="V177" s="184"/>
      <c r="W177" s="185"/>
      <c r="X177" s="184"/>
      <c r="Y177" s="185"/>
    </row>
    <row r="178" spans="1:25" s="186" customFormat="1" ht="31.5" customHeight="1" x14ac:dyDescent="0.3">
      <c r="A178" s="1054"/>
      <c r="B178" s="1028"/>
      <c r="C178" s="149" t="s">
        <v>54</v>
      </c>
      <c r="D178" s="150" t="s">
        <v>55</v>
      </c>
      <c r="E178" s="150" t="s">
        <v>723</v>
      </c>
      <c r="F178" s="150" t="s">
        <v>56</v>
      </c>
      <c r="G178" s="150" t="s">
        <v>62</v>
      </c>
      <c r="H178" s="150" t="s">
        <v>63</v>
      </c>
      <c r="I178" s="150" t="s">
        <v>58</v>
      </c>
      <c r="J178" s="151" t="s">
        <v>59</v>
      </c>
      <c r="K178" s="181" t="s">
        <v>66</v>
      </c>
      <c r="L178" s="181" t="s">
        <v>52</v>
      </c>
      <c r="M178" s="181" t="s">
        <v>13</v>
      </c>
      <c r="N178" s="181" t="s">
        <v>10</v>
      </c>
      <c r="O178" s="181" t="s">
        <v>21</v>
      </c>
      <c r="P178" s="182">
        <v>0</v>
      </c>
      <c r="Q178" s="182"/>
      <c r="R178" s="182"/>
      <c r="S178" s="183" t="s">
        <v>10</v>
      </c>
      <c r="T178" s="184"/>
      <c r="U178" s="185"/>
      <c r="V178" s="184"/>
      <c r="W178" s="185"/>
      <c r="X178" s="184"/>
      <c r="Y178" s="185"/>
    </row>
    <row r="179" spans="1:25" s="186" customFormat="1" ht="31.5" customHeight="1" x14ac:dyDescent="0.3">
      <c r="A179" s="1054"/>
      <c r="B179" s="1029"/>
      <c r="C179" s="149" t="s">
        <v>54</v>
      </c>
      <c r="D179" s="150" t="s">
        <v>55</v>
      </c>
      <c r="E179" s="150" t="s">
        <v>56</v>
      </c>
      <c r="F179" s="150" t="s">
        <v>56</v>
      </c>
      <c r="G179" s="150" t="s">
        <v>57</v>
      </c>
      <c r="H179" s="150" t="s">
        <v>56</v>
      </c>
      <c r="I179" s="150" t="s">
        <v>1142</v>
      </c>
      <c r="J179" s="151" t="s">
        <v>59</v>
      </c>
      <c r="K179" s="181" t="s">
        <v>66</v>
      </c>
      <c r="L179" s="181" t="s">
        <v>12</v>
      </c>
      <c r="M179" s="181" t="s">
        <v>13</v>
      </c>
      <c r="N179" s="181" t="s">
        <v>714</v>
      </c>
      <c r="O179" s="181" t="s">
        <v>708</v>
      </c>
      <c r="P179" s="182">
        <v>0</v>
      </c>
      <c r="Q179" s="182"/>
      <c r="R179" s="182"/>
      <c r="S179" s="183" t="s">
        <v>10</v>
      </c>
      <c r="T179" s="184"/>
      <c r="U179" s="185"/>
      <c r="V179" s="184"/>
      <c r="W179" s="185"/>
      <c r="X179" s="184"/>
      <c r="Y179" s="185"/>
    </row>
    <row r="180" spans="1:25" s="186" customFormat="1" ht="31.5" customHeight="1" x14ac:dyDescent="0.3">
      <c r="A180" s="1054" t="s">
        <v>67</v>
      </c>
      <c r="B180" s="1027">
        <v>2113</v>
      </c>
      <c r="C180" s="149" t="s">
        <v>54</v>
      </c>
      <c r="D180" s="150" t="s">
        <v>55</v>
      </c>
      <c r="E180" s="150" t="s">
        <v>56</v>
      </c>
      <c r="F180" s="150" t="s">
        <v>56</v>
      </c>
      <c r="G180" s="150" t="s">
        <v>57</v>
      </c>
      <c r="H180" s="150" t="s">
        <v>56</v>
      </c>
      <c r="I180" s="150" t="s">
        <v>64</v>
      </c>
      <c r="J180" s="151" t="s">
        <v>59</v>
      </c>
      <c r="K180" s="181" t="s">
        <v>68</v>
      </c>
      <c r="L180" s="181" t="s">
        <v>12</v>
      </c>
      <c r="M180" s="181" t="s">
        <v>13</v>
      </c>
      <c r="N180" s="181" t="s">
        <v>10</v>
      </c>
      <c r="O180" s="181" t="s">
        <v>14</v>
      </c>
      <c r="P180" s="182">
        <v>0</v>
      </c>
      <c r="Q180" s="182"/>
      <c r="R180" s="182"/>
      <c r="S180" s="183" t="s">
        <v>10</v>
      </c>
      <c r="T180" s="184"/>
      <c r="U180" s="185"/>
      <c r="V180" s="184"/>
      <c r="W180" s="185"/>
      <c r="X180" s="184"/>
      <c r="Y180" s="185"/>
    </row>
    <row r="181" spans="1:25" s="186" customFormat="1" ht="31.5" customHeight="1" x14ac:dyDescent="0.3">
      <c r="A181" s="1054"/>
      <c r="B181" s="1028"/>
      <c r="C181" s="149" t="s">
        <v>54</v>
      </c>
      <c r="D181" s="150" t="s">
        <v>55</v>
      </c>
      <c r="E181" s="150" t="s">
        <v>56</v>
      </c>
      <c r="F181" s="150" t="s">
        <v>56</v>
      </c>
      <c r="G181" s="150" t="s">
        <v>57</v>
      </c>
      <c r="H181" s="150" t="s">
        <v>56</v>
      </c>
      <c r="I181" s="150" t="s">
        <v>64</v>
      </c>
      <c r="J181" s="151" t="s">
        <v>59</v>
      </c>
      <c r="K181" s="181" t="s">
        <v>68</v>
      </c>
      <c r="L181" s="181" t="s">
        <v>52</v>
      </c>
      <c r="M181" s="181" t="s">
        <v>13</v>
      </c>
      <c r="N181" s="181" t="s">
        <v>10</v>
      </c>
      <c r="O181" s="181" t="s">
        <v>14</v>
      </c>
      <c r="P181" s="182">
        <v>0</v>
      </c>
      <c r="Q181" s="182"/>
      <c r="R181" s="182"/>
      <c r="S181" s="183" t="s">
        <v>10</v>
      </c>
      <c r="T181" s="184"/>
      <c r="U181" s="185"/>
      <c r="V181" s="184"/>
      <c r="W181" s="185"/>
      <c r="X181" s="184"/>
      <c r="Y181" s="185"/>
    </row>
    <row r="182" spans="1:25" s="186" customFormat="1" ht="31.5" customHeight="1" x14ac:dyDescent="0.3">
      <c r="A182" s="1054"/>
      <c r="B182" s="1028"/>
      <c r="C182" s="149" t="s">
        <v>54</v>
      </c>
      <c r="D182" s="150" t="s">
        <v>55</v>
      </c>
      <c r="E182" s="150" t="s">
        <v>56</v>
      </c>
      <c r="F182" s="150" t="s">
        <v>56</v>
      </c>
      <c r="G182" s="150" t="s">
        <v>57</v>
      </c>
      <c r="H182" s="150" t="s">
        <v>56</v>
      </c>
      <c r="I182" s="150" t="s">
        <v>64</v>
      </c>
      <c r="J182" s="151" t="s">
        <v>59</v>
      </c>
      <c r="K182" s="181" t="s">
        <v>68</v>
      </c>
      <c r="L182" s="181" t="s">
        <v>12</v>
      </c>
      <c r="M182" s="181" t="s">
        <v>23</v>
      </c>
      <c r="N182" s="181" t="s">
        <v>24</v>
      </c>
      <c r="O182" s="181" t="s">
        <v>25</v>
      </c>
      <c r="P182" s="182">
        <f>'266 КВР 111 (2022)Р-Н'!E12</f>
        <v>0</v>
      </c>
      <c r="Q182" s="182">
        <f>'266 КВР 111 (2023)Р-Н'!E12</f>
        <v>0</v>
      </c>
      <c r="R182" s="182">
        <f>'266 КВР 111 (2024)Р-Н'!E12</f>
        <v>0</v>
      </c>
      <c r="S182" s="183" t="s">
        <v>10</v>
      </c>
      <c r="T182" s="184"/>
      <c r="U182" s="185"/>
      <c r="V182" s="184"/>
      <c r="W182" s="185"/>
      <c r="X182" s="184"/>
      <c r="Y182" s="185"/>
    </row>
    <row r="183" spans="1:25" s="186" customFormat="1" ht="31.5" customHeight="1" x14ac:dyDescent="0.3">
      <c r="A183" s="1054"/>
      <c r="B183" s="1028"/>
      <c r="C183" s="149" t="s">
        <v>54</v>
      </c>
      <c r="D183" s="150" t="s">
        <v>55</v>
      </c>
      <c r="E183" s="150" t="s">
        <v>56</v>
      </c>
      <c r="F183" s="150" t="s">
        <v>56</v>
      </c>
      <c r="G183" s="150" t="s">
        <v>57</v>
      </c>
      <c r="H183" s="150" t="s">
        <v>56</v>
      </c>
      <c r="I183" s="150" t="s">
        <v>64</v>
      </c>
      <c r="J183" s="151" t="s">
        <v>59</v>
      </c>
      <c r="K183" s="181" t="s">
        <v>68</v>
      </c>
      <c r="L183" s="181" t="s">
        <v>52</v>
      </c>
      <c r="M183" s="181" t="s">
        <v>13</v>
      </c>
      <c r="N183" s="181" t="s">
        <v>10</v>
      </c>
      <c r="O183" s="181" t="s">
        <v>25</v>
      </c>
      <c r="P183" s="182">
        <v>0</v>
      </c>
      <c r="Q183" s="182"/>
      <c r="R183" s="182"/>
      <c r="S183" s="183" t="s">
        <v>10</v>
      </c>
      <c r="T183" s="184"/>
      <c r="U183" s="185"/>
      <c r="V183" s="184"/>
      <c r="W183" s="185"/>
      <c r="X183" s="184"/>
      <c r="Y183" s="185"/>
    </row>
    <row r="184" spans="1:25" s="186" customFormat="1" ht="31.5" customHeight="1" x14ac:dyDescent="0.3">
      <c r="A184" s="1054"/>
      <c r="B184" s="1028"/>
      <c r="C184" s="149" t="s">
        <v>54</v>
      </c>
      <c r="D184" s="150" t="s">
        <v>55</v>
      </c>
      <c r="E184" s="150" t="s">
        <v>56</v>
      </c>
      <c r="F184" s="150" t="s">
        <v>56</v>
      </c>
      <c r="G184" s="150" t="s">
        <v>57</v>
      </c>
      <c r="H184" s="150" t="s">
        <v>56</v>
      </c>
      <c r="I184" s="150" t="s">
        <v>58</v>
      </c>
      <c r="J184" s="151" t="s">
        <v>59</v>
      </c>
      <c r="K184" s="181" t="s">
        <v>68</v>
      </c>
      <c r="L184" s="181" t="s">
        <v>12</v>
      </c>
      <c r="M184" s="181" t="s">
        <v>13</v>
      </c>
      <c r="N184" s="181" t="s">
        <v>20</v>
      </c>
      <c r="O184" s="181" t="s">
        <v>21</v>
      </c>
      <c r="P184" s="182">
        <f>'266 КВР 111 (2022)КРАЙ'!E12</f>
        <v>52500</v>
      </c>
      <c r="Q184" s="182">
        <f>'266 КВР 111 (2023)КРАЙ'!E12</f>
        <v>52500</v>
      </c>
      <c r="R184" s="182">
        <f>'266 КВР 111 (2024)КРАЙ'!E12</f>
        <v>52500</v>
      </c>
      <c r="S184" s="183" t="s">
        <v>10</v>
      </c>
      <c r="T184" s="184"/>
      <c r="U184" s="185"/>
      <c r="V184" s="184"/>
      <c r="W184" s="185"/>
      <c r="X184" s="184"/>
      <c r="Y184" s="185"/>
    </row>
    <row r="185" spans="1:25" s="186" customFormat="1" ht="31.5" customHeight="1" x14ac:dyDescent="0.3">
      <c r="A185" s="1054"/>
      <c r="B185" s="1028"/>
      <c r="C185" s="149" t="s">
        <v>54</v>
      </c>
      <c r="D185" s="150" t="s">
        <v>55</v>
      </c>
      <c r="E185" s="150" t="s">
        <v>56</v>
      </c>
      <c r="F185" s="150" t="s">
        <v>56</v>
      </c>
      <c r="G185" s="150" t="s">
        <v>57</v>
      </c>
      <c r="H185" s="150" t="s">
        <v>56</v>
      </c>
      <c r="I185" s="150" t="s">
        <v>58</v>
      </c>
      <c r="J185" s="151" t="s">
        <v>59</v>
      </c>
      <c r="K185" s="181" t="s">
        <v>68</v>
      </c>
      <c r="L185" s="181" t="s">
        <v>52</v>
      </c>
      <c r="M185" s="181" t="s">
        <v>13</v>
      </c>
      <c r="N185" s="181" t="s">
        <v>10</v>
      </c>
      <c r="O185" s="181" t="s">
        <v>21</v>
      </c>
      <c r="P185" s="182">
        <v>0</v>
      </c>
      <c r="Q185" s="182"/>
      <c r="R185" s="182"/>
      <c r="S185" s="183" t="s">
        <v>10</v>
      </c>
      <c r="T185" s="184"/>
      <c r="U185" s="185"/>
      <c r="V185" s="184"/>
      <c r="W185" s="185"/>
      <c r="X185" s="184"/>
      <c r="Y185" s="185"/>
    </row>
    <row r="186" spans="1:25" s="186" customFormat="1" ht="31.5" customHeight="1" x14ac:dyDescent="0.3">
      <c r="A186" s="1054"/>
      <c r="B186" s="1028"/>
      <c r="C186" s="149" t="s">
        <v>54</v>
      </c>
      <c r="D186" s="150" t="s">
        <v>55</v>
      </c>
      <c r="E186" s="150" t="s">
        <v>723</v>
      </c>
      <c r="F186" s="150" t="s">
        <v>56</v>
      </c>
      <c r="G186" s="150" t="s">
        <v>62</v>
      </c>
      <c r="H186" s="150" t="s">
        <v>63</v>
      </c>
      <c r="I186" s="150" t="s">
        <v>58</v>
      </c>
      <c r="J186" s="151" t="s">
        <v>59</v>
      </c>
      <c r="K186" s="181" t="s">
        <v>68</v>
      </c>
      <c r="L186" s="181" t="s">
        <v>12</v>
      </c>
      <c r="M186" s="181" t="s">
        <v>13</v>
      </c>
      <c r="N186" s="181" t="s">
        <v>20</v>
      </c>
      <c r="O186" s="181" t="s">
        <v>21</v>
      </c>
      <c r="P186" s="182">
        <f>'266 КВР 111 (2022)КРАЙ (0703)'!E12</f>
        <v>0</v>
      </c>
      <c r="Q186" s="182">
        <f>'266 КВР 111 (2023)КРАЙ (0703)'!E12</f>
        <v>0</v>
      </c>
      <c r="R186" s="182">
        <f>'266 КВР 111 (2024)КРАЙ (0703)'!E12</f>
        <v>0</v>
      </c>
      <c r="S186" s="183" t="s">
        <v>10</v>
      </c>
      <c r="T186" s="184"/>
      <c r="U186" s="185"/>
      <c r="V186" s="184"/>
      <c r="W186" s="185"/>
      <c r="X186" s="184"/>
      <c r="Y186" s="185"/>
    </row>
    <row r="187" spans="1:25" s="186" customFormat="1" ht="31.5" customHeight="1" x14ac:dyDescent="0.3">
      <c r="A187" s="1054"/>
      <c r="B187" s="1028"/>
      <c r="C187" s="149" t="s">
        <v>54</v>
      </c>
      <c r="D187" s="150" t="s">
        <v>55</v>
      </c>
      <c r="E187" s="150" t="s">
        <v>723</v>
      </c>
      <c r="F187" s="150" t="s">
        <v>56</v>
      </c>
      <c r="G187" s="150" t="s">
        <v>62</v>
      </c>
      <c r="H187" s="150" t="s">
        <v>63</v>
      </c>
      <c r="I187" s="150" t="s">
        <v>58</v>
      </c>
      <c r="J187" s="151" t="s">
        <v>59</v>
      </c>
      <c r="K187" s="181" t="s">
        <v>68</v>
      </c>
      <c r="L187" s="181" t="s">
        <v>52</v>
      </c>
      <c r="M187" s="181" t="s">
        <v>13</v>
      </c>
      <c r="N187" s="181" t="s">
        <v>10</v>
      </c>
      <c r="O187" s="181" t="s">
        <v>21</v>
      </c>
      <c r="P187" s="182">
        <v>0</v>
      </c>
      <c r="Q187" s="182"/>
      <c r="R187" s="182"/>
      <c r="S187" s="183" t="s">
        <v>10</v>
      </c>
      <c r="T187" s="184"/>
      <c r="U187" s="185"/>
      <c r="V187" s="184"/>
      <c r="W187" s="185"/>
      <c r="X187" s="184"/>
      <c r="Y187" s="185"/>
    </row>
    <row r="188" spans="1:25" s="186" customFormat="1" ht="31.5" customHeight="1" x14ac:dyDescent="0.3">
      <c r="A188" s="1054"/>
      <c r="B188" s="1029"/>
      <c r="C188" s="149" t="s">
        <v>54</v>
      </c>
      <c r="D188" s="150" t="s">
        <v>55</v>
      </c>
      <c r="E188" s="150" t="s">
        <v>56</v>
      </c>
      <c r="F188" s="150" t="s">
        <v>56</v>
      </c>
      <c r="G188" s="150" t="s">
        <v>57</v>
      </c>
      <c r="H188" s="150" t="s">
        <v>56</v>
      </c>
      <c r="I188" s="150" t="s">
        <v>1142</v>
      </c>
      <c r="J188" s="151" t="s">
        <v>59</v>
      </c>
      <c r="K188" s="181" t="s">
        <v>68</v>
      </c>
      <c r="L188" s="181" t="s">
        <v>12</v>
      </c>
      <c r="M188" s="181" t="s">
        <v>13</v>
      </c>
      <c r="N188" s="181" t="s">
        <v>714</v>
      </c>
      <c r="O188" s="181" t="s">
        <v>708</v>
      </c>
      <c r="P188" s="182">
        <f>'классное 266 (2022)500.02.0006'!E12</f>
        <v>10000</v>
      </c>
      <c r="Q188" s="182">
        <f>'классное 266 (2023)500.02.0006'!E12</f>
        <v>0</v>
      </c>
      <c r="R188" s="182">
        <f>'классное 266 (2024)500.02.0006'!E12</f>
        <v>0</v>
      </c>
      <c r="S188" s="183" t="s">
        <v>10</v>
      </c>
      <c r="T188" s="184"/>
      <c r="U188" s="185"/>
      <c r="V188" s="184"/>
      <c r="W188" s="185"/>
      <c r="X188" s="184"/>
      <c r="Y188" s="185"/>
    </row>
    <row r="189" spans="1:25" s="169" customFormat="1" ht="61.5" customHeight="1" x14ac:dyDescent="0.3">
      <c r="A189" s="206" t="s">
        <v>158</v>
      </c>
      <c r="B189" s="207">
        <v>2120</v>
      </c>
      <c r="C189" s="1035" t="s">
        <v>10</v>
      </c>
      <c r="D189" s="1036"/>
      <c r="E189" s="1036"/>
      <c r="F189" s="1036"/>
      <c r="G189" s="1036"/>
      <c r="H189" s="1036"/>
      <c r="I189" s="1036"/>
      <c r="J189" s="1037"/>
      <c r="K189" s="1035" t="s">
        <v>10</v>
      </c>
      <c r="L189" s="1036"/>
      <c r="M189" s="1036"/>
      <c r="N189" s="1036"/>
      <c r="O189" s="1037"/>
      <c r="P189" s="208">
        <f>SUM(P190:P208)</f>
        <v>416626</v>
      </c>
      <c r="Q189" s="208">
        <f>SUM(Q190:Q208)</f>
        <v>450126</v>
      </c>
      <c r="R189" s="208">
        <f>SUM(R190:R208)</f>
        <v>461926</v>
      </c>
      <c r="S189" s="209" t="s">
        <v>10</v>
      </c>
      <c r="T189" s="184"/>
      <c r="U189" s="185"/>
      <c r="V189" s="184"/>
      <c r="W189" s="185"/>
      <c r="X189" s="184"/>
      <c r="Y189" s="185"/>
    </row>
    <row r="190" spans="1:25" s="186" customFormat="1" ht="31.5" customHeight="1" x14ac:dyDescent="0.3">
      <c r="A190" s="1024" t="s">
        <v>69</v>
      </c>
      <c r="B190" s="1027">
        <v>2121</v>
      </c>
      <c r="C190" s="149" t="s">
        <v>54</v>
      </c>
      <c r="D190" s="150" t="s">
        <v>55</v>
      </c>
      <c r="E190" s="150" t="s">
        <v>56</v>
      </c>
      <c r="F190" s="150" t="s">
        <v>56</v>
      </c>
      <c r="G190" s="150" t="s">
        <v>57</v>
      </c>
      <c r="H190" s="150" t="s">
        <v>56</v>
      </c>
      <c r="I190" s="150" t="s">
        <v>64</v>
      </c>
      <c r="J190" s="151" t="s">
        <v>70</v>
      </c>
      <c r="K190" s="181" t="s">
        <v>71</v>
      </c>
      <c r="L190" s="181" t="s">
        <v>12</v>
      </c>
      <c r="M190" s="181" t="s">
        <v>13</v>
      </c>
      <c r="N190" s="181" t="s">
        <v>10</v>
      </c>
      <c r="O190" s="181" t="s">
        <v>14</v>
      </c>
      <c r="P190" s="182">
        <v>0</v>
      </c>
      <c r="Q190" s="182"/>
      <c r="R190" s="182"/>
      <c r="S190" s="183" t="s">
        <v>10</v>
      </c>
      <c r="T190" s="184"/>
      <c r="U190" s="185"/>
      <c r="V190" s="184"/>
      <c r="W190" s="185"/>
      <c r="X190" s="184"/>
      <c r="Y190" s="185"/>
    </row>
    <row r="191" spans="1:25" s="186" customFormat="1" ht="31.5" customHeight="1" x14ac:dyDescent="0.3">
      <c r="A191" s="1025"/>
      <c r="B191" s="1028"/>
      <c r="C191" s="149" t="s">
        <v>54</v>
      </c>
      <c r="D191" s="150" t="s">
        <v>55</v>
      </c>
      <c r="E191" s="150" t="s">
        <v>56</v>
      </c>
      <c r="F191" s="150" t="s">
        <v>56</v>
      </c>
      <c r="G191" s="150" t="s">
        <v>57</v>
      </c>
      <c r="H191" s="150" t="s">
        <v>56</v>
      </c>
      <c r="I191" s="150" t="s">
        <v>64</v>
      </c>
      <c r="J191" s="151" t="s">
        <v>70</v>
      </c>
      <c r="K191" s="181" t="s">
        <v>71</v>
      </c>
      <c r="L191" s="181" t="s">
        <v>52</v>
      </c>
      <c r="M191" s="181" t="s">
        <v>13</v>
      </c>
      <c r="N191" s="181" t="s">
        <v>10</v>
      </c>
      <c r="O191" s="181" t="s">
        <v>14</v>
      </c>
      <c r="P191" s="182">
        <v>0</v>
      </c>
      <c r="Q191" s="182"/>
      <c r="R191" s="182"/>
      <c r="S191" s="183" t="s">
        <v>10</v>
      </c>
      <c r="T191" s="184"/>
      <c r="U191" s="185"/>
      <c r="V191" s="184"/>
      <c r="W191" s="185"/>
      <c r="X191" s="184"/>
      <c r="Y191" s="185"/>
    </row>
    <row r="192" spans="1:25" s="186" customFormat="1" ht="31.5" customHeight="1" x14ac:dyDescent="0.3">
      <c r="A192" s="1025"/>
      <c r="B192" s="1028"/>
      <c r="C192" s="149" t="s">
        <v>54</v>
      </c>
      <c r="D192" s="150" t="s">
        <v>55</v>
      </c>
      <c r="E192" s="150" t="s">
        <v>56</v>
      </c>
      <c r="F192" s="150" t="s">
        <v>56</v>
      </c>
      <c r="G192" s="150" t="s">
        <v>57</v>
      </c>
      <c r="H192" s="150" t="s">
        <v>56</v>
      </c>
      <c r="I192" s="150" t="s">
        <v>64</v>
      </c>
      <c r="J192" s="151" t="s">
        <v>70</v>
      </c>
      <c r="K192" s="181" t="s">
        <v>71</v>
      </c>
      <c r="L192" s="181" t="s">
        <v>12</v>
      </c>
      <c r="M192" s="181" t="s">
        <v>13</v>
      </c>
      <c r="N192" s="181" t="s">
        <v>34</v>
      </c>
      <c r="O192" s="181" t="s">
        <v>25</v>
      </c>
      <c r="P192" s="182">
        <f>'212, 226 КВР 112 (2022)Р-Н'!F13</f>
        <v>0</v>
      </c>
      <c r="Q192" s="182"/>
      <c r="R192" s="182"/>
      <c r="S192" s="183" t="s">
        <v>10</v>
      </c>
      <c r="T192" s="184"/>
      <c r="U192" s="185"/>
      <c r="V192" s="184"/>
      <c r="W192" s="185"/>
      <c r="X192" s="184"/>
      <c r="Y192" s="185"/>
    </row>
    <row r="193" spans="1:25" s="186" customFormat="1" ht="31.5" customHeight="1" x14ac:dyDescent="0.3">
      <c r="A193" s="1025"/>
      <c r="B193" s="1028"/>
      <c r="C193" s="149" t="s">
        <v>54</v>
      </c>
      <c r="D193" s="150" t="s">
        <v>55</v>
      </c>
      <c r="E193" s="150" t="s">
        <v>56</v>
      </c>
      <c r="F193" s="150" t="s">
        <v>56</v>
      </c>
      <c r="G193" s="150" t="s">
        <v>57</v>
      </c>
      <c r="H193" s="150" t="s">
        <v>56</v>
      </c>
      <c r="I193" s="150" t="s">
        <v>64</v>
      </c>
      <c r="J193" s="151" t="s">
        <v>70</v>
      </c>
      <c r="K193" s="181" t="s">
        <v>71</v>
      </c>
      <c r="L193" s="181" t="s">
        <v>52</v>
      </c>
      <c r="M193" s="181" t="s">
        <v>13</v>
      </c>
      <c r="N193" s="181" t="s">
        <v>10</v>
      </c>
      <c r="O193" s="181" t="s">
        <v>25</v>
      </c>
      <c r="P193" s="182">
        <f>'212, 226 КВР 112 (2022)Р-Н'!F20+'212, 226 КВР 112 (2022)Р-Н'!F27</f>
        <v>0</v>
      </c>
      <c r="Q193" s="182"/>
      <c r="R193" s="182"/>
      <c r="S193" s="183" t="s">
        <v>10</v>
      </c>
      <c r="T193" s="184"/>
      <c r="U193" s="185"/>
      <c r="V193" s="184"/>
      <c r="W193" s="185"/>
      <c r="X193" s="184"/>
      <c r="Y193" s="185"/>
    </row>
    <row r="194" spans="1:25" s="186" customFormat="1" ht="31.5" customHeight="1" x14ac:dyDescent="0.3">
      <c r="A194" s="1025"/>
      <c r="B194" s="1028"/>
      <c r="C194" s="149" t="s">
        <v>54</v>
      </c>
      <c r="D194" s="150" t="s">
        <v>55</v>
      </c>
      <c r="E194" s="150" t="s">
        <v>56</v>
      </c>
      <c r="F194" s="150" t="s">
        <v>56</v>
      </c>
      <c r="G194" s="150" t="s">
        <v>57</v>
      </c>
      <c r="H194" s="150" t="s">
        <v>56</v>
      </c>
      <c r="I194" s="150" t="s">
        <v>58</v>
      </c>
      <c r="J194" s="151" t="s">
        <v>70</v>
      </c>
      <c r="K194" s="181" t="s">
        <v>71</v>
      </c>
      <c r="L194" s="181" t="s">
        <v>12</v>
      </c>
      <c r="M194" s="181" t="s">
        <v>13</v>
      </c>
      <c r="N194" s="181" t="s">
        <v>20</v>
      </c>
      <c r="O194" s="181" t="s">
        <v>21</v>
      </c>
      <c r="P194" s="182">
        <f>'212, 226 КВР 112 (2022)КРАЙ'!F12</f>
        <v>20000</v>
      </c>
      <c r="Q194" s="182">
        <f>'212, 226 КВР 112 (2023)КРАЙ'!F12</f>
        <v>20000</v>
      </c>
      <c r="R194" s="182">
        <f>'212, 226 КВР 112 (2024)КРАЙ'!F12</f>
        <v>20000</v>
      </c>
      <c r="S194" s="183" t="s">
        <v>10</v>
      </c>
      <c r="T194" s="184"/>
      <c r="U194" s="185"/>
      <c r="V194" s="184"/>
      <c r="W194" s="185"/>
      <c r="X194" s="184"/>
      <c r="Y194" s="185"/>
    </row>
    <row r="195" spans="1:25" s="186" customFormat="1" ht="31.5" customHeight="1" x14ac:dyDescent="0.3">
      <c r="A195" s="1025"/>
      <c r="B195" s="1028"/>
      <c r="C195" s="149" t="s">
        <v>54</v>
      </c>
      <c r="D195" s="150" t="s">
        <v>55</v>
      </c>
      <c r="E195" s="150" t="s">
        <v>56</v>
      </c>
      <c r="F195" s="150" t="s">
        <v>56</v>
      </c>
      <c r="G195" s="150" t="s">
        <v>57</v>
      </c>
      <c r="H195" s="150" t="s">
        <v>56</v>
      </c>
      <c r="I195" s="150" t="s">
        <v>58</v>
      </c>
      <c r="J195" s="151" t="s">
        <v>70</v>
      </c>
      <c r="K195" s="181" t="s">
        <v>71</v>
      </c>
      <c r="L195" s="181" t="s">
        <v>52</v>
      </c>
      <c r="M195" s="181" t="s">
        <v>13</v>
      </c>
      <c r="N195" s="181" t="s">
        <v>10</v>
      </c>
      <c r="O195" s="181" t="s">
        <v>21</v>
      </c>
      <c r="P195" s="182">
        <v>0</v>
      </c>
      <c r="Q195" s="182"/>
      <c r="R195" s="182"/>
      <c r="S195" s="183" t="s">
        <v>10</v>
      </c>
      <c r="T195" s="184"/>
      <c r="U195" s="185"/>
      <c r="V195" s="184"/>
      <c r="W195" s="185"/>
      <c r="X195" s="184"/>
      <c r="Y195" s="185"/>
    </row>
    <row r="196" spans="1:25" s="186" customFormat="1" ht="31.5" customHeight="1" x14ac:dyDescent="0.3">
      <c r="A196" s="1024" t="s">
        <v>72</v>
      </c>
      <c r="B196" s="1027">
        <v>2122</v>
      </c>
      <c r="C196" s="149" t="s">
        <v>54</v>
      </c>
      <c r="D196" s="150" t="s">
        <v>55</v>
      </c>
      <c r="E196" s="150" t="s">
        <v>56</v>
      </c>
      <c r="F196" s="150" t="s">
        <v>56</v>
      </c>
      <c r="G196" s="150" t="s">
        <v>57</v>
      </c>
      <c r="H196" s="150" t="s">
        <v>56</v>
      </c>
      <c r="I196" s="150" t="s">
        <v>64</v>
      </c>
      <c r="J196" s="151" t="s">
        <v>70</v>
      </c>
      <c r="K196" s="181" t="s">
        <v>73</v>
      </c>
      <c r="L196" s="181" t="s">
        <v>12</v>
      </c>
      <c r="M196" s="181" t="s">
        <v>13</v>
      </c>
      <c r="N196" s="181" t="s">
        <v>10</v>
      </c>
      <c r="O196" s="181" t="s">
        <v>14</v>
      </c>
      <c r="P196" s="182">
        <v>0</v>
      </c>
      <c r="Q196" s="182"/>
      <c r="R196" s="182"/>
      <c r="S196" s="183" t="s">
        <v>10</v>
      </c>
      <c r="T196" s="184"/>
      <c r="U196" s="185"/>
      <c r="V196" s="184"/>
      <c r="W196" s="185"/>
      <c r="X196" s="184"/>
      <c r="Y196" s="185"/>
    </row>
    <row r="197" spans="1:25" s="186" customFormat="1" ht="31.5" customHeight="1" x14ac:dyDescent="0.3">
      <c r="A197" s="1025"/>
      <c r="B197" s="1028"/>
      <c r="C197" s="149" t="s">
        <v>54</v>
      </c>
      <c r="D197" s="150" t="s">
        <v>55</v>
      </c>
      <c r="E197" s="150" t="s">
        <v>56</v>
      </c>
      <c r="F197" s="150" t="s">
        <v>56</v>
      </c>
      <c r="G197" s="150" t="s">
        <v>57</v>
      </c>
      <c r="H197" s="150" t="s">
        <v>56</v>
      </c>
      <c r="I197" s="150" t="s">
        <v>64</v>
      </c>
      <c r="J197" s="151" t="s">
        <v>70</v>
      </c>
      <c r="K197" s="181" t="s">
        <v>73</v>
      </c>
      <c r="L197" s="181" t="s">
        <v>52</v>
      </c>
      <c r="M197" s="181" t="s">
        <v>13</v>
      </c>
      <c r="N197" s="181" t="s">
        <v>10</v>
      </c>
      <c r="O197" s="181" t="s">
        <v>14</v>
      </c>
      <c r="P197" s="182">
        <v>0</v>
      </c>
      <c r="Q197" s="182"/>
      <c r="R197" s="182"/>
      <c r="S197" s="183" t="s">
        <v>10</v>
      </c>
      <c r="T197" s="184"/>
      <c r="U197" s="185"/>
      <c r="V197" s="184"/>
      <c r="W197" s="185"/>
      <c r="X197" s="184"/>
      <c r="Y197" s="185"/>
    </row>
    <row r="198" spans="1:25" s="186" customFormat="1" ht="31.5" customHeight="1" x14ac:dyDescent="0.3">
      <c r="A198" s="1025"/>
      <c r="B198" s="1028"/>
      <c r="C198" s="149" t="s">
        <v>54</v>
      </c>
      <c r="D198" s="150" t="s">
        <v>55</v>
      </c>
      <c r="E198" s="150" t="s">
        <v>56</v>
      </c>
      <c r="F198" s="150" t="s">
        <v>56</v>
      </c>
      <c r="G198" s="150" t="s">
        <v>57</v>
      </c>
      <c r="H198" s="150" t="s">
        <v>56</v>
      </c>
      <c r="I198" s="150" t="s">
        <v>64</v>
      </c>
      <c r="J198" s="151" t="s">
        <v>70</v>
      </c>
      <c r="K198" s="181" t="s">
        <v>73</v>
      </c>
      <c r="L198" s="181" t="s">
        <v>12</v>
      </c>
      <c r="M198" s="181" t="s">
        <v>13</v>
      </c>
      <c r="N198" s="181" t="s">
        <v>34</v>
      </c>
      <c r="O198" s="181" t="s">
        <v>25</v>
      </c>
      <c r="P198" s="182">
        <f>'212, 226 КВР 112 (2022)Р-Н'!F16</f>
        <v>0</v>
      </c>
      <c r="Q198" s="182"/>
      <c r="R198" s="182"/>
      <c r="S198" s="183" t="s">
        <v>10</v>
      </c>
      <c r="T198" s="184"/>
      <c r="U198" s="185"/>
      <c r="V198" s="184"/>
      <c r="W198" s="185"/>
      <c r="X198" s="184"/>
      <c r="Y198" s="185"/>
    </row>
    <row r="199" spans="1:25" s="186" customFormat="1" ht="31.5" customHeight="1" x14ac:dyDescent="0.3">
      <c r="A199" s="1025"/>
      <c r="B199" s="1028"/>
      <c r="C199" s="149" t="s">
        <v>54</v>
      </c>
      <c r="D199" s="150" t="s">
        <v>55</v>
      </c>
      <c r="E199" s="150" t="s">
        <v>56</v>
      </c>
      <c r="F199" s="150" t="s">
        <v>56</v>
      </c>
      <c r="G199" s="150" t="s">
        <v>57</v>
      </c>
      <c r="H199" s="150" t="s">
        <v>56</v>
      </c>
      <c r="I199" s="150" t="s">
        <v>64</v>
      </c>
      <c r="J199" s="151" t="s">
        <v>70</v>
      </c>
      <c r="K199" s="181" t="s">
        <v>73</v>
      </c>
      <c r="L199" s="181" t="s">
        <v>52</v>
      </c>
      <c r="M199" s="181" t="s">
        <v>13</v>
      </c>
      <c r="N199" s="181" t="s">
        <v>10</v>
      </c>
      <c r="O199" s="181" t="s">
        <v>25</v>
      </c>
      <c r="P199" s="182">
        <f>'212, 226 КВР 112 (2022)Р-Н'!F23+'212, 226 КВР 112 (2022)Р-Н'!F30</f>
        <v>0</v>
      </c>
      <c r="Q199" s="182"/>
      <c r="R199" s="182"/>
      <c r="S199" s="183" t="s">
        <v>10</v>
      </c>
      <c r="T199" s="184"/>
      <c r="U199" s="185"/>
      <c r="V199" s="184"/>
      <c r="W199" s="185"/>
      <c r="X199" s="184"/>
      <c r="Y199" s="185"/>
    </row>
    <row r="200" spans="1:25" s="186" customFormat="1" ht="31.5" customHeight="1" x14ac:dyDescent="0.3">
      <c r="A200" s="1025"/>
      <c r="B200" s="1028"/>
      <c r="C200" s="149" t="s">
        <v>54</v>
      </c>
      <c r="D200" s="150" t="s">
        <v>55</v>
      </c>
      <c r="E200" s="150" t="s">
        <v>56</v>
      </c>
      <c r="F200" s="150" t="s">
        <v>56</v>
      </c>
      <c r="G200" s="150" t="s">
        <v>57</v>
      </c>
      <c r="H200" s="150" t="s">
        <v>56</v>
      </c>
      <c r="I200" s="150" t="s">
        <v>58</v>
      </c>
      <c r="J200" s="151" t="s">
        <v>70</v>
      </c>
      <c r="K200" s="181" t="s">
        <v>73</v>
      </c>
      <c r="L200" s="181" t="s">
        <v>12</v>
      </c>
      <c r="M200" s="181" t="s">
        <v>13</v>
      </c>
      <c r="N200" s="181" t="s">
        <v>20</v>
      </c>
      <c r="O200" s="181" t="s">
        <v>21</v>
      </c>
      <c r="P200" s="182">
        <f>'212, 226 КВР 112 (2022)КРАЙ'!F15</f>
        <v>10000</v>
      </c>
      <c r="Q200" s="182">
        <f>'212, 226 КВР 112 (2023)КРАЙ'!F15</f>
        <v>10000</v>
      </c>
      <c r="R200" s="182">
        <f>'212, 226 КВР 112 (2024)КРАЙ'!F15</f>
        <v>10000</v>
      </c>
      <c r="S200" s="183" t="s">
        <v>10</v>
      </c>
      <c r="T200" s="184"/>
      <c r="U200" s="185"/>
      <c r="V200" s="184"/>
      <c r="W200" s="185"/>
      <c r="X200" s="184"/>
      <c r="Y200" s="185"/>
    </row>
    <row r="201" spans="1:25" s="186" customFormat="1" ht="31.5" customHeight="1" x14ac:dyDescent="0.3">
      <c r="A201" s="1026"/>
      <c r="B201" s="1029"/>
      <c r="C201" s="149" t="s">
        <v>54</v>
      </c>
      <c r="D201" s="150" t="s">
        <v>55</v>
      </c>
      <c r="E201" s="150" t="s">
        <v>56</v>
      </c>
      <c r="F201" s="150" t="s">
        <v>56</v>
      </c>
      <c r="G201" s="150" t="s">
        <v>57</v>
      </c>
      <c r="H201" s="150" t="s">
        <v>56</v>
      </c>
      <c r="I201" s="150" t="s">
        <v>58</v>
      </c>
      <c r="J201" s="151" t="s">
        <v>70</v>
      </c>
      <c r="K201" s="181" t="s">
        <v>73</v>
      </c>
      <c r="L201" s="181" t="s">
        <v>52</v>
      </c>
      <c r="M201" s="181" t="s">
        <v>13</v>
      </c>
      <c r="N201" s="181" t="s">
        <v>10</v>
      </c>
      <c r="O201" s="181" t="s">
        <v>21</v>
      </c>
      <c r="P201" s="182">
        <v>0</v>
      </c>
      <c r="Q201" s="182"/>
      <c r="R201" s="182"/>
      <c r="S201" s="183" t="s">
        <v>10</v>
      </c>
      <c r="T201" s="184"/>
      <c r="U201" s="185"/>
      <c r="V201" s="184"/>
      <c r="W201" s="185"/>
      <c r="X201" s="184"/>
      <c r="Y201" s="185"/>
    </row>
    <row r="202" spans="1:25" s="186" customFormat="1" ht="31.5" customHeight="1" x14ac:dyDescent="0.3">
      <c r="A202" s="1024" t="s">
        <v>67</v>
      </c>
      <c r="B202" s="1027">
        <v>2123</v>
      </c>
      <c r="C202" s="149" t="s">
        <v>54</v>
      </c>
      <c r="D202" s="150" t="s">
        <v>55</v>
      </c>
      <c r="E202" s="150" t="s">
        <v>56</v>
      </c>
      <c r="F202" s="150" t="s">
        <v>56</v>
      </c>
      <c r="G202" s="150" t="s">
        <v>57</v>
      </c>
      <c r="H202" s="150" t="s">
        <v>56</v>
      </c>
      <c r="I202" s="150" t="s">
        <v>64</v>
      </c>
      <c r="J202" s="151" t="s">
        <v>70</v>
      </c>
      <c r="K202" s="181" t="s">
        <v>68</v>
      </c>
      <c r="L202" s="181" t="s">
        <v>12</v>
      </c>
      <c r="M202" s="181" t="s">
        <v>13</v>
      </c>
      <c r="N202" s="181" t="s">
        <v>10</v>
      </c>
      <c r="O202" s="181" t="s">
        <v>14</v>
      </c>
      <c r="P202" s="182">
        <v>0</v>
      </c>
      <c r="Q202" s="182"/>
      <c r="R202" s="182"/>
      <c r="S202" s="183" t="s">
        <v>10</v>
      </c>
      <c r="T202" s="184"/>
      <c r="U202" s="185"/>
      <c r="V202" s="184"/>
      <c r="W202" s="185"/>
      <c r="X202" s="184"/>
      <c r="Y202" s="185"/>
    </row>
    <row r="203" spans="1:25" s="186" customFormat="1" ht="31.5" customHeight="1" x14ac:dyDescent="0.3">
      <c r="A203" s="1025"/>
      <c r="B203" s="1028"/>
      <c r="C203" s="149" t="s">
        <v>54</v>
      </c>
      <c r="D203" s="150" t="s">
        <v>55</v>
      </c>
      <c r="E203" s="150" t="s">
        <v>56</v>
      </c>
      <c r="F203" s="150" t="s">
        <v>56</v>
      </c>
      <c r="G203" s="150" t="s">
        <v>57</v>
      </c>
      <c r="H203" s="150" t="s">
        <v>56</v>
      </c>
      <c r="I203" s="150" t="s">
        <v>64</v>
      </c>
      <c r="J203" s="151" t="s">
        <v>70</v>
      </c>
      <c r="K203" s="181" t="s">
        <v>68</v>
      </c>
      <c r="L203" s="181" t="s">
        <v>52</v>
      </c>
      <c r="M203" s="181" t="s">
        <v>13</v>
      </c>
      <c r="N203" s="181" t="s">
        <v>10</v>
      </c>
      <c r="O203" s="181" t="s">
        <v>14</v>
      </c>
      <c r="P203" s="182">
        <v>0</v>
      </c>
      <c r="Q203" s="182"/>
      <c r="R203" s="182"/>
      <c r="S203" s="183" t="s">
        <v>10</v>
      </c>
      <c r="T203" s="184"/>
      <c r="U203" s="185"/>
      <c r="V203" s="184"/>
      <c r="W203" s="185"/>
      <c r="X203" s="184"/>
      <c r="Y203" s="185"/>
    </row>
    <row r="204" spans="1:25" s="186" customFormat="1" ht="31.5" customHeight="1" x14ac:dyDescent="0.3">
      <c r="A204" s="1025"/>
      <c r="B204" s="1028"/>
      <c r="C204" s="149" t="s">
        <v>54</v>
      </c>
      <c r="D204" s="150" t="s">
        <v>55</v>
      </c>
      <c r="E204" s="150" t="s">
        <v>56</v>
      </c>
      <c r="F204" s="150" t="s">
        <v>56</v>
      </c>
      <c r="G204" s="150" t="s">
        <v>57</v>
      </c>
      <c r="H204" s="150" t="s">
        <v>56</v>
      </c>
      <c r="I204" s="150" t="s">
        <v>64</v>
      </c>
      <c r="J204" s="151" t="s">
        <v>70</v>
      </c>
      <c r="K204" s="181" t="s">
        <v>68</v>
      </c>
      <c r="L204" s="181" t="s">
        <v>12</v>
      </c>
      <c r="M204" s="181" t="s">
        <v>13</v>
      </c>
      <c r="N204" s="181" t="s">
        <v>34</v>
      </c>
      <c r="O204" s="181" t="s">
        <v>25</v>
      </c>
      <c r="P204" s="182">
        <f>'266 КВР 112 (2022)Р-Н'!F12</f>
        <v>0</v>
      </c>
      <c r="Q204" s="182"/>
      <c r="R204" s="182"/>
      <c r="S204" s="183" t="s">
        <v>10</v>
      </c>
      <c r="T204" s="184"/>
      <c r="U204" s="185"/>
      <c r="V204" s="184"/>
      <c r="W204" s="185"/>
      <c r="X204" s="184"/>
      <c r="Y204" s="185"/>
    </row>
    <row r="205" spans="1:25" s="186" customFormat="1" ht="31.5" customHeight="1" x14ac:dyDescent="0.3">
      <c r="A205" s="1025"/>
      <c r="B205" s="1028"/>
      <c r="C205" s="149" t="s">
        <v>54</v>
      </c>
      <c r="D205" s="150" t="s">
        <v>55</v>
      </c>
      <c r="E205" s="150" t="s">
        <v>56</v>
      </c>
      <c r="F205" s="150" t="s">
        <v>56</v>
      </c>
      <c r="G205" s="150" t="s">
        <v>57</v>
      </c>
      <c r="H205" s="150" t="s">
        <v>56</v>
      </c>
      <c r="I205" s="150" t="s">
        <v>64</v>
      </c>
      <c r="J205" s="151" t="s">
        <v>70</v>
      </c>
      <c r="K205" s="181" t="s">
        <v>68</v>
      </c>
      <c r="L205" s="181" t="s">
        <v>52</v>
      </c>
      <c r="M205" s="181" t="s">
        <v>13</v>
      </c>
      <c r="N205" s="181" t="s">
        <v>10</v>
      </c>
      <c r="O205" s="181" t="s">
        <v>25</v>
      </c>
      <c r="P205" s="182">
        <f>'266 КВР 112 (2022)Р-Н'!F15+'266 КВР 112 (2022)Р-Н'!F18</f>
        <v>0</v>
      </c>
      <c r="Q205" s="182"/>
      <c r="R205" s="182"/>
      <c r="S205" s="183" t="s">
        <v>10</v>
      </c>
      <c r="T205" s="184"/>
      <c r="U205" s="185"/>
      <c r="V205" s="184"/>
      <c r="W205" s="185"/>
      <c r="X205" s="184"/>
      <c r="Y205" s="185"/>
    </row>
    <row r="206" spans="1:25" s="186" customFormat="1" ht="31.5" customHeight="1" x14ac:dyDescent="0.3">
      <c r="A206" s="1025"/>
      <c r="B206" s="1028"/>
      <c r="C206" s="149" t="s">
        <v>54</v>
      </c>
      <c r="D206" s="150" t="s">
        <v>55</v>
      </c>
      <c r="E206" s="150" t="s">
        <v>56</v>
      </c>
      <c r="F206" s="150" t="s">
        <v>56</v>
      </c>
      <c r="G206" s="150" t="s">
        <v>57</v>
      </c>
      <c r="H206" s="150" t="s">
        <v>56</v>
      </c>
      <c r="I206" s="150" t="s">
        <v>58</v>
      </c>
      <c r="J206" s="151" t="s">
        <v>70</v>
      </c>
      <c r="K206" s="181" t="s">
        <v>68</v>
      </c>
      <c r="L206" s="181" t="s">
        <v>12</v>
      </c>
      <c r="M206" s="181" t="s">
        <v>13</v>
      </c>
      <c r="N206" s="181" t="s">
        <v>20</v>
      </c>
      <c r="O206" s="181" t="s">
        <v>21</v>
      </c>
      <c r="P206" s="182">
        <f>'266 КВР 112 (2022)КРАЙ'!F11</f>
        <v>0</v>
      </c>
      <c r="Q206" s="182"/>
      <c r="R206" s="182"/>
      <c r="S206" s="183" t="s">
        <v>10</v>
      </c>
      <c r="T206" s="184"/>
      <c r="U206" s="185"/>
      <c r="V206" s="184"/>
      <c r="W206" s="185"/>
      <c r="X206" s="184"/>
      <c r="Y206" s="185"/>
    </row>
    <row r="207" spans="1:25" s="186" customFormat="1" ht="31.5" customHeight="1" x14ac:dyDescent="0.3">
      <c r="A207" s="1026"/>
      <c r="B207" s="1029"/>
      <c r="C207" s="149" t="s">
        <v>54</v>
      </c>
      <c r="D207" s="150" t="s">
        <v>55</v>
      </c>
      <c r="E207" s="150" t="s">
        <v>56</v>
      </c>
      <c r="F207" s="150" t="s">
        <v>56</v>
      </c>
      <c r="G207" s="150" t="s">
        <v>57</v>
      </c>
      <c r="H207" s="150" t="s">
        <v>56</v>
      </c>
      <c r="I207" s="150" t="s">
        <v>58</v>
      </c>
      <c r="J207" s="151" t="s">
        <v>70</v>
      </c>
      <c r="K207" s="181" t="s">
        <v>68</v>
      </c>
      <c r="L207" s="181" t="s">
        <v>52</v>
      </c>
      <c r="M207" s="181" t="s">
        <v>13</v>
      </c>
      <c r="N207" s="181" t="s">
        <v>10</v>
      </c>
      <c r="O207" s="181" t="s">
        <v>21</v>
      </c>
      <c r="P207" s="182">
        <v>0</v>
      </c>
      <c r="Q207" s="182"/>
      <c r="R207" s="182"/>
      <c r="S207" s="183" t="s">
        <v>10</v>
      </c>
      <c r="T207" s="184"/>
      <c r="U207" s="185"/>
      <c r="V207" s="184"/>
      <c r="W207" s="185"/>
      <c r="X207" s="184"/>
      <c r="Y207" s="185"/>
    </row>
    <row r="208" spans="1:25" s="186" customFormat="1" ht="31.5" customHeight="1" x14ac:dyDescent="0.3">
      <c r="A208" s="211" t="s">
        <v>74</v>
      </c>
      <c r="B208" s="212">
        <v>2124</v>
      </c>
      <c r="C208" s="149" t="s">
        <v>54</v>
      </c>
      <c r="D208" s="150" t="s">
        <v>55</v>
      </c>
      <c r="E208" s="150" t="s">
        <v>56</v>
      </c>
      <c r="F208" s="150" t="s">
        <v>56</v>
      </c>
      <c r="G208" s="150" t="s">
        <v>57</v>
      </c>
      <c r="H208" s="150" t="s">
        <v>56</v>
      </c>
      <c r="I208" s="150" t="s">
        <v>75</v>
      </c>
      <c r="J208" s="151" t="s">
        <v>70</v>
      </c>
      <c r="K208" s="181" t="s">
        <v>76</v>
      </c>
      <c r="L208" s="181" t="s">
        <v>12</v>
      </c>
      <c r="M208" s="181" t="s">
        <v>13</v>
      </c>
      <c r="N208" s="181" t="s">
        <v>39</v>
      </c>
      <c r="O208" s="181" t="s">
        <v>40</v>
      </c>
      <c r="P208" s="182">
        <f>'267 ЛЬГОТЫ (112) (2022)'!F14</f>
        <v>386626</v>
      </c>
      <c r="Q208" s="182">
        <f>'267 ЛЬГОТЫ (112) (2023)'!F14</f>
        <v>420126</v>
      </c>
      <c r="R208" s="182">
        <f>'267 ЛЬГОТЫ (112) (2024)'!F14</f>
        <v>431926</v>
      </c>
      <c r="S208" s="183" t="s">
        <v>10</v>
      </c>
      <c r="T208" s="184"/>
      <c r="U208" s="185"/>
      <c r="V208" s="184"/>
      <c r="W208" s="185"/>
      <c r="X208" s="184"/>
      <c r="Y208" s="185"/>
    </row>
    <row r="209" spans="1:31" s="169" customFormat="1" ht="77.25" customHeight="1" x14ac:dyDescent="0.35">
      <c r="A209" s="206" t="s">
        <v>761</v>
      </c>
      <c r="B209" s="207">
        <v>2130</v>
      </c>
      <c r="C209" s="1035" t="s">
        <v>10</v>
      </c>
      <c r="D209" s="1036"/>
      <c r="E209" s="1036"/>
      <c r="F209" s="1036"/>
      <c r="G209" s="1036"/>
      <c r="H209" s="1036"/>
      <c r="I209" s="1036"/>
      <c r="J209" s="1037"/>
      <c r="K209" s="1035" t="s">
        <v>10</v>
      </c>
      <c r="L209" s="1036"/>
      <c r="M209" s="1036"/>
      <c r="N209" s="1036"/>
      <c r="O209" s="1037"/>
      <c r="P209" s="208">
        <f>SUM(P210:P215)</f>
        <v>37960</v>
      </c>
      <c r="Q209" s="208">
        <f>SUM(Q210:Q215)</f>
        <v>37960</v>
      </c>
      <c r="R209" s="208">
        <f>SUM(R210:R215)</f>
        <v>37960</v>
      </c>
      <c r="S209" s="209" t="s">
        <v>10</v>
      </c>
      <c r="T209" s="168"/>
      <c r="U209" s="213"/>
      <c r="V209" s="168"/>
      <c r="W209" s="213"/>
      <c r="X209" s="168"/>
      <c r="Y209" s="213"/>
      <c r="Z209" s="214"/>
      <c r="AA209" s="214"/>
      <c r="AB209" s="214"/>
      <c r="AC209" s="214"/>
      <c r="AD209" s="214"/>
      <c r="AE209" s="214"/>
    </row>
    <row r="210" spans="1:31" s="186" customFormat="1" ht="31.5" customHeight="1" x14ac:dyDescent="0.3">
      <c r="A210" s="1024" t="s">
        <v>72</v>
      </c>
      <c r="B210" s="1027">
        <v>2122</v>
      </c>
      <c r="C210" s="149" t="s">
        <v>54</v>
      </c>
      <c r="D210" s="150" t="s">
        <v>55</v>
      </c>
      <c r="E210" s="150" t="s">
        <v>56</v>
      </c>
      <c r="F210" s="150" t="s">
        <v>56</v>
      </c>
      <c r="G210" s="150" t="s">
        <v>9</v>
      </c>
      <c r="H210" s="150" t="s">
        <v>63</v>
      </c>
      <c r="I210" s="150" t="s">
        <v>722</v>
      </c>
      <c r="J210" s="151" t="s">
        <v>762</v>
      </c>
      <c r="K210" s="181" t="s">
        <v>73</v>
      </c>
      <c r="L210" s="181" t="s">
        <v>12</v>
      </c>
      <c r="M210" s="181" t="s">
        <v>13</v>
      </c>
      <c r="N210" s="181" t="s">
        <v>710</v>
      </c>
      <c r="O210" s="181" t="s">
        <v>40</v>
      </c>
      <c r="P210" s="182">
        <f>'226 КВР 113 (2022)500.02.000ЕГЭ'!F15</f>
        <v>37960</v>
      </c>
      <c r="Q210" s="182">
        <f>'226 КВР 113 (2023)500.02.00ЕГЭ'!F15</f>
        <v>37960</v>
      </c>
      <c r="R210" s="182">
        <f>'226 КВР 113 (2024)500.02.00ЕГЭ'!F15</f>
        <v>37960</v>
      </c>
      <c r="S210" s="183" t="s">
        <v>10</v>
      </c>
      <c r="T210" s="184"/>
      <c r="U210" s="185"/>
      <c r="V210" s="184"/>
      <c r="W210" s="185"/>
      <c r="X210" s="184"/>
      <c r="Y210" s="185"/>
    </row>
    <row r="211" spans="1:31" s="186" customFormat="1" ht="31.5" customHeight="1" x14ac:dyDescent="0.3">
      <c r="A211" s="1025"/>
      <c r="B211" s="1028"/>
      <c r="C211" s="149" t="s">
        <v>54</v>
      </c>
      <c r="D211" s="150" t="s">
        <v>55</v>
      </c>
      <c r="E211" s="150" t="s">
        <v>56</v>
      </c>
      <c r="F211" s="150" t="s">
        <v>56</v>
      </c>
      <c r="G211" s="150" t="s">
        <v>57</v>
      </c>
      <c r="H211" s="150" t="s">
        <v>56</v>
      </c>
      <c r="I211" s="150" t="s">
        <v>64</v>
      </c>
      <c r="J211" s="151" t="s">
        <v>762</v>
      </c>
      <c r="K211" s="181" t="s">
        <v>73</v>
      </c>
      <c r="L211" s="181" t="s">
        <v>52</v>
      </c>
      <c r="M211" s="181" t="s">
        <v>13</v>
      </c>
      <c r="N211" s="181" t="s">
        <v>10</v>
      </c>
      <c r="O211" s="181" t="s">
        <v>14</v>
      </c>
      <c r="P211" s="182">
        <v>0</v>
      </c>
      <c r="Q211" s="182"/>
      <c r="R211" s="182"/>
      <c r="S211" s="183" t="s">
        <v>10</v>
      </c>
      <c r="T211" s="184"/>
      <c r="U211" s="185"/>
      <c r="V211" s="184"/>
      <c r="W211" s="185"/>
      <c r="X211" s="184"/>
      <c r="Y211" s="185"/>
    </row>
    <row r="212" spans="1:31" s="186" customFormat="1" ht="31.5" customHeight="1" x14ac:dyDescent="0.3">
      <c r="A212" s="1025"/>
      <c r="B212" s="1028"/>
      <c r="C212" s="149" t="s">
        <v>54</v>
      </c>
      <c r="D212" s="150" t="s">
        <v>55</v>
      </c>
      <c r="E212" s="150" t="s">
        <v>56</v>
      </c>
      <c r="F212" s="150" t="s">
        <v>56</v>
      </c>
      <c r="G212" s="150" t="s">
        <v>57</v>
      </c>
      <c r="H212" s="150" t="s">
        <v>56</v>
      </c>
      <c r="I212" s="150" t="s">
        <v>64</v>
      </c>
      <c r="J212" s="151" t="s">
        <v>762</v>
      </c>
      <c r="K212" s="181" t="s">
        <v>73</v>
      </c>
      <c r="L212" s="181" t="s">
        <v>12</v>
      </c>
      <c r="M212" s="181" t="s">
        <v>13</v>
      </c>
      <c r="N212" s="181" t="s">
        <v>34</v>
      </c>
      <c r="O212" s="181" t="s">
        <v>25</v>
      </c>
      <c r="P212" s="182">
        <f>'226 КВР 113 (2022)Р-Н'!F16</f>
        <v>0</v>
      </c>
      <c r="Q212" s="182"/>
      <c r="R212" s="182"/>
      <c r="S212" s="183" t="s">
        <v>10</v>
      </c>
      <c r="T212" s="184"/>
      <c r="U212" s="185"/>
      <c r="V212" s="184"/>
      <c r="W212" s="185"/>
      <c r="X212" s="184"/>
      <c r="Y212" s="185"/>
    </row>
    <row r="213" spans="1:31" s="186" customFormat="1" ht="31.5" customHeight="1" x14ac:dyDescent="0.3">
      <c r="A213" s="1025"/>
      <c r="B213" s="1028"/>
      <c r="C213" s="149" t="s">
        <v>54</v>
      </c>
      <c r="D213" s="150" t="s">
        <v>55</v>
      </c>
      <c r="E213" s="150" t="s">
        <v>56</v>
      </c>
      <c r="F213" s="150" t="s">
        <v>56</v>
      </c>
      <c r="G213" s="150" t="s">
        <v>57</v>
      </c>
      <c r="H213" s="150" t="s">
        <v>56</v>
      </c>
      <c r="I213" s="150" t="s">
        <v>64</v>
      </c>
      <c r="J213" s="151" t="s">
        <v>762</v>
      </c>
      <c r="K213" s="181" t="s">
        <v>73</v>
      </c>
      <c r="L213" s="181" t="s">
        <v>52</v>
      </c>
      <c r="M213" s="181" t="s">
        <v>13</v>
      </c>
      <c r="N213" s="181" t="s">
        <v>10</v>
      </c>
      <c r="O213" s="181" t="s">
        <v>25</v>
      </c>
      <c r="P213" s="182">
        <f>'226 КВР 113 (2022)Р-Н'!F23+'226 КВР 113 (2022)Р-Н'!F30</f>
        <v>0</v>
      </c>
      <c r="Q213" s="182"/>
      <c r="R213" s="182"/>
      <c r="S213" s="183" t="s">
        <v>10</v>
      </c>
      <c r="T213" s="184"/>
      <c r="U213" s="185"/>
      <c r="V213" s="184"/>
      <c r="W213" s="185"/>
      <c r="X213" s="184"/>
      <c r="Y213" s="185"/>
    </row>
    <row r="214" spans="1:31" s="186" customFormat="1" ht="31.5" customHeight="1" x14ac:dyDescent="0.3">
      <c r="A214" s="1025"/>
      <c r="B214" s="1028"/>
      <c r="C214" s="149" t="s">
        <v>54</v>
      </c>
      <c r="D214" s="150" t="s">
        <v>55</v>
      </c>
      <c r="E214" s="150" t="s">
        <v>56</v>
      </c>
      <c r="F214" s="150" t="s">
        <v>56</v>
      </c>
      <c r="G214" s="150" t="s">
        <v>57</v>
      </c>
      <c r="H214" s="150" t="s">
        <v>56</v>
      </c>
      <c r="I214" s="150" t="s">
        <v>58</v>
      </c>
      <c r="J214" s="151" t="s">
        <v>762</v>
      </c>
      <c r="K214" s="181" t="s">
        <v>73</v>
      </c>
      <c r="L214" s="181" t="s">
        <v>12</v>
      </c>
      <c r="M214" s="181" t="s">
        <v>13</v>
      </c>
      <c r="N214" s="181" t="s">
        <v>20</v>
      </c>
      <c r="O214" s="181" t="s">
        <v>21</v>
      </c>
      <c r="P214" s="182">
        <f>'226 КВР 113 (2022)КРАЙ'!F15</f>
        <v>0</v>
      </c>
      <c r="Q214" s="182"/>
      <c r="R214" s="182"/>
      <c r="S214" s="183" t="s">
        <v>10</v>
      </c>
      <c r="T214" s="184"/>
      <c r="U214" s="185"/>
      <c r="V214" s="184"/>
      <c r="W214" s="185"/>
      <c r="X214" s="184"/>
      <c r="Y214" s="185"/>
    </row>
    <row r="215" spans="1:31" s="186" customFormat="1" ht="31.5" customHeight="1" x14ac:dyDescent="0.3">
      <c r="A215" s="1026"/>
      <c r="B215" s="1029"/>
      <c r="C215" s="149" t="s">
        <v>54</v>
      </c>
      <c r="D215" s="150" t="s">
        <v>55</v>
      </c>
      <c r="E215" s="150" t="s">
        <v>56</v>
      </c>
      <c r="F215" s="150" t="s">
        <v>56</v>
      </c>
      <c r="G215" s="150" t="s">
        <v>57</v>
      </c>
      <c r="H215" s="150" t="s">
        <v>56</v>
      </c>
      <c r="I215" s="150" t="s">
        <v>58</v>
      </c>
      <c r="J215" s="151" t="s">
        <v>762</v>
      </c>
      <c r="K215" s="181" t="s">
        <v>73</v>
      </c>
      <c r="L215" s="181" t="s">
        <v>52</v>
      </c>
      <c r="M215" s="181" t="s">
        <v>13</v>
      </c>
      <c r="N215" s="181" t="s">
        <v>10</v>
      </c>
      <c r="O215" s="181" t="s">
        <v>21</v>
      </c>
      <c r="P215" s="182">
        <v>0</v>
      </c>
      <c r="Q215" s="182"/>
      <c r="R215" s="182"/>
      <c r="S215" s="183" t="s">
        <v>10</v>
      </c>
      <c r="T215" s="184"/>
      <c r="U215" s="185"/>
      <c r="V215" s="184"/>
      <c r="W215" s="185"/>
      <c r="X215" s="184"/>
      <c r="Y215" s="185"/>
    </row>
    <row r="216" spans="1:31" s="169" customFormat="1" ht="77.25" customHeight="1" x14ac:dyDescent="0.3">
      <c r="A216" s="206" t="s">
        <v>159</v>
      </c>
      <c r="B216" s="207">
        <v>2140</v>
      </c>
      <c r="C216" s="1035" t="s">
        <v>10</v>
      </c>
      <c r="D216" s="1036"/>
      <c r="E216" s="1036"/>
      <c r="F216" s="1036"/>
      <c r="G216" s="1036"/>
      <c r="H216" s="1036"/>
      <c r="I216" s="1036"/>
      <c r="J216" s="1037"/>
      <c r="K216" s="1035" t="s">
        <v>10</v>
      </c>
      <c r="L216" s="1036"/>
      <c r="M216" s="1036"/>
      <c r="N216" s="1036"/>
      <c r="O216" s="1037"/>
      <c r="P216" s="208">
        <f>SUM(P217:P272)</f>
        <v>4176872.41</v>
      </c>
      <c r="Q216" s="208">
        <f>SUM(Q217:Q272)</f>
        <v>4178367.92</v>
      </c>
      <c r="R216" s="208">
        <f>SUM(R217:R272)</f>
        <v>4196492.5600000005</v>
      </c>
      <c r="S216" s="209" t="s">
        <v>10</v>
      </c>
      <c r="T216" s="184"/>
      <c r="U216" s="185"/>
      <c r="V216" s="184"/>
      <c r="W216" s="185"/>
      <c r="X216" s="184"/>
      <c r="Y216" s="185"/>
    </row>
    <row r="217" spans="1:31" s="186" customFormat="1" ht="29.25" customHeight="1" x14ac:dyDescent="0.3">
      <c r="A217" s="1033" t="s">
        <v>160</v>
      </c>
      <c r="B217" s="1027">
        <v>2141</v>
      </c>
      <c r="C217" s="149" t="s">
        <v>54</v>
      </c>
      <c r="D217" s="150" t="s">
        <v>55</v>
      </c>
      <c r="E217" s="150" t="s">
        <v>56</v>
      </c>
      <c r="F217" s="150" t="s">
        <v>56</v>
      </c>
      <c r="G217" s="150" t="s">
        <v>57</v>
      </c>
      <c r="H217" s="150" t="s">
        <v>56</v>
      </c>
      <c r="I217" s="150" t="s">
        <v>64</v>
      </c>
      <c r="J217" s="151" t="s">
        <v>77</v>
      </c>
      <c r="K217" s="181" t="s">
        <v>78</v>
      </c>
      <c r="L217" s="181" t="s">
        <v>12</v>
      </c>
      <c r="M217" s="181" t="s">
        <v>13</v>
      </c>
      <c r="N217" s="181" t="s">
        <v>10</v>
      </c>
      <c r="O217" s="181" t="s">
        <v>14</v>
      </c>
      <c r="P217" s="182">
        <v>0</v>
      </c>
      <c r="Q217" s="182">
        <v>0</v>
      </c>
      <c r="R217" s="182">
        <v>0</v>
      </c>
      <c r="S217" s="183" t="s">
        <v>10</v>
      </c>
      <c r="T217" s="184"/>
      <c r="U217" s="185"/>
      <c r="V217" s="184"/>
      <c r="W217" s="185"/>
      <c r="X217" s="184"/>
      <c r="Y217" s="185"/>
    </row>
    <row r="218" spans="1:31" s="186" customFormat="1" ht="29.25" customHeight="1" x14ac:dyDescent="0.3">
      <c r="A218" s="1034"/>
      <c r="B218" s="1028"/>
      <c r="C218" s="149" t="s">
        <v>54</v>
      </c>
      <c r="D218" s="150" t="s">
        <v>55</v>
      </c>
      <c r="E218" s="150" t="s">
        <v>56</v>
      </c>
      <c r="F218" s="150" t="s">
        <v>56</v>
      </c>
      <c r="G218" s="150" t="s">
        <v>57</v>
      </c>
      <c r="H218" s="150" t="s">
        <v>56</v>
      </c>
      <c r="I218" s="150" t="s">
        <v>64</v>
      </c>
      <c r="J218" s="151" t="s">
        <v>77</v>
      </c>
      <c r="K218" s="181" t="s">
        <v>78</v>
      </c>
      <c r="L218" s="181" t="s">
        <v>52</v>
      </c>
      <c r="M218" s="181" t="s">
        <v>13</v>
      </c>
      <c r="N218" s="181" t="s">
        <v>10</v>
      </c>
      <c r="O218" s="181" t="s">
        <v>14</v>
      </c>
      <c r="P218" s="182">
        <v>0</v>
      </c>
      <c r="Q218" s="182"/>
      <c r="R218" s="182"/>
      <c r="S218" s="183" t="s">
        <v>10</v>
      </c>
      <c r="T218" s="184"/>
      <c r="U218" s="185"/>
      <c r="V218" s="184"/>
      <c r="W218" s="185"/>
      <c r="X218" s="184"/>
      <c r="Y218" s="185"/>
    </row>
    <row r="219" spans="1:31" s="186" customFormat="1" ht="29.25" customHeight="1" x14ac:dyDescent="0.3">
      <c r="A219" s="1034"/>
      <c r="B219" s="1028"/>
      <c r="C219" s="149" t="s">
        <v>54</v>
      </c>
      <c r="D219" s="150" t="s">
        <v>55</v>
      </c>
      <c r="E219" s="150" t="s">
        <v>56</v>
      </c>
      <c r="F219" s="150" t="s">
        <v>56</v>
      </c>
      <c r="G219" s="150" t="s">
        <v>57</v>
      </c>
      <c r="H219" s="150" t="s">
        <v>56</v>
      </c>
      <c r="I219" s="150" t="s">
        <v>64</v>
      </c>
      <c r="J219" s="151" t="s">
        <v>77</v>
      </c>
      <c r="K219" s="181" t="s">
        <v>78</v>
      </c>
      <c r="L219" s="181" t="s">
        <v>12</v>
      </c>
      <c r="M219" s="181" t="s">
        <v>23</v>
      </c>
      <c r="N219" s="181" t="s">
        <v>24</v>
      </c>
      <c r="O219" s="181" t="s">
        <v>25</v>
      </c>
      <c r="P219" s="182">
        <f>'213 КВР 119 (2022-2024)Р-Н'!F23</f>
        <v>50320</v>
      </c>
      <c r="Q219" s="182">
        <f>'213 КВР 119 (2022-2024)Р-Н'!G23</f>
        <v>49496</v>
      </c>
      <c r="R219" s="182">
        <f>'213 КВР 119 (2022-2024)Р-Н'!H23</f>
        <v>49496</v>
      </c>
      <c r="S219" s="183" t="s">
        <v>10</v>
      </c>
      <c r="T219" s="184"/>
      <c r="U219" s="185"/>
      <c r="V219" s="184"/>
      <c r="W219" s="185"/>
      <c r="X219" s="184"/>
      <c r="Y219" s="185"/>
    </row>
    <row r="220" spans="1:31" s="186" customFormat="1" ht="29.25" customHeight="1" x14ac:dyDescent="0.3">
      <c r="A220" s="1034"/>
      <c r="B220" s="1028"/>
      <c r="C220" s="149" t="s">
        <v>54</v>
      </c>
      <c r="D220" s="150" t="s">
        <v>55</v>
      </c>
      <c r="E220" s="150" t="s">
        <v>56</v>
      </c>
      <c r="F220" s="150" t="s">
        <v>56</v>
      </c>
      <c r="G220" s="150" t="s">
        <v>57</v>
      </c>
      <c r="H220" s="150" t="s">
        <v>56</v>
      </c>
      <c r="I220" s="150" t="s">
        <v>64</v>
      </c>
      <c r="J220" s="151" t="s">
        <v>77</v>
      </c>
      <c r="K220" s="181" t="s">
        <v>78</v>
      </c>
      <c r="L220" s="181" t="s">
        <v>52</v>
      </c>
      <c r="M220" s="181" t="s">
        <v>13</v>
      </c>
      <c r="N220" s="181" t="s">
        <v>10</v>
      </c>
      <c r="O220" s="181" t="s">
        <v>25</v>
      </c>
      <c r="P220" s="182">
        <f>'213 КВР 119 (2022)Р-Н ИФ001'!F23</f>
        <v>0</v>
      </c>
      <c r="Q220" s="182"/>
      <c r="R220" s="182"/>
      <c r="S220" s="183" t="s">
        <v>10</v>
      </c>
      <c r="T220" s="184"/>
      <c r="U220" s="185"/>
      <c r="V220" s="184"/>
      <c r="W220" s="185"/>
      <c r="X220" s="184"/>
      <c r="Y220" s="185"/>
    </row>
    <row r="221" spans="1:31" s="186" customFormat="1" ht="29.25" customHeight="1" x14ac:dyDescent="0.3">
      <c r="A221" s="1034"/>
      <c r="B221" s="1028"/>
      <c r="C221" s="149" t="s">
        <v>54</v>
      </c>
      <c r="D221" s="150" t="s">
        <v>55</v>
      </c>
      <c r="E221" s="150" t="s">
        <v>56</v>
      </c>
      <c r="F221" s="150" t="s">
        <v>56</v>
      </c>
      <c r="G221" s="150" t="s">
        <v>57</v>
      </c>
      <c r="H221" s="150" t="s">
        <v>56</v>
      </c>
      <c r="I221" s="150" t="s">
        <v>58</v>
      </c>
      <c r="J221" s="151" t="s">
        <v>77</v>
      </c>
      <c r="K221" s="181" t="s">
        <v>78</v>
      </c>
      <c r="L221" s="181" t="s">
        <v>12</v>
      </c>
      <c r="M221" s="181" t="s">
        <v>13</v>
      </c>
      <c r="N221" s="181" t="s">
        <v>20</v>
      </c>
      <c r="O221" s="181" t="s">
        <v>21</v>
      </c>
      <c r="P221" s="182">
        <f>'213 КВР 119(2022-2024)КРАЙ'!F23</f>
        <v>3741900</v>
      </c>
      <c r="Q221" s="182">
        <f>'213 КВР 119(2022-2024)КРАЙ'!G23</f>
        <v>3741900</v>
      </c>
      <c r="R221" s="182">
        <f>'213 КВР 119(2022-2024)КРАЙ'!H23</f>
        <v>3741900</v>
      </c>
      <c r="S221" s="183" t="s">
        <v>10</v>
      </c>
      <c r="T221" s="184"/>
      <c r="U221" s="185"/>
      <c r="V221" s="184"/>
      <c r="W221" s="185"/>
      <c r="X221" s="184"/>
      <c r="Y221" s="185"/>
    </row>
    <row r="222" spans="1:31" s="186" customFormat="1" ht="29.25" customHeight="1" x14ac:dyDescent="0.3">
      <c r="A222" s="1034"/>
      <c r="B222" s="1028"/>
      <c r="C222" s="149" t="s">
        <v>54</v>
      </c>
      <c r="D222" s="150" t="s">
        <v>55</v>
      </c>
      <c r="E222" s="150" t="s">
        <v>56</v>
      </c>
      <c r="F222" s="150" t="s">
        <v>56</v>
      </c>
      <c r="G222" s="150" t="s">
        <v>57</v>
      </c>
      <c r="H222" s="150" t="s">
        <v>56</v>
      </c>
      <c r="I222" s="150" t="s">
        <v>58</v>
      </c>
      <c r="J222" s="151" t="s">
        <v>77</v>
      </c>
      <c r="K222" s="181" t="s">
        <v>78</v>
      </c>
      <c r="L222" s="181" t="s">
        <v>52</v>
      </c>
      <c r="M222" s="181" t="s">
        <v>13</v>
      </c>
      <c r="N222" s="181" t="s">
        <v>10</v>
      </c>
      <c r="O222" s="181" t="s">
        <v>21</v>
      </c>
      <c r="P222" s="182">
        <f>'213 КВР 119(2022) ИФ001'!F23</f>
        <v>0</v>
      </c>
      <c r="Q222" s="182"/>
      <c r="R222" s="182"/>
      <c r="S222" s="183" t="s">
        <v>10</v>
      </c>
      <c r="T222" s="184"/>
      <c r="U222" s="185"/>
      <c r="V222" s="184"/>
      <c r="W222" s="185"/>
      <c r="X222" s="184"/>
      <c r="Y222" s="185"/>
    </row>
    <row r="223" spans="1:31" s="186" customFormat="1" ht="29.25" customHeight="1" x14ac:dyDescent="0.3">
      <c r="A223" s="1034"/>
      <c r="B223" s="1028"/>
      <c r="C223" s="149" t="s">
        <v>54</v>
      </c>
      <c r="D223" s="150" t="s">
        <v>55</v>
      </c>
      <c r="E223" s="150" t="s">
        <v>723</v>
      </c>
      <c r="F223" s="150" t="s">
        <v>56</v>
      </c>
      <c r="G223" s="150" t="s">
        <v>62</v>
      </c>
      <c r="H223" s="150" t="s">
        <v>63</v>
      </c>
      <c r="I223" s="150" t="s">
        <v>58</v>
      </c>
      <c r="J223" s="151" t="s">
        <v>77</v>
      </c>
      <c r="K223" s="181" t="s">
        <v>78</v>
      </c>
      <c r="L223" s="181" t="s">
        <v>12</v>
      </c>
      <c r="M223" s="181" t="s">
        <v>13</v>
      </c>
      <c r="N223" s="181" t="s">
        <v>20</v>
      </c>
      <c r="O223" s="181" t="s">
        <v>21</v>
      </c>
      <c r="P223" s="182">
        <f>'213 КВР119(2022-2024)КРАЙ(0703)'!F23</f>
        <v>49348</v>
      </c>
      <c r="Q223" s="182">
        <f>'213 КВР119(2022-2024)КРАЙ(0703)'!G23</f>
        <v>49348</v>
      </c>
      <c r="R223" s="182">
        <f>'213 КВР119(2022-2024)КРАЙ(0703)'!H23</f>
        <v>49348</v>
      </c>
      <c r="S223" s="183" t="s">
        <v>10</v>
      </c>
      <c r="T223" s="184"/>
      <c r="U223" s="185"/>
      <c r="V223" s="184"/>
      <c r="W223" s="185"/>
      <c r="X223" s="184"/>
      <c r="Y223" s="185"/>
    </row>
    <row r="224" spans="1:31" s="186" customFormat="1" ht="29.25" customHeight="1" x14ac:dyDescent="0.3">
      <c r="A224" s="1034"/>
      <c r="B224" s="1028"/>
      <c r="C224" s="149" t="s">
        <v>54</v>
      </c>
      <c r="D224" s="150" t="s">
        <v>55</v>
      </c>
      <c r="E224" s="150" t="s">
        <v>723</v>
      </c>
      <c r="F224" s="150" t="s">
        <v>56</v>
      </c>
      <c r="G224" s="150" t="s">
        <v>62</v>
      </c>
      <c r="H224" s="150" t="s">
        <v>63</v>
      </c>
      <c r="I224" s="150" t="s">
        <v>58</v>
      </c>
      <c r="J224" s="151" t="s">
        <v>77</v>
      </c>
      <c r="K224" s="181" t="s">
        <v>78</v>
      </c>
      <c r="L224" s="181" t="s">
        <v>52</v>
      </c>
      <c r="M224" s="181" t="s">
        <v>13</v>
      </c>
      <c r="N224" s="181" t="s">
        <v>10</v>
      </c>
      <c r="O224" s="181" t="s">
        <v>21</v>
      </c>
      <c r="P224" s="182">
        <v>0</v>
      </c>
      <c r="Q224" s="182"/>
      <c r="R224" s="182"/>
      <c r="S224" s="183" t="s">
        <v>10</v>
      </c>
      <c r="T224" s="184"/>
      <c r="U224" s="185"/>
      <c r="V224" s="184"/>
      <c r="W224" s="185"/>
      <c r="X224" s="184"/>
      <c r="Y224" s="185"/>
    </row>
    <row r="225" spans="1:25" s="186" customFormat="1" ht="29.25" customHeight="1" x14ac:dyDescent="0.3">
      <c r="A225" s="1034"/>
      <c r="B225" s="1028"/>
      <c r="C225" s="149" t="s">
        <v>54</v>
      </c>
      <c r="D225" s="150" t="s">
        <v>55</v>
      </c>
      <c r="E225" s="150" t="s">
        <v>56</v>
      </c>
      <c r="F225" s="150" t="s">
        <v>56</v>
      </c>
      <c r="G225" s="150" t="s">
        <v>9</v>
      </c>
      <c r="H225" s="150" t="s">
        <v>63</v>
      </c>
      <c r="I225" s="150" t="s">
        <v>722</v>
      </c>
      <c r="J225" s="151" t="s">
        <v>77</v>
      </c>
      <c r="K225" s="181" t="s">
        <v>78</v>
      </c>
      <c r="L225" s="181" t="s">
        <v>12</v>
      </c>
      <c r="M225" s="181" t="s">
        <v>13</v>
      </c>
      <c r="N225" s="181" t="s">
        <v>710</v>
      </c>
      <c r="O225" s="181" t="s">
        <v>40</v>
      </c>
      <c r="P225" s="182">
        <v>0</v>
      </c>
      <c r="Q225" s="182">
        <v>0</v>
      </c>
      <c r="R225" s="182">
        <v>0</v>
      </c>
      <c r="S225" s="183" t="s">
        <v>10</v>
      </c>
      <c r="T225" s="184"/>
      <c r="U225" s="185"/>
      <c r="V225" s="184"/>
      <c r="W225" s="185"/>
      <c r="X225" s="184"/>
      <c r="Y225" s="185"/>
    </row>
    <row r="226" spans="1:25" s="186" customFormat="1" ht="29.25" customHeight="1" x14ac:dyDescent="0.3">
      <c r="A226" s="1034"/>
      <c r="B226" s="1028"/>
      <c r="C226" s="149" t="s">
        <v>54</v>
      </c>
      <c r="D226" s="150" t="s">
        <v>55</v>
      </c>
      <c r="E226" s="150" t="s">
        <v>56</v>
      </c>
      <c r="F226" s="150" t="s">
        <v>56</v>
      </c>
      <c r="G226" s="150" t="s">
        <v>57</v>
      </c>
      <c r="H226" s="150" t="s">
        <v>56</v>
      </c>
      <c r="I226" s="150" t="s">
        <v>1142</v>
      </c>
      <c r="J226" s="151" t="s">
        <v>77</v>
      </c>
      <c r="K226" s="181" t="s">
        <v>78</v>
      </c>
      <c r="L226" s="181" t="s">
        <v>12</v>
      </c>
      <c r="M226" s="181" t="s">
        <v>13</v>
      </c>
      <c r="N226" s="181" t="s">
        <v>714</v>
      </c>
      <c r="O226" s="181" t="s">
        <v>708</v>
      </c>
      <c r="P226" s="182">
        <f>'классное 213(2022-2024)'!F23</f>
        <v>323840.49</v>
      </c>
      <c r="Q226" s="182">
        <f>'классное 213(2022-2024)'!G23</f>
        <v>326160</v>
      </c>
      <c r="R226" s="182">
        <f>'классное 213(2022-2024)'!H23</f>
        <v>344284.64</v>
      </c>
      <c r="S226" s="183" t="s">
        <v>10</v>
      </c>
      <c r="T226" s="184"/>
      <c r="U226" s="185"/>
      <c r="V226" s="184"/>
      <c r="W226" s="185"/>
      <c r="X226" s="184"/>
      <c r="Y226" s="185"/>
    </row>
    <row r="227" spans="1:25" s="186" customFormat="1" ht="29.25" customHeight="1" x14ac:dyDescent="0.3">
      <c r="A227" s="1024" t="s">
        <v>102</v>
      </c>
      <c r="B227" s="1027">
        <v>2142</v>
      </c>
      <c r="C227" s="149" t="s">
        <v>54</v>
      </c>
      <c r="D227" s="150" t="s">
        <v>55</v>
      </c>
      <c r="E227" s="150" t="s">
        <v>56</v>
      </c>
      <c r="F227" s="150" t="s">
        <v>56</v>
      </c>
      <c r="G227" s="150" t="s">
        <v>57</v>
      </c>
      <c r="H227" s="150" t="s">
        <v>56</v>
      </c>
      <c r="I227" s="150" t="s">
        <v>64</v>
      </c>
      <c r="J227" s="151" t="s">
        <v>77</v>
      </c>
      <c r="K227" s="181" t="s">
        <v>103</v>
      </c>
      <c r="L227" s="181" t="s">
        <v>12</v>
      </c>
      <c r="M227" s="181" t="s">
        <v>13</v>
      </c>
      <c r="N227" s="181" t="s">
        <v>10</v>
      </c>
      <c r="O227" s="181" t="s">
        <v>14</v>
      </c>
      <c r="P227" s="182">
        <v>0</v>
      </c>
      <c r="Q227" s="182"/>
      <c r="R227" s="182"/>
      <c r="S227" s="183" t="s">
        <v>10</v>
      </c>
      <c r="T227" s="184"/>
      <c r="U227" s="185"/>
      <c r="V227" s="184"/>
      <c r="W227" s="185"/>
      <c r="X227" s="184"/>
      <c r="Y227" s="185"/>
    </row>
    <row r="228" spans="1:25" s="186" customFormat="1" ht="29.25" customHeight="1" x14ac:dyDescent="0.3">
      <c r="A228" s="1025"/>
      <c r="B228" s="1028"/>
      <c r="C228" s="149" t="s">
        <v>54</v>
      </c>
      <c r="D228" s="150" t="s">
        <v>55</v>
      </c>
      <c r="E228" s="150" t="s">
        <v>56</v>
      </c>
      <c r="F228" s="150" t="s">
        <v>56</v>
      </c>
      <c r="G228" s="150" t="s">
        <v>57</v>
      </c>
      <c r="H228" s="150" t="s">
        <v>56</v>
      </c>
      <c r="I228" s="150" t="s">
        <v>64</v>
      </c>
      <c r="J228" s="151" t="s">
        <v>77</v>
      </c>
      <c r="K228" s="181" t="s">
        <v>103</v>
      </c>
      <c r="L228" s="181" t="s">
        <v>12</v>
      </c>
      <c r="M228" s="181" t="s">
        <v>23</v>
      </c>
      <c r="N228" s="181" t="s">
        <v>24</v>
      </c>
      <c r="O228" s="181" t="s">
        <v>25</v>
      </c>
      <c r="P228" s="182">
        <v>0</v>
      </c>
      <c r="Q228" s="182"/>
      <c r="R228" s="182"/>
      <c r="S228" s="183" t="s">
        <v>10</v>
      </c>
      <c r="T228" s="184"/>
      <c r="U228" s="185"/>
      <c r="V228" s="184"/>
      <c r="W228" s="185"/>
      <c r="X228" s="184"/>
      <c r="Y228" s="185"/>
    </row>
    <row r="229" spans="1:25" s="186" customFormat="1" ht="29.25" customHeight="1" x14ac:dyDescent="0.3">
      <c r="A229" s="1025"/>
      <c r="B229" s="1028"/>
      <c r="C229" s="149" t="s">
        <v>54</v>
      </c>
      <c r="D229" s="150" t="s">
        <v>55</v>
      </c>
      <c r="E229" s="150" t="s">
        <v>56</v>
      </c>
      <c r="F229" s="150" t="s">
        <v>56</v>
      </c>
      <c r="G229" s="150" t="s">
        <v>57</v>
      </c>
      <c r="H229" s="150" t="s">
        <v>56</v>
      </c>
      <c r="I229" s="150" t="s">
        <v>58</v>
      </c>
      <c r="J229" s="151" t="s">
        <v>77</v>
      </c>
      <c r="K229" s="181" t="s">
        <v>103</v>
      </c>
      <c r="L229" s="181" t="s">
        <v>12</v>
      </c>
      <c r="M229" s="181" t="s">
        <v>13</v>
      </c>
      <c r="N229" s="181" t="s">
        <v>20</v>
      </c>
      <c r="O229" s="181" t="s">
        <v>21</v>
      </c>
      <c r="P229" s="182">
        <v>0</v>
      </c>
      <c r="Q229" s="182"/>
      <c r="R229" s="182"/>
      <c r="S229" s="183" t="s">
        <v>10</v>
      </c>
      <c r="T229" s="184"/>
      <c r="U229" s="185"/>
      <c r="V229" s="184"/>
      <c r="W229" s="185"/>
      <c r="X229" s="184"/>
      <c r="Y229" s="185"/>
    </row>
    <row r="230" spans="1:25" s="186" customFormat="1" ht="29.25" customHeight="1" x14ac:dyDescent="0.3">
      <c r="A230" s="1026"/>
      <c r="B230" s="1029"/>
      <c r="C230" s="149" t="s">
        <v>54</v>
      </c>
      <c r="D230" s="150" t="s">
        <v>55</v>
      </c>
      <c r="E230" s="150" t="s">
        <v>723</v>
      </c>
      <c r="F230" s="150" t="s">
        <v>56</v>
      </c>
      <c r="G230" s="150" t="s">
        <v>62</v>
      </c>
      <c r="H230" s="150" t="s">
        <v>63</v>
      </c>
      <c r="I230" s="150" t="s">
        <v>58</v>
      </c>
      <c r="J230" s="151" t="s">
        <v>77</v>
      </c>
      <c r="K230" s="181" t="s">
        <v>103</v>
      </c>
      <c r="L230" s="181" t="s">
        <v>12</v>
      </c>
      <c r="M230" s="181" t="s">
        <v>13</v>
      </c>
      <c r="N230" s="181" t="s">
        <v>20</v>
      </c>
      <c r="O230" s="181" t="s">
        <v>21</v>
      </c>
      <c r="P230" s="182">
        <v>0</v>
      </c>
      <c r="Q230" s="182"/>
      <c r="R230" s="182"/>
      <c r="S230" s="183" t="s">
        <v>10</v>
      </c>
      <c r="T230" s="184"/>
      <c r="U230" s="185"/>
      <c r="V230" s="184"/>
      <c r="W230" s="185"/>
      <c r="X230" s="184"/>
      <c r="Y230" s="185"/>
    </row>
    <row r="231" spans="1:25" s="186" customFormat="1" ht="29.25" customHeight="1" x14ac:dyDescent="0.3">
      <c r="A231" s="1024" t="s">
        <v>72</v>
      </c>
      <c r="B231" s="1027">
        <v>2143</v>
      </c>
      <c r="C231" s="149" t="s">
        <v>54</v>
      </c>
      <c r="D231" s="150" t="s">
        <v>55</v>
      </c>
      <c r="E231" s="150" t="s">
        <v>56</v>
      </c>
      <c r="F231" s="150" t="s">
        <v>56</v>
      </c>
      <c r="G231" s="150" t="s">
        <v>9</v>
      </c>
      <c r="H231" s="150" t="s">
        <v>63</v>
      </c>
      <c r="I231" s="150" t="s">
        <v>722</v>
      </c>
      <c r="J231" s="151" t="s">
        <v>77</v>
      </c>
      <c r="K231" s="181" t="s">
        <v>73</v>
      </c>
      <c r="L231" s="181" t="s">
        <v>12</v>
      </c>
      <c r="M231" s="181" t="s">
        <v>13</v>
      </c>
      <c r="N231" s="181" t="s">
        <v>710</v>
      </c>
      <c r="O231" s="181" t="s">
        <v>40</v>
      </c>
      <c r="P231" s="182">
        <f>'226 КВР 119 (2022)ЕГЭ'!D38</f>
        <v>11463.92</v>
      </c>
      <c r="Q231" s="182">
        <f>'226 КВР 119 (2023)ЕГЭ'!D38</f>
        <v>11463.92</v>
      </c>
      <c r="R231" s="182">
        <f>'226 КВР 119 (2024)ЕГЭ'!D38</f>
        <v>11463.92</v>
      </c>
      <c r="S231" s="183" t="s">
        <v>10</v>
      </c>
      <c r="T231" s="184"/>
      <c r="U231" s="185"/>
      <c r="V231" s="184"/>
      <c r="W231" s="185"/>
      <c r="X231" s="184"/>
      <c r="Y231" s="185"/>
    </row>
    <row r="232" spans="1:25" s="186" customFormat="1" ht="29.25" customHeight="1" x14ac:dyDescent="0.3">
      <c r="A232" s="1025"/>
      <c r="B232" s="1028"/>
      <c r="C232" s="149" t="s">
        <v>54</v>
      </c>
      <c r="D232" s="150" t="s">
        <v>55</v>
      </c>
      <c r="E232" s="150" t="s">
        <v>56</v>
      </c>
      <c r="F232" s="150" t="s">
        <v>56</v>
      </c>
      <c r="G232" s="150" t="s">
        <v>57</v>
      </c>
      <c r="H232" s="150" t="s">
        <v>56</v>
      </c>
      <c r="I232" s="150" t="s">
        <v>64</v>
      </c>
      <c r="J232" s="151" t="s">
        <v>77</v>
      </c>
      <c r="K232" s="181" t="s">
        <v>73</v>
      </c>
      <c r="L232" s="181" t="s">
        <v>12</v>
      </c>
      <c r="M232" s="181" t="s">
        <v>23</v>
      </c>
      <c r="N232" s="181" t="s">
        <v>24</v>
      </c>
      <c r="O232" s="181" t="s">
        <v>25</v>
      </c>
      <c r="P232" s="182">
        <v>0</v>
      </c>
      <c r="Q232" s="182"/>
      <c r="R232" s="182"/>
      <c r="S232" s="183" t="s">
        <v>10</v>
      </c>
      <c r="T232" s="184"/>
      <c r="U232" s="185"/>
      <c r="V232" s="184"/>
      <c r="W232" s="185"/>
      <c r="X232" s="184"/>
      <c r="Y232" s="185"/>
    </row>
    <row r="233" spans="1:25" s="186" customFormat="1" ht="29.25" customHeight="1" x14ac:dyDescent="0.3">
      <c r="A233" s="1025"/>
      <c r="B233" s="1028"/>
      <c r="C233" s="149" t="s">
        <v>54</v>
      </c>
      <c r="D233" s="150" t="s">
        <v>55</v>
      </c>
      <c r="E233" s="150" t="s">
        <v>56</v>
      </c>
      <c r="F233" s="150" t="s">
        <v>56</v>
      </c>
      <c r="G233" s="150" t="s">
        <v>57</v>
      </c>
      <c r="H233" s="150" t="s">
        <v>56</v>
      </c>
      <c r="I233" s="150" t="s">
        <v>58</v>
      </c>
      <c r="J233" s="151" t="s">
        <v>77</v>
      </c>
      <c r="K233" s="181" t="s">
        <v>73</v>
      </c>
      <c r="L233" s="181" t="s">
        <v>12</v>
      </c>
      <c r="M233" s="181" t="s">
        <v>13</v>
      </c>
      <c r="N233" s="181" t="s">
        <v>20</v>
      </c>
      <c r="O233" s="181" t="s">
        <v>21</v>
      </c>
      <c r="P233" s="182">
        <v>0</v>
      </c>
      <c r="Q233" s="182"/>
      <c r="R233" s="182"/>
      <c r="S233" s="183" t="s">
        <v>10</v>
      </c>
      <c r="T233" s="184"/>
      <c r="U233" s="185"/>
      <c r="V233" s="184"/>
      <c r="W233" s="185"/>
      <c r="X233" s="184"/>
      <c r="Y233" s="185"/>
    </row>
    <row r="234" spans="1:25" s="186" customFormat="1" ht="29.25" customHeight="1" x14ac:dyDescent="0.3">
      <c r="A234" s="1026"/>
      <c r="B234" s="1029"/>
      <c r="C234" s="149" t="s">
        <v>54</v>
      </c>
      <c r="D234" s="150" t="s">
        <v>55</v>
      </c>
      <c r="E234" s="150" t="s">
        <v>723</v>
      </c>
      <c r="F234" s="150" t="s">
        <v>56</v>
      </c>
      <c r="G234" s="150" t="s">
        <v>62</v>
      </c>
      <c r="H234" s="150" t="s">
        <v>63</v>
      </c>
      <c r="I234" s="150" t="s">
        <v>58</v>
      </c>
      <c r="J234" s="151" t="s">
        <v>77</v>
      </c>
      <c r="K234" s="181" t="s">
        <v>73</v>
      </c>
      <c r="L234" s="181" t="s">
        <v>12</v>
      </c>
      <c r="M234" s="181" t="s">
        <v>13</v>
      </c>
      <c r="N234" s="181" t="s">
        <v>20</v>
      </c>
      <c r="O234" s="181" t="s">
        <v>21</v>
      </c>
      <c r="P234" s="182">
        <v>0</v>
      </c>
      <c r="Q234" s="182"/>
      <c r="R234" s="182"/>
      <c r="S234" s="183" t="s">
        <v>10</v>
      </c>
      <c r="T234" s="184"/>
      <c r="U234" s="185"/>
      <c r="V234" s="184"/>
      <c r="W234" s="185"/>
      <c r="X234" s="184"/>
      <c r="Y234" s="185"/>
    </row>
    <row r="235" spans="1:25" s="186" customFormat="1" ht="31.5" customHeight="1" x14ac:dyDescent="0.3">
      <c r="A235" s="1024" t="s">
        <v>81</v>
      </c>
      <c r="B235" s="1027">
        <v>2144</v>
      </c>
      <c r="C235" s="149" t="s">
        <v>54</v>
      </c>
      <c r="D235" s="150" t="s">
        <v>55</v>
      </c>
      <c r="E235" s="150" t="s">
        <v>56</v>
      </c>
      <c r="F235" s="150" t="s">
        <v>56</v>
      </c>
      <c r="G235" s="150" t="s">
        <v>57</v>
      </c>
      <c r="H235" s="150" t="s">
        <v>56</v>
      </c>
      <c r="I235" s="150" t="s">
        <v>64</v>
      </c>
      <c r="J235" s="151" t="s">
        <v>77</v>
      </c>
      <c r="K235" s="181" t="s">
        <v>82</v>
      </c>
      <c r="L235" s="181" t="s">
        <v>12</v>
      </c>
      <c r="M235" s="181" t="s">
        <v>13</v>
      </c>
      <c r="N235" s="181" t="s">
        <v>10</v>
      </c>
      <c r="O235" s="181" t="s">
        <v>14</v>
      </c>
      <c r="P235" s="195">
        <v>0</v>
      </c>
      <c r="Q235" s="182"/>
      <c r="R235" s="182"/>
      <c r="S235" s="183" t="s">
        <v>10</v>
      </c>
      <c r="T235" s="184"/>
      <c r="U235" s="185"/>
      <c r="V235" s="184"/>
      <c r="W235" s="185"/>
      <c r="X235" s="184"/>
      <c r="Y235" s="185"/>
    </row>
    <row r="236" spans="1:25" s="186" customFormat="1" ht="31.5" customHeight="1" x14ac:dyDescent="0.3">
      <c r="A236" s="1025"/>
      <c r="B236" s="1028"/>
      <c r="C236" s="149" t="s">
        <v>54</v>
      </c>
      <c r="D236" s="150" t="s">
        <v>55</v>
      </c>
      <c r="E236" s="150" t="s">
        <v>56</v>
      </c>
      <c r="F236" s="150" t="s">
        <v>56</v>
      </c>
      <c r="G236" s="150" t="s">
        <v>57</v>
      </c>
      <c r="H236" s="150" t="s">
        <v>56</v>
      </c>
      <c r="I236" s="150" t="s">
        <v>64</v>
      </c>
      <c r="J236" s="151" t="s">
        <v>77</v>
      </c>
      <c r="K236" s="181" t="s">
        <v>82</v>
      </c>
      <c r="L236" s="181" t="s">
        <v>52</v>
      </c>
      <c r="M236" s="181" t="s">
        <v>13</v>
      </c>
      <c r="N236" s="181" t="s">
        <v>10</v>
      </c>
      <c r="O236" s="181" t="s">
        <v>14</v>
      </c>
      <c r="P236" s="195">
        <v>0</v>
      </c>
      <c r="Q236" s="182"/>
      <c r="R236" s="182"/>
      <c r="S236" s="183" t="s">
        <v>10</v>
      </c>
      <c r="T236" s="184"/>
      <c r="U236" s="185"/>
      <c r="V236" s="184"/>
      <c r="W236" s="185"/>
      <c r="X236" s="184"/>
      <c r="Y236" s="185"/>
    </row>
    <row r="237" spans="1:25" s="186" customFormat="1" ht="31.5" customHeight="1" x14ac:dyDescent="0.3">
      <c r="A237" s="1025"/>
      <c r="B237" s="1028"/>
      <c r="C237" s="149" t="s">
        <v>54</v>
      </c>
      <c r="D237" s="150" t="s">
        <v>55</v>
      </c>
      <c r="E237" s="150" t="s">
        <v>56</v>
      </c>
      <c r="F237" s="150" t="s">
        <v>56</v>
      </c>
      <c r="G237" s="150" t="s">
        <v>57</v>
      </c>
      <c r="H237" s="150" t="s">
        <v>56</v>
      </c>
      <c r="I237" s="150" t="s">
        <v>64</v>
      </c>
      <c r="J237" s="151" t="s">
        <v>77</v>
      </c>
      <c r="K237" s="181" t="s">
        <v>82</v>
      </c>
      <c r="L237" s="181" t="s">
        <v>12</v>
      </c>
      <c r="M237" s="181" t="s">
        <v>23</v>
      </c>
      <c r="N237" s="181" t="s">
        <v>24</v>
      </c>
      <c r="O237" s="181" t="s">
        <v>25</v>
      </c>
      <c r="P237" s="195">
        <f>'265 КВР 119 (2022)Р-Н'!F12</f>
        <v>0</v>
      </c>
      <c r="Q237" s="182"/>
      <c r="R237" s="182"/>
      <c r="S237" s="183" t="s">
        <v>10</v>
      </c>
      <c r="T237" s="184"/>
      <c r="U237" s="185"/>
      <c r="V237" s="184"/>
      <c r="W237" s="185"/>
      <c r="X237" s="184"/>
      <c r="Y237" s="185"/>
    </row>
    <row r="238" spans="1:25" s="186" customFormat="1" ht="31.5" customHeight="1" x14ac:dyDescent="0.3">
      <c r="A238" s="1025"/>
      <c r="B238" s="1028"/>
      <c r="C238" s="149" t="s">
        <v>54</v>
      </c>
      <c r="D238" s="150" t="s">
        <v>55</v>
      </c>
      <c r="E238" s="150" t="s">
        <v>56</v>
      </c>
      <c r="F238" s="150" t="s">
        <v>56</v>
      </c>
      <c r="G238" s="150" t="s">
        <v>57</v>
      </c>
      <c r="H238" s="150" t="s">
        <v>56</v>
      </c>
      <c r="I238" s="150" t="s">
        <v>64</v>
      </c>
      <c r="J238" s="151" t="s">
        <v>77</v>
      </c>
      <c r="K238" s="181" t="s">
        <v>82</v>
      </c>
      <c r="L238" s="181" t="s">
        <v>52</v>
      </c>
      <c r="M238" s="181" t="s">
        <v>13</v>
      </c>
      <c r="N238" s="181" t="s">
        <v>10</v>
      </c>
      <c r="O238" s="181" t="s">
        <v>25</v>
      </c>
      <c r="P238" s="195">
        <v>0</v>
      </c>
      <c r="Q238" s="182"/>
      <c r="R238" s="182"/>
      <c r="S238" s="183" t="s">
        <v>10</v>
      </c>
      <c r="T238" s="184"/>
      <c r="U238" s="185"/>
      <c r="V238" s="184"/>
      <c r="W238" s="185"/>
      <c r="X238" s="184"/>
      <c r="Y238" s="185"/>
    </row>
    <row r="239" spans="1:25" s="186" customFormat="1" ht="31.5" customHeight="1" x14ac:dyDescent="0.3">
      <c r="A239" s="1025"/>
      <c r="B239" s="1028"/>
      <c r="C239" s="149" t="s">
        <v>54</v>
      </c>
      <c r="D239" s="150" t="s">
        <v>55</v>
      </c>
      <c r="E239" s="150" t="s">
        <v>56</v>
      </c>
      <c r="F239" s="150" t="s">
        <v>56</v>
      </c>
      <c r="G239" s="150" t="s">
        <v>57</v>
      </c>
      <c r="H239" s="150" t="s">
        <v>56</v>
      </c>
      <c r="I239" s="150" t="s">
        <v>58</v>
      </c>
      <c r="J239" s="151" t="s">
        <v>77</v>
      </c>
      <c r="K239" s="181" t="s">
        <v>82</v>
      </c>
      <c r="L239" s="181" t="s">
        <v>12</v>
      </c>
      <c r="M239" s="181" t="s">
        <v>13</v>
      </c>
      <c r="N239" s="181" t="s">
        <v>20</v>
      </c>
      <c r="O239" s="181" t="s">
        <v>21</v>
      </c>
      <c r="P239" s="195">
        <f>'265 КВР 119 (2022)КРАЙ'!F12</f>
        <v>0</v>
      </c>
      <c r="Q239" s="182"/>
      <c r="R239" s="182"/>
      <c r="S239" s="183" t="s">
        <v>10</v>
      </c>
      <c r="T239" s="184"/>
      <c r="U239" s="185"/>
      <c r="V239" s="184"/>
      <c r="W239" s="185"/>
      <c r="X239" s="184"/>
      <c r="Y239" s="185"/>
    </row>
    <row r="240" spans="1:25" s="186" customFormat="1" ht="31.5" customHeight="1" x14ac:dyDescent="0.3">
      <c r="A240" s="1025"/>
      <c r="B240" s="1028"/>
      <c r="C240" s="149" t="s">
        <v>54</v>
      </c>
      <c r="D240" s="150" t="s">
        <v>55</v>
      </c>
      <c r="E240" s="150" t="s">
        <v>56</v>
      </c>
      <c r="F240" s="150" t="s">
        <v>56</v>
      </c>
      <c r="G240" s="150" t="s">
        <v>57</v>
      </c>
      <c r="H240" s="150" t="s">
        <v>56</v>
      </c>
      <c r="I240" s="150" t="s">
        <v>58</v>
      </c>
      <c r="J240" s="151" t="s">
        <v>77</v>
      </c>
      <c r="K240" s="181" t="s">
        <v>82</v>
      </c>
      <c r="L240" s="181" t="s">
        <v>52</v>
      </c>
      <c r="M240" s="181" t="s">
        <v>13</v>
      </c>
      <c r="N240" s="181" t="s">
        <v>10</v>
      </c>
      <c r="O240" s="181" t="s">
        <v>21</v>
      </c>
      <c r="P240" s="195">
        <v>0</v>
      </c>
      <c r="Q240" s="182"/>
      <c r="R240" s="182"/>
      <c r="S240" s="183" t="s">
        <v>10</v>
      </c>
      <c r="T240" s="184"/>
      <c r="U240" s="185"/>
      <c r="V240" s="184"/>
      <c r="W240" s="185"/>
      <c r="X240" s="184"/>
      <c r="Y240" s="185"/>
    </row>
    <row r="241" spans="1:25" s="186" customFormat="1" ht="31.5" customHeight="1" x14ac:dyDescent="0.3">
      <c r="A241" s="1025"/>
      <c r="B241" s="1028"/>
      <c r="C241" s="149" t="s">
        <v>54</v>
      </c>
      <c r="D241" s="150" t="s">
        <v>55</v>
      </c>
      <c r="E241" s="150" t="s">
        <v>723</v>
      </c>
      <c r="F241" s="150" t="s">
        <v>56</v>
      </c>
      <c r="G241" s="150" t="s">
        <v>62</v>
      </c>
      <c r="H241" s="150" t="s">
        <v>63</v>
      </c>
      <c r="I241" s="150" t="s">
        <v>58</v>
      </c>
      <c r="J241" s="151" t="s">
        <v>77</v>
      </c>
      <c r="K241" s="181" t="s">
        <v>82</v>
      </c>
      <c r="L241" s="181" t="s">
        <v>12</v>
      </c>
      <c r="M241" s="181" t="s">
        <v>13</v>
      </c>
      <c r="N241" s="181" t="s">
        <v>20</v>
      </c>
      <c r="O241" s="181" t="s">
        <v>21</v>
      </c>
      <c r="P241" s="195">
        <v>0</v>
      </c>
      <c r="Q241" s="182"/>
      <c r="R241" s="182"/>
      <c r="S241" s="183" t="s">
        <v>10</v>
      </c>
      <c r="T241" s="184"/>
      <c r="U241" s="185"/>
      <c r="V241" s="184"/>
      <c r="W241" s="185"/>
      <c r="X241" s="184"/>
      <c r="Y241" s="185"/>
    </row>
    <row r="242" spans="1:25" s="186" customFormat="1" ht="31.5" customHeight="1" x14ac:dyDescent="0.3">
      <c r="A242" s="1025"/>
      <c r="B242" s="1028"/>
      <c r="C242" s="149" t="s">
        <v>54</v>
      </c>
      <c r="D242" s="150" t="s">
        <v>55</v>
      </c>
      <c r="E242" s="150" t="s">
        <v>723</v>
      </c>
      <c r="F242" s="150" t="s">
        <v>56</v>
      </c>
      <c r="G242" s="150" t="s">
        <v>62</v>
      </c>
      <c r="H242" s="150" t="s">
        <v>63</v>
      </c>
      <c r="I242" s="150" t="s">
        <v>58</v>
      </c>
      <c r="J242" s="151" t="s">
        <v>77</v>
      </c>
      <c r="K242" s="181" t="s">
        <v>82</v>
      </c>
      <c r="L242" s="181" t="s">
        <v>52</v>
      </c>
      <c r="M242" s="181" t="s">
        <v>13</v>
      </c>
      <c r="N242" s="181" t="s">
        <v>10</v>
      </c>
      <c r="O242" s="181" t="s">
        <v>21</v>
      </c>
      <c r="P242" s="195">
        <v>0</v>
      </c>
      <c r="Q242" s="182"/>
      <c r="R242" s="182"/>
      <c r="S242" s="183" t="s">
        <v>10</v>
      </c>
      <c r="T242" s="184"/>
      <c r="U242" s="185"/>
      <c r="V242" s="184"/>
      <c r="W242" s="185"/>
      <c r="X242" s="184"/>
      <c r="Y242" s="185"/>
    </row>
    <row r="243" spans="1:25" s="186" customFormat="1" ht="31.5" customHeight="1" x14ac:dyDescent="0.3">
      <c r="A243" s="1026"/>
      <c r="B243" s="1029"/>
      <c r="C243" s="149" t="s">
        <v>54</v>
      </c>
      <c r="D243" s="150" t="s">
        <v>55</v>
      </c>
      <c r="E243" s="150" t="s">
        <v>56</v>
      </c>
      <c r="F243" s="150" t="s">
        <v>56</v>
      </c>
      <c r="G243" s="150" t="s">
        <v>57</v>
      </c>
      <c r="H243" s="150" t="s">
        <v>56</v>
      </c>
      <c r="I243" s="150" t="s">
        <v>1142</v>
      </c>
      <c r="J243" s="151" t="s">
        <v>77</v>
      </c>
      <c r="K243" s="181" t="s">
        <v>82</v>
      </c>
      <c r="L243" s="181" t="s">
        <v>12</v>
      </c>
      <c r="M243" s="181" t="s">
        <v>13</v>
      </c>
      <c r="N243" s="181" t="s">
        <v>714</v>
      </c>
      <c r="O243" s="181" t="s">
        <v>708</v>
      </c>
      <c r="P243" s="195">
        <v>0</v>
      </c>
      <c r="Q243" s="182"/>
      <c r="R243" s="182"/>
      <c r="S243" s="183" t="s">
        <v>10</v>
      </c>
      <c r="T243" s="184"/>
      <c r="U243" s="185"/>
      <c r="V243" s="184"/>
      <c r="W243" s="185"/>
      <c r="X243" s="184"/>
      <c r="Y243" s="185"/>
    </row>
    <row r="244" spans="1:25" s="186" customFormat="1" ht="31.5" customHeight="1" x14ac:dyDescent="0.3">
      <c r="A244" s="1024" t="s">
        <v>67</v>
      </c>
      <c r="B244" s="1027">
        <v>2145</v>
      </c>
      <c r="C244" s="149" t="s">
        <v>54</v>
      </c>
      <c r="D244" s="150" t="s">
        <v>55</v>
      </c>
      <c r="E244" s="150" t="s">
        <v>56</v>
      </c>
      <c r="F244" s="150" t="s">
        <v>56</v>
      </c>
      <c r="G244" s="150" t="s">
        <v>57</v>
      </c>
      <c r="H244" s="150" t="s">
        <v>56</v>
      </c>
      <c r="I244" s="150" t="s">
        <v>64</v>
      </c>
      <c r="J244" s="151" t="s">
        <v>77</v>
      </c>
      <c r="K244" s="181" t="s">
        <v>68</v>
      </c>
      <c r="L244" s="181" t="s">
        <v>12</v>
      </c>
      <c r="M244" s="181" t="s">
        <v>13</v>
      </c>
      <c r="N244" s="181" t="s">
        <v>10</v>
      </c>
      <c r="O244" s="181" t="s">
        <v>14</v>
      </c>
      <c r="P244" s="195">
        <v>0</v>
      </c>
      <c r="Q244" s="182"/>
      <c r="R244" s="182"/>
      <c r="S244" s="183" t="s">
        <v>10</v>
      </c>
      <c r="T244" s="184"/>
      <c r="U244" s="185"/>
      <c r="V244" s="184"/>
      <c r="W244" s="185"/>
      <c r="X244" s="184"/>
      <c r="Y244" s="185"/>
    </row>
    <row r="245" spans="1:25" s="186" customFormat="1" ht="31.5" customHeight="1" x14ac:dyDescent="0.3">
      <c r="A245" s="1025"/>
      <c r="B245" s="1028"/>
      <c r="C245" s="149" t="s">
        <v>54</v>
      </c>
      <c r="D245" s="150" t="s">
        <v>55</v>
      </c>
      <c r="E245" s="150" t="s">
        <v>56</v>
      </c>
      <c r="F245" s="150" t="s">
        <v>56</v>
      </c>
      <c r="G245" s="150" t="s">
        <v>57</v>
      </c>
      <c r="H245" s="150" t="s">
        <v>56</v>
      </c>
      <c r="I245" s="150" t="s">
        <v>64</v>
      </c>
      <c r="J245" s="151" t="s">
        <v>77</v>
      </c>
      <c r="K245" s="181" t="s">
        <v>68</v>
      </c>
      <c r="L245" s="181" t="s">
        <v>52</v>
      </c>
      <c r="M245" s="181" t="s">
        <v>13</v>
      </c>
      <c r="N245" s="181" t="s">
        <v>10</v>
      </c>
      <c r="O245" s="181" t="s">
        <v>14</v>
      </c>
      <c r="P245" s="195">
        <v>0</v>
      </c>
      <c r="Q245" s="182"/>
      <c r="R245" s="182"/>
      <c r="S245" s="183" t="s">
        <v>10</v>
      </c>
      <c r="T245" s="184"/>
      <c r="U245" s="185"/>
      <c r="V245" s="184"/>
      <c r="W245" s="185"/>
      <c r="X245" s="184"/>
      <c r="Y245" s="185"/>
    </row>
    <row r="246" spans="1:25" s="186" customFormat="1" ht="31.5" customHeight="1" x14ac:dyDescent="0.3">
      <c r="A246" s="1025"/>
      <c r="B246" s="1028"/>
      <c r="C246" s="149" t="s">
        <v>54</v>
      </c>
      <c r="D246" s="150" t="s">
        <v>55</v>
      </c>
      <c r="E246" s="150" t="s">
        <v>56</v>
      </c>
      <c r="F246" s="150" t="s">
        <v>56</v>
      </c>
      <c r="G246" s="150" t="s">
        <v>57</v>
      </c>
      <c r="H246" s="150" t="s">
        <v>56</v>
      </c>
      <c r="I246" s="150" t="s">
        <v>64</v>
      </c>
      <c r="J246" s="151" t="s">
        <v>77</v>
      </c>
      <c r="K246" s="181" t="s">
        <v>68</v>
      </c>
      <c r="L246" s="181" t="s">
        <v>12</v>
      </c>
      <c r="M246" s="181" t="s">
        <v>23</v>
      </c>
      <c r="N246" s="181" t="s">
        <v>24</v>
      </c>
      <c r="O246" s="181" t="s">
        <v>25</v>
      </c>
      <c r="P246" s="195">
        <f>'266 КВР 119 (2022)Р-Н'!E12</f>
        <v>0</v>
      </c>
      <c r="Q246" s="182"/>
      <c r="R246" s="182"/>
      <c r="S246" s="183" t="s">
        <v>10</v>
      </c>
      <c r="T246" s="184"/>
      <c r="U246" s="185"/>
      <c r="V246" s="184"/>
      <c r="W246" s="185"/>
      <c r="X246" s="184"/>
      <c r="Y246" s="185"/>
    </row>
    <row r="247" spans="1:25" s="186" customFormat="1" ht="31.5" customHeight="1" x14ac:dyDescent="0.3">
      <c r="A247" s="1025"/>
      <c r="B247" s="1028"/>
      <c r="C247" s="149" t="s">
        <v>54</v>
      </c>
      <c r="D247" s="150" t="s">
        <v>55</v>
      </c>
      <c r="E247" s="150" t="s">
        <v>56</v>
      </c>
      <c r="F247" s="150" t="s">
        <v>56</v>
      </c>
      <c r="G247" s="150" t="s">
        <v>57</v>
      </c>
      <c r="H247" s="150" t="s">
        <v>56</v>
      </c>
      <c r="I247" s="150" t="s">
        <v>64</v>
      </c>
      <c r="J247" s="151" t="s">
        <v>77</v>
      </c>
      <c r="K247" s="181" t="s">
        <v>68</v>
      </c>
      <c r="L247" s="181" t="s">
        <v>52</v>
      </c>
      <c r="M247" s="181" t="s">
        <v>13</v>
      </c>
      <c r="N247" s="181" t="s">
        <v>10</v>
      </c>
      <c r="O247" s="181" t="s">
        <v>25</v>
      </c>
      <c r="P247" s="195">
        <v>0</v>
      </c>
      <c r="Q247" s="182"/>
      <c r="R247" s="182"/>
      <c r="S247" s="183" t="s">
        <v>10</v>
      </c>
      <c r="T247" s="184"/>
      <c r="U247" s="185"/>
      <c r="V247" s="184"/>
      <c r="W247" s="185"/>
      <c r="X247" s="184"/>
      <c r="Y247" s="185"/>
    </row>
    <row r="248" spans="1:25" s="186" customFormat="1" ht="31.5" customHeight="1" x14ac:dyDescent="0.3">
      <c r="A248" s="1025"/>
      <c r="B248" s="1028"/>
      <c r="C248" s="149" t="s">
        <v>54</v>
      </c>
      <c r="D248" s="150" t="s">
        <v>55</v>
      </c>
      <c r="E248" s="150" t="s">
        <v>56</v>
      </c>
      <c r="F248" s="150" t="s">
        <v>56</v>
      </c>
      <c r="G248" s="150" t="s">
        <v>57</v>
      </c>
      <c r="H248" s="150" t="s">
        <v>56</v>
      </c>
      <c r="I248" s="150" t="s">
        <v>58</v>
      </c>
      <c r="J248" s="151" t="s">
        <v>77</v>
      </c>
      <c r="K248" s="181" t="s">
        <v>68</v>
      </c>
      <c r="L248" s="181" t="s">
        <v>12</v>
      </c>
      <c r="M248" s="181" t="s">
        <v>13</v>
      </c>
      <c r="N248" s="181" t="s">
        <v>20</v>
      </c>
      <c r="O248" s="181" t="s">
        <v>21</v>
      </c>
      <c r="P248" s="195">
        <f>'266 КВР 119 (2022)КРАЙ'!E12</f>
        <v>0</v>
      </c>
      <c r="Q248" s="182"/>
      <c r="R248" s="182"/>
      <c r="S248" s="183" t="s">
        <v>10</v>
      </c>
      <c r="T248" s="184"/>
      <c r="U248" s="185"/>
      <c r="V248" s="184"/>
      <c r="W248" s="185"/>
      <c r="X248" s="184"/>
      <c r="Y248" s="185"/>
    </row>
    <row r="249" spans="1:25" s="186" customFormat="1" ht="31.5" customHeight="1" x14ac:dyDescent="0.3">
      <c r="A249" s="1025"/>
      <c r="B249" s="1028"/>
      <c r="C249" s="149" t="s">
        <v>54</v>
      </c>
      <c r="D249" s="150" t="s">
        <v>55</v>
      </c>
      <c r="E249" s="150" t="s">
        <v>56</v>
      </c>
      <c r="F249" s="150" t="s">
        <v>56</v>
      </c>
      <c r="G249" s="150" t="s">
        <v>57</v>
      </c>
      <c r="H249" s="150" t="s">
        <v>56</v>
      </c>
      <c r="I249" s="150" t="s">
        <v>58</v>
      </c>
      <c r="J249" s="151" t="s">
        <v>77</v>
      </c>
      <c r="K249" s="181" t="s">
        <v>68</v>
      </c>
      <c r="L249" s="181" t="s">
        <v>52</v>
      </c>
      <c r="M249" s="181" t="s">
        <v>13</v>
      </c>
      <c r="N249" s="181" t="s">
        <v>10</v>
      </c>
      <c r="O249" s="181" t="s">
        <v>21</v>
      </c>
      <c r="P249" s="195">
        <v>0</v>
      </c>
      <c r="Q249" s="182"/>
      <c r="R249" s="182"/>
      <c r="S249" s="183" t="s">
        <v>10</v>
      </c>
      <c r="T249" s="184"/>
      <c r="U249" s="185"/>
      <c r="V249" s="184"/>
      <c r="W249" s="185"/>
      <c r="X249" s="184"/>
      <c r="Y249" s="185"/>
    </row>
    <row r="250" spans="1:25" s="186" customFormat="1" ht="31.5" customHeight="1" x14ac:dyDescent="0.3">
      <c r="A250" s="1025"/>
      <c r="B250" s="1028"/>
      <c r="C250" s="149" t="s">
        <v>54</v>
      </c>
      <c r="D250" s="150" t="s">
        <v>55</v>
      </c>
      <c r="E250" s="150" t="s">
        <v>723</v>
      </c>
      <c r="F250" s="150" t="s">
        <v>56</v>
      </c>
      <c r="G250" s="150" t="s">
        <v>62</v>
      </c>
      <c r="H250" s="150" t="s">
        <v>63</v>
      </c>
      <c r="I250" s="150" t="s">
        <v>58</v>
      </c>
      <c r="J250" s="151" t="s">
        <v>77</v>
      </c>
      <c r="K250" s="181" t="s">
        <v>68</v>
      </c>
      <c r="L250" s="181" t="s">
        <v>12</v>
      </c>
      <c r="M250" s="181" t="s">
        <v>13</v>
      </c>
      <c r="N250" s="181" t="s">
        <v>20</v>
      </c>
      <c r="O250" s="181" t="s">
        <v>21</v>
      </c>
      <c r="P250" s="195">
        <v>0</v>
      </c>
      <c r="Q250" s="182"/>
      <c r="R250" s="182"/>
      <c r="S250" s="183" t="s">
        <v>10</v>
      </c>
      <c r="T250" s="184"/>
      <c r="U250" s="185"/>
      <c r="V250" s="184"/>
      <c r="W250" s="185"/>
      <c r="X250" s="184"/>
      <c r="Y250" s="185"/>
    </row>
    <row r="251" spans="1:25" s="186" customFormat="1" ht="31.5" customHeight="1" x14ac:dyDescent="0.3">
      <c r="A251" s="1025"/>
      <c r="B251" s="1028"/>
      <c r="C251" s="149" t="s">
        <v>54</v>
      </c>
      <c r="D251" s="150" t="s">
        <v>55</v>
      </c>
      <c r="E251" s="150" t="s">
        <v>723</v>
      </c>
      <c r="F251" s="150" t="s">
        <v>56</v>
      </c>
      <c r="G251" s="150" t="s">
        <v>62</v>
      </c>
      <c r="H251" s="150" t="s">
        <v>63</v>
      </c>
      <c r="I251" s="150" t="s">
        <v>58</v>
      </c>
      <c r="J251" s="151" t="s">
        <v>77</v>
      </c>
      <c r="K251" s="181" t="s">
        <v>68</v>
      </c>
      <c r="L251" s="181" t="s">
        <v>52</v>
      </c>
      <c r="M251" s="181" t="s">
        <v>13</v>
      </c>
      <c r="N251" s="181" t="s">
        <v>10</v>
      </c>
      <c r="O251" s="181" t="s">
        <v>21</v>
      </c>
      <c r="P251" s="195">
        <v>0</v>
      </c>
      <c r="Q251" s="182"/>
      <c r="R251" s="182"/>
      <c r="S251" s="183" t="s">
        <v>10</v>
      </c>
      <c r="T251" s="184"/>
      <c r="U251" s="185"/>
      <c r="V251" s="184"/>
      <c r="W251" s="185"/>
      <c r="X251" s="184"/>
      <c r="Y251" s="185"/>
    </row>
    <row r="252" spans="1:25" s="186" customFormat="1" ht="31.5" customHeight="1" x14ac:dyDescent="0.3">
      <c r="A252" s="1026"/>
      <c r="B252" s="1029"/>
      <c r="C252" s="149" t="s">
        <v>54</v>
      </c>
      <c r="D252" s="150" t="s">
        <v>55</v>
      </c>
      <c r="E252" s="150" t="s">
        <v>56</v>
      </c>
      <c r="F252" s="150" t="s">
        <v>56</v>
      </c>
      <c r="G252" s="150" t="s">
        <v>57</v>
      </c>
      <c r="H252" s="150" t="s">
        <v>56</v>
      </c>
      <c r="I252" s="150" t="s">
        <v>1142</v>
      </c>
      <c r="J252" s="151" t="s">
        <v>77</v>
      </c>
      <c r="K252" s="181" t="s">
        <v>68</v>
      </c>
      <c r="L252" s="181" t="s">
        <v>12</v>
      </c>
      <c r="M252" s="181" t="s">
        <v>13</v>
      </c>
      <c r="N252" s="181" t="s">
        <v>714</v>
      </c>
      <c r="O252" s="181" t="s">
        <v>708</v>
      </c>
      <c r="P252" s="195">
        <v>0</v>
      </c>
      <c r="Q252" s="182"/>
      <c r="R252" s="182"/>
      <c r="S252" s="183" t="s">
        <v>10</v>
      </c>
      <c r="T252" s="184"/>
      <c r="U252" s="185"/>
      <c r="V252" s="184"/>
      <c r="W252" s="185"/>
      <c r="X252" s="184"/>
      <c r="Y252" s="185"/>
    </row>
    <row r="253" spans="1:25" s="186" customFormat="1" ht="29.25" customHeight="1" x14ac:dyDescent="0.3">
      <c r="A253" s="1024" t="s">
        <v>104</v>
      </c>
      <c r="B253" s="1027">
        <v>2146</v>
      </c>
      <c r="C253" s="149" t="s">
        <v>54</v>
      </c>
      <c r="D253" s="150" t="s">
        <v>55</v>
      </c>
      <c r="E253" s="150" t="s">
        <v>56</v>
      </c>
      <c r="F253" s="150" t="s">
        <v>56</v>
      </c>
      <c r="G253" s="150" t="s">
        <v>57</v>
      </c>
      <c r="H253" s="150" t="s">
        <v>56</v>
      </c>
      <c r="I253" s="150" t="s">
        <v>64</v>
      </c>
      <c r="J253" s="151" t="s">
        <v>77</v>
      </c>
      <c r="K253" s="181" t="s">
        <v>105</v>
      </c>
      <c r="L253" s="181" t="s">
        <v>12</v>
      </c>
      <c r="M253" s="181" t="s">
        <v>13</v>
      </c>
      <c r="N253" s="181" t="s">
        <v>10</v>
      </c>
      <c r="O253" s="181" t="s">
        <v>14</v>
      </c>
      <c r="P253" s="182">
        <v>0</v>
      </c>
      <c r="Q253" s="182"/>
      <c r="R253" s="182"/>
      <c r="S253" s="183" t="s">
        <v>10</v>
      </c>
      <c r="T253" s="184"/>
      <c r="U253" s="185"/>
      <c r="V253" s="184"/>
      <c r="W253" s="185"/>
      <c r="X253" s="184"/>
      <c r="Y253" s="185"/>
    </row>
    <row r="254" spans="1:25" s="186" customFormat="1" ht="29.25" customHeight="1" x14ac:dyDescent="0.3">
      <c r="A254" s="1025"/>
      <c r="B254" s="1028"/>
      <c r="C254" s="149" t="s">
        <v>54</v>
      </c>
      <c r="D254" s="150" t="s">
        <v>55</v>
      </c>
      <c r="E254" s="150" t="s">
        <v>56</v>
      </c>
      <c r="F254" s="150" t="s">
        <v>56</v>
      </c>
      <c r="G254" s="150" t="s">
        <v>57</v>
      </c>
      <c r="H254" s="150" t="s">
        <v>56</v>
      </c>
      <c r="I254" s="150" t="s">
        <v>64</v>
      </c>
      <c r="J254" s="151" t="s">
        <v>77</v>
      </c>
      <c r="K254" s="181" t="s">
        <v>105</v>
      </c>
      <c r="L254" s="181" t="s">
        <v>12</v>
      </c>
      <c r="M254" s="181" t="s">
        <v>23</v>
      </c>
      <c r="N254" s="181" t="s">
        <v>24</v>
      </c>
      <c r="O254" s="181" t="s">
        <v>25</v>
      </c>
      <c r="P254" s="182">
        <v>0</v>
      </c>
      <c r="Q254" s="182"/>
      <c r="R254" s="182"/>
      <c r="S254" s="183" t="s">
        <v>10</v>
      </c>
      <c r="T254" s="184"/>
      <c r="U254" s="185"/>
      <c r="V254" s="184"/>
      <c r="W254" s="185"/>
      <c r="X254" s="184"/>
      <c r="Y254" s="185"/>
    </row>
    <row r="255" spans="1:25" s="186" customFormat="1" ht="29.25" customHeight="1" x14ac:dyDescent="0.3">
      <c r="A255" s="1025"/>
      <c r="B255" s="1028"/>
      <c r="C255" s="149" t="s">
        <v>54</v>
      </c>
      <c r="D255" s="150" t="s">
        <v>55</v>
      </c>
      <c r="E255" s="150" t="s">
        <v>56</v>
      </c>
      <c r="F255" s="150" t="s">
        <v>56</v>
      </c>
      <c r="G255" s="150" t="s">
        <v>57</v>
      </c>
      <c r="H255" s="150" t="s">
        <v>56</v>
      </c>
      <c r="I255" s="150" t="s">
        <v>58</v>
      </c>
      <c r="J255" s="151" t="s">
        <v>77</v>
      </c>
      <c r="K255" s="181" t="s">
        <v>105</v>
      </c>
      <c r="L255" s="181" t="s">
        <v>12</v>
      </c>
      <c r="M255" s="181" t="s">
        <v>13</v>
      </c>
      <c r="N255" s="181" t="s">
        <v>20</v>
      </c>
      <c r="O255" s="181" t="s">
        <v>21</v>
      </c>
      <c r="P255" s="182">
        <v>0</v>
      </c>
      <c r="Q255" s="182"/>
      <c r="R255" s="182"/>
      <c r="S255" s="183" t="s">
        <v>10</v>
      </c>
      <c r="T255" s="184"/>
      <c r="U255" s="185"/>
      <c r="V255" s="184"/>
      <c r="W255" s="185"/>
      <c r="X255" s="184"/>
      <c r="Y255" s="185"/>
    </row>
    <row r="256" spans="1:25" s="186" customFormat="1" ht="29.25" customHeight="1" x14ac:dyDescent="0.3">
      <c r="A256" s="1026"/>
      <c r="B256" s="1029"/>
      <c r="C256" s="149" t="s">
        <v>54</v>
      </c>
      <c r="D256" s="150" t="s">
        <v>55</v>
      </c>
      <c r="E256" s="150" t="s">
        <v>723</v>
      </c>
      <c r="F256" s="150" t="s">
        <v>56</v>
      </c>
      <c r="G256" s="150" t="s">
        <v>62</v>
      </c>
      <c r="H256" s="150" t="s">
        <v>63</v>
      </c>
      <c r="I256" s="150" t="s">
        <v>58</v>
      </c>
      <c r="J256" s="151" t="s">
        <v>77</v>
      </c>
      <c r="K256" s="181" t="s">
        <v>105</v>
      </c>
      <c r="L256" s="181" t="s">
        <v>12</v>
      </c>
      <c r="M256" s="181" t="s">
        <v>13</v>
      </c>
      <c r="N256" s="181" t="s">
        <v>20</v>
      </c>
      <c r="O256" s="181" t="s">
        <v>21</v>
      </c>
      <c r="P256" s="182">
        <v>0</v>
      </c>
      <c r="Q256" s="182"/>
      <c r="R256" s="182"/>
      <c r="S256" s="183" t="s">
        <v>10</v>
      </c>
      <c r="T256" s="184"/>
      <c r="U256" s="185"/>
      <c r="V256" s="184"/>
      <c r="W256" s="185"/>
      <c r="X256" s="184"/>
      <c r="Y256" s="185"/>
    </row>
    <row r="257" spans="1:25" s="186" customFormat="1" ht="29.25" customHeight="1" x14ac:dyDescent="0.3">
      <c r="A257" s="1024" t="s">
        <v>106</v>
      </c>
      <c r="B257" s="1027">
        <v>2147</v>
      </c>
      <c r="C257" s="149" t="s">
        <v>54</v>
      </c>
      <c r="D257" s="150" t="s">
        <v>55</v>
      </c>
      <c r="E257" s="150" t="s">
        <v>56</v>
      </c>
      <c r="F257" s="150" t="s">
        <v>56</v>
      </c>
      <c r="G257" s="150" t="s">
        <v>57</v>
      </c>
      <c r="H257" s="150" t="s">
        <v>56</v>
      </c>
      <c r="I257" s="150" t="s">
        <v>64</v>
      </c>
      <c r="J257" s="151" t="s">
        <v>77</v>
      </c>
      <c r="K257" s="181" t="s">
        <v>107</v>
      </c>
      <c r="L257" s="181" t="s">
        <v>12</v>
      </c>
      <c r="M257" s="181" t="s">
        <v>13</v>
      </c>
      <c r="N257" s="181" t="s">
        <v>10</v>
      </c>
      <c r="O257" s="181" t="s">
        <v>14</v>
      </c>
      <c r="P257" s="182">
        <v>0</v>
      </c>
      <c r="Q257" s="182"/>
      <c r="R257" s="182"/>
      <c r="S257" s="183" t="s">
        <v>10</v>
      </c>
      <c r="T257" s="184"/>
      <c r="U257" s="185"/>
      <c r="V257" s="184"/>
      <c r="W257" s="185"/>
      <c r="X257" s="184"/>
      <c r="Y257" s="185"/>
    </row>
    <row r="258" spans="1:25" s="186" customFormat="1" ht="29.25" customHeight="1" x14ac:dyDescent="0.3">
      <c r="A258" s="1025"/>
      <c r="B258" s="1028"/>
      <c r="C258" s="149" t="s">
        <v>54</v>
      </c>
      <c r="D258" s="150" t="s">
        <v>55</v>
      </c>
      <c r="E258" s="150" t="s">
        <v>56</v>
      </c>
      <c r="F258" s="150" t="s">
        <v>56</v>
      </c>
      <c r="G258" s="150" t="s">
        <v>57</v>
      </c>
      <c r="H258" s="150" t="s">
        <v>56</v>
      </c>
      <c r="I258" s="150" t="s">
        <v>64</v>
      </c>
      <c r="J258" s="151" t="s">
        <v>77</v>
      </c>
      <c r="K258" s="181" t="s">
        <v>107</v>
      </c>
      <c r="L258" s="181" t="s">
        <v>12</v>
      </c>
      <c r="M258" s="181" t="s">
        <v>23</v>
      </c>
      <c r="N258" s="181" t="s">
        <v>24</v>
      </c>
      <c r="O258" s="181" t="s">
        <v>25</v>
      </c>
      <c r="P258" s="182">
        <v>0</v>
      </c>
      <c r="Q258" s="182"/>
      <c r="R258" s="182"/>
      <c r="S258" s="183" t="s">
        <v>10</v>
      </c>
      <c r="T258" s="184"/>
      <c r="U258" s="185"/>
      <c r="V258" s="184"/>
      <c r="W258" s="185"/>
      <c r="X258" s="184"/>
      <c r="Y258" s="185"/>
    </row>
    <row r="259" spans="1:25" s="186" customFormat="1" ht="29.25" customHeight="1" x14ac:dyDescent="0.3">
      <c r="A259" s="1025"/>
      <c r="B259" s="1028"/>
      <c r="C259" s="149" t="s">
        <v>54</v>
      </c>
      <c r="D259" s="150" t="s">
        <v>55</v>
      </c>
      <c r="E259" s="150" t="s">
        <v>56</v>
      </c>
      <c r="F259" s="150" t="s">
        <v>56</v>
      </c>
      <c r="G259" s="150" t="s">
        <v>57</v>
      </c>
      <c r="H259" s="150" t="s">
        <v>56</v>
      </c>
      <c r="I259" s="150" t="s">
        <v>58</v>
      </c>
      <c r="J259" s="151" t="s">
        <v>77</v>
      </c>
      <c r="K259" s="181" t="s">
        <v>107</v>
      </c>
      <c r="L259" s="181" t="s">
        <v>12</v>
      </c>
      <c r="M259" s="181" t="s">
        <v>13</v>
      </c>
      <c r="N259" s="181" t="s">
        <v>20</v>
      </c>
      <c r="O259" s="181" t="s">
        <v>21</v>
      </c>
      <c r="P259" s="182">
        <v>0</v>
      </c>
      <c r="Q259" s="182"/>
      <c r="R259" s="182"/>
      <c r="S259" s="183" t="s">
        <v>10</v>
      </c>
      <c r="T259" s="184"/>
      <c r="U259" s="185"/>
      <c r="V259" s="184"/>
      <c r="W259" s="185"/>
      <c r="X259" s="184"/>
      <c r="Y259" s="185"/>
    </row>
    <row r="260" spans="1:25" s="186" customFormat="1" ht="29.25" customHeight="1" x14ac:dyDescent="0.3">
      <c r="A260" s="1026"/>
      <c r="B260" s="1029"/>
      <c r="C260" s="149" t="s">
        <v>54</v>
      </c>
      <c r="D260" s="150" t="s">
        <v>55</v>
      </c>
      <c r="E260" s="150" t="s">
        <v>723</v>
      </c>
      <c r="F260" s="150" t="s">
        <v>56</v>
      </c>
      <c r="G260" s="150" t="s">
        <v>62</v>
      </c>
      <c r="H260" s="150" t="s">
        <v>63</v>
      </c>
      <c r="I260" s="150" t="s">
        <v>58</v>
      </c>
      <c r="J260" s="151" t="s">
        <v>77</v>
      </c>
      <c r="K260" s="181" t="s">
        <v>107</v>
      </c>
      <c r="L260" s="181" t="s">
        <v>12</v>
      </c>
      <c r="M260" s="181" t="s">
        <v>13</v>
      </c>
      <c r="N260" s="181" t="s">
        <v>20</v>
      </c>
      <c r="O260" s="181" t="s">
        <v>21</v>
      </c>
      <c r="P260" s="182">
        <v>0</v>
      </c>
      <c r="Q260" s="182"/>
      <c r="R260" s="182"/>
      <c r="S260" s="183" t="s">
        <v>10</v>
      </c>
      <c r="T260" s="184"/>
      <c r="U260" s="185"/>
      <c r="V260" s="184"/>
      <c r="W260" s="185"/>
      <c r="X260" s="184"/>
      <c r="Y260" s="185"/>
    </row>
    <row r="261" spans="1:25" s="186" customFormat="1" ht="29.25" customHeight="1" x14ac:dyDescent="0.3">
      <c r="A261" s="1024" t="s">
        <v>108</v>
      </c>
      <c r="B261" s="1027">
        <v>2148</v>
      </c>
      <c r="C261" s="149" t="s">
        <v>54</v>
      </c>
      <c r="D261" s="150" t="s">
        <v>55</v>
      </c>
      <c r="E261" s="150" t="s">
        <v>56</v>
      </c>
      <c r="F261" s="150" t="s">
        <v>56</v>
      </c>
      <c r="G261" s="150" t="s">
        <v>57</v>
      </c>
      <c r="H261" s="150" t="s">
        <v>56</v>
      </c>
      <c r="I261" s="150" t="s">
        <v>64</v>
      </c>
      <c r="J261" s="151" t="s">
        <v>77</v>
      </c>
      <c r="K261" s="181" t="s">
        <v>109</v>
      </c>
      <c r="L261" s="181" t="s">
        <v>12</v>
      </c>
      <c r="M261" s="181" t="s">
        <v>13</v>
      </c>
      <c r="N261" s="181" t="s">
        <v>10</v>
      </c>
      <c r="O261" s="181" t="s">
        <v>14</v>
      </c>
      <c r="P261" s="182">
        <v>0</v>
      </c>
      <c r="Q261" s="182"/>
      <c r="R261" s="182"/>
      <c r="S261" s="183" t="s">
        <v>10</v>
      </c>
      <c r="T261" s="184"/>
      <c r="U261" s="185"/>
      <c r="V261" s="184"/>
      <c r="W261" s="185"/>
      <c r="X261" s="184"/>
      <c r="Y261" s="185"/>
    </row>
    <row r="262" spans="1:25" s="186" customFormat="1" ht="29.25" customHeight="1" x14ac:dyDescent="0.3">
      <c r="A262" s="1025"/>
      <c r="B262" s="1028"/>
      <c r="C262" s="149" t="s">
        <v>54</v>
      </c>
      <c r="D262" s="150" t="s">
        <v>55</v>
      </c>
      <c r="E262" s="150" t="s">
        <v>56</v>
      </c>
      <c r="F262" s="150" t="s">
        <v>56</v>
      </c>
      <c r="G262" s="150" t="s">
        <v>57</v>
      </c>
      <c r="H262" s="150" t="s">
        <v>56</v>
      </c>
      <c r="I262" s="150" t="s">
        <v>64</v>
      </c>
      <c r="J262" s="151" t="s">
        <v>77</v>
      </c>
      <c r="K262" s="181" t="s">
        <v>109</v>
      </c>
      <c r="L262" s="181" t="s">
        <v>12</v>
      </c>
      <c r="M262" s="181" t="s">
        <v>23</v>
      </c>
      <c r="N262" s="181" t="s">
        <v>24</v>
      </c>
      <c r="O262" s="181" t="s">
        <v>25</v>
      </c>
      <c r="P262" s="182">
        <v>0</v>
      </c>
      <c r="Q262" s="182"/>
      <c r="R262" s="182"/>
      <c r="S262" s="183" t="s">
        <v>10</v>
      </c>
      <c r="T262" s="184"/>
      <c r="U262" s="185"/>
      <c r="V262" s="184"/>
      <c r="W262" s="185"/>
      <c r="X262" s="184"/>
      <c r="Y262" s="185"/>
    </row>
    <row r="263" spans="1:25" s="186" customFormat="1" ht="29.25" customHeight="1" x14ac:dyDescent="0.3">
      <c r="A263" s="1025"/>
      <c r="B263" s="1028"/>
      <c r="C263" s="149" t="s">
        <v>54</v>
      </c>
      <c r="D263" s="150" t="s">
        <v>55</v>
      </c>
      <c r="E263" s="150" t="s">
        <v>56</v>
      </c>
      <c r="F263" s="150" t="s">
        <v>56</v>
      </c>
      <c r="G263" s="150" t="s">
        <v>57</v>
      </c>
      <c r="H263" s="150" t="s">
        <v>56</v>
      </c>
      <c r="I263" s="150" t="s">
        <v>58</v>
      </c>
      <c r="J263" s="151" t="s">
        <v>77</v>
      </c>
      <c r="K263" s="181" t="s">
        <v>109</v>
      </c>
      <c r="L263" s="181" t="s">
        <v>12</v>
      </c>
      <c r="M263" s="181" t="s">
        <v>13</v>
      </c>
      <c r="N263" s="181" t="s">
        <v>20</v>
      </c>
      <c r="O263" s="181" t="s">
        <v>21</v>
      </c>
      <c r="P263" s="182">
        <v>0</v>
      </c>
      <c r="Q263" s="182"/>
      <c r="R263" s="182"/>
      <c r="S263" s="183" t="s">
        <v>10</v>
      </c>
      <c r="T263" s="184"/>
      <c r="U263" s="185"/>
      <c r="V263" s="184"/>
      <c r="W263" s="185"/>
      <c r="X263" s="184"/>
      <c r="Y263" s="185"/>
    </row>
    <row r="264" spans="1:25" s="186" customFormat="1" ht="29.25" customHeight="1" x14ac:dyDescent="0.3">
      <c r="A264" s="1026"/>
      <c r="B264" s="1029"/>
      <c r="C264" s="149" t="s">
        <v>54</v>
      </c>
      <c r="D264" s="150" t="s">
        <v>55</v>
      </c>
      <c r="E264" s="150" t="s">
        <v>723</v>
      </c>
      <c r="F264" s="150" t="s">
        <v>56</v>
      </c>
      <c r="G264" s="150" t="s">
        <v>62</v>
      </c>
      <c r="H264" s="150" t="s">
        <v>63</v>
      </c>
      <c r="I264" s="150" t="s">
        <v>58</v>
      </c>
      <c r="J264" s="151" t="s">
        <v>77</v>
      </c>
      <c r="K264" s="181" t="s">
        <v>109</v>
      </c>
      <c r="L264" s="181" t="s">
        <v>12</v>
      </c>
      <c r="M264" s="181" t="s">
        <v>13</v>
      </c>
      <c r="N264" s="181" t="s">
        <v>20</v>
      </c>
      <c r="O264" s="181" t="s">
        <v>21</v>
      </c>
      <c r="P264" s="182">
        <v>0</v>
      </c>
      <c r="Q264" s="182"/>
      <c r="R264" s="182"/>
      <c r="S264" s="183" t="s">
        <v>10</v>
      </c>
      <c r="T264" s="184"/>
      <c r="U264" s="185"/>
      <c r="V264" s="184"/>
      <c r="W264" s="185"/>
      <c r="X264" s="184"/>
      <c r="Y264" s="185"/>
    </row>
    <row r="265" spans="1:25" s="186" customFormat="1" ht="29.25" customHeight="1" x14ac:dyDescent="0.3">
      <c r="A265" s="1024" t="s">
        <v>975</v>
      </c>
      <c r="B265" s="1027">
        <v>2149</v>
      </c>
      <c r="C265" s="149" t="s">
        <v>54</v>
      </c>
      <c r="D265" s="150" t="s">
        <v>55</v>
      </c>
      <c r="E265" s="150" t="s">
        <v>56</v>
      </c>
      <c r="F265" s="150" t="s">
        <v>56</v>
      </c>
      <c r="G265" s="150" t="s">
        <v>57</v>
      </c>
      <c r="H265" s="150" t="s">
        <v>56</v>
      </c>
      <c r="I265" s="150" t="s">
        <v>64</v>
      </c>
      <c r="J265" s="151" t="s">
        <v>77</v>
      </c>
      <c r="K265" s="181" t="s">
        <v>110</v>
      </c>
      <c r="L265" s="181" t="s">
        <v>12</v>
      </c>
      <c r="M265" s="181" t="s">
        <v>13</v>
      </c>
      <c r="N265" s="181" t="s">
        <v>10</v>
      </c>
      <c r="O265" s="181" t="s">
        <v>14</v>
      </c>
      <c r="P265" s="182">
        <v>0</v>
      </c>
      <c r="Q265" s="182"/>
      <c r="R265" s="182"/>
      <c r="S265" s="183" t="s">
        <v>10</v>
      </c>
      <c r="T265" s="184"/>
      <c r="U265" s="185"/>
      <c r="V265" s="184"/>
      <c r="W265" s="185"/>
      <c r="X265" s="184"/>
      <c r="Y265" s="185"/>
    </row>
    <row r="266" spans="1:25" s="186" customFormat="1" ht="29.25" customHeight="1" x14ac:dyDescent="0.3">
      <c r="A266" s="1025"/>
      <c r="B266" s="1028"/>
      <c r="C266" s="149" t="s">
        <v>54</v>
      </c>
      <c r="D266" s="150" t="s">
        <v>55</v>
      </c>
      <c r="E266" s="150" t="s">
        <v>56</v>
      </c>
      <c r="F266" s="150" t="s">
        <v>56</v>
      </c>
      <c r="G266" s="150" t="s">
        <v>57</v>
      </c>
      <c r="H266" s="150" t="s">
        <v>56</v>
      </c>
      <c r="I266" s="150" t="s">
        <v>64</v>
      </c>
      <c r="J266" s="151" t="s">
        <v>77</v>
      </c>
      <c r="K266" s="181" t="s">
        <v>110</v>
      </c>
      <c r="L266" s="181" t="s">
        <v>12</v>
      </c>
      <c r="M266" s="181" t="s">
        <v>23</v>
      </c>
      <c r="N266" s="181" t="s">
        <v>24</v>
      </c>
      <c r="O266" s="181" t="s">
        <v>25</v>
      </c>
      <c r="P266" s="182">
        <v>0</v>
      </c>
      <c r="Q266" s="182"/>
      <c r="R266" s="182"/>
      <c r="S266" s="183" t="s">
        <v>10</v>
      </c>
      <c r="T266" s="184"/>
      <c r="U266" s="185"/>
      <c r="V266" s="184"/>
      <c r="W266" s="185"/>
      <c r="X266" s="184"/>
      <c r="Y266" s="185"/>
    </row>
    <row r="267" spans="1:25" s="186" customFormat="1" ht="29.25" customHeight="1" x14ac:dyDescent="0.3">
      <c r="A267" s="1025"/>
      <c r="B267" s="1028"/>
      <c r="C267" s="149" t="s">
        <v>54</v>
      </c>
      <c r="D267" s="150" t="s">
        <v>55</v>
      </c>
      <c r="E267" s="150" t="s">
        <v>56</v>
      </c>
      <c r="F267" s="150" t="s">
        <v>56</v>
      </c>
      <c r="G267" s="150" t="s">
        <v>57</v>
      </c>
      <c r="H267" s="150" t="s">
        <v>56</v>
      </c>
      <c r="I267" s="150" t="s">
        <v>58</v>
      </c>
      <c r="J267" s="151" t="s">
        <v>77</v>
      </c>
      <c r="K267" s="181" t="s">
        <v>110</v>
      </c>
      <c r="L267" s="181" t="s">
        <v>12</v>
      </c>
      <c r="M267" s="181" t="s">
        <v>13</v>
      </c>
      <c r="N267" s="181" t="s">
        <v>20</v>
      </c>
      <c r="O267" s="181" t="s">
        <v>21</v>
      </c>
      <c r="P267" s="182">
        <v>0</v>
      </c>
      <c r="Q267" s="182"/>
      <c r="R267" s="182"/>
      <c r="S267" s="183" t="s">
        <v>10</v>
      </c>
      <c r="T267" s="184"/>
      <c r="U267" s="185"/>
      <c r="V267" s="184"/>
      <c r="W267" s="185"/>
      <c r="X267" s="184"/>
      <c r="Y267" s="185"/>
    </row>
    <row r="268" spans="1:25" s="186" customFormat="1" ht="29.25" customHeight="1" x14ac:dyDescent="0.3">
      <c r="A268" s="1026"/>
      <c r="B268" s="1029"/>
      <c r="C268" s="149" t="s">
        <v>54</v>
      </c>
      <c r="D268" s="150" t="s">
        <v>55</v>
      </c>
      <c r="E268" s="150" t="s">
        <v>723</v>
      </c>
      <c r="F268" s="150" t="s">
        <v>56</v>
      </c>
      <c r="G268" s="150" t="s">
        <v>62</v>
      </c>
      <c r="H268" s="150" t="s">
        <v>63</v>
      </c>
      <c r="I268" s="150" t="s">
        <v>58</v>
      </c>
      <c r="J268" s="151" t="s">
        <v>77</v>
      </c>
      <c r="K268" s="181" t="s">
        <v>110</v>
      </c>
      <c r="L268" s="181" t="s">
        <v>12</v>
      </c>
      <c r="M268" s="181" t="s">
        <v>13</v>
      </c>
      <c r="N268" s="181" t="s">
        <v>20</v>
      </c>
      <c r="O268" s="181" t="s">
        <v>21</v>
      </c>
      <c r="P268" s="182">
        <v>0</v>
      </c>
      <c r="Q268" s="182"/>
      <c r="R268" s="182"/>
      <c r="S268" s="183" t="s">
        <v>10</v>
      </c>
      <c r="T268" s="184"/>
      <c r="U268" s="185"/>
      <c r="V268" s="184"/>
      <c r="W268" s="185"/>
      <c r="X268" s="184"/>
      <c r="Y268" s="185"/>
    </row>
    <row r="269" spans="1:25" s="186" customFormat="1" ht="31.5" customHeight="1" x14ac:dyDescent="0.3">
      <c r="A269" s="1024" t="s">
        <v>111</v>
      </c>
      <c r="B269" s="1027"/>
      <c r="C269" s="149" t="s">
        <v>54</v>
      </c>
      <c r="D269" s="150" t="s">
        <v>55</v>
      </c>
      <c r="E269" s="150" t="s">
        <v>56</v>
      </c>
      <c r="F269" s="150" t="s">
        <v>56</v>
      </c>
      <c r="G269" s="150" t="s">
        <v>57</v>
      </c>
      <c r="H269" s="150" t="s">
        <v>56</v>
      </c>
      <c r="I269" s="150" t="s">
        <v>64</v>
      </c>
      <c r="J269" s="151" t="s">
        <v>77</v>
      </c>
      <c r="K269" s="181" t="s">
        <v>112</v>
      </c>
      <c r="L269" s="181" t="s">
        <v>12</v>
      </c>
      <c r="M269" s="181" t="s">
        <v>13</v>
      </c>
      <c r="N269" s="181" t="s">
        <v>10</v>
      </c>
      <c r="O269" s="181" t="s">
        <v>14</v>
      </c>
      <c r="P269" s="182">
        <v>0</v>
      </c>
      <c r="Q269" s="182"/>
      <c r="R269" s="182"/>
      <c r="S269" s="183" t="s">
        <v>10</v>
      </c>
      <c r="T269" s="184"/>
      <c r="U269" s="185"/>
      <c r="V269" s="184"/>
      <c r="W269" s="185"/>
      <c r="X269" s="184"/>
      <c r="Y269" s="185"/>
    </row>
    <row r="270" spans="1:25" s="186" customFormat="1" ht="31.5" customHeight="1" x14ac:dyDescent="0.3">
      <c r="A270" s="1025"/>
      <c r="B270" s="1028"/>
      <c r="C270" s="149" t="s">
        <v>54</v>
      </c>
      <c r="D270" s="150" t="s">
        <v>55</v>
      </c>
      <c r="E270" s="150" t="s">
        <v>56</v>
      </c>
      <c r="F270" s="150" t="s">
        <v>56</v>
      </c>
      <c r="G270" s="150" t="s">
        <v>57</v>
      </c>
      <c r="H270" s="150" t="s">
        <v>56</v>
      </c>
      <c r="I270" s="150" t="s">
        <v>64</v>
      </c>
      <c r="J270" s="151" t="s">
        <v>77</v>
      </c>
      <c r="K270" s="181" t="s">
        <v>112</v>
      </c>
      <c r="L270" s="181" t="s">
        <v>12</v>
      </c>
      <c r="M270" s="181" t="s">
        <v>23</v>
      </c>
      <c r="N270" s="181" t="s">
        <v>24</v>
      </c>
      <c r="O270" s="181" t="s">
        <v>25</v>
      </c>
      <c r="P270" s="182">
        <v>0</v>
      </c>
      <c r="Q270" s="182"/>
      <c r="R270" s="182"/>
      <c r="S270" s="183" t="s">
        <v>10</v>
      </c>
      <c r="T270" s="184"/>
      <c r="U270" s="185"/>
      <c r="V270" s="184"/>
      <c r="W270" s="185"/>
      <c r="X270" s="184"/>
      <c r="Y270" s="185"/>
    </row>
    <row r="271" spans="1:25" s="186" customFormat="1" ht="31.5" customHeight="1" x14ac:dyDescent="0.3">
      <c r="A271" s="1025"/>
      <c r="B271" s="1028"/>
      <c r="C271" s="149" t="s">
        <v>54</v>
      </c>
      <c r="D271" s="150" t="s">
        <v>55</v>
      </c>
      <c r="E271" s="150" t="s">
        <v>56</v>
      </c>
      <c r="F271" s="150" t="s">
        <v>56</v>
      </c>
      <c r="G271" s="150" t="s">
        <v>57</v>
      </c>
      <c r="H271" s="150" t="s">
        <v>56</v>
      </c>
      <c r="I271" s="150" t="s">
        <v>58</v>
      </c>
      <c r="J271" s="151" t="s">
        <v>77</v>
      </c>
      <c r="K271" s="181" t="s">
        <v>112</v>
      </c>
      <c r="L271" s="181" t="s">
        <v>12</v>
      </c>
      <c r="M271" s="181" t="s">
        <v>13</v>
      </c>
      <c r="N271" s="181" t="s">
        <v>20</v>
      </c>
      <c r="O271" s="181" t="s">
        <v>21</v>
      </c>
      <c r="P271" s="182">
        <v>0</v>
      </c>
      <c r="Q271" s="182"/>
      <c r="R271" s="182"/>
      <c r="S271" s="183" t="s">
        <v>10</v>
      </c>
      <c r="T271" s="184"/>
      <c r="U271" s="185"/>
      <c r="V271" s="184"/>
      <c r="W271" s="185"/>
      <c r="X271" s="184"/>
      <c r="Y271" s="185"/>
    </row>
    <row r="272" spans="1:25" s="186" customFormat="1" ht="31.5" customHeight="1" x14ac:dyDescent="0.3">
      <c r="A272" s="1026"/>
      <c r="B272" s="1029"/>
      <c r="C272" s="149" t="s">
        <v>54</v>
      </c>
      <c r="D272" s="150" t="s">
        <v>55</v>
      </c>
      <c r="E272" s="150" t="s">
        <v>723</v>
      </c>
      <c r="F272" s="150" t="s">
        <v>56</v>
      </c>
      <c r="G272" s="150" t="s">
        <v>62</v>
      </c>
      <c r="H272" s="150" t="s">
        <v>63</v>
      </c>
      <c r="I272" s="150" t="s">
        <v>58</v>
      </c>
      <c r="J272" s="151" t="s">
        <v>77</v>
      </c>
      <c r="K272" s="181" t="s">
        <v>112</v>
      </c>
      <c r="L272" s="181" t="s">
        <v>12</v>
      </c>
      <c r="M272" s="181" t="s">
        <v>13</v>
      </c>
      <c r="N272" s="181" t="s">
        <v>20</v>
      </c>
      <c r="O272" s="181" t="s">
        <v>21</v>
      </c>
      <c r="P272" s="182">
        <v>0</v>
      </c>
      <c r="Q272" s="182"/>
      <c r="R272" s="182"/>
      <c r="S272" s="183" t="s">
        <v>10</v>
      </c>
      <c r="T272" s="184"/>
      <c r="U272" s="185"/>
      <c r="V272" s="184"/>
      <c r="W272" s="185"/>
      <c r="X272" s="184"/>
      <c r="Y272" s="185"/>
    </row>
    <row r="273" spans="1:25" s="169" customFormat="1" ht="48" customHeight="1" x14ac:dyDescent="0.3">
      <c r="A273" s="206" t="s">
        <v>79</v>
      </c>
      <c r="B273" s="207">
        <v>2200</v>
      </c>
      <c r="C273" s="1035" t="s">
        <v>10</v>
      </c>
      <c r="D273" s="1036"/>
      <c r="E273" s="1036"/>
      <c r="F273" s="1036"/>
      <c r="G273" s="1036"/>
      <c r="H273" s="1036"/>
      <c r="I273" s="1036"/>
      <c r="J273" s="1037"/>
      <c r="K273" s="1035" t="s">
        <v>10</v>
      </c>
      <c r="L273" s="1036"/>
      <c r="M273" s="1036"/>
      <c r="N273" s="1036"/>
      <c r="O273" s="1037"/>
      <c r="P273" s="208">
        <f t="shared" ref="P273:R274" si="72">P274</f>
        <v>177046.86</v>
      </c>
      <c r="Q273" s="208">
        <f t="shared" si="72"/>
        <v>173951.78</v>
      </c>
      <c r="R273" s="208">
        <f t="shared" si="72"/>
        <v>173019.65</v>
      </c>
      <c r="S273" s="209" t="s">
        <v>10</v>
      </c>
      <c r="T273" s="184"/>
      <c r="U273" s="185"/>
      <c r="V273" s="184"/>
      <c r="W273" s="185"/>
      <c r="X273" s="184"/>
      <c r="Y273" s="185"/>
    </row>
    <row r="274" spans="1:25" s="186" customFormat="1" ht="54" customHeight="1" x14ac:dyDescent="0.3">
      <c r="A274" s="206" t="s">
        <v>161</v>
      </c>
      <c r="B274" s="207">
        <v>2210</v>
      </c>
      <c r="C274" s="1035" t="s">
        <v>10</v>
      </c>
      <c r="D274" s="1036"/>
      <c r="E274" s="1036"/>
      <c r="F274" s="1036"/>
      <c r="G274" s="1036"/>
      <c r="H274" s="1036"/>
      <c r="I274" s="1036"/>
      <c r="J274" s="1037"/>
      <c r="K274" s="1035" t="s">
        <v>10</v>
      </c>
      <c r="L274" s="1036"/>
      <c r="M274" s="1036"/>
      <c r="N274" s="1036"/>
      <c r="O274" s="1037"/>
      <c r="P274" s="208">
        <f t="shared" si="72"/>
        <v>177046.86</v>
      </c>
      <c r="Q274" s="208">
        <f t="shared" si="72"/>
        <v>173951.78</v>
      </c>
      <c r="R274" s="208">
        <f t="shared" si="72"/>
        <v>173019.65</v>
      </c>
      <c r="S274" s="209" t="s">
        <v>10</v>
      </c>
      <c r="T274" s="184"/>
      <c r="U274" s="185"/>
      <c r="V274" s="184"/>
      <c r="W274" s="185"/>
      <c r="X274" s="184"/>
      <c r="Y274" s="185"/>
    </row>
    <row r="275" spans="1:25" s="186" customFormat="1" ht="67.5" customHeight="1" x14ac:dyDescent="0.3">
      <c r="A275" s="206" t="s">
        <v>162</v>
      </c>
      <c r="B275" s="207">
        <v>2211</v>
      </c>
      <c r="C275" s="1035" t="s">
        <v>10</v>
      </c>
      <c r="D275" s="1036"/>
      <c r="E275" s="1036"/>
      <c r="F275" s="1036"/>
      <c r="G275" s="1036"/>
      <c r="H275" s="1036"/>
      <c r="I275" s="1036"/>
      <c r="J275" s="1037"/>
      <c r="K275" s="1035" t="s">
        <v>10</v>
      </c>
      <c r="L275" s="1036"/>
      <c r="M275" s="1036"/>
      <c r="N275" s="1036"/>
      <c r="O275" s="1037"/>
      <c r="P275" s="208">
        <f>SUM(P276:P289)</f>
        <v>177046.86</v>
      </c>
      <c r="Q275" s="208">
        <f>SUM(Q276:Q289)</f>
        <v>173951.78</v>
      </c>
      <c r="R275" s="208">
        <f>SUM(R276:R289)</f>
        <v>173019.65</v>
      </c>
      <c r="S275" s="209" t="s">
        <v>10</v>
      </c>
      <c r="T275" s="184"/>
      <c r="U275" s="185"/>
      <c r="V275" s="184"/>
      <c r="W275" s="185"/>
      <c r="X275" s="184"/>
      <c r="Y275" s="185"/>
    </row>
    <row r="276" spans="1:25" s="186" customFormat="1" ht="36.75" customHeight="1" x14ac:dyDescent="0.3">
      <c r="A276" s="1060" t="s">
        <v>822</v>
      </c>
      <c r="B276" s="1063"/>
      <c r="C276" s="149" t="s">
        <v>54</v>
      </c>
      <c r="D276" s="150" t="s">
        <v>55</v>
      </c>
      <c r="E276" s="150" t="s">
        <v>56</v>
      </c>
      <c r="F276" s="150" t="s">
        <v>56</v>
      </c>
      <c r="G276" s="150" t="s">
        <v>57</v>
      </c>
      <c r="H276" s="150" t="s">
        <v>56</v>
      </c>
      <c r="I276" s="150" t="s">
        <v>726</v>
      </c>
      <c r="J276" s="151" t="s">
        <v>80</v>
      </c>
      <c r="K276" s="181" t="s">
        <v>821</v>
      </c>
      <c r="L276" s="181" t="s">
        <v>12</v>
      </c>
      <c r="M276" s="181" t="s">
        <v>13</v>
      </c>
      <c r="N276" s="181" t="s">
        <v>813</v>
      </c>
      <c r="O276" s="181" t="s">
        <v>43</v>
      </c>
      <c r="P276" s="215">
        <v>0</v>
      </c>
      <c r="Q276" s="182"/>
      <c r="R276" s="182"/>
      <c r="S276" s="183" t="s">
        <v>10</v>
      </c>
      <c r="T276" s="184"/>
      <c r="U276" s="185"/>
      <c r="V276" s="184"/>
      <c r="W276" s="185"/>
      <c r="X276" s="184"/>
      <c r="Y276" s="185"/>
    </row>
    <row r="277" spans="1:25" s="186" customFormat="1" ht="36.75" customHeight="1" x14ac:dyDescent="0.3">
      <c r="A277" s="1061"/>
      <c r="B277" s="1064"/>
      <c r="C277" s="149" t="s">
        <v>54</v>
      </c>
      <c r="D277" s="150" t="s">
        <v>55</v>
      </c>
      <c r="E277" s="150" t="s">
        <v>56</v>
      </c>
      <c r="F277" s="150" t="s">
        <v>56</v>
      </c>
      <c r="G277" s="150" t="s">
        <v>57</v>
      </c>
      <c r="H277" s="150" t="s">
        <v>56</v>
      </c>
      <c r="I277" s="150" t="s">
        <v>1134</v>
      </c>
      <c r="J277" s="151" t="s">
        <v>80</v>
      </c>
      <c r="K277" s="181" t="s">
        <v>821</v>
      </c>
      <c r="L277" s="181" t="s">
        <v>12</v>
      </c>
      <c r="M277" s="181" t="s">
        <v>13</v>
      </c>
      <c r="N277" s="181" t="s">
        <v>1135</v>
      </c>
      <c r="O277" s="181" t="s">
        <v>43</v>
      </c>
      <c r="P277" s="216">
        <f>'262 (2022)020.00.0022 ОВЗ (РБ) '!E12</f>
        <v>46964.67</v>
      </c>
      <c r="Q277" s="217">
        <f>'262 (2023)020.00.0022 ОВЗ(РБ)'!E12</f>
        <v>46035.9</v>
      </c>
      <c r="R277" s="217">
        <f>'262 (2024)020.00.0022 ОВЗ (РБ )'!E12</f>
        <v>45756.63</v>
      </c>
      <c r="S277" s="183"/>
      <c r="T277" s="184"/>
      <c r="U277" s="185"/>
      <c r="V277" s="184"/>
      <c r="W277" s="185"/>
      <c r="X277" s="184"/>
      <c r="Y277" s="185"/>
    </row>
    <row r="278" spans="1:25" s="186" customFormat="1" ht="36.75" customHeight="1" x14ac:dyDescent="0.3">
      <c r="A278" s="1061"/>
      <c r="B278" s="1064"/>
      <c r="C278" s="149" t="s">
        <v>54</v>
      </c>
      <c r="D278" s="150" t="s">
        <v>55</v>
      </c>
      <c r="E278" s="150" t="s">
        <v>56</v>
      </c>
      <c r="F278" s="150" t="s">
        <v>56</v>
      </c>
      <c r="G278" s="150" t="s">
        <v>57</v>
      </c>
      <c r="H278" s="150" t="s">
        <v>56</v>
      </c>
      <c r="I278" s="150" t="s">
        <v>1134</v>
      </c>
      <c r="J278" s="151" t="s">
        <v>80</v>
      </c>
      <c r="K278" s="181" t="s">
        <v>821</v>
      </c>
      <c r="L278" s="181" t="s">
        <v>12</v>
      </c>
      <c r="M278" s="181" t="s">
        <v>13</v>
      </c>
      <c r="N278" s="181" t="s">
        <v>712</v>
      </c>
      <c r="O278" s="181" t="s">
        <v>40</v>
      </c>
      <c r="P278" s="216">
        <f>'262 (2022)500.02.0004 ОВЗ (КБ)'!E12</f>
        <v>109582.19</v>
      </c>
      <c r="Q278" s="217">
        <f>'262 (2023)500.02.0004 ОВЗ (КБ)'!E12</f>
        <v>107415.88</v>
      </c>
      <c r="R278" s="217">
        <f>'262 (2024)500.02.0004 ОВЗ (КБ)'!E12</f>
        <v>106763.02</v>
      </c>
      <c r="S278" s="183"/>
      <c r="T278" s="184"/>
      <c r="U278" s="185"/>
      <c r="V278" s="184"/>
      <c r="W278" s="185"/>
      <c r="X278" s="184"/>
      <c r="Y278" s="185"/>
    </row>
    <row r="279" spans="1:25" s="186" customFormat="1" ht="36.75" customHeight="1" x14ac:dyDescent="0.3">
      <c r="A279" s="1062"/>
      <c r="B279" s="1065"/>
      <c r="C279" s="149" t="s">
        <v>54</v>
      </c>
      <c r="D279" s="150" t="s">
        <v>55</v>
      </c>
      <c r="E279" s="150" t="s">
        <v>56</v>
      </c>
      <c r="F279" s="150" t="s">
        <v>56</v>
      </c>
      <c r="G279" s="150" t="s">
        <v>57</v>
      </c>
      <c r="H279" s="150" t="s">
        <v>56</v>
      </c>
      <c r="I279" s="150" t="s">
        <v>1129</v>
      </c>
      <c r="J279" s="151" t="s">
        <v>80</v>
      </c>
      <c r="K279" s="181" t="s">
        <v>821</v>
      </c>
      <c r="L279" s="181" t="s">
        <v>12</v>
      </c>
      <c r="M279" s="181" t="s">
        <v>13</v>
      </c>
      <c r="N279" s="181" t="s">
        <v>1127</v>
      </c>
      <c r="O279" s="181" t="s">
        <v>40</v>
      </c>
      <c r="P279" s="216">
        <v>0</v>
      </c>
      <c r="Q279" s="217">
        <v>0</v>
      </c>
      <c r="R279" s="217">
        <v>0</v>
      </c>
      <c r="S279" s="183"/>
      <c r="T279" s="184"/>
      <c r="U279" s="185"/>
      <c r="V279" s="184"/>
      <c r="W279" s="185"/>
      <c r="X279" s="184"/>
      <c r="Y279" s="185"/>
    </row>
    <row r="280" spans="1:25" s="186" customFormat="1" ht="31.5" customHeight="1" x14ac:dyDescent="0.3">
      <c r="A280" s="1057" t="s">
        <v>65</v>
      </c>
      <c r="B280" s="1060"/>
      <c r="C280" s="149" t="s">
        <v>54</v>
      </c>
      <c r="D280" s="150" t="s">
        <v>55</v>
      </c>
      <c r="E280" s="150" t="s">
        <v>56</v>
      </c>
      <c r="F280" s="150" t="s">
        <v>56</v>
      </c>
      <c r="G280" s="150" t="s">
        <v>57</v>
      </c>
      <c r="H280" s="150" t="s">
        <v>56</v>
      </c>
      <c r="I280" s="150" t="s">
        <v>64</v>
      </c>
      <c r="J280" s="151" t="s">
        <v>80</v>
      </c>
      <c r="K280" s="181" t="s">
        <v>66</v>
      </c>
      <c r="L280" s="181" t="s">
        <v>12</v>
      </c>
      <c r="M280" s="181" t="s">
        <v>13</v>
      </c>
      <c r="N280" s="181" t="s">
        <v>10</v>
      </c>
      <c r="O280" s="181" t="s">
        <v>14</v>
      </c>
      <c r="P280" s="215">
        <v>0</v>
      </c>
      <c r="Q280" s="182"/>
      <c r="R280" s="182"/>
      <c r="S280" s="183" t="s">
        <v>10</v>
      </c>
      <c r="T280" s="184"/>
      <c r="U280" s="185"/>
      <c r="V280" s="184"/>
      <c r="W280" s="185"/>
      <c r="X280" s="184"/>
      <c r="Y280" s="185"/>
    </row>
    <row r="281" spans="1:25" s="186" customFormat="1" ht="31.5" customHeight="1" x14ac:dyDescent="0.3">
      <c r="A281" s="1058"/>
      <c r="B281" s="1061"/>
      <c r="C281" s="149" t="s">
        <v>54</v>
      </c>
      <c r="D281" s="150" t="s">
        <v>55</v>
      </c>
      <c r="E281" s="150" t="s">
        <v>56</v>
      </c>
      <c r="F281" s="150" t="s">
        <v>56</v>
      </c>
      <c r="G281" s="150" t="s">
        <v>57</v>
      </c>
      <c r="H281" s="150" t="s">
        <v>56</v>
      </c>
      <c r="I281" s="150" t="s">
        <v>64</v>
      </c>
      <c r="J281" s="151" t="s">
        <v>80</v>
      </c>
      <c r="K281" s="181" t="s">
        <v>66</v>
      </c>
      <c r="L281" s="181" t="s">
        <v>52</v>
      </c>
      <c r="M281" s="181" t="s">
        <v>13</v>
      </c>
      <c r="N281" s="181" t="s">
        <v>10</v>
      </c>
      <c r="O281" s="181" t="s">
        <v>14</v>
      </c>
      <c r="P281" s="182">
        <v>0</v>
      </c>
      <c r="Q281" s="182"/>
      <c r="R281" s="182"/>
      <c r="S281" s="183" t="s">
        <v>10</v>
      </c>
      <c r="T281" s="184"/>
      <c r="U281" s="185"/>
      <c r="V281" s="184"/>
      <c r="W281" s="185"/>
      <c r="X281" s="184"/>
      <c r="Y281" s="185"/>
    </row>
    <row r="282" spans="1:25" s="186" customFormat="1" ht="31.5" customHeight="1" x14ac:dyDescent="0.3">
      <c r="A282" s="1058"/>
      <c r="B282" s="1061"/>
      <c r="C282" s="149" t="s">
        <v>54</v>
      </c>
      <c r="D282" s="150" t="s">
        <v>55</v>
      </c>
      <c r="E282" s="150" t="s">
        <v>56</v>
      </c>
      <c r="F282" s="150" t="s">
        <v>56</v>
      </c>
      <c r="G282" s="150" t="s">
        <v>57</v>
      </c>
      <c r="H282" s="150" t="s">
        <v>56</v>
      </c>
      <c r="I282" s="150" t="s">
        <v>64</v>
      </c>
      <c r="J282" s="151" t="s">
        <v>80</v>
      </c>
      <c r="K282" s="181" t="s">
        <v>66</v>
      </c>
      <c r="L282" s="181" t="s">
        <v>12</v>
      </c>
      <c r="M282" s="181" t="s">
        <v>23</v>
      </c>
      <c r="N282" s="181" t="s">
        <v>24</v>
      </c>
      <c r="O282" s="181" t="s">
        <v>25</v>
      </c>
      <c r="P282" s="215">
        <f>'264 КВР 321 (2022)Р-Н'!E12</f>
        <v>0</v>
      </c>
      <c r="Q282" s="182"/>
      <c r="R282" s="182"/>
      <c r="S282" s="183" t="s">
        <v>10</v>
      </c>
      <c r="T282" s="184"/>
      <c r="U282" s="185"/>
      <c r="V282" s="184"/>
      <c r="W282" s="185"/>
      <c r="X282" s="184"/>
      <c r="Y282" s="185"/>
    </row>
    <row r="283" spans="1:25" s="186" customFormat="1" ht="31.5" customHeight="1" x14ac:dyDescent="0.3">
      <c r="A283" s="1058"/>
      <c r="B283" s="1061"/>
      <c r="C283" s="149" t="s">
        <v>54</v>
      </c>
      <c r="D283" s="150" t="s">
        <v>55</v>
      </c>
      <c r="E283" s="150" t="s">
        <v>56</v>
      </c>
      <c r="F283" s="150" t="s">
        <v>56</v>
      </c>
      <c r="G283" s="150" t="s">
        <v>57</v>
      </c>
      <c r="H283" s="150" t="s">
        <v>56</v>
      </c>
      <c r="I283" s="150" t="s">
        <v>64</v>
      </c>
      <c r="J283" s="151" t="s">
        <v>80</v>
      </c>
      <c r="K283" s="181" t="s">
        <v>66</v>
      </c>
      <c r="L283" s="181" t="s">
        <v>52</v>
      </c>
      <c r="M283" s="181" t="s">
        <v>13</v>
      </c>
      <c r="N283" s="181" t="s">
        <v>10</v>
      </c>
      <c r="O283" s="181" t="s">
        <v>25</v>
      </c>
      <c r="P283" s="182">
        <v>0</v>
      </c>
      <c r="Q283" s="182"/>
      <c r="R283" s="182"/>
      <c r="S283" s="183" t="s">
        <v>10</v>
      </c>
      <c r="T283" s="184"/>
      <c r="U283" s="185"/>
      <c r="V283" s="184"/>
      <c r="W283" s="185"/>
      <c r="X283" s="184"/>
      <c r="Y283" s="185"/>
    </row>
    <row r="284" spans="1:25" s="186" customFormat="1" ht="31.5" customHeight="1" x14ac:dyDescent="0.3">
      <c r="A284" s="1058"/>
      <c r="B284" s="1061"/>
      <c r="C284" s="149" t="s">
        <v>54</v>
      </c>
      <c r="D284" s="150" t="s">
        <v>55</v>
      </c>
      <c r="E284" s="150" t="s">
        <v>56</v>
      </c>
      <c r="F284" s="150" t="s">
        <v>56</v>
      </c>
      <c r="G284" s="150" t="s">
        <v>57</v>
      </c>
      <c r="H284" s="150" t="s">
        <v>56</v>
      </c>
      <c r="I284" s="150" t="s">
        <v>58</v>
      </c>
      <c r="J284" s="151" t="s">
        <v>80</v>
      </c>
      <c r="K284" s="181" t="s">
        <v>66</v>
      </c>
      <c r="L284" s="181" t="s">
        <v>12</v>
      </c>
      <c r="M284" s="181" t="s">
        <v>13</v>
      </c>
      <c r="N284" s="181" t="s">
        <v>20</v>
      </c>
      <c r="O284" s="181" t="s">
        <v>21</v>
      </c>
      <c r="P284" s="215">
        <f>'264 КВР 321 (2022)КРАЙ'!E12</f>
        <v>0</v>
      </c>
      <c r="Q284" s="182"/>
      <c r="R284" s="182"/>
      <c r="S284" s="183" t="s">
        <v>10</v>
      </c>
      <c r="T284" s="184"/>
      <c r="U284" s="185"/>
      <c r="V284" s="184"/>
      <c r="W284" s="185"/>
      <c r="X284" s="184"/>
      <c r="Y284" s="185"/>
    </row>
    <row r="285" spans="1:25" s="186" customFormat="1" ht="32.25" customHeight="1" x14ac:dyDescent="0.3">
      <c r="A285" s="1058"/>
      <c r="B285" s="1061"/>
      <c r="C285" s="149" t="s">
        <v>54</v>
      </c>
      <c r="D285" s="150" t="s">
        <v>55</v>
      </c>
      <c r="E285" s="150" t="s">
        <v>56</v>
      </c>
      <c r="F285" s="150" t="s">
        <v>56</v>
      </c>
      <c r="G285" s="150" t="s">
        <v>57</v>
      </c>
      <c r="H285" s="150" t="s">
        <v>56</v>
      </c>
      <c r="I285" s="150" t="s">
        <v>58</v>
      </c>
      <c r="J285" s="151" t="s">
        <v>80</v>
      </c>
      <c r="K285" s="181" t="s">
        <v>66</v>
      </c>
      <c r="L285" s="181" t="s">
        <v>52</v>
      </c>
      <c r="M285" s="181" t="s">
        <v>13</v>
      </c>
      <c r="N285" s="181" t="s">
        <v>10</v>
      </c>
      <c r="O285" s="181" t="s">
        <v>21</v>
      </c>
      <c r="P285" s="182">
        <v>0</v>
      </c>
      <c r="Q285" s="182"/>
      <c r="R285" s="182"/>
      <c r="S285" s="183" t="s">
        <v>10</v>
      </c>
      <c r="T285" s="184"/>
      <c r="U285" s="185"/>
      <c r="V285" s="184"/>
      <c r="W285" s="185"/>
      <c r="X285" s="184"/>
      <c r="Y285" s="185"/>
    </row>
    <row r="286" spans="1:25" s="186" customFormat="1" ht="32.25" customHeight="1" x14ac:dyDescent="0.3">
      <c r="A286" s="1058"/>
      <c r="B286" s="1061"/>
      <c r="C286" s="149" t="s">
        <v>54</v>
      </c>
      <c r="D286" s="150" t="s">
        <v>55</v>
      </c>
      <c r="E286" s="150" t="s">
        <v>723</v>
      </c>
      <c r="F286" s="150" t="s">
        <v>56</v>
      </c>
      <c r="G286" s="150" t="s">
        <v>62</v>
      </c>
      <c r="H286" s="150" t="s">
        <v>63</v>
      </c>
      <c r="I286" s="150" t="s">
        <v>58</v>
      </c>
      <c r="J286" s="151" t="s">
        <v>80</v>
      </c>
      <c r="K286" s="181" t="s">
        <v>66</v>
      </c>
      <c r="L286" s="181" t="s">
        <v>12</v>
      </c>
      <c r="M286" s="181" t="s">
        <v>13</v>
      </c>
      <c r="N286" s="181" t="s">
        <v>20</v>
      </c>
      <c r="O286" s="181" t="s">
        <v>21</v>
      </c>
      <c r="P286" s="182">
        <v>0</v>
      </c>
      <c r="Q286" s="182"/>
      <c r="R286" s="182"/>
      <c r="S286" s="183" t="s">
        <v>10</v>
      </c>
      <c r="T286" s="184"/>
      <c r="U286" s="185"/>
      <c r="V286" s="184"/>
      <c r="W286" s="185"/>
      <c r="X286" s="184"/>
      <c r="Y286" s="185"/>
    </row>
    <row r="287" spans="1:25" s="186" customFormat="1" ht="32.25" customHeight="1" x14ac:dyDescent="0.3">
      <c r="A287" s="1058"/>
      <c r="B287" s="1061"/>
      <c r="C287" s="149" t="s">
        <v>54</v>
      </c>
      <c r="D287" s="150" t="s">
        <v>55</v>
      </c>
      <c r="E287" s="150" t="s">
        <v>723</v>
      </c>
      <c r="F287" s="150" t="s">
        <v>56</v>
      </c>
      <c r="G287" s="150" t="s">
        <v>62</v>
      </c>
      <c r="H287" s="150" t="s">
        <v>63</v>
      </c>
      <c r="I287" s="150" t="s">
        <v>58</v>
      </c>
      <c r="J287" s="151" t="s">
        <v>80</v>
      </c>
      <c r="K287" s="181" t="s">
        <v>66</v>
      </c>
      <c r="L287" s="181" t="s">
        <v>52</v>
      </c>
      <c r="M287" s="181" t="s">
        <v>13</v>
      </c>
      <c r="N287" s="181" t="s">
        <v>10</v>
      </c>
      <c r="O287" s="181" t="s">
        <v>21</v>
      </c>
      <c r="P287" s="182">
        <v>0</v>
      </c>
      <c r="Q287" s="182"/>
      <c r="R287" s="182"/>
      <c r="S287" s="183" t="s">
        <v>10</v>
      </c>
      <c r="T287" s="184"/>
      <c r="U287" s="185"/>
      <c r="V287" s="184"/>
      <c r="W287" s="185"/>
      <c r="X287" s="184"/>
      <c r="Y287" s="185"/>
    </row>
    <row r="288" spans="1:25" s="186" customFormat="1" ht="32.25" customHeight="1" x14ac:dyDescent="0.3">
      <c r="A288" s="1059"/>
      <c r="B288" s="1062"/>
      <c r="C288" s="149" t="s">
        <v>54</v>
      </c>
      <c r="D288" s="150" t="s">
        <v>55</v>
      </c>
      <c r="E288" s="150" t="s">
        <v>56</v>
      </c>
      <c r="F288" s="150" t="s">
        <v>56</v>
      </c>
      <c r="G288" s="150" t="s">
        <v>57</v>
      </c>
      <c r="H288" s="150" t="s">
        <v>56</v>
      </c>
      <c r="I288" s="150" t="s">
        <v>1142</v>
      </c>
      <c r="J288" s="151" t="s">
        <v>80</v>
      </c>
      <c r="K288" s="181" t="s">
        <v>66</v>
      </c>
      <c r="L288" s="181" t="s">
        <v>12</v>
      </c>
      <c r="M288" s="181" t="s">
        <v>13</v>
      </c>
      <c r="N288" s="181" t="s">
        <v>714</v>
      </c>
      <c r="O288" s="181" t="s">
        <v>708</v>
      </c>
      <c r="P288" s="182">
        <v>0</v>
      </c>
      <c r="Q288" s="182"/>
      <c r="R288" s="182"/>
      <c r="S288" s="183" t="s">
        <v>10</v>
      </c>
      <c r="T288" s="184"/>
      <c r="U288" s="185"/>
      <c r="V288" s="184"/>
      <c r="W288" s="185"/>
      <c r="X288" s="184"/>
      <c r="Y288" s="185"/>
    </row>
    <row r="289" spans="1:25" s="186" customFormat="1" ht="52.5" customHeight="1" x14ac:dyDescent="0.3">
      <c r="A289" s="218" t="s">
        <v>81</v>
      </c>
      <c r="B289" s="219"/>
      <c r="C289" s="149" t="s">
        <v>54</v>
      </c>
      <c r="D289" s="150" t="s">
        <v>55</v>
      </c>
      <c r="E289" s="150" t="s">
        <v>56</v>
      </c>
      <c r="F289" s="150" t="s">
        <v>56</v>
      </c>
      <c r="G289" s="150" t="s">
        <v>57</v>
      </c>
      <c r="H289" s="150" t="s">
        <v>56</v>
      </c>
      <c r="I289" s="150" t="s">
        <v>75</v>
      </c>
      <c r="J289" s="151" t="s">
        <v>80</v>
      </c>
      <c r="K289" s="181" t="s">
        <v>82</v>
      </c>
      <c r="L289" s="181" t="s">
        <v>12</v>
      </c>
      <c r="M289" s="181" t="s">
        <v>13</v>
      </c>
      <c r="N289" s="181" t="s">
        <v>39</v>
      </c>
      <c r="O289" s="181" t="s">
        <v>40</v>
      </c>
      <c r="P289" s="215">
        <f>'265 ЛЬГОТЫ (321) (2022)'!F14</f>
        <v>20500</v>
      </c>
      <c r="Q289" s="182">
        <f>'265 ЛЬГОТЫ (321) (2023)'!F14</f>
        <v>20500</v>
      </c>
      <c r="R289" s="182">
        <f>'265 ЛЬГОТЫ (321) (2024)'!F14</f>
        <v>20500</v>
      </c>
      <c r="S289" s="183" t="s">
        <v>10</v>
      </c>
      <c r="T289" s="184"/>
      <c r="U289" s="185"/>
      <c r="V289" s="184"/>
      <c r="W289" s="185"/>
      <c r="X289" s="184"/>
      <c r="Y289" s="185"/>
    </row>
    <row r="290" spans="1:25" s="169" customFormat="1" ht="48" customHeight="1" x14ac:dyDescent="0.3">
      <c r="A290" s="206" t="s">
        <v>83</v>
      </c>
      <c r="B290" s="207">
        <v>2300</v>
      </c>
      <c r="C290" s="1035" t="s">
        <v>10</v>
      </c>
      <c r="D290" s="1036"/>
      <c r="E290" s="1036"/>
      <c r="F290" s="1036"/>
      <c r="G290" s="1036"/>
      <c r="H290" s="1036"/>
      <c r="I290" s="1036"/>
      <c r="J290" s="1037"/>
      <c r="K290" s="1035" t="s">
        <v>10</v>
      </c>
      <c r="L290" s="1036"/>
      <c r="M290" s="1036"/>
      <c r="N290" s="1036"/>
      <c r="O290" s="1037"/>
      <c r="P290" s="208">
        <f>SUM(P291:P294)+P295+P304</f>
        <v>162151</v>
      </c>
      <c r="Q290" s="208">
        <f>SUM(Q291:Q294)+Q295+Q304</f>
        <v>160433</v>
      </c>
      <c r="R290" s="208">
        <f>SUM(R291:R294)+R295+R304</f>
        <v>158715</v>
      </c>
      <c r="S290" s="209" t="s">
        <v>10</v>
      </c>
      <c r="T290" s="184"/>
      <c r="U290" s="185"/>
      <c r="V290" s="184"/>
      <c r="W290" s="185"/>
      <c r="X290" s="184"/>
      <c r="Y290" s="185"/>
    </row>
    <row r="291" spans="1:25" s="186" customFormat="1" ht="32.25" customHeight="1" x14ac:dyDescent="0.3">
      <c r="A291" s="1033" t="s">
        <v>163</v>
      </c>
      <c r="B291" s="1027">
        <v>2310</v>
      </c>
      <c r="C291" s="149" t="s">
        <v>54</v>
      </c>
      <c r="D291" s="150" t="s">
        <v>55</v>
      </c>
      <c r="E291" s="150" t="s">
        <v>56</v>
      </c>
      <c r="F291" s="150" t="s">
        <v>56</v>
      </c>
      <c r="G291" s="150" t="s">
        <v>57</v>
      </c>
      <c r="H291" s="150" t="s">
        <v>56</v>
      </c>
      <c r="I291" s="150" t="s">
        <v>64</v>
      </c>
      <c r="J291" s="151" t="s">
        <v>84</v>
      </c>
      <c r="K291" s="181" t="s">
        <v>85</v>
      </c>
      <c r="L291" s="181" t="s">
        <v>12</v>
      </c>
      <c r="M291" s="181" t="s">
        <v>29</v>
      </c>
      <c r="N291" s="181" t="s">
        <v>10</v>
      </c>
      <c r="O291" s="181" t="s">
        <v>14</v>
      </c>
      <c r="P291" s="182">
        <v>0</v>
      </c>
      <c r="Q291" s="182"/>
      <c r="R291" s="182"/>
      <c r="S291" s="183" t="s">
        <v>10</v>
      </c>
      <c r="T291" s="184"/>
      <c r="U291" s="185"/>
      <c r="V291" s="184"/>
      <c r="W291" s="185"/>
      <c r="X291" s="184"/>
      <c r="Y291" s="185"/>
    </row>
    <row r="292" spans="1:25" s="186" customFormat="1" ht="32.25" customHeight="1" x14ac:dyDescent="0.3">
      <c r="A292" s="1034"/>
      <c r="B292" s="1028"/>
      <c r="C292" s="149" t="s">
        <v>54</v>
      </c>
      <c r="D292" s="150" t="s">
        <v>55</v>
      </c>
      <c r="E292" s="150" t="s">
        <v>56</v>
      </c>
      <c r="F292" s="150" t="s">
        <v>56</v>
      </c>
      <c r="G292" s="150" t="s">
        <v>57</v>
      </c>
      <c r="H292" s="150" t="s">
        <v>56</v>
      </c>
      <c r="I292" s="150" t="s">
        <v>64</v>
      </c>
      <c r="J292" s="151" t="s">
        <v>84</v>
      </c>
      <c r="K292" s="181" t="s">
        <v>85</v>
      </c>
      <c r="L292" s="181" t="s">
        <v>52</v>
      </c>
      <c r="M292" s="181" t="s">
        <v>29</v>
      </c>
      <c r="N292" s="181" t="s">
        <v>10</v>
      </c>
      <c r="O292" s="181" t="s">
        <v>14</v>
      </c>
      <c r="P292" s="182">
        <v>0</v>
      </c>
      <c r="Q292" s="182"/>
      <c r="R292" s="182"/>
      <c r="S292" s="183" t="s">
        <v>10</v>
      </c>
      <c r="T292" s="184"/>
      <c r="U292" s="185"/>
      <c r="V292" s="184"/>
      <c r="W292" s="185"/>
      <c r="X292" s="184"/>
      <c r="Y292" s="185"/>
    </row>
    <row r="293" spans="1:25" s="186" customFormat="1" ht="33" customHeight="1" x14ac:dyDescent="0.3">
      <c r="A293" s="1034"/>
      <c r="B293" s="1028"/>
      <c r="C293" s="149" t="s">
        <v>54</v>
      </c>
      <c r="D293" s="150" t="s">
        <v>55</v>
      </c>
      <c r="E293" s="150" t="s">
        <v>56</v>
      </c>
      <c r="F293" s="150" t="s">
        <v>56</v>
      </c>
      <c r="G293" s="150" t="s">
        <v>57</v>
      </c>
      <c r="H293" s="150" t="s">
        <v>56</v>
      </c>
      <c r="I293" s="150" t="s">
        <v>64</v>
      </c>
      <c r="J293" s="151" t="s">
        <v>84</v>
      </c>
      <c r="K293" s="181" t="s">
        <v>85</v>
      </c>
      <c r="L293" s="181" t="s">
        <v>12</v>
      </c>
      <c r="M293" s="181" t="s">
        <v>29</v>
      </c>
      <c r="N293" s="181" t="s">
        <v>30</v>
      </c>
      <c r="O293" s="181" t="s">
        <v>25</v>
      </c>
      <c r="P293" s="182">
        <f>'291 зем  (2022)'!E11+'291 им  (2022)'!E13</f>
        <v>162151</v>
      </c>
      <c r="Q293" s="182">
        <f>'291 зем  (2023)'!E11+'291 им  (2023)'!E13</f>
        <v>160433</v>
      </c>
      <c r="R293" s="182">
        <f>'291 зем  (2024)'!E11+'291 им  (2024)'!E13</f>
        <v>158715</v>
      </c>
      <c r="S293" s="183" t="s">
        <v>10</v>
      </c>
      <c r="T293" s="184"/>
      <c r="U293" s="185"/>
      <c r="V293" s="184"/>
      <c r="W293" s="185"/>
      <c r="X293" s="184"/>
      <c r="Y293" s="185"/>
    </row>
    <row r="294" spans="1:25" s="186" customFormat="1" ht="31.5" customHeight="1" x14ac:dyDescent="0.3">
      <c r="A294" s="1056"/>
      <c r="B294" s="1029"/>
      <c r="C294" s="149" t="s">
        <v>54</v>
      </c>
      <c r="D294" s="150" t="s">
        <v>55</v>
      </c>
      <c r="E294" s="150" t="s">
        <v>56</v>
      </c>
      <c r="F294" s="150" t="s">
        <v>56</v>
      </c>
      <c r="G294" s="150" t="s">
        <v>57</v>
      </c>
      <c r="H294" s="150" t="s">
        <v>56</v>
      </c>
      <c r="I294" s="150" t="s">
        <v>64</v>
      </c>
      <c r="J294" s="151" t="s">
        <v>84</v>
      </c>
      <c r="K294" s="181" t="s">
        <v>85</v>
      </c>
      <c r="L294" s="181" t="s">
        <v>52</v>
      </c>
      <c r="M294" s="181" t="s">
        <v>29</v>
      </c>
      <c r="N294" s="181" t="s">
        <v>10</v>
      </c>
      <c r="O294" s="181" t="s">
        <v>25</v>
      </c>
      <c r="P294" s="182">
        <v>0</v>
      </c>
      <c r="Q294" s="182"/>
      <c r="R294" s="182"/>
      <c r="S294" s="183" t="s">
        <v>10</v>
      </c>
      <c r="T294" s="184"/>
      <c r="U294" s="185"/>
      <c r="V294" s="184"/>
      <c r="W294" s="185"/>
      <c r="X294" s="184"/>
      <c r="Y294" s="185"/>
    </row>
    <row r="295" spans="1:25" s="169" customFormat="1" ht="75.75" customHeight="1" x14ac:dyDescent="0.3">
      <c r="A295" s="220" t="s">
        <v>164</v>
      </c>
      <c r="B295" s="207">
        <v>2320</v>
      </c>
      <c r="C295" s="1035" t="s">
        <v>10</v>
      </c>
      <c r="D295" s="1036"/>
      <c r="E295" s="1036"/>
      <c r="F295" s="1036"/>
      <c r="G295" s="1036"/>
      <c r="H295" s="1036"/>
      <c r="I295" s="1036"/>
      <c r="J295" s="1037"/>
      <c r="K295" s="1035" t="s">
        <v>10</v>
      </c>
      <c r="L295" s="1036"/>
      <c r="M295" s="1036"/>
      <c r="N295" s="1036"/>
      <c r="O295" s="1037"/>
      <c r="P295" s="208">
        <f>SUM(P296:P303)</f>
        <v>0</v>
      </c>
      <c r="Q295" s="208">
        <f>SUM(Q296:Q303)</f>
        <v>0</v>
      </c>
      <c r="R295" s="208">
        <f>SUM(R296:R303)</f>
        <v>0</v>
      </c>
      <c r="S295" s="209" t="s">
        <v>10</v>
      </c>
      <c r="T295" s="184"/>
      <c r="U295" s="185"/>
      <c r="V295" s="184"/>
      <c r="W295" s="185"/>
      <c r="X295" s="184"/>
      <c r="Y295" s="185"/>
    </row>
    <row r="296" spans="1:25" s="186" customFormat="1" ht="31.5" customHeight="1" x14ac:dyDescent="0.3">
      <c r="A296" s="1033" t="s">
        <v>165</v>
      </c>
      <c r="B296" s="1027">
        <v>2321</v>
      </c>
      <c r="C296" s="149" t="s">
        <v>54</v>
      </c>
      <c r="D296" s="150" t="s">
        <v>55</v>
      </c>
      <c r="E296" s="150" t="s">
        <v>56</v>
      </c>
      <c r="F296" s="150" t="s">
        <v>56</v>
      </c>
      <c r="G296" s="150" t="s">
        <v>57</v>
      </c>
      <c r="H296" s="150" t="s">
        <v>56</v>
      </c>
      <c r="I296" s="150" t="s">
        <v>64</v>
      </c>
      <c r="J296" s="151" t="s">
        <v>86</v>
      </c>
      <c r="K296" s="181" t="s">
        <v>85</v>
      </c>
      <c r="L296" s="181" t="s">
        <v>12</v>
      </c>
      <c r="M296" s="181" t="s">
        <v>13</v>
      </c>
      <c r="N296" s="181" t="s">
        <v>10</v>
      </c>
      <c r="O296" s="181" t="s">
        <v>14</v>
      </c>
      <c r="P296" s="182">
        <v>0</v>
      </c>
      <c r="Q296" s="182"/>
      <c r="R296" s="182"/>
      <c r="S296" s="183" t="s">
        <v>10</v>
      </c>
      <c r="T296" s="184"/>
      <c r="U296" s="185"/>
      <c r="V296" s="184"/>
      <c r="W296" s="185"/>
      <c r="X296" s="184"/>
      <c r="Y296" s="185"/>
    </row>
    <row r="297" spans="1:25" s="186" customFormat="1" ht="31.5" customHeight="1" x14ac:dyDescent="0.3">
      <c r="A297" s="1034"/>
      <c r="B297" s="1028"/>
      <c r="C297" s="149" t="s">
        <v>54</v>
      </c>
      <c r="D297" s="150" t="s">
        <v>55</v>
      </c>
      <c r="E297" s="150" t="s">
        <v>56</v>
      </c>
      <c r="F297" s="150" t="s">
        <v>56</v>
      </c>
      <c r="G297" s="150" t="s">
        <v>57</v>
      </c>
      <c r="H297" s="150" t="s">
        <v>56</v>
      </c>
      <c r="I297" s="150" t="s">
        <v>64</v>
      </c>
      <c r="J297" s="151" t="s">
        <v>86</v>
      </c>
      <c r="K297" s="181" t="s">
        <v>85</v>
      </c>
      <c r="L297" s="181" t="s">
        <v>52</v>
      </c>
      <c r="M297" s="181" t="s">
        <v>13</v>
      </c>
      <c r="N297" s="181" t="s">
        <v>10</v>
      </c>
      <c r="O297" s="181" t="s">
        <v>14</v>
      </c>
      <c r="P297" s="182">
        <v>0</v>
      </c>
      <c r="Q297" s="182"/>
      <c r="R297" s="182"/>
      <c r="S297" s="183" t="s">
        <v>10</v>
      </c>
      <c r="T297" s="184"/>
      <c r="U297" s="185"/>
      <c r="V297" s="184"/>
      <c r="W297" s="185"/>
      <c r="X297" s="184"/>
      <c r="Y297" s="185"/>
    </row>
    <row r="298" spans="1:25" s="186" customFormat="1" ht="31.5" customHeight="1" x14ac:dyDescent="0.3">
      <c r="A298" s="1034"/>
      <c r="B298" s="1028"/>
      <c r="C298" s="149" t="s">
        <v>54</v>
      </c>
      <c r="D298" s="150" t="s">
        <v>55</v>
      </c>
      <c r="E298" s="150" t="s">
        <v>56</v>
      </c>
      <c r="F298" s="150" t="s">
        <v>56</v>
      </c>
      <c r="G298" s="150" t="s">
        <v>57</v>
      </c>
      <c r="H298" s="150" t="s">
        <v>56</v>
      </c>
      <c r="I298" s="150" t="s">
        <v>64</v>
      </c>
      <c r="J298" s="151" t="s">
        <v>86</v>
      </c>
      <c r="K298" s="181" t="s">
        <v>85</v>
      </c>
      <c r="L298" s="181" t="s">
        <v>12</v>
      </c>
      <c r="M298" s="181" t="s">
        <v>13</v>
      </c>
      <c r="N298" s="181" t="s">
        <v>34</v>
      </c>
      <c r="O298" s="181" t="s">
        <v>25</v>
      </c>
      <c r="P298" s="182">
        <f>'291(852) (2022)'!E15</f>
        <v>0</v>
      </c>
      <c r="Q298" s="182"/>
      <c r="R298" s="182"/>
      <c r="S298" s="183" t="s">
        <v>10</v>
      </c>
      <c r="T298" s="184"/>
      <c r="U298" s="185"/>
      <c r="V298" s="184"/>
      <c r="W298" s="185"/>
      <c r="X298" s="184"/>
      <c r="Y298" s="185"/>
    </row>
    <row r="299" spans="1:25" s="186" customFormat="1" ht="31.5" customHeight="1" x14ac:dyDescent="0.3">
      <c r="A299" s="1034"/>
      <c r="B299" s="1028"/>
      <c r="C299" s="149" t="s">
        <v>54</v>
      </c>
      <c r="D299" s="150" t="s">
        <v>55</v>
      </c>
      <c r="E299" s="150" t="s">
        <v>56</v>
      </c>
      <c r="F299" s="150" t="s">
        <v>56</v>
      </c>
      <c r="G299" s="150" t="s">
        <v>57</v>
      </c>
      <c r="H299" s="150" t="s">
        <v>56</v>
      </c>
      <c r="I299" s="150" t="s">
        <v>64</v>
      </c>
      <c r="J299" s="151" t="s">
        <v>86</v>
      </c>
      <c r="K299" s="181" t="s">
        <v>85</v>
      </c>
      <c r="L299" s="181" t="s">
        <v>52</v>
      </c>
      <c r="M299" s="181" t="s">
        <v>13</v>
      </c>
      <c r="N299" s="181" t="s">
        <v>10</v>
      </c>
      <c r="O299" s="181" t="s">
        <v>25</v>
      </c>
      <c r="P299" s="182">
        <f>'291(852) (2022)'!E20+'291(852) (2022)'!E25</f>
        <v>0</v>
      </c>
      <c r="Q299" s="182"/>
      <c r="R299" s="182"/>
      <c r="S299" s="183" t="s">
        <v>10</v>
      </c>
      <c r="T299" s="184"/>
      <c r="U299" s="185"/>
      <c r="V299" s="184"/>
      <c r="W299" s="185"/>
      <c r="X299" s="184"/>
      <c r="Y299" s="185"/>
    </row>
    <row r="300" spans="1:25" s="186" customFormat="1" ht="31.5" customHeight="1" x14ac:dyDescent="0.3">
      <c r="A300" s="1054" t="s">
        <v>91</v>
      </c>
      <c r="B300" s="1027">
        <v>2322</v>
      </c>
      <c r="C300" s="149" t="s">
        <v>54</v>
      </c>
      <c r="D300" s="150" t="s">
        <v>55</v>
      </c>
      <c r="E300" s="150" t="s">
        <v>56</v>
      </c>
      <c r="F300" s="150" t="s">
        <v>56</v>
      </c>
      <c r="G300" s="150" t="s">
        <v>57</v>
      </c>
      <c r="H300" s="150" t="s">
        <v>56</v>
      </c>
      <c r="I300" s="150" t="s">
        <v>64</v>
      </c>
      <c r="J300" s="151" t="s">
        <v>86</v>
      </c>
      <c r="K300" s="181" t="s">
        <v>92</v>
      </c>
      <c r="L300" s="181" t="s">
        <v>12</v>
      </c>
      <c r="M300" s="181" t="s">
        <v>13</v>
      </c>
      <c r="N300" s="181" t="s">
        <v>10</v>
      </c>
      <c r="O300" s="181" t="s">
        <v>14</v>
      </c>
      <c r="P300" s="182">
        <v>0</v>
      </c>
      <c r="Q300" s="182"/>
      <c r="R300" s="182"/>
      <c r="S300" s="183" t="s">
        <v>10</v>
      </c>
      <c r="T300" s="184"/>
      <c r="U300" s="185"/>
      <c r="V300" s="184"/>
      <c r="W300" s="185"/>
      <c r="X300" s="184"/>
      <c r="Y300" s="185"/>
    </row>
    <row r="301" spans="1:25" s="186" customFormat="1" ht="31.5" customHeight="1" x14ac:dyDescent="0.3">
      <c r="A301" s="1054"/>
      <c r="B301" s="1028"/>
      <c r="C301" s="149" t="s">
        <v>54</v>
      </c>
      <c r="D301" s="150" t="s">
        <v>55</v>
      </c>
      <c r="E301" s="150" t="s">
        <v>56</v>
      </c>
      <c r="F301" s="150" t="s">
        <v>56</v>
      </c>
      <c r="G301" s="150" t="s">
        <v>57</v>
      </c>
      <c r="H301" s="150" t="s">
        <v>56</v>
      </c>
      <c r="I301" s="150" t="s">
        <v>64</v>
      </c>
      <c r="J301" s="151" t="s">
        <v>86</v>
      </c>
      <c r="K301" s="181" t="s">
        <v>92</v>
      </c>
      <c r="L301" s="181" t="s">
        <v>52</v>
      </c>
      <c r="M301" s="181" t="s">
        <v>13</v>
      </c>
      <c r="N301" s="181" t="s">
        <v>10</v>
      </c>
      <c r="O301" s="181" t="s">
        <v>14</v>
      </c>
      <c r="P301" s="182">
        <v>0</v>
      </c>
      <c r="Q301" s="182"/>
      <c r="R301" s="182"/>
      <c r="S301" s="183" t="s">
        <v>10</v>
      </c>
      <c r="T301" s="184"/>
      <c r="U301" s="185"/>
      <c r="V301" s="184"/>
      <c r="W301" s="185"/>
      <c r="X301" s="184"/>
      <c r="Y301" s="185"/>
    </row>
    <row r="302" spans="1:25" s="186" customFormat="1" ht="31.5" customHeight="1" x14ac:dyDescent="0.3">
      <c r="A302" s="1054"/>
      <c r="B302" s="1028"/>
      <c r="C302" s="149" t="s">
        <v>54</v>
      </c>
      <c r="D302" s="150" t="s">
        <v>55</v>
      </c>
      <c r="E302" s="150" t="s">
        <v>56</v>
      </c>
      <c r="F302" s="150" t="s">
        <v>56</v>
      </c>
      <c r="G302" s="150" t="s">
        <v>57</v>
      </c>
      <c r="H302" s="150" t="s">
        <v>56</v>
      </c>
      <c r="I302" s="150" t="s">
        <v>64</v>
      </c>
      <c r="J302" s="151" t="s">
        <v>86</v>
      </c>
      <c r="K302" s="181" t="s">
        <v>92</v>
      </c>
      <c r="L302" s="181" t="s">
        <v>12</v>
      </c>
      <c r="M302" s="181" t="s">
        <v>13</v>
      </c>
      <c r="N302" s="181" t="s">
        <v>34</v>
      </c>
      <c r="O302" s="181" t="s">
        <v>25</v>
      </c>
      <c r="P302" s="182">
        <v>0</v>
      </c>
      <c r="Q302" s="182"/>
      <c r="R302" s="182"/>
      <c r="S302" s="183" t="s">
        <v>10</v>
      </c>
      <c r="T302" s="184"/>
      <c r="U302" s="185"/>
      <c r="V302" s="184"/>
      <c r="W302" s="185"/>
      <c r="X302" s="184"/>
      <c r="Y302" s="185"/>
    </row>
    <row r="303" spans="1:25" s="186" customFormat="1" ht="48" customHeight="1" x14ac:dyDescent="0.3">
      <c r="A303" s="1054"/>
      <c r="B303" s="1029"/>
      <c r="C303" s="149" t="s">
        <v>54</v>
      </c>
      <c r="D303" s="150" t="s">
        <v>55</v>
      </c>
      <c r="E303" s="150" t="s">
        <v>56</v>
      </c>
      <c r="F303" s="150" t="s">
        <v>56</v>
      </c>
      <c r="G303" s="150" t="s">
        <v>57</v>
      </c>
      <c r="H303" s="150" t="s">
        <v>56</v>
      </c>
      <c r="I303" s="150" t="s">
        <v>64</v>
      </c>
      <c r="J303" s="151" t="s">
        <v>86</v>
      </c>
      <c r="K303" s="181" t="s">
        <v>92</v>
      </c>
      <c r="L303" s="181" t="s">
        <v>52</v>
      </c>
      <c r="M303" s="181" t="s">
        <v>13</v>
      </c>
      <c r="N303" s="181" t="s">
        <v>10</v>
      </c>
      <c r="O303" s="181" t="s">
        <v>25</v>
      </c>
      <c r="P303" s="182">
        <v>0</v>
      </c>
      <c r="Q303" s="182"/>
      <c r="R303" s="182"/>
      <c r="S303" s="183" t="s">
        <v>10</v>
      </c>
      <c r="T303" s="184"/>
      <c r="U303" s="185"/>
      <c r="V303" s="184"/>
      <c r="W303" s="185"/>
      <c r="X303" s="184"/>
      <c r="Y303" s="185"/>
    </row>
    <row r="304" spans="1:25" s="169" customFormat="1" ht="50.25" customHeight="1" x14ac:dyDescent="0.3">
      <c r="A304" s="206" t="s">
        <v>166</v>
      </c>
      <c r="B304" s="221">
        <v>2330</v>
      </c>
      <c r="C304" s="1035" t="s">
        <v>10</v>
      </c>
      <c r="D304" s="1036"/>
      <c r="E304" s="1036"/>
      <c r="F304" s="1036"/>
      <c r="G304" s="1036"/>
      <c r="H304" s="1036"/>
      <c r="I304" s="1036"/>
      <c r="J304" s="1037"/>
      <c r="K304" s="1035" t="s">
        <v>10</v>
      </c>
      <c r="L304" s="1036"/>
      <c r="M304" s="1036"/>
      <c r="N304" s="1036"/>
      <c r="O304" s="1037"/>
      <c r="P304" s="208">
        <f>SUM(P305:P322)</f>
        <v>0</v>
      </c>
      <c r="Q304" s="208">
        <f>SUM(Q305:Q322)</f>
        <v>0</v>
      </c>
      <c r="R304" s="208">
        <f>SUM(R305:R322)</f>
        <v>0</v>
      </c>
      <c r="S304" s="209" t="s">
        <v>10</v>
      </c>
      <c r="T304" s="184"/>
      <c r="U304" s="185"/>
      <c r="V304" s="184"/>
      <c r="W304" s="185"/>
      <c r="X304" s="184"/>
      <c r="Y304" s="185"/>
    </row>
    <row r="305" spans="1:25" s="186" customFormat="1" ht="32.25" customHeight="1" x14ac:dyDescent="0.3">
      <c r="A305" s="1033" t="s">
        <v>165</v>
      </c>
      <c r="B305" s="1027">
        <v>2331</v>
      </c>
      <c r="C305" s="149" t="s">
        <v>54</v>
      </c>
      <c r="D305" s="150" t="s">
        <v>55</v>
      </c>
      <c r="E305" s="150" t="s">
        <v>56</v>
      </c>
      <c r="F305" s="150" t="s">
        <v>56</v>
      </c>
      <c r="G305" s="150" t="s">
        <v>57</v>
      </c>
      <c r="H305" s="150" t="s">
        <v>56</v>
      </c>
      <c r="I305" s="150" t="s">
        <v>64</v>
      </c>
      <c r="J305" s="151" t="s">
        <v>87</v>
      </c>
      <c r="K305" s="181" t="s">
        <v>85</v>
      </c>
      <c r="L305" s="181" t="s">
        <v>12</v>
      </c>
      <c r="M305" s="181" t="s">
        <v>13</v>
      </c>
      <c r="N305" s="181" t="s">
        <v>10</v>
      </c>
      <c r="O305" s="181" t="s">
        <v>14</v>
      </c>
      <c r="P305" s="182">
        <v>0</v>
      </c>
      <c r="Q305" s="182"/>
      <c r="R305" s="182"/>
      <c r="S305" s="183" t="s">
        <v>10</v>
      </c>
      <c r="T305" s="184"/>
      <c r="U305" s="185"/>
      <c r="V305" s="184"/>
      <c r="W305" s="185"/>
      <c r="X305" s="184"/>
      <c r="Y305" s="185"/>
    </row>
    <row r="306" spans="1:25" s="186" customFormat="1" ht="32.25" customHeight="1" x14ac:dyDescent="0.3">
      <c r="A306" s="1034"/>
      <c r="B306" s="1028"/>
      <c r="C306" s="149" t="s">
        <v>54</v>
      </c>
      <c r="D306" s="150" t="s">
        <v>55</v>
      </c>
      <c r="E306" s="150" t="s">
        <v>56</v>
      </c>
      <c r="F306" s="150" t="s">
        <v>56</v>
      </c>
      <c r="G306" s="150" t="s">
        <v>57</v>
      </c>
      <c r="H306" s="150" t="s">
        <v>56</v>
      </c>
      <c r="I306" s="150" t="s">
        <v>64</v>
      </c>
      <c r="J306" s="151" t="s">
        <v>87</v>
      </c>
      <c r="K306" s="181" t="s">
        <v>85</v>
      </c>
      <c r="L306" s="181" t="s">
        <v>52</v>
      </c>
      <c r="M306" s="181" t="s">
        <v>13</v>
      </c>
      <c r="N306" s="181" t="s">
        <v>10</v>
      </c>
      <c r="O306" s="181" t="s">
        <v>14</v>
      </c>
      <c r="P306" s="182">
        <v>0</v>
      </c>
      <c r="Q306" s="182"/>
      <c r="R306" s="182"/>
      <c r="S306" s="183" t="s">
        <v>10</v>
      </c>
      <c r="T306" s="184"/>
      <c r="U306" s="185"/>
      <c r="V306" s="184"/>
      <c r="W306" s="185"/>
      <c r="X306" s="184"/>
      <c r="Y306" s="185"/>
    </row>
    <row r="307" spans="1:25" s="186" customFormat="1" ht="32.25" customHeight="1" x14ac:dyDescent="0.3">
      <c r="A307" s="1034"/>
      <c r="B307" s="1028"/>
      <c r="C307" s="149" t="s">
        <v>54</v>
      </c>
      <c r="D307" s="150" t="s">
        <v>55</v>
      </c>
      <c r="E307" s="150" t="s">
        <v>56</v>
      </c>
      <c r="F307" s="150" t="s">
        <v>56</v>
      </c>
      <c r="G307" s="150" t="s">
        <v>57</v>
      </c>
      <c r="H307" s="150" t="s">
        <v>56</v>
      </c>
      <c r="I307" s="150" t="s">
        <v>64</v>
      </c>
      <c r="J307" s="151" t="s">
        <v>87</v>
      </c>
      <c r="K307" s="181" t="s">
        <v>85</v>
      </c>
      <c r="L307" s="181" t="s">
        <v>12</v>
      </c>
      <c r="M307" s="181" t="s">
        <v>13</v>
      </c>
      <c r="N307" s="181" t="s">
        <v>34</v>
      </c>
      <c r="O307" s="181" t="s">
        <v>25</v>
      </c>
      <c r="P307" s="182">
        <f>'291 (853) (2022)'!E14</f>
        <v>0</v>
      </c>
      <c r="Q307" s="182"/>
      <c r="R307" s="182"/>
      <c r="S307" s="183" t="s">
        <v>10</v>
      </c>
      <c r="T307" s="184"/>
      <c r="U307" s="185"/>
      <c r="V307" s="184"/>
      <c r="W307" s="185"/>
      <c r="X307" s="184"/>
      <c r="Y307" s="185"/>
    </row>
    <row r="308" spans="1:25" s="186" customFormat="1" ht="32.25" customHeight="1" x14ac:dyDescent="0.3">
      <c r="A308" s="1034"/>
      <c r="B308" s="1028"/>
      <c r="C308" s="149" t="s">
        <v>54</v>
      </c>
      <c r="D308" s="150" t="s">
        <v>55</v>
      </c>
      <c r="E308" s="150" t="s">
        <v>56</v>
      </c>
      <c r="F308" s="150" t="s">
        <v>56</v>
      </c>
      <c r="G308" s="150" t="s">
        <v>57</v>
      </c>
      <c r="H308" s="150" t="s">
        <v>56</v>
      </c>
      <c r="I308" s="150" t="s">
        <v>64</v>
      </c>
      <c r="J308" s="151" t="s">
        <v>87</v>
      </c>
      <c r="K308" s="181" t="s">
        <v>85</v>
      </c>
      <c r="L308" s="181" t="s">
        <v>52</v>
      </c>
      <c r="M308" s="181" t="s">
        <v>13</v>
      </c>
      <c r="N308" s="181" t="s">
        <v>10</v>
      </c>
      <c r="O308" s="181" t="s">
        <v>25</v>
      </c>
      <c r="P308" s="182">
        <f>'291 (853) (2022)'!E18+'291 (853) (2022)'!E22</f>
        <v>0</v>
      </c>
      <c r="Q308" s="182"/>
      <c r="R308" s="182"/>
      <c r="S308" s="183" t="s">
        <v>10</v>
      </c>
      <c r="T308" s="184"/>
      <c r="U308" s="185"/>
      <c r="V308" s="184"/>
      <c r="W308" s="185"/>
      <c r="X308" s="184"/>
      <c r="Y308" s="185"/>
    </row>
    <row r="309" spans="1:25" s="186" customFormat="1" ht="32.25" customHeight="1" x14ac:dyDescent="0.3">
      <c r="A309" s="1024" t="s">
        <v>91</v>
      </c>
      <c r="B309" s="1027">
        <v>2332</v>
      </c>
      <c r="C309" s="149" t="s">
        <v>54</v>
      </c>
      <c r="D309" s="150" t="s">
        <v>55</v>
      </c>
      <c r="E309" s="150" t="s">
        <v>56</v>
      </c>
      <c r="F309" s="150" t="s">
        <v>56</v>
      </c>
      <c r="G309" s="150" t="s">
        <v>57</v>
      </c>
      <c r="H309" s="150" t="s">
        <v>56</v>
      </c>
      <c r="I309" s="150" t="s">
        <v>64</v>
      </c>
      <c r="J309" s="151" t="s">
        <v>87</v>
      </c>
      <c r="K309" s="181" t="s">
        <v>92</v>
      </c>
      <c r="L309" s="181" t="s">
        <v>12</v>
      </c>
      <c r="M309" s="181" t="s">
        <v>13</v>
      </c>
      <c r="N309" s="181" t="s">
        <v>10</v>
      </c>
      <c r="O309" s="181" t="s">
        <v>14</v>
      </c>
      <c r="P309" s="182"/>
      <c r="Q309" s="182"/>
      <c r="R309" s="182"/>
      <c r="S309" s="183" t="s">
        <v>10</v>
      </c>
      <c r="T309" s="184"/>
      <c r="U309" s="185"/>
      <c r="V309" s="184"/>
      <c r="W309" s="185"/>
      <c r="X309" s="184"/>
      <c r="Y309" s="185"/>
    </row>
    <row r="310" spans="1:25" s="186" customFormat="1" ht="32.25" customHeight="1" x14ac:dyDescent="0.3">
      <c r="A310" s="1025"/>
      <c r="B310" s="1028"/>
      <c r="C310" s="149" t="s">
        <v>54</v>
      </c>
      <c r="D310" s="150" t="s">
        <v>55</v>
      </c>
      <c r="E310" s="150" t="s">
        <v>56</v>
      </c>
      <c r="F310" s="150" t="s">
        <v>56</v>
      </c>
      <c r="G310" s="150" t="s">
        <v>57</v>
      </c>
      <c r="H310" s="150" t="s">
        <v>56</v>
      </c>
      <c r="I310" s="150" t="s">
        <v>64</v>
      </c>
      <c r="J310" s="151" t="s">
        <v>87</v>
      </c>
      <c r="K310" s="181" t="s">
        <v>92</v>
      </c>
      <c r="L310" s="181" t="s">
        <v>52</v>
      </c>
      <c r="M310" s="181" t="s">
        <v>13</v>
      </c>
      <c r="N310" s="181" t="s">
        <v>10</v>
      </c>
      <c r="O310" s="181" t="s">
        <v>14</v>
      </c>
      <c r="P310" s="182">
        <v>0</v>
      </c>
      <c r="Q310" s="182"/>
      <c r="R310" s="182"/>
      <c r="S310" s="183" t="s">
        <v>10</v>
      </c>
      <c r="T310" s="184"/>
      <c r="U310" s="185"/>
      <c r="V310" s="184"/>
      <c r="W310" s="185"/>
      <c r="X310" s="184"/>
      <c r="Y310" s="185"/>
    </row>
    <row r="311" spans="1:25" s="186" customFormat="1" ht="32.25" customHeight="1" x14ac:dyDescent="0.3">
      <c r="A311" s="1025"/>
      <c r="B311" s="1028"/>
      <c r="C311" s="149" t="s">
        <v>54</v>
      </c>
      <c r="D311" s="150" t="s">
        <v>55</v>
      </c>
      <c r="E311" s="150" t="s">
        <v>56</v>
      </c>
      <c r="F311" s="150" t="s">
        <v>56</v>
      </c>
      <c r="G311" s="150" t="s">
        <v>57</v>
      </c>
      <c r="H311" s="150" t="s">
        <v>56</v>
      </c>
      <c r="I311" s="150" t="s">
        <v>64</v>
      </c>
      <c r="J311" s="151" t="s">
        <v>87</v>
      </c>
      <c r="K311" s="181" t="s">
        <v>92</v>
      </c>
      <c r="L311" s="181" t="s">
        <v>12</v>
      </c>
      <c r="M311" s="181" t="s">
        <v>13</v>
      </c>
      <c r="N311" s="181" t="s">
        <v>34</v>
      </c>
      <c r="O311" s="181" t="s">
        <v>25</v>
      </c>
      <c r="P311" s="182">
        <f>'292 (853) (2022)'!E14</f>
        <v>0</v>
      </c>
      <c r="Q311" s="182"/>
      <c r="R311" s="182"/>
      <c r="S311" s="183" t="s">
        <v>10</v>
      </c>
      <c r="T311" s="184"/>
      <c r="U311" s="185"/>
      <c r="V311" s="184"/>
      <c r="W311" s="185"/>
      <c r="X311" s="184"/>
      <c r="Y311" s="185"/>
    </row>
    <row r="312" spans="1:25" s="186" customFormat="1" ht="32.25" customHeight="1" x14ac:dyDescent="0.3">
      <c r="A312" s="1025"/>
      <c r="B312" s="1028"/>
      <c r="C312" s="149" t="s">
        <v>54</v>
      </c>
      <c r="D312" s="150" t="s">
        <v>55</v>
      </c>
      <c r="E312" s="150" t="s">
        <v>56</v>
      </c>
      <c r="F312" s="150" t="s">
        <v>56</v>
      </c>
      <c r="G312" s="150" t="s">
        <v>57</v>
      </c>
      <c r="H312" s="150" t="s">
        <v>56</v>
      </c>
      <c r="I312" s="150" t="s">
        <v>64</v>
      </c>
      <c r="J312" s="151" t="s">
        <v>87</v>
      </c>
      <c r="K312" s="181" t="s">
        <v>92</v>
      </c>
      <c r="L312" s="181" t="s">
        <v>52</v>
      </c>
      <c r="M312" s="181" t="s">
        <v>13</v>
      </c>
      <c r="N312" s="181" t="s">
        <v>10</v>
      </c>
      <c r="O312" s="181" t="s">
        <v>25</v>
      </c>
      <c r="P312" s="182">
        <f>'292 (853) (2022)'!E18+'292 (853) (2022)'!E22</f>
        <v>0</v>
      </c>
      <c r="Q312" s="182"/>
      <c r="R312" s="182"/>
      <c r="S312" s="183" t="s">
        <v>10</v>
      </c>
      <c r="T312" s="184"/>
      <c r="U312" s="185"/>
      <c r="V312" s="184"/>
      <c r="W312" s="185"/>
      <c r="X312" s="184"/>
      <c r="Y312" s="185"/>
    </row>
    <row r="313" spans="1:25" s="186" customFormat="1" ht="32.25" customHeight="1" x14ac:dyDescent="0.3">
      <c r="A313" s="1024" t="s">
        <v>93</v>
      </c>
      <c r="B313" s="1027">
        <v>2333</v>
      </c>
      <c r="C313" s="149" t="s">
        <v>54</v>
      </c>
      <c r="D313" s="150" t="s">
        <v>55</v>
      </c>
      <c r="E313" s="150" t="s">
        <v>56</v>
      </c>
      <c r="F313" s="150" t="s">
        <v>56</v>
      </c>
      <c r="G313" s="150" t="s">
        <v>57</v>
      </c>
      <c r="H313" s="150" t="s">
        <v>56</v>
      </c>
      <c r="I313" s="150" t="s">
        <v>64</v>
      </c>
      <c r="J313" s="151" t="s">
        <v>87</v>
      </c>
      <c r="K313" s="181" t="s">
        <v>94</v>
      </c>
      <c r="L313" s="181" t="s">
        <v>12</v>
      </c>
      <c r="M313" s="181" t="s">
        <v>13</v>
      </c>
      <c r="N313" s="181" t="s">
        <v>10</v>
      </c>
      <c r="O313" s="181" t="s">
        <v>14</v>
      </c>
      <c r="P313" s="182">
        <v>0</v>
      </c>
      <c r="Q313" s="182"/>
      <c r="R313" s="182"/>
      <c r="S313" s="183" t="s">
        <v>10</v>
      </c>
      <c r="T313" s="184"/>
      <c r="U313" s="185"/>
      <c r="V313" s="184"/>
      <c r="W313" s="185"/>
      <c r="X313" s="184"/>
      <c r="Y313" s="185"/>
    </row>
    <row r="314" spans="1:25" s="186" customFormat="1" ht="32.25" customHeight="1" x14ac:dyDescent="0.3">
      <c r="A314" s="1025"/>
      <c r="B314" s="1028"/>
      <c r="C314" s="149" t="s">
        <v>54</v>
      </c>
      <c r="D314" s="150" t="s">
        <v>55</v>
      </c>
      <c r="E314" s="150" t="s">
        <v>56</v>
      </c>
      <c r="F314" s="150" t="s">
        <v>56</v>
      </c>
      <c r="G314" s="150" t="s">
        <v>57</v>
      </c>
      <c r="H314" s="150" t="s">
        <v>56</v>
      </c>
      <c r="I314" s="150" t="s">
        <v>64</v>
      </c>
      <c r="J314" s="151" t="s">
        <v>87</v>
      </c>
      <c r="K314" s="181" t="s">
        <v>94</v>
      </c>
      <c r="L314" s="181" t="s">
        <v>52</v>
      </c>
      <c r="M314" s="181" t="s">
        <v>13</v>
      </c>
      <c r="N314" s="181" t="s">
        <v>10</v>
      </c>
      <c r="O314" s="181" t="s">
        <v>14</v>
      </c>
      <c r="P314" s="182">
        <v>0</v>
      </c>
      <c r="Q314" s="182"/>
      <c r="R314" s="182"/>
      <c r="S314" s="183" t="s">
        <v>10</v>
      </c>
      <c r="T314" s="184"/>
      <c r="U314" s="185"/>
      <c r="V314" s="184"/>
      <c r="W314" s="185"/>
      <c r="X314" s="184"/>
      <c r="Y314" s="185"/>
    </row>
    <row r="315" spans="1:25" s="186" customFormat="1" ht="32.25" customHeight="1" x14ac:dyDescent="0.3">
      <c r="A315" s="1025"/>
      <c r="B315" s="1028"/>
      <c r="C315" s="149" t="s">
        <v>54</v>
      </c>
      <c r="D315" s="150" t="s">
        <v>55</v>
      </c>
      <c r="E315" s="150" t="s">
        <v>56</v>
      </c>
      <c r="F315" s="150" t="s">
        <v>56</v>
      </c>
      <c r="G315" s="150" t="s">
        <v>57</v>
      </c>
      <c r="H315" s="150" t="s">
        <v>56</v>
      </c>
      <c r="I315" s="150" t="s">
        <v>64</v>
      </c>
      <c r="J315" s="151" t="s">
        <v>87</v>
      </c>
      <c r="K315" s="181" t="s">
        <v>94</v>
      </c>
      <c r="L315" s="181" t="s">
        <v>12</v>
      </c>
      <c r="M315" s="181" t="s">
        <v>13</v>
      </c>
      <c r="N315" s="181" t="s">
        <v>34</v>
      </c>
      <c r="O315" s="181" t="s">
        <v>25</v>
      </c>
      <c r="P315" s="182">
        <f>'295 (853) (2022)'!E14</f>
        <v>0</v>
      </c>
      <c r="Q315" s="182"/>
      <c r="R315" s="182"/>
      <c r="S315" s="183" t="s">
        <v>10</v>
      </c>
      <c r="T315" s="184"/>
      <c r="U315" s="185"/>
      <c r="V315" s="184"/>
      <c r="W315" s="185"/>
      <c r="X315" s="184"/>
      <c r="Y315" s="185"/>
    </row>
    <row r="316" spans="1:25" s="186" customFormat="1" ht="32.25" customHeight="1" x14ac:dyDescent="0.3">
      <c r="A316" s="1025"/>
      <c r="B316" s="1028"/>
      <c r="C316" s="149" t="s">
        <v>54</v>
      </c>
      <c r="D316" s="150" t="s">
        <v>55</v>
      </c>
      <c r="E316" s="150" t="s">
        <v>56</v>
      </c>
      <c r="F316" s="150" t="s">
        <v>56</v>
      </c>
      <c r="G316" s="150" t="s">
        <v>57</v>
      </c>
      <c r="H316" s="150" t="s">
        <v>56</v>
      </c>
      <c r="I316" s="150" t="s">
        <v>64</v>
      </c>
      <c r="J316" s="151" t="s">
        <v>87</v>
      </c>
      <c r="K316" s="181" t="s">
        <v>94</v>
      </c>
      <c r="L316" s="181" t="s">
        <v>52</v>
      </c>
      <c r="M316" s="181" t="s">
        <v>13</v>
      </c>
      <c r="N316" s="181" t="s">
        <v>10</v>
      </c>
      <c r="O316" s="181" t="s">
        <v>25</v>
      </c>
      <c r="P316" s="182">
        <f>'295 (853) (2022)'!E18+'295 (853) (2022)'!E22</f>
        <v>0</v>
      </c>
      <c r="Q316" s="182"/>
      <c r="R316" s="182"/>
      <c r="S316" s="183" t="s">
        <v>10</v>
      </c>
      <c r="T316" s="184"/>
      <c r="U316" s="185"/>
      <c r="V316" s="184"/>
      <c r="W316" s="185"/>
      <c r="X316" s="184"/>
      <c r="Y316" s="185"/>
    </row>
    <row r="317" spans="1:25" s="186" customFormat="1" ht="32.25" customHeight="1" x14ac:dyDescent="0.3">
      <c r="A317" s="1024" t="s">
        <v>88</v>
      </c>
      <c r="B317" s="1027">
        <v>2334</v>
      </c>
      <c r="C317" s="149" t="s">
        <v>54</v>
      </c>
      <c r="D317" s="150" t="s">
        <v>55</v>
      </c>
      <c r="E317" s="150" t="s">
        <v>56</v>
      </c>
      <c r="F317" s="150" t="s">
        <v>56</v>
      </c>
      <c r="G317" s="150" t="s">
        <v>57</v>
      </c>
      <c r="H317" s="150" t="s">
        <v>56</v>
      </c>
      <c r="I317" s="150" t="s">
        <v>64</v>
      </c>
      <c r="J317" s="151" t="s">
        <v>87</v>
      </c>
      <c r="K317" s="181" t="s">
        <v>90</v>
      </c>
      <c r="L317" s="181" t="s">
        <v>12</v>
      </c>
      <c r="M317" s="181" t="s">
        <v>13</v>
      </c>
      <c r="N317" s="181" t="s">
        <v>10</v>
      </c>
      <c r="O317" s="181" t="s">
        <v>14</v>
      </c>
      <c r="P317" s="182">
        <v>0</v>
      </c>
      <c r="Q317" s="182"/>
      <c r="R317" s="182"/>
      <c r="S317" s="183" t="s">
        <v>10</v>
      </c>
      <c r="T317" s="184"/>
      <c r="U317" s="185"/>
      <c r="V317" s="184"/>
      <c r="W317" s="185"/>
      <c r="X317" s="184"/>
      <c r="Y317" s="185"/>
    </row>
    <row r="318" spans="1:25" s="186" customFormat="1" ht="32.25" customHeight="1" x14ac:dyDescent="0.3">
      <c r="A318" s="1025"/>
      <c r="B318" s="1028"/>
      <c r="C318" s="149" t="s">
        <v>54</v>
      </c>
      <c r="D318" s="150" t="s">
        <v>55</v>
      </c>
      <c r="E318" s="150" t="s">
        <v>56</v>
      </c>
      <c r="F318" s="150" t="s">
        <v>56</v>
      </c>
      <c r="G318" s="150" t="s">
        <v>57</v>
      </c>
      <c r="H318" s="150" t="s">
        <v>56</v>
      </c>
      <c r="I318" s="150" t="s">
        <v>64</v>
      </c>
      <c r="J318" s="151" t="s">
        <v>87</v>
      </c>
      <c r="K318" s="181" t="s">
        <v>90</v>
      </c>
      <c r="L318" s="181" t="s">
        <v>52</v>
      </c>
      <c r="M318" s="181" t="s">
        <v>13</v>
      </c>
      <c r="N318" s="181" t="s">
        <v>10</v>
      </c>
      <c r="O318" s="181" t="s">
        <v>14</v>
      </c>
      <c r="P318" s="182">
        <v>0</v>
      </c>
      <c r="Q318" s="182"/>
      <c r="R318" s="182"/>
      <c r="S318" s="183" t="s">
        <v>10</v>
      </c>
      <c r="T318" s="184"/>
      <c r="U318" s="185"/>
      <c r="V318" s="184"/>
      <c r="W318" s="185"/>
      <c r="X318" s="184"/>
      <c r="Y318" s="185"/>
    </row>
    <row r="319" spans="1:25" s="186" customFormat="1" ht="32.25" customHeight="1" x14ac:dyDescent="0.3">
      <c r="A319" s="1025"/>
      <c r="B319" s="1028"/>
      <c r="C319" s="149" t="s">
        <v>54</v>
      </c>
      <c r="D319" s="150" t="s">
        <v>55</v>
      </c>
      <c r="E319" s="150" t="s">
        <v>56</v>
      </c>
      <c r="F319" s="150" t="s">
        <v>56</v>
      </c>
      <c r="G319" s="150" t="s">
        <v>57</v>
      </c>
      <c r="H319" s="150" t="s">
        <v>56</v>
      </c>
      <c r="I319" s="150" t="s">
        <v>64</v>
      </c>
      <c r="J319" s="151" t="s">
        <v>87</v>
      </c>
      <c r="K319" s="181" t="s">
        <v>90</v>
      </c>
      <c r="L319" s="181" t="s">
        <v>12</v>
      </c>
      <c r="M319" s="181" t="s">
        <v>23</v>
      </c>
      <c r="N319" s="181" t="s">
        <v>24</v>
      </c>
      <c r="O319" s="181" t="s">
        <v>25</v>
      </c>
      <c r="P319" s="182">
        <v>0</v>
      </c>
      <c r="Q319" s="182"/>
      <c r="R319" s="182"/>
      <c r="S319" s="183" t="s">
        <v>10</v>
      </c>
      <c r="T319" s="184"/>
      <c r="U319" s="185"/>
      <c r="V319" s="184"/>
      <c r="W319" s="185"/>
      <c r="X319" s="184"/>
      <c r="Y319" s="185"/>
    </row>
    <row r="320" spans="1:25" s="186" customFormat="1" ht="32.25" customHeight="1" x14ac:dyDescent="0.3">
      <c r="A320" s="1025"/>
      <c r="B320" s="1028"/>
      <c r="C320" s="149" t="s">
        <v>54</v>
      </c>
      <c r="D320" s="150" t="s">
        <v>55</v>
      </c>
      <c r="E320" s="150" t="s">
        <v>56</v>
      </c>
      <c r="F320" s="150" t="s">
        <v>56</v>
      </c>
      <c r="G320" s="150" t="s">
        <v>57</v>
      </c>
      <c r="H320" s="150" t="s">
        <v>56</v>
      </c>
      <c r="I320" s="150" t="s">
        <v>64</v>
      </c>
      <c r="J320" s="151" t="s">
        <v>87</v>
      </c>
      <c r="K320" s="181" t="s">
        <v>90</v>
      </c>
      <c r="L320" s="181" t="s">
        <v>52</v>
      </c>
      <c r="M320" s="181" t="s">
        <v>13</v>
      </c>
      <c r="N320" s="181" t="s">
        <v>10</v>
      </c>
      <c r="O320" s="181" t="s">
        <v>25</v>
      </c>
      <c r="P320" s="182">
        <v>0</v>
      </c>
      <c r="Q320" s="182"/>
      <c r="R320" s="182"/>
      <c r="S320" s="183" t="s">
        <v>10</v>
      </c>
      <c r="T320" s="184"/>
      <c r="U320" s="185"/>
      <c r="V320" s="184"/>
      <c r="W320" s="185"/>
      <c r="X320" s="184"/>
      <c r="Y320" s="185"/>
    </row>
    <row r="321" spans="1:25" s="186" customFormat="1" ht="32.25" customHeight="1" x14ac:dyDescent="0.3">
      <c r="A321" s="1025"/>
      <c r="B321" s="1028"/>
      <c r="C321" s="149" t="s">
        <v>54</v>
      </c>
      <c r="D321" s="150" t="s">
        <v>55</v>
      </c>
      <c r="E321" s="150" t="s">
        <v>56</v>
      </c>
      <c r="F321" s="150" t="s">
        <v>56</v>
      </c>
      <c r="G321" s="150" t="s">
        <v>57</v>
      </c>
      <c r="H321" s="150" t="s">
        <v>56</v>
      </c>
      <c r="I321" s="150" t="s">
        <v>58</v>
      </c>
      <c r="J321" s="151" t="s">
        <v>87</v>
      </c>
      <c r="K321" s="181" t="s">
        <v>90</v>
      </c>
      <c r="L321" s="181" t="s">
        <v>12</v>
      </c>
      <c r="M321" s="181" t="s">
        <v>13</v>
      </c>
      <c r="N321" s="181" t="s">
        <v>20</v>
      </c>
      <c r="O321" s="181" t="s">
        <v>21</v>
      </c>
      <c r="P321" s="182">
        <v>0</v>
      </c>
      <c r="Q321" s="182"/>
      <c r="R321" s="182"/>
      <c r="S321" s="183" t="s">
        <v>10</v>
      </c>
      <c r="T321" s="184"/>
      <c r="U321" s="185"/>
      <c r="V321" s="184"/>
      <c r="W321" s="185"/>
      <c r="X321" s="184"/>
      <c r="Y321" s="185"/>
    </row>
    <row r="322" spans="1:25" s="186" customFormat="1" ht="32.25" customHeight="1" x14ac:dyDescent="0.3">
      <c r="A322" s="1026"/>
      <c r="B322" s="1029"/>
      <c r="C322" s="149" t="s">
        <v>54</v>
      </c>
      <c r="D322" s="150" t="s">
        <v>55</v>
      </c>
      <c r="E322" s="150" t="s">
        <v>56</v>
      </c>
      <c r="F322" s="150" t="s">
        <v>56</v>
      </c>
      <c r="G322" s="150" t="s">
        <v>57</v>
      </c>
      <c r="H322" s="150" t="s">
        <v>56</v>
      </c>
      <c r="I322" s="150" t="s">
        <v>58</v>
      </c>
      <c r="J322" s="151" t="s">
        <v>87</v>
      </c>
      <c r="K322" s="181" t="s">
        <v>90</v>
      </c>
      <c r="L322" s="181" t="s">
        <v>52</v>
      </c>
      <c r="M322" s="181" t="s">
        <v>13</v>
      </c>
      <c r="N322" s="181" t="s">
        <v>10</v>
      </c>
      <c r="O322" s="181" t="s">
        <v>21</v>
      </c>
      <c r="P322" s="182">
        <v>0</v>
      </c>
      <c r="Q322" s="182"/>
      <c r="R322" s="182"/>
      <c r="S322" s="183" t="s">
        <v>10</v>
      </c>
      <c r="T322" s="184"/>
      <c r="U322" s="185"/>
      <c r="V322" s="184"/>
      <c r="W322" s="185"/>
      <c r="X322" s="184"/>
      <c r="Y322" s="185"/>
    </row>
    <row r="323" spans="1:25" s="169" customFormat="1" ht="43.5" customHeight="1" x14ac:dyDescent="0.3">
      <c r="A323" s="220" t="s">
        <v>97</v>
      </c>
      <c r="B323" s="207">
        <v>2500</v>
      </c>
      <c r="C323" s="1035" t="s">
        <v>10</v>
      </c>
      <c r="D323" s="1036"/>
      <c r="E323" s="1036"/>
      <c r="F323" s="1036"/>
      <c r="G323" s="1036"/>
      <c r="H323" s="1036"/>
      <c r="I323" s="1036"/>
      <c r="J323" s="1037"/>
      <c r="K323" s="1035" t="s">
        <v>10</v>
      </c>
      <c r="L323" s="1036"/>
      <c r="M323" s="1036"/>
      <c r="N323" s="1036"/>
      <c r="O323" s="1037"/>
      <c r="P323" s="208">
        <f>P324</f>
        <v>0</v>
      </c>
      <c r="Q323" s="208">
        <f>Q324</f>
        <v>0</v>
      </c>
      <c r="R323" s="208">
        <f>R324</f>
        <v>0</v>
      </c>
      <c r="S323" s="209" t="s">
        <v>10</v>
      </c>
      <c r="T323" s="184"/>
      <c r="U323" s="185"/>
      <c r="V323" s="184"/>
      <c r="W323" s="185"/>
      <c r="X323" s="184"/>
      <c r="Y323" s="185"/>
    </row>
    <row r="324" spans="1:25" s="186" customFormat="1" ht="78" customHeight="1" x14ac:dyDescent="0.3">
      <c r="A324" s="220" t="s">
        <v>168</v>
      </c>
      <c r="B324" s="207">
        <v>2520</v>
      </c>
      <c r="C324" s="1035" t="s">
        <v>10</v>
      </c>
      <c r="D324" s="1036"/>
      <c r="E324" s="1036"/>
      <c r="F324" s="1036"/>
      <c r="G324" s="1036"/>
      <c r="H324" s="1036"/>
      <c r="I324" s="1036"/>
      <c r="J324" s="1037"/>
      <c r="K324" s="1035" t="s">
        <v>10</v>
      </c>
      <c r="L324" s="1036"/>
      <c r="M324" s="1036"/>
      <c r="N324" s="1036"/>
      <c r="O324" s="1037"/>
      <c r="P324" s="208">
        <f>SUM(P325:P344)</f>
        <v>0</v>
      </c>
      <c r="Q324" s="208">
        <f>SUM(Q325:Q344)</f>
        <v>0</v>
      </c>
      <c r="R324" s="208">
        <f>SUM(R325:R344)</f>
        <v>0</v>
      </c>
      <c r="S324" s="209" t="s">
        <v>10</v>
      </c>
      <c r="T324" s="184"/>
      <c r="U324" s="185"/>
      <c r="V324" s="184"/>
      <c r="W324" s="185"/>
      <c r="X324" s="184"/>
      <c r="Y324" s="185"/>
    </row>
    <row r="325" spans="1:25" s="186" customFormat="1" ht="32.25" customHeight="1" x14ac:dyDescent="0.3">
      <c r="A325" s="1033" t="s">
        <v>167</v>
      </c>
      <c r="B325" s="1027">
        <v>2521</v>
      </c>
      <c r="C325" s="149" t="s">
        <v>54</v>
      </c>
      <c r="D325" s="150" t="s">
        <v>55</v>
      </c>
      <c r="E325" s="150" t="s">
        <v>56</v>
      </c>
      <c r="F325" s="150" t="s">
        <v>56</v>
      </c>
      <c r="G325" s="150" t="s">
        <v>57</v>
      </c>
      <c r="H325" s="150" t="s">
        <v>56</v>
      </c>
      <c r="I325" s="150" t="s">
        <v>64</v>
      </c>
      <c r="J325" s="151" t="s">
        <v>89</v>
      </c>
      <c r="K325" s="181" t="s">
        <v>95</v>
      </c>
      <c r="L325" s="181" t="s">
        <v>12</v>
      </c>
      <c r="M325" s="181" t="s">
        <v>13</v>
      </c>
      <c r="N325" s="181" t="s">
        <v>10</v>
      </c>
      <c r="O325" s="181" t="s">
        <v>14</v>
      </c>
      <c r="P325" s="182">
        <v>0</v>
      </c>
      <c r="Q325" s="182"/>
      <c r="R325" s="182"/>
      <c r="S325" s="183" t="s">
        <v>10</v>
      </c>
      <c r="T325" s="184"/>
      <c r="U325" s="185"/>
      <c r="V325" s="184"/>
      <c r="W325" s="185"/>
      <c r="X325" s="184"/>
      <c r="Y325" s="185"/>
    </row>
    <row r="326" spans="1:25" s="186" customFormat="1" ht="32.25" customHeight="1" x14ac:dyDescent="0.3">
      <c r="A326" s="1034"/>
      <c r="B326" s="1028"/>
      <c r="C326" s="149" t="s">
        <v>54</v>
      </c>
      <c r="D326" s="150" t="s">
        <v>55</v>
      </c>
      <c r="E326" s="150" t="s">
        <v>56</v>
      </c>
      <c r="F326" s="150" t="s">
        <v>56</v>
      </c>
      <c r="G326" s="150" t="s">
        <v>57</v>
      </c>
      <c r="H326" s="150" t="s">
        <v>56</v>
      </c>
      <c r="I326" s="150" t="s">
        <v>64</v>
      </c>
      <c r="J326" s="151" t="s">
        <v>89</v>
      </c>
      <c r="K326" s="181" t="s">
        <v>95</v>
      </c>
      <c r="L326" s="181" t="s">
        <v>52</v>
      </c>
      <c r="M326" s="181" t="s">
        <v>13</v>
      </c>
      <c r="N326" s="181" t="s">
        <v>10</v>
      </c>
      <c r="O326" s="181" t="s">
        <v>14</v>
      </c>
      <c r="P326" s="182">
        <v>0</v>
      </c>
      <c r="Q326" s="182"/>
      <c r="R326" s="182"/>
      <c r="S326" s="183" t="s">
        <v>10</v>
      </c>
      <c r="T326" s="184"/>
      <c r="U326" s="185"/>
      <c r="V326" s="184"/>
      <c r="W326" s="185"/>
      <c r="X326" s="184"/>
      <c r="Y326" s="185"/>
    </row>
    <row r="327" spans="1:25" s="186" customFormat="1" ht="32.25" customHeight="1" x14ac:dyDescent="0.3">
      <c r="A327" s="1034"/>
      <c r="B327" s="1028"/>
      <c r="C327" s="149" t="s">
        <v>54</v>
      </c>
      <c r="D327" s="150" t="s">
        <v>55</v>
      </c>
      <c r="E327" s="150" t="s">
        <v>56</v>
      </c>
      <c r="F327" s="150" t="s">
        <v>56</v>
      </c>
      <c r="G327" s="150" t="s">
        <v>57</v>
      </c>
      <c r="H327" s="150" t="s">
        <v>56</v>
      </c>
      <c r="I327" s="150" t="s">
        <v>64</v>
      </c>
      <c r="J327" s="151" t="s">
        <v>89</v>
      </c>
      <c r="K327" s="181" t="s">
        <v>95</v>
      </c>
      <c r="L327" s="181" t="s">
        <v>12</v>
      </c>
      <c r="M327" s="181" t="s">
        <v>13</v>
      </c>
      <c r="N327" s="181" t="s">
        <v>34</v>
      </c>
      <c r="O327" s="181" t="s">
        <v>25</v>
      </c>
      <c r="P327" s="182">
        <v>0</v>
      </c>
      <c r="Q327" s="182"/>
      <c r="R327" s="182"/>
      <c r="S327" s="183" t="s">
        <v>10</v>
      </c>
      <c r="T327" s="184"/>
      <c r="U327" s="185"/>
      <c r="V327" s="184"/>
      <c r="W327" s="185"/>
      <c r="X327" s="184"/>
      <c r="Y327" s="185"/>
    </row>
    <row r="328" spans="1:25" s="186" customFormat="1" ht="32.25" customHeight="1" x14ac:dyDescent="0.3">
      <c r="A328" s="1034"/>
      <c r="B328" s="1028"/>
      <c r="C328" s="149" t="s">
        <v>54</v>
      </c>
      <c r="D328" s="150" t="s">
        <v>55</v>
      </c>
      <c r="E328" s="150" t="s">
        <v>56</v>
      </c>
      <c r="F328" s="150" t="s">
        <v>56</v>
      </c>
      <c r="G328" s="150" t="s">
        <v>57</v>
      </c>
      <c r="H328" s="150" t="s">
        <v>56</v>
      </c>
      <c r="I328" s="150" t="s">
        <v>64</v>
      </c>
      <c r="J328" s="151" t="s">
        <v>89</v>
      </c>
      <c r="K328" s="181" t="s">
        <v>95</v>
      </c>
      <c r="L328" s="181" t="s">
        <v>52</v>
      </c>
      <c r="M328" s="181" t="s">
        <v>13</v>
      </c>
      <c r="N328" s="181" t="s">
        <v>10</v>
      </c>
      <c r="O328" s="181" t="s">
        <v>25</v>
      </c>
      <c r="P328" s="182">
        <v>0</v>
      </c>
      <c r="Q328" s="182"/>
      <c r="R328" s="182"/>
      <c r="S328" s="183" t="s">
        <v>10</v>
      </c>
      <c r="T328" s="184"/>
      <c r="U328" s="185"/>
      <c r="V328" s="184"/>
      <c r="W328" s="185"/>
      <c r="X328" s="184"/>
      <c r="Y328" s="185"/>
    </row>
    <row r="329" spans="1:25" s="186" customFormat="1" ht="32.25" customHeight="1" x14ac:dyDescent="0.3">
      <c r="A329" s="1034"/>
      <c r="B329" s="1028"/>
      <c r="C329" s="149" t="s">
        <v>54</v>
      </c>
      <c r="D329" s="150" t="s">
        <v>55</v>
      </c>
      <c r="E329" s="150" t="s">
        <v>56</v>
      </c>
      <c r="F329" s="150" t="s">
        <v>56</v>
      </c>
      <c r="G329" s="150" t="s">
        <v>57</v>
      </c>
      <c r="H329" s="150" t="s">
        <v>56</v>
      </c>
      <c r="I329" s="150" t="s">
        <v>58</v>
      </c>
      <c r="J329" s="151" t="s">
        <v>89</v>
      </c>
      <c r="K329" s="181" t="s">
        <v>95</v>
      </c>
      <c r="L329" s="181" t="s">
        <v>12</v>
      </c>
      <c r="M329" s="181" t="s">
        <v>13</v>
      </c>
      <c r="N329" s="181" t="s">
        <v>20</v>
      </c>
      <c r="O329" s="181" t="s">
        <v>21</v>
      </c>
      <c r="P329" s="182">
        <v>0</v>
      </c>
      <c r="Q329" s="182"/>
      <c r="R329" s="182"/>
      <c r="S329" s="183" t="s">
        <v>10</v>
      </c>
      <c r="T329" s="184"/>
      <c r="U329" s="185"/>
      <c r="V329" s="184"/>
      <c r="W329" s="185"/>
      <c r="X329" s="184"/>
      <c r="Y329" s="185"/>
    </row>
    <row r="330" spans="1:25" s="186" customFormat="1" ht="32.25" customHeight="1" x14ac:dyDescent="0.3">
      <c r="A330" s="1034"/>
      <c r="B330" s="1029"/>
      <c r="C330" s="149" t="s">
        <v>54</v>
      </c>
      <c r="D330" s="150" t="s">
        <v>55</v>
      </c>
      <c r="E330" s="150" t="s">
        <v>56</v>
      </c>
      <c r="F330" s="150" t="s">
        <v>56</v>
      </c>
      <c r="G330" s="150" t="s">
        <v>57</v>
      </c>
      <c r="H330" s="150" t="s">
        <v>56</v>
      </c>
      <c r="I330" s="150" t="s">
        <v>58</v>
      </c>
      <c r="J330" s="151" t="s">
        <v>89</v>
      </c>
      <c r="K330" s="181" t="s">
        <v>95</v>
      </c>
      <c r="L330" s="181" t="s">
        <v>52</v>
      </c>
      <c r="M330" s="181" t="s">
        <v>13</v>
      </c>
      <c r="N330" s="181" t="s">
        <v>10</v>
      </c>
      <c r="O330" s="181" t="s">
        <v>21</v>
      </c>
      <c r="P330" s="182">
        <v>0</v>
      </c>
      <c r="Q330" s="182"/>
      <c r="R330" s="182"/>
      <c r="S330" s="183" t="s">
        <v>10</v>
      </c>
      <c r="T330" s="184"/>
      <c r="U330" s="185"/>
      <c r="V330" s="184"/>
      <c r="W330" s="185"/>
      <c r="X330" s="184"/>
      <c r="Y330" s="185"/>
    </row>
    <row r="331" spans="1:25" s="186" customFormat="1" ht="32.25" customHeight="1" x14ac:dyDescent="0.3">
      <c r="A331" s="1024" t="s">
        <v>88</v>
      </c>
      <c r="B331" s="1027">
        <v>2522</v>
      </c>
      <c r="C331" s="149" t="s">
        <v>54</v>
      </c>
      <c r="D331" s="150" t="s">
        <v>55</v>
      </c>
      <c r="E331" s="150" t="s">
        <v>56</v>
      </c>
      <c r="F331" s="150" t="s">
        <v>56</v>
      </c>
      <c r="G331" s="150" t="s">
        <v>57</v>
      </c>
      <c r="H331" s="150" t="s">
        <v>56</v>
      </c>
      <c r="I331" s="150" t="s">
        <v>64</v>
      </c>
      <c r="J331" s="151" t="s">
        <v>89</v>
      </c>
      <c r="K331" s="181" t="s">
        <v>90</v>
      </c>
      <c r="L331" s="181" t="s">
        <v>12</v>
      </c>
      <c r="M331" s="181" t="s">
        <v>13</v>
      </c>
      <c r="N331" s="181" t="s">
        <v>10</v>
      </c>
      <c r="O331" s="181" t="s">
        <v>14</v>
      </c>
      <c r="P331" s="182">
        <v>0</v>
      </c>
      <c r="Q331" s="182"/>
      <c r="R331" s="182"/>
      <c r="S331" s="183" t="s">
        <v>10</v>
      </c>
      <c r="T331" s="184"/>
      <c r="U331" s="185"/>
      <c r="V331" s="184"/>
      <c r="W331" s="185"/>
      <c r="X331" s="184"/>
      <c r="Y331" s="185"/>
    </row>
    <row r="332" spans="1:25" s="186" customFormat="1" ht="32.25" customHeight="1" x14ac:dyDescent="0.3">
      <c r="A332" s="1025"/>
      <c r="B332" s="1028"/>
      <c r="C332" s="149" t="s">
        <v>54</v>
      </c>
      <c r="D332" s="150" t="s">
        <v>55</v>
      </c>
      <c r="E332" s="150" t="s">
        <v>56</v>
      </c>
      <c r="F332" s="150" t="s">
        <v>56</v>
      </c>
      <c r="G332" s="150" t="s">
        <v>57</v>
      </c>
      <c r="H332" s="150" t="s">
        <v>56</v>
      </c>
      <c r="I332" s="150" t="s">
        <v>64</v>
      </c>
      <c r="J332" s="151" t="s">
        <v>89</v>
      </c>
      <c r="K332" s="181" t="s">
        <v>90</v>
      </c>
      <c r="L332" s="181" t="s">
        <v>52</v>
      </c>
      <c r="M332" s="181" t="s">
        <v>13</v>
      </c>
      <c r="N332" s="181" t="s">
        <v>10</v>
      </c>
      <c r="O332" s="181" t="s">
        <v>14</v>
      </c>
      <c r="P332" s="182">
        <v>0</v>
      </c>
      <c r="Q332" s="182"/>
      <c r="R332" s="182"/>
      <c r="S332" s="183" t="s">
        <v>10</v>
      </c>
      <c r="T332" s="184"/>
      <c r="U332" s="185"/>
      <c r="V332" s="184"/>
      <c r="W332" s="185"/>
      <c r="X332" s="184"/>
      <c r="Y332" s="185"/>
    </row>
    <row r="333" spans="1:25" s="186" customFormat="1" ht="32.25" customHeight="1" x14ac:dyDescent="0.3">
      <c r="A333" s="1025"/>
      <c r="B333" s="1028"/>
      <c r="C333" s="149" t="s">
        <v>54</v>
      </c>
      <c r="D333" s="150" t="s">
        <v>55</v>
      </c>
      <c r="E333" s="150" t="s">
        <v>56</v>
      </c>
      <c r="F333" s="150" t="s">
        <v>56</v>
      </c>
      <c r="G333" s="150" t="s">
        <v>57</v>
      </c>
      <c r="H333" s="150" t="s">
        <v>56</v>
      </c>
      <c r="I333" s="150" t="s">
        <v>64</v>
      </c>
      <c r="J333" s="151" t="s">
        <v>89</v>
      </c>
      <c r="K333" s="181" t="s">
        <v>90</v>
      </c>
      <c r="L333" s="181" t="s">
        <v>12</v>
      </c>
      <c r="M333" s="181" t="s">
        <v>23</v>
      </c>
      <c r="N333" s="181" t="s">
        <v>24</v>
      </c>
      <c r="O333" s="181" t="s">
        <v>25</v>
      </c>
      <c r="P333" s="182">
        <f>'296(831) (2022)'!F14</f>
        <v>0</v>
      </c>
      <c r="Q333" s="182"/>
      <c r="R333" s="182"/>
      <c r="S333" s="183" t="s">
        <v>10</v>
      </c>
      <c r="T333" s="184"/>
      <c r="U333" s="185"/>
      <c r="V333" s="184"/>
      <c r="W333" s="185"/>
      <c r="X333" s="184"/>
      <c r="Y333" s="185"/>
    </row>
    <row r="334" spans="1:25" s="186" customFormat="1" ht="32.25" customHeight="1" x14ac:dyDescent="0.3">
      <c r="A334" s="1025"/>
      <c r="B334" s="1028"/>
      <c r="C334" s="149" t="s">
        <v>54</v>
      </c>
      <c r="D334" s="150" t="s">
        <v>55</v>
      </c>
      <c r="E334" s="150" t="s">
        <v>56</v>
      </c>
      <c r="F334" s="150" t="s">
        <v>56</v>
      </c>
      <c r="G334" s="150" t="s">
        <v>57</v>
      </c>
      <c r="H334" s="150" t="s">
        <v>56</v>
      </c>
      <c r="I334" s="150" t="s">
        <v>64</v>
      </c>
      <c r="J334" s="151" t="s">
        <v>89</v>
      </c>
      <c r="K334" s="181" t="s">
        <v>90</v>
      </c>
      <c r="L334" s="181" t="s">
        <v>52</v>
      </c>
      <c r="M334" s="181" t="s">
        <v>13</v>
      </c>
      <c r="N334" s="181" t="s">
        <v>10</v>
      </c>
      <c r="O334" s="181" t="s">
        <v>25</v>
      </c>
      <c r="P334" s="182">
        <v>0</v>
      </c>
      <c r="Q334" s="182"/>
      <c r="R334" s="182"/>
      <c r="S334" s="183" t="s">
        <v>10</v>
      </c>
      <c r="T334" s="184"/>
      <c r="U334" s="185"/>
      <c r="V334" s="184"/>
      <c r="W334" s="185"/>
      <c r="X334" s="184"/>
      <c r="Y334" s="185"/>
    </row>
    <row r="335" spans="1:25" s="186" customFormat="1" ht="32.25" customHeight="1" x14ac:dyDescent="0.3">
      <c r="A335" s="1025"/>
      <c r="B335" s="1028"/>
      <c r="C335" s="149" t="s">
        <v>54</v>
      </c>
      <c r="D335" s="150" t="s">
        <v>55</v>
      </c>
      <c r="E335" s="150" t="s">
        <v>56</v>
      </c>
      <c r="F335" s="150" t="s">
        <v>56</v>
      </c>
      <c r="G335" s="150" t="s">
        <v>57</v>
      </c>
      <c r="H335" s="150" t="s">
        <v>56</v>
      </c>
      <c r="I335" s="150" t="s">
        <v>58</v>
      </c>
      <c r="J335" s="151" t="s">
        <v>89</v>
      </c>
      <c r="K335" s="181" t="s">
        <v>90</v>
      </c>
      <c r="L335" s="181" t="s">
        <v>12</v>
      </c>
      <c r="M335" s="181" t="s">
        <v>13</v>
      </c>
      <c r="N335" s="181" t="s">
        <v>20</v>
      </c>
      <c r="O335" s="181" t="s">
        <v>21</v>
      </c>
      <c r="P335" s="182">
        <f>'296(831) (2022)КРАЙ'!F14</f>
        <v>0</v>
      </c>
      <c r="Q335" s="182"/>
      <c r="R335" s="182"/>
      <c r="S335" s="183" t="s">
        <v>10</v>
      </c>
      <c r="T335" s="184"/>
      <c r="U335" s="185"/>
      <c r="V335" s="184"/>
      <c r="W335" s="185"/>
      <c r="X335" s="184"/>
      <c r="Y335" s="185"/>
    </row>
    <row r="336" spans="1:25" s="186" customFormat="1" ht="32.25" customHeight="1" x14ac:dyDescent="0.3">
      <c r="A336" s="1025"/>
      <c r="B336" s="1028"/>
      <c r="C336" s="149" t="s">
        <v>54</v>
      </c>
      <c r="D336" s="150" t="s">
        <v>55</v>
      </c>
      <c r="E336" s="150" t="s">
        <v>56</v>
      </c>
      <c r="F336" s="150" t="s">
        <v>56</v>
      </c>
      <c r="G336" s="150" t="s">
        <v>57</v>
      </c>
      <c r="H336" s="150" t="s">
        <v>56</v>
      </c>
      <c r="I336" s="150" t="s">
        <v>58</v>
      </c>
      <c r="J336" s="151" t="s">
        <v>89</v>
      </c>
      <c r="K336" s="181" t="s">
        <v>90</v>
      </c>
      <c r="L336" s="181" t="s">
        <v>52</v>
      </c>
      <c r="M336" s="181" t="s">
        <v>13</v>
      </c>
      <c r="N336" s="181" t="s">
        <v>10</v>
      </c>
      <c r="O336" s="181" t="s">
        <v>21</v>
      </c>
      <c r="P336" s="182">
        <v>0</v>
      </c>
      <c r="Q336" s="182"/>
      <c r="R336" s="182"/>
      <c r="S336" s="183" t="s">
        <v>10</v>
      </c>
      <c r="T336" s="184"/>
      <c r="U336" s="185"/>
      <c r="V336" s="184"/>
      <c r="W336" s="185"/>
      <c r="X336" s="184"/>
      <c r="Y336" s="185"/>
    </row>
    <row r="337" spans="1:25" s="186" customFormat="1" ht="32.25" customHeight="1" x14ac:dyDescent="0.3">
      <c r="A337" s="1025"/>
      <c r="B337" s="1028"/>
      <c r="C337" s="149" t="s">
        <v>54</v>
      </c>
      <c r="D337" s="150" t="s">
        <v>55</v>
      </c>
      <c r="E337" s="150" t="s">
        <v>723</v>
      </c>
      <c r="F337" s="150" t="s">
        <v>56</v>
      </c>
      <c r="G337" s="150" t="s">
        <v>62</v>
      </c>
      <c r="H337" s="150" t="s">
        <v>63</v>
      </c>
      <c r="I337" s="150" t="s">
        <v>58</v>
      </c>
      <c r="J337" s="151" t="s">
        <v>89</v>
      </c>
      <c r="K337" s="181" t="s">
        <v>90</v>
      </c>
      <c r="L337" s="181" t="s">
        <v>12</v>
      </c>
      <c r="M337" s="181" t="s">
        <v>13</v>
      </c>
      <c r="N337" s="181" t="s">
        <v>20</v>
      </c>
      <c r="O337" s="181" t="s">
        <v>21</v>
      </c>
      <c r="P337" s="182">
        <f>'296(831) (2022)КРАЙ (0703)'!F14</f>
        <v>0</v>
      </c>
      <c r="Q337" s="182"/>
      <c r="R337" s="182"/>
      <c r="S337" s="183" t="s">
        <v>10</v>
      </c>
      <c r="T337" s="184"/>
      <c r="U337" s="185"/>
      <c r="V337" s="184"/>
      <c r="W337" s="185"/>
      <c r="X337" s="184"/>
      <c r="Y337" s="185"/>
    </row>
    <row r="338" spans="1:25" s="186" customFormat="1" ht="32.25" customHeight="1" x14ac:dyDescent="0.3">
      <c r="A338" s="1026"/>
      <c r="B338" s="1029"/>
      <c r="C338" s="149" t="s">
        <v>54</v>
      </c>
      <c r="D338" s="150" t="s">
        <v>55</v>
      </c>
      <c r="E338" s="150" t="s">
        <v>723</v>
      </c>
      <c r="F338" s="150" t="s">
        <v>56</v>
      </c>
      <c r="G338" s="150" t="s">
        <v>62</v>
      </c>
      <c r="H338" s="150" t="s">
        <v>63</v>
      </c>
      <c r="I338" s="150" t="s">
        <v>58</v>
      </c>
      <c r="J338" s="151" t="s">
        <v>89</v>
      </c>
      <c r="K338" s="181" t="s">
        <v>90</v>
      </c>
      <c r="L338" s="181" t="s">
        <v>52</v>
      </c>
      <c r="M338" s="181" t="s">
        <v>13</v>
      </c>
      <c r="N338" s="181" t="s">
        <v>10</v>
      </c>
      <c r="O338" s="181" t="s">
        <v>21</v>
      </c>
      <c r="P338" s="182">
        <v>0</v>
      </c>
      <c r="Q338" s="182"/>
      <c r="R338" s="182"/>
      <c r="S338" s="183" t="s">
        <v>10</v>
      </c>
      <c r="T338" s="184"/>
      <c r="U338" s="185"/>
      <c r="V338" s="184"/>
      <c r="W338" s="185"/>
      <c r="X338" s="184"/>
      <c r="Y338" s="185"/>
    </row>
    <row r="339" spans="1:25" s="186" customFormat="1" ht="32.25" customHeight="1" x14ac:dyDescent="0.3">
      <c r="A339" s="1024" t="s">
        <v>659</v>
      </c>
      <c r="B339" s="1027">
        <v>2523</v>
      </c>
      <c r="C339" s="149" t="s">
        <v>54</v>
      </c>
      <c r="D339" s="150" t="s">
        <v>55</v>
      </c>
      <c r="E339" s="150" t="s">
        <v>56</v>
      </c>
      <c r="F339" s="150" t="s">
        <v>56</v>
      </c>
      <c r="G339" s="150" t="s">
        <v>57</v>
      </c>
      <c r="H339" s="150" t="s">
        <v>56</v>
      </c>
      <c r="I339" s="150" t="s">
        <v>64</v>
      </c>
      <c r="J339" s="151" t="s">
        <v>89</v>
      </c>
      <c r="K339" s="181" t="s">
        <v>96</v>
      </c>
      <c r="L339" s="181" t="s">
        <v>12</v>
      </c>
      <c r="M339" s="181" t="s">
        <v>13</v>
      </c>
      <c r="N339" s="181" t="s">
        <v>10</v>
      </c>
      <c r="O339" s="181" t="s">
        <v>14</v>
      </c>
      <c r="P339" s="182">
        <v>0</v>
      </c>
      <c r="Q339" s="182"/>
      <c r="R339" s="182"/>
      <c r="S339" s="183" t="s">
        <v>10</v>
      </c>
      <c r="T339" s="184"/>
      <c r="U339" s="185"/>
      <c r="V339" s="184"/>
      <c r="W339" s="185"/>
      <c r="X339" s="184"/>
      <c r="Y339" s="185"/>
    </row>
    <row r="340" spans="1:25" s="186" customFormat="1" ht="32.25" customHeight="1" x14ac:dyDescent="0.3">
      <c r="A340" s="1025"/>
      <c r="B340" s="1028"/>
      <c r="C340" s="149" t="s">
        <v>54</v>
      </c>
      <c r="D340" s="150" t="s">
        <v>55</v>
      </c>
      <c r="E340" s="150" t="s">
        <v>56</v>
      </c>
      <c r="F340" s="150" t="s">
        <v>56</v>
      </c>
      <c r="G340" s="150" t="s">
        <v>57</v>
      </c>
      <c r="H340" s="150" t="s">
        <v>56</v>
      </c>
      <c r="I340" s="150" t="s">
        <v>64</v>
      </c>
      <c r="J340" s="151" t="s">
        <v>89</v>
      </c>
      <c r="K340" s="181" t="s">
        <v>96</v>
      </c>
      <c r="L340" s="181" t="s">
        <v>52</v>
      </c>
      <c r="M340" s="181" t="s">
        <v>13</v>
      </c>
      <c r="N340" s="181" t="s">
        <v>10</v>
      </c>
      <c r="O340" s="181" t="s">
        <v>14</v>
      </c>
      <c r="P340" s="182">
        <v>0</v>
      </c>
      <c r="Q340" s="182"/>
      <c r="R340" s="182"/>
      <c r="S340" s="183" t="s">
        <v>10</v>
      </c>
      <c r="T340" s="184"/>
      <c r="U340" s="185"/>
      <c r="V340" s="184"/>
      <c r="W340" s="185"/>
      <c r="X340" s="184"/>
      <c r="Y340" s="185"/>
    </row>
    <row r="341" spans="1:25" s="186" customFormat="1" ht="32.25" customHeight="1" x14ac:dyDescent="0.3">
      <c r="A341" s="1025"/>
      <c r="B341" s="1028"/>
      <c r="C341" s="149" t="s">
        <v>54</v>
      </c>
      <c r="D341" s="150" t="s">
        <v>55</v>
      </c>
      <c r="E341" s="150" t="s">
        <v>56</v>
      </c>
      <c r="F341" s="150" t="s">
        <v>56</v>
      </c>
      <c r="G341" s="150" t="s">
        <v>57</v>
      </c>
      <c r="H341" s="150" t="s">
        <v>56</v>
      </c>
      <c r="I341" s="150" t="s">
        <v>64</v>
      </c>
      <c r="J341" s="151" t="s">
        <v>89</v>
      </c>
      <c r="K341" s="181" t="s">
        <v>96</v>
      </c>
      <c r="L341" s="181" t="s">
        <v>12</v>
      </c>
      <c r="M341" s="181" t="s">
        <v>13</v>
      </c>
      <c r="N341" s="181" t="s">
        <v>34</v>
      </c>
      <c r="O341" s="181" t="s">
        <v>25</v>
      </c>
      <c r="P341" s="182">
        <v>0</v>
      </c>
      <c r="Q341" s="182"/>
      <c r="R341" s="182"/>
      <c r="S341" s="183" t="s">
        <v>10</v>
      </c>
      <c r="T341" s="184"/>
      <c r="U341" s="185"/>
      <c r="V341" s="184"/>
      <c r="W341" s="185"/>
      <c r="X341" s="184"/>
      <c r="Y341" s="185"/>
    </row>
    <row r="342" spans="1:25" s="186" customFormat="1" ht="32.25" customHeight="1" x14ac:dyDescent="0.3">
      <c r="A342" s="1025"/>
      <c r="B342" s="1028"/>
      <c r="C342" s="149" t="s">
        <v>54</v>
      </c>
      <c r="D342" s="150" t="s">
        <v>55</v>
      </c>
      <c r="E342" s="150" t="s">
        <v>56</v>
      </c>
      <c r="F342" s="150" t="s">
        <v>56</v>
      </c>
      <c r="G342" s="150" t="s">
        <v>57</v>
      </c>
      <c r="H342" s="150" t="s">
        <v>56</v>
      </c>
      <c r="I342" s="150" t="s">
        <v>64</v>
      </c>
      <c r="J342" s="151" t="s">
        <v>89</v>
      </c>
      <c r="K342" s="181" t="s">
        <v>96</v>
      </c>
      <c r="L342" s="181" t="s">
        <v>52</v>
      </c>
      <c r="M342" s="181" t="s">
        <v>13</v>
      </c>
      <c r="N342" s="181" t="s">
        <v>10</v>
      </c>
      <c r="O342" s="181" t="s">
        <v>25</v>
      </c>
      <c r="P342" s="182">
        <v>0</v>
      </c>
      <c r="Q342" s="182"/>
      <c r="R342" s="182"/>
      <c r="S342" s="183" t="s">
        <v>10</v>
      </c>
      <c r="T342" s="184"/>
      <c r="U342" s="185"/>
      <c r="V342" s="184"/>
      <c r="W342" s="185"/>
      <c r="X342" s="184"/>
      <c r="Y342" s="185"/>
    </row>
    <row r="343" spans="1:25" s="186" customFormat="1" ht="32.25" customHeight="1" x14ac:dyDescent="0.3">
      <c r="A343" s="1025"/>
      <c r="B343" s="1028"/>
      <c r="C343" s="149" t="s">
        <v>54</v>
      </c>
      <c r="D343" s="150" t="s">
        <v>55</v>
      </c>
      <c r="E343" s="150" t="s">
        <v>56</v>
      </c>
      <c r="F343" s="150" t="s">
        <v>56</v>
      </c>
      <c r="G343" s="150" t="s">
        <v>57</v>
      </c>
      <c r="H343" s="150" t="s">
        <v>56</v>
      </c>
      <c r="I343" s="150" t="s">
        <v>58</v>
      </c>
      <c r="J343" s="151" t="s">
        <v>89</v>
      </c>
      <c r="K343" s="181" t="s">
        <v>96</v>
      </c>
      <c r="L343" s="181" t="s">
        <v>12</v>
      </c>
      <c r="M343" s="181" t="s">
        <v>13</v>
      </c>
      <c r="N343" s="181" t="s">
        <v>20</v>
      </c>
      <c r="O343" s="181" t="s">
        <v>21</v>
      </c>
      <c r="P343" s="182">
        <v>0</v>
      </c>
      <c r="Q343" s="182"/>
      <c r="R343" s="182"/>
      <c r="S343" s="183" t="s">
        <v>10</v>
      </c>
      <c r="T343" s="184"/>
      <c r="U343" s="185"/>
      <c r="V343" s="184"/>
      <c r="W343" s="185"/>
      <c r="X343" s="184"/>
      <c r="Y343" s="185"/>
    </row>
    <row r="344" spans="1:25" s="186" customFormat="1" ht="32.25" customHeight="1" x14ac:dyDescent="0.3">
      <c r="A344" s="1025"/>
      <c r="B344" s="1028"/>
      <c r="C344" s="149" t="s">
        <v>54</v>
      </c>
      <c r="D344" s="150" t="s">
        <v>55</v>
      </c>
      <c r="E344" s="150" t="s">
        <v>56</v>
      </c>
      <c r="F344" s="150" t="s">
        <v>56</v>
      </c>
      <c r="G344" s="150" t="s">
        <v>57</v>
      </c>
      <c r="H344" s="150" t="s">
        <v>56</v>
      </c>
      <c r="I344" s="150" t="s">
        <v>58</v>
      </c>
      <c r="J344" s="151" t="s">
        <v>89</v>
      </c>
      <c r="K344" s="181" t="s">
        <v>96</v>
      </c>
      <c r="L344" s="181" t="s">
        <v>52</v>
      </c>
      <c r="M344" s="181" t="s">
        <v>13</v>
      </c>
      <c r="N344" s="181" t="s">
        <v>10</v>
      </c>
      <c r="O344" s="181" t="s">
        <v>21</v>
      </c>
      <c r="P344" s="182">
        <v>0</v>
      </c>
      <c r="Q344" s="182"/>
      <c r="R344" s="182"/>
      <c r="S344" s="183" t="s">
        <v>10</v>
      </c>
      <c r="T344" s="184"/>
      <c r="U344" s="185"/>
      <c r="V344" s="184"/>
      <c r="W344" s="185"/>
      <c r="X344" s="184"/>
      <c r="Y344" s="185"/>
    </row>
    <row r="345" spans="1:25" s="169" customFormat="1" ht="48" customHeight="1" x14ac:dyDescent="0.3">
      <c r="A345" s="206" t="s">
        <v>99</v>
      </c>
      <c r="B345" s="207">
        <v>2600</v>
      </c>
      <c r="C345" s="1035" t="s">
        <v>10</v>
      </c>
      <c r="D345" s="1036"/>
      <c r="E345" s="1036"/>
      <c r="F345" s="1036"/>
      <c r="G345" s="1036"/>
      <c r="H345" s="1036"/>
      <c r="I345" s="1036"/>
      <c r="J345" s="1037"/>
      <c r="K345" s="1035" t="s">
        <v>10</v>
      </c>
      <c r="L345" s="1036"/>
      <c r="M345" s="1036"/>
      <c r="N345" s="1036"/>
      <c r="O345" s="1037"/>
      <c r="P345" s="208">
        <f>P346+P347+P402+P710+P716</f>
        <v>9475182.2400000021</v>
      </c>
      <c r="Q345" s="208">
        <f>Q346+Q347+Q402+Q710+Q716</f>
        <v>8208356.6399999997</v>
      </c>
      <c r="R345" s="208">
        <f>R346+R347+R402+R710+R716</f>
        <v>8484154.209999999</v>
      </c>
      <c r="S345" s="209" t="s">
        <v>10</v>
      </c>
      <c r="T345" s="222" t="s">
        <v>820</v>
      </c>
      <c r="U345" s="185">
        <f>P345-'Раздел 2'!F6</f>
        <v>0</v>
      </c>
      <c r="V345" s="222" t="s">
        <v>820</v>
      </c>
      <c r="W345" s="185">
        <f>Q345-'Раздел 2'!G6</f>
        <v>0</v>
      </c>
      <c r="X345" s="222" t="s">
        <v>820</v>
      </c>
      <c r="Y345" s="185">
        <f>R345-'Раздел 2'!H6</f>
        <v>0</v>
      </c>
    </row>
    <row r="346" spans="1:25" s="169" customFormat="1" ht="48" customHeight="1" x14ac:dyDescent="0.3">
      <c r="A346" s="206" t="s">
        <v>169</v>
      </c>
      <c r="B346" s="207">
        <v>2620</v>
      </c>
      <c r="C346" s="1035" t="s">
        <v>10</v>
      </c>
      <c r="D346" s="1036"/>
      <c r="E346" s="1036"/>
      <c r="F346" s="1036"/>
      <c r="G346" s="1036"/>
      <c r="H346" s="1036"/>
      <c r="I346" s="1036"/>
      <c r="J346" s="1037"/>
      <c r="K346" s="1035" t="s">
        <v>10</v>
      </c>
      <c r="L346" s="1036"/>
      <c r="M346" s="1036"/>
      <c r="N346" s="1036"/>
      <c r="O346" s="1037"/>
      <c r="P346" s="208">
        <v>0</v>
      </c>
      <c r="Q346" s="208">
        <v>0</v>
      </c>
      <c r="R346" s="208">
        <v>0</v>
      </c>
      <c r="S346" s="209" t="s">
        <v>10</v>
      </c>
      <c r="T346" s="184"/>
      <c r="U346" s="185"/>
      <c r="V346" s="184"/>
      <c r="W346" s="185"/>
      <c r="X346" s="184"/>
      <c r="Y346" s="185"/>
    </row>
    <row r="347" spans="1:25" s="169" customFormat="1" ht="48" customHeight="1" x14ac:dyDescent="0.3">
      <c r="A347" s="206" t="s">
        <v>172</v>
      </c>
      <c r="B347" s="207">
        <v>2630</v>
      </c>
      <c r="C347" s="1035" t="s">
        <v>10</v>
      </c>
      <c r="D347" s="1036"/>
      <c r="E347" s="1036"/>
      <c r="F347" s="1036"/>
      <c r="G347" s="1036"/>
      <c r="H347" s="1036"/>
      <c r="I347" s="1036"/>
      <c r="J347" s="1037"/>
      <c r="K347" s="1035" t="s">
        <v>10</v>
      </c>
      <c r="L347" s="1036"/>
      <c r="M347" s="1036"/>
      <c r="N347" s="1036"/>
      <c r="O347" s="1037"/>
      <c r="P347" s="208">
        <f>SUM(P348:P401)</f>
        <v>228000</v>
      </c>
      <c r="Q347" s="208">
        <f>SUM(Q348:Q401)</f>
        <v>0</v>
      </c>
      <c r="R347" s="208">
        <f>SUM(R348:R401)</f>
        <v>0</v>
      </c>
      <c r="S347" s="209" t="s">
        <v>10</v>
      </c>
      <c r="T347" s="184"/>
      <c r="U347" s="185"/>
      <c r="V347" s="184"/>
      <c r="W347" s="185"/>
      <c r="X347" s="184"/>
      <c r="Y347" s="185"/>
    </row>
    <row r="348" spans="1:25" s="186" customFormat="1" ht="30.75" customHeight="1" x14ac:dyDescent="0.3">
      <c r="A348" s="1033" t="s">
        <v>173</v>
      </c>
      <c r="B348" s="1027">
        <v>2631</v>
      </c>
      <c r="C348" s="149" t="s">
        <v>54</v>
      </c>
      <c r="D348" s="150" t="s">
        <v>55</v>
      </c>
      <c r="E348" s="150" t="s">
        <v>56</v>
      </c>
      <c r="F348" s="150" t="s">
        <v>56</v>
      </c>
      <c r="G348" s="150" t="s">
        <v>57</v>
      </c>
      <c r="H348" s="150" t="s">
        <v>56</v>
      </c>
      <c r="I348" s="150" t="s">
        <v>64</v>
      </c>
      <c r="J348" s="151" t="s">
        <v>117</v>
      </c>
      <c r="K348" s="181" t="s">
        <v>103</v>
      </c>
      <c r="L348" s="181" t="s">
        <v>12</v>
      </c>
      <c r="M348" s="181" t="s">
        <v>13</v>
      </c>
      <c r="N348" s="181" t="s">
        <v>10</v>
      </c>
      <c r="O348" s="181" t="s">
        <v>14</v>
      </c>
      <c r="P348" s="182">
        <f>'225 (2022)ВНЕБ, 140Д'!D73+'225 (2022)ВНЕБ, 150Д'!D73+'225 (2022)ВНЕБ, 400Д'!D73</f>
        <v>0</v>
      </c>
      <c r="Q348" s="182">
        <v>0</v>
      </c>
      <c r="R348" s="182">
        <v>0</v>
      </c>
      <c r="S348" s="183" t="s">
        <v>10</v>
      </c>
      <c r="T348" s="184"/>
      <c r="U348" s="185"/>
      <c r="V348" s="184"/>
      <c r="W348" s="185"/>
      <c r="X348" s="184"/>
      <c r="Y348" s="185"/>
    </row>
    <row r="349" spans="1:25" s="186" customFormat="1" ht="30.75" customHeight="1" x14ac:dyDescent="0.3">
      <c r="A349" s="1034"/>
      <c r="B349" s="1028"/>
      <c r="C349" s="149" t="s">
        <v>54</v>
      </c>
      <c r="D349" s="150" t="s">
        <v>55</v>
      </c>
      <c r="E349" s="150" t="s">
        <v>56</v>
      </c>
      <c r="F349" s="150" t="s">
        <v>56</v>
      </c>
      <c r="G349" s="150" t="s">
        <v>57</v>
      </c>
      <c r="H349" s="150" t="s">
        <v>56</v>
      </c>
      <c r="I349" s="223" t="s">
        <v>64</v>
      </c>
      <c r="J349" s="193" t="s">
        <v>117</v>
      </c>
      <c r="K349" s="193" t="s">
        <v>103</v>
      </c>
      <c r="L349" s="194" t="s">
        <v>52</v>
      </c>
      <c r="M349" s="194" t="s">
        <v>13</v>
      </c>
      <c r="N349" s="194" t="s">
        <v>10</v>
      </c>
      <c r="O349" s="194" t="s">
        <v>14</v>
      </c>
      <c r="P349" s="182">
        <f>'225 (2022)ВНЕБ, 140Д'!D135+'225 (2022)ВНЕБ, 150Д'!D135+'225 (2022)ВНЕБ, 400Д'!D135</f>
        <v>0</v>
      </c>
      <c r="Q349" s="182"/>
      <c r="R349" s="182"/>
      <c r="S349" s="183" t="s">
        <v>10</v>
      </c>
      <c r="T349" s="184"/>
      <c r="U349" s="185"/>
      <c r="V349" s="184"/>
      <c r="W349" s="185"/>
      <c r="X349" s="184"/>
      <c r="Y349" s="185"/>
    </row>
    <row r="350" spans="1:25" s="186" customFormat="1" ht="30.75" customHeight="1" x14ac:dyDescent="0.3">
      <c r="A350" s="1034"/>
      <c r="B350" s="1028"/>
      <c r="C350" s="149" t="s">
        <v>54</v>
      </c>
      <c r="D350" s="150" t="s">
        <v>55</v>
      </c>
      <c r="E350" s="150" t="s">
        <v>56</v>
      </c>
      <c r="F350" s="150" t="s">
        <v>56</v>
      </c>
      <c r="G350" s="150" t="s">
        <v>57</v>
      </c>
      <c r="H350" s="150" t="s">
        <v>56</v>
      </c>
      <c r="I350" s="150" t="s">
        <v>64</v>
      </c>
      <c r="J350" s="151" t="s">
        <v>117</v>
      </c>
      <c r="K350" s="181" t="s">
        <v>103</v>
      </c>
      <c r="L350" s="181" t="s">
        <v>12</v>
      </c>
      <c r="M350" s="181" t="s">
        <v>13</v>
      </c>
      <c r="N350" s="181" t="s">
        <v>10</v>
      </c>
      <c r="O350" s="181" t="s">
        <v>656</v>
      </c>
      <c r="P350" s="182">
        <v>0</v>
      </c>
      <c r="Q350" s="182"/>
      <c r="R350" s="182"/>
      <c r="S350" s="183" t="s">
        <v>10</v>
      </c>
      <c r="T350" s="184"/>
      <c r="U350" s="185"/>
      <c r="V350" s="184"/>
      <c r="W350" s="185"/>
      <c r="X350" s="184"/>
      <c r="Y350" s="185"/>
    </row>
    <row r="351" spans="1:25" s="186" customFormat="1" ht="30.75" customHeight="1" x14ac:dyDescent="0.3">
      <c r="A351" s="1034"/>
      <c r="B351" s="1028"/>
      <c r="C351" s="149" t="s">
        <v>54</v>
      </c>
      <c r="D351" s="150" t="s">
        <v>55</v>
      </c>
      <c r="E351" s="150" t="s">
        <v>56</v>
      </c>
      <c r="F351" s="150" t="s">
        <v>56</v>
      </c>
      <c r="G351" s="150" t="s">
        <v>57</v>
      </c>
      <c r="H351" s="150" t="s">
        <v>56</v>
      </c>
      <c r="I351" s="223" t="s">
        <v>64</v>
      </c>
      <c r="J351" s="193" t="s">
        <v>117</v>
      </c>
      <c r="K351" s="193" t="s">
        <v>103</v>
      </c>
      <c r="L351" s="194" t="s">
        <v>52</v>
      </c>
      <c r="M351" s="181" t="s">
        <v>13</v>
      </c>
      <c r="N351" s="181" t="s">
        <v>10</v>
      </c>
      <c r="O351" s="181" t="s">
        <v>656</v>
      </c>
      <c r="P351" s="182">
        <v>0</v>
      </c>
      <c r="Q351" s="182"/>
      <c r="R351" s="182"/>
      <c r="S351" s="183" t="s">
        <v>10</v>
      </c>
      <c r="T351" s="184"/>
      <c r="U351" s="185"/>
      <c r="V351" s="184"/>
      <c r="W351" s="185"/>
      <c r="X351" s="184"/>
      <c r="Y351" s="185"/>
    </row>
    <row r="352" spans="1:25" s="186" customFormat="1" ht="30.75" customHeight="1" x14ac:dyDescent="0.3">
      <c r="A352" s="1034"/>
      <c r="B352" s="1028"/>
      <c r="C352" s="149" t="s">
        <v>54</v>
      </c>
      <c r="D352" s="150" t="s">
        <v>55</v>
      </c>
      <c r="E352" s="150" t="s">
        <v>56</v>
      </c>
      <c r="F352" s="150" t="s">
        <v>56</v>
      </c>
      <c r="G352" s="150" t="s">
        <v>57</v>
      </c>
      <c r="H352" s="150" t="s">
        <v>56</v>
      </c>
      <c r="I352" s="150" t="s">
        <v>64</v>
      </c>
      <c r="J352" s="151" t="s">
        <v>117</v>
      </c>
      <c r="K352" s="181" t="s">
        <v>103</v>
      </c>
      <c r="L352" s="181" t="s">
        <v>12</v>
      </c>
      <c r="M352" s="181" t="s">
        <v>13</v>
      </c>
      <c r="N352" s="181" t="s">
        <v>10</v>
      </c>
      <c r="O352" s="181" t="s">
        <v>657</v>
      </c>
      <c r="P352" s="182">
        <v>0</v>
      </c>
      <c r="Q352" s="182"/>
      <c r="R352" s="182"/>
      <c r="S352" s="183" t="s">
        <v>10</v>
      </c>
      <c r="T352" s="184"/>
      <c r="U352" s="185"/>
      <c r="V352" s="184"/>
      <c r="W352" s="185"/>
      <c r="X352" s="184"/>
      <c r="Y352" s="185"/>
    </row>
    <row r="353" spans="1:25" s="186" customFormat="1" ht="30.75" customHeight="1" x14ac:dyDescent="0.3">
      <c r="A353" s="1034"/>
      <c r="B353" s="1028"/>
      <c r="C353" s="149" t="s">
        <v>54</v>
      </c>
      <c r="D353" s="150" t="s">
        <v>55</v>
      </c>
      <c r="E353" s="150" t="s">
        <v>56</v>
      </c>
      <c r="F353" s="150" t="s">
        <v>56</v>
      </c>
      <c r="G353" s="150" t="s">
        <v>57</v>
      </c>
      <c r="H353" s="150" t="s">
        <v>56</v>
      </c>
      <c r="I353" s="223" t="s">
        <v>64</v>
      </c>
      <c r="J353" s="193" t="s">
        <v>117</v>
      </c>
      <c r="K353" s="193" t="s">
        <v>103</v>
      </c>
      <c r="L353" s="194" t="s">
        <v>52</v>
      </c>
      <c r="M353" s="181" t="s">
        <v>13</v>
      </c>
      <c r="N353" s="181" t="s">
        <v>10</v>
      </c>
      <c r="O353" s="181" t="s">
        <v>657</v>
      </c>
      <c r="P353" s="182">
        <v>0</v>
      </c>
      <c r="Q353" s="182"/>
      <c r="R353" s="182"/>
      <c r="S353" s="183" t="s">
        <v>10</v>
      </c>
      <c r="T353" s="184"/>
      <c r="U353" s="185"/>
      <c r="V353" s="184"/>
      <c r="W353" s="185"/>
      <c r="X353" s="184"/>
      <c r="Y353" s="185"/>
    </row>
    <row r="354" spans="1:25" s="186" customFormat="1" ht="30.75" customHeight="1" x14ac:dyDescent="0.3">
      <c r="A354" s="1034"/>
      <c r="B354" s="1028"/>
      <c r="C354" s="149" t="s">
        <v>54</v>
      </c>
      <c r="D354" s="150" t="s">
        <v>55</v>
      </c>
      <c r="E354" s="150" t="s">
        <v>56</v>
      </c>
      <c r="F354" s="150" t="s">
        <v>56</v>
      </c>
      <c r="G354" s="150" t="s">
        <v>57</v>
      </c>
      <c r="H354" s="150" t="s">
        <v>56</v>
      </c>
      <c r="I354" s="223" t="s">
        <v>64</v>
      </c>
      <c r="J354" s="151" t="s">
        <v>117</v>
      </c>
      <c r="K354" s="181" t="s">
        <v>103</v>
      </c>
      <c r="L354" s="181" t="s">
        <v>12</v>
      </c>
      <c r="M354" s="181" t="s">
        <v>13</v>
      </c>
      <c r="N354" s="181" t="s">
        <v>34</v>
      </c>
      <c r="O354" s="181" t="s">
        <v>25</v>
      </c>
      <c r="P354" s="182">
        <f>'225 (2022)Р-Н'!D77</f>
        <v>0</v>
      </c>
      <c r="Q354" s="182"/>
      <c r="R354" s="182"/>
      <c r="S354" s="183" t="s">
        <v>10</v>
      </c>
      <c r="T354" s="184"/>
      <c r="U354" s="185"/>
      <c r="V354" s="184"/>
      <c r="W354" s="185"/>
      <c r="X354" s="184"/>
      <c r="Y354" s="185"/>
    </row>
    <row r="355" spans="1:25" s="186" customFormat="1" ht="30.75" customHeight="1" x14ac:dyDescent="0.3">
      <c r="A355" s="1034"/>
      <c r="B355" s="1028"/>
      <c r="C355" s="149" t="s">
        <v>54</v>
      </c>
      <c r="D355" s="150" t="s">
        <v>55</v>
      </c>
      <c r="E355" s="150" t="s">
        <v>56</v>
      </c>
      <c r="F355" s="150" t="s">
        <v>56</v>
      </c>
      <c r="G355" s="150" t="s">
        <v>57</v>
      </c>
      <c r="H355" s="150" t="s">
        <v>56</v>
      </c>
      <c r="I355" s="223" t="s">
        <v>64</v>
      </c>
      <c r="J355" s="151" t="s">
        <v>117</v>
      </c>
      <c r="K355" s="181" t="s">
        <v>103</v>
      </c>
      <c r="L355" s="181" t="s">
        <v>52</v>
      </c>
      <c r="M355" s="181" t="s">
        <v>13</v>
      </c>
      <c r="N355" s="181" t="s">
        <v>10</v>
      </c>
      <c r="O355" s="181" t="s">
        <v>25</v>
      </c>
      <c r="P355" s="182">
        <f>'225 (2022)Р-Н (001.10.0000)'!D59+'225 (2022)Р-Н (001.10.0000)'!D81+'225 (2022)Р-Н (001.11.0000)'!D59+'225 (2022)Р-Н (001.11.0000)'!D81+'225 (2022)Р-Н (001.12.0000)'!D59+'225 (2022)Р-Н (001.12.0000)'!D81+'225 (2022)Р-Н'!D139+'225 (2022)Р-Н'!D201</f>
        <v>0</v>
      </c>
      <c r="Q355" s="182"/>
      <c r="R355" s="182"/>
      <c r="S355" s="183" t="s">
        <v>10</v>
      </c>
      <c r="T355" s="184"/>
      <c r="U355" s="185"/>
      <c r="V355" s="184"/>
      <c r="W355" s="185"/>
      <c r="X355" s="184"/>
      <c r="Y355" s="185"/>
    </row>
    <row r="356" spans="1:25" s="186" customFormat="1" ht="30.75" customHeight="1" x14ac:dyDescent="0.3">
      <c r="A356" s="1034"/>
      <c r="B356" s="1028"/>
      <c r="C356" s="149" t="s">
        <v>54</v>
      </c>
      <c r="D356" s="150" t="s">
        <v>55</v>
      </c>
      <c r="E356" s="150" t="s">
        <v>56</v>
      </c>
      <c r="F356" s="150" t="s">
        <v>56</v>
      </c>
      <c r="G356" s="150" t="s">
        <v>57</v>
      </c>
      <c r="H356" s="150" t="s">
        <v>56</v>
      </c>
      <c r="I356" s="150" t="s">
        <v>818</v>
      </c>
      <c r="J356" s="151" t="s">
        <v>117</v>
      </c>
      <c r="K356" s="181" t="s">
        <v>103</v>
      </c>
      <c r="L356" s="181" t="s">
        <v>12</v>
      </c>
      <c r="M356" s="181" t="s">
        <v>13</v>
      </c>
      <c r="N356" s="181" t="s">
        <v>1093</v>
      </c>
      <c r="O356" s="181" t="s">
        <v>43</v>
      </c>
      <c r="P356" s="217">
        <v>0</v>
      </c>
      <c r="Q356" s="182"/>
      <c r="R356" s="182"/>
      <c r="S356" s="183" t="s">
        <v>10</v>
      </c>
      <c r="T356" s="184"/>
      <c r="U356" s="185"/>
      <c r="V356" s="184"/>
      <c r="W356" s="185"/>
      <c r="X356" s="184"/>
      <c r="Y356" s="185"/>
    </row>
    <row r="357" spans="1:25" s="186" customFormat="1" ht="30.75" customHeight="1" x14ac:dyDescent="0.3">
      <c r="A357" s="1034"/>
      <c r="B357" s="1028"/>
      <c r="C357" s="149" t="s">
        <v>54</v>
      </c>
      <c r="D357" s="150" t="s">
        <v>55</v>
      </c>
      <c r="E357" s="150" t="s">
        <v>56</v>
      </c>
      <c r="F357" s="150" t="s">
        <v>56</v>
      </c>
      <c r="G357" s="150" t="s">
        <v>57</v>
      </c>
      <c r="H357" s="150" t="s">
        <v>56</v>
      </c>
      <c r="I357" s="150" t="s">
        <v>818</v>
      </c>
      <c r="J357" s="151" t="s">
        <v>117</v>
      </c>
      <c r="K357" s="181" t="s">
        <v>103</v>
      </c>
      <c r="L357" s="181" t="s">
        <v>12</v>
      </c>
      <c r="M357" s="181" t="s">
        <v>13</v>
      </c>
      <c r="N357" s="181" t="s">
        <v>1095</v>
      </c>
      <c r="O357" s="181" t="s">
        <v>43</v>
      </c>
      <c r="P357" s="217">
        <v>0</v>
      </c>
      <c r="Q357" s="182"/>
      <c r="R357" s="182"/>
      <c r="S357" s="183" t="s">
        <v>10</v>
      </c>
      <c r="T357" s="184"/>
      <c r="U357" s="185"/>
      <c r="V357" s="184"/>
      <c r="W357" s="185"/>
      <c r="X357" s="184"/>
      <c r="Y357" s="185"/>
    </row>
    <row r="358" spans="1:25" s="186" customFormat="1" ht="30.75" customHeight="1" x14ac:dyDescent="0.3">
      <c r="A358" s="1034"/>
      <c r="B358" s="1028"/>
      <c r="C358" s="149" t="s">
        <v>54</v>
      </c>
      <c r="D358" s="150" t="s">
        <v>55</v>
      </c>
      <c r="E358" s="150" t="s">
        <v>56</v>
      </c>
      <c r="F358" s="150" t="s">
        <v>56</v>
      </c>
      <c r="G358" s="150" t="s">
        <v>57</v>
      </c>
      <c r="H358" s="150" t="s">
        <v>56</v>
      </c>
      <c r="I358" s="150" t="s">
        <v>818</v>
      </c>
      <c r="J358" s="151" t="s">
        <v>117</v>
      </c>
      <c r="K358" s="181" t="s">
        <v>103</v>
      </c>
      <c r="L358" s="181" t="s">
        <v>12</v>
      </c>
      <c r="M358" s="181" t="s">
        <v>13</v>
      </c>
      <c r="N358" s="181" t="s">
        <v>1097</v>
      </c>
      <c r="O358" s="181" t="s">
        <v>43</v>
      </c>
      <c r="P358" s="217">
        <v>0</v>
      </c>
      <c r="Q358" s="182"/>
      <c r="R358" s="182"/>
      <c r="S358" s="183" t="s">
        <v>10</v>
      </c>
      <c r="T358" s="184"/>
      <c r="U358" s="185"/>
      <c r="V358" s="184"/>
      <c r="W358" s="185"/>
      <c r="X358" s="184"/>
      <c r="Y358" s="185"/>
    </row>
    <row r="359" spans="1:25" s="186" customFormat="1" ht="30.75" customHeight="1" x14ac:dyDescent="0.3">
      <c r="A359" s="1034"/>
      <c r="B359" s="1028"/>
      <c r="C359" s="149" t="s">
        <v>54</v>
      </c>
      <c r="D359" s="150" t="s">
        <v>55</v>
      </c>
      <c r="E359" s="150" t="s">
        <v>56</v>
      </c>
      <c r="F359" s="150" t="s">
        <v>56</v>
      </c>
      <c r="G359" s="150" t="s">
        <v>57</v>
      </c>
      <c r="H359" s="150" t="s">
        <v>56</v>
      </c>
      <c r="I359" s="150" t="s">
        <v>818</v>
      </c>
      <c r="J359" s="151" t="s">
        <v>117</v>
      </c>
      <c r="K359" s="181" t="s">
        <v>103</v>
      </c>
      <c r="L359" s="181" t="s">
        <v>12</v>
      </c>
      <c r="M359" s="181" t="s">
        <v>13</v>
      </c>
      <c r="N359" s="181" t="s">
        <v>1100</v>
      </c>
      <c r="O359" s="181" t="s">
        <v>43</v>
      </c>
      <c r="P359" s="217">
        <v>0</v>
      </c>
      <c r="Q359" s="182"/>
      <c r="R359" s="182"/>
      <c r="S359" s="183" t="s">
        <v>10</v>
      </c>
      <c r="T359" s="184"/>
      <c r="U359" s="185"/>
      <c r="V359" s="184"/>
      <c r="W359" s="185"/>
      <c r="X359" s="184"/>
      <c r="Y359" s="185"/>
    </row>
    <row r="360" spans="1:25" s="186" customFormat="1" ht="30.75" customHeight="1" x14ac:dyDescent="0.3">
      <c r="A360" s="1034"/>
      <c r="B360" s="1028"/>
      <c r="C360" s="149" t="s">
        <v>54</v>
      </c>
      <c r="D360" s="150" t="s">
        <v>55</v>
      </c>
      <c r="E360" s="150" t="s">
        <v>56</v>
      </c>
      <c r="F360" s="150" t="s">
        <v>56</v>
      </c>
      <c r="G360" s="150" t="s">
        <v>57</v>
      </c>
      <c r="H360" s="150" t="s">
        <v>56</v>
      </c>
      <c r="I360" s="150" t="s">
        <v>818</v>
      </c>
      <c r="J360" s="151" t="s">
        <v>117</v>
      </c>
      <c r="K360" s="181" t="s">
        <v>103</v>
      </c>
      <c r="L360" s="181" t="s">
        <v>12</v>
      </c>
      <c r="M360" s="181" t="s">
        <v>13</v>
      </c>
      <c r="N360" s="181" t="s">
        <v>1101</v>
      </c>
      <c r="O360" s="181" t="s">
        <v>43</v>
      </c>
      <c r="P360" s="217">
        <v>0</v>
      </c>
      <c r="Q360" s="182"/>
      <c r="R360" s="182"/>
      <c r="S360" s="183" t="s">
        <v>10</v>
      </c>
      <c r="T360" s="184"/>
      <c r="U360" s="185"/>
      <c r="V360" s="184"/>
      <c r="W360" s="185"/>
      <c r="X360" s="184"/>
      <c r="Y360" s="185"/>
    </row>
    <row r="361" spans="1:25" s="186" customFormat="1" ht="30.75" customHeight="1" x14ac:dyDescent="0.3">
      <c r="A361" s="1034"/>
      <c r="B361" s="1028"/>
      <c r="C361" s="149" t="s">
        <v>54</v>
      </c>
      <c r="D361" s="150" t="s">
        <v>55</v>
      </c>
      <c r="E361" s="150" t="s">
        <v>56</v>
      </c>
      <c r="F361" s="150" t="s">
        <v>56</v>
      </c>
      <c r="G361" s="150" t="s">
        <v>57</v>
      </c>
      <c r="H361" s="150" t="s">
        <v>56</v>
      </c>
      <c r="I361" s="150" t="s">
        <v>818</v>
      </c>
      <c r="J361" s="151" t="s">
        <v>117</v>
      </c>
      <c r="K361" s="181" t="s">
        <v>103</v>
      </c>
      <c r="L361" s="181" t="s">
        <v>12</v>
      </c>
      <c r="M361" s="181" t="s">
        <v>13</v>
      </c>
      <c r="N361" s="181" t="s">
        <v>1103</v>
      </c>
      <c r="O361" s="181" t="s">
        <v>43</v>
      </c>
      <c r="P361" s="182">
        <v>0</v>
      </c>
      <c r="Q361" s="182"/>
      <c r="R361" s="182"/>
      <c r="S361" s="183" t="s">
        <v>10</v>
      </c>
      <c r="T361" s="184"/>
      <c r="U361" s="185"/>
      <c r="V361" s="184"/>
      <c r="W361" s="185"/>
      <c r="X361" s="184"/>
      <c r="Y361" s="185"/>
    </row>
    <row r="362" spans="1:25" s="186" customFormat="1" ht="30.75" customHeight="1" x14ac:dyDescent="0.3">
      <c r="A362" s="1034"/>
      <c r="B362" s="1028"/>
      <c r="C362" s="149" t="s">
        <v>54</v>
      </c>
      <c r="D362" s="150" t="s">
        <v>55</v>
      </c>
      <c r="E362" s="150" t="s">
        <v>56</v>
      </c>
      <c r="F362" s="150" t="s">
        <v>56</v>
      </c>
      <c r="G362" s="150" t="s">
        <v>57</v>
      </c>
      <c r="H362" s="150" t="s">
        <v>56</v>
      </c>
      <c r="I362" s="150" t="s">
        <v>818</v>
      </c>
      <c r="J362" s="151" t="s">
        <v>117</v>
      </c>
      <c r="K362" s="181" t="s">
        <v>103</v>
      </c>
      <c r="L362" s="181" t="s">
        <v>12</v>
      </c>
      <c r="M362" s="181" t="s">
        <v>13</v>
      </c>
      <c r="N362" s="181" t="s">
        <v>1106</v>
      </c>
      <c r="O362" s="181" t="s">
        <v>43</v>
      </c>
      <c r="P362" s="182">
        <v>0</v>
      </c>
      <c r="Q362" s="182"/>
      <c r="R362" s="182"/>
      <c r="S362" s="183" t="s">
        <v>10</v>
      </c>
      <c r="T362" s="184"/>
      <c r="U362" s="185"/>
      <c r="V362" s="184"/>
      <c r="W362" s="185"/>
      <c r="X362" s="184"/>
      <c r="Y362" s="185"/>
    </row>
    <row r="363" spans="1:25" s="186" customFormat="1" ht="30.75" customHeight="1" x14ac:dyDescent="0.3">
      <c r="A363" s="1034"/>
      <c r="B363" s="1028"/>
      <c r="C363" s="149" t="s">
        <v>54</v>
      </c>
      <c r="D363" s="150" t="s">
        <v>55</v>
      </c>
      <c r="E363" s="150" t="s">
        <v>56</v>
      </c>
      <c r="F363" s="150" t="s">
        <v>56</v>
      </c>
      <c r="G363" s="150" t="s">
        <v>57</v>
      </c>
      <c r="H363" s="150" t="s">
        <v>56</v>
      </c>
      <c r="I363" s="150" t="s">
        <v>818</v>
      </c>
      <c r="J363" s="151" t="s">
        <v>117</v>
      </c>
      <c r="K363" s="181" t="s">
        <v>103</v>
      </c>
      <c r="L363" s="181" t="s">
        <v>12</v>
      </c>
      <c r="M363" s="181" t="s">
        <v>13</v>
      </c>
      <c r="N363" s="181" t="s">
        <v>1107</v>
      </c>
      <c r="O363" s="181" t="s">
        <v>43</v>
      </c>
      <c r="P363" s="182">
        <v>0</v>
      </c>
      <c r="Q363" s="182"/>
      <c r="R363" s="182"/>
      <c r="S363" s="183" t="s">
        <v>10</v>
      </c>
      <c r="T363" s="184"/>
      <c r="U363" s="185"/>
      <c r="V363" s="184"/>
      <c r="W363" s="185"/>
      <c r="X363" s="184"/>
      <c r="Y363" s="185"/>
    </row>
    <row r="364" spans="1:25" s="186" customFormat="1" ht="30.75" customHeight="1" x14ac:dyDescent="0.3">
      <c r="A364" s="1034"/>
      <c r="B364" s="1028"/>
      <c r="C364" s="149" t="s">
        <v>54</v>
      </c>
      <c r="D364" s="150" t="s">
        <v>55</v>
      </c>
      <c r="E364" s="150" t="s">
        <v>56</v>
      </c>
      <c r="F364" s="150" t="s">
        <v>56</v>
      </c>
      <c r="G364" s="150" t="s">
        <v>57</v>
      </c>
      <c r="H364" s="150" t="s">
        <v>56</v>
      </c>
      <c r="I364" s="150" t="s">
        <v>818</v>
      </c>
      <c r="J364" s="151" t="s">
        <v>117</v>
      </c>
      <c r="K364" s="181" t="s">
        <v>103</v>
      </c>
      <c r="L364" s="181" t="s">
        <v>12</v>
      </c>
      <c r="M364" s="181" t="s">
        <v>13</v>
      </c>
      <c r="N364" s="181" t="s">
        <v>1109</v>
      </c>
      <c r="O364" s="181" t="s">
        <v>43</v>
      </c>
      <c r="P364" s="182">
        <v>0</v>
      </c>
      <c r="Q364" s="182"/>
      <c r="R364" s="182"/>
      <c r="S364" s="183" t="s">
        <v>10</v>
      </c>
      <c r="T364" s="184"/>
      <c r="U364" s="185"/>
      <c r="V364" s="184"/>
      <c r="W364" s="185"/>
      <c r="X364" s="184"/>
      <c r="Y364" s="185"/>
    </row>
    <row r="365" spans="1:25" s="186" customFormat="1" ht="30.75" customHeight="1" x14ac:dyDescent="0.3">
      <c r="A365" s="1034"/>
      <c r="B365" s="1028"/>
      <c r="C365" s="149" t="s">
        <v>54</v>
      </c>
      <c r="D365" s="150" t="s">
        <v>55</v>
      </c>
      <c r="E365" s="150" t="s">
        <v>56</v>
      </c>
      <c r="F365" s="150" t="s">
        <v>56</v>
      </c>
      <c r="G365" s="150" t="s">
        <v>57</v>
      </c>
      <c r="H365" s="150" t="s">
        <v>56</v>
      </c>
      <c r="I365" s="150" t="s">
        <v>818</v>
      </c>
      <c r="J365" s="151" t="s">
        <v>117</v>
      </c>
      <c r="K365" s="181" t="s">
        <v>103</v>
      </c>
      <c r="L365" s="181" t="s">
        <v>12</v>
      </c>
      <c r="M365" s="181" t="s">
        <v>13</v>
      </c>
      <c r="N365" s="181" t="s">
        <v>1111</v>
      </c>
      <c r="O365" s="181" t="s">
        <v>43</v>
      </c>
      <c r="P365" s="182">
        <v>0</v>
      </c>
      <c r="Q365" s="182"/>
      <c r="R365" s="182"/>
      <c r="S365" s="183" t="s">
        <v>10</v>
      </c>
      <c r="T365" s="184"/>
      <c r="U365" s="185"/>
      <c r="V365" s="184"/>
      <c r="W365" s="185"/>
      <c r="X365" s="184"/>
      <c r="Y365" s="185"/>
    </row>
    <row r="366" spans="1:25" s="186" customFormat="1" ht="30.75" customHeight="1" x14ac:dyDescent="0.3">
      <c r="A366" s="1034"/>
      <c r="B366" s="1028"/>
      <c r="C366" s="149" t="s">
        <v>54</v>
      </c>
      <c r="D366" s="150" t="s">
        <v>55</v>
      </c>
      <c r="E366" s="150" t="s">
        <v>56</v>
      </c>
      <c r="F366" s="150" t="s">
        <v>56</v>
      </c>
      <c r="G366" s="150" t="s">
        <v>57</v>
      </c>
      <c r="H366" s="150" t="s">
        <v>56</v>
      </c>
      <c r="I366" s="150" t="s">
        <v>819</v>
      </c>
      <c r="J366" s="151" t="s">
        <v>117</v>
      </c>
      <c r="K366" s="181" t="s">
        <v>103</v>
      </c>
      <c r="L366" s="181" t="s">
        <v>12</v>
      </c>
      <c r="M366" s="181" t="s">
        <v>13</v>
      </c>
      <c r="N366" s="181" t="s">
        <v>1131</v>
      </c>
      <c r="O366" s="181" t="s">
        <v>43</v>
      </c>
      <c r="P366" s="217">
        <v>0</v>
      </c>
      <c r="Q366" s="217"/>
      <c r="R366" s="217"/>
      <c r="S366" s="183" t="s">
        <v>10</v>
      </c>
      <c r="T366" s="184"/>
      <c r="U366" s="185"/>
      <c r="V366" s="184"/>
      <c r="W366" s="185"/>
      <c r="X366" s="184"/>
      <c r="Y366" s="185"/>
    </row>
    <row r="367" spans="1:25" s="186" customFormat="1" ht="30.75" customHeight="1" x14ac:dyDescent="0.3">
      <c r="A367" s="1034"/>
      <c r="B367" s="1028"/>
      <c r="C367" s="149" t="s">
        <v>54</v>
      </c>
      <c r="D367" s="150" t="s">
        <v>55</v>
      </c>
      <c r="E367" s="150" t="s">
        <v>56</v>
      </c>
      <c r="F367" s="150"/>
      <c r="G367" s="150"/>
      <c r="H367" s="150"/>
      <c r="I367" s="150"/>
      <c r="J367" s="151" t="s">
        <v>117</v>
      </c>
      <c r="K367" s="181" t="s">
        <v>103</v>
      </c>
      <c r="L367" s="181" t="s">
        <v>12</v>
      </c>
      <c r="M367" s="181" t="s">
        <v>13</v>
      </c>
      <c r="N367" s="181" t="s">
        <v>623</v>
      </c>
      <c r="O367" s="181" t="s">
        <v>43</v>
      </c>
      <c r="P367" s="182">
        <v>0</v>
      </c>
      <c r="Q367" s="182"/>
      <c r="R367" s="182"/>
      <c r="S367" s="183" t="s">
        <v>10</v>
      </c>
      <c r="T367" s="184"/>
      <c r="U367" s="185"/>
      <c r="V367" s="184"/>
      <c r="W367" s="185"/>
      <c r="X367" s="184"/>
      <c r="Y367" s="185"/>
    </row>
    <row r="368" spans="1:25" s="186" customFormat="1" ht="30.75" customHeight="1" x14ac:dyDescent="0.3">
      <c r="A368" s="1034"/>
      <c r="B368" s="1028"/>
      <c r="C368" s="149" t="s">
        <v>54</v>
      </c>
      <c r="D368" s="150" t="s">
        <v>55</v>
      </c>
      <c r="E368" s="150" t="s">
        <v>56</v>
      </c>
      <c r="F368" s="150"/>
      <c r="G368" s="150"/>
      <c r="H368" s="150"/>
      <c r="I368" s="150"/>
      <c r="J368" s="151" t="s">
        <v>117</v>
      </c>
      <c r="K368" s="181" t="s">
        <v>103</v>
      </c>
      <c r="L368" s="181" t="s">
        <v>12</v>
      </c>
      <c r="M368" s="181" t="s">
        <v>13</v>
      </c>
      <c r="N368" s="181" t="s">
        <v>623</v>
      </c>
      <c r="O368" s="181" t="s">
        <v>43</v>
      </c>
      <c r="P368" s="182">
        <v>0</v>
      </c>
      <c r="Q368" s="182"/>
      <c r="R368" s="182"/>
      <c r="S368" s="183" t="s">
        <v>10</v>
      </c>
      <c r="T368" s="184"/>
      <c r="U368" s="185"/>
      <c r="V368" s="184"/>
      <c r="W368" s="185"/>
      <c r="X368" s="184"/>
      <c r="Y368" s="185"/>
    </row>
    <row r="369" spans="1:25" s="186" customFormat="1" ht="30.75" customHeight="1" x14ac:dyDescent="0.3">
      <c r="A369" s="1034"/>
      <c r="B369" s="1028"/>
      <c r="C369" s="149" t="s">
        <v>54</v>
      </c>
      <c r="D369" s="150" t="s">
        <v>55</v>
      </c>
      <c r="E369" s="150" t="s">
        <v>56</v>
      </c>
      <c r="F369" s="150"/>
      <c r="G369" s="150"/>
      <c r="H369" s="150"/>
      <c r="I369" s="150"/>
      <c r="J369" s="151" t="s">
        <v>117</v>
      </c>
      <c r="K369" s="181" t="s">
        <v>103</v>
      </c>
      <c r="L369" s="181" t="s">
        <v>12</v>
      </c>
      <c r="M369" s="181" t="s">
        <v>13</v>
      </c>
      <c r="N369" s="181" t="s">
        <v>623</v>
      </c>
      <c r="O369" s="181" t="s">
        <v>43</v>
      </c>
      <c r="P369" s="182">
        <v>0</v>
      </c>
      <c r="Q369" s="182"/>
      <c r="R369" s="182"/>
      <c r="S369" s="183" t="s">
        <v>10</v>
      </c>
      <c r="T369" s="184"/>
      <c r="U369" s="185"/>
      <c r="V369" s="184"/>
      <c r="W369" s="185"/>
      <c r="X369" s="184"/>
      <c r="Y369" s="185"/>
    </row>
    <row r="370" spans="1:25" s="186" customFormat="1" ht="30.75" customHeight="1" x14ac:dyDescent="0.3">
      <c r="A370" s="1034"/>
      <c r="B370" s="1028"/>
      <c r="C370" s="149" t="s">
        <v>54</v>
      </c>
      <c r="D370" s="150" t="s">
        <v>55</v>
      </c>
      <c r="E370" s="150" t="s">
        <v>56</v>
      </c>
      <c r="F370" s="150"/>
      <c r="G370" s="150"/>
      <c r="H370" s="150"/>
      <c r="I370" s="150"/>
      <c r="J370" s="151" t="s">
        <v>117</v>
      </c>
      <c r="K370" s="181" t="s">
        <v>103</v>
      </c>
      <c r="L370" s="181" t="s">
        <v>12</v>
      </c>
      <c r="M370" s="181" t="s">
        <v>13</v>
      </c>
      <c r="N370" s="181" t="s">
        <v>623</v>
      </c>
      <c r="O370" s="181" t="s">
        <v>43</v>
      </c>
      <c r="P370" s="182">
        <v>0</v>
      </c>
      <c r="Q370" s="182"/>
      <c r="R370" s="182"/>
      <c r="S370" s="183" t="s">
        <v>10</v>
      </c>
      <c r="T370" s="184"/>
      <c r="U370" s="185"/>
      <c r="V370" s="184"/>
      <c r="W370" s="185"/>
      <c r="X370" s="184"/>
      <c r="Y370" s="185"/>
    </row>
    <row r="371" spans="1:25" s="186" customFormat="1" ht="30.75" customHeight="1" x14ac:dyDescent="0.3">
      <c r="A371" s="1034"/>
      <c r="B371" s="1028"/>
      <c r="C371" s="149" t="s">
        <v>54</v>
      </c>
      <c r="D371" s="150" t="s">
        <v>55</v>
      </c>
      <c r="E371" s="150" t="s">
        <v>56</v>
      </c>
      <c r="F371" s="150"/>
      <c r="G371" s="150"/>
      <c r="H371" s="150"/>
      <c r="I371" s="150"/>
      <c r="J371" s="151" t="s">
        <v>117</v>
      </c>
      <c r="K371" s="181" t="s">
        <v>103</v>
      </c>
      <c r="L371" s="181" t="s">
        <v>12</v>
      </c>
      <c r="M371" s="181" t="s">
        <v>13</v>
      </c>
      <c r="N371" s="181" t="s">
        <v>623</v>
      </c>
      <c r="O371" s="181" t="s">
        <v>43</v>
      </c>
      <c r="P371" s="182">
        <v>0</v>
      </c>
      <c r="Q371" s="182"/>
      <c r="R371" s="182"/>
      <c r="S371" s="183" t="s">
        <v>10</v>
      </c>
      <c r="T371" s="184"/>
      <c r="U371" s="185"/>
      <c r="V371" s="184"/>
      <c r="W371" s="185"/>
      <c r="X371" s="184"/>
      <c r="Y371" s="185"/>
    </row>
    <row r="372" spans="1:25" s="186" customFormat="1" ht="30.75" customHeight="1" x14ac:dyDescent="0.3">
      <c r="A372" s="1034"/>
      <c r="B372" s="1028"/>
      <c r="C372" s="149" t="s">
        <v>54</v>
      </c>
      <c r="D372" s="150" t="s">
        <v>55</v>
      </c>
      <c r="E372" s="150" t="s">
        <v>56</v>
      </c>
      <c r="F372" s="150"/>
      <c r="G372" s="150"/>
      <c r="H372" s="150"/>
      <c r="I372" s="150"/>
      <c r="J372" s="151" t="s">
        <v>117</v>
      </c>
      <c r="K372" s="181" t="s">
        <v>103</v>
      </c>
      <c r="L372" s="181" t="s">
        <v>12</v>
      </c>
      <c r="M372" s="181" t="s">
        <v>13</v>
      </c>
      <c r="N372" s="181" t="s">
        <v>623</v>
      </c>
      <c r="O372" s="181" t="s">
        <v>43</v>
      </c>
      <c r="P372" s="182">
        <v>0</v>
      </c>
      <c r="Q372" s="182"/>
      <c r="R372" s="182"/>
      <c r="S372" s="183" t="s">
        <v>10</v>
      </c>
      <c r="T372" s="184"/>
      <c r="U372" s="185"/>
      <c r="V372" s="184"/>
      <c r="W372" s="185"/>
      <c r="X372" s="184"/>
      <c r="Y372" s="185"/>
    </row>
    <row r="373" spans="1:25" s="186" customFormat="1" ht="30.75" customHeight="1" x14ac:dyDescent="0.3">
      <c r="A373" s="1034"/>
      <c r="B373" s="1028"/>
      <c r="C373" s="149" t="s">
        <v>54</v>
      </c>
      <c r="D373" s="150" t="s">
        <v>55</v>
      </c>
      <c r="E373" s="150" t="s">
        <v>56</v>
      </c>
      <c r="F373" s="150" t="s">
        <v>56</v>
      </c>
      <c r="G373" s="150" t="s">
        <v>57</v>
      </c>
      <c r="H373" s="150" t="s">
        <v>56</v>
      </c>
      <c r="I373" s="150" t="s">
        <v>819</v>
      </c>
      <c r="J373" s="151" t="s">
        <v>117</v>
      </c>
      <c r="K373" s="181" t="s">
        <v>103</v>
      </c>
      <c r="L373" s="181" t="s">
        <v>12</v>
      </c>
      <c r="M373" s="181" t="s">
        <v>13</v>
      </c>
      <c r="N373" s="181" t="s">
        <v>1130</v>
      </c>
      <c r="O373" s="181" t="s">
        <v>40</v>
      </c>
      <c r="P373" s="217">
        <v>0</v>
      </c>
      <c r="Q373" s="182"/>
      <c r="R373" s="182"/>
      <c r="S373" s="183" t="s">
        <v>10</v>
      </c>
      <c r="T373" s="184"/>
      <c r="U373" s="185"/>
      <c r="V373" s="184"/>
      <c r="W373" s="185"/>
      <c r="X373" s="184"/>
      <c r="Y373" s="185"/>
    </row>
    <row r="374" spans="1:25" s="186" customFormat="1" ht="30.75" customHeight="1" x14ac:dyDescent="0.3">
      <c r="A374" s="1034"/>
      <c r="B374" s="1028"/>
      <c r="C374" s="149" t="s">
        <v>54</v>
      </c>
      <c r="D374" s="150" t="s">
        <v>55</v>
      </c>
      <c r="E374" s="150" t="s">
        <v>56</v>
      </c>
      <c r="F374" s="150"/>
      <c r="G374" s="150"/>
      <c r="H374" s="150"/>
      <c r="I374" s="150"/>
      <c r="J374" s="151" t="s">
        <v>117</v>
      </c>
      <c r="K374" s="181" t="s">
        <v>103</v>
      </c>
      <c r="L374" s="181" t="s">
        <v>12</v>
      </c>
      <c r="M374" s="181" t="s">
        <v>13</v>
      </c>
      <c r="N374" s="181" t="s">
        <v>508</v>
      </c>
      <c r="O374" s="181" t="s">
        <v>40</v>
      </c>
      <c r="P374" s="182">
        <v>0</v>
      </c>
      <c r="Q374" s="182"/>
      <c r="R374" s="182"/>
      <c r="S374" s="183" t="s">
        <v>10</v>
      </c>
      <c r="T374" s="184"/>
      <c r="U374" s="185"/>
      <c r="V374" s="184"/>
      <c r="W374" s="185"/>
      <c r="X374" s="184"/>
      <c r="Y374" s="185"/>
    </row>
    <row r="375" spans="1:25" s="186" customFormat="1" ht="30.75" customHeight="1" x14ac:dyDescent="0.3">
      <c r="A375" s="1034"/>
      <c r="B375" s="1028"/>
      <c r="C375" s="149" t="s">
        <v>54</v>
      </c>
      <c r="D375" s="150" t="s">
        <v>55</v>
      </c>
      <c r="E375" s="150" t="s">
        <v>56</v>
      </c>
      <c r="F375" s="150"/>
      <c r="G375" s="150"/>
      <c r="H375" s="150"/>
      <c r="I375" s="150"/>
      <c r="J375" s="151" t="s">
        <v>117</v>
      </c>
      <c r="K375" s="181" t="s">
        <v>103</v>
      </c>
      <c r="L375" s="181" t="s">
        <v>12</v>
      </c>
      <c r="M375" s="181" t="s">
        <v>13</v>
      </c>
      <c r="N375" s="181" t="s">
        <v>508</v>
      </c>
      <c r="O375" s="181" t="s">
        <v>40</v>
      </c>
      <c r="P375" s="182">
        <v>0</v>
      </c>
      <c r="Q375" s="182"/>
      <c r="R375" s="182"/>
      <c r="S375" s="183" t="s">
        <v>10</v>
      </c>
      <c r="T375" s="184"/>
      <c r="U375" s="185"/>
      <c r="V375" s="184"/>
      <c r="W375" s="185"/>
      <c r="X375" s="184"/>
      <c r="Y375" s="185"/>
    </row>
    <row r="376" spans="1:25" s="186" customFormat="1" ht="30.75" customHeight="1" x14ac:dyDescent="0.3">
      <c r="A376" s="1034"/>
      <c r="B376" s="1028"/>
      <c r="C376" s="149" t="s">
        <v>54</v>
      </c>
      <c r="D376" s="150" t="s">
        <v>55</v>
      </c>
      <c r="E376" s="150" t="s">
        <v>56</v>
      </c>
      <c r="F376" s="150"/>
      <c r="G376" s="150"/>
      <c r="H376" s="150"/>
      <c r="I376" s="150"/>
      <c r="J376" s="151" t="s">
        <v>117</v>
      </c>
      <c r="K376" s="181" t="s">
        <v>103</v>
      </c>
      <c r="L376" s="181" t="s">
        <v>12</v>
      </c>
      <c r="M376" s="181" t="s">
        <v>13</v>
      </c>
      <c r="N376" s="181" t="s">
        <v>508</v>
      </c>
      <c r="O376" s="181" t="s">
        <v>40</v>
      </c>
      <c r="P376" s="182">
        <v>0</v>
      </c>
      <c r="Q376" s="182"/>
      <c r="R376" s="182"/>
      <c r="S376" s="183" t="s">
        <v>10</v>
      </c>
      <c r="T376" s="184"/>
      <c r="U376" s="185"/>
      <c r="V376" s="184"/>
      <c r="W376" s="185"/>
      <c r="X376" s="184"/>
      <c r="Y376" s="185"/>
    </row>
    <row r="377" spans="1:25" s="186" customFormat="1" ht="30.75" customHeight="1" x14ac:dyDescent="0.3">
      <c r="A377" s="1034"/>
      <c r="B377" s="1028"/>
      <c r="C377" s="149" t="s">
        <v>54</v>
      </c>
      <c r="D377" s="150" t="s">
        <v>55</v>
      </c>
      <c r="E377" s="150" t="s">
        <v>56</v>
      </c>
      <c r="F377" s="150" t="s">
        <v>56</v>
      </c>
      <c r="G377" s="150" t="s">
        <v>57</v>
      </c>
      <c r="H377" s="150" t="s">
        <v>56</v>
      </c>
      <c r="I377" s="150" t="s">
        <v>799</v>
      </c>
      <c r="J377" s="151" t="s">
        <v>117</v>
      </c>
      <c r="K377" s="181" t="s">
        <v>103</v>
      </c>
      <c r="L377" s="181" t="s">
        <v>12</v>
      </c>
      <c r="M377" s="181" t="s">
        <v>13</v>
      </c>
      <c r="N377" s="181" t="s">
        <v>42</v>
      </c>
      <c r="O377" s="181" t="s">
        <v>40</v>
      </c>
      <c r="P377" s="182">
        <f>'225 (2022)005.00.0000 ЗСК'!D82</f>
        <v>0</v>
      </c>
      <c r="Q377" s="182"/>
      <c r="R377" s="182"/>
      <c r="S377" s="183" t="s">
        <v>10</v>
      </c>
      <c r="T377" s="184"/>
      <c r="U377" s="185"/>
      <c r="V377" s="184"/>
      <c r="W377" s="185"/>
      <c r="X377" s="184"/>
      <c r="Y377" s="185"/>
    </row>
    <row r="378" spans="1:25" s="186" customFormat="1" ht="30.75" customHeight="1" x14ac:dyDescent="0.3">
      <c r="A378" s="1034"/>
      <c r="B378" s="1028"/>
      <c r="C378" s="149" t="s">
        <v>54</v>
      </c>
      <c r="D378" s="150" t="s">
        <v>55</v>
      </c>
      <c r="E378" s="150" t="s">
        <v>56</v>
      </c>
      <c r="F378" s="150" t="s">
        <v>56</v>
      </c>
      <c r="G378" s="150" t="s">
        <v>57</v>
      </c>
      <c r="H378" s="150" t="s">
        <v>56</v>
      </c>
      <c r="I378" s="150" t="s">
        <v>128</v>
      </c>
      <c r="J378" s="151" t="s">
        <v>117</v>
      </c>
      <c r="K378" s="181" t="s">
        <v>103</v>
      </c>
      <c r="L378" s="181" t="s">
        <v>12</v>
      </c>
      <c r="M378" s="181" t="s">
        <v>13</v>
      </c>
      <c r="N378" s="181" t="s">
        <v>1117</v>
      </c>
      <c r="O378" s="181" t="s">
        <v>43</v>
      </c>
      <c r="P378" s="182">
        <v>0</v>
      </c>
      <c r="Q378" s="182"/>
      <c r="R378" s="182"/>
      <c r="S378" s="183" t="s">
        <v>10</v>
      </c>
      <c r="T378" s="184"/>
      <c r="U378" s="185"/>
      <c r="V378" s="184"/>
      <c r="W378" s="185"/>
      <c r="X378" s="184"/>
      <c r="Y378" s="185"/>
    </row>
    <row r="379" spans="1:25" s="186" customFormat="1" ht="30.75" customHeight="1" x14ac:dyDescent="0.3">
      <c r="A379" s="1034"/>
      <c r="B379" s="1028"/>
      <c r="C379" s="149" t="s">
        <v>54</v>
      </c>
      <c r="D379" s="150" t="s">
        <v>55</v>
      </c>
      <c r="E379" s="150" t="s">
        <v>56</v>
      </c>
      <c r="F379" s="150"/>
      <c r="G379" s="150"/>
      <c r="H379" s="150"/>
      <c r="I379" s="150"/>
      <c r="J379" s="151" t="s">
        <v>117</v>
      </c>
      <c r="K379" s="181" t="s">
        <v>103</v>
      </c>
      <c r="L379" s="181" t="s">
        <v>12</v>
      </c>
      <c r="M379" s="181" t="s">
        <v>13</v>
      </c>
      <c r="N379" s="181" t="s">
        <v>624</v>
      </c>
      <c r="O379" s="181" t="s">
        <v>43</v>
      </c>
      <c r="P379" s="182">
        <v>0</v>
      </c>
      <c r="Q379" s="182"/>
      <c r="R379" s="182"/>
      <c r="S379" s="183" t="s">
        <v>10</v>
      </c>
      <c r="T379" s="184"/>
      <c r="U379" s="185"/>
      <c r="V379" s="184"/>
      <c r="W379" s="185"/>
      <c r="X379" s="184"/>
      <c r="Y379" s="185"/>
    </row>
    <row r="380" spans="1:25" s="186" customFormat="1" ht="30.75" customHeight="1" x14ac:dyDescent="0.3">
      <c r="A380" s="1034"/>
      <c r="B380" s="1028"/>
      <c r="C380" s="149" t="s">
        <v>54</v>
      </c>
      <c r="D380" s="150" t="s">
        <v>55</v>
      </c>
      <c r="E380" s="150" t="s">
        <v>56</v>
      </c>
      <c r="F380" s="150"/>
      <c r="G380" s="150"/>
      <c r="H380" s="150"/>
      <c r="I380" s="150"/>
      <c r="J380" s="151" t="s">
        <v>117</v>
      </c>
      <c r="K380" s="181" t="s">
        <v>103</v>
      </c>
      <c r="L380" s="181" t="s">
        <v>12</v>
      </c>
      <c r="M380" s="181" t="s">
        <v>13</v>
      </c>
      <c r="N380" s="181" t="s">
        <v>624</v>
      </c>
      <c r="O380" s="181" t="s">
        <v>43</v>
      </c>
      <c r="P380" s="182">
        <v>0</v>
      </c>
      <c r="Q380" s="182"/>
      <c r="R380" s="182"/>
      <c r="S380" s="183" t="s">
        <v>10</v>
      </c>
      <c r="T380" s="184"/>
      <c r="U380" s="185"/>
      <c r="V380" s="184"/>
      <c r="W380" s="185"/>
      <c r="X380" s="184"/>
      <c r="Y380" s="185"/>
    </row>
    <row r="381" spans="1:25" s="186" customFormat="1" ht="30.75" customHeight="1" x14ac:dyDescent="0.3">
      <c r="A381" s="1034"/>
      <c r="B381" s="1028"/>
      <c r="C381" s="149" t="s">
        <v>54</v>
      </c>
      <c r="D381" s="150" t="s">
        <v>55</v>
      </c>
      <c r="E381" s="150" t="s">
        <v>56</v>
      </c>
      <c r="F381" s="150" t="s">
        <v>812</v>
      </c>
      <c r="G381" s="150" t="s">
        <v>62</v>
      </c>
      <c r="H381" s="150" t="s">
        <v>63</v>
      </c>
      <c r="I381" s="150" t="s">
        <v>811</v>
      </c>
      <c r="J381" s="151" t="s">
        <v>117</v>
      </c>
      <c r="K381" s="181" t="s">
        <v>103</v>
      </c>
      <c r="L381" s="181" t="s">
        <v>12</v>
      </c>
      <c r="M381" s="181" t="s">
        <v>13</v>
      </c>
      <c r="N381" s="181" t="s">
        <v>147</v>
      </c>
      <c r="O381" s="181" t="s">
        <v>43</v>
      </c>
      <c r="P381" s="182">
        <f>'225 (2022)060.00.0004'!D82</f>
        <v>0</v>
      </c>
      <c r="Q381" s="182"/>
      <c r="R381" s="182"/>
      <c r="S381" s="183" t="s">
        <v>10</v>
      </c>
      <c r="T381" s="184"/>
      <c r="U381" s="185"/>
      <c r="V381" s="184"/>
      <c r="W381" s="185"/>
      <c r="X381" s="184"/>
      <c r="Y381" s="185"/>
    </row>
    <row r="382" spans="1:25" s="186" customFormat="1" ht="30.75" customHeight="1" x14ac:dyDescent="0.3">
      <c r="A382" s="1034"/>
      <c r="B382" s="1028"/>
      <c r="C382" s="149" t="s">
        <v>54</v>
      </c>
      <c r="D382" s="150" t="s">
        <v>55</v>
      </c>
      <c r="E382" s="150" t="s">
        <v>56</v>
      </c>
      <c r="F382" s="150"/>
      <c r="G382" s="150"/>
      <c r="H382" s="150"/>
      <c r="I382" s="150"/>
      <c r="J382" s="151" t="s">
        <v>117</v>
      </c>
      <c r="K382" s="181" t="s">
        <v>103</v>
      </c>
      <c r="L382" s="181" t="s">
        <v>12</v>
      </c>
      <c r="M382" s="181" t="s">
        <v>13</v>
      </c>
      <c r="N382" s="181" t="s">
        <v>716</v>
      </c>
      <c r="O382" s="181" t="s">
        <v>40</v>
      </c>
      <c r="P382" s="182">
        <v>0</v>
      </c>
      <c r="Q382" s="182"/>
      <c r="R382" s="182"/>
      <c r="S382" s="183" t="s">
        <v>10</v>
      </c>
      <c r="T382" s="184"/>
      <c r="U382" s="185"/>
      <c r="V382" s="184"/>
      <c r="W382" s="185"/>
      <c r="X382" s="184"/>
      <c r="Y382" s="185"/>
    </row>
    <row r="383" spans="1:25" s="186" customFormat="1" ht="30.75" customHeight="1" x14ac:dyDescent="0.3">
      <c r="A383" s="1034"/>
      <c r="B383" s="1028"/>
      <c r="C383" s="149" t="s">
        <v>54</v>
      </c>
      <c r="D383" s="150" t="s">
        <v>55</v>
      </c>
      <c r="E383" s="150" t="s">
        <v>56</v>
      </c>
      <c r="F383" s="150"/>
      <c r="G383" s="150"/>
      <c r="H383" s="150"/>
      <c r="I383" s="150"/>
      <c r="J383" s="151" t="s">
        <v>117</v>
      </c>
      <c r="K383" s="181" t="s">
        <v>103</v>
      </c>
      <c r="L383" s="181" t="s">
        <v>12</v>
      </c>
      <c r="M383" s="181" t="s">
        <v>13</v>
      </c>
      <c r="N383" s="181" t="s">
        <v>716</v>
      </c>
      <c r="O383" s="181" t="s">
        <v>40</v>
      </c>
      <c r="P383" s="182">
        <v>0</v>
      </c>
      <c r="Q383" s="182"/>
      <c r="R383" s="182"/>
      <c r="S383" s="183" t="s">
        <v>10</v>
      </c>
      <c r="T383" s="184"/>
      <c r="U383" s="185"/>
      <c r="V383" s="184"/>
      <c r="W383" s="185"/>
      <c r="X383" s="184"/>
      <c r="Y383" s="185"/>
    </row>
    <row r="384" spans="1:25" s="186" customFormat="1" ht="30.75" customHeight="1" x14ac:dyDescent="0.3">
      <c r="A384" s="1034"/>
      <c r="B384" s="1028"/>
      <c r="C384" s="149" t="s">
        <v>54</v>
      </c>
      <c r="D384" s="150" t="s">
        <v>55</v>
      </c>
      <c r="E384" s="150" t="s">
        <v>56</v>
      </c>
      <c r="F384" s="150" t="s">
        <v>812</v>
      </c>
      <c r="G384" s="150" t="s">
        <v>62</v>
      </c>
      <c r="H384" s="150" t="s">
        <v>63</v>
      </c>
      <c r="I384" s="150" t="s">
        <v>811</v>
      </c>
      <c r="J384" s="151" t="s">
        <v>117</v>
      </c>
      <c r="K384" s="181" t="s">
        <v>103</v>
      </c>
      <c r="L384" s="181" t="s">
        <v>12</v>
      </c>
      <c r="M384" s="181" t="s">
        <v>13</v>
      </c>
      <c r="N384" s="181" t="s">
        <v>717</v>
      </c>
      <c r="O384" s="181" t="s">
        <v>40</v>
      </c>
      <c r="P384" s="182">
        <f>'225 (2022)500.03.0002'!D82</f>
        <v>0</v>
      </c>
      <c r="Q384" s="182"/>
      <c r="R384" s="182"/>
      <c r="S384" s="183" t="s">
        <v>10</v>
      </c>
      <c r="T384" s="184"/>
      <c r="U384" s="185"/>
      <c r="V384" s="184"/>
      <c r="W384" s="185"/>
      <c r="X384" s="184"/>
      <c r="Y384" s="185"/>
    </row>
    <row r="385" spans="1:25" s="186" customFormat="1" ht="30.75" customHeight="1" x14ac:dyDescent="0.3">
      <c r="A385" s="1034"/>
      <c r="B385" s="1028"/>
      <c r="C385" s="149" t="s">
        <v>54</v>
      </c>
      <c r="D385" s="150" t="s">
        <v>55</v>
      </c>
      <c r="E385" s="150" t="s">
        <v>56</v>
      </c>
      <c r="F385" s="150"/>
      <c r="G385" s="150"/>
      <c r="H385" s="150"/>
      <c r="I385" s="150"/>
      <c r="J385" s="151" t="s">
        <v>117</v>
      </c>
      <c r="K385" s="181" t="s">
        <v>103</v>
      </c>
      <c r="L385" s="181" t="s">
        <v>12</v>
      </c>
      <c r="M385" s="181" t="s">
        <v>13</v>
      </c>
      <c r="N385" s="181" t="s">
        <v>658</v>
      </c>
      <c r="O385" s="181" t="s">
        <v>40</v>
      </c>
      <c r="P385" s="182">
        <v>0</v>
      </c>
      <c r="Q385" s="182"/>
      <c r="R385" s="182"/>
      <c r="S385" s="183" t="s">
        <v>10</v>
      </c>
      <c r="T385" s="184"/>
      <c r="U385" s="185"/>
      <c r="V385" s="184"/>
      <c r="W385" s="185"/>
      <c r="X385" s="184"/>
      <c r="Y385" s="185"/>
    </row>
    <row r="386" spans="1:25" s="186" customFormat="1" ht="30.75" customHeight="1" x14ac:dyDescent="0.3">
      <c r="A386" s="1034"/>
      <c r="B386" s="1028"/>
      <c r="C386" s="149" t="s">
        <v>54</v>
      </c>
      <c r="D386" s="150" t="s">
        <v>55</v>
      </c>
      <c r="E386" s="150" t="s">
        <v>56</v>
      </c>
      <c r="F386" s="150"/>
      <c r="G386" s="150"/>
      <c r="H386" s="150"/>
      <c r="I386" s="150"/>
      <c r="J386" s="151" t="s">
        <v>117</v>
      </c>
      <c r="K386" s="181" t="s">
        <v>103</v>
      </c>
      <c r="L386" s="181" t="s">
        <v>12</v>
      </c>
      <c r="M386" s="181" t="s">
        <v>13</v>
      </c>
      <c r="N386" s="181" t="s">
        <v>658</v>
      </c>
      <c r="O386" s="181" t="s">
        <v>40</v>
      </c>
      <c r="P386" s="182">
        <v>0</v>
      </c>
      <c r="Q386" s="182"/>
      <c r="R386" s="182"/>
      <c r="S386" s="183" t="s">
        <v>10</v>
      </c>
      <c r="T386" s="184"/>
      <c r="U386" s="185"/>
      <c r="V386" s="184"/>
      <c r="W386" s="185"/>
      <c r="X386" s="184"/>
      <c r="Y386" s="185"/>
    </row>
    <row r="387" spans="1:25" s="186" customFormat="1" ht="41.25" customHeight="1" x14ac:dyDescent="0.3">
      <c r="A387" s="1024" t="s">
        <v>72</v>
      </c>
      <c r="B387" s="1027">
        <v>2632</v>
      </c>
      <c r="C387" s="149" t="s">
        <v>54</v>
      </c>
      <c r="D387" s="150" t="s">
        <v>55</v>
      </c>
      <c r="E387" s="150" t="s">
        <v>56</v>
      </c>
      <c r="F387" s="150" t="s">
        <v>56</v>
      </c>
      <c r="G387" s="150" t="s">
        <v>57</v>
      </c>
      <c r="H387" s="150" t="s">
        <v>56</v>
      </c>
      <c r="I387" s="150" t="s">
        <v>64</v>
      </c>
      <c r="J387" s="151" t="s">
        <v>117</v>
      </c>
      <c r="K387" s="181" t="s">
        <v>73</v>
      </c>
      <c r="L387" s="181" t="s">
        <v>12</v>
      </c>
      <c r="M387" s="181" t="s">
        <v>13</v>
      </c>
      <c r="N387" s="181" t="s">
        <v>10</v>
      </c>
      <c r="O387" s="181" t="s">
        <v>14</v>
      </c>
      <c r="P387" s="182">
        <f>'226 (2022)ВНЕБ, 140Д'!D81+'226 (2022)ВНЕБ, 150Д'!D81+'226 (2022)ВНЕБ, 400Д'!D81</f>
        <v>0</v>
      </c>
      <c r="Q387" s="182">
        <f>'226 (2023)ВНЕБ, 150Д'!D80</f>
        <v>0</v>
      </c>
      <c r="R387" s="182">
        <f>'226 (2024)ВНЕБ, 150Д'!D80</f>
        <v>0</v>
      </c>
      <c r="S387" s="183" t="s">
        <v>10</v>
      </c>
      <c r="T387" s="184"/>
      <c r="U387" s="185"/>
      <c r="V387" s="184"/>
      <c r="W387" s="185"/>
      <c r="X387" s="184"/>
      <c r="Y387" s="185"/>
    </row>
    <row r="388" spans="1:25" s="186" customFormat="1" ht="41.25" customHeight="1" x14ac:dyDescent="0.3">
      <c r="A388" s="1025"/>
      <c r="B388" s="1028"/>
      <c r="C388" s="149" t="s">
        <v>54</v>
      </c>
      <c r="D388" s="150" t="s">
        <v>55</v>
      </c>
      <c r="E388" s="150" t="s">
        <v>56</v>
      </c>
      <c r="F388" s="150" t="s">
        <v>56</v>
      </c>
      <c r="G388" s="150" t="s">
        <v>57</v>
      </c>
      <c r="H388" s="150" t="s">
        <v>56</v>
      </c>
      <c r="I388" s="223" t="s">
        <v>64</v>
      </c>
      <c r="J388" s="193" t="s">
        <v>117</v>
      </c>
      <c r="K388" s="181" t="s">
        <v>73</v>
      </c>
      <c r="L388" s="194" t="s">
        <v>52</v>
      </c>
      <c r="M388" s="194" t="s">
        <v>13</v>
      </c>
      <c r="N388" s="194" t="s">
        <v>10</v>
      </c>
      <c r="O388" s="194" t="s">
        <v>14</v>
      </c>
      <c r="P388" s="182">
        <f>'226 (2022)ВНЕБ, 140Д'!D152+'226 (2022)ВНЕБ, 150Д'!D152+'226 (2022)ВНЕБ, 400Д'!D152</f>
        <v>0</v>
      </c>
      <c r="Q388" s="182"/>
      <c r="R388" s="182"/>
      <c r="S388" s="183" t="s">
        <v>10</v>
      </c>
      <c r="T388" s="184"/>
      <c r="U388" s="185"/>
      <c r="V388" s="184"/>
      <c r="W388" s="185"/>
      <c r="X388" s="184"/>
      <c r="Y388" s="185"/>
    </row>
    <row r="389" spans="1:25" s="186" customFormat="1" ht="41.25" customHeight="1" x14ac:dyDescent="0.3">
      <c r="A389" s="1025"/>
      <c r="B389" s="1028"/>
      <c r="C389" s="149" t="s">
        <v>54</v>
      </c>
      <c r="D389" s="150" t="s">
        <v>55</v>
      </c>
      <c r="E389" s="150" t="s">
        <v>56</v>
      </c>
      <c r="F389" s="150" t="s">
        <v>56</v>
      </c>
      <c r="G389" s="150" t="s">
        <v>57</v>
      </c>
      <c r="H389" s="150" t="s">
        <v>56</v>
      </c>
      <c r="I389" s="150" t="s">
        <v>64</v>
      </c>
      <c r="J389" s="151" t="s">
        <v>117</v>
      </c>
      <c r="K389" s="181" t="s">
        <v>73</v>
      </c>
      <c r="L389" s="181" t="s">
        <v>12</v>
      </c>
      <c r="M389" s="181" t="s">
        <v>13</v>
      </c>
      <c r="N389" s="181" t="s">
        <v>10</v>
      </c>
      <c r="O389" s="181" t="s">
        <v>656</v>
      </c>
      <c r="P389" s="182">
        <v>0</v>
      </c>
      <c r="Q389" s="182"/>
      <c r="R389" s="182"/>
      <c r="S389" s="183" t="s">
        <v>10</v>
      </c>
      <c r="T389" s="184"/>
      <c r="U389" s="185"/>
      <c r="V389" s="184"/>
      <c r="W389" s="185"/>
      <c r="X389" s="184"/>
      <c r="Y389" s="185"/>
    </row>
    <row r="390" spans="1:25" s="186" customFormat="1" ht="41.25" customHeight="1" x14ac:dyDescent="0.3">
      <c r="A390" s="1025"/>
      <c r="B390" s="1028"/>
      <c r="C390" s="149" t="s">
        <v>54</v>
      </c>
      <c r="D390" s="150" t="s">
        <v>55</v>
      </c>
      <c r="E390" s="150" t="s">
        <v>56</v>
      </c>
      <c r="F390" s="150" t="s">
        <v>56</v>
      </c>
      <c r="G390" s="150" t="s">
        <v>57</v>
      </c>
      <c r="H390" s="150" t="s">
        <v>56</v>
      </c>
      <c r="I390" s="223" t="s">
        <v>64</v>
      </c>
      <c r="J390" s="193" t="s">
        <v>117</v>
      </c>
      <c r="K390" s="181" t="s">
        <v>73</v>
      </c>
      <c r="L390" s="194" t="s">
        <v>52</v>
      </c>
      <c r="M390" s="181" t="s">
        <v>13</v>
      </c>
      <c r="N390" s="181" t="s">
        <v>10</v>
      </c>
      <c r="O390" s="181" t="s">
        <v>656</v>
      </c>
      <c r="P390" s="182">
        <v>0</v>
      </c>
      <c r="Q390" s="182"/>
      <c r="R390" s="182"/>
      <c r="S390" s="183" t="s">
        <v>10</v>
      </c>
      <c r="T390" s="184"/>
      <c r="U390" s="185"/>
      <c r="V390" s="184"/>
      <c r="W390" s="185"/>
      <c r="X390" s="184"/>
      <c r="Y390" s="185"/>
    </row>
    <row r="391" spans="1:25" s="186" customFormat="1" ht="41.25" customHeight="1" x14ac:dyDescent="0.3">
      <c r="A391" s="1025"/>
      <c r="B391" s="1028"/>
      <c r="C391" s="149" t="s">
        <v>54</v>
      </c>
      <c r="D391" s="150" t="s">
        <v>55</v>
      </c>
      <c r="E391" s="150" t="s">
        <v>56</v>
      </c>
      <c r="F391" s="150" t="s">
        <v>56</v>
      </c>
      <c r="G391" s="150" t="s">
        <v>57</v>
      </c>
      <c r="H391" s="150" t="s">
        <v>56</v>
      </c>
      <c r="I391" s="150" t="s">
        <v>64</v>
      </c>
      <c r="J391" s="151" t="s">
        <v>117</v>
      </c>
      <c r="K391" s="181" t="s">
        <v>73</v>
      </c>
      <c r="L391" s="181" t="s">
        <v>12</v>
      </c>
      <c r="M391" s="181" t="s">
        <v>13</v>
      </c>
      <c r="N391" s="181" t="s">
        <v>10</v>
      </c>
      <c r="O391" s="181" t="s">
        <v>657</v>
      </c>
      <c r="P391" s="182">
        <v>0</v>
      </c>
      <c r="Q391" s="182"/>
      <c r="R391" s="182"/>
      <c r="S391" s="183" t="s">
        <v>10</v>
      </c>
      <c r="T391" s="184"/>
      <c r="U391" s="185"/>
      <c r="V391" s="184"/>
      <c r="W391" s="185"/>
      <c r="X391" s="184"/>
      <c r="Y391" s="185"/>
    </row>
    <row r="392" spans="1:25" s="186" customFormat="1" ht="41.25" customHeight="1" x14ac:dyDescent="0.3">
      <c r="A392" s="1025"/>
      <c r="B392" s="1028"/>
      <c r="C392" s="149" t="s">
        <v>54</v>
      </c>
      <c r="D392" s="150" t="s">
        <v>55</v>
      </c>
      <c r="E392" s="150" t="s">
        <v>56</v>
      </c>
      <c r="F392" s="150" t="s">
        <v>56</v>
      </c>
      <c r="G392" s="150" t="s">
        <v>57</v>
      </c>
      <c r="H392" s="150" t="s">
        <v>56</v>
      </c>
      <c r="I392" s="223" t="s">
        <v>64</v>
      </c>
      <c r="J392" s="193" t="s">
        <v>117</v>
      </c>
      <c r="K392" s="181" t="s">
        <v>73</v>
      </c>
      <c r="L392" s="194" t="s">
        <v>52</v>
      </c>
      <c r="M392" s="181" t="s">
        <v>13</v>
      </c>
      <c r="N392" s="181" t="s">
        <v>10</v>
      </c>
      <c r="O392" s="181" t="s">
        <v>657</v>
      </c>
      <c r="P392" s="182">
        <v>0</v>
      </c>
      <c r="Q392" s="182"/>
      <c r="R392" s="182"/>
      <c r="S392" s="183" t="s">
        <v>10</v>
      </c>
      <c r="T392" s="184"/>
      <c r="U392" s="185"/>
      <c r="V392" s="184"/>
      <c r="W392" s="185"/>
      <c r="X392" s="184"/>
      <c r="Y392" s="185"/>
    </row>
    <row r="393" spans="1:25" s="186" customFormat="1" ht="41.25" customHeight="1" x14ac:dyDescent="0.3">
      <c r="A393" s="1025"/>
      <c r="B393" s="1028"/>
      <c r="C393" s="149" t="s">
        <v>54</v>
      </c>
      <c r="D393" s="150" t="s">
        <v>55</v>
      </c>
      <c r="E393" s="150" t="s">
        <v>56</v>
      </c>
      <c r="F393" s="150" t="s">
        <v>56</v>
      </c>
      <c r="G393" s="150" t="s">
        <v>57</v>
      </c>
      <c r="H393" s="150" t="s">
        <v>56</v>
      </c>
      <c r="I393" s="223" t="s">
        <v>64</v>
      </c>
      <c r="J393" s="151" t="s">
        <v>117</v>
      </c>
      <c r="K393" s="181" t="s">
        <v>73</v>
      </c>
      <c r="L393" s="181" t="s">
        <v>12</v>
      </c>
      <c r="M393" s="181" t="s">
        <v>13</v>
      </c>
      <c r="N393" s="181" t="s">
        <v>34</v>
      </c>
      <c r="O393" s="181" t="s">
        <v>25</v>
      </c>
      <c r="P393" s="182">
        <f>'226 (2022)Р-Н'!D79</f>
        <v>0</v>
      </c>
      <c r="Q393" s="182"/>
      <c r="R393" s="182"/>
      <c r="S393" s="183" t="s">
        <v>10</v>
      </c>
      <c r="T393" s="184"/>
      <c r="U393" s="185"/>
      <c r="V393" s="184"/>
      <c r="W393" s="185"/>
      <c r="X393" s="184"/>
      <c r="Y393" s="185"/>
    </row>
    <row r="394" spans="1:25" s="186" customFormat="1" ht="41.25" customHeight="1" x14ac:dyDescent="0.3">
      <c r="A394" s="1025"/>
      <c r="B394" s="1028"/>
      <c r="C394" s="149" t="s">
        <v>54</v>
      </c>
      <c r="D394" s="150" t="s">
        <v>55</v>
      </c>
      <c r="E394" s="150" t="s">
        <v>56</v>
      </c>
      <c r="F394" s="150" t="s">
        <v>56</v>
      </c>
      <c r="G394" s="150" t="s">
        <v>57</v>
      </c>
      <c r="H394" s="150" t="s">
        <v>56</v>
      </c>
      <c r="I394" s="223" t="s">
        <v>64</v>
      </c>
      <c r="J394" s="151" t="s">
        <v>117</v>
      </c>
      <c r="K394" s="181" t="s">
        <v>73</v>
      </c>
      <c r="L394" s="181" t="s">
        <v>52</v>
      </c>
      <c r="M394" s="181" t="s">
        <v>13</v>
      </c>
      <c r="N394" s="181" t="s">
        <v>10</v>
      </c>
      <c r="O394" s="181" t="s">
        <v>25</v>
      </c>
      <c r="P394" s="182">
        <f>'226 (2022)Р-Н'!D147+'226 (2022)Р-Н'!D215</f>
        <v>0</v>
      </c>
      <c r="Q394" s="182"/>
      <c r="R394" s="182"/>
      <c r="S394" s="183" t="s">
        <v>10</v>
      </c>
      <c r="T394" s="184"/>
      <c r="U394" s="185"/>
      <c r="V394" s="184"/>
      <c r="W394" s="185"/>
      <c r="X394" s="184"/>
      <c r="Y394" s="185"/>
    </row>
    <row r="395" spans="1:25" s="186" customFormat="1" ht="41.25" customHeight="1" x14ac:dyDescent="0.3">
      <c r="A395" s="1025"/>
      <c r="B395" s="1028"/>
      <c r="C395" s="149" t="s">
        <v>54</v>
      </c>
      <c r="D395" s="150" t="s">
        <v>55</v>
      </c>
      <c r="E395" s="150" t="s">
        <v>56</v>
      </c>
      <c r="F395" s="150" t="s">
        <v>56</v>
      </c>
      <c r="G395" s="150" t="s">
        <v>57</v>
      </c>
      <c r="H395" s="150" t="s">
        <v>56</v>
      </c>
      <c r="I395" s="150" t="s">
        <v>818</v>
      </c>
      <c r="J395" s="151" t="s">
        <v>117</v>
      </c>
      <c r="K395" s="181" t="s">
        <v>73</v>
      </c>
      <c r="L395" s="181" t="s">
        <v>12</v>
      </c>
      <c r="M395" s="181" t="s">
        <v>13</v>
      </c>
      <c r="N395" s="181" t="s">
        <v>1113</v>
      </c>
      <c r="O395" s="181" t="s">
        <v>43</v>
      </c>
      <c r="P395" s="182">
        <f>'226 (2022) 003.01.0060'!D72</f>
        <v>228000</v>
      </c>
      <c r="Q395" s="182">
        <v>0</v>
      </c>
      <c r="R395" s="182"/>
      <c r="S395" s="183" t="s">
        <v>10</v>
      </c>
      <c r="T395" s="184"/>
      <c r="U395" s="185"/>
      <c r="V395" s="184"/>
      <c r="W395" s="185"/>
      <c r="X395" s="184"/>
      <c r="Y395" s="185"/>
    </row>
    <row r="396" spans="1:25" s="186" customFormat="1" ht="41.25" customHeight="1" x14ac:dyDescent="0.3">
      <c r="A396" s="1025"/>
      <c r="B396" s="1028"/>
      <c r="C396" s="149" t="s">
        <v>54</v>
      </c>
      <c r="D396" s="150" t="s">
        <v>55</v>
      </c>
      <c r="E396" s="150" t="s">
        <v>56</v>
      </c>
      <c r="F396" s="150" t="s">
        <v>56</v>
      </c>
      <c r="G396" s="150" t="s">
        <v>57</v>
      </c>
      <c r="H396" s="150" t="s">
        <v>56</v>
      </c>
      <c r="I396" s="150" t="s">
        <v>818</v>
      </c>
      <c r="J396" s="151" t="s">
        <v>117</v>
      </c>
      <c r="K396" s="181" t="s">
        <v>73</v>
      </c>
      <c r="L396" s="181" t="s">
        <v>12</v>
      </c>
      <c r="M396" s="181" t="s">
        <v>13</v>
      </c>
      <c r="N396" s="181" t="s">
        <v>1115</v>
      </c>
      <c r="O396" s="181" t="s">
        <v>43</v>
      </c>
      <c r="P396" s="182">
        <v>0</v>
      </c>
      <c r="Q396" s="182"/>
      <c r="R396" s="182"/>
      <c r="S396" s="183" t="s">
        <v>10</v>
      </c>
      <c r="T396" s="184"/>
      <c r="U396" s="185"/>
      <c r="V396" s="184"/>
      <c r="W396" s="185"/>
      <c r="X396" s="184"/>
      <c r="Y396" s="185"/>
    </row>
    <row r="397" spans="1:25" s="186" customFormat="1" ht="41.25" customHeight="1" x14ac:dyDescent="0.3">
      <c r="A397" s="1025"/>
      <c r="B397" s="1028"/>
      <c r="C397" s="149" t="s">
        <v>54</v>
      </c>
      <c r="D397" s="150" t="s">
        <v>55</v>
      </c>
      <c r="E397" s="150" t="s">
        <v>56</v>
      </c>
      <c r="F397" s="150"/>
      <c r="G397" s="150"/>
      <c r="H397" s="150"/>
      <c r="I397" s="150"/>
      <c r="J397" s="151" t="s">
        <v>117</v>
      </c>
      <c r="K397" s="181" t="s">
        <v>73</v>
      </c>
      <c r="L397" s="181" t="s">
        <v>12</v>
      </c>
      <c r="M397" s="181" t="s">
        <v>13</v>
      </c>
      <c r="N397" s="181" t="s">
        <v>660</v>
      </c>
      <c r="O397" s="181" t="s">
        <v>43</v>
      </c>
      <c r="P397" s="182">
        <v>0</v>
      </c>
      <c r="Q397" s="182"/>
      <c r="R397" s="182"/>
      <c r="S397" s="183" t="s">
        <v>10</v>
      </c>
      <c r="T397" s="184"/>
      <c r="U397" s="185"/>
      <c r="V397" s="184"/>
      <c r="W397" s="185"/>
      <c r="X397" s="184"/>
      <c r="Y397" s="185"/>
    </row>
    <row r="398" spans="1:25" s="186" customFormat="1" ht="41.25" customHeight="1" x14ac:dyDescent="0.3">
      <c r="A398" s="1025"/>
      <c r="B398" s="1028"/>
      <c r="C398" s="149" t="s">
        <v>54</v>
      </c>
      <c r="D398" s="150" t="s">
        <v>55</v>
      </c>
      <c r="E398" s="150" t="s">
        <v>56</v>
      </c>
      <c r="F398" s="150"/>
      <c r="G398" s="150"/>
      <c r="H398" s="150"/>
      <c r="I398" s="150"/>
      <c r="J398" s="151" t="s">
        <v>117</v>
      </c>
      <c r="K398" s="181" t="s">
        <v>73</v>
      </c>
      <c r="L398" s="181" t="s">
        <v>12</v>
      </c>
      <c r="M398" s="181" t="s">
        <v>13</v>
      </c>
      <c r="N398" s="181" t="s">
        <v>660</v>
      </c>
      <c r="O398" s="181" t="s">
        <v>43</v>
      </c>
      <c r="P398" s="182">
        <v>0</v>
      </c>
      <c r="Q398" s="182"/>
      <c r="R398" s="182"/>
      <c r="S398" s="183" t="s">
        <v>10</v>
      </c>
      <c r="T398" s="184"/>
      <c r="U398" s="185"/>
      <c r="V398" s="184"/>
      <c r="W398" s="185"/>
      <c r="X398" s="184"/>
      <c r="Y398" s="185"/>
    </row>
    <row r="399" spans="1:25" s="186" customFormat="1" ht="41.25" customHeight="1" x14ac:dyDescent="0.3">
      <c r="A399" s="1025"/>
      <c r="B399" s="1028"/>
      <c r="C399" s="149" t="s">
        <v>54</v>
      </c>
      <c r="D399" s="150" t="s">
        <v>55</v>
      </c>
      <c r="E399" s="150" t="s">
        <v>56</v>
      </c>
      <c r="F399" s="150"/>
      <c r="G399" s="150"/>
      <c r="H399" s="150"/>
      <c r="I399" s="150"/>
      <c r="J399" s="151" t="s">
        <v>117</v>
      </c>
      <c r="K399" s="181" t="s">
        <v>73</v>
      </c>
      <c r="L399" s="181" t="s">
        <v>12</v>
      </c>
      <c r="M399" s="181" t="s">
        <v>13</v>
      </c>
      <c r="N399" s="181" t="s">
        <v>660</v>
      </c>
      <c r="O399" s="181" t="s">
        <v>43</v>
      </c>
      <c r="P399" s="182">
        <v>0</v>
      </c>
      <c r="Q399" s="182"/>
      <c r="R399" s="182"/>
      <c r="S399" s="183" t="s">
        <v>10</v>
      </c>
      <c r="T399" s="184"/>
      <c r="U399" s="185"/>
      <c r="V399" s="184"/>
      <c r="W399" s="185"/>
      <c r="X399" s="184"/>
      <c r="Y399" s="185"/>
    </row>
    <row r="400" spans="1:25" s="186" customFormat="1" ht="41.25" customHeight="1" x14ac:dyDescent="0.3">
      <c r="A400" s="1025"/>
      <c r="B400" s="1028"/>
      <c r="C400" s="149" t="s">
        <v>54</v>
      </c>
      <c r="D400" s="150" t="s">
        <v>55</v>
      </c>
      <c r="E400" s="150" t="s">
        <v>56</v>
      </c>
      <c r="F400" s="150"/>
      <c r="G400" s="150"/>
      <c r="H400" s="150"/>
      <c r="I400" s="150"/>
      <c r="J400" s="151" t="s">
        <v>117</v>
      </c>
      <c r="K400" s="181" t="s">
        <v>73</v>
      </c>
      <c r="L400" s="181" t="s">
        <v>12</v>
      </c>
      <c r="M400" s="181" t="s">
        <v>13</v>
      </c>
      <c r="N400" s="181" t="s">
        <v>660</v>
      </c>
      <c r="O400" s="181" t="s">
        <v>40</v>
      </c>
      <c r="P400" s="182">
        <v>0</v>
      </c>
      <c r="Q400" s="182"/>
      <c r="R400" s="182"/>
      <c r="S400" s="183" t="s">
        <v>10</v>
      </c>
      <c r="T400" s="184"/>
      <c r="U400" s="185"/>
      <c r="V400" s="184"/>
      <c r="W400" s="185"/>
      <c r="X400" s="184"/>
      <c r="Y400" s="185"/>
    </row>
    <row r="401" spans="1:25" s="186" customFormat="1" ht="41.25" customHeight="1" x14ac:dyDescent="0.3">
      <c r="A401" s="1025"/>
      <c r="B401" s="1028"/>
      <c r="C401" s="149" t="s">
        <v>54</v>
      </c>
      <c r="D401" s="150" t="s">
        <v>55</v>
      </c>
      <c r="E401" s="150" t="s">
        <v>56</v>
      </c>
      <c r="F401" s="150"/>
      <c r="G401" s="150"/>
      <c r="H401" s="150"/>
      <c r="I401" s="150"/>
      <c r="J401" s="151" t="s">
        <v>117</v>
      </c>
      <c r="K401" s="181" t="s">
        <v>73</v>
      </c>
      <c r="L401" s="181" t="s">
        <v>12</v>
      </c>
      <c r="M401" s="181" t="s">
        <v>13</v>
      </c>
      <c r="N401" s="181" t="s">
        <v>660</v>
      </c>
      <c r="O401" s="181" t="s">
        <v>40</v>
      </c>
      <c r="P401" s="182">
        <v>0</v>
      </c>
      <c r="Q401" s="182"/>
      <c r="R401" s="182"/>
      <c r="S401" s="183" t="s">
        <v>10</v>
      </c>
      <c r="T401" s="184"/>
      <c r="U401" s="185"/>
      <c r="V401" s="184"/>
      <c r="W401" s="185"/>
      <c r="X401" s="184"/>
      <c r="Y401" s="185"/>
    </row>
    <row r="402" spans="1:25" s="169" customFormat="1" ht="48" customHeight="1" x14ac:dyDescent="0.3">
      <c r="A402" s="206" t="s">
        <v>170</v>
      </c>
      <c r="B402" s="207">
        <v>2640</v>
      </c>
      <c r="C402" s="1035" t="s">
        <v>10</v>
      </c>
      <c r="D402" s="1036"/>
      <c r="E402" s="1036"/>
      <c r="F402" s="1036"/>
      <c r="G402" s="1036"/>
      <c r="H402" s="1036"/>
      <c r="I402" s="1036"/>
      <c r="J402" s="1037"/>
      <c r="K402" s="1035" t="s">
        <v>10</v>
      </c>
      <c r="L402" s="1036"/>
      <c r="M402" s="1036"/>
      <c r="N402" s="1036"/>
      <c r="O402" s="1037"/>
      <c r="P402" s="208">
        <f>SUM(P404:P577)+P578</f>
        <v>6989220.2300000014</v>
      </c>
      <c r="Q402" s="208">
        <f>SUM(Q404:Q552)+Q578</f>
        <v>6202322.2299999995</v>
      </c>
      <c r="R402" s="208">
        <f>SUM(R404:R552)+R578</f>
        <v>6401062.5499999998</v>
      </c>
      <c r="S402" s="209" t="s">
        <v>10</v>
      </c>
      <c r="T402" s="168"/>
      <c r="U402" s="224"/>
      <c r="V402" s="168"/>
      <c r="W402" s="224"/>
      <c r="X402" s="168"/>
      <c r="Y402" s="224"/>
    </row>
    <row r="403" spans="1:25" s="186" customFormat="1" ht="15.75" customHeight="1" x14ac:dyDescent="0.3">
      <c r="A403" s="179" t="s">
        <v>171</v>
      </c>
      <c r="B403" s="146"/>
      <c r="C403" s="149"/>
      <c r="D403" s="150"/>
      <c r="E403" s="150"/>
      <c r="F403" s="150"/>
      <c r="G403" s="150"/>
      <c r="H403" s="150"/>
      <c r="I403" s="150"/>
      <c r="J403" s="151"/>
      <c r="K403" s="149"/>
      <c r="L403" s="150"/>
      <c r="M403" s="150"/>
      <c r="N403" s="150"/>
      <c r="O403" s="151"/>
      <c r="P403" s="182"/>
      <c r="Q403" s="182"/>
      <c r="R403" s="182"/>
      <c r="S403" s="183" t="s">
        <v>10</v>
      </c>
      <c r="T403" s="184"/>
      <c r="U403" s="185"/>
      <c r="V403" s="184"/>
      <c r="W403" s="185"/>
      <c r="X403" s="184"/>
      <c r="Y403" s="185"/>
    </row>
    <row r="404" spans="1:25" s="186" customFormat="1" ht="42" customHeight="1" x14ac:dyDescent="0.3">
      <c r="A404" s="1024" t="s">
        <v>100</v>
      </c>
      <c r="B404" s="1027">
        <v>2641</v>
      </c>
      <c r="C404" s="149" t="s">
        <v>54</v>
      </c>
      <c r="D404" s="150" t="s">
        <v>55</v>
      </c>
      <c r="E404" s="150" t="s">
        <v>56</v>
      </c>
      <c r="F404" s="150" t="s">
        <v>56</v>
      </c>
      <c r="G404" s="150" t="s">
        <v>57</v>
      </c>
      <c r="H404" s="150" t="s">
        <v>56</v>
      </c>
      <c r="I404" s="150" t="s">
        <v>64</v>
      </c>
      <c r="J404" s="151" t="s">
        <v>98</v>
      </c>
      <c r="K404" s="181" t="s">
        <v>101</v>
      </c>
      <c r="L404" s="181" t="s">
        <v>12</v>
      </c>
      <c r="M404" s="181" t="s">
        <v>13</v>
      </c>
      <c r="N404" s="181" t="s">
        <v>10</v>
      </c>
      <c r="O404" s="181" t="s">
        <v>14</v>
      </c>
      <c r="P404" s="182">
        <v>0</v>
      </c>
      <c r="Q404" s="182"/>
      <c r="R404" s="182"/>
      <c r="S404" s="183" t="s">
        <v>10</v>
      </c>
      <c r="T404" s="184"/>
      <c r="U404" s="185"/>
      <c r="V404" s="184"/>
      <c r="W404" s="185"/>
      <c r="X404" s="184"/>
      <c r="Y404" s="185"/>
    </row>
    <row r="405" spans="1:25" s="186" customFormat="1" ht="42" customHeight="1" x14ac:dyDescent="0.3">
      <c r="A405" s="1025"/>
      <c r="B405" s="1028"/>
      <c r="C405" s="149" t="s">
        <v>54</v>
      </c>
      <c r="D405" s="150" t="s">
        <v>55</v>
      </c>
      <c r="E405" s="150" t="s">
        <v>56</v>
      </c>
      <c r="F405" s="150" t="s">
        <v>56</v>
      </c>
      <c r="G405" s="150" t="s">
        <v>57</v>
      </c>
      <c r="H405" s="150" t="s">
        <v>56</v>
      </c>
      <c r="I405" s="150" t="s">
        <v>64</v>
      </c>
      <c r="J405" s="151" t="s">
        <v>98</v>
      </c>
      <c r="K405" s="181" t="s">
        <v>101</v>
      </c>
      <c r="L405" s="181" t="s">
        <v>52</v>
      </c>
      <c r="M405" s="181" t="s">
        <v>13</v>
      </c>
      <c r="N405" s="181" t="s">
        <v>10</v>
      </c>
      <c r="O405" s="181" t="s">
        <v>14</v>
      </c>
      <c r="P405" s="182">
        <v>0</v>
      </c>
      <c r="Q405" s="182"/>
      <c r="R405" s="182"/>
      <c r="S405" s="183" t="s">
        <v>10</v>
      </c>
      <c r="T405" s="184"/>
      <c r="U405" s="185"/>
      <c r="V405" s="184"/>
      <c r="W405" s="185"/>
      <c r="X405" s="184"/>
      <c r="Y405" s="185"/>
    </row>
    <row r="406" spans="1:25" s="186" customFormat="1" ht="42" customHeight="1" x14ac:dyDescent="0.3">
      <c r="A406" s="1025"/>
      <c r="B406" s="1028"/>
      <c r="C406" s="149" t="s">
        <v>54</v>
      </c>
      <c r="D406" s="150" t="s">
        <v>55</v>
      </c>
      <c r="E406" s="150" t="s">
        <v>56</v>
      </c>
      <c r="F406" s="150" t="s">
        <v>56</v>
      </c>
      <c r="G406" s="150" t="s">
        <v>57</v>
      </c>
      <c r="H406" s="150" t="s">
        <v>56</v>
      </c>
      <c r="I406" s="150" t="s">
        <v>64</v>
      </c>
      <c r="J406" s="151" t="s">
        <v>98</v>
      </c>
      <c r="K406" s="181" t="s">
        <v>101</v>
      </c>
      <c r="L406" s="181" t="s">
        <v>12</v>
      </c>
      <c r="M406" s="181" t="s">
        <v>13</v>
      </c>
      <c r="N406" s="181" t="s">
        <v>34</v>
      </c>
      <c r="O406" s="181" t="s">
        <v>25</v>
      </c>
      <c r="P406" s="182">
        <f>'221 (2022)Р-Н'!F16</f>
        <v>0</v>
      </c>
      <c r="Q406" s="182"/>
      <c r="R406" s="182"/>
      <c r="S406" s="183" t="s">
        <v>10</v>
      </c>
      <c r="T406" s="184"/>
      <c r="U406" s="185"/>
      <c r="V406" s="184"/>
      <c r="W406" s="185"/>
      <c r="X406" s="184"/>
      <c r="Y406" s="185"/>
    </row>
    <row r="407" spans="1:25" s="186" customFormat="1" ht="42" customHeight="1" x14ac:dyDescent="0.3">
      <c r="A407" s="1025"/>
      <c r="B407" s="1028"/>
      <c r="C407" s="149" t="s">
        <v>54</v>
      </c>
      <c r="D407" s="150" t="s">
        <v>55</v>
      </c>
      <c r="E407" s="150" t="s">
        <v>56</v>
      </c>
      <c r="F407" s="150" t="s">
        <v>56</v>
      </c>
      <c r="G407" s="150" t="s">
        <v>57</v>
      </c>
      <c r="H407" s="150" t="s">
        <v>56</v>
      </c>
      <c r="I407" s="150" t="s">
        <v>64</v>
      </c>
      <c r="J407" s="151" t="s">
        <v>98</v>
      </c>
      <c r="K407" s="181" t="s">
        <v>101</v>
      </c>
      <c r="L407" s="181" t="s">
        <v>52</v>
      </c>
      <c r="M407" s="181" t="s">
        <v>13</v>
      </c>
      <c r="N407" s="181" t="s">
        <v>10</v>
      </c>
      <c r="O407" s="181" t="s">
        <v>25</v>
      </c>
      <c r="P407" s="182">
        <f>'221 (2022)Р-Н'!F22+'221 (2022)Р-Н'!F28</f>
        <v>0</v>
      </c>
      <c r="Q407" s="182"/>
      <c r="R407" s="182"/>
      <c r="S407" s="183" t="s">
        <v>10</v>
      </c>
      <c r="T407" s="184"/>
      <c r="U407" s="185"/>
      <c r="V407" s="184"/>
      <c r="W407" s="185"/>
      <c r="X407" s="184"/>
      <c r="Y407" s="185"/>
    </row>
    <row r="408" spans="1:25" s="186" customFormat="1" ht="42" customHeight="1" x14ac:dyDescent="0.3">
      <c r="A408" s="1025"/>
      <c r="B408" s="1028"/>
      <c r="C408" s="149" t="s">
        <v>54</v>
      </c>
      <c r="D408" s="150" t="s">
        <v>55</v>
      </c>
      <c r="E408" s="150" t="s">
        <v>56</v>
      </c>
      <c r="F408" s="150" t="s">
        <v>56</v>
      </c>
      <c r="G408" s="150" t="s">
        <v>57</v>
      </c>
      <c r="H408" s="150" t="s">
        <v>56</v>
      </c>
      <c r="I408" s="150" t="s">
        <v>58</v>
      </c>
      <c r="J408" s="151" t="s">
        <v>98</v>
      </c>
      <c r="K408" s="181" t="s">
        <v>101</v>
      </c>
      <c r="L408" s="181" t="s">
        <v>12</v>
      </c>
      <c r="M408" s="181" t="s">
        <v>13</v>
      </c>
      <c r="N408" s="181" t="s">
        <v>20</v>
      </c>
      <c r="O408" s="181" t="s">
        <v>21</v>
      </c>
      <c r="P408" s="182">
        <f>'221 (2022)КРАЙ'!F16</f>
        <v>90890</v>
      </c>
      <c r="Q408" s="182">
        <f>'221 (2023)КРАЙ'!F15</f>
        <v>90890</v>
      </c>
      <c r="R408" s="182">
        <f>'221 (2024)КРАЙ'!F15</f>
        <v>90890</v>
      </c>
      <c r="S408" s="183" t="s">
        <v>10</v>
      </c>
      <c r="T408" s="184"/>
      <c r="U408" s="185"/>
      <c r="V408" s="184"/>
      <c r="W408" s="185"/>
      <c r="X408" s="184"/>
      <c r="Y408" s="185"/>
    </row>
    <row r="409" spans="1:25" s="186" customFormat="1" ht="42" customHeight="1" x14ac:dyDescent="0.3">
      <c r="A409" s="1025"/>
      <c r="B409" s="1028"/>
      <c r="C409" s="149" t="s">
        <v>54</v>
      </c>
      <c r="D409" s="150" t="s">
        <v>55</v>
      </c>
      <c r="E409" s="150" t="s">
        <v>56</v>
      </c>
      <c r="F409" s="150" t="s">
        <v>56</v>
      </c>
      <c r="G409" s="150" t="s">
        <v>57</v>
      </c>
      <c r="H409" s="150" t="s">
        <v>56</v>
      </c>
      <c r="I409" s="150" t="s">
        <v>58</v>
      </c>
      <c r="J409" s="151" t="s">
        <v>98</v>
      </c>
      <c r="K409" s="181" t="s">
        <v>101</v>
      </c>
      <c r="L409" s="181" t="s">
        <v>52</v>
      </c>
      <c r="M409" s="181" t="s">
        <v>13</v>
      </c>
      <c r="N409" s="181" t="s">
        <v>10</v>
      </c>
      <c r="O409" s="181" t="s">
        <v>21</v>
      </c>
      <c r="P409" s="182">
        <f>'221 (2022)КРАЙ'!F22</f>
        <v>0</v>
      </c>
      <c r="Q409" s="182"/>
      <c r="R409" s="182"/>
      <c r="S409" s="183" t="s">
        <v>10</v>
      </c>
      <c r="T409" s="184"/>
      <c r="U409" s="185"/>
      <c r="V409" s="184"/>
      <c r="W409" s="185"/>
      <c r="X409" s="184"/>
      <c r="Y409" s="185"/>
    </row>
    <row r="410" spans="1:25" s="186" customFormat="1" ht="42" customHeight="1" x14ac:dyDescent="0.3">
      <c r="A410" s="1026"/>
      <c r="B410" s="1028"/>
      <c r="C410" s="149" t="s">
        <v>54</v>
      </c>
      <c r="D410" s="150" t="s">
        <v>55</v>
      </c>
      <c r="E410" s="150" t="s">
        <v>56</v>
      </c>
      <c r="F410" s="150" t="s">
        <v>56</v>
      </c>
      <c r="G410" s="150" t="s">
        <v>9</v>
      </c>
      <c r="H410" s="150" t="s">
        <v>63</v>
      </c>
      <c r="I410" s="150" t="s">
        <v>722</v>
      </c>
      <c r="J410" s="151" t="s">
        <v>98</v>
      </c>
      <c r="K410" s="181" t="s">
        <v>101</v>
      </c>
      <c r="L410" s="181" t="s">
        <v>12</v>
      </c>
      <c r="M410" s="181" t="s">
        <v>13</v>
      </c>
      <c r="N410" s="181" t="s">
        <v>710</v>
      </c>
      <c r="O410" s="181" t="s">
        <v>40</v>
      </c>
      <c r="P410" s="182">
        <v>0</v>
      </c>
      <c r="Q410" s="182">
        <v>0</v>
      </c>
      <c r="R410" s="182">
        <v>0</v>
      </c>
      <c r="S410" s="183" t="s">
        <v>10</v>
      </c>
      <c r="T410" s="184"/>
      <c r="U410" s="185"/>
      <c r="V410" s="184"/>
      <c r="W410" s="185"/>
      <c r="X410" s="184"/>
      <c r="Y410" s="185"/>
    </row>
    <row r="411" spans="1:25" s="186" customFormat="1" ht="42" customHeight="1" x14ac:dyDescent="0.3">
      <c r="A411" s="1054" t="s">
        <v>664</v>
      </c>
      <c r="B411" s="1028"/>
      <c r="C411" s="149" t="s">
        <v>54</v>
      </c>
      <c r="D411" s="150" t="s">
        <v>55</v>
      </c>
      <c r="E411" s="150" t="s">
        <v>56</v>
      </c>
      <c r="F411" s="150" t="s">
        <v>56</v>
      </c>
      <c r="G411" s="150" t="s">
        <v>57</v>
      </c>
      <c r="H411" s="150" t="s">
        <v>56</v>
      </c>
      <c r="I411" s="150" t="s">
        <v>64</v>
      </c>
      <c r="J411" s="151" t="s">
        <v>98</v>
      </c>
      <c r="K411" s="181" t="s">
        <v>665</v>
      </c>
      <c r="L411" s="181" t="s">
        <v>12</v>
      </c>
      <c r="M411" s="181" t="s">
        <v>13</v>
      </c>
      <c r="N411" s="181" t="s">
        <v>10</v>
      </c>
      <c r="O411" s="181" t="s">
        <v>14</v>
      </c>
      <c r="P411" s="182">
        <v>0</v>
      </c>
      <c r="Q411" s="182"/>
      <c r="R411" s="182"/>
      <c r="S411" s="183" t="s">
        <v>10</v>
      </c>
      <c r="T411" s="184"/>
      <c r="U411" s="185"/>
      <c r="V411" s="184"/>
      <c r="W411" s="185"/>
      <c r="X411" s="184"/>
      <c r="Y411" s="185"/>
    </row>
    <row r="412" spans="1:25" s="186" customFormat="1" ht="42" customHeight="1" x14ac:dyDescent="0.3">
      <c r="A412" s="1054"/>
      <c r="B412" s="1028"/>
      <c r="C412" s="149" t="s">
        <v>54</v>
      </c>
      <c r="D412" s="150" t="s">
        <v>55</v>
      </c>
      <c r="E412" s="150" t="s">
        <v>56</v>
      </c>
      <c r="F412" s="150" t="s">
        <v>56</v>
      </c>
      <c r="G412" s="150" t="s">
        <v>57</v>
      </c>
      <c r="H412" s="150" t="s">
        <v>56</v>
      </c>
      <c r="I412" s="150" t="s">
        <v>64</v>
      </c>
      <c r="J412" s="151" t="s">
        <v>98</v>
      </c>
      <c r="K412" s="181" t="s">
        <v>665</v>
      </c>
      <c r="L412" s="181" t="s">
        <v>52</v>
      </c>
      <c r="M412" s="181" t="s">
        <v>13</v>
      </c>
      <c r="N412" s="181" t="s">
        <v>10</v>
      </c>
      <c r="O412" s="181" t="s">
        <v>14</v>
      </c>
      <c r="P412" s="182">
        <v>0</v>
      </c>
      <c r="Q412" s="182"/>
      <c r="R412" s="182"/>
      <c r="S412" s="183" t="s">
        <v>10</v>
      </c>
      <c r="T412" s="184"/>
      <c r="U412" s="185"/>
      <c r="V412" s="184"/>
      <c r="W412" s="185"/>
      <c r="X412" s="184"/>
      <c r="Y412" s="185"/>
    </row>
    <row r="413" spans="1:25" s="186" customFormat="1" ht="42" customHeight="1" x14ac:dyDescent="0.3">
      <c r="A413" s="1054"/>
      <c r="B413" s="1028"/>
      <c r="C413" s="149" t="s">
        <v>54</v>
      </c>
      <c r="D413" s="150" t="s">
        <v>55</v>
      </c>
      <c r="E413" s="150" t="s">
        <v>56</v>
      </c>
      <c r="F413" s="150" t="s">
        <v>56</v>
      </c>
      <c r="G413" s="150" t="s">
        <v>57</v>
      </c>
      <c r="H413" s="150" t="s">
        <v>56</v>
      </c>
      <c r="I413" s="150" t="s">
        <v>64</v>
      </c>
      <c r="J413" s="151" t="s">
        <v>98</v>
      </c>
      <c r="K413" s="181" t="s">
        <v>665</v>
      </c>
      <c r="L413" s="181" t="s">
        <v>12</v>
      </c>
      <c r="M413" s="181" t="s">
        <v>13</v>
      </c>
      <c r="N413" s="181" t="s">
        <v>678</v>
      </c>
      <c r="O413" s="181" t="s">
        <v>25</v>
      </c>
      <c r="P413" s="182">
        <f>'222 (2022)Р-Н ПОДВОЗ'!D14</f>
        <v>0</v>
      </c>
      <c r="Q413" s="182">
        <f>'222 (2023)Р-Н ПОДВОЗ'!D13</f>
        <v>0</v>
      </c>
      <c r="R413" s="182">
        <f>'222 (2024)Р-Н ПОДВОЗ'!D13</f>
        <v>0</v>
      </c>
      <c r="S413" s="183" t="s">
        <v>10</v>
      </c>
      <c r="T413" s="184"/>
      <c r="U413" s="185"/>
      <c r="V413" s="184"/>
      <c r="W413" s="185"/>
      <c r="X413" s="184"/>
      <c r="Y413" s="185"/>
    </row>
    <row r="414" spans="1:25" s="186" customFormat="1" ht="42" customHeight="1" x14ac:dyDescent="0.3">
      <c r="A414" s="1054"/>
      <c r="B414" s="1028"/>
      <c r="C414" s="149" t="s">
        <v>54</v>
      </c>
      <c r="D414" s="150" t="s">
        <v>55</v>
      </c>
      <c r="E414" s="150" t="s">
        <v>56</v>
      </c>
      <c r="F414" s="150" t="s">
        <v>56</v>
      </c>
      <c r="G414" s="150" t="s">
        <v>57</v>
      </c>
      <c r="H414" s="150" t="s">
        <v>56</v>
      </c>
      <c r="I414" s="150" t="s">
        <v>64</v>
      </c>
      <c r="J414" s="151" t="s">
        <v>98</v>
      </c>
      <c r="K414" s="181" t="s">
        <v>665</v>
      </c>
      <c r="L414" s="181" t="s">
        <v>52</v>
      </c>
      <c r="M414" s="181" t="s">
        <v>13</v>
      </c>
      <c r="N414" s="181" t="s">
        <v>10</v>
      </c>
      <c r="O414" s="181" t="s">
        <v>25</v>
      </c>
      <c r="P414" s="182">
        <f>'222 (2022)Р-Н ПОДВОЗ'!D18+'222 (2022)Р-Н ПОДВОЗ'!D22</f>
        <v>0</v>
      </c>
      <c r="Q414" s="182"/>
      <c r="R414" s="182"/>
      <c r="S414" s="183" t="s">
        <v>10</v>
      </c>
      <c r="T414" s="184"/>
      <c r="U414" s="185"/>
      <c r="V414" s="184"/>
      <c r="W414" s="185"/>
      <c r="X414" s="184"/>
      <c r="Y414" s="185"/>
    </row>
    <row r="415" spans="1:25" s="186" customFormat="1" ht="42" customHeight="1" x14ac:dyDescent="0.3">
      <c r="A415" s="1054"/>
      <c r="B415" s="1028"/>
      <c r="C415" s="149" t="s">
        <v>54</v>
      </c>
      <c r="D415" s="150" t="s">
        <v>55</v>
      </c>
      <c r="E415" s="150" t="s">
        <v>56</v>
      </c>
      <c r="F415" s="150" t="s">
        <v>56</v>
      </c>
      <c r="G415" s="150" t="s">
        <v>57</v>
      </c>
      <c r="H415" s="150" t="s">
        <v>56</v>
      </c>
      <c r="I415" s="150" t="s">
        <v>58</v>
      </c>
      <c r="J415" s="151" t="s">
        <v>98</v>
      </c>
      <c r="K415" s="181" t="s">
        <v>665</v>
      </c>
      <c r="L415" s="181" t="s">
        <v>12</v>
      </c>
      <c r="M415" s="181" t="s">
        <v>13</v>
      </c>
      <c r="N415" s="181" t="s">
        <v>20</v>
      </c>
      <c r="O415" s="181" t="s">
        <v>21</v>
      </c>
      <c r="P415" s="182">
        <f>'222 (2022)КРАЙ'!D14</f>
        <v>0</v>
      </c>
      <c r="Q415" s="182">
        <f>'222 (2023)КРАЙ'!D13</f>
        <v>0</v>
      </c>
      <c r="R415" s="182">
        <f>'222 (2024)КРАЙ'!D13</f>
        <v>0</v>
      </c>
      <c r="S415" s="183" t="s">
        <v>10</v>
      </c>
      <c r="T415" s="184"/>
      <c r="U415" s="185"/>
      <c r="V415" s="184"/>
      <c r="W415" s="185"/>
      <c r="X415" s="184"/>
      <c r="Y415" s="185"/>
    </row>
    <row r="416" spans="1:25" s="186" customFormat="1" ht="42" customHeight="1" x14ac:dyDescent="0.3">
      <c r="A416" s="1054"/>
      <c r="B416" s="1028"/>
      <c r="C416" s="149" t="s">
        <v>54</v>
      </c>
      <c r="D416" s="150" t="s">
        <v>55</v>
      </c>
      <c r="E416" s="150" t="s">
        <v>56</v>
      </c>
      <c r="F416" s="150" t="s">
        <v>56</v>
      </c>
      <c r="G416" s="150" t="s">
        <v>57</v>
      </c>
      <c r="H416" s="150" t="s">
        <v>56</v>
      </c>
      <c r="I416" s="150" t="s">
        <v>58</v>
      </c>
      <c r="J416" s="151" t="s">
        <v>98</v>
      </c>
      <c r="K416" s="181" t="s">
        <v>665</v>
      </c>
      <c r="L416" s="181" t="s">
        <v>52</v>
      </c>
      <c r="M416" s="181" t="s">
        <v>13</v>
      </c>
      <c r="N416" s="181" t="s">
        <v>10</v>
      </c>
      <c r="O416" s="181" t="s">
        <v>21</v>
      </c>
      <c r="P416" s="182">
        <f>'222 (2022)КРАЙ'!D18</f>
        <v>0</v>
      </c>
      <c r="Q416" s="182"/>
      <c r="R416" s="182"/>
      <c r="S416" s="183" t="s">
        <v>10</v>
      </c>
      <c r="T416" s="184"/>
      <c r="U416" s="185"/>
      <c r="V416" s="184"/>
      <c r="W416" s="185"/>
      <c r="X416" s="184"/>
      <c r="Y416" s="185"/>
    </row>
    <row r="417" spans="1:25" s="186" customFormat="1" ht="42" customHeight="1" x14ac:dyDescent="0.3">
      <c r="A417" s="1054"/>
      <c r="B417" s="1028"/>
      <c r="C417" s="149" t="s">
        <v>54</v>
      </c>
      <c r="D417" s="150" t="s">
        <v>55</v>
      </c>
      <c r="E417" s="150" t="s">
        <v>56</v>
      </c>
      <c r="F417" s="150"/>
      <c r="G417" s="150"/>
      <c r="H417" s="150"/>
      <c r="I417" s="150"/>
      <c r="J417" s="151" t="s">
        <v>98</v>
      </c>
      <c r="K417" s="181" t="s">
        <v>665</v>
      </c>
      <c r="L417" s="181" t="s">
        <v>12</v>
      </c>
      <c r="M417" s="181" t="s">
        <v>13</v>
      </c>
      <c r="N417" s="181" t="s">
        <v>660</v>
      </c>
      <c r="O417" s="181" t="s">
        <v>43</v>
      </c>
      <c r="P417" s="182">
        <v>0</v>
      </c>
      <c r="Q417" s="182"/>
      <c r="R417" s="182"/>
      <c r="S417" s="183" t="s">
        <v>10</v>
      </c>
      <c r="T417" s="184"/>
      <c r="U417" s="185"/>
      <c r="V417" s="184"/>
      <c r="W417" s="185"/>
      <c r="X417" s="184"/>
      <c r="Y417" s="185"/>
    </row>
    <row r="418" spans="1:25" s="186" customFormat="1" ht="42" customHeight="1" x14ac:dyDescent="0.3">
      <c r="A418" s="1054"/>
      <c r="B418" s="1028"/>
      <c r="C418" s="149" t="s">
        <v>54</v>
      </c>
      <c r="D418" s="150" t="s">
        <v>55</v>
      </c>
      <c r="E418" s="150" t="s">
        <v>56</v>
      </c>
      <c r="F418" s="150"/>
      <c r="G418" s="150"/>
      <c r="H418" s="150"/>
      <c r="I418" s="150"/>
      <c r="J418" s="151" t="s">
        <v>98</v>
      </c>
      <c r="K418" s="181" t="s">
        <v>665</v>
      </c>
      <c r="L418" s="181" t="s">
        <v>12</v>
      </c>
      <c r="M418" s="181" t="s">
        <v>13</v>
      </c>
      <c r="N418" s="181" t="s">
        <v>660</v>
      </c>
      <c r="O418" s="181" t="s">
        <v>43</v>
      </c>
      <c r="P418" s="182">
        <v>0</v>
      </c>
      <c r="Q418" s="182"/>
      <c r="R418" s="182"/>
      <c r="S418" s="183" t="s">
        <v>10</v>
      </c>
      <c r="T418" s="184"/>
      <c r="U418" s="185"/>
      <c r="V418" s="184"/>
      <c r="W418" s="185"/>
      <c r="X418" s="184"/>
      <c r="Y418" s="185"/>
    </row>
    <row r="419" spans="1:25" s="186" customFormat="1" ht="42" customHeight="1" x14ac:dyDescent="0.3">
      <c r="A419" s="1024" t="s">
        <v>113</v>
      </c>
      <c r="B419" s="1028"/>
      <c r="C419" s="149" t="s">
        <v>54</v>
      </c>
      <c r="D419" s="150" t="s">
        <v>55</v>
      </c>
      <c r="E419" s="150" t="s">
        <v>56</v>
      </c>
      <c r="F419" s="150" t="s">
        <v>56</v>
      </c>
      <c r="G419" s="150" t="s">
        <v>57</v>
      </c>
      <c r="H419" s="150" t="s">
        <v>56</v>
      </c>
      <c r="I419" s="150" t="s">
        <v>64</v>
      </c>
      <c r="J419" s="151" t="s">
        <v>98</v>
      </c>
      <c r="K419" s="181" t="s">
        <v>114</v>
      </c>
      <c r="L419" s="181" t="s">
        <v>12</v>
      </c>
      <c r="M419" s="181" t="s">
        <v>13</v>
      </c>
      <c r="N419" s="181" t="s">
        <v>10</v>
      </c>
      <c r="O419" s="181" t="s">
        <v>14</v>
      </c>
      <c r="P419" s="182">
        <f>'223 КВР 244 (2022)ВНЕБ, 130Д'!E18+'223 КВР 244 (2022)ВНЕБ, 150Д'!E18</f>
        <v>7500</v>
      </c>
      <c r="Q419" s="182">
        <f>'223 КВР 244 (2023)ВНЕБ, 130Д'!E17</f>
        <v>7500</v>
      </c>
      <c r="R419" s="182">
        <f>'223 КВР 244 (2024)ВНЕБ, 130Д'!E17</f>
        <v>7500</v>
      </c>
      <c r="S419" s="183" t="s">
        <v>10</v>
      </c>
      <c r="T419" s="184"/>
      <c r="U419" s="185"/>
      <c r="V419" s="184"/>
      <c r="W419" s="185"/>
      <c r="X419" s="184"/>
      <c r="Y419" s="185"/>
    </row>
    <row r="420" spans="1:25" s="186" customFormat="1" ht="42" customHeight="1" x14ac:dyDescent="0.3">
      <c r="A420" s="1025"/>
      <c r="B420" s="1028"/>
      <c r="C420" s="149" t="s">
        <v>54</v>
      </c>
      <c r="D420" s="150" t="s">
        <v>55</v>
      </c>
      <c r="E420" s="150" t="s">
        <v>56</v>
      </c>
      <c r="F420" s="150" t="s">
        <v>56</v>
      </c>
      <c r="G420" s="150" t="s">
        <v>57</v>
      </c>
      <c r="H420" s="150" t="s">
        <v>56</v>
      </c>
      <c r="I420" s="150" t="s">
        <v>64</v>
      </c>
      <c r="J420" s="151" t="s">
        <v>98</v>
      </c>
      <c r="K420" s="181" t="s">
        <v>114</v>
      </c>
      <c r="L420" s="181" t="s">
        <v>52</v>
      </c>
      <c r="M420" s="181" t="s">
        <v>13</v>
      </c>
      <c r="N420" s="181" t="s">
        <v>10</v>
      </c>
      <c r="O420" s="181" t="s">
        <v>14</v>
      </c>
      <c r="P420" s="182">
        <f>'223 КВР 244 (2022)ВНЕБ, 130Д'!E26+'223 КВР 244 (2022)ВНЕБ, 150Д'!E26</f>
        <v>0</v>
      </c>
      <c r="Q420" s="182"/>
      <c r="R420" s="182"/>
      <c r="S420" s="183" t="s">
        <v>10</v>
      </c>
      <c r="T420" s="184"/>
      <c r="U420" s="185"/>
      <c r="V420" s="184"/>
      <c r="W420" s="185"/>
      <c r="X420" s="184"/>
      <c r="Y420" s="185"/>
    </row>
    <row r="421" spans="1:25" s="186" customFormat="1" ht="42" customHeight="1" x14ac:dyDescent="0.3">
      <c r="A421" s="1025"/>
      <c r="B421" s="1028"/>
      <c r="C421" s="149" t="s">
        <v>54</v>
      </c>
      <c r="D421" s="150" t="s">
        <v>55</v>
      </c>
      <c r="E421" s="150" t="s">
        <v>56</v>
      </c>
      <c r="F421" s="150" t="s">
        <v>56</v>
      </c>
      <c r="G421" s="150" t="s">
        <v>57</v>
      </c>
      <c r="H421" s="150" t="s">
        <v>56</v>
      </c>
      <c r="I421" s="150" t="s">
        <v>64</v>
      </c>
      <c r="J421" s="151" t="s">
        <v>98</v>
      </c>
      <c r="K421" s="181" t="s">
        <v>114</v>
      </c>
      <c r="L421" s="181" t="s">
        <v>12</v>
      </c>
      <c r="M421" s="181" t="s">
        <v>13</v>
      </c>
      <c r="N421" s="181" t="s">
        <v>27</v>
      </c>
      <c r="O421" s="181" t="s">
        <v>25</v>
      </c>
      <c r="P421" s="182">
        <f>'223 КВР 244 (2022)Р-Н'!E18</f>
        <v>44101.78</v>
      </c>
      <c r="Q421" s="182">
        <f>'223 КВР 244 (2023)Р-Н'!E17</f>
        <v>45600</v>
      </c>
      <c r="R421" s="182">
        <f>'223 КВР 244 (2024)Р-Н'!E17</f>
        <v>46800</v>
      </c>
      <c r="S421" s="183" t="s">
        <v>10</v>
      </c>
      <c r="T421" s="184"/>
      <c r="U421" s="185"/>
      <c r="V421" s="184"/>
      <c r="W421" s="185"/>
      <c r="X421" s="184"/>
      <c r="Y421" s="185"/>
    </row>
    <row r="422" spans="1:25" s="186" customFormat="1" ht="42" customHeight="1" x14ac:dyDescent="0.3">
      <c r="A422" s="1026"/>
      <c r="B422" s="1028"/>
      <c r="C422" s="149" t="s">
        <v>54</v>
      </c>
      <c r="D422" s="150" t="s">
        <v>55</v>
      </c>
      <c r="E422" s="150" t="s">
        <v>56</v>
      </c>
      <c r="F422" s="150" t="s">
        <v>56</v>
      </c>
      <c r="G422" s="150" t="s">
        <v>57</v>
      </c>
      <c r="H422" s="150" t="s">
        <v>56</v>
      </c>
      <c r="I422" s="150" t="s">
        <v>64</v>
      </c>
      <c r="J422" s="151" t="s">
        <v>98</v>
      </c>
      <c r="K422" s="181" t="s">
        <v>114</v>
      </c>
      <c r="L422" s="181" t="s">
        <v>52</v>
      </c>
      <c r="M422" s="181" t="s">
        <v>13</v>
      </c>
      <c r="N422" s="181" t="s">
        <v>10</v>
      </c>
      <c r="O422" s="181" t="s">
        <v>25</v>
      </c>
      <c r="P422" s="182">
        <f>'223 КВР 244 (2022)Р-Н'!E26+'223 КВР 244 (2022)Р-Н'!E34</f>
        <v>0</v>
      </c>
      <c r="Q422" s="182"/>
      <c r="R422" s="182"/>
      <c r="S422" s="183" t="s">
        <v>10</v>
      </c>
      <c r="T422" s="184"/>
      <c r="U422" s="185"/>
      <c r="V422" s="184"/>
      <c r="W422" s="185"/>
      <c r="X422" s="184"/>
      <c r="Y422" s="185"/>
    </row>
    <row r="423" spans="1:25" s="186" customFormat="1" ht="42" customHeight="1" x14ac:dyDescent="0.3">
      <c r="A423" s="1024" t="s">
        <v>102</v>
      </c>
      <c r="B423" s="1028"/>
      <c r="C423" s="149" t="s">
        <v>54</v>
      </c>
      <c r="D423" s="150" t="s">
        <v>55</v>
      </c>
      <c r="E423" s="150" t="s">
        <v>56</v>
      </c>
      <c r="F423" s="150" t="s">
        <v>56</v>
      </c>
      <c r="G423" s="150" t="s">
        <v>57</v>
      </c>
      <c r="H423" s="150" t="s">
        <v>56</v>
      </c>
      <c r="I423" s="150" t="s">
        <v>64</v>
      </c>
      <c r="J423" s="151" t="s">
        <v>98</v>
      </c>
      <c r="K423" s="181" t="s">
        <v>103</v>
      </c>
      <c r="L423" s="181" t="s">
        <v>12</v>
      </c>
      <c r="M423" s="181" t="s">
        <v>13</v>
      </c>
      <c r="N423" s="181" t="s">
        <v>10</v>
      </c>
      <c r="O423" s="181" t="s">
        <v>14</v>
      </c>
      <c r="P423" s="182">
        <f>'225 (2022)ВНЕБ, 140Д'!F73+'225 (2022)ВНЕБ, 150Д'!F73+'225 (2022)ВНЕБ, 400Д'!F73</f>
        <v>0</v>
      </c>
      <c r="Q423" s="182">
        <v>0</v>
      </c>
      <c r="R423" s="182">
        <v>0</v>
      </c>
      <c r="S423" s="183" t="s">
        <v>10</v>
      </c>
      <c r="T423" s="184"/>
      <c r="U423" s="185"/>
      <c r="V423" s="184"/>
      <c r="W423" s="185"/>
      <c r="X423" s="184"/>
      <c r="Y423" s="185"/>
    </row>
    <row r="424" spans="1:25" s="186" customFormat="1" ht="42" customHeight="1" x14ac:dyDescent="0.3">
      <c r="A424" s="1025"/>
      <c r="B424" s="1028"/>
      <c r="C424" s="149" t="s">
        <v>54</v>
      </c>
      <c r="D424" s="150" t="s">
        <v>55</v>
      </c>
      <c r="E424" s="150" t="s">
        <v>56</v>
      </c>
      <c r="F424" s="150" t="s">
        <v>56</v>
      </c>
      <c r="G424" s="150" t="s">
        <v>57</v>
      </c>
      <c r="H424" s="150" t="s">
        <v>56</v>
      </c>
      <c r="I424" s="150" t="s">
        <v>64</v>
      </c>
      <c r="J424" s="151" t="s">
        <v>98</v>
      </c>
      <c r="K424" s="181" t="s">
        <v>103</v>
      </c>
      <c r="L424" s="181" t="s">
        <v>52</v>
      </c>
      <c r="M424" s="181" t="s">
        <v>13</v>
      </c>
      <c r="N424" s="181" t="s">
        <v>10</v>
      </c>
      <c r="O424" s="181" t="s">
        <v>14</v>
      </c>
      <c r="P424" s="182">
        <f>'225 (2022)ВНЕБ, 140Д'!F135+'225 (2022)ВНЕБ, 150Д'!F135+'225 (2022)ВНЕБ, 400Д'!F135</f>
        <v>36994.870000000003</v>
      </c>
      <c r="Q424" s="182"/>
      <c r="R424" s="182"/>
      <c r="S424" s="183" t="s">
        <v>10</v>
      </c>
      <c r="T424" s="184"/>
      <c r="U424" s="185"/>
      <c r="V424" s="184"/>
      <c r="W424" s="185"/>
      <c r="X424" s="184"/>
      <c r="Y424" s="185"/>
    </row>
    <row r="425" spans="1:25" s="186" customFormat="1" ht="42" customHeight="1" x14ac:dyDescent="0.3">
      <c r="A425" s="1025"/>
      <c r="B425" s="1028"/>
      <c r="C425" s="149" t="s">
        <v>54</v>
      </c>
      <c r="D425" s="150" t="s">
        <v>55</v>
      </c>
      <c r="E425" s="150" t="s">
        <v>56</v>
      </c>
      <c r="F425" s="150" t="s">
        <v>56</v>
      </c>
      <c r="G425" s="150" t="s">
        <v>57</v>
      </c>
      <c r="H425" s="150" t="s">
        <v>56</v>
      </c>
      <c r="I425" s="150" t="s">
        <v>64</v>
      </c>
      <c r="J425" s="151" t="s">
        <v>98</v>
      </c>
      <c r="K425" s="181" t="s">
        <v>103</v>
      </c>
      <c r="L425" s="181" t="s">
        <v>12</v>
      </c>
      <c r="M425" s="181" t="s">
        <v>13</v>
      </c>
      <c r="N425" s="181" t="s">
        <v>10</v>
      </c>
      <c r="O425" s="181" t="s">
        <v>656</v>
      </c>
      <c r="P425" s="182">
        <v>0</v>
      </c>
      <c r="Q425" s="182"/>
      <c r="R425" s="182"/>
      <c r="S425" s="183" t="s">
        <v>10</v>
      </c>
      <c r="T425" s="184"/>
      <c r="U425" s="185"/>
      <c r="V425" s="184"/>
      <c r="W425" s="185"/>
      <c r="X425" s="184"/>
      <c r="Y425" s="185"/>
    </row>
    <row r="426" spans="1:25" s="186" customFormat="1" ht="42" customHeight="1" x14ac:dyDescent="0.3">
      <c r="A426" s="1025"/>
      <c r="B426" s="1028"/>
      <c r="C426" s="149" t="s">
        <v>54</v>
      </c>
      <c r="D426" s="150" t="s">
        <v>55</v>
      </c>
      <c r="E426" s="150" t="s">
        <v>56</v>
      </c>
      <c r="F426" s="150" t="s">
        <v>56</v>
      </c>
      <c r="G426" s="150" t="s">
        <v>57</v>
      </c>
      <c r="H426" s="150" t="s">
        <v>56</v>
      </c>
      <c r="I426" s="150" t="s">
        <v>64</v>
      </c>
      <c r="J426" s="151" t="s">
        <v>98</v>
      </c>
      <c r="K426" s="181" t="s">
        <v>103</v>
      </c>
      <c r="L426" s="181" t="s">
        <v>52</v>
      </c>
      <c r="M426" s="181" t="s">
        <v>13</v>
      </c>
      <c r="N426" s="181" t="s">
        <v>10</v>
      </c>
      <c r="O426" s="181" t="s">
        <v>656</v>
      </c>
      <c r="P426" s="182">
        <v>0</v>
      </c>
      <c r="Q426" s="182"/>
      <c r="R426" s="182"/>
      <c r="S426" s="183" t="s">
        <v>10</v>
      </c>
      <c r="T426" s="184"/>
      <c r="U426" s="185"/>
      <c r="V426" s="184"/>
      <c r="W426" s="185"/>
      <c r="X426" s="184"/>
      <c r="Y426" s="185"/>
    </row>
    <row r="427" spans="1:25" s="186" customFormat="1" ht="42" customHeight="1" x14ac:dyDescent="0.3">
      <c r="A427" s="1025"/>
      <c r="B427" s="1028"/>
      <c r="C427" s="149" t="s">
        <v>54</v>
      </c>
      <c r="D427" s="150" t="s">
        <v>55</v>
      </c>
      <c r="E427" s="150" t="s">
        <v>56</v>
      </c>
      <c r="F427" s="150" t="s">
        <v>56</v>
      </c>
      <c r="G427" s="150" t="s">
        <v>57</v>
      </c>
      <c r="H427" s="150" t="s">
        <v>56</v>
      </c>
      <c r="I427" s="150" t="s">
        <v>64</v>
      </c>
      <c r="J427" s="151" t="s">
        <v>98</v>
      </c>
      <c r="K427" s="181" t="s">
        <v>103</v>
      </c>
      <c r="L427" s="181" t="s">
        <v>12</v>
      </c>
      <c r="M427" s="181" t="s">
        <v>13</v>
      </c>
      <c r="N427" s="181" t="s">
        <v>10</v>
      </c>
      <c r="O427" s="181" t="s">
        <v>657</v>
      </c>
      <c r="P427" s="182">
        <v>0</v>
      </c>
      <c r="Q427" s="182"/>
      <c r="R427" s="182"/>
      <c r="S427" s="183" t="s">
        <v>10</v>
      </c>
      <c r="T427" s="184"/>
      <c r="U427" s="185"/>
      <c r="V427" s="184"/>
      <c r="W427" s="185"/>
      <c r="X427" s="184"/>
      <c r="Y427" s="185"/>
    </row>
    <row r="428" spans="1:25" s="186" customFormat="1" ht="42" customHeight="1" x14ac:dyDescent="0.3">
      <c r="A428" s="1025"/>
      <c r="B428" s="1028"/>
      <c r="C428" s="149" t="s">
        <v>54</v>
      </c>
      <c r="D428" s="150" t="s">
        <v>55</v>
      </c>
      <c r="E428" s="150" t="s">
        <v>56</v>
      </c>
      <c r="F428" s="150" t="s">
        <v>56</v>
      </c>
      <c r="G428" s="150" t="s">
        <v>57</v>
      </c>
      <c r="H428" s="150" t="s">
        <v>56</v>
      </c>
      <c r="I428" s="150" t="s">
        <v>64</v>
      </c>
      <c r="J428" s="151" t="s">
        <v>98</v>
      </c>
      <c r="K428" s="181" t="s">
        <v>103</v>
      </c>
      <c r="L428" s="181" t="s">
        <v>52</v>
      </c>
      <c r="M428" s="181" t="s">
        <v>13</v>
      </c>
      <c r="N428" s="181" t="s">
        <v>10</v>
      </c>
      <c r="O428" s="181" t="s">
        <v>657</v>
      </c>
      <c r="P428" s="182">
        <v>0</v>
      </c>
      <c r="Q428" s="182"/>
      <c r="R428" s="182"/>
      <c r="S428" s="183" t="s">
        <v>10</v>
      </c>
      <c r="T428" s="184"/>
      <c r="U428" s="185"/>
      <c r="V428" s="184"/>
      <c r="W428" s="185"/>
      <c r="X428" s="184"/>
      <c r="Y428" s="185"/>
    </row>
    <row r="429" spans="1:25" s="186" customFormat="1" ht="42" customHeight="1" x14ac:dyDescent="0.3">
      <c r="A429" s="1025"/>
      <c r="B429" s="1028"/>
      <c r="C429" s="149" t="s">
        <v>54</v>
      </c>
      <c r="D429" s="150" t="s">
        <v>55</v>
      </c>
      <c r="E429" s="150" t="s">
        <v>56</v>
      </c>
      <c r="F429" s="150" t="s">
        <v>56</v>
      </c>
      <c r="G429" s="150" t="s">
        <v>57</v>
      </c>
      <c r="H429" s="150" t="s">
        <v>56</v>
      </c>
      <c r="I429" s="150" t="s">
        <v>64</v>
      </c>
      <c r="J429" s="151" t="s">
        <v>98</v>
      </c>
      <c r="K429" s="181" t="s">
        <v>103</v>
      </c>
      <c r="L429" s="181" t="s">
        <v>12</v>
      </c>
      <c r="M429" s="181" t="s">
        <v>13</v>
      </c>
      <c r="N429" s="181" t="s">
        <v>817</v>
      </c>
      <c r="O429" s="181" t="s">
        <v>25</v>
      </c>
      <c r="P429" s="182">
        <f>'225 (2022)Р-Н (001.10.0000)'!F36</f>
        <v>149820</v>
      </c>
      <c r="Q429" s="182">
        <f>'225 (2023)Р-Н (001.10.0000)'!F35</f>
        <v>149820</v>
      </c>
      <c r="R429" s="182">
        <f>'225 (2024)Р-Н (001.10.0000)'!F35</f>
        <v>149820</v>
      </c>
      <c r="S429" s="183" t="s">
        <v>10</v>
      </c>
      <c r="T429" s="184"/>
      <c r="U429" s="185"/>
      <c r="V429" s="184"/>
      <c r="W429" s="185"/>
      <c r="X429" s="184"/>
      <c r="Y429" s="185"/>
    </row>
    <row r="430" spans="1:25" s="186" customFormat="1" ht="42" customHeight="1" x14ac:dyDescent="0.3">
      <c r="A430" s="1025"/>
      <c r="B430" s="1028"/>
      <c r="C430" s="149" t="s">
        <v>54</v>
      </c>
      <c r="D430" s="150" t="s">
        <v>55</v>
      </c>
      <c r="E430" s="150" t="s">
        <v>56</v>
      </c>
      <c r="F430" s="150" t="s">
        <v>56</v>
      </c>
      <c r="G430" s="150" t="s">
        <v>57</v>
      </c>
      <c r="H430" s="150" t="s">
        <v>56</v>
      </c>
      <c r="I430" s="150" t="s">
        <v>64</v>
      </c>
      <c r="J430" s="151" t="s">
        <v>98</v>
      </c>
      <c r="K430" s="181" t="s">
        <v>103</v>
      </c>
      <c r="L430" s="181" t="s">
        <v>12</v>
      </c>
      <c r="M430" s="181" t="s">
        <v>13</v>
      </c>
      <c r="N430" s="181" t="s">
        <v>816</v>
      </c>
      <c r="O430" s="181" t="s">
        <v>25</v>
      </c>
      <c r="P430" s="182">
        <f>'225 (2022)Р-Н (001.11.0000)'!F36</f>
        <v>25020</v>
      </c>
      <c r="Q430" s="182">
        <f>'225 (2023)Р-Н (001.11.0000)'!F35</f>
        <v>25020</v>
      </c>
      <c r="R430" s="182">
        <f>'225 (2024)Р-Н (001.11.0000)'!F35</f>
        <v>25020</v>
      </c>
      <c r="S430" s="183" t="s">
        <v>10</v>
      </c>
      <c r="T430" s="184"/>
      <c r="U430" s="185"/>
      <c r="V430" s="184"/>
      <c r="W430" s="185"/>
      <c r="X430" s="184"/>
      <c r="Y430" s="185"/>
    </row>
    <row r="431" spans="1:25" s="186" customFormat="1" ht="42" customHeight="1" x14ac:dyDescent="0.3">
      <c r="A431" s="1025"/>
      <c r="B431" s="1028"/>
      <c r="C431" s="149" t="s">
        <v>54</v>
      </c>
      <c r="D431" s="150" t="s">
        <v>55</v>
      </c>
      <c r="E431" s="150" t="s">
        <v>56</v>
      </c>
      <c r="F431" s="150" t="s">
        <v>56</v>
      </c>
      <c r="G431" s="150" t="s">
        <v>57</v>
      </c>
      <c r="H431" s="150" t="s">
        <v>56</v>
      </c>
      <c r="I431" s="150" t="s">
        <v>64</v>
      </c>
      <c r="J431" s="151" t="s">
        <v>98</v>
      </c>
      <c r="K431" s="181" t="s">
        <v>103</v>
      </c>
      <c r="L431" s="181" t="s">
        <v>12</v>
      </c>
      <c r="M431" s="181" t="s">
        <v>13</v>
      </c>
      <c r="N431" s="181" t="s">
        <v>815</v>
      </c>
      <c r="O431" s="181" t="s">
        <v>25</v>
      </c>
      <c r="P431" s="182">
        <f>'225 (2022)Р-Н (001.12.0000)'!F36</f>
        <v>153100</v>
      </c>
      <c r="Q431" s="182">
        <f>'225 (2023)Р-Н (001.12.0000)'!F35</f>
        <v>0</v>
      </c>
      <c r="R431" s="182">
        <f>'225 (2024)Р-Н (001.12.0000)'!F35</f>
        <v>0</v>
      </c>
      <c r="S431" s="183" t="s">
        <v>10</v>
      </c>
      <c r="T431" s="184"/>
      <c r="U431" s="185"/>
      <c r="V431" s="184"/>
      <c r="W431" s="185"/>
      <c r="X431" s="184"/>
      <c r="Y431" s="185"/>
    </row>
    <row r="432" spans="1:25" s="186" customFormat="1" ht="42" customHeight="1" x14ac:dyDescent="0.3">
      <c r="A432" s="1025"/>
      <c r="B432" s="1028"/>
      <c r="C432" s="149" t="s">
        <v>54</v>
      </c>
      <c r="D432" s="150" t="s">
        <v>55</v>
      </c>
      <c r="E432" s="150" t="s">
        <v>56</v>
      </c>
      <c r="F432" s="150" t="s">
        <v>56</v>
      </c>
      <c r="G432" s="150" t="s">
        <v>57</v>
      </c>
      <c r="H432" s="150" t="s">
        <v>56</v>
      </c>
      <c r="I432" s="150" t="s">
        <v>64</v>
      </c>
      <c r="J432" s="151" t="s">
        <v>98</v>
      </c>
      <c r="K432" s="181" t="s">
        <v>103</v>
      </c>
      <c r="L432" s="181" t="s">
        <v>12</v>
      </c>
      <c r="M432" s="181" t="s">
        <v>13</v>
      </c>
      <c r="N432" s="181" t="s">
        <v>34</v>
      </c>
      <c r="O432" s="181" t="s">
        <v>25</v>
      </c>
      <c r="P432" s="182">
        <f>'225 (2022)Р-Н'!F77</f>
        <v>313297.44</v>
      </c>
      <c r="Q432" s="182">
        <f>'225 (2023)Р-Н'!F76</f>
        <v>248322.85</v>
      </c>
      <c r="R432" s="182">
        <f>'225 (2024)Р-Н'!F76</f>
        <v>344952.49</v>
      </c>
      <c r="S432" s="183" t="s">
        <v>10</v>
      </c>
      <c r="T432" s="184"/>
      <c r="U432" s="185"/>
      <c r="V432" s="184"/>
      <c r="W432" s="185"/>
      <c r="X432" s="184"/>
      <c r="Y432" s="185"/>
    </row>
    <row r="433" spans="1:25" s="186" customFormat="1" ht="42" customHeight="1" x14ac:dyDescent="0.3">
      <c r="A433" s="1025"/>
      <c r="B433" s="1028"/>
      <c r="C433" s="149" t="s">
        <v>54</v>
      </c>
      <c r="D433" s="150" t="s">
        <v>55</v>
      </c>
      <c r="E433" s="150" t="s">
        <v>56</v>
      </c>
      <c r="F433" s="150" t="s">
        <v>56</v>
      </c>
      <c r="G433" s="150" t="s">
        <v>57</v>
      </c>
      <c r="H433" s="150" t="s">
        <v>56</v>
      </c>
      <c r="I433" s="150" t="s">
        <v>64</v>
      </c>
      <c r="J433" s="151" t="s">
        <v>98</v>
      </c>
      <c r="K433" s="181" t="s">
        <v>103</v>
      </c>
      <c r="L433" s="181" t="s">
        <v>52</v>
      </c>
      <c r="M433" s="181" t="s">
        <v>13</v>
      </c>
      <c r="N433" s="181" t="s">
        <v>10</v>
      </c>
      <c r="O433" s="181" t="s">
        <v>25</v>
      </c>
      <c r="P433" s="182">
        <f>'225 (2022)Р-Н (001.10.0000)'!F59+'225 (2022)Р-Н (001.10.0000)'!F81+'225 (2022)Р-Н (001.11.0000)'!F59+'225 (2022)Р-Н (001.11.0000)'!F81+'225 (2022)Р-Н (001.12.0000)'!F59+'225 (2022)Р-Н (001.12.0000)'!F81+'225 (2022)Р-Н'!F139+'225 (2022)Р-Н'!F201</f>
        <v>0</v>
      </c>
      <c r="Q433" s="182"/>
      <c r="R433" s="182"/>
      <c r="S433" s="183" t="s">
        <v>10</v>
      </c>
      <c r="T433" s="184"/>
      <c r="U433" s="185"/>
      <c r="V433" s="184"/>
      <c r="W433" s="185"/>
      <c r="X433" s="184"/>
      <c r="Y433" s="185"/>
    </row>
    <row r="434" spans="1:25" s="186" customFormat="1" ht="42" customHeight="1" x14ac:dyDescent="0.3">
      <c r="A434" s="1025"/>
      <c r="B434" s="1028"/>
      <c r="C434" s="149" t="s">
        <v>54</v>
      </c>
      <c r="D434" s="150" t="s">
        <v>55</v>
      </c>
      <c r="E434" s="150" t="s">
        <v>56</v>
      </c>
      <c r="F434" s="150" t="s">
        <v>56</v>
      </c>
      <c r="G434" s="150" t="s">
        <v>57</v>
      </c>
      <c r="H434" s="150" t="s">
        <v>56</v>
      </c>
      <c r="I434" s="150" t="s">
        <v>58</v>
      </c>
      <c r="J434" s="151" t="s">
        <v>98</v>
      </c>
      <c r="K434" s="181" t="s">
        <v>103</v>
      </c>
      <c r="L434" s="181" t="s">
        <v>12</v>
      </c>
      <c r="M434" s="181" t="s">
        <v>13</v>
      </c>
      <c r="N434" s="181" t="s">
        <v>20</v>
      </c>
      <c r="O434" s="181" t="s">
        <v>21</v>
      </c>
      <c r="P434" s="182">
        <f>'225 (2022)КРАЙ'!F39</f>
        <v>10000</v>
      </c>
      <c r="Q434" s="182">
        <f>'225 (2023)КРАЙ'!F38</f>
        <v>10000</v>
      </c>
      <c r="R434" s="182">
        <f>'225 (2024)КРАЙ'!F38</f>
        <v>10000</v>
      </c>
      <c r="S434" s="183" t="s">
        <v>10</v>
      </c>
      <c r="T434" s="184"/>
      <c r="U434" s="185"/>
      <c r="V434" s="184"/>
      <c r="W434" s="185"/>
      <c r="X434" s="184"/>
      <c r="Y434" s="185"/>
    </row>
    <row r="435" spans="1:25" s="186" customFormat="1" ht="42" customHeight="1" x14ac:dyDescent="0.3">
      <c r="A435" s="1025"/>
      <c r="B435" s="1028"/>
      <c r="C435" s="149" t="s">
        <v>54</v>
      </c>
      <c r="D435" s="150" t="s">
        <v>55</v>
      </c>
      <c r="E435" s="150" t="s">
        <v>56</v>
      </c>
      <c r="F435" s="150" t="s">
        <v>56</v>
      </c>
      <c r="G435" s="150" t="s">
        <v>57</v>
      </c>
      <c r="H435" s="150" t="s">
        <v>56</v>
      </c>
      <c r="I435" s="150" t="s">
        <v>58</v>
      </c>
      <c r="J435" s="151" t="s">
        <v>98</v>
      </c>
      <c r="K435" s="181" t="s">
        <v>103</v>
      </c>
      <c r="L435" s="181" t="s">
        <v>52</v>
      </c>
      <c r="M435" s="181" t="s">
        <v>13</v>
      </c>
      <c r="N435" s="181" t="s">
        <v>10</v>
      </c>
      <c r="O435" s="181" t="s">
        <v>21</v>
      </c>
      <c r="P435" s="182">
        <f>'225 (2022)КРАЙ'!F67</f>
        <v>0</v>
      </c>
      <c r="Q435" s="182"/>
      <c r="R435" s="182"/>
      <c r="S435" s="183" t="s">
        <v>10</v>
      </c>
      <c r="T435" s="184"/>
      <c r="U435" s="185"/>
      <c r="V435" s="184"/>
      <c r="W435" s="185"/>
      <c r="X435" s="184"/>
      <c r="Y435" s="185"/>
    </row>
    <row r="436" spans="1:25" s="186" customFormat="1" ht="42" customHeight="1" x14ac:dyDescent="0.3">
      <c r="A436" s="1025"/>
      <c r="B436" s="1028"/>
      <c r="C436" s="149" t="s">
        <v>54</v>
      </c>
      <c r="D436" s="150" t="s">
        <v>55</v>
      </c>
      <c r="E436" s="150" t="s">
        <v>56</v>
      </c>
      <c r="F436" s="150" t="s">
        <v>56</v>
      </c>
      <c r="G436" s="150" t="s">
        <v>57</v>
      </c>
      <c r="H436" s="150" t="s">
        <v>56</v>
      </c>
      <c r="I436" s="150" t="s">
        <v>799</v>
      </c>
      <c r="J436" s="151" t="s">
        <v>98</v>
      </c>
      <c r="K436" s="181" t="s">
        <v>103</v>
      </c>
      <c r="L436" s="181" t="s">
        <v>12</v>
      </c>
      <c r="M436" s="181" t="s">
        <v>13</v>
      </c>
      <c r="N436" s="181" t="s">
        <v>42</v>
      </c>
      <c r="O436" s="181" t="s">
        <v>40</v>
      </c>
      <c r="P436" s="182">
        <f>'226 (2022)005.00.0000 ЗСК'!F44</f>
        <v>0</v>
      </c>
      <c r="Q436" s="182"/>
      <c r="R436" s="182"/>
      <c r="S436" s="183" t="s">
        <v>10</v>
      </c>
      <c r="T436" s="184"/>
      <c r="U436" s="185"/>
      <c r="V436" s="184"/>
      <c r="W436" s="185"/>
      <c r="X436" s="184"/>
      <c r="Y436" s="185"/>
    </row>
    <row r="437" spans="1:25" s="186" customFormat="1" ht="42" customHeight="1" x14ac:dyDescent="0.3">
      <c r="A437" s="1025"/>
      <c r="B437" s="1028"/>
      <c r="C437" s="149" t="s">
        <v>54</v>
      </c>
      <c r="D437" s="150" t="s">
        <v>55</v>
      </c>
      <c r="E437" s="150" t="s">
        <v>56</v>
      </c>
      <c r="F437" s="150" t="s">
        <v>56</v>
      </c>
      <c r="G437" s="150" t="s">
        <v>57</v>
      </c>
      <c r="H437" s="150" t="s">
        <v>801</v>
      </c>
      <c r="I437" s="150" t="s">
        <v>800</v>
      </c>
      <c r="J437" s="151" t="s">
        <v>98</v>
      </c>
      <c r="K437" s="181" t="s">
        <v>103</v>
      </c>
      <c r="L437" s="181" t="s">
        <v>12</v>
      </c>
      <c r="M437" s="181" t="s">
        <v>13</v>
      </c>
      <c r="N437" s="181" t="s">
        <v>701</v>
      </c>
      <c r="O437" s="181" t="s">
        <v>43</v>
      </c>
      <c r="P437" s="182">
        <v>0</v>
      </c>
      <c r="Q437" s="182"/>
      <c r="R437" s="182"/>
      <c r="S437" s="183" t="s">
        <v>10</v>
      </c>
      <c r="T437" s="184"/>
      <c r="U437" s="185"/>
      <c r="V437" s="184"/>
      <c r="W437" s="185"/>
      <c r="X437" s="184"/>
      <c r="Y437" s="185"/>
    </row>
    <row r="438" spans="1:25" s="186" customFormat="1" ht="42" customHeight="1" x14ac:dyDescent="0.3">
      <c r="A438" s="1025"/>
      <c r="B438" s="1028"/>
      <c r="C438" s="149" t="s">
        <v>54</v>
      </c>
      <c r="D438" s="150" t="s">
        <v>55</v>
      </c>
      <c r="E438" s="150" t="s">
        <v>56</v>
      </c>
      <c r="F438" s="150"/>
      <c r="G438" s="150"/>
      <c r="H438" s="150"/>
      <c r="I438" s="150"/>
      <c r="J438" s="151" t="s">
        <v>98</v>
      </c>
      <c r="K438" s="181" t="s">
        <v>103</v>
      </c>
      <c r="L438" s="181" t="s">
        <v>12</v>
      </c>
      <c r="M438" s="181" t="s">
        <v>13</v>
      </c>
      <c r="N438" s="181" t="s">
        <v>624</v>
      </c>
      <c r="O438" s="181" t="s">
        <v>43</v>
      </c>
      <c r="P438" s="182">
        <v>0</v>
      </c>
      <c r="Q438" s="182"/>
      <c r="R438" s="182"/>
      <c r="S438" s="183" t="s">
        <v>10</v>
      </c>
      <c r="T438" s="184"/>
      <c r="U438" s="185"/>
      <c r="V438" s="184"/>
      <c r="W438" s="185"/>
      <c r="X438" s="184"/>
      <c r="Y438" s="185"/>
    </row>
    <row r="439" spans="1:25" s="186" customFormat="1" ht="42" customHeight="1" x14ac:dyDescent="0.3">
      <c r="A439" s="1025"/>
      <c r="B439" s="1028"/>
      <c r="C439" s="149" t="s">
        <v>54</v>
      </c>
      <c r="D439" s="150" t="s">
        <v>55</v>
      </c>
      <c r="E439" s="150" t="s">
        <v>56</v>
      </c>
      <c r="F439" s="150"/>
      <c r="G439" s="150"/>
      <c r="H439" s="150"/>
      <c r="I439" s="150"/>
      <c r="J439" s="151" t="s">
        <v>98</v>
      </c>
      <c r="K439" s="181" t="s">
        <v>103</v>
      </c>
      <c r="L439" s="181" t="s">
        <v>12</v>
      </c>
      <c r="M439" s="181" t="s">
        <v>13</v>
      </c>
      <c r="N439" s="181" t="s">
        <v>624</v>
      </c>
      <c r="O439" s="181" t="s">
        <v>43</v>
      </c>
      <c r="P439" s="182">
        <v>0</v>
      </c>
      <c r="Q439" s="182"/>
      <c r="R439" s="182"/>
      <c r="S439" s="183" t="s">
        <v>10</v>
      </c>
      <c r="T439" s="184"/>
      <c r="U439" s="185"/>
      <c r="V439" s="184"/>
      <c r="W439" s="185"/>
      <c r="X439" s="184"/>
      <c r="Y439" s="185"/>
    </row>
    <row r="440" spans="1:25" s="186" customFormat="1" ht="42" customHeight="1" x14ac:dyDescent="0.3">
      <c r="A440" s="1025"/>
      <c r="B440" s="1028"/>
      <c r="C440" s="149" t="s">
        <v>54</v>
      </c>
      <c r="D440" s="150" t="s">
        <v>55</v>
      </c>
      <c r="E440" s="150" t="s">
        <v>56</v>
      </c>
      <c r="F440" s="150"/>
      <c r="G440" s="150"/>
      <c r="H440" s="150"/>
      <c r="I440" s="150"/>
      <c r="J440" s="151" t="s">
        <v>98</v>
      </c>
      <c r="K440" s="181" t="s">
        <v>103</v>
      </c>
      <c r="L440" s="181" t="s">
        <v>12</v>
      </c>
      <c r="M440" s="181" t="s">
        <v>13</v>
      </c>
      <c r="N440" s="181" t="s">
        <v>624</v>
      </c>
      <c r="O440" s="181" t="s">
        <v>43</v>
      </c>
      <c r="P440" s="182">
        <v>0</v>
      </c>
      <c r="Q440" s="182"/>
      <c r="R440" s="182"/>
      <c r="S440" s="183" t="s">
        <v>10</v>
      </c>
      <c r="T440" s="184"/>
      <c r="U440" s="185"/>
      <c r="V440" s="184"/>
      <c r="W440" s="185"/>
      <c r="X440" s="184"/>
      <c r="Y440" s="185"/>
    </row>
    <row r="441" spans="1:25" s="186" customFormat="1" ht="42" customHeight="1" x14ac:dyDescent="0.3">
      <c r="A441" s="1025"/>
      <c r="B441" s="1028"/>
      <c r="C441" s="149" t="s">
        <v>54</v>
      </c>
      <c r="D441" s="150" t="s">
        <v>55</v>
      </c>
      <c r="E441" s="150" t="s">
        <v>56</v>
      </c>
      <c r="F441" s="150"/>
      <c r="G441" s="150"/>
      <c r="H441" s="150"/>
      <c r="I441" s="150"/>
      <c r="J441" s="151" t="s">
        <v>98</v>
      </c>
      <c r="K441" s="181" t="s">
        <v>103</v>
      </c>
      <c r="L441" s="181" t="s">
        <v>12</v>
      </c>
      <c r="M441" s="181" t="s">
        <v>13</v>
      </c>
      <c r="N441" s="181" t="s">
        <v>624</v>
      </c>
      <c r="O441" s="181" t="s">
        <v>43</v>
      </c>
      <c r="P441" s="182">
        <v>0</v>
      </c>
      <c r="Q441" s="182"/>
      <c r="R441" s="182"/>
      <c r="S441" s="183" t="s">
        <v>10</v>
      </c>
      <c r="T441" s="184"/>
      <c r="U441" s="185"/>
      <c r="V441" s="184"/>
      <c r="W441" s="185"/>
      <c r="X441" s="184"/>
      <c r="Y441" s="185"/>
    </row>
    <row r="442" spans="1:25" s="186" customFormat="1" ht="42" customHeight="1" x14ac:dyDescent="0.3">
      <c r="A442" s="1025"/>
      <c r="B442" s="1028"/>
      <c r="C442" s="149" t="s">
        <v>54</v>
      </c>
      <c r="D442" s="150" t="s">
        <v>55</v>
      </c>
      <c r="E442" s="150" t="s">
        <v>56</v>
      </c>
      <c r="F442" s="150" t="s">
        <v>56</v>
      </c>
      <c r="G442" s="150" t="s">
        <v>57</v>
      </c>
      <c r="H442" s="150" t="s">
        <v>801</v>
      </c>
      <c r="I442" s="150" t="s">
        <v>800</v>
      </c>
      <c r="J442" s="151" t="s">
        <v>98</v>
      </c>
      <c r="K442" s="181" t="s">
        <v>103</v>
      </c>
      <c r="L442" s="181" t="s">
        <v>12</v>
      </c>
      <c r="M442" s="181" t="s">
        <v>13</v>
      </c>
      <c r="N442" s="181" t="s">
        <v>709</v>
      </c>
      <c r="O442" s="181" t="s">
        <v>708</v>
      </c>
      <c r="P442" s="182">
        <v>0</v>
      </c>
      <c r="Q442" s="182"/>
      <c r="R442" s="182"/>
      <c r="S442" s="183" t="s">
        <v>10</v>
      </c>
      <c r="T442" s="184"/>
      <c r="U442" s="185"/>
      <c r="V442" s="184"/>
      <c r="W442" s="185"/>
      <c r="X442" s="184"/>
      <c r="Y442" s="185"/>
    </row>
    <row r="443" spans="1:25" s="186" customFormat="1" ht="42" customHeight="1" x14ac:dyDescent="0.3">
      <c r="A443" s="1025"/>
      <c r="B443" s="1028"/>
      <c r="C443" s="149" t="s">
        <v>54</v>
      </c>
      <c r="D443" s="150" t="s">
        <v>55</v>
      </c>
      <c r="E443" s="150" t="s">
        <v>56</v>
      </c>
      <c r="F443" s="150" t="s">
        <v>56</v>
      </c>
      <c r="G443" s="150" t="s">
        <v>57</v>
      </c>
      <c r="H443" s="150" t="s">
        <v>801</v>
      </c>
      <c r="I443" s="150" t="s">
        <v>800</v>
      </c>
      <c r="J443" s="151" t="s">
        <v>98</v>
      </c>
      <c r="K443" s="181" t="s">
        <v>103</v>
      </c>
      <c r="L443" s="181" t="s">
        <v>12</v>
      </c>
      <c r="M443" s="181" t="s">
        <v>13</v>
      </c>
      <c r="N443" s="181" t="s">
        <v>709</v>
      </c>
      <c r="O443" s="181" t="s">
        <v>40</v>
      </c>
      <c r="P443" s="182">
        <v>0</v>
      </c>
      <c r="Q443" s="182"/>
      <c r="R443" s="182"/>
      <c r="S443" s="183" t="s">
        <v>10</v>
      </c>
      <c r="T443" s="184"/>
      <c r="U443" s="185"/>
      <c r="V443" s="184"/>
      <c r="W443" s="185"/>
      <c r="X443" s="184"/>
      <c r="Y443" s="185"/>
    </row>
    <row r="444" spans="1:25" s="186" customFormat="1" ht="42" customHeight="1" x14ac:dyDescent="0.3">
      <c r="A444" s="1025"/>
      <c r="B444" s="1028"/>
      <c r="C444" s="149" t="s">
        <v>54</v>
      </c>
      <c r="D444" s="150" t="s">
        <v>55</v>
      </c>
      <c r="E444" s="150" t="s">
        <v>56</v>
      </c>
      <c r="F444" s="150" t="s">
        <v>56</v>
      </c>
      <c r="G444" s="150" t="s">
        <v>9</v>
      </c>
      <c r="H444" s="150" t="s">
        <v>63</v>
      </c>
      <c r="I444" s="150" t="s">
        <v>722</v>
      </c>
      <c r="J444" s="151" t="s">
        <v>98</v>
      </c>
      <c r="K444" s="181" t="s">
        <v>103</v>
      </c>
      <c r="L444" s="181" t="s">
        <v>12</v>
      </c>
      <c r="M444" s="181" t="s">
        <v>13</v>
      </c>
      <c r="N444" s="181" t="s">
        <v>710</v>
      </c>
      <c r="O444" s="181" t="s">
        <v>40</v>
      </c>
      <c r="P444" s="182">
        <v>0</v>
      </c>
      <c r="Q444" s="182">
        <v>0</v>
      </c>
      <c r="R444" s="182">
        <v>0</v>
      </c>
      <c r="S444" s="183" t="s">
        <v>10</v>
      </c>
      <c r="T444" s="184"/>
      <c r="U444" s="185"/>
      <c r="V444" s="184"/>
      <c r="W444" s="185"/>
      <c r="X444" s="184"/>
      <c r="Y444" s="185"/>
    </row>
    <row r="445" spans="1:25" s="186" customFormat="1" ht="42" customHeight="1" x14ac:dyDescent="0.3">
      <c r="A445" s="1025"/>
      <c r="B445" s="1028"/>
      <c r="C445" s="149" t="s">
        <v>54</v>
      </c>
      <c r="D445" s="150" t="s">
        <v>55</v>
      </c>
      <c r="E445" s="150" t="s">
        <v>56</v>
      </c>
      <c r="F445" s="150"/>
      <c r="G445" s="150"/>
      <c r="H445" s="150"/>
      <c r="I445" s="150"/>
      <c r="J445" s="151" t="s">
        <v>98</v>
      </c>
      <c r="K445" s="181" t="s">
        <v>103</v>
      </c>
      <c r="L445" s="181" t="s">
        <v>12</v>
      </c>
      <c r="M445" s="181" t="s">
        <v>13</v>
      </c>
      <c r="N445" s="181" t="s">
        <v>716</v>
      </c>
      <c r="O445" s="181" t="s">
        <v>40</v>
      </c>
      <c r="P445" s="182">
        <v>0</v>
      </c>
      <c r="Q445" s="182"/>
      <c r="R445" s="182"/>
      <c r="S445" s="183" t="s">
        <v>10</v>
      </c>
      <c r="T445" s="184"/>
      <c r="U445" s="185"/>
      <c r="V445" s="184"/>
      <c r="W445" s="185"/>
      <c r="X445" s="184"/>
      <c r="Y445" s="185"/>
    </row>
    <row r="446" spans="1:25" s="186" customFormat="1" ht="42" customHeight="1" x14ac:dyDescent="0.3">
      <c r="A446" s="1025"/>
      <c r="B446" s="1028"/>
      <c r="C446" s="149" t="s">
        <v>54</v>
      </c>
      <c r="D446" s="150" t="s">
        <v>55</v>
      </c>
      <c r="E446" s="150" t="s">
        <v>56</v>
      </c>
      <c r="F446" s="150"/>
      <c r="G446" s="150"/>
      <c r="H446" s="150"/>
      <c r="I446" s="150"/>
      <c r="J446" s="151" t="s">
        <v>98</v>
      </c>
      <c r="K446" s="181" t="s">
        <v>103</v>
      </c>
      <c r="L446" s="181" t="s">
        <v>12</v>
      </c>
      <c r="M446" s="181" t="s">
        <v>13</v>
      </c>
      <c r="N446" s="181" t="s">
        <v>716</v>
      </c>
      <c r="O446" s="181" t="s">
        <v>40</v>
      </c>
      <c r="P446" s="182">
        <v>0</v>
      </c>
      <c r="Q446" s="182"/>
      <c r="R446" s="182"/>
      <c r="S446" s="183" t="s">
        <v>10</v>
      </c>
      <c r="T446" s="184"/>
      <c r="U446" s="185"/>
      <c r="V446" s="184"/>
      <c r="W446" s="185"/>
      <c r="X446" s="184"/>
      <c r="Y446" s="185"/>
    </row>
    <row r="447" spans="1:25" s="186" customFormat="1" ht="42" customHeight="1" x14ac:dyDescent="0.3">
      <c r="A447" s="1025"/>
      <c r="B447" s="1028"/>
      <c r="C447" s="149" t="s">
        <v>54</v>
      </c>
      <c r="D447" s="150" t="s">
        <v>55</v>
      </c>
      <c r="E447" s="150" t="s">
        <v>56</v>
      </c>
      <c r="F447" s="150"/>
      <c r="G447" s="150"/>
      <c r="H447" s="150"/>
      <c r="I447" s="150"/>
      <c r="J447" s="151" t="s">
        <v>98</v>
      </c>
      <c r="K447" s="181" t="s">
        <v>103</v>
      </c>
      <c r="L447" s="181" t="s">
        <v>12</v>
      </c>
      <c r="M447" s="181" t="s">
        <v>13</v>
      </c>
      <c r="N447" s="181" t="s">
        <v>716</v>
      </c>
      <c r="O447" s="181" t="s">
        <v>40</v>
      </c>
      <c r="P447" s="182">
        <v>0</v>
      </c>
      <c r="Q447" s="182"/>
      <c r="R447" s="182"/>
      <c r="S447" s="183" t="s">
        <v>10</v>
      </c>
      <c r="T447" s="184"/>
      <c r="U447" s="185"/>
      <c r="V447" s="184"/>
      <c r="W447" s="185"/>
      <c r="X447" s="184"/>
      <c r="Y447" s="185"/>
    </row>
    <row r="448" spans="1:25" s="186" customFormat="1" ht="42" customHeight="1" x14ac:dyDescent="0.3">
      <c r="A448" s="1025"/>
      <c r="B448" s="1028"/>
      <c r="C448" s="149" t="s">
        <v>54</v>
      </c>
      <c r="D448" s="150" t="s">
        <v>55</v>
      </c>
      <c r="E448" s="150" t="s">
        <v>56</v>
      </c>
      <c r="F448" s="150"/>
      <c r="G448" s="150"/>
      <c r="H448" s="150"/>
      <c r="I448" s="150"/>
      <c r="J448" s="151" t="s">
        <v>98</v>
      </c>
      <c r="K448" s="181" t="s">
        <v>103</v>
      </c>
      <c r="L448" s="181" t="s">
        <v>12</v>
      </c>
      <c r="M448" s="181" t="s">
        <v>13</v>
      </c>
      <c r="N448" s="181" t="s">
        <v>719</v>
      </c>
      <c r="O448" s="181" t="s">
        <v>40</v>
      </c>
      <c r="P448" s="182">
        <v>0</v>
      </c>
      <c r="Q448" s="182"/>
      <c r="R448" s="182"/>
      <c r="S448" s="183" t="s">
        <v>10</v>
      </c>
      <c r="T448" s="184"/>
      <c r="U448" s="185"/>
      <c r="V448" s="184"/>
      <c r="W448" s="185"/>
      <c r="X448" s="184"/>
      <c r="Y448" s="185"/>
    </row>
    <row r="449" spans="1:31" s="186" customFormat="1" ht="42" customHeight="1" x14ac:dyDescent="0.3">
      <c r="A449" s="1025"/>
      <c r="B449" s="1028"/>
      <c r="C449" s="149" t="s">
        <v>54</v>
      </c>
      <c r="D449" s="150" t="s">
        <v>55</v>
      </c>
      <c r="E449" s="150" t="s">
        <v>56</v>
      </c>
      <c r="F449" s="150"/>
      <c r="G449" s="150"/>
      <c r="H449" s="150"/>
      <c r="I449" s="150"/>
      <c r="J449" s="151" t="s">
        <v>98</v>
      </c>
      <c r="K449" s="181" t="s">
        <v>103</v>
      </c>
      <c r="L449" s="181" t="s">
        <v>12</v>
      </c>
      <c r="M449" s="181" t="s">
        <v>13</v>
      </c>
      <c r="N449" s="181" t="s">
        <v>719</v>
      </c>
      <c r="O449" s="181" t="s">
        <v>40</v>
      </c>
      <c r="P449" s="182">
        <v>0</v>
      </c>
      <c r="Q449" s="182"/>
      <c r="R449" s="182"/>
      <c r="S449" s="183" t="s">
        <v>10</v>
      </c>
      <c r="T449" s="184"/>
      <c r="U449" s="185"/>
      <c r="V449" s="184"/>
      <c r="W449" s="185"/>
      <c r="X449" s="184"/>
      <c r="Y449" s="185"/>
    </row>
    <row r="450" spans="1:31" s="186" customFormat="1" ht="42" customHeight="1" x14ac:dyDescent="0.3">
      <c r="A450" s="1024" t="s">
        <v>72</v>
      </c>
      <c r="B450" s="1028"/>
      <c r="C450" s="149" t="s">
        <v>54</v>
      </c>
      <c r="D450" s="150" t="s">
        <v>55</v>
      </c>
      <c r="E450" s="150" t="s">
        <v>56</v>
      </c>
      <c r="F450" s="150" t="s">
        <v>56</v>
      </c>
      <c r="G450" s="150" t="s">
        <v>57</v>
      </c>
      <c r="H450" s="150" t="s">
        <v>56</v>
      </c>
      <c r="I450" s="150" t="s">
        <v>64</v>
      </c>
      <c r="J450" s="151" t="s">
        <v>98</v>
      </c>
      <c r="K450" s="181" t="s">
        <v>73</v>
      </c>
      <c r="L450" s="181" t="s">
        <v>12</v>
      </c>
      <c r="M450" s="181" t="s">
        <v>13</v>
      </c>
      <c r="N450" s="181" t="s">
        <v>10</v>
      </c>
      <c r="O450" s="181" t="s">
        <v>14</v>
      </c>
      <c r="P450" s="182">
        <f>'226 (2022)ВНЕБ, 140Д'!F81+'226 (2022)ВНЕБ, 150Д'!F81+'226 (2022)ВНЕБ, 400Д'!F81</f>
        <v>0</v>
      </c>
      <c r="Q450" s="182">
        <f>'226 (2023)ВНЕБ, 150Д'!F80</f>
        <v>0</v>
      </c>
      <c r="R450" s="182">
        <f>'226 (2024)ВНЕБ, 150Д'!F80</f>
        <v>0</v>
      </c>
      <c r="S450" s="183" t="s">
        <v>10</v>
      </c>
      <c r="T450" s="184"/>
      <c r="U450" s="185"/>
      <c r="V450" s="184"/>
      <c r="W450" s="185"/>
      <c r="X450" s="184"/>
      <c r="Y450" s="185"/>
    </row>
    <row r="451" spans="1:31" s="186" customFormat="1" ht="42" customHeight="1" x14ac:dyDescent="0.3">
      <c r="A451" s="1025"/>
      <c r="B451" s="1028"/>
      <c r="C451" s="149" t="s">
        <v>54</v>
      </c>
      <c r="D451" s="150" t="s">
        <v>55</v>
      </c>
      <c r="E451" s="150" t="s">
        <v>56</v>
      </c>
      <c r="F451" s="150" t="s">
        <v>56</v>
      </c>
      <c r="G451" s="150" t="s">
        <v>57</v>
      </c>
      <c r="H451" s="150" t="s">
        <v>56</v>
      </c>
      <c r="I451" s="150" t="s">
        <v>64</v>
      </c>
      <c r="J451" s="151" t="s">
        <v>98</v>
      </c>
      <c r="K451" s="181" t="s">
        <v>73</v>
      </c>
      <c r="L451" s="181" t="s">
        <v>52</v>
      </c>
      <c r="M451" s="181" t="s">
        <v>13</v>
      </c>
      <c r="N451" s="181" t="s">
        <v>10</v>
      </c>
      <c r="O451" s="181" t="s">
        <v>14</v>
      </c>
      <c r="P451" s="182">
        <f>'226 (2022)ВНЕБ, 140Д'!F152+'226 (2022)ВНЕБ, 150Д'!F152+'226 (2022)ВНЕБ, 400Д'!F152</f>
        <v>0</v>
      </c>
      <c r="Q451" s="182"/>
      <c r="R451" s="182"/>
      <c r="S451" s="183" t="s">
        <v>10</v>
      </c>
      <c r="T451" s="184"/>
      <c r="U451" s="185"/>
      <c r="V451" s="184"/>
      <c r="W451" s="185"/>
      <c r="X451" s="184"/>
      <c r="Y451" s="185"/>
    </row>
    <row r="452" spans="1:31" s="186" customFormat="1" ht="42" customHeight="1" x14ac:dyDescent="0.3">
      <c r="A452" s="1025"/>
      <c r="B452" s="1028"/>
      <c r="C452" s="149" t="s">
        <v>54</v>
      </c>
      <c r="D452" s="150" t="s">
        <v>55</v>
      </c>
      <c r="E452" s="150" t="s">
        <v>56</v>
      </c>
      <c r="F452" s="150" t="s">
        <v>56</v>
      </c>
      <c r="G452" s="150" t="s">
        <v>57</v>
      </c>
      <c r="H452" s="150" t="s">
        <v>56</v>
      </c>
      <c r="I452" s="150" t="s">
        <v>64</v>
      </c>
      <c r="J452" s="151" t="s">
        <v>98</v>
      </c>
      <c r="K452" s="181" t="s">
        <v>73</v>
      </c>
      <c r="L452" s="181" t="s">
        <v>12</v>
      </c>
      <c r="M452" s="181" t="s">
        <v>13</v>
      </c>
      <c r="N452" s="181" t="s">
        <v>10</v>
      </c>
      <c r="O452" s="181" t="s">
        <v>656</v>
      </c>
      <c r="P452" s="182">
        <v>0</v>
      </c>
      <c r="Q452" s="182"/>
      <c r="R452" s="182"/>
      <c r="S452" s="183" t="s">
        <v>10</v>
      </c>
      <c r="T452" s="184"/>
      <c r="U452" s="185"/>
      <c r="V452" s="184"/>
      <c r="W452" s="185"/>
      <c r="X452" s="184"/>
      <c r="Y452" s="185"/>
    </row>
    <row r="453" spans="1:31" s="186" customFormat="1" ht="42" customHeight="1" x14ac:dyDescent="0.3">
      <c r="A453" s="1025"/>
      <c r="B453" s="1028"/>
      <c r="C453" s="149" t="s">
        <v>54</v>
      </c>
      <c r="D453" s="150" t="s">
        <v>55</v>
      </c>
      <c r="E453" s="150" t="s">
        <v>56</v>
      </c>
      <c r="F453" s="150" t="s">
        <v>56</v>
      </c>
      <c r="G453" s="150" t="s">
        <v>57</v>
      </c>
      <c r="H453" s="150" t="s">
        <v>56</v>
      </c>
      <c r="I453" s="150" t="s">
        <v>64</v>
      </c>
      <c r="J453" s="151" t="s">
        <v>98</v>
      </c>
      <c r="K453" s="181" t="s">
        <v>73</v>
      </c>
      <c r="L453" s="181" t="s">
        <v>52</v>
      </c>
      <c r="M453" s="181" t="s">
        <v>13</v>
      </c>
      <c r="N453" s="181" t="s">
        <v>10</v>
      </c>
      <c r="O453" s="181" t="s">
        <v>656</v>
      </c>
      <c r="P453" s="182">
        <v>0</v>
      </c>
      <c r="Q453" s="182"/>
      <c r="R453" s="182"/>
      <c r="S453" s="183" t="s">
        <v>10</v>
      </c>
      <c r="T453" s="184"/>
      <c r="U453" s="185"/>
      <c r="V453" s="184"/>
      <c r="W453" s="185"/>
      <c r="X453" s="184"/>
      <c r="Y453" s="185"/>
    </row>
    <row r="454" spans="1:31" s="186" customFormat="1" ht="42" customHeight="1" x14ac:dyDescent="0.3">
      <c r="A454" s="1025"/>
      <c r="B454" s="1028"/>
      <c r="C454" s="149" t="s">
        <v>54</v>
      </c>
      <c r="D454" s="150" t="s">
        <v>55</v>
      </c>
      <c r="E454" s="150" t="s">
        <v>56</v>
      </c>
      <c r="F454" s="150" t="s">
        <v>56</v>
      </c>
      <c r="G454" s="150" t="s">
        <v>57</v>
      </c>
      <c r="H454" s="150" t="s">
        <v>56</v>
      </c>
      <c r="I454" s="150" t="s">
        <v>64</v>
      </c>
      <c r="J454" s="151" t="s">
        <v>98</v>
      </c>
      <c r="K454" s="181" t="s">
        <v>73</v>
      </c>
      <c r="L454" s="181" t="s">
        <v>12</v>
      </c>
      <c r="M454" s="181" t="s">
        <v>13</v>
      </c>
      <c r="N454" s="181" t="s">
        <v>10</v>
      </c>
      <c r="O454" s="181" t="s">
        <v>657</v>
      </c>
      <c r="P454" s="182">
        <v>0</v>
      </c>
      <c r="Q454" s="182"/>
      <c r="R454" s="182"/>
      <c r="S454" s="183" t="s">
        <v>10</v>
      </c>
      <c r="T454" s="184"/>
      <c r="U454" s="185"/>
      <c r="V454" s="184"/>
      <c r="W454" s="185"/>
      <c r="X454" s="184"/>
      <c r="Y454" s="185"/>
    </row>
    <row r="455" spans="1:31" s="186" customFormat="1" ht="42" customHeight="1" x14ac:dyDescent="0.3">
      <c r="A455" s="1025"/>
      <c r="B455" s="1028"/>
      <c r="C455" s="149" t="s">
        <v>54</v>
      </c>
      <c r="D455" s="150" t="s">
        <v>55</v>
      </c>
      <c r="E455" s="150" t="s">
        <v>56</v>
      </c>
      <c r="F455" s="150" t="s">
        <v>56</v>
      </c>
      <c r="G455" s="150" t="s">
        <v>57</v>
      </c>
      <c r="H455" s="150" t="s">
        <v>56</v>
      </c>
      <c r="I455" s="150" t="s">
        <v>64</v>
      </c>
      <c r="J455" s="151" t="s">
        <v>98</v>
      </c>
      <c r="K455" s="181" t="s">
        <v>73</v>
      </c>
      <c r="L455" s="181" t="s">
        <v>52</v>
      </c>
      <c r="M455" s="181" t="s">
        <v>13</v>
      </c>
      <c r="N455" s="181" t="s">
        <v>10</v>
      </c>
      <c r="O455" s="181" t="s">
        <v>657</v>
      </c>
      <c r="P455" s="182">
        <v>0</v>
      </c>
      <c r="Q455" s="182"/>
      <c r="R455" s="182"/>
      <c r="S455" s="183" t="s">
        <v>10</v>
      </c>
      <c r="T455" s="184"/>
      <c r="U455" s="185"/>
      <c r="V455" s="184"/>
      <c r="W455" s="185"/>
      <c r="X455" s="184"/>
      <c r="Y455" s="185"/>
    </row>
    <row r="456" spans="1:31" s="186" customFormat="1" ht="42" customHeight="1" x14ac:dyDescent="0.3">
      <c r="A456" s="1025"/>
      <c r="B456" s="1028"/>
      <c r="C456" s="149" t="s">
        <v>54</v>
      </c>
      <c r="D456" s="150" t="s">
        <v>55</v>
      </c>
      <c r="E456" s="150" t="s">
        <v>56</v>
      </c>
      <c r="F456" s="150" t="s">
        <v>56</v>
      </c>
      <c r="G456" s="150" t="s">
        <v>57</v>
      </c>
      <c r="H456" s="150" t="s">
        <v>56</v>
      </c>
      <c r="I456" s="150" t="s">
        <v>64</v>
      </c>
      <c r="J456" s="151" t="s">
        <v>98</v>
      </c>
      <c r="K456" s="181" t="s">
        <v>73</v>
      </c>
      <c r="L456" s="181" t="s">
        <v>12</v>
      </c>
      <c r="M456" s="181" t="s">
        <v>13</v>
      </c>
      <c r="N456" s="181" t="s">
        <v>34</v>
      </c>
      <c r="O456" s="181" t="s">
        <v>25</v>
      </c>
      <c r="P456" s="182">
        <f>'226 (2022)Р-Н'!F79</f>
        <v>116031.3</v>
      </c>
      <c r="Q456" s="182">
        <f>'226 (2023)Р-Н'!F78</f>
        <v>116398.3</v>
      </c>
      <c r="R456" s="182">
        <f>'226 (2024)Р-Н'!F78</f>
        <v>156500</v>
      </c>
      <c r="S456" s="183" t="s">
        <v>10</v>
      </c>
      <c r="T456" s="184"/>
      <c r="U456" s="185"/>
      <c r="V456" s="184"/>
      <c r="W456" s="185"/>
      <c r="X456" s="184"/>
      <c r="Y456" s="185"/>
    </row>
    <row r="457" spans="1:31" s="186" customFormat="1" ht="42" customHeight="1" x14ac:dyDescent="0.3">
      <c r="A457" s="1025"/>
      <c r="B457" s="1028"/>
      <c r="C457" s="149" t="s">
        <v>54</v>
      </c>
      <c r="D457" s="150" t="s">
        <v>55</v>
      </c>
      <c r="E457" s="150" t="s">
        <v>56</v>
      </c>
      <c r="F457" s="150" t="s">
        <v>56</v>
      </c>
      <c r="G457" s="150" t="s">
        <v>57</v>
      </c>
      <c r="H457" s="150" t="s">
        <v>56</v>
      </c>
      <c r="I457" s="150" t="s">
        <v>64</v>
      </c>
      <c r="J457" s="151" t="s">
        <v>98</v>
      </c>
      <c r="K457" s="181" t="s">
        <v>73</v>
      </c>
      <c r="L457" s="181" t="s">
        <v>52</v>
      </c>
      <c r="M457" s="181" t="s">
        <v>13</v>
      </c>
      <c r="N457" s="181" t="s">
        <v>10</v>
      </c>
      <c r="O457" s="181" t="s">
        <v>25</v>
      </c>
      <c r="P457" s="182">
        <f>'226 (2022)Р-Н'!F147+'226 (2022)Р-Н'!F215</f>
        <v>367</v>
      </c>
      <c r="Q457" s="182"/>
      <c r="R457" s="182"/>
      <c r="S457" s="183" t="s">
        <v>10</v>
      </c>
      <c r="T457" s="184"/>
      <c r="U457" s="185"/>
      <c r="V457" s="184"/>
      <c r="W457" s="185"/>
      <c r="X457" s="184"/>
      <c r="Y457" s="185"/>
    </row>
    <row r="458" spans="1:31" s="186" customFormat="1" ht="42" customHeight="1" x14ac:dyDescent="0.3">
      <c r="A458" s="1025"/>
      <c r="B458" s="1028"/>
      <c r="C458" s="149" t="s">
        <v>54</v>
      </c>
      <c r="D458" s="150" t="s">
        <v>55</v>
      </c>
      <c r="E458" s="150" t="s">
        <v>56</v>
      </c>
      <c r="F458" s="150" t="s">
        <v>56</v>
      </c>
      <c r="G458" s="150" t="s">
        <v>57</v>
      </c>
      <c r="H458" s="150" t="s">
        <v>56</v>
      </c>
      <c r="I458" s="150" t="s">
        <v>58</v>
      </c>
      <c r="J458" s="151" t="s">
        <v>98</v>
      </c>
      <c r="K458" s="181" t="s">
        <v>73</v>
      </c>
      <c r="L458" s="181" t="s">
        <v>12</v>
      </c>
      <c r="M458" s="181" t="s">
        <v>13</v>
      </c>
      <c r="N458" s="181" t="s">
        <v>20</v>
      </c>
      <c r="O458" s="181" t="s">
        <v>21</v>
      </c>
      <c r="P458" s="182">
        <f>'226 (2022)КРАЙ'!F42</f>
        <v>215000</v>
      </c>
      <c r="Q458" s="182">
        <f>'226 (2023)КРАЙ'!F38</f>
        <v>215000</v>
      </c>
      <c r="R458" s="182">
        <f>'226 (2024)КРАЙ'!F38</f>
        <v>215000</v>
      </c>
      <c r="S458" s="183" t="s">
        <v>10</v>
      </c>
      <c r="T458" s="184"/>
      <c r="U458" s="185"/>
      <c r="V458" s="184"/>
      <c r="W458" s="185"/>
      <c r="X458" s="184"/>
      <c r="Y458" s="185"/>
    </row>
    <row r="459" spans="1:31" s="186" customFormat="1" ht="42" customHeight="1" x14ac:dyDescent="0.3">
      <c r="A459" s="1025"/>
      <c r="B459" s="1028"/>
      <c r="C459" s="149" t="s">
        <v>54</v>
      </c>
      <c r="D459" s="150" t="s">
        <v>55</v>
      </c>
      <c r="E459" s="150" t="s">
        <v>56</v>
      </c>
      <c r="F459" s="150" t="s">
        <v>56</v>
      </c>
      <c r="G459" s="150" t="s">
        <v>57</v>
      </c>
      <c r="H459" s="150" t="s">
        <v>56</v>
      </c>
      <c r="I459" s="150" t="s">
        <v>58</v>
      </c>
      <c r="J459" s="193" t="s">
        <v>98</v>
      </c>
      <c r="K459" s="193" t="s">
        <v>73</v>
      </c>
      <c r="L459" s="181" t="s">
        <v>52</v>
      </c>
      <c r="M459" s="181" t="s">
        <v>13</v>
      </c>
      <c r="N459" s="181" t="s">
        <v>10</v>
      </c>
      <c r="O459" s="181" t="s">
        <v>21</v>
      </c>
      <c r="P459" s="195">
        <f>'226 (2022)КРАЙ'!F73</f>
        <v>0</v>
      </c>
      <c r="Q459" s="182"/>
      <c r="R459" s="182"/>
      <c r="S459" s="183" t="s">
        <v>10</v>
      </c>
      <c r="T459" s="184"/>
      <c r="U459" s="185"/>
      <c r="V459" s="184"/>
      <c r="W459" s="185"/>
      <c r="X459" s="184"/>
      <c r="Y459" s="185"/>
    </row>
    <row r="460" spans="1:31" s="186" customFormat="1" ht="42" customHeight="1" x14ac:dyDescent="0.3">
      <c r="A460" s="1025"/>
      <c r="B460" s="1028"/>
      <c r="C460" s="149" t="s">
        <v>54</v>
      </c>
      <c r="D460" s="150" t="s">
        <v>55</v>
      </c>
      <c r="E460" s="150" t="s">
        <v>56</v>
      </c>
      <c r="F460" s="150" t="s">
        <v>56</v>
      </c>
      <c r="G460" s="150" t="s">
        <v>57</v>
      </c>
      <c r="H460" s="150" t="s">
        <v>56</v>
      </c>
      <c r="I460" s="150" t="s">
        <v>799</v>
      </c>
      <c r="J460" s="151" t="s">
        <v>98</v>
      </c>
      <c r="K460" s="181" t="s">
        <v>73</v>
      </c>
      <c r="L460" s="181" t="s">
        <v>12</v>
      </c>
      <c r="M460" s="181" t="s">
        <v>13</v>
      </c>
      <c r="N460" s="181" t="s">
        <v>42</v>
      </c>
      <c r="O460" s="181" t="s">
        <v>40</v>
      </c>
      <c r="P460" s="182">
        <f>'226 (2022)005.00.0000 ЗСК'!F44</f>
        <v>0</v>
      </c>
      <c r="Q460" s="182"/>
      <c r="R460" s="182"/>
      <c r="S460" s="183" t="s">
        <v>10</v>
      </c>
      <c r="T460" s="184"/>
      <c r="U460" s="185"/>
      <c r="V460" s="184"/>
      <c r="W460" s="185"/>
      <c r="X460" s="184"/>
      <c r="Y460" s="185"/>
    </row>
    <row r="461" spans="1:31" s="186" customFormat="1" ht="42" customHeight="1" x14ac:dyDescent="0.3">
      <c r="A461" s="1025"/>
      <c r="B461" s="1028"/>
      <c r="C461" s="149" t="s">
        <v>54</v>
      </c>
      <c r="D461" s="150" t="s">
        <v>55</v>
      </c>
      <c r="E461" s="150" t="s">
        <v>56</v>
      </c>
      <c r="F461" s="150" t="s">
        <v>56</v>
      </c>
      <c r="G461" s="150" t="s">
        <v>57</v>
      </c>
      <c r="H461" s="150" t="s">
        <v>56</v>
      </c>
      <c r="I461" s="150" t="s">
        <v>726</v>
      </c>
      <c r="J461" s="151" t="s">
        <v>98</v>
      </c>
      <c r="K461" s="181" t="s">
        <v>73</v>
      </c>
      <c r="L461" s="181" t="s">
        <v>12</v>
      </c>
      <c r="M461" s="181" t="s">
        <v>13</v>
      </c>
      <c r="N461" s="181" t="s">
        <v>696</v>
      </c>
      <c r="O461" s="181" t="s">
        <v>43</v>
      </c>
      <c r="P461" s="182">
        <f>'226 (2024)020.00.0001 5руб'!F44</f>
        <v>166600</v>
      </c>
      <c r="Q461" s="182">
        <f>'226 (2023)020.00.0001 5руб'!F44</f>
        <v>166600</v>
      </c>
      <c r="R461" s="182">
        <f>'226 (2024)020.00.0001 5руб'!F44</f>
        <v>166600</v>
      </c>
      <c r="S461" s="183" t="s">
        <v>10</v>
      </c>
      <c r="T461" s="184"/>
      <c r="U461" s="185"/>
      <c r="V461" s="184"/>
      <c r="W461" s="185"/>
      <c r="X461" s="184"/>
      <c r="Y461" s="185"/>
      <c r="Z461" s="189"/>
      <c r="AA461" s="189"/>
      <c r="AB461" s="189"/>
      <c r="AC461" s="189"/>
      <c r="AD461" s="189"/>
      <c r="AE461" s="189"/>
    </row>
    <row r="462" spans="1:31" s="186" customFormat="1" ht="42" customHeight="1" x14ac:dyDescent="0.3">
      <c r="A462" s="1025"/>
      <c r="B462" s="1028"/>
      <c r="C462" s="149" t="s">
        <v>54</v>
      </c>
      <c r="D462" s="150" t="s">
        <v>55</v>
      </c>
      <c r="E462" s="150" t="s">
        <v>55</v>
      </c>
      <c r="F462" s="150" t="s">
        <v>56</v>
      </c>
      <c r="G462" s="150" t="s">
        <v>9</v>
      </c>
      <c r="H462" s="150" t="s">
        <v>56</v>
      </c>
      <c r="I462" s="150" t="s">
        <v>727</v>
      </c>
      <c r="J462" s="151" t="s">
        <v>98</v>
      </c>
      <c r="K462" s="181" t="s">
        <v>73</v>
      </c>
      <c r="L462" s="181" t="s">
        <v>12</v>
      </c>
      <c r="M462" s="181" t="s">
        <v>13</v>
      </c>
      <c r="N462" s="181" t="s">
        <v>698</v>
      </c>
      <c r="O462" s="181" t="s">
        <v>43</v>
      </c>
      <c r="P462" s="182">
        <f>'226 (2022)020.00.0003 ЛагерьЛТО'!F44</f>
        <v>27286.880000000001</v>
      </c>
      <c r="Q462" s="182">
        <f>'226 (2023)020.00.0003 ЛагерьЛТО'!F44</f>
        <v>27286.880000000001</v>
      </c>
      <c r="R462" s="182">
        <f>'226 (2024)020.00.0003 ЛагерьЛТО'!F44</f>
        <v>27286.880000000001</v>
      </c>
      <c r="S462" s="183" t="s">
        <v>10</v>
      </c>
      <c r="T462" s="184"/>
      <c r="U462" s="185"/>
      <c r="V462" s="184"/>
      <c r="W462" s="185"/>
      <c r="X462" s="184"/>
      <c r="Y462" s="185"/>
      <c r="Z462" s="189"/>
      <c r="AA462" s="189"/>
      <c r="AB462" s="189"/>
      <c r="AC462" s="189"/>
      <c r="AD462" s="189"/>
      <c r="AE462" s="189"/>
    </row>
    <row r="463" spans="1:31" s="186" customFormat="1" ht="42" customHeight="1" x14ac:dyDescent="0.3">
      <c r="A463" s="1025"/>
      <c r="B463" s="1028"/>
      <c r="C463" s="149" t="s">
        <v>54</v>
      </c>
      <c r="D463" s="150" t="s">
        <v>55</v>
      </c>
      <c r="E463" s="150" t="s">
        <v>56</v>
      </c>
      <c r="F463" s="150" t="s">
        <v>56</v>
      </c>
      <c r="G463" s="150" t="s">
        <v>57</v>
      </c>
      <c r="H463" s="150" t="s">
        <v>56</v>
      </c>
      <c r="I463" s="150" t="s">
        <v>128</v>
      </c>
      <c r="J463" s="151" t="s">
        <v>98</v>
      </c>
      <c r="K463" s="181" t="s">
        <v>73</v>
      </c>
      <c r="L463" s="181" t="s">
        <v>12</v>
      </c>
      <c r="M463" s="181" t="s">
        <v>13</v>
      </c>
      <c r="N463" s="181" t="s">
        <v>44</v>
      </c>
      <c r="O463" s="181" t="s">
        <v>43</v>
      </c>
      <c r="P463" s="182">
        <v>0</v>
      </c>
      <c r="Q463" s="182"/>
      <c r="R463" s="182"/>
      <c r="S463" s="183" t="s">
        <v>10</v>
      </c>
      <c r="T463" s="184"/>
      <c r="U463" s="185"/>
      <c r="V463" s="184"/>
      <c r="W463" s="185"/>
      <c r="X463" s="184"/>
      <c r="Y463" s="185"/>
      <c r="Z463" s="189"/>
      <c r="AA463" s="189"/>
      <c r="AB463" s="189"/>
      <c r="AC463" s="189"/>
      <c r="AD463" s="189"/>
      <c r="AE463" s="189"/>
    </row>
    <row r="464" spans="1:31" s="186" customFormat="1" ht="42" customHeight="1" x14ac:dyDescent="0.3">
      <c r="A464" s="1025"/>
      <c r="B464" s="1028"/>
      <c r="C464" s="149" t="s">
        <v>54</v>
      </c>
      <c r="D464" s="150" t="s">
        <v>55</v>
      </c>
      <c r="E464" s="150" t="s">
        <v>56</v>
      </c>
      <c r="F464" s="150" t="s">
        <v>56</v>
      </c>
      <c r="G464" s="150" t="s">
        <v>57</v>
      </c>
      <c r="H464" s="150" t="s">
        <v>801</v>
      </c>
      <c r="I464" s="150" t="s">
        <v>800</v>
      </c>
      <c r="J464" s="151" t="s">
        <v>98</v>
      </c>
      <c r="K464" s="181" t="s">
        <v>73</v>
      </c>
      <c r="L464" s="181" t="s">
        <v>12</v>
      </c>
      <c r="M464" s="181" t="s">
        <v>13</v>
      </c>
      <c r="N464" s="181" t="s">
        <v>701</v>
      </c>
      <c r="O464" s="181" t="s">
        <v>43</v>
      </c>
      <c r="P464" s="182">
        <v>0</v>
      </c>
      <c r="Q464" s="182"/>
      <c r="R464" s="182"/>
      <c r="S464" s="183" t="s">
        <v>10</v>
      </c>
      <c r="T464" s="184"/>
      <c r="U464" s="185"/>
      <c r="V464" s="184"/>
      <c r="W464" s="185"/>
      <c r="X464" s="184"/>
      <c r="Y464" s="185"/>
      <c r="Z464" s="189"/>
      <c r="AA464" s="189"/>
      <c r="AB464" s="189"/>
      <c r="AC464" s="189"/>
      <c r="AD464" s="189"/>
      <c r="AE464" s="189"/>
    </row>
    <row r="465" spans="1:31" s="186" customFormat="1" ht="42" customHeight="1" x14ac:dyDescent="0.3">
      <c r="A465" s="1025"/>
      <c r="B465" s="1028"/>
      <c r="C465" s="149" t="s">
        <v>54</v>
      </c>
      <c r="D465" s="150" t="s">
        <v>55</v>
      </c>
      <c r="E465" s="150" t="s">
        <v>56</v>
      </c>
      <c r="F465" s="150" t="s">
        <v>56</v>
      </c>
      <c r="G465" s="150" t="s">
        <v>57</v>
      </c>
      <c r="H465" s="150" t="s">
        <v>56</v>
      </c>
      <c r="I465" s="150" t="s">
        <v>128</v>
      </c>
      <c r="J465" s="151" t="s">
        <v>98</v>
      </c>
      <c r="K465" s="181" t="s">
        <v>73</v>
      </c>
      <c r="L465" s="181" t="s">
        <v>12</v>
      </c>
      <c r="M465" s="181" t="s">
        <v>13</v>
      </c>
      <c r="N465" s="181" t="s">
        <v>814</v>
      </c>
      <c r="O465" s="181" t="s">
        <v>43</v>
      </c>
      <c r="P465" s="182">
        <f>'226 (2022)020.00.0007 КРУГЛОСУТ'!F44</f>
        <v>1927200</v>
      </c>
      <c r="Q465" s="182">
        <f>'226 (2023)020.00.0007 КРУГЛ'!F44</f>
        <v>1599950</v>
      </c>
      <c r="R465" s="182">
        <f>'226 (2024)020.00.0007 КРУГЛ'!F44</f>
        <v>1418000</v>
      </c>
      <c r="S465" s="183" t="s">
        <v>10</v>
      </c>
      <c r="T465" s="184"/>
      <c r="U465" s="185"/>
      <c r="V465" s="184"/>
      <c r="W465" s="185"/>
      <c r="X465" s="184"/>
      <c r="Y465" s="185"/>
      <c r="Z465" s="189"/>
      <c r="AA465" s="189"/>
      <c r="AB465" s="189"/>
      <c r="AC465" s="189"/>
      <c r="AD465" s="189"/>
      <c r="AE465" s="189"/>
    </row>
    <row r="466" spans="1:31" s="186" customFormat="1" ht="42" customHeight="1" x14ac:dyDescent="0.3">
      <c r="A466" s="1025"/>
      <c r="B466" s="1028"/>
      <c r="C466" s="149" t="s">
        <v>54</v>
      </c>
      <c r="D466" s="150" t="s">
        <v>55</v>
      </c>
      <c r="E466" s="150" t="s">
        <v>56</v>
      </c>
      <c r="F466" s="150" t="s">
        <v>56</v>
      </c>
      <c r="G466" s="150" t="s">
        <v>57</v>
      </c>
      <c r="H466" s="150" t="s">
        <v>56</v>
      </c>
      <c r="I466" s="150" t="s">
        <v>726</v>
      </c>
      <c r="J466" s="151" t="s">
        <v>98</v>
      </c>
      <c r="K466" s="181" t="s">
        <v>73</v>
      </c>
      <c r="L466" s="181" t="s">
        <v>12</v>
      </c>
      <c r="M466" s="181" t="s">
        <v>13</v>
      </c>
      <c r="N466" s="181" t="s">
        <v>806</v>
      </c>
      <c r="O466" s="181" t="s">
        <v>43</v>
      </c>
      <c r="P466" s="182">
        <f>'226 (2022)020.00.0015 ГП(10210)'!F44</f>
        <v>184940</v>
      </c>
      <c r="Q466" s="182"/>
      <c r="R466" s="182"/>
      <c r="S466" s="183" t="s">
        <v>10</v>
      </c>
      <c r="T466" s="184"/>
      <c r="U466" s="185"/>
      <c r="V466" s="184"/>
      <c r="W466" s="185"/>
      <c r="X466" s="184"/>
      <c r="Y466" s="185"/>
      <c r="Z466" s="189"/>
      <c r="AA466" s="189"/>
      <c r="AB466" s="189"/>
      <c r="AC466" s="189"/>
      <c r="AD466" s="189"/>
      <c r="AE466" s="189"/>
    </row>
    <row r="467" spans="1:31" s="186" customFormat="1" ht="42" customHeight="1" x14ac:dyDescent="0.3">
      <c r="A467" s="1025"/>
      <c r="B467" s="1028"/>
      <c r="C467" s="149" t="s">
        <v>54</v>
      </c>
      <c r="D467" s="150" t="s">
        <v>55</v>
      </c>
      <c r="E467" s="150" t="s">
        <v>56</v>
      </c>
      <c r="F467" s="150" t="s">
        <v>56</v>
      </c>
      <c r="G467" s="150" t="s">
        <v>57</v>
      </c>
      <c r="H467" s="150" t="s">
        <v>56</v>
      </c>
      <c r="I467" s="150" t="s">
        <v>805</v>
      </c>
      <c r="J467" s="151" t="s">
        <v>98</v>
      </c>
      <c r="K467" s="181" t="s">
        <v>73</v>
      </c>
      <c r="L467" s="181" t="s">
        <v>12</v>
      </c>
      <c r="M467" s="181" t="s">
        <v>13</v>
      </c>
      <c r="N467" s="181" t="s">
        <v>705</v>
      </c>
      <c r="O467" s="181" t="s">
        <v>43</v>
      </c>
      <c r="P467" s="182">
        <f>'226(2022)020.00.0028Гор.пит(РБ)'!F44</f>
        <v>55938.19</v>
      </c>
      <c r="Q467" s="182">
        <f>'226(2023)020.00.0028Гор.пит(РБ)'!F44</f>
        <v>53250.02</v>
      </c>
      <c r="R467" s="182">
        <f>'226(2024)020.00.0028Гор.пит(РБ)'!F44</f>
        <v>54662.64</v>
      </c>
      <c r="S467" s="183" t="s">
        <v>10</v>
      </c>
      <c r="T467" s="184"/>
      <c r="U467" s="185"/>
      <c r="V467" s="184"/>
      <c r="W467" s="185"/>
      <c r="X467" s="184"/>
      <c r="Y467" s="185"/>
      <c r="Z467" s="189"/>
      <c r="AA467" s="189"/>
      <c r="AB467" s="189"/>
      <c r="AC467" s="189"/>
      <c r="AD467" s="189"/>
      <c r="AE467" s="189"/>
    </row>
    <row r="468" spans="1:31" s="186" customFormat="1" ht="42" customHeight="1" x14ac:dyDescent="0.3">
      <c r="A468" s="1025"/>
      <c r="B468" s="1028"/>
      <c r="C468" s="149" t="s">
        <v>54</v>
      </c>
      <c r="D468" s="150" t="s">
        <v>55</v>
      </c>
      <c r="E468" s="150" t="s">
        <v>56</v>
      </c>
      <c r="F468" s="150" t="s">
        <v>56</v>
      </c>
      <c r="G468" s="150" t="s">
        <v>57</v>
      </c>
      <c r="H468" s="150" t="s">
        <v>56</v>
      </c>
      <c r="I468" s="150" t="s">
        <v>726</v>
      </c>
      <c r="J468" s="151" t="s">
        <v>98</v>
      </c>
      <c r="K468" s="181" t="s">
        <v>73</v>
      </c>
      <c r="L468" s="181" t="s">
        <v>12</v>
      </c>
      <c r="M468" s="181" t="s">
        <v>13</v>
      </c>
      <c r="N468" s="181" t="s">
        <v>813</v>
      </c>
      <c r="O468" s="181" t="s">
        <v>43</v>
      </c>
      <c r="P468" s="182">
        <v>0</v>
      </c>
      <c r="Q468" s="182"/>
      <c r="R468" s="182"/>
      <c r="S468" s="183" t="s">
        <v>10</v>
      </c>
      <c r="T468" s="184"/>
      <c r="U468" s="185"/>
      <c r="V468" s="184"/>
      <c r="W468" s="185"/>
      <c r="X468" s="184"/>
      <c r="Y468" s="185"/>
      <c r="Z468" s="189"/>
      <c r="AA468" s="189"/>
      <c r="AB468" s="189"/>
      <c r="AC468" s="189"/>
      <c r="AD468" s="189"/>
      <c r="AE468" s="189"/>
    </row>
    <row r="469" spans="1:31" s="186" customFormat="1" ht="42" customHeight="1" x14ac:dyDescent="0.3">
      <c r="A469" s="1025"/>
      <c r="B469" s="1028"/>
      <c r="C469" s="149" t="s">
        <v>54</v>
      </c>
      <c r="D469" s="150" t="s">
        <v>55</v>
      </c>
      <c r="E469" s="150" t="s">
        <v>55</v>
      </c>
      <c r="F469" s="150" t="s">
        <v>56</v>
      </c>
      <c r="G469" s="150" t="s">
        <v>9</v>
      </c>
      <c r="H469" s="150" t="s">
        <v>56</v>
      </c>
      <c r="I469" s="150" t="s">
        <v>727</v>
      </c>
      <c r="J469" s="151" t="s">
        <v>98</v>
      </c>
      <c r="K469" s="181" t="s">
        <v>73</v>
      </c>
      <c r="L469" s="181" t="s">
        <v>12</v>
      </c>
      <c r="M469" s="181" t="s">
        <v>13</v>
      </c>
      <c r="N469" s="181" t="s">
        <v>977</v>
      </c>
      <c r="O469" s="181" t="s">
        <v>43</v>
      </c>
      <c r="P469" s="182">
        <f>'226(2022)020.00.0034Лагерь(мед)'!F44</f>
        <v>13834.72</v>
      </c>
      <c r="Q469" s="182">
        <f>'226(2023)020.00.0034Лагерь(мед)'!F44</f>
        <v>7004.68</v>
      </c>
      <c r="R469" s="182">
        <f>'226(2024)020.00.0034Лагерь(мед)'!F44</f>
        <v>7004.68</v>
      </c>
      <c r="S469" s="183" t="s">
        <v>10</v>
      </c>
      <c r="T469" s="184"/>
      <c r="U469" s="185"/>
      <c r="V469" s="184"/>
      <c r="W469" s="185"/>
      <c r="X469" s="184"/>
      <c r="Y469" s="185"/>
      <c r="Z469" s="189"/>
      <c r="AA469" s="189"/>
      <c r="AB469" s="189"/>
      <c r="AC469" s="189"/>
      <c r="AD469" s="189"/>
      <c r="AE469" s="189"/>
    </row>
    <row r="470" spans="1:31" s="186" customFormat="1" ht="42" customHeight="1" x14ac:dyDescent="0.3">
      <c r="A470" s="1025"/>
      <c r="B470" s="1028"/>
      <c r="C470" s="149" t="s">
        <v>54</v>
      </c>
      <c r="D470" s="150" t="s">
        <v>55</v>
      </c>
      <c r="E470" s="150" t="s">
        <v>56</v>
      </c>
      <c r="F470" s="150" t="s">
        <v>56</v>
      </c>
      <c r="G470" s="150" t="s">
        <v>57</v>
      </c>
      <c r="H470" s="150" t="s">
        <v>56</v>
      </c>
      <c r="I470" s="150" t="s">
        <v>128</v>
      </c>
      <c r="J470" s="151" t="s">
        <v>98</v>
      </c>
      <c r="K470" s="181" t="s">
        <v>73</v>
      </c>
      <c r="L470" s="181" t="s">
        <v>12</v>
      </c>
      <c r="M470" s="181" t="s">
        <v>13</v>
      </c>
      <c r="N470" s="181" t="s">
        <v>1117</v>
      </c>
      <c r="O470" s="181" t="s">
        <v>43</v>
      </c>
      <c r="P470" s="182">
        <v>0</v>
      </c>
      <c r="Q470" s="182"/>
      <c r="R470" s="182"/>
      <c r="S470" s="183" t="s">
        <v>10</v>
      </c>
      <c r="T470" s="184"/>
      <c r="U470" s="185"/>
      <c r="V470" s="184"/>
      <c r="W470" s="185"/>
      <c r="X470" s="184"/>
      <c r="Y470" s="185"/>
      <c r="Z470" s="189"/>
      <c r="AA470" s="189"/>
      <c r="AB470" s="189"/>
      <c r="AC470" s="189"/>
      <c r="AD470" s="189"/>
      <c r="AE470" s="189"/>
    </row>
    <row r="471" spans="1:31" s="186" customFormat="1" ht="42" customHeight="1" x14ac:dyDescent="0.3">
      <c r="A471" s="1025"/>
      <c r="B471" s="1028"/>
      <c r="C471" s="149" t="s">
        <v>54</v>
      </c>
      <c r="D471" s="150" t="s">
        <v>55</v>
      </c>
      <c r="E471" s="150" t="s">
        <v>56</v>
      </c>
      <c r="F471" s="150" t="s">
        <v>56</v>
      </c>
      <c r="G471" s="150" t="s">
        <v>57</v>
      </c>
      <c r="H471" s="150" t="s">
        <v>56</v>
      </c>
      <c r="I471" s="150" t="s">
        <v>726</v>
      </c>
      <c r="J471" s="151" t="s">
        <v>98</v>
      </c>
      <c r="K471" s="181" t="s">
        <v>73</v>
      </c>
      <c r="L471" s="181" t="s">
        <v>12</v>
      </c>
      <c r="M471" s="181" t="s">
        <v>13</v>
      </c>
      <c r="N471" s="181" t="s">
        <v>1123</v>
      </c>
      <c r="O471" s="181" t="s">
        <v>43</v>
      </c>
      <c r="P471" s="182">
        <v>0</v>
      </c>
      <c r="Q471" s="182"/>
      <c r="R471" s="182"/>
      <c r="S471" s="183" t="s">
        <v>10</v>
      </c>
      <c r="T471" s="184"/>
      <c r="U471" s="185"/>
      <c r="V471" s="184"/>
      <c r="W471" s="185"/>
      <c r="X471" s="184"/>
      <c r="Y471" s="185"/>
      <c r="Z471" s="189"/>
      <c r="AA471" s="189"/>
      <c r="AB471" s="189"/>
      <c r="AC471" s="189"/>
      <c r="AD471" s="189"/>
      <c r="AE471" s="189"/>
    </row>
    <row r="472" spans="1:31" s="186" customFormat="1" ht="42" customHeight="1" x14ac:dyDescent="0.3">
      <c r="A472" s="1025"/>
      <c r="B472" s="1028"/>
      <c r="C472" s="149" t="s">
        <v>54</v>
      </c>
      <c r="D472" s="150" t="s">
        <v>55</v>
      </c>
      <c r="E472" s="150" t="s">
        <v>56</v>
      </c>
      <c r="F472" s="150"/>
      <c r="G472" s="150"/>
      <c r="H472" s="150"/>
      <c r="I472" s="150"/>
      <c r="J472" s="151" t="s">
        <v>98</v>
      </c>
      <c r="K472" s="181" t="s">
        <v>73</v>
      </c>
      <c r="L472" s="181" t="s">
        <v>12</v>
      </c>
      <c r="M472" s="181" t="s">
        <v>13</v>
      </c>
      <c r="N472" s="181" t="s">
        <v>624</v>
      </c>
      <c r="O472" s="181" t="s">
        <v>43</v>
      </c>
      <c r="P472" s="182">
        <v>0</v>
      </c>
      <c r="Q472" s="182"/>
      <c r="R472" s="182"/>
      <c r="S472" s="183" t="s">
        <v>10</v>
      </c>
      <c r="T472" s="184"/>
      <c r="U472" s="185"/>
      <c r="V472" s="184"/>
      <c r="W472" s="185"/>
      <c r="X472" s="184"/>
      <c r="Y472" s="185"/>
      <c r="Z472" s="189"/>
      <c r="AA472" s="189"/>
      <c r="AB472" s="189"/>
      <c r="AC472" s="189"/>
      <c r="AD472" s="189"/>
      <c r="AE472" s="189"/>
    </row>
    <row r="473" spans="1:31" s="186" customFormat="1" ht="42" customHeight="1" x14ac:dyDescent="0.3">
      <c r="A473" s="1025"/>
      <c r="B473" s="1028"/>
      <c r="C473" s="149" t="s">
        <v>54</v>
      </c>
      <c r="D473" s="150" t="s">
        <v>55</v>
      </c>
      <c r="E473" s="150" t="s">
        <v>56</v>
      </c>
      <c r="F473" s="150"/>
      <c r="G473" s="150"/>
      <c r="H473" s="150"/>
      <c r="I473" s="150"/>
      <c r="J473" s="151" t="s">
        <v>98</v>
      </c>
      <c r="K473" s="181" t="s">
        <v>73</v>
      </c>
      <c r="L473" s="181" t="s">
        <v>12</v>
      </c>
      <c r="M473" s="181" t="s">
        <v>13</v>
      </c>
      <c r="N473" s="181" t="s">
        <v>624</v>
      </c>
      <c r="O473" s="181" t="s">
        <v>43</v>
      </c>
      <c r="P473" s="182">
        <v>0</v>
      </c>
      <c r="Q473" s="182"/>
      <c r="R473" s="182"/>
      <c r="S473" s="183" t="s">
        <v>10</v>
      </c>
      <c r="T473" s="184"/>
      <c r="U473" s="185"/>
      <c r="V473" s="184"/>
      <c r="W473" s="185"/>
      <c r="X473" s="184"/>
      <c r="Y473" s="185"/>
      <c r="Z473" s="189"/>
      <c r="AA473" s="189"/>
      <c r="AB473" s="189"/>
      <c r="AC473" s="189"/>
      <c r="AD473" s="189"/>
      <c r="AE473" s="189"/>
    </row>
    <row r="474" spans="1:31" s="186" customFormat="1" ht="42" customHeight="1" x14ac:dyDescent="0.3">
      <c r="A474" s="1025"/>
      <c r="B474" s="1028"/>
      <c r="C474" s="149" t="s">
        <v>54</v>
      </c>
      <c r="D474" s="150" t="s">
        <v>55</v>
      </c>
      <c r="E474" s="150" t="s">
        <v>56</v>
      </c>
      <c r="F474" s="150"/>
      <c r="G474" s="150"/>
      <c r="H474" s="150"/>
      <c r="I474" s="150"/>
      <c r="J474" s="151" t="s">
        <v>98</v>
      </c>
      <c r="K474" s="181" t="s">
        <v>73</v>
      </c>
      <c r="L474" s="181" t="s">
        <v>12</v>
      </c>
      <c r="M474" s="181" t="s">
        <v>13</v>
      </c>
      <c r="N474" s="181" t="s">
        <v>624</v>
      </c>
      <c r="O474" s="181" t="s">
        <v>43</v>
      </c>
      <c r="P474" s="182">
        <v>0</v>
      </c>
      <c r="Q474" s="182"/>
      <c r="R474" s="182"/>
      <c r="S474" s="183" t="s">
        <v>10</v>
      </c>
      <c r="T474" s="184"/>
      <c r="U474" s="185"/>
      <c r="V474" s="184"/>
      <c r="W474" s="185"/>
      <c r="X474" s="184"/>
      <c r="Y474" s="185"/>
      <c r="Z474" s="189"/>
      <c r="AA474" s="189"/>
      <c r="AB474" s="189"/>
      <c r="AC474" s="189"/>
      <c r="AD474" s="189"/>
      <c r="AE474" s="189"/>
    </row>
    <row r="475" spans="1:31" s="186" customFormat="1" ht="42" customHeight="1" x14ac:dyDescent="0.3">
      <c r="A475" s="1025"/>
      <c r="B475" s="1028"/>
      <c r="C475" s="149" t="s">
        <v>54</v>
      </c>
      <c r="D475" s="150" t="s">
        <v>55</v>
      </c>
      <c r="E475" s="150" t="s">
        <v>56</v>
      </c>
      <c r="F475" s="150"/>
      <c r="G475" s="150"/>
      <c r="H475" s="150"/>
      <c r="I475" s="150"/>
      <c r="J475" s="151" t="s">
        <v>98</v>
      </c>
      <c r="K475" s="181" t="s">
        <v>73</v>
      </c>
      <c r="L475" s="181" t="s">
        <v>12</v>
      </c>
      <c r="M475" s="181" t="s">
        <v>13</v>
      </c>
      <c r="N475" s="181" t="s">
        <v>624</v>
      </c>
      <c r="O475" s="181" t="s">
        <v>43</v>
      </c>
      <c r="P475" s="182">
        <v>0</v>
      </c>
      <c r="Q475" s="182"/>
      <c r="R475" s="182"/>
      <c r="S475" s="183" t="s">
        <v>10</v>
      </c>
      <c r="T475" s="184"/>
      <c r="U475" s="185"/>
      <c r="V475" s="184"/>
      <c r="W475" s="185"/>
      <c r="X475" s="184"/>
      <c r="Y475" s="185"/>
      <c r="Z475" s="189"/>
      <c r="AA475" s="189"/>
      <c r="AB475" s="189"/>
      <c r="AC475" s="189"/>
      <c r="AD475" s="189"/>
      <c r="AE475" s="189"/>
    </row>
    <row r="476" spans="1:31" s="186" customFormat="1" ht="42" customHeight="1" x14ac:dyDescent="0.3">
      <c r="A476" s="1025"/>
      <c r="B476" s="1028"/>
      <c r="C476" s="149" t="s">
        <v>54</v>
      </c>
      <c r="D476" s="150" t="s">
        <v>55</v>
      </c>
      <c r="E476" s="150" t="s">
        <v>56</v>
      </c>
      <c r="F476" s="150"/>
      <c r="G476" s="150"/>
      <c r="H476" s="150"/>
      <c r="I476" s="150"/>
      <c r="J476" s="151" t="s">
        <v>98</v>
      </c>
      <c r="K476" s="181" t="s">
        <v>73</v>
      </c>
      <c r="L476" s="181" t="s">
        <v>12</v>
      </c>
      <c r="M476" s="181" t="s">
        <v>13</v>
      </c>
      <c r="N476" s="181" t="s">
        <v>624</v>
      </c>
      <c r="O476" s="181" t="s">
        <v>43</v>
      </c>
      <c r="P476" s="182">
        <v>0</v>
      </c>
      <c r="Q476" s="182"/>
      <c r="R476" s="182"/>
      <c r="S476" s="183" t="s">
        <v>10</v>
      </c>
      <c r="T476" s="184"/>
      <c r="U476" s="185"/>
      <c r="V476" s="184"/>
      <c r="W476" s="185"/>
      <c r="X476" s="184"/>
      <c r="Y476" s="185"/>
      <c r="Z476" s="189"/>
      <c r="AA476" s="189"/>
      <c r="AB476" s="189"/>
      <c r="AC476" s="189"/>
      <c r="AD476" s="189"/>
      <c r="AE476" s="189"/>
    </row>
    <row r="477" spans="1:31" s="186" customFormat="1" ht="42" customHeight="1" x14ac:dyDescent="0.3">
      <c r="A477" s="1025"/>
      <c r="B477" s="1028"/>
      <c r="C477" s="149" t="s">
        <v>54</v>
      </c>
      <c r="D477" s="150" t="s">
        <v>55</v>
      </c>
      <c r="E477" s="150" t="s">
        <v>56</v>
      </c>
      <c r="F477" s="150"/>
      <c r="G477" s="150"/>
      <c r="H477" s="150"/>
      <c r="I477" s="150"/>
      <c r="J477" s="151" t="s">
        <v>98</v>
      </c>
      <c r="K477" s="181" t="s">
        <v>73</v>
      </c>
      <c r="L477" s="181" t="s">
        <v>12</v>
      </c>
      <c r="M477" s="181" t="s">
        <v>13</v>
      </c>
      <c r="N477" s="181" t="s">
        <v>624</v>
      </c>
      <c r="O477" s="181" t="s">
        <v>43</v>
      </c>
      <c r="P477" s="182">
        <v>0</v>
      </c>
      <c r="Q477" s="182"/>
      <c r="R477" s="182"/>
      <c r="S477" s="183" t="s">
        <v>10</v>
      </c>
      <c r="T477" s="184"/>
      <c r="U477" s="185"/>
      <c r="V477" s="184"/>
      <c r="W477" s="185"/>
      <c r="X477" s="184"/>
      <c r="Y477" s="185"/>
      <c r="Z477" s="189"/>
      <c r="AA477" s="189"/>
      <c r="AB477" s="189"/>
      <c r="AC477" s="189"/>
      <c r="AD477" s="189"/>
      <c r="AE477" s="189"/>
    </row>
    <row r="478" spans="1:31" s="186" customFormat="1" ht="42" customHeight="1" x14ac:dyDescent="0.3">
      <c r="A478" s="1025"/>
      <c r="B478" s="1028"/>
      <c r="C478" s="149" t="s">
        <v>54</v>
      </c>
      <c r="D478" s="150" t="s">
        <v>55</v>
      </c>
      <c r="E478" s="150" t="s">
        <v>56</v>
      </c>
      <c r="F478" s="150"/>
      <c r="G478" s="150"/>
      <c r="H478" s="150"/>
      <c r="I478" s="150"/>
      <c r="J478" s="151" t="s">
        <v>98</v>
      </c>
      <c r="K478" s="181" t="s">
        <v>73</v>
      </c>
      <c r="L478" s="181" t="s">
        <v>12</v>
      </c>
      <c r="M478" s="181" t="s">
        <v>13</v>
      </c>
      <c r="N478" s="181" t="s">
        <v>624</v>
      </c>
      <c r="O478" s="181" t="s">
        <v>43</v>
      </c>
      <c r="P478" s="182">
        <v>0</v>
      </c>
      <c r="Q478" s="182"/>
      <c r="R478" s="182"/>
      <c r="S478" s="183" t="s">
        <v>10</v>
      </c>
      <c r="T478" s="184"/>
      <c r="U478" s="185"/>
      <c r="V478" s="184"/>
      <c r="W478" s="185"/>
      <c r="X478" s="184"/>
      <c r="Y478" s="185"/>
      <c r="Z478" s="189"/>
      <c r="AA478" s="189"/>
      <c r="AB478" s="189"/>
      <c r="AC478" s="189"/>
      <c r="AD478" s="189"/>
      <c r="AE478" s="189"/>
    </row>
    <row r="479" spans="1:31" s="186" customFormat="1" ht="42" customHeight="1" x14ac:dyDescent="0.3">
      <c r="A479" s="1025"/>
      <c r="B479" s="1028"/>
      <c r="C479" s="149" t="s">
        <v>54</v>
      </c>
      <c r="D479" s="150" t="s">
        <v>55</v>
      </c>
      <c r="E479" s="150" t="s">
        <v>56</v>
      </c>
      <c r="F479" s="150"/>
      <c r="G479" s="150"/>
      <c r="H479" s="150"/>
      <c r="I479" s="150"/>
      <c r="J479" s="151" t="s">
        <v>98</v>
      </c>
      <c r="K479" s="181" t="s">
        <v>73</v>
      </c>
      <c r="L479" s="181" t="s">
        <v>12</v>
      </c>
      <c r="M479" s="181" t="s">
        <v>13</v>
      </c>
      <c r="N479" s="181" t="s">
        <v>624</v>
      </c>
      <c r="O479" s="181" t="s">
        <v>43</v>
      </c>
      <c r="P479" s="182">
        <v>0</v>
      </c>
      <c r="Q479" s="182"/>
      <c r="R479" s="182"/>
      <c r="S479" s="183" t="s">
        <v>10</v>
      </c>
      <c r="T479" s="184"/>
      <c r="U479" s="185"/>
      <c r="V479" s="184"/>
      <c r="W479" s="185"/>
      <c r="X479" s="184"/>
      <c r="Y479" s="185"/>
      <c r="Z479" s="189"/>
      <c r="AA479" s="189"/>
      <c r="AB479" s="189"/>
      <c r="AC479" s="189"/>
      <c r="AD479" s="189"/>
      <c r="AE479" s="189"/>
    </row>
    <row r="480" spans="1:31" s="186" customFormat="1" ht="42" customHeight="1" x14ac:dyDescent="0.3">
      <c r="A480" s="1025"/>
      <c r="B480" s="1028"/>
      <c r="C480" s="149" t="s">
        <v>54</v>
      </c>
      <c r="D480" s="150" t="s">
        <v>55</v>
      </c>
      <c r="E480" s="150" t="s">
        <v>56</v>
      </c>
      <c r="F480" s="150"/>
      <c r="G480" s="150"/>
      <c r="H480" s="150"/>
      <c r="I480" s="150"/>
      <c r="J480" s="151" t="s">
        <v>98</v>
      </c>
      <c r="K480" s="181" t="s">
        <v>73</v>
      </c>
      <c r="L480" s="181" t="s">
        <v>12</v>
      </c>
      <c r="M480" s="181" t="s">
        <v>13</v>
      </c>
      <c r="N480" s="181" t="s">
        <v>624</v>
      </c>
      <c r="O480" s="181" t="s">
        <v>43</v>
      </c>
      <c r="P480" s="182">
        <v>0</v>
      </c>
      <c r="Q480" s="182"/>
      <c r="R480" s="182"/>
      <c r="S480" s="183" t="s">
        <v>10</v>
      </c>
      <c r="T480" s="184"/>
      <c r="U480" s="185"/>
      <c r="V480" s="184"/>
      <c r="W480" s="185"/>
      <c r="X480" s="184"/>
      <c r="Y480" s="185"/>
      <c r="Z480" s="189"/>
      <c r="AA480" s="189"/>
      <c r="AB480" s="189"/>
      <c r="AC480" s="189"/>
      <c r="AD480" s="189"/>
      <c r="AE480" s="189"/>
    </row>
    <row r="481" spans="1:31" s="186" customFormat="1" ht="42" customHeight="1" x14ac:dyDescent="0.3">
      <c r="A481" s="1025"/>
      <c r="B481" s="1028"/>
      <c r="C481" s="149" t="s">
        <v>54</v>
      </c>
      <c r="D481" s="150" t="s">
        <v>55</v>
      </c>
      <c r="E481" s="150" t="s">
        <v>56</v>
      </c>
      <c r="F481" s="150" t="s">
        <v>812</v>
      </c>
      <c r="G481" s="150" t="s">
        <v>62</v>
      </c>
      <c r="H481" s="150" t="s">
        <v>63</v>
      </c>
      <c r="I481" s="150" t="s">
        <v>811</v>
      </c>
      <c r="J481" s="151" t="s">
        <v>98</v>
      </c>
      <c r="K481" s="181" t="s">
        <v>73</v>
      </c>
      <c r="L481" s="181" t="s">
        <v>12</v>
      </c>
      <c r="M481" s="181" t="s">
        <v>13</v>
      </c>
      <c r="N481" s="181" t="s">
        <v>149</v>
      </c>
      <c r="O481" s="181" t="s">
        <v>43</v>
      </c>
      <c r="P481" s="182">
        <f>'226 (2022)060.00.0005'!F44</f>
        <v>0</v>
      </c>
      <c r="Q481" s="182"/>
      <c r="R481" s="182"/>
      <c r="S481" s="183" t="s">
        <v>10</v>
      </c>
      <c r="T481" s="184"/>
      <c r="U481" s="185"/>
      <c r="V481" s="184"/>
      <c r="W481" s="185"/>
      <c r="X481" s="184"/>
      <c r="Y481" s="185"/>
      <c r="Z481" s="189"/>
      <c r="AA481" s="189"/>
      <c r="AB481" s="189"/>
      <c r="AC481" s="189"/>
      <c r="AD481" s="189"/>
      <c r="AE481" s="189"/>
    </row>
    <row r="482" spans="1:31" s="186" customFormat="1" ht="42" customHeight="1" x14ac:dyDescent="0.3">
      <c r="A482" s="1025"/>
      <c r="B482" s="1028"/>
      <c r="C482" s="149" t="s">
        <v>54</v>
      </c>
      <c r="D482" s="150" t="s">
        <v>55</v>
      </c>
      <c r="E482" s="150" t="s">
        <v>56</v>
      </c>
      <c r="F482" s="150" t="s">
        <v>56</v>
      </c>
      <c r="G482" s="150" t="s">
        <v>57</v>
      </c>
      <c r="H482" s="150" t="s">
        <v>56</v>
      </c>
      <c r="I482" s="150" t="s">
        <v>728</v>
      </c>
      <c r="J482" s="151" t="s">
        <v>98</v>
      </c>
      <c r="K482" s="181" t="s">
        <v>73</v>
      </c>
      <c r="L482" s="181" t="s">
        <v>12</v>
      </c>
      <c r="M482" s="181" t="s">
        <v>13</v>
      </c>
      <c r="N482" s="181" t="s">
        <v>706</v>
      </c>
      <c r="O482" s="181" t="s">
        <v>40</v>
      </c>
      <c r="P482" s="182">
        <f>'226 (2022)500.02.0001 10 руб.'!F44</f>
        <v>81650</v>
      </c>
      <c r="Q482" s="182">
        <f>'226 (2023)500.02.0001 10 руб.'!F44</f>
        <v>101320</v>
      </c>
      <c r="R482" s="182">
        <f>'226 (2024)500.02.0001 10 руб.'!F44</f>
        <v>99030</v>
      </c>
      <c r="S482" s="183" t="s">
        <v>10</v>
      </c>
      <c r="T482" s="184"/>
      <c r="U482" s="185"/>
      <c r="V482" s="184"/>
      <c r="W482" s="185"/>
      <c r="X482" s="184"/>
      <c r="Y482" s="185"/>
      <c r="Z482" s="189"/>
      <c r="AA482" s="189"/>
      <c r="AB482" s="189"/>
      <c r="AC482" s="189"/>
      <c r="AD482" s="189"/>
      <c r="AE482" s="189"/>
    </row>
    <row r="483" spans="1:31" s="186" customFormat="1" ht="42" customHeight="1" x14ac:dyDescent="0.3">
      <c r="A483" s="1025"/>
      <c r="B483" s="1028"/>
      <c r="C483" s="149" t="s">
        <v>54</v>
      </c>
      <c r="D483" s="150" t="s">
        <v>55</v>
      </c>
      <c r="E483" s="150" t="s">
        <v>56</v>
      </c>
      <c r="F483" s="150" t="s">
        <v>56</v>
      </c>
      <c r="G483" s="150" t="s">
        <v>57</v>
      </c>
      <c r="H483" s="150" t="s">
        <v>801</v>
      </c>
      <c r="I483" s="150" t="s">
        <v>800</v>
      </c>
      <c r="J483" s="151" t="s">
        <v>98</v>
      </c>
      <c r="K483" s="181" t="s">
        <v>73</v>
      </c>
      <c r="L483" s="181" t="s">
        <v>12</v>
      </c>
      <c r="M483" s="181" t="s">
        <v>13</v>
      </c>
      <c r="N483" s="181" t="s">
        <v>709</v>
      </c>
      <c r="O483" s="181" t="s">
        <v>708</v>
      </c>
      <c r="P483" s="182">
        <v>0</v>
      </c>
      <c r="Q483" s="182"/>
      <c r="R483" s="182"/>
      <c r="S483" s="183" t="s">
        <v>10</v>
      </c>
      <c r="T483" s="184"/>
      <c r="U483" s="185"/>
      <c r="V483" s="184"/>
      <c r="W483" s="185"/>
      <c r="X483" s="184"/>
      <c r="Y483" s="185"/>
    </row>
    <row r="484" spans="1:31" s="186" customFormat="1" ht="42" customHeight="1" x14ac:dyDescent="0.3">
      <c r="A484" s="1025"/>
      <c r="B484" s="1028"/>
      <c r="C484" s="149" t="s">
        <v>54</v>
      </c>
      <c r="D484" s="150" t="s">
        <v>55</v>
      </c>
      <c r="E484" s="150" t="s">
        <v>56</v>
      </c>
      <c r="F484" s="150" t="s">
        <v>56</v>
      </c>
      <c r="G484" s="150" t="s">
        <v>57</v>
      </c>
      <c r="H484" s="150" t="s">
        <v>801</v>
      </c>
      <c r="I484" s="150" t="s">
        <v>800</v>
      </c>
      <c r="J484" s="151" t="s">
        <v>98</v>
      </c>
      <c r="K484" s="181" t="s">
        <v>73</v>
      </c>
      <c r="L484" s="181" t="s">
        <v>12</v>
      </c>
      <c r="M484" s="181" t="s">
        <v>13</v>
      </c>
      <c r="N484" s="181" t="s">
        <v>709</v>
      </c>
      <c r="O484" s="181" t="s">
        <v>40</v>
      </c>
      <c r="P484" s="182">
        <v>0</v>
      </c>
      <c r="Q484" s="182"/>
      <c r="R484" s="182"/>
      <c r="S484" s="183" t="s">
        <v>10</v>
      </c>
      <c r="T484" s="184"/>
      <c r="U484" s="185"/>
      <c r="V484" s="184"/>
      <c r="W484" s="185"/>
      <c r="X484" s="184"/>
      <c r="Y484" s="185"/>
    </row>
    <row r="485" spans="1:31" s="186" customFormat="1" ht="42" customHeight="1" x14ac:dyDescent="0.3">
      <c r="A485" s="1025"/>
      <c r="B485" s="1028"/>
      <c r="C485" s="149" t="s">
        <v>54</v>
      </c>
      <c r="D485" s="150" t="s">
        <v>55</v>
      </c>
      <c r="E485" s="150" t="s">
        <v>56</v>
      </c>
      <c r="F485" s="150" t="s">
        <v>56</v>
      </c>
      <c r="G485" s="150" t="s">
        <v>9</v>
      </c>
      <c r="H485" s="150" t="s">
        <v>63</v>
      </c>
      <c r="I485" s="150" t="s">
        <v>722</v>
      </c>
      <c r="J485" s="151" t="s">
        <v>98</v>
      </c>
      <c r="K485" s="181" t="s">
        <v>73</v>
      </c>
      <c r="L485" s="181" t="s">
        <v>12</v>
      </c>
      <c r="M485" s="181" t="s">
        <v>13</v>
      </c>
      <c r="N485" s="181" t="s">
        <v>710</v>
      </c>
      <c r="O485" s="181" t="s">
        <v>40</v>
      </c>
      <c r="P485" s="182">
        <v>0</v>
      </c>
      <c r="Q485" s="182">
        <v>0</v>
      </c>
      <c r="R485" s="182"/>
      <c r="S485" s="183" t="s">
        <v>10</v>
      </c>
      <c r="T485" s="184"/>
      <c r="U485" s="185"/>
      <c r="V485" s="184"/>
      <c r="W485" s="185"/>
      <c r="X485" s="184"/>
      <c r="Y485" s="185"/>
    </row>
    <row r="486" spans="1:31" s="186" customFormat="1" ht="42" customHeight="1" x14ac:dyDescent="0.3">
      <c r="A486" s="1025"/>
      <c r="B486" s="1028"/>
      <c r="C486" s="149" t="s">
        <v>54</v>
      </c>
      <c r="D486" s="150" t="s">
        <v>55</v>
      </c>
      <c r="E486" s="150" t="s">
        <v>56</v>
      </c>
      <c r="F486" s="150" t="s">
        <v>56</v>
      </c>
      <c r="G486" s="150" t="s">
        <v>57</v>
      </c>
      <c r="H486" s="150" t="s">
        <v>56</v>
      </c>
      <c r="I486" s="150" t="s">
        <v>1134</v>
      </c>
      <c r="J486" s="151" t="s">
        <v>98</v>
      </c>
      <c r="K486" s="181" t="s">
        <v>73</v>
      </c>
      <c r="L486" s="181" t="s">
        <v>12</v>
      </c>
      <c r="M486" s="181" t="s">
        <v>13</v>
      </c>
      <c r="N486" s="181" t="s">
        <v>712</v>
      </c>
      <c r="O486" s="181" t="s">
        <v>40</v>
      </c>
      <c r="P486" s="217">
        <f>'226(2022)500.02.0004 ОВЗ (КБ)'!F44</f>
        <v>238949.2</v>
      </c>
      <c r="Q486" s="217">
        <f>'226(2023)500.02.0004 ОВЗ (КБ)'!F44</f>
        <v>234225.43999999997</v>
      </c>
      <c r="R486" s="217">
        <f>'226(2024)500.02.0004 ОВЗ (КБ)'!F44</f>
        <v>232801.87</v>
      </c>
      <c r="S486" s="183"/>
      <c r="T486" s="184"/>
      <c r="U486" s="185"/>
      <c r="V486" s="184"/>
      <c r="W486" s="185"/>
      <c r="X486" s="184"/>
      <c r="Y486" s="185"/>
    </row>
    <row r="487" spans="1:31" s="186" customFormat="1" ht="42" customHeight="1" x14ac:dyDescent="0.3">
      <c r="A487" s="1025"/>
      <c r="B487" s="1028"/>
      <c r="C487" s="149" t="s">
        <v>54</v>
      </c>
      <c r="D487" s="150" t="s">
        <v>55</v>
      </c>
      <c r="E487" s="150" t="s">
        <v>56</v>
      </c>
      <c r="F487" s="150" t="s">
        <v>56</v>
      </c>
      <c r="G487" s="150" t="s">
        <v>57</v>
      </c>
      <c r="H487" s="150" t="s">
        <v>56</v>
      </c>
      <c r="I487" s="150" t="s">
        <v>1134</v>
      </c>
      <c r="J487" s="151" t="s">
        <v>98</v>
      </c>
      <c r="K487" s="181" t="s">
        <v>73</v>
      </c>
      <c r="L487" s="181" t="s">
        <v>12</v>
      </c>
      <c r="M487" s="181" t="s">
        <v>13</v>
      </c>
      <c r="N487" s="181" t="s">
        <v>1135</v>
      </c>
      <c r="O487" s="181" t="s">
        <v>43</v>
      </c>
      <c r="P487" s="217">
        <f>'226(2022)020.00.0022 ОВЗ (РБ)'!F44</f>
        <v>102408.71</v>
      </c>
      <c r="Q487" s="217">
        <f>'226(2023)020.00.0022 ОВЗ (РБ)'!F44</f>
        <v>100383.48</v>
      </c>
      <c r="R487" s="217">
        <f>'226(2024)020.00.0022 ОВЗ(РБ)'!F44</f>
        <v>99774.51</v>
      </c>
      <c r="S487" s="183"/>
      <c r="T487" s="184"/>
      <c r="U487" s="185"/>
      <c r="V487" s="184"/>
      <c r="W487" s="185"/>
      <c r="X487" s="184"/>
      <c r="Y487" s="185"/>
    </row>
    <row r="488" spans="1:31" s="186" customFormat="1" ht="42" customHeight="1" x14ac:dyDescent="0.3">
      <c r="A488" s="1025"/>
      <c r="B488" s="1028"/>
      <c r="C488" s="149" t="s">
        <v>54</v>
      </c>
      <c r="D488" s="150" t="s">
        <v>55</v>
      </c>
      <c r="E488" s="150" t="s">
        <v>56</v>
      </c>
      <c r="F488" s="150" t="s">
        <v>56</v>
      </c>
      <c r="G488" s="150" t="s">
        <v>57</v>
      </c>
      <c r="H488" s="150" t="s">
        <v>56</v>
      </c>
      <c r="I488" s="150" t="s">
        <v>805</v>
      </c>
      <c r="J488" s="151" t="s">
        <v>98</v>
      </c>
      <c r="K488" s="181" t="s">
        <v>73</v>
      </c>
      <c r="L488" s="181" t="s">
        <v>12</v>
      </c>
      <c r="M488" s="181" t="s">
        <v>13</v>
      </c>
      <c r="N488" s="181" t="s">
        <v>713</v>
      </c>
      <c r="O488" s="181" t="s">
        <v>708</v>
      </c>
      <c r="P488" s="182">
        <f>'226(2022)500.02.0005Гор.пит(ФБ)'!F44</f>
        <v>1410717.87</v>
      </c>
      <c r="Q488" s="182">
        <f>'226(2023)500.02.0005Гор.пит(ФБ)'!F44</f>
        <v>1342902.03</v>
      </c>
      <c r="R488" s="182">
        <f>'226(2024)500.02.0005Гор.пит(ФБ)'!F44</f>
        <v>1378522.7</v>
      </c>
      <c r="S488" s="183" t="s">
        <v>10</v>
      </c>
      <c r="T488" s="184"/>
      <c r="U488" s="185"/>
      <c r="V488" s="184"/>
      <c r="W488" s="185"/>
      <c r="X488" s="184"/>
      <c r="Y488" s="185"/>
    </row>
    <row r="489" spans="1:31" s="186" customFormat="1" ht="42" customHeight="1" x14ac:dyDescent="0.3">
      <c r="A489" s="1025"/>
      <c r="B489" s="1028"/>
      <c r="C489" s="149" t="s">
        <v>54</v>
      </c>
      <c r="D489" s="150" t="s">
        <v>55</v>
      </c>
      <c r="E489" s="150" t="s">
        <v>56</v>
      </c>
      <c r="F489" s="150" t="s">
        <v>56</v>
      </c>
      <c r="G489" s="150" t="s">
        <v>57</v>
      </c>
      <c r="H489" s="150" t="s">
        <v>56</v>
      </c>
      <c r="I489" s="150" t="s">
        <v>805</v>
      </c>
      <c r="J489" s="151" t="s">
        <v>98</v>
      </c>
      <c r="K489" s="181" t="s">
        <v>73</v>
      </c>
      <c r="L489" s="181" t="s">
        <v>12</v>
      </c>
      <c r="M489" s="181" t="s">
        <v>13</v>
      </c>
      <c r="N489" s="181" t="s">
        <v>713</v>
      </c>
      <c r="O489" s="181" t="s">
        <v>40</v>
      </c>
      <c r="P489" s="182">
        <f>'226(2022)500.02.0005Гор.пит(КБ)'!F44</f>
        <v>397894.62</v>
      </c>
      <c r="Q489" s="182">
        <f>'226(2023)500.02.0005Гор.пит(КБ)'!F44</f>
        <v>378765.95</v>
      </c>
      <c r="R489" s="182">
        <f>'226(2024)500.02.0005Гор.пит(КБ)'!F44</f>
        <v>388814.18</v>
      </c>
      <c r="S489" s="183" t="s">
        <v>10</v>
      </c>
      <c r="T489" s="184"/>
      <c r="U489" s="185"/>
      <c r="V489" s="184"/>
      <c r="W489" s="185"/>
      <c r="X489" s="184"/>
      <c r="Y489" s="185"/>
    </row>
    <row r="490" spans="1:31" s="186" customFormat="1" ht="42" customHeight="1" x14ac:dyDescent="0.3">
      <c r="A490" s="1025"/>
      <c r="B490" s="1028"/>
      <c r="C490" s="149" t="s">
        <v>54</v>
      </c>
      <c r="D490" s="150" t="s">
        <v>55</v>
      </c>
      <c r="E490" s="150" t="s">
        <v>56</v>
      </c>
      <c r="F490" s="150" t="s">
        <v>56</v>
      </c>
      <c r="G490" s="150" t="s">
        <v>57</v>
      </c>
      <c r="H490" s="150" t="s">
        <v>56</v>
      </c>
      <c r="I490" s="150" t="s">
        <v>1129</v>
      </c>
      <c r="J490" s="151" t="s">
        <v>98</v>
      </c>
      <c r="K490" s="181" t="s">
        <v>73</v>
      </c>
      <c r="L490" s="181" t="s">
        <v>12</v>
      </c>
      <c r="M490" s="181" t="s">
        <v>13</v>
      </c>
      <c r="N490" s="181" t="s">
        <v>1127</v>
      </c>
      <c r="O490" s="181" t="s">
        <v>40</v>
      </c>
      <c r="P490" s="217">
        <v>0</v>
      </c>
      <c r="Q490" s="217"/>
      <c r="R490" s="217"/>
      <c r="S490" s="183" t="s">
        <v>10</v>
      </c>
      <c r="T490" s="184"/>
      <c r="U490" s="185"/>
      <c r="V490" s="184"/>
      <c r="W490" s="185"/>
      <c r="X490" s="184"/>
      <c r="Y490" s="185"/>
    </row>
    <row r="491" spans="1:31" s="186" customFormat="1" ht="42" customHeight="1" x14ac:dyDescent="0.3">
      <c r="A491" s="1025"/>
      <c r="B491" s="1028"/>
      <c r="C491" s="149" t="s">
        <v>54</v>
      </c>
      <c r="D491" s="150" t="s">
        <v>55</v>
      </c>
      <c r="E491" s="150" t="s">
        <v>56</v>
      </c>
      <c r="F491" s="150"/>
      <c r="G491" s="150"/>
      <c r="H491" s="150"/>
      <c r="I491" s="150"/>
      <c r="J491" s="151" t="s">
        <v>98</v>
      </c>
      <c r="K491" s="181" t="s">
        <v>73</v>
      </c>
      <c r="L491" s="181" t="s">
        <v>12</v>
      </c>
      <c r="M491" s="181" t="s">
        <v>13</v>
      </c>
      <c r="N491" s="181" t="s">
        <v>716</v>
      </c>
      <c r="O491" s="181" t="s">
        <v>40</v>
      </c>
      <c r="P491" s="182">
        <v>0</v>
      </c>
      <c r="Q491" s="182"/>
      <c r="R491" s="182"/>
      <c r="S491" s="183" t="s">
        <v>10</v>
      </c>
      <c r="T491" s="184"/>
      <c r="U491" s="185"/>
      <c r="V491" s="184"/>
      <c r="W491" s="185"/>
      <c r="X491" s="184"/>
      <c r="Y491" s="185"/>
    </row>
    <row r="492" spans="1:31" s="186" customFormat="1" ht="42" customHeight="1" x14ac:dyDescent="0.3">
      <c r="A492" s="1025"/>
      <c r="B492" s="1028"/>
      <c r="C492" s="149" t="s">
        <v>54</v>
      </c>
      <c r="D492" s="150" t="s">
        <v>55</v>
      </c>
      <c r="E492" s="150" t="s">
        <v>56</v>
      </c>
      <c r="F492" s="150"/>
      <c r="G492" s="150"/>
      <c r="H492" s="150"/>
      <c r="I492" s="150"/>
      <c r="J492" s="151" t="s">
        <v>98</v>
      </c>
      <c r="K492" s="181" t="s">
        <v>73</v>
      </c>
      <c r="L492" s="181" t="s">
        <v>12</v>
      </c>
      <c r="M492" s="181" t="s">
        <v>13</v>
      </c>
      <c r="N492" s="181" t="s">
        <v>716</v>
      </c>
      <c r="O492" s="181" t="s">
        <v>40</v>
      </c>
      <c r="P492" s="182">
        <v>0</v>
      </c>
      <c r="Q492" s="182"/>
      <c r="R492" s="182"/>
      <c r="S492" s="183" t="s">
        <v>10</v>
      </c>
      <c r="T492" s="184"/>
      <c r="U492" s="185"/>
      <c r="V492" s="184"/>
      <c r="W492" s="185"/>
      <c r="X492" s="184"/>
      <c r="Y492" s="185"/>
    </row>
    <row r="493" spans="1:31" s="186" customFormat="1" ht="42" customHeight="1" x14ac:dyDescent="0.3">
      <c r="A493" s="1025"/>
      <c r="B493" s="1028"/>
      <c r="C493" s="149" t="s">
        <v>54</v>
      </c>
      <c r="D493" s="150" t="s">
        <v>55</v>
      </c>
      <c r="E493" s="150" t="s">
        <v>56</v>
      </c>
      <c r="F493" s="150" t="s">
        <v>812</v>
      </c>
      <c r="G493" s="150" t="s">
        <v>62</v>
      </c>
      <c r="H493" s="150" t="s">
        <v>63</v>
      </c>
      <c r="I493" s="150" t="s">
        <v>811</v>
      </c>
      <c r="J493" s="151" t="s">
        <v>98</v>
      </c>
      <c r="K493" s="181" t="s">
        <v>73</v>
      </c>
      <c r="L493" s="181" t="s">
        <v>12</v>
      </c>
      <c r="M493" s="181" t="s">
        <v>13</v>
      </c>
      <c r="N493" s="181" t="s">
        <v>717</v>
      </c>
      <c r="O493" s="181" t="s">
        <v>40</v>
      </c>
      <c r="P493" s="182">
        <f>'226 (2022)500.03.0002'!F44</f>
        <v>0</v>
      </c>
      <c r="Q493" s="182"/>
      <c r="R493" s="182"/>
      <c r="S493" s="183" t="s">
        <v>10</v>
      </c>
      <c r="T493" s="184"/>
      <c r="U493" s="185"/>
      <c r="V493" s="184"/>
      <c r="W493" s="185"/>
      <c r="X493" s="184"/>
      <c r="Y493" s="185"/>
    </row>
    <row r="494" spans="1:31" s="186" customFormat="1" ht="42" customHeight="1" x14ac:dyDescent="0.3">
      <c r="A494" s="1025"/>
      <c r="B494" s="1028"/>
      <c r="C494" s="149" t="s">
        <v>54</v>
      </c>
      <c r="D494" s="150" t="s">
        <v>55</v>
      </c>
      <c r="E494" s="150" t="s">
        <v>56</v>
      </c>
      <c r="F494" s="150"/>
      <c r="G494" s="150"/>
      <c r="H494" s="150"/>
      <c r="I494" s="150"/>
      <c r="J494" s="151" t="s">
        <v>98</v>
      </c>
      <c r="K494" s="181" t="s">
        <v>73</v>
      </c>
      <c r="L494" s="181" t="s">
        <v>12</v>
      </c>
      <c r="M494" s="181" t="s">
        <v>13</v>
      </c>
      <c r="N494" s="181" t="s">
        <v>719</v>
      </c>
      <c r="O494" s="181" t="s">
        <v>40</v>
      </c>
      <c r="P494" s="182">
        <v>0</v>
      </c>
      <c r="Q494" s="182"/>
      <c r="R494" s="182"/>
      <c r="S494" s="183" t="s">
        <v>10</v>
      </c>
      <c r="T494" s="184"/>
      <c r="U494" s="185"/>
      <c r="V494" s="184"/>
      <c r="W494" s="185"/>
      <c r="X494" s="184"/>
      <c r="Y494" s="185"/>
    </row>
    <row r="495" spans="1:31" s="186" customFormat="1" ht="42" customHeight="1" x14ac:dyDescent="0.3">
      <c r="A495" s="1025"/>
      <c r="B495" s="1028"/>
      <c r="C495" s="149" t="s">
        <v>54</v>
      </c>
      <c r="D495" s="150" t="s">
        <v>55</v>
      </c>
      <c r="E495" s="150" t="s">
        <v>56</v>
      </c>
      <c r="F495" s="150"/>
      <c r="G495" s="150"/>
      <c r="H495" s="150"/>
      <c r="I495" s="150"/>
      <c r="J495" s="151" t="s">
        <v>98</v>
      </c>
      <c r="K495" s="181" t="s">
        <v>73</v>
      </c>
      <c r="L495" s="181" t="s">
        <v>12</v>
      </c>
      <c r="M495" s="181" t="s">
        <v>13</v>
      </c>
      <c r="N495" s="181" t="s">
        <v>719</v>
      </c>
      <c r="O495" s="181" t="s">
        <v>40</v>
      </c>
      <c r="P495" s="182">
        <v>0</v>
      </c>
      <c r="Q495" s="182"/>
      <c r="R495" s="182"/>
      <c r="S495" s="183" t="s">
        <v>10</v>
      </c>
      <c r="T495" s="184"/>
      <c r="U495" s="185"/>
      <c r="V495" s="184"/>
      <c r="W495" s="185"/>
      <c r="X495" s="184"/>
      <c r="Y495" s="185"/>
    </row>
    <row r="496" spans="1:31" s="186" customFormat="1" ht="42" customHeight="1" x14ac:dyDescent="0.3">
      <c r="A496" s="1025"/>
      <c r="B496" s="1028"/>
      <c r="C496" s="149" t="s">
        <v>54</v>
      </c>
      <c r="D496" s="150" t="s">
        <v>55</v>
      </c>
      <c r="E496" s="150" t="s">
        <v>55</v>
      </c>
      <c r="F496" s="150" t="s">
        <v>56</v>
      </c>
      <c r="G496" s="150" t="s">
        <v>9</v>
      </c>
      <c r="H496" s="150" t="s">
        <v>56</v>
      </c>
      <c r="I496" s="150" t="s">
        <v>804</v>
      </c>
      <c r="J496" s="151" t="s">
        <v>98</v>
      </c>
      <c r="K496" s="181" t="s">
        <v>73</v>
      </c>
      <c r="L496" s="181" t="s">
        <v>12</v>
      </c>
      <c r="M496" s="181" t="s">
        <v>13</v>
      </c>
      <c r="N496" s="181" t="s">
        <v>720</v>
      </c>
      <c r="O496" s="181" t="s">
        <v>40</v>
      </c>
      <c r="P496" s="182">
        <f>'226 (2022)500.05.0002 ЛагерьЛДП'!F44</f>
        <v>217471.66</v>
      </c>
      <c r="Q496" s="182">
        <f>'226 (2023)500.05.0002 ЛагерьЛДП'!F44</f>
        <v>358482.6</v>
      </c>
      <c r="R496" s="182">
        <f>'226 (2024)500.05.0002 ЛагерьЛДП'!F44</f>
        <v>358482.6</v>
      </c>
      <c r="S496" s="183" t="s">
        <v>10</v>
      </c>
      <c r="T496" s="184"/>
      <c r="U496" s="185"/>
      <c r="V496" s="184"/>
      <c r="W496" s="185"/>
      <c r="X496" s="184"/>
      <c r="Y496" s="185"/>
    </row>
    <row r="497" spans="1:31" s="186" customFormat="1" ht="42" customHeight="1" x14ac:dyDescent="0.3">
      <c r="A497" s="1025"/>
      <c r="B497" s="1028"/>
      <c r="C497" s="149" t="s">
        <v>54</v>
      </c>
      <c r="D497" s="150" t="s">
        <v>55</v>
      </c>
      <c r="E497" s="150" t="s">
        <v>56</v>
      </c>
      <c r="F497" s="150"/>
      <c r="G497" s="150"/>
      <c r="H497" s="150"/>
      <c r="I497" s="150"/>
      <c r="J497" s="151" t="s">
        <v>98</v>
      </c>
      <c r="K497" s="181" t="s">
        <v>73</v>
      </c>
      <c r="L497" s="181" t="s">
        <v>12</v>
      </c>
      <c r="M497" s="181" t="s">
        <v>13</v>
      </c>
      <c r="N497" s="181" t="s">
        <v>721</v>
      </c>
      <c r="O497" s="181" t="s">
        <v>40</v>
      </c>
      <c r="P497" s="182">
        <v>0</v>
      </c>
      <c r="Q497" s="182"/>
      <c r="R497" s="182"/>
      <c r="S497" s="183" t="s">
        <v>10</v>
      </c>
      <c r="T497" s="184"/>
      <c r="U497" s="185"/>
      <c r="V497" s="184"/>
      <c r="W497" s="185"/>
      <c r="X497" s="184"/>
      <c r="Y497" s="185"/>
    </row>
    <row r="498" spans="1:31" s="186" customFormat="1" ht="42" customHeight="1" x14ac:dyDescent="0.3">
      <c r="A498" s="1024" t="s">
        <v>118</v>
      </c>
      <c r="B498" s="1028"/>
      <c r="C498" s="149" t="s">
        <v>54</v>
      </c>
      <c r="D498" s="150" t="s">
        <v>55</v>
      </c>
      <c r="E498" s="150" t="s">
        <v>56</v>
      </c>
      <c r="F498" s="150" t="s">
        <v>56</v>
      </c>
      <c r="G498" s="150" t="s">
        <v>57</v>
      </c>
      <c r="H498" s="150" t="s">
        <v>56</v>
      </c>
      <c r="I498" s="150" t="s">
        <v>64</v>
      </c>
      <c r="J498" s="151" t="s">
        <v>98</v>
      </c>
      <c r="K498" s="181" t="s">
        <v>119</v>
      </c>
      <c r="L498" s="181" t="s">
        <v>12</v>
      </c>
      <c r="M498" s="181" t="s">
        <v>13</v>
      </c>
      <c r="N498" s="181" t="s">
        <v>10</v>
      </c>
      <c r="O498" s="181" t="s">
        <v>14</v>
      </c>
      <c r="P498" s="182">
        <v>0</v>
      </c>
      <c r="Q498" s="182"/>
      <c r="R498" s="182"/>
      <c r="S498" s="183" t="s">
        <v>10</v>
      </c>
      <c r="T498" s="184"/>
      <c r="U498" s="185"/>
      <c r="V498" s="184"/>
      <c r="W498" s="185"/>
      <c r="X498" s="184"/>
      <c r="Y498" s="185"/>
    </row>
    <row r="499" spans="1:31" s="186" customFormat="1" ht="42" customHeight="1" x14ac:dyDescent="0.3">
      <c r="A499" s="1025"/>
      <c r="B499" s="1028"/>
      <c r="C499" s="149" t="s">
        <v>54</v>
      </c>
      <c r="D499" s="150" t="s">
        <v>55</v>
      </c>
      <c r="E499" s="150" t="s">
        <v>56</v>
      </c>
      <c r="F499" s="150" t="s">
        <v>56</v>
      </c>
      <c r="G499" s="150" t="s">
        <v>57</v>
      </c>
      <c r="H499" s="150" t="s">
        <v>56</v>
      </c>
      <c r="I499" s="150" t="s">
        <v>64</v>
      </c>
      <c r="J499" s="151" t="s">
        <v>98</v>
      </c>
      <c r="K499" s="181" t="s">
        <v>119</v>
      </c>
      <c r="L499" s="181" t="s">
        <v>52</v>
      </c>
      <c r="M499" s="181" t="s">
        <v>13</v>
      </c>
      <c r="N499" s="181" t="s">
        <v>10</v>
      </c>
      <c r="O499" s="181" t="s">
        <v>14</v>
      </c>
      <c r="P499" s="182">
        <v>0</v>
      </c>
      <c r="Q499" s="182"/>
      <c r="R499" s="182"/>
      <c r="S499" s="183" t="s">
        <v>10</v>
      </c>
      <c r="T499" s="184"/>
      <c r="U499" s="185"/>
      <c r="V499" s="184"/>
      <c r="W499" s="185"/>
      <c r="X499" s="184"/>
      <c r="Y499" s="185"/>
    </row>
    <row r="500" spans="1:31" s="186" customFormat="1" ht="42" customHeight="1" x14ac:dyDescent="0.3">
      <c r="A500" s="1025"/>
      <c r="B500" s="1028"/>
      <c r="C500" s="149" t="s">
        <v>54</v>
      </c>
      <c r="D500" s="150" t="s">
        <v>55</v>
      </c>
      <c r="E500" s="150" t="s">
        <v>56</v>
      </c>
      <c r="F500" s="150" t="s">
        <v>56</v>
      </c>
      <c r="G500" s="150" t="s">
        <v>57</v>
      </c>
      <c r="H500" s="150" t="s">
        <v>56</v>
      </c>
      <c r="I500" s="150" t="s">
        <v>64</v>
      </c>
      <c r="J500" s="151" t="s">
        <v>98</v>
      </c>
      <c r="K500" s="181" t="s">
        <v>119</v>
      </c>
      <c r="L500" s="181" t="s">
        <v>12</v>
      </c>
      <c r="M500" s="181" t="s">
        <v>13</v>
      </c>
      <c r="N500" s="181" t="s">
        <v>34</v>
      </c>
      <c r="O500" s="181" t="s">
        <v>25</v>
      </c>
      <c r="P500" s="182">
        <f>'227 (2022)Р-Н'!D14</f>
        <v>0</v>
      </c>
      <c r="Q500" s="182"/>
      <c r="R500" s="182"/>
      <c r="S500" s="183" t="s">
        <v>10</v>
      </c>
      <c r="T500" s="184"/>
      <c r="U500" s="185"/>
      <c r="V500" s="184"/>
      <c r="W500" s="185"/>
      <c r="X500" s="184"/>
      <c r="Y500" s="185"/>
    </row>
    <row r="501" spans="1:31" s="186" customFormat="1" ht="42" customHeight="1" x14ac:dyDescent="0.3">
      <c r="A501" s="1026"/>
      <c r="B501" s="1028"/>
      <c r="C501" s="149" t="s">
        <v>54</v>
      </c>
      <c r="D501" s="150" t="s">
        <v>55</v>
      </c>
      <c r="E501" s="150" t="s">
        <v>56</v>
      </c>
      <c r="F501" s="150" t="s">
        <v>56</v>
      </c>
      <c r="G501" s="150" t="s">
        <v>57</v>
      </c>
      <c r="H501" s="150" t="s">
        <v>56</v>
      </c>
      <c r="I501" s="150" t="s">
        <v>64</v>
      </c>
      <c r="J501" s="151" t="s">
        <v>98</v>
      </c>
      <c r="K501" s="181" t="s">
        <v>119</v>
      </c>
      <c r="L501" s="181" t="s">
        <v>52</v>
      </c>
      <c r="M501" s="181" t="s">
        <v>13</v>
      </c>
      <c r="N501" s="181" t="s">
        <v>10</v>
      </c>
      <c r="O501" s="181" t="s">
        <v>25</v>
      </c>
      <c r="P501" s="182">
        <f>'227 (2022)Р-Н'!D18+'227 (2022)Р-Н'!D22</f>
        <v>0</v>
      </c>
      <c r="Q501" s="182"/>
      <c r="R501" s="182"/>
      <c r="S501" s="183" t="s">
        <v>10</v>
      </c>
      <c r="T501" s="184"/>
      <c r="U501" s="185"/>
      <c r="V501" s="184"/>
      <c r="W501" s="185"/>
      <c r="X501" s="184"/>
      <c r="Y501" s="185"/>
    </row>
    <row r="502" spans="1:31" s="186" customFormat="1" ht="42" customHeight="1" x14ac:dyDescent="0.3">
      <c r="A502" s="1024" t="s">
        <v>120</v>
      </c>
      <c r="B502" s="1028"/>
      <c r="C502" s="149" t="s">
        <v>54</v>
      </c>
      <c r="D502" s="150" t="s">
        <v>55</v>
      </c>
      <c r="E502" s="150" t="s">
        <v>56</v>
      </c>
      <c r="F502" s="150" t="s">
        <v>56</v>
      </c>
      <c r="G502" s="150" t="s">
        <v>57</v>
      </c>
      <c r="H502" s="150" t="s">
        <v>56</v>
      </c>
      <c r="I502" s="150" t="s">
        <v>64</v>
      </c>
      <c r="J502" s="151" t="s">
        <v>98</v>
      </c>
      <c r="K502" s="181" t="s">
        <v>121</v>
      </c>
      <c r="L502" s="181" t="s">
        <v>12</v>
      </c>
      <c r="M502" s="181" t="s">
        <v>13</v>
      </c>
      <c r="N502" s="181" t="s">
        <v>10</v>
      </c>
      <c r="O502" s="181" t="s">
        <v>14</v>
      </c>
      <c r="P502" s="182">
        <f>'228 (2022)ВНЕБ, 140Д'!D18+'228 (2022)ВНЕБ, 400Д'!D18</f>
        <v>0</v>
      </c>
      <c r="Q502" s="182"/>
      <c r="R502" s="182"/>
      <c r="S502" s="183" t="s">
        <v>10</v>
      </c>
      <c r="T502" s="184"/>
      <c r="U502" s="185"/>
      <c r="V502" s="184"/>
      <c r="W502" s="185"/>
      <c r="X502" s="184"/>
      <c r="Y502" s="185"/>
    </row>
    <row r="503" spans="1:31" s="186" customFormat="1" ht="42" customHeight="1" x14ac:dyDescent="0.3">
      <c r="A503" s="1025"/>
      <c r="B503" s="1028"/>
      <c r="C503" s="149" t="s">
        <v>54</v>
      </c>
      <c r="D503" s="150" t="s">
        <v>55</v>
      </c>
      <c r="E503" s="150" t="s">
        <v>56</v>
      </c>
      <c r="F503" s="150" t="s">
        <v>56</v>
      </c>
      <c r="G503" s="150" t="s">
        <v>57</v>
      </c>
      <c r="H503" s="150" t="s">
        <v>56</v>
      </c>
      <c r="I503" s="150" t="s">
        <v>64</v>
      </c>
      <c r="J503" s="151" t="s">
        <v>98</v>
      </c>
      <c r="K503" s="181" t="s">
        <v>121</v>
      </c>
      <c r="L503" s="181" t="s">
        <v>52</v>
      </c>
      <c r="M503" s="181" t="s">
        <v>13</v>
      </c>
      <c r="N503" s="181" t="s">
        <v>10</v>
      </c>
      <c r="O503" s="181" t="s">
        <v>14</v>
      </c>
      <c r="P503" s="182">
        <f>'228 (2022)ВНЕБ, 140Д'!D25+'228 (2022)ВНЕБ, 400Д'!D25</f>
        <v>0</v>
      </c>
      <c r="Q503" s="182"/>
      <c r="R503" s="182"/>
      <c r="S503" s="183" t="s">
        <v>10</v>
      </c>
      <c r="T503" s="184"/>
      <c r="U503" s="185"/>
      <c r="V503" s="184"/>
      <c r="W503" s="185"/>
      <c r="X503" s="184"/>
      <c r="Y503" s="185"/>
    </row>
    <row r="504" spans="1:31" s="186" customFormat="1" ht="42" customHeight="1" x14ac:dyDescent="0.3">
      <c r="A504" s="1025"/>
      <c r="B504" s="1028"/>
      <c r="C504" s="149" t="s">
        <v>54</v>
      </c>
      <c r="D504" s="150" t="s">
        <v>55</v>
      </c>
      <c r="E504" s="150" t="s">
        <v>56</v>
      </c>
      <c r="F504" s="150" t="s">
        <v>56</v>
      </c>
      <c r="G504" s="150" t="s">
        <v>57</v>
      </c>
      <c r="H504" s="150" t="s">
        <v>56</v>
      </c>
      <c r="I504" s="150" t="s">
        <v>64</v>
      </c>
      <c r="J504" s="151" t="s">
        <v>98</v>
      </c>
      <c r="K504" s="181" t="s">
        <v>121</v>
      </c>
      <c r="L504" s="181" t="s">
        <v>12</v>
      </c>
      <c r="M504" s="181" t="s">
        <v>13</v>
      </c>
      <c r="N504" s="181" t="s">
        <v>10</v>
      </c>
      <c r="O504" s="181" t="s">
        <v>656</v>
      </c>
      <c r="P504" s="182">
        <v>0</v>
      </c>
      <c r="Q504" s="182"/>
      <c r="R504" s="182"/>
      <c r="S504" s="183" t="s">
        <v>10</v>
      </c>
      <c r="T504" s="184"/>
      <c r="U504" s="185"/>
      <c r="V504" s="184"/>
      <c r="W504" s="185"/>
      <c r="X504" s="184"/>
      <c r="Y504" s="185"/>
    </row>
    <row r="505" spans="1:31" s="186" customFormat="1" ht="42" customHeight="1" x14ac:dyDescent="0.3">
      <c r="A505" s="1025"/>
      <c r="B505" s="1028"/>
      <c r="C505" s="149" t="s">
        <v>54</v>
      </c>
      <c r="D505" s="150" t="s">
        <v>55</v>
      </c>
      <c r="E505" s="150" t="s">
        <v>56</v>
      </c>
      <c r="F505" s="150" t="s">
        <v>56</v>
      </c>
      <c r="G505" s="150" t="s">
        <v>57</v>
      </c>
      <c r="H505" s="150" t="s">
        <v>56</v>
      </c>
      <c r="I505" s="150" t="s">
        <v>64</v>
      </c>
      <c r="J505" s="151" t="s">
        <v>98</v>
      </c>
      <c r="K505" s="181" t="s">
        <v>121</v>
      </c>
      <c r="L505" s="181" t="s">
        <v>52</v>
      </c>
      <c r="M505" s="181" t="s">
        <v>13</v>
      </c>
      <c r="N505" s="181" t="s">
        <v>10</v>
      </c>
      <c r="O505" s="181" t="s">
        <v>656</v>
      </c>
      <c r="P505" s="182">
        <v>0</v>
      </c>
      <c r="Q505" s="182"/>
      <c r="R505" s="182"/>
      <c r="S505" s="183" t="s">
        <v>10</v>
      </c>
      <c r="T505" s="184"/>
      <c r="U505" s="185"/>
      <c r="V505" s="184"/>
      <c r="W505" s="185"/>
      <c r="X505" s="184"/>
      <c r="Y505" s="185"/>
    </row>
    <row r="506" spans="1:31" s="186" customFormat="1" ht="42" customHeight="1" x14ac:dyDescent="0.3">
      <c r="A506" s="1025"/>
      <c r="B506" s="1028"/>
      <c r="C506" s="149" t="s">
        <v>54</v>
      </c>
      <c r="D506" s="150" t="s">
        <v>55</v>
      </c>
      <c r="E506" s="150" t="s">
        <v>56</v>
      </c>
      <c r="F506" s="150" t="s">
        <v>56</v>
      </c>
      <c r="G506" s="150" t="s">
        <v>57</v>
      </c>
      <c r="H506" s="150" t="s">
        <v>56</v>
      </c>
      <c r="I506" s="150" t="s">
        <v>64</v>
      </c>
      <c r="J506" s="151" t="s">
        <v>98</v>
      </c>
      <c r="K506" s="181" t="s">
        <v>121</v>
      </c>
      <c r="L506" s="181" t="s">
        <v>12</v>
      </c>
      <c r="M506" s="181" t="s">
        <v>13</v>
      </c>
      <c r="N506" s="181" t="s">
        <v>10</v>
      </c>
      <c r="O506" s="181" t="s">
        <v>657</v>
      </c>
      <c r="P506" s="182">
        <v>0</v>
      </c>
      <c r="Q506" s="182"/>
      <c r="R506" s="182"/>
      <c r="S506" s="183" t="s">
        <v>10</v>
      </c>
      <c r="T506" s="184"/>
      <c r="U506" s="185"/>
      <c r="V506" s="184"/>
      <c r="W506" s="185"/>
      <c r="X506" s="184"/>
      <c r="Y506" s="185"/>
    </row>
    <row r="507" spans="1:31" s="186" customFormat="1" ht="42" customHeight="1" x14ac:dyDescent="0.3">
      <c r="A507" s="1025"/>
      <c r="B507" s="1028"/>
      <c r="C507" s="149" t="s">
        <v>54</v>
      </c>
      <c r="D507" s="150" t="s">
        <v>55</v>
      </c>
      <c r="E507" s="150" t="s">
        <v>56</v>
      </c>
      <c r="F507" s="150" t="s">
        <v>56</v>
      </c>
      <c r="G507" s="150" t="s">
        <v>57</v>
      </c>
      <c r="H507" s="150" t="s">
        <v>56</v>
      </c>
      <c r="I507" s="150" t="s">
        <v>64</v>
      </c>
      <c r="J507" s="151" t="s">
        <v>98</v>
      </c>
      <c r="K507" s="181" t="s">
        <v>121</v>
      </c>
      <c r="L507" s="181" t="s">
        <v>52</v>
      </c>
      <c r="M507" s="181" t="s">
        <v>13</v>
      </c>
      <c r="N507" s="181" t="s">
        <v>10</v>
      </c>
      <c r="O507" s="181" t="s">
        <v>657</v>
      </c>
      <c r="P507" s="182">
        <v>0</v>
      </c>
      <c r="Q507" s="182"/>
      <c r="R507" s="182"/>
      <c r="S507" s="183" t="s">
        <v>10</v>
      </c>
      <c r="T507" s="184"/>
      <c r="U507" s="185"/>
      <c r="V507" s="184"/>
      <c r="W507" s="185"/>
      <c r="X507" s="184"/>
      <c r="Y507" s="185"/>
    </row>
    <row r="508" spans="1:31" s="186" customFormat="1" ht="42" customHeight="1" x14ac:dyDescent="0.3">
      <c r="A508" s="1025"/>
      <c r="B508" s="1028"/>
      <c r="C508" s="149" t="s">
        <v>54</v>
      </c>
      <c r="D508" s="150" t="s">
        <v>55</v>
      </c>
      <c r="E508" s="150" t="s">
        <v>56</v>
      </c>
      <c r="F508" s="150" t="s">
        <v>56</v>
      </c>
      <c r="G508" s="150" t="s">
        <v>57</v>
      </c>
      <c r="H508" s="150" t="s">
        <v>56</v>
      </c>
      <c r="I508" s="150" t="s">
        <v>64</v>
      </c>
      <c r="J508" s="151" t="s">
        <v>98</v>
      </c>
      <c r="K508" s="181" t="s">
        <v>121</v>
      </c>
      <c r="L508" s="181" t="s">
        <v>12</v>
      </c>
      <c r="M508" s="181" t="s">
        <v>13</v>
      </c>
      <c r="N508" s="181" t="s">
        <v>34</v>
      </c>
      <c r="O508" s="181" t="s">
        <v>25</v>
      </c>
      <c r="P508" s="182">
        <f>'228 (2022)Р-Н'!D18</f>
        <v>0</v>
      </c>
      <c r="Q508" s="182"/>
      <c r="R508" s="182">
        <f>'228 (2024)Р-Н (2)'!D18</f>
        <v>200000</v>
      </c>
      <c r="S508" s="183" t="s">
        <v>10</v>
      </c>
      <c r="T508" s="184"/>
      <c r="U508" s="185"/>
      <c r="V508" s="184"/>
      <c r="W508" s="185"/>
      <c r="X508" s="184"/>
      <c r="Y508" s="185"/>
      <c r="Z508" s="189"/>
      <c r="AA508" s="189"/>
      <c r="AB508" s="189"/>
      <c r="AC508" s="189"/>
      <c r="AD508" s="189"/>
      <c r="AE508" s="189"/>
    </row>
    <row r="509" spans="1:31" s="186" customFormat="1" ht="42" customHeight="1" x14ac:dyDescent="0.3">
      <c r="A509" s="1025"/>
      <c r="B509" s="1028"/>
      <c r="C509" s="149" t="s">
        <v>54</v>
      </c>
      <c r="D509" s="150" t="s">
        <v>55</v>
      </c>
      <c r="E509" s="150" t="s">
        <v>56</v>
      </c>
      <c r="F509" s="150" t="s">
        <v>56</v>
      </c>
      <c r="G509" s="150" t="s">
        <v>57</v>
      </c>
      <c r="H509" s="150" t="s">
        <v>56</v>
      </c>
      <c r="I509" s="150" t="s">
        <v>64</v>
      </c>
      <c r="J509" s="151" t="s">
        <v>98</v>
      </c>
      <c r="K509" s="181" t="s">
        <v>121</v>
      </c>
      <c r="L509" s="181" t="s">
        <v>52</v>
      </c>
      <c r="M509" s="181" t="s">
        <v>13</v>
      </c>
      <c r="N509" s="181" t="s">
        <v>10</v>
      </c>
      <c r="O509" s="181" t="s">
        <v>25</v>
      </c>
      <c r="P509" s="182">
        <f>'228 (2022)Р-Н'!D25+'228 (2022)Р-Н'!D32</f>
        <v>0</v>
      </c>
      <c r="Q509" s="182"/>
      <c r="R509" s="182"/>
      <c r="S509" s="183" t="s">
        <v>10</v>
      </c>
      <c r="T509" s="184"/>
      <c r="U509" s="185"/>
      <c r="V509" s="184"/>
      <c r="W509" s="185"/>
      <c r="X509" s="184"/>
      <c r="Y509" s="185"/>
      <c r="Z509" s="189"/>
      <c r="AA509" s="189"/>
      <c r="AB509" s="189"/>
      <c r="AC509" s="189"/>
      <c r="AD509" s="189"/>
      <c r="AE509" s="189"/>
    </row>
    <row r="510" spans="1:31" s="186" customFormat="1" ht="42" customHeight="1" x14ac:dyDescent="0.3">
      <c r="A510" s="1025"/>
      <c r="B510" s="1028"/>
      <c r="C510" s="149" t="s">
        <v>54</v>
      </c>
      <c r="D510" s="150" t="s">
        <v>55</v>
      </c>
      <c r="E510" s="150" t="s">
        <v>56</v>
      </c>
      <c r="F510" s="150" t="s">
        <v>56</v>
      </c>
      <c r="G510" s="150" t="s">
        <v>57</v>
      </c>
      <c r="H510" s="150" t="s">
        <v>56</v>
      </c>
      <c r="I510" s="150" t="s">
        <v>799</v>
      </c>
      <c r="J510" s="151" t="s">
        <v>98</v>
      </c>
      <c r="K510" s="181" t="s">
        <v>121</v>
      </c>
      <c r="L510" s="181" t="s">
        <v>12</v>
      </c>
      <c r="M510" s="181" t="s">
        <v>13</v>
      </c>
      <c r="N510" s="181" t="s">
        <v>42</v>
      </c>
      <c r="O510" s="181" t="s">
        <v>40</v>
      </c>
      <c r="P510" s="182">
        <f>'228 (2022)005.00.0000 ЗСК'!D29</f>
        <v>0</v>
      </c>
      <c r="Q510" s="182"/>
      <c r="R510" s="182"/>
      <c r="S510" s="183" t="s">
        <v>10</v>
      </c>
      <c r="T510" s="184"/>
      <c r="U510" s="185"/>
      <c r="V510" s="184"/>
      <c r="W510" s="185"/>
      <c r="X510" s="184"/>
      <c r="Y510" s="185"/>
      <c r="Z510" s="189"/>
      <c r="AA510" s="189"/>
      <c r="AB510" s="189"/>
      <c r="AC510" s="189"/>
      <c r="AD510" s="189"/>
      <c r="AE510" s="189"/>
    </row>
    <row r="511" spans="1:31" s="186" customFormat="1" ht="42" customHeight="1" x14ac:dyDescent="0.3">
      <c r="A511" s="1025"/>
      <c r="B511" s="1028"/>
      <c r="C511" s="149" t="s">
        <v>54</v>
      </c>
      <c r="D511" s="150" t="s">
        <v>55</v>
      </c>
      <c r="E511" s="150" t="s">
        <v>56</v>
      </c>
      <c r="F511" s="150" t="s">
        <v>56</v>
      </c>
      <c r="G511" s="150" t="s">
        <v>57</v>
      </c>
      <c r="H511" s="150" t="s">
        <v>56</v>
      </c>
      <c r="I511" s="150" t="s">
        <v>128</v>
      </c>
      <c r="J511" s="151" t="s">
        <v>98</v>
      </c>
      <c r="K511" s="181" t="s">
        <v>121</v>
      </c>
      <c r="L511" s="181" t="s">
        <v>12</v>
      </c>
      <c r="M511" s="181" t="s">
        <v>13</v>
      </c>
      <c r="N511" s="181" t="s">
        <v>1117</v>
      </c>
      <c r="O511" s="181" t="s">
        <v>43</v>
      </c>
      <c r="P511" s="182">
        <v>0</v>
      </c>
      <c r="Q511" s="182"/>
      <c r="R511" s="182"/>
      <c r="S511" s="183" t="s">
        <v>10</v>
      </c>
      <c r="T511" s="184"/>
      <c r="U511" s="185"/>
      <c r="V511" s="184"/>
      <c r="W511" s="185"/>
      <c r="X511" s="184"/>
      <c r="Y511" s="185"/>
      <c r="Z511" s="189"/>
      <c r="AA511" s="189"/>
      <c r="AB511" s="189"/>
      <c r="AC511" s="189"/>
      <c r="AD511" s="189"/>
      <c r="AE511" s="189"/>
    </row>
    <row r="512" spans="1:31" s="186" customFormat="1" ht="42" customHeight="1" x14ac:dyDescent="0.3">
      <c r="A512" s="1025"/>
      <c r="B512" s="1028"/>
      <c r="C512" s="149" t="s">
        <v>54</v>
      </c>
      <c r="D512" s="150" t="s">
        <v>55</v>
      </c>
      <c r="E512" s="150" t="s">
        <v>56</v>
      </c>
      <c r="F512" s="150"/>
      <c r="G512" s="150"/>
      <c r="H512" s="150"/>
      <c r="I512" s="150"/>
      <c r="J512" s="151" t="s">
        <v>98</v>
      </c>
      <c r="K512" s="181" t="s">
        <v>121</v>
      </c>
      <c r="L512" s="181" t="s">
        <v>12</v>
      </c>
      <c r="M512" s="181" t="s">
        <v>13</v>
      </c>
      <c r="N512" s="181" t="s">
        <v>624</v>
      </c>
      <c r="O512" s="181" t="s">
        <v>43</v>
      </c>
      <c r="P512" s="182">
        <v>0</v>
      </c>
      <c r="Q512" s="182"/>
      <c r="R512" s="182"/>
      <c r="S512" s="183" t="s">
        <v>10</v>
      </c>
      <c r="T512" s="184"/>
      <c r="U512" s="185"/>
      <c r="V512" s="184"/>
      <c r="W512" s="185"/>
      <c r="X512" s="184"/>
      <c r="Y512" s="185"/>
    </row>
    <row r="513" spans="1:25" s="186" customFormat="1" ht="42" customHeight="1" x14ac:dyDescent="0.3">
      <c r="A513" s="1025"/>
      <c r="B513" s="1028"/>
      <c r="C513" s="149" t="s">
        <v>54</v>
      </c>
      <c r="D513" s="150" t="s">
        <v>55</v>
      </c>
      <c r="E513" s="150" t="s">
        <v>56</v>
      </c>
      <c r="F513" s="150"/>
      <c r="G513" s="150"/>
      <c r="H513" s="150"/>
      <c r="I513" s="150"/>
      <c r="J513" s="151" t="s">
        <v>98</v>
      </c>
      <c r="K513" s="181" t="s">
        <v>121</v>
      </c>
      <c r="L513" s="181" t="s">
        <v>12</v>
      </c>
      <c r="M513" s="181" t="s">
        <v>13</v>
      </c>
      <c r="N513" s="181" t="s">
        <v>624</v>
      </c>
      <c r="O513" s="181" t="s">
        <v>43</v>
      </c>
      <c r="P513" s="182">
        <v>0</v>
      </c>
      <c r="Q513" s="182"/>
      <c r="R513" s="182"/>
      <c r="S513" s="183" t="s">
        <v>10</v>
      </c>
      <c r="T513" s="184"/>
      <c r="U513" s="185"/>
      <c r="V513" s="184"/>
      <c r="W513" s="185"/>
      <c r="X513" s="184"/>
      <c r="Y513" s="185"/>
    </row>
    <row r="514" spans="1:25" s="186" customFormat="1" ht="42" customHeight="1" x14ac:dyDescent="0.3">
      <c r="A514" s="1025"/>
      <c r="B514" s="1028"/>
      <c r="C514" s="149" t="s">
        <v>54</v>
      </c>
      <c r="D514" s="150" t="s">
        <v>55</v>
      </c>
      <c r="E514" s="150" t="s">
        <v>56</v>
      </c>
      <c r="F514" s="150"/>
      <c r="G514" s="150"/>
      <c r="H514" s="150"/>
      <c r="I514" s="150"/>
      <c r="J514" s="151" t="s">
        <v>98</v>
      </c>
      <c r="K514" s="181" t="s">
        <v>121</v>
      </c>
      <c r="L514" s="181" t="s">
        <v>12</v>
      </c>
      <c r="M514" s="181" t="s">
        <v>13</v>
      </c>
      <c r="N514" s="181" t="s">
        <v>624</v>
      </c>
      <c r="O514" s="181" t="s">
        <v>43</v>
      </c>
      <c r="P514" s="182">
        <v>0</v>
      </c>
      <c r="Q514" s="182"/>
      <c r="R514" s="182"/>
      <c r="S514" s="183" t="s">
        <v>10</v>
      </c>
      <c r="T514" s="184"/>
      <c r="U514" s="185"/>
      <c r="V514" s="184"/>
      <c r="W514" s="185"/>
      <c r="X514" s="184"/>
      <c r="Y514" s="185"/>
    </row>
    <row r="515" spans="1:25" s="186" customFormat="1" ht="42" customHeight="1" x14ac:dyDescent="0.3">
      <c r="A515" s="1025"/>
      <c r="B515" s="1028"/>
      <c r="C515" s="149" t="s">
        <v>54</v>
      </c>
      <c r="D515" s="150" t="s">
        <v>55</v>
      </c>
      <c r="E515" s="150" t="s">
        <v>56</v>
      </c>
      <c r="F515" s="150"/>
      <c r="G515" s="150"/>
      <c r="H515" s="150"/>
      <c r="I515" s="150"/>
      <c r="J515" s="151" t="s">
        <v>98</v>
      </c>
      <c r="K515" s="181" t="s">
        <v>121</v>
      </c>
      <c r="L515" s="181" t="s">
        <v>12</v>
      </c>
      <c r="M515" s="181" t="s">
        <v>13</v>
      </c>
      <c r="N515" s="181" t="s">
        <v>624</v>
      </c>
      <c r="O515" s="181" t="s">
        <v>43</v>
      </c>
      <c r="P515" s="182">
        <v>0</v>
      </c>
      <c r="Q515" s="182"/>
      <c r="R515" s="182"/>
      <c r="S515" s="183" t="s">
        <v>10</v>
      </c>
      <c r="T515" s="184"/>
      <c r="U515" s="185"/>
      <c r="V515" s="184"/>
      <c r="W515" s="185"/>
      <c r="X515" s="184"/>
      <c r="Y515" s="185"/>
    </row>
    <row r="516" spans="1:25" s="186" customFormat="1" ht="42" customHeight="1" x14ac:dyDescent="0.3">
      <c r="A516" s="1025"/>
      <c r="B516" s="1028"/>
      <c r="C516" s="149" t="s">
        <v>54</v>
      </c>
      <c r="D516" s="150" t="s">
        <v>55</v>
      </c>
      <c r="E516" s="150" t="s">
        <v>56</v>
      </c>
      <c r="F516" s="150" t="s">
        <v>812</v>
      </c>
      <c r="G516" s="150" t="s">
        <v>62</v>
      </c>
      <c r="H516" s="150" t="s">
        <v>63</v>
      </c>
      <c r="I516" s="150" t="s">
        <v>811</v>
      </c>
      <c r="J516" s="151" t="s">
        <v>98</v>
      </c>
      <c r="K516" s="181" t="s">
        <v>121</v>
      </c>
      <c r="L516" s="181" t="s">
        <v>12</v>
      </c>
      <c r="M516" s="181" t="s">
        <v>13</v>
      </c>
      <c r="N516" s="181" t="s">
        <v>151</v>
      </c>
      <c r="O516" s="181" t="s">
        <v>43</v>
      </c>
      <c r="P516" s="182">
        <f>'228 (2022)060.00.0006'!D29</f>
        <v>0</v>
      </c>
      <c r="Q516" s="182"/>
      <c r="R516" s="182"/>
      <c r="S516" s="183" t="s">
        <v>10</v>
      </c>
      <c r="T516" s="184"/>
      <c r="U516" s="185"/>
      <c r="V516" s="184"/>
      <c r="W516" s="185"/>
      <c r="X516" s="184"/>
      <c r="Y516" s="185"/>
    </row>
    <row r="517" spans="1:25" s="186" customFormat="1" ht="42" customHeight="1" x14ac:dyDescent="0.3">
      <c r="A517" s="1025"/>
      <c r="B517" s="1028"/>
      <c r="C517" s="149" t="s">
        <v>54</v>
      </c>
      <c r="D517" s="150" t="s">
        <v>55</v>
      </c>
      <c r="E517" s="150" t="s">
        <v>56</v>
      </c>
      <c r="F517" s="150" t="s">
        <v>56</v>
      </c>
      <c r="G517" s="150" t="s">
        <v>9</v>
      </c>
      <c r="H517" s="150" t="s">
        <v>63</v>
      </c>
      <c r="I517" s="150" t="s">
        <v>722</v>
      </c>
      <c r="J517" s="151" t="s">
        <v>98</v>
      </c>
      <c r="K517" s="181" t="s">
        <v>121</v>
      </c>
      <c r="L517" s="181" t="s">
        <v>12</v>
      </c>
      <c r="M517" s="181" t="s">
        <v>13</v>
      </c>
      <c r="N517" s="181" t="s">
        <v>710</v>
      </c>
      <c r="O517" s="181" t="s">
        <v>40</v>
      </c>
      <c r="P517" s="182">
        <v>0</v>
      </c>
      <c r="Q517" s="182">
        <v>0</v>
      </c>
      <c r="R517" s="182">
        <v>0</v>
      </c>
      <c r="S517" s="183" t="s">
        <v>10</v>
      </c>
      <c r="T517" s="184"/>
      <c r="U517" s="185"/>
      <c r="V517" s="184"/>
      <c r="W517" s="185"/>
      <c r="X517" s="184"/>
      <c r="Y517" s="185"/>
    </row>
    <row r="518" spans="1:25" s="186" customFormat="1" ht="42" customHeight="1" x14ac:dyDescent="0.3">
      <c r="A518" s="1025"/>
      <c r="B518" s="1028"/>
      <c r="C518" s="149" t="s">
        <v>54</v>
      </c>
      <c r="D518" s="150" t="s">
        <v>55</v>
      </c>
      <c r="E518" s="150" t="s">
        <v>56</v>
      </c>
      <c r="F518" s="150"/>
      <c r="G518" s="150"/>
      <c r="H518" s="150"/>
      <c r="I518" s="150"/>
      <c r="J518" s="151" t="s">
        <v>98</v>
      </c>
      <c r="K518" s="181" t="s">
        <v>121</v>
      </c>
      <c r="L518" s="181" t="s">
        <v>12</v>
      </c>
      <c r="M518" s="181" t="s">
        <v>13</v>
      </c>
      <c r="N518" s="181" t="s">
        <v>716</v>
      </c>
      <c r="O518" s="181" t="s">
        <v>40</v>
      </c>
      <c r="P518" s="182">
        <v>0</v>
      </c>
      <c r="Q518" s="182"/>
      <c r="R518" s="182"/>
      <c r="S518" s="183" t="s">
        <v>10</v>
      </c>
      <c r="T518" s="184"/>
      <c r="U518" s="185"/>
      <c r="V518" s="184"/>
      <c r="W518" s="185"/>
      <c r="X518" s="184"/>
      <c r="Y518" s="185"/>
    </row>
    <row r="519" spans="1:25" s="186" customFormat="1" ht="42" customHeight="1" x14ac:dyDescent="0.3">
      <c r="A519" s="1025"/>
      <c r="B519" s="1028"/>
      <c r="C519" s="149" t="s">
        <v>54</v>
      </c>
      <c r="D519" s="150" t="s">
        <v>55</v>
      </c>
      <c r="E519" s="150" t="s">
        <v>56</v>
      </c>
      <c r="F519" s="150"/>
      <c r="G519" s="150"/>
      <c r="H519" s="150"/>
      <c r="I519" s="150"/>
      <c r="J519" s="151" t="s">
        <v>98</v>
      </c>
      <c r="K519" s="181" t="s">
        <v>121</v>
      </c>
      <c r="L519" s="181" t="s">
        <v>12</v>
      </c>
      <c r="M519" s="181" t="s">
        <v>13</v>
      </c>
      <c r="N519" s="181" t="s">
        <v>716</v>
      </c>
      <c r="O519" s="181" t="s">
        <v>40</v>
      </c>
      <c r="P519" s="182">
        <v>0</v>
      </c>
      <c r="Q519" s="182"/>
      <c r="R519" s="182"/>
      <c r="S519" s="183" t="s">
        <v>10</v>
      </c>
      <c r="T519" s="184"/>
      <c r="U519" s="185"/>
      <c r="V519" s="184"/>
      <c r="W519" s="185"/>
      <c r="X519" s="184"/>
      <c r="Y519" s="185"/>
    </row>
    <row r="520" spans="1:25" s="186" customFormat="1" ht="42" customHeight="1" x14ac:dyDescent="0.3">
      <c r="A520" s="1025"/>
      <c r="B520" s="1028"/>
      <c r="C520" s="149" t="s">
        <v>54</v>
      </c>
      <c r="D520" s="150" t="s">
        <v>55</v>
      </c>
      <c r="E520" s="150" t="s">
        <v>56</v>
      </c>
      <c r="F520" s="150"/>
      <c r="G520" s="150"/>
      <c r="H520" s="150"/>
      <c r="I520" s="150"/>
      <c r="J520" s="151" t="s">
        <v>98</v>
      </c>
      <c r="K520" s="181" t="s">
        <v>121</v>
      </c>
      <c r="L520" s="181" t="s">
        <v>12</v>
      </c>
      <c r="M520" s="181" t="s">
        <v>13</v>
      </c>
      <c r="N520" s="181" t="s">
        <v>716</v>
      </c>
      <c r="O520" s="181" t="s">
        <v>40</v>
      </c>
      <c r="P520" s="182">
        <v>0</v>
      </c>
      <c r="Q520" s="182"/>
      <c r="R520" s="182"/>
      <c r="S520" s="183" t="s">
        <v>10</v>
      </c>
      <c r="T520" s="184"/>
      <c r="U520" s="185"/>
      <c r="V520" s="184"/>
      <c r="W520" s="185"/>
      <c r="X520" s="184"/>
      <c r="Y520" s="185"/>
    </row>
    <row r="521" spans="1:25" s="186" customFormat="1" ht="42" customHeight="1" x14ac:dyDescent="0.3">
      <c r="A521" s="1025"/>
      <c r="B521" s="1028"/>
      <c r="C521" s="149" t="s">
        <v>54</v>
      </c>
      <c r="D521" s="150" t="s">
        <v>55</v>
      </c>
      <c r="E521" s="150" t="s">
        <v>56</v>
      </c>
      <c r="F521" s="150" t="s">
        <v>812</v>
      </c>
      <c r="G521" s="150" t="s">
        <v>62</v>
      </c>
      <c r="H521" s="150" t="s">
        <v>63</v>
      </c>
      <c r="I521" s="150" t="s">
        <v>811</v>
      </c>
      <c r="J521" s="151" t="s">
        <v>98</v>
      </c>
      <c r="K521" s="181" t="s">
        <v>121</v>
      </c>
      <c r="L521" s="181" t="s">
        <v>12</v>
      </c>
      <c r="M521" s="181" t="s">
        <v>13</v>
      </c>
      <c r="N521" s="181" t="s">
        <v>717</v>
      </c>
      <c r="O521" s="181" t="s">
        <v>40</v>
      </c>
      <c r="P521" s="182">
        <f>'228 (2022)500.03.0002'!D29</f>
        <v>0</v>
      </c>
      <c r="Q521" s="182"/>
      <c r="R521" s="182"/>
      <c r="S521" s="183" t="s">
        <v>10</v>
      </c>
      <c r="T521" s="184"/>
      <c r="U521" s="185"/>
      <c r="V521" s="184"/>
      <c r="W521" s="185"/>
      <c r="X521" s="184"/>
      <c r="Y521" s="185"/>
    </row>
    <row r="522" spans="1:25" s="186" customFormat="1" ht="42" customHeight="1" x14ac:dyDescent="0.3">
      <c r="A522" s="1025"/>
      <c r="B522" s="1028"/>
      <c r="C522" s="149" t="s">
        <v>54</v>
      </c>
      <c r="D522" s="150" t="s">
        <v>55</v>
      </c>
      <c r="E522" s="150" t="s">
        <v>56</v>
      </c>
      <c r="F522" s="150"/>
      <c r="G522" s="150"/>
      <c r="H522" s="150"/>
      <c r="I522" s="150"/>
      <c r="J522" s="151" t="s">
        <v>98</v>
      </c>
      <c r="K522" s="181" t="s">
        <v>121</v>
      </c>
      <c r="L522" s="181" t="s">
        <v>12</v>
      </c>
      <c r="M522" s="181" t="s">
        <v>13</v>
      </c>
      <c r="N522" s="181" t="s">
        <v>719</v>
      </c>
      <c r="O522" s="181" t="s">
        <v>40</v>
      </c>
      <c r="P522" s="182">
        <v>0</v>
      </c>
      <c r="Q522" s="182"/>
      <c r="R522" s="182"/>
      <c r="S522" s="183" t="s">
        <v>10</v>
      </c>
      <c r="T522" s="184"/>
      <c r="U522" s="185"/>
      <c r="V522" s="184"/>
      <c r="W522" s="185"/>
      <c r="X522" s="184"/>
      <c r="Y522" s="185"/>
    </row>
    <row r="523" spans="1:25" s="186" customFormat="1" ht="42" customHeight="1" x14ac:dyDescent="0.3">
      <c r="A523" s="1025"/>
      <c r="B523" s="1028"/>
      <c r="C523" s="149" t="s">
        <v>54</v>
      </c>
      <c r="D523" s="150" t="s">
        <v>55</v>
      </c>
      <c r="E523" s="150" t="s">
        <v>56</v>
      </c>
      <c r="F523" s="150"/>
      <c r="G523" s="150"/>
      <c r="H523" s="150"/>
      <c r="I523" s="150"/>
      <c r="J523" s="151" t="s">
        <v>98</v>
      </c>
      <c r="K523" s="181" t="s">
        <v>121</v>
      </c>
      <c r="L523" s="181" t="s">
        <v>12</v>
      </c>
      <c r="M523" s="181" t="s">
        <v>13</v>
      </c>
      <c r="N523" s="181" t="s">
        <v>719</v>
      </c>
      <c r="O523" s="181" t="s">
        <v>40</v>
      </c>
      <c r="P523" s="182">
        <v>0</v>
      </c>
      <c r="Q523" s="182"/>
      <c r="R523" s="182"/>
      <c r="S523" s="183" t="s">
        <v>10</v>
      </c>
      <c r="T523" s="184"/>
      <c r="U523" s="185"/>
      <c r="V523" s="184"/>
      <c r="W523" s="185"/>
      <c r="X523" s="184"/>
      <c r="Y523" s="185"/>
    </row>
    <row r="524" spans="1:25" s="186" customFormat="1" ht="42" customHeight="1" x14ac:dyDescent="0.3">
      <c r="A524" s="1024" t="s">
        <v>104</v>
      </c>
      <c r="B524" s="1027">
        <v>2642</v>
      </c>
      <c r="C524" s="149" t="s">
        <v>54</v>
      </c>
      <c r="D524" s="150" t="s">
        <v>55</v>
      </c>
      <c r="E524" s="150" t="s">
        <v>56</v>
      </c>
      <c r="F524" s="150" t="s">
        <v>56</v>
      </c>
      <c r="G524" s="150" t="s">
        <v>57</v>
      </c>
      <c r="H524" s="150" t="s">
        <v>56</v>
      </c>
      <c r="I524" s="150" t="s">
        <v>64</v>
      </c>
      <c r="J524" s="151" t="s">
        <v>98</v>
      </c>
      <c r="K524" s="181" t="s">
        <v>105</v>
      </c>
      <c r="L524" s="181" t="s">
        <v>12</v>
      </c>
      <c r="M524" s="181" t="s">
        <v>13</v>
      </c>
      <c r="N524" s="181" t="s">
        <v>10</v>
      </c>
      <c r="O524" s="181" t="s">
        <v>14</v>
      </c>
      <c r="P524" s="182">
        <f>'310 (2022)ВНЕБ, 140Д'!E17+'310 (2022)ВНЕБ, 150Д'!E17+'310 (2022)ВНЕБ, 400Д'!E17</f>
        <v>0</v>
      </c>
      <c r="Q524" s="182">
        <v>0</v>
      </c>
      <c r="R524" s="182">
        <v>0</v>
      </c>
      <c r="S524" s="183" t="s">
        <v>10</v>
      </c>
      <c r="T524" s="184"/>
      <c r="U524" s="185"/>
      <c r="V524" s="184"/>
      <c r="W524" s="185"/>
      <c r="X524" s="184"/>
      <c r="Y524" s="185"/>
    </row>
    <row r="525" spans="1:25" s="186" customFormat="1" ht="42" customHeight="1" x14ac:dyDescent="0.3">
      <c r="A525" s="1025"/>
      <c r="B525" s="1028"/>
      <c r="C525" s="149" t="s">
        <v>54</v>
      </c>
      <c r="D525" s="150" t="s">
        <v>55</v>
      </c>
      <c r="E525" s="150" t="s">
        <v>56</v>
      </c>
      <c r="F525" s="150" t="s">
        <v>56</v>
      </c>
      <c r="G525" s="150" t="s">
        <v>57</v>
      </c>
      <c r="H525" s="150" t="s">
        <v>56</v>
      </c>
      <c r="I525" s="150" t="s">
        <v>64</v>
      </c>
      <c r="J525" s="151" t="s">
        <v>98</v>
      </c>
      <c r="K525" s="181" t="s">
        <v>105</v>
      </c>
      <c r="L525" s="181" t="s">
        <v>52</v>
      </c>
      <c r="M525" s="181" t="s">
        <v>13</v>
      </c>
      <c r="N525" s="181" t="s">
        <v>10</v>
      </c>
      <c r="O525" s="181" t="s">
        <v>14</v>
      </c>
      <c r="P525" s="182">
        <f>'310 (2022)ВНЕБ, 140Д'!E24+'310 (2022)ВНЕБ, 150Д'!E24+'310 (2022)ВНЕБ, 400Д'!E24</f>
        <v>0</v>
      </c>
      <c r="Q525" s="182"/>
      <c r="R525" s="182"/>
      <c r="S525" s="183" t="s">
        <v>10</v>
      </c>
      <c r="T525" s="184"/>
      <c r="U525" s="185"/>
      <c r="V525" s="184"/>
      <c r="W525" s="185"/>
      <c r="X525" s="184"/>
      <c r="Y525" s="185"/>
    </row>
    <row r="526" spans="1:25" s="186" customFormat="1" ht="42" customHeight="1" x14ac:dyDescent="0.3">
      <c r="A526" s="1025"/>
      <c r="B526" s="1028"/>
      <c r="C526" s="149" t="s">
        <v>54</v>
      </c>
      <c r="D526" s="150" t="s">
        <v>55</v>
      </c>
      <c r="E526" s="150" t="s">
        <v>56</v>
      </c>
      <c r="F526" s="150" t="s">
        <v>56</v>
      </c>
      <c r="G526" s="150" t="s">
        <v>57</v>
      </c>
      <c r="H526" s="150" t="s">
        <v>56</v>
      </c>
      <c r="I526" s="150" t="s">
        <v>64</v>
      </c>
      <c r="J526" s="151" t="s">
        <v>98</v>
      </c>
      <c r="K526" s="181" t="s">
        <v>105</v>
      </c>
      <c r="L526" s="181" t="s">
        <v>12</v>
      </c>
      <c r="M526" s="181" t="s">
        <v>13</v>
      </c>
      <c r="N526" s="181" t="s">
        <v>10</v>
      </c>
      <c r="O526" s="181" t="s">
        <v>656</v>
      </c>
      <c r="P526" s="182">
        <v>0</v>
      </c>
      <c r="Q526" s="182"/>
      <c r="R526" s="182"/>
      <c r="S526" s="183" t="s">
        <v>10</v>
      </c>
      <c r="T526" s="184"/>
      <c r="U526" s="185"/>
      <c r="V526" s="184"/>
      <c r="W526" s="185"/>
      <c r="X526" s="184"/>
      <c r="Y526" s="185"/>
    </row>
    <row r="527" spans="1:25" s="186" customFormat="1" ht="42" customHeight="1" x14ac:dyDescent="0.3">
      <c r="A527" s="1025"/>
      <c r="B527" s="1028"/>
      <c r="C527" s="149" t="s">
        <v>54</v>
      </c>
      <c r="D527" s="150" t="s">
        <v>55</v>
      </c>
      <c r="E527" s="150" t="s">
        <v>56</v>
      </c>
      <c r="F527" s="150" t="s">
        <v>56</v>
      </c>
      <c r="G527" s="150" t="s">
        <v>57</v>
      </c>
      <c r="H527" s="150" t="s">
        <v>56</v>
      </c>
      <c r="I527" s="150" t="s">
        <v>64</v>
      </c>
      <c r="J527" s="151" t="s">
        <v>98</v>
      </c>
      <c r="K527" s="181" t="s">
        <v>105</v>
      </c>
      <c r="L527" s="181" t="s">
        <v>52</v>
      </c>
      <c r="M527" s="181" t="s">
        <v>13</v>
      </c>
      <c r="N527" s="181" t="s">
        <v>10</v>
      </c>
      <c r="O527" s="181" t="s">
        <v>656</v>
      </c>
      <c r="P527" s="182">
        <v>0</v>
      </c>
      <c r="Q527" s="182"/>
      <c r="R527" s="182"/>
      <c r="S527" s="183" t="s">
        <v>10</v>
      </c>
      <c r="T527" s="184"/>
      <c r="U527" s="185"/>
      <c r="V527" s="184"/>
      <c r="W527" s="185"/>
      <c r="X527" s="184"/>
      <c r="Y527" s="185"/>
    </row>
    <row r="528" spans="1:25" s="186" customFormat="1" ht="42" customHeight="1" x14ac:dyDescent="0.3">
      <c r="A528" s="1025"/>
      <c r="B528" s="1028"/>
      <c r="C528" s="149" t="s">
        <v>54</v>
      </c>
      <c r="D528" s="150" t="s">
        <v>55</v>
      </c>
      <c r="E528" s="150" t="s">
        <v>56</v>
      </c>
      <c r="F528" s="150" t="s">
        <v>56</v>
      </c>
      <c r="G528" s="150" t="s">
        <v>57</v>
      </c>
      <c r="H528" s="150" t="s">
        <v>56</v>
      </c>
      <c r="I528" s="150" t="s">
        <v>64</v>
      </c>
      <c r="J528" s="151" t="s">
        <v>98</v>
      </c>
      <c r="K528" s="181" t="s">
        <v>105</v>
      </c>
      <c r="L528" s="181" t="s">
        <v>12</v>
      </c>
      <c r="M528" s="181" t="s">
        <v>13</v>
      </c>
      <c r="N528" s="181" t="s">
        <v>10</v>
      </c>
      <c r="O528" s="181" t="s">
        <v>657</v>
      </c>
      <c r="P528" s="182">
        <v>0</v>
      </c>
      <c r="Q528" s="182"/>
      <c r="R528" s="182"/>
      <c r="S528" s="183" t="s">
        <v>10</v>
      </c>
      <c r="T528" s="184"/>
      <c r="U528" s="185"/>
      <c r="V528" s="184"/>
      <c r="W528" s="185"/>
      <c r="X528" s="184"/>
      <c r="Y528" s="185"/>
    </row>
    <row r="529" spans="1:25" s="186" customFormat="1" ht="42" customHeight="1" x14ac:dyDescent="0.3">
      <c r="A529" s="1025"/>
      <c r="B529" s="1028"/>
      <c r="C529" s="149" t="s">
        <v>54</v>
      </c>
      <c r="D529" s="150" t="s">
        <v>55</v>
      </c>
      <c r="E529" s="150" t="s">
        <v>56</v>
      </c>
      <c r="F529" s="150" t="s">
        <v>56</v>
      </c>
      <c r="G529" s="150" t="s">
        <v>57</v>
      </c>
      <c r="H529" s="150" t="s">
        <v>56</v>
      </c>
      <c r="I529" s="150" t="s">
        <v>64</v>
      </c>
      <c r="J529" s="151" t="s">
        <v>98</v>
      </c>
      <c r="K529" s="181" t="s">
        <v>105</v>
      </c>
      <c r="L529" s="181" t="s">
        <v>52</v>
      </c>
      <c r="M529" s="181" t="s">
        <v>13</v>
      </c>
      <c r="N529" s="181" t="s">
        <v>10</v>
      </c>
      <c r="O529" s="181" t="s">
        <v>657</v>
      </c>
      <c r="P529" s="182">
        <v>0</v>
      </c>
      <c r="Q529" s="182"/>
      <c r="R529" s="182"/>
      <c r="S529" s="183" t="s">
        <v>10</v>
      </c>
      <c r="T529" s="184"/>
      <c r="U529" s="185"/>
      <c r="V529" s="184"/>
      <c r="W529" s="185"/>
      <c r="X529" s="184"/>
      <c r="Y529" s="185"/>
    </row>
    <row r="530" spans="1:25" s="186" customFormat="1" ht="42" customHeight="1" x14ac:dyDescent="0.3">
      <c r="A530" s="1025"/>
      <c r="B530" s="1028"/>
      <c r="C530" s="149" t="s">
        <v>54</v>
      </c>
      <c r="D530" s="150" t="s">
        <v>55</v>
      </c>
      <c r="E530" s="150" t="s">
        <v>56</v>
      </c>
      <c r="F530" s="150" t="s">
        <v>56</v>
      </c>
      <c r="G530" s="150" t="s">
        <v>57</v>
      </c>
      <c r="H530" s="150" t="s">
        <v>56</v>
      </c>
      <c r="I530" s="150" t="s">
        <v>64</v>
      </c>
      <c r="J530" s="151" t="s">
        <v>98</v>
      </c>
      <c r="K530" s="181" t="s">
        <v>105</v>
      </c>
      <c r="L530" s="181" t="s">
        <v>12</v>
      </c>
      <c r="M530" s="181" t="s">
        <v>13</v>
      </c>
      <c r="N530" s="181" t="s">
        <v>32</v>
      </c>
      <c r="O530" s="181" t="s">
        <v>25</v>
      </c>
      <c r="P530" s="182">
        <f>'310 (2022)Р-Н (001.04.0001)'!E17</f>
        <v>0</v>
      </c>
      <c r="Q530" s="182"/>
      <c r="R530" s="182"/>
      <c r="S530" s="183" t="s">
        <v>10</v>
      </c>
      <c r="T530" s="184"/>
      <c r="U530" s="185"/>
      <c r="V530" s="184"/>
      <c r="W530" s="185"/>
      <c r="X530" s="184"/>
      <c r="Y530" s="185"/>
    </row>
    <row r="531" spans="1:25" s="186" customFormat="1" ht="42" customHeight="1" x14ac:dyDescent="0.3">
      <c r="A531" s="1025"/>
      <c r="B531" s="1028"/>
      <c r="C531" s="149" t="s">
        <v>54</v>
      </c>
      <c r="D531" s="150" t="s">
        <v>55</v>
      </c>
      <c r="E531" s="150" t="s">
        <v>56</v>
      </c>
      <c r="F531" s="150" t="s">
        <v>56</v>
      </c>
      <c r="G531" s="150" t="s">
        <v>57</v>
      </c>
      <c r="H531" s="150" t="s">
        <v>56</v>
      </c>
      <c r="I531" s="150" t="s">
        <v>64</v>
      </c>
      <c r="J531" s="151" t="s">
        <v>98</v>
      </c>
      <c r="K531" s="181" t="s">
        <v>105</v>
      </c>
      <c r="L531" s="181" t="s">
        <v>52</v>
      </c>
      <c r="M531" s="181" t="s">
        <v>13</v>
      </c>
      <c r="N531" s="181" t="s">
        <v>10</v>
      </c>
      <c r="O531" s="181" t="s">
        <v>25</v>
      </c>
      <c r="P531" s="182">
        <f>'310 (2022)Р-Н (001.04.0001)'!E24+'310 (2022)Р-Н (001.04.0001)'!E31</f>
        <v>0</v>
      </c>
      <c r="Q531" s="182"/>
      <c r="R531" s="182"/>
      <c r="S531" s="183" t="s">
        <v>10</v>
      </c>
      <c r="T531" s="184"/>
      <c r="U531" s="185"/>
      <c r="V531" s="184"/>
      <c r="W531" s="185"/>
      <c r="X531" s="184"/>
      <c r="Y531" s="185"/>
    </row>
    <row r="532" spans="1:25" s="186" customFormat="1" ht="42" customHeight="1" x14ac:dyDescent="0.3">
      <c r="A532" s="1025"/>
      <c r="B532" s="1028"/>
      <c r="C532" s="149" t="s">
        <v>54</v>
      </c>
      <c r="D532" s="150" t="s">
        <v>55</v>
      </c>
      <c r="E532" s="150" t="s">
        <v>56</v>
      </c>
      <c r="F532" s="150" t="s">
        <v>56</v>
      </c>
      <c r="G532" s="150" t="s">
        <v>57</v>
      </c>
      <c r="H532" s="150" t="s">
        <v>56</v>
      </c>
      <c r="I532" s="150" t="s">
        <v>58</v>
      </c>
      <c r="J532" s="151" t="s">
        <v>98</v>
      </c>
      <c r="K532" s="181" t="s">
        <v>105</v>
      </c>
      <c r="L532" s="181" t="s">
        <v>12</v>
      </c>
      <c r="M532" s="181" t="s">
        <v>13</v>
      </c>
      <c r="N532" s="181" t="s">
        <v>20</v>
      </c>
      <c r="O532" s="181" t="s">
        <v>21</v>
      </c>
      <c r="P532" s="182">
        <f>'310 (2022)КРАЙ'!E28</f>
        <v>840000</v>
      </c>
      <c r="Q532" s="182">
        <f>'310 (2023)КРАЙ'!E27</f>
        <v>870000</v>
      </c>
      <c r="R532" s="182">
        <f>'310 (2024)КРАЙ'!E27</f>
        <v>870000</v>
      </c>
      <c r="S532" s="183" t="s">
        <v>10</v>
      </c>
      <c r="T532" s="184"/>
      <c r="U532" s="185"/>
      <c r="V532" s="184"/>
      <c r="W532" s="185"/>
      <c r="X532" s="184"/>
      <c r="Y532" s="185"/>
    </row>
    <row r="533" spans="1:25" s="186" customFormat="1" ht="42" customHeight="1" x14ac:dyDescent="0.3">
      <c r="A533" s="1025"/>
      <c r="B533" s="1028"/>
      <c r="C533" s="149" t="s">
        <v>54</v>
      </c>
      <c r="D533" s="150" t="s">
        <v>55</v>
      </c>
      <c r="E533" s="150" t="s">
        <v>56</v>
      </c>
      <c r="F533" s="150" t="s">
        <v>56</v>
      </c>
      <c r="G533" s="150" t="s">
        <v>57</v>
      </c>
      <c r="H533" s="150" t="s">
        <v>56</v>
      </c>
      <c r="I533" s="150" t="s">
        <v>58</v>
      </c>
      <c r="J533" s="151" t="s">
        <v>98</v>
      </c>
      <c r="K533" s="181" t="s">
        <v>105</v>
      </c>
      <c r="L533" s="181" t="s">
        <v>52</v>
      </c>
      <c r="M533" s="181" t="s">
        <v>13</v>
      </c>
      <c r="N533" s="181" t="s">
        <v>10</v>
      </c>
      <c r="O533" s="181" t="s">
        <v>21</v>
      </c>
      <c r="P533" s="182">
        <f>'310 (2022)КРАЙ'!E46</f>
        <v>0</v>
      </c>
      <c r="Q533" s="182"/>
      <c r="R533" s="182"/>
      <c r="S533" s="183" t="s">
        <v>10</v>
      </c>
      <c r="T533" s="184"/>
      <c r="U533" s="185"/>
      <c r="V533" s="184"/>
      <c r="W533" s="185"/>
      <c r="X533" s="184"/>
      <c r="Y533" s="185"/>
    </row>
    <row r="534" spans="1:25" s="186" customFormat="1" ht="42" customHeight="1" x14ac:dyDescent="0.3">
      <c r="A534" s="1025"/>
      <c r="B534" s="1028"/>
      <c r="C534" s="149" t="s">
        <v>54</v>
      </c>
      <c r="D534" s="150" t="s">
        <v>55</v>
      </c>
      <c r="E534" s="150" t="s">
        <v>56</v>
      </c>
      <c r="F534" s="150" t="s">
        <v>56</v>
      </c>
      <c r="G534" s="150" t="s">
        <v>57</v>
      </c>
      <c r="H534" s="150" t="s">
        <v>56</v>
      </c>
      <c r="I534" s="150" t="s">
        <v>799</v>
      </c>
      <c r="J534" s="151" t="s">
        <v>98</v>
      </c>
      <c r="K534" s="181" t="s">
        <v>105</v>
      </c>
      <c r="L534" s="181" t="s">
        <v>12</v>
      </c>
      <c r="M534" s="181" t="s">
        <v>13</v>
      </c>
      <c r="N534" s="181" t="s">
        <v>42</v>
      </c>
      <c r="O534" s="181" t="s">
        <v>40</v>
      </c>
      <c r="P534" s="182">
        <f>'310 (2022)005.00.0000 ЗСК'!E20</f>
        <v>0</v>
      </c>
      <c r="Q534" s="182"/>
      <c r="R534" s="182"/>
      <c r="S534" s="183" t="s">
        <v>10</v>
      </c>
      <c r="T534" s="184"/>
      <c r="U534" s="185"/>
      <c r="V534" s="184"/>
      <c r="W534" s="185"/>
      <c r="X534" s="184"/>
      <c r="Y534" s="185"/>
    </row>
    <row r="535" spans="1:25" s="186" customFormat="1" ht="42" customHeight="1" x14ac:dyDescent="0.3">
      <c r="A535" s="1025"/>
      <c r="B535" s="1028"/>
      <c r="C535" s="149" t="s">
        <v>54</v>
      </c>
      <c r="D535" s="150" t="s">
        <v>55</v>
      </c>
      <c r="E535" s="150" t="s">
        <v>56</v>
      </c>
      <c r="F535" s="150" t="s">
        <v>56</v>
      </c>
      <c r="G535" s="150" t="s">
        <v>57</v>
      </c>
      <c r="H535" s="150" t="s">
        <v>801</v>
      </c>
      <c r="I535" s="150" t="s">
        <v>800</v>
      </c>
      <c r="J535" s="151" t="s">
        <v>98</v>
      </c>
      <c r="K535" s="181" t="s">
        <v>105</v>
      </c>
      <c r="L535" s="181" t="s">
        <v>12</v>
      </c>
      <c r="M535" s="181" t="s">
        <v>13</v>
      </c>
      <c r="N535" s="181" t="s">
        <v>701</v>
      </c>
      <c r="O535" s="181" t="s">
        <v>43</v>
      </c>
      <c r="P535" s="182">
        <v>0</v>
      </c>
      <c r="Q535" s="182"/>
      <c r="R535" s="182"/>
      <c r="S535" s="183" t="s">
        <v>10</v>
      </c>
      <c r="T535" s="184"/>
      <c r="U535" s="185"/>
      <c r="V535" s="184"/>
      <c r="W535" s="185"/>
      <c r="X535" s="184"/>
      <c r="Y535" s="185"/>
    </row>
    <row r="536" spans="1:25" s="186" customFormat="1" ht="42" customHeight="1" x14ac:dyDescent="0.3">
      <c r="A536" s="1025"/>
      <c r="B536" s="1028"/>
      <c r="C536" s="149" t="s">
        <v>54</v>
      </c>
      <c r="D536" s="150" t="s">
        <v>55</v>
      </c>
      <c r="E536" s="150" t="s">
        <v>56</v>
      </c>
      <c r="F536" s="150" t="s">
        <v>56</v>
      </c>
      <c r="G536" s="150" t="s">
        <v>57</v>
      </c>
      <c r="H536" s="150" t="s">
        <v>56</v>
      </c>
      <c r="I536" s="150" t="s">
        <v>726</v>
      </c>
      <c r="J536" s="151" t="s">
        <v>98</v>
      </c>
      <c r="K536" s="181" t="s">
        <v>105</v>
      </c>
      <c r="L536" s="181" t="s">
        <v>12</v>
      </c>
      <c r="M536" s="181" t="s">
        <v>13</v>
      </c>
      <c r="N536" s="181" t="s">
        <v>803</v>
      </c>
      <c r="O536" s="181" t="s">
        <v>43</v>
      </c>
      <c r="P536" s="182">
        <f>'310 (2022)020.00.0010 НАРКОНЕТ'!E20</f>
        <v>0</v>
      </c>
      <c r="Q536" s="182"/>
      <c r="R536" s="182"/>
      <c r="S536" s="183" t="s">
        <v>10</v>
      </c>
      <c r="T536" s="184"/>
      <c r="U536" s="185"/>
      <c r="V536" s="184"/>
      <c r="W536" s="185"/>
      <c r="X536" s="184"/>
      <c r="Y536" s="185"/>
    </row>
    <row r="537" spans="1:25" s="186" customFormat="1" ht="42" customHeight="1" x14ac:dyDescent="0.3">
      <c r="A537" s="1025"/>
      <c r="B537" s="1028"/>
      <c r="C537" s="149" t="s">
        <v>54</v>
      </c>
      <c r="D537" s="150" t="s">
        <v>55</v>
      </c>
      <c r="E537" s="150" t="s">
        <v>56</v>
      </c>
      <c r="F537" s="150" t="s">
        <v>56</v>
      </c>
      <c r="G537" s="150" t="s">
        <v>57</v>
      </c>
      <c r="H537" s="150" t="s">
        <v>56</v>
      </c>
      <c r="I537" s="150" t="s">
        <v>726</v>
      </c>
      <c r="J537" s="151" t="s">
        <v>98</v>
      </c>
      <c r="K537" s="181" t="s">
        <v>105</v>
      </c>
      <c r="L537" s="181" t="s">
        <v>12</v>
      </c>
      <c r="M537" s="181" t="s">
        <v>13</v>
      </c>
      <c r="N537" s="181" t="s">
        <v>802</v>
      </c>
      <c r="O537" s="181" t="s">
        <v>43</v>
      </c>
      <c r="P537" s="182">
        <v>0</v>
      </c>
      <c r="Q537" s="182"/>
      <c r="R537" s="182"/>
      <c r="S537" s="183" t="s">
        <v>10</v>
      </c>
      <c r="T537" s="184"/>
      <c r="U537" s="185"/>
      <c r="V537" s="184"/>
      <c r="W537" s="185"/>
      <c r="X537" s="184"/>
      <c r="Y537" s="185"/>
    </row>
    <row r="538" spans="1:25" s="186" customFormat="1" ht="42" customHeight="1" x14ac:dyDescent="0.3">
      <c r="A538" s="1025"/>
      <c r="B538" s="1028"/>
      <c r="C538" s="149" t="s">
        <v>54</v>
      </c>
      <c r="D538" s="150" t="s">
        <v>55</v>
      </c>
      <c r="E538" s="150" t="s">
        <v>56</v>
      </c>
      <c r="F538" s="150" t="s">
        <v>56</v>
      </c>
      <c r="G538" s="150" t="s">
        <v>57</v>
      </c>
      <c r="H538" s="150" t="s">
        <v>810</v>
      </c>
      <c r="I538" s="150" t="s">
        <v>809</v>
      </c>
      <c r="J538" s="151" t="s">
        <v>98</v>
      </c>
      <c r="K538" s="181" t="s">
        <v>105</v>
      </c>
      <c r="L538" s="181" t="s">
        <v>12</v>
      </c>
      <c r="M538" s="181" t="s">
        <v>13</v>
      </c>
      <c r="N538" s="181" t="s">
        <v>45</v>
      </c>
      <c r="O538" s="181" t="s">
        <v>43</v>
      </c>
      <c r="P538" s="182">
        <f>'310 (2022)020.00.0013 АВТОГОРОД'!E20</f>
        <v>0</v>
      </c>
      <c r="Q538" s="182"/>
      <c r="R538" s="182"/>
      <c r="S538" s="183" t="s">
        <v>10</v>
      </c>
      <c r="T538" s="184"/>
      <c r="U538" s="185"/>
      <c r="V538" s="184"/>
      <c r="W538" s="185"/>
      <c r="X538" s="184"/>
      <c r="Y538" s="185"/>
    </row>
    <row r="539" spans="1:25" s="186" customFormat="1" ht="42" customHeight="1" x14ac:dyDescent="0.3">
      <c r="A539" s="1025"/>
      <c r="B539" s="1028"/>
      <c r="C539" s="149" t="s">
        <v>54</v>
      </c>
      <c r="D539" s="150" t="s">
        <v>55</v>
      </c>
      <c r="E539" s="150" t="s">
        <v>56</v>
      </c>
      <c r="F539" s="150"/>
      <c r="G539" s="150"/>
      <c r="H539" s="150"/>
      <c r="I539" s="150"/>
      <c r="J539" s="151" t="s">
        <v>98</v>
      </c>
      <c r="K539" s="181" t="s">
        <v>105</v>
      </c>
      <c r="L539" s="181" t="s">
        <v>12</v>
      </c>
      <c r="M539" s="181" t="s">
        <v>13</v>
      </c>
      <c r="N539" s="181" t="s">
        <v>703</v>
      </c>
      <c r="O539" s="181" t="s">
        <v>43</v>
      </c>
      <c r="P539" s="182">
        <v>0</v>
      </c>
      <c r="Q539" s="182"/>
      <c r="R539" s="182"/>
      <c r="S539" s="183" t="s">
        <v>10</v>
      </c>
      <c r="T539" s="184"/>
      <c r="U539" s="185"/>
      <c r="V539" s="184"/>
      <c r="W539" s="185"/>
      <c r="X539" s="184"/>
      <c r="Y539" s="185"/>
    </row>
    <row r="540" spans="1:25" s="186" customFormat="1" ht="42" customHeight="1" x14ac:dyDescent="0.3">
      <c r="A540" s="1025"/>
      <c r="B540" s="1028"/>
      <c r="C540" s="149" t="s">
        <v>54</v>
      </c>
      <c r="D540" s="150" t="s">
        <v>55</v>
      </c>
      <c r="E540" s="150" t="s">
        <v>56</v>
      </c>
      <c r="F540" s="150" t="s">
        <v>56</v>
      </c>
      <c r="G540" s="150" t="s">
        <v>57</v>
      </c>
      <c r="H540" s="150" t="s">
        <v>56</v>
      </c>
      <c r="I540" s="150" t="s">
        <v>128</v>
      </c>
      <c r="J540" s="151" t="s">
        <v>98</v>
      </c>
      <c r="K540" s="181" t="s">
        <v>105</v>
      </c>
      <c r="L540" s="181" t="s">
        <v>12</v>
      </c>
      <c r="M540" s="181" t="s">
        <v>13</v>
      </c>
      <c r="N540" s="181" t="s">
        <v>1117</v>
      </c>
      <c r="O540" s="181" t="s">
        <v>43</v>
      </c>
      <c r="P540" s="182">
        <f>'310 (2022)Р-Н (020.00.0019) (2)'!E17</f>
        <v>78223</v>
      </c>
      <c r="Q540" s="182"/>
      <c r="R540" s="182"/>
      <c r="S540" s="183" t="s">
        <v>10</v>
      </c>
      <c r="T540" s="184"/>
      <c r="U540" s="185"/>
      <c r="V540" s="184"/>
      <c r="W540" s="185"/>
      <c r="X540" s="184"/>
      <c r="Y540" s="185"/>
    </row>
    <row r="541" spans="1:25" s="186" customFormat="1" ht="42" customHeight="1" x14ac:dyDescent="0.3">
      <c r="A541" s="1025"/>
      <c r="B541" s="1028"/>
      <c r="C541" s="149" t="s">
        <v>54</v>
      </c>
      <c r="D541" s="150" t="s">
        <v>55</v>
      </c>
      <c r="E541" s="150" t="s">
        <v>56</v>
      </c>
      <c r="F541" s="150" t="s">
        <v>56</v>
      </c>
      <c r="G541" s="150" t="s">
        <v>57</v>
      </c>
      <c r="H541" s="150" t="s">
        <v>56</v>
      </c>
      <c r="I541" s="150" t="s">
        <v>1126</v>
      </c>
      <c r="J541" s="151" t="s">
        <v>98</v>
      </c>
      <c r="K541" s="181" t="s">
        <v>105</v>
      </c>
      <c r="L541" s="181" t="s">
        <v>12</v>
      </c>
      <c r="M541" s="181" t="s">
        <v>13</v>
      </c>
      <c r="N541" s="181" t="s">
        <v>1125</v>
      </c>
      <c r="O541" s="181" t="s">
        <v>43</v>
      </c>
      <c r="P541" s="182">
        <v>0</v>
      </c>
      <c r="Q541" s="182"/>
      <c r="R541" s="182"/>
      <c r="S541" s="183" t="s">
        <v>10</v>
      </c>
      <c r="T541" s="184"/>
      <c r="U541" s="185"/>
      <c r="V541" s="184"/>
      <c r="W541" s="185"/>
      <c r="X541" s="184"/>
      <c r="Y541" s="185"/>
    </row>
    <row r="542" spans="1:25" s="186" customFormat="1" ht="42" customHeight="1" x14ac:dyDescent="0.3">
      <c r="A542" s="1025"/>
      <c r="B542" s="1028"/>
      <c r="C542" s="149" t="s">
        <v>54</v>
      </c>
      <c r="D542" s="150" t="s">
        <v>55</v>
      </c>
      <c r="E542" s="150" t="s">
        <v>56</v>
      </c>
      <c r="F542" s="150"/>
      <c r="G542" s="150"/>
      <c r="H542" s="150"/>
      <c r="I542" s="150"/>
      <c r="J542" s="151" t="s">
        <v>98</v>
      </c>
      <c r="K542" s="181" t="s">
        <v>105</v>
      </c>
      <c r="L542" s="181" t="s">
        <v>12</v>
      </c>
      <c r="M542" s="181" t="s">
        <v>13</v>
      </c>
      <c r="N542" s="181" t="s">
        <v>624</v>
      </c>
      <c r="O542" s="181" t="s">
        <v>43</v>
      </c>
      <c r="P542" s="182">
        <v>0</v>
      </c>
      <c r="Q542" s="182"/>
      <c r="R542" s="182"/>
      <c r="S542" s="183" t="s">
        <v>10</v>
      </c>
      <c r="T542" s="184"/>
      <c r="U542" s="185"/>
      <c r="V542" s="184"/>
      <c r="W542" s="185"/>
      <c r="X542" s="184"/>
      <c r="Y542" s="185"/>
    </row>
    <row r="543" spans="1:25" s="186" customFormat="1" ht="42" customHeight="1" x14ac:dyDescent="0.3">
      <c r="A543" s="1025"/>
      <c r="B543" s="1028"/>
      <c r="C543" s="149" t="s">
        <v>54</v>
      </c>
      <c r="D543" s="150" t="s">
        <v>55</v>
      </c>
      <c r="E543" s="150" t="s">
        <v>56</v>
      </c>
      <c r="F543" s="150"/>
      <c r="G543" s="150"/>
      <c r="H543" s="150"/>
      <c r="I543" s="150"/>
      <c r="J543" s="151" t="s">
        <v>98</v>
      </c>
      <c r="K543" s="181" t="s">
        <v>105</v>
      </c>
      <c r="L543" s="181" t="s">
        <v>12</v>
      </c>
      <c r="M543" s="181" t="s">
        <v>13</v>
      </c>
      <c r="N543" s="181" t="s">
        <v>624</v>
      </c>
      <c r="O543" s="181" t="s">
        <v>43</v>
      </c>
      <c r="P543" s="182">
        <v>0</v>
      </c>
      <c r="Q543" s="182"/>
      <c r="R543" s="182"/>
      <c r="S543" s="183" t="s">
        <v>10</v>
      </c>
      <c r="T543" s="184"/>
      <c r="U543" s="185"/>
      <c r="V543" s="184"/>
      <c r="W543" s="185"/>
      <c r="X543" s="184"/>
      <c r="Y543" s="185"/>
    </row>
    <row r="544" spans="1:25" s="186" customFormat="1" ht="42" customHeight="1" x14ac:dyDescent="0.3">
      <c r="A544" s="1025"/>
      <c r="B544" s="1028"/>
      <c r="C544" s="149" t="s">
        <v>54</v>
      </c>
      <c r="D544" s="150" t="s">
        <v>55</v>
      </c>
      <c r="E544" s="150" t="s">
        <v>56</v>
      </c>
      <c r="F544" s="150" t="s">
        <v>56</v>
      </c>
      <c r="G544" s="150" t="s">
        <v>57</v>
      </c>
      <c r="H544" s="150" t="s">
        <v>801</v>
      </c>
      <c r="I544" s="150" t="s">
        <v>800</v>
      </c>
      <c r="J544" s="151" t="s">
        <v>98</v>
      </c>
      <c r="K544" s="181" t="s">
        <v>105</v>
      </c>
      <c r="L544" s="181" t="s">
        <v>12</v>
      </c>
      <c r="M544" s="181" t="s">
        <v>13</v>
      </c>
      <c r="N544" s="181" t="s">
        <v>709</v>
      </c>
      <c r="O544" s="181" t="s">
        <v>708</v>
      </c>
      <c r="P544" s="182">
        <v>0</v>
      </c>
      <c r="Q544" s="182"/>
      <c r="R544" s="182"/>
      <c r="S544" s="183" t="s">
        <v>10</v>
      </c>
      <c r="T544" s="184"/>
      <c r="U544" s="185"/>
      <c r="V544" s="184"/>
      <c r="W544" s="185"/>
      <c r="X544" s="184"/>
      <c r="Y544" s="185"/>
    </row>
    <row r="545" spans="1:25" s="186" customFormat="1" ht="42" customHeight="1" x14ac:dyDescent="0.3">
      <c r="A545" s="1025"/>
      <c r="B545" s="1028"/>
      <c r="C545" s="149" t="s">
        <v>54</v>
      </c>
      <c r="D545" s="150" t="s">
        <v>55</v>
      </c>
      <c r="E545" s="150" t="s">
        <v>56</v>
      </c>
      <c r="F545" s="150" t="s">
        <v>56</v>
      </c>
      <c r="G545" s="150" t="s">
        <v>57</v>
      </c>
      <c r="H545" s="150" t="s">
        <v>801</v>
      </c>
      <c r="I545" s="150" t="s">
        <v>800</v>
      </c>
      <c r="J545" s="151" t="s">
        <v>98</v>
      </c>
      <c r="K545" s="181" t="s">
        <v>105</v>
      </c>
      <c r="L545" s="181" t="s">
        <v>12</v>
      </c>
      <c r="M545" s="181" t="s">
        <v>13</v>
      </c>
      <c r="N545" s="181" t="s">
        <v>709</v>
      </c>
      <c r="O545" s="181" t="s">
        <v>40</v>
      </c>
      <c r="P545" s="182">
        <v>0</v>
      </c>
      <c r="Q545" s="182"/>
      <c r="R545" s="182"/>
      <c r="S545" s="183" t="s">
        <v>10</v>
      </c>
      <c r="T545" s="184"/>
      <c r="U545" s="185"/>
      <c r="V545" s="184"/>
      <c r="W545" s="185"/>
      <c r="X545" s="184"/>
      <c r="Y545" s="185"/>
    </row>
    <row r="546" spans="1:25" s="186" customFormat="1" ht="42" customHeight="1" x14ac:dyDescent="0.3">
      <c r="A546" s="1025"/>
      <c r="B546" s="1028"/>
      <c r="C546" s="149" t="s">
        <v>54</v>
      </c>
      <c r="D546" s="150" t="s">
        <v>55</v>
      </c>
      <c r="E546" s="150" t="s">
        <v>56</v>
      </c>
      <c r="F546" s="150" t="s">
        <v>56</v>
      </c>
      <c r="G546" s="150" t="s">
        <v>9</v>
      </c>
      <c r="H546" s="150" t="s">
        <v>63</v>
      </c>
      <c r="I546" s="150" t="s">
        <v>722</v>
      </c>
      <c r="J546" s="151" t="s">
        <v>98</v>
      </c>
      <c r="K546" s="181" t="s">
        <v>105</v>
      </c>
      <c r="L546" s="181" t="s">
        <v>12</v>
      </c>
      <c r="M546" s="181" t="s">
        <v>13</v>
      </c>
      <c r="N546" s="181" t="s">
        <v>710</v>
      </c>
      <c r="O546" s="181" t="s">
        <v>40</v>
      </c>
      <c r="P546" s="182">
        <v>0</v>
      </c>
      <c r="Q546" s="182">
        <v>0</v>
      </c>
      <c r="R546" s="182">
        <v>0</v>
      </c>
      <c r="S546" s="183" t="s">
        <v>10</v>
      </c>
      <c r="T546" s="184"/>
      <c r="U546" s="185"/>
      <c r="V546" s="184"/>
      <c r="W546" s="185"/>
      <c r="X546" s="184"/>
      <c r="Y546" s="185"/>
    </row>
    <row r="547" spans="1:25" s="186" customFormat="1" ht="42" customHeight="1" x14ac:dyDescent="0.3">
      <c r="A547" s="1025"/>
      <c r="B547" s="1028"/>
      <c r="C547" s="149" t="s">
        <v>54</v>
      </c>
      <c r="D547" s="150" t="s">
        <v>55</v>
      </c>
      <c r="E547" s="150" t="s">
        <v>56</v>
      </c>
      <c r="F547" s="150"/>
      <c r="G547" s="150"/>
      <c r="H547" s="150"/>
      <c r="I547" s="150"/>
      <c r="J547" s="151" t="s">
        <v>98</v>
      </c>
      <c r="K547" s="181" t="s">
        <v>105</v>
      </c>
      <c r="L547" s="181" t="s">
        <v>12</v>
      </c>
      <c r="M547" s="181" t="s">
        <v>13</v>
      </c>
      <c r="N547" s="181" t="s">
        <v>1133</v>
      </c>
      <c r="O547" s="181" t="s">
        <v>40</v>
      </c>
      <c r="P547" s="182">
        <v>0</v>
      </c>
      <c r="Q547" s="182"/>
      <c r="R547" s="182"/>
      <c r="S547" s="183" t="s">
        <v>10</v>
      </c>
      <c r="T547" s="184"/>
      <c r="U547" s="185"/>
      <c r="V547" s="184"/>
      <c r="W547" s="185"/>
      <c r="X547" s="184"/>
      <c r="Y547" s="185"/>
    </row>
    <row r="548" spans="1:25" s="186" customFormat="1" ht="42" customHeight="1" x14ac:dyDescent="0.3">
      <c r="A548" s="1025"/>
      <c r="B548" s="1028"/>
      <c r="C548" s="149" t="s">
        <v>54</v>
      </c>
      <c r="D548" s="150" t="s">
        <v>55</v>
      </c>
      <c r="E548" s="150" t="s">
        <v>56</v>
      </c>
      <c r="F548" s="150"/>
      <c r="G548" s="150"/>
      <c r="H548" s="150"/>
      <c r="I548" s="150"/>
      <c r="J548" s="151" t="s">
        <v>98</v>
      </c>
      <c r="K548" s="181" t="s">
        <v>105</v>
      </c>
      <c r="L548" s="181" t="s">
        <v>12</v>
      </c>
      <c r="M548" s="181" t="s">
        <v>13</v>
      </c>
      <c r="N548" s="181" t="s">
        <v>716</v>
      </c>
      <c r="O548" s="181" t="s">
        <v>40</v>
      </c>
      <c r="P548" s="182">
        <v>0</v>
      </c>
      <c r="Q548" s="182"/>
      <c r="R548" s="182"/>
      <c r="S548" s="183" t="s">
        <v>10</v>
      </c>
      <c r="T548" s="184"/>
      <c r="U548" s="185"/>
      <c r="V548" s="184"/>
      <c r="W548" s="185"/>
      <c r="X548" s="184"/>
      <c r="Y548" s="185"/>
    </row>
    <row r="549" spans="1:25" s="186" customFormat="1" ht="42" customHeight="1" x14ac:dyDescent="0.3">
      <c r="A549" s="1025"/>
      <c r="B549" s="1028"/>
      <c r="C549" s="149" t="s">
        <v>54</v>
      </c>
      <c r="D549" s="150" t="s">
        <v>55</v>
      </c>
      <c r="E549" s="150" t="s">
        <v>56</v>
      </c>
      <c r="F549" s="150"/>
      <c r="G549" s="150"/>
      <c r="H549" s="150"/>
      <c r="I549" s="150"/>
      <c r="J549" s="151" t="s">
        <v>98</v>
      </c>
      <c r="K549" s="181" t="s">
        <v>105</v>
      </c>
      <c r="L549" s="181" t="s">
        <v>12</v>
      </c>
      <c r="M549" s="181" t="s">
        <v>13</v>
      </c>
      <c r="N549" s="181" t="s">
        <v>716</v>
      </c>
      <c r="O549" s="181" t="s">
        <v>40</v>
      </c>
      <c r="P549" s="182">
        <v>0</v>
      </c>
      <c r="Q549" s="182"/>
      <c r="R549" s="182"/>
      <c r="S549" s="183" t="s">
        <v>10</v>
      </c>
      <c r="T549" s="184"/>
      <c r="U549" s="185"/>
      <c r="V549" s="184"/>
      <c r="W549" s="185"/>
      <c r="X549" s="184"/>
      <c r="Y549" s="185"/>
    </row>
    <row r="550" spans="1:25" s="186" customFormat="1" ht="42" customHeight="1" x14ac:dyDescent="0.3">
      <c r="A550" s="1025"/>
      <c r="B550" s="1028"/>
      <c r="C550" s="149" t="s">
        <v>54</v>
      </c>
      <c r="D550" s="150" t="s">
        <v>55</v>
      </c>
      <c r="E550" s="150" t="s">
        <v>56</v>
      </c>
      <c r="F550" s="150"/>
      <c r="G550" s="150"/>
      <c r="H550" s="150"/>
      <c r="I550" s="150"/>
      <c r="J550" s="151" t="s">
        <v>98</v>
      </c>
      <c r="K550" s="181" t="s">
        <v>105</v>
      </c>
      <c r="L550" s="181" t="s">
        <v>12</v>
      </c>
      <c r="M550" s="181" t="s">
        <v>13</v>
      </c>
      <c r="N550" s="181" t="s">
        <v>716</v>
      </c>
      <c r="O550" s="181" t="s">
        <v>40</v>
      </c>
      <c r="P550" s="182">
        <v>0</v>
      </c>
      <c r="Q550" s="182"/>
      <c r="R550" s="182"/>
      <c r="S550" s="183" t="s">
        <v>10</v>
      </c>
      <c r="T550" s="184"/>
      <c r="U550" s="185"/>
      <c r="V550" s="184"/>
      <c r="W550" s="185"/>
      <c r="X550" s="184"/>
      <c r="Y550" s="185"/>
    </row>
    <row r="551" spans="1:25" s="186" customFormat="1" ht="42" customHeight="1" x14ac:dyDescent="0.3">
      <c r="A551" s="1025"/>
      <c r="B551" s="1028"/>
      <c r="C551" s="149" t="s">
        <v>54</v>
      </c>
      <c r="D551" s="150" t="s">
        <v>55</v>
      </c>
      <c r="E551" s="150" t="s">
        <v>56</v>
      </c>
      <c r="F551" s="150"/>
      <c r="G551" s="150"/>
      <c r="H551" s="150"/>
      <c r="I551" s="150"/>
      <c r="J551" s="151" t="s">
        <v>98</v>
      </c>
      <c r="K551" s="181" t="s">
        <v>105</v>
      </c>
      <c r="L551" s="181" t="s">
        <v>12</v>
      </c>
      <c r="M551" s="181" t="s">
        <v>13</v>
      </c>
      <c r="N551" s="181" t="s">
        <v>719</v>
      </c>
      <c r="O551" s="181" t="s">
        <v>40</v>
      </c>
      <c r="P551" s="182">
        <v>0</v>
      </c>
      <c r="Q551" s="182"/>
      <c r="R551" s="182"/>
      <c r="S551" s="183" t="s">
        <v>10</v>
      </c>
      <c r="T551" s="184"/>
      <c r="U551" s="185"/>
      <c r="V551" s="184"/>
      <c r="W551" s="185"/>
      <c r="X551" s="184"/>
      <c r="Y551" s="185"/>
    </row>
    <row r="552" spans="1:25" s="186" customFormat="1" ht="42" customHeight="1" x14ac:dyDescent="0.3">
      <c r="A552" s="1025"/>
      <c r="B552" s="1028"/>
      <c r="C552" s="149" t="s">
        <v>54</v>
      </c>
      <c r="D552" s="150" t="s">
        <v>55</v>
      </c>
      <c r="E552" s="150" t="s">
        <v>56</v>
      </c>
      <c r="F552" s="150"/>
      <c r="G552" s="150"/>
      <c r="H552" s="150"/>
      <c r="I552" s="150"/>
      <c r="J552" s="151" t="s">
        <v>98</v>
      </c>
      <c r="K552" s="181" t="s">
        <v>105</v>
      </c>
      <c r="L552" s="181" t="s">
        <v>12</v>
      </c>
      <c r="M552" s="181" t="s">
        <v>13</v>
      </c>
      <c r="N552" s="181" t="s">
        <v>719</v>
      </c>
      <c r="O552" s="181" t="s">
        <v>40</v>
      </c>
      <c r="P552" s="182">
        <v>0</v>
      </c>
      <c r="Q552" s="182"/>
      <c r="R552" s="182"/>
      <c r="S552" s="183" t="s">
        <v>10</v>
      </c>
      <c r="T552" s="184"/>
      <c r="U552" s="185"/>
      <c r="V552" s="184"/>
      <c r="W552" s="185"/>
      <c r="X552" s="184"/>
      <c r="Y552" s="185"/>
    </row>
    <row r="553" spans="1:25" s="186" customFormat="1" ht="42" customHeight="1" x14ac:dyDescent="0.3">
      <c r="A553" s="1024" t="s">
        <v>808</v>
      </c>
      <c r="B553" s="1027">
        <v>2643</v>
      </c>
      <c r="C553" s="149" t="s">
        <v>54</v>
      </c>
      <c r="D553" s="150" t="s">
        <v>55</v>
      </c>
      <c r="E553" s="150" t="s">
        <v>56</v>
      </c>
      <c r="F553" s="150" t="s">
        <v>56</v>
      </c>
      <c r="G553" s="150" t="s">
        <v>57</v>
      </c>
      <c r="H553" s="150" t="s">
        <v>56</v>
      </c>
      <c r="I553" s="150" t="s">
        <v>64</v>
      </c>
      <c r="J553" s="151" t="s">
        <v>98</v>
      </c>
      <c r="K553" s="181" t="s">
        <v>807</v>
      </c>
      <c r="L553" s="181" t="s">
        <v>12</v>
      </c>
      <c r="M553" s="181" t="s">
        <v>13</v>
      </c>
      <c r="N553" s="181" t="s">
        <v>10</v>
      </c>
      <c r="O553" s="181" t="s">
        <v>14</v>
      </c>
      <c r="P553" s="182">
        <v>0</v>
      </c>
      <c r="Q553" s="182"/>
      <c r="R553" s="182"/>
      <c r="S553" s="183" t="s">
        <v>10</v>
      </c>
      <c r="T553" s="184"/>
      <c r="U553" s="185"/>
      <c r="V553" s="184"/>
      <c r="W553" s="185"/>
      <c r="X553" s="184"/>
      <c r="Y553" s="185"/>
    </row>
    <row r="554" spans="1:25" s="186" customFormat="1" ht="42" customHeight="1" x14ac:dyDescent="0.3">
      <c r="A554" s="1025"/>
      <c r="B554" s="1028"/>
      <c r="C554" s="149" t="s">
        <v>54</v>
      </c>
      <c r="D554" s="150" t="s">
        <v>55</v>
      </c>
      <c r="E554" s="150" t="s">
        <v>56</v>
      </c>
      <c r="F554" s="150" t="s">
        <v>56</v>
      </c>
      <c r="G554" s="150" t="s">
        <v>57</v>
      </c>
      <c r="H554" s="150" t="s">
        <v>56</v>
      </c>
      <c r="I554" s="150" t="s">
        <v>64</v>
      </c>
      <c r="J554" s="151" t="s">
        <v>98</v>
      </c>
      <c r="K554" s="181" t="s">
        <v>807</v>
      </c>
      <c r="L554" s="181" t="s">
        <v>52</v>
      </c>
      <c r="M554" s="181" t="s">
        <v>13</v>
      </c>
      <c r="N554" s="181" t="s">
        <v>10</v>
      </c>
      <c r="O554" s="181" t="s">
        <v>14</v>
      </c>
      <c r="P554" s="182">
        <v>0</v>
      </c>
      <c r="Q554" s="182"/>
      <c r="R554" s="182"/>
      <c r="S554" s="183" t="s">
        <v>10</v>
      </c>
      <c r="T554" s="184"/>
      <c r="U554" s="185"/>
      <c r="V554" s="184"/>
      <c r="W554" s="185"/>
      <c r="X554" s="184"/>
      <c r="Y554" s="185"/>
    </row>
    <row r="555" spans="1:25" s="186" customFormat="1" ht="42" customHeight="1" x14ac:dyDescent="0.3">
      <c r="A555" s="1025"/>
      <c r="B555" s="1028"/>
      <c r="C555" s="149" t="s">
        <v>54</v>
      </c>
      <c r="D555" s="150" t="s">
        <v>55</v>
      </c>
      <c r="E555" s="150" t="s">
        <v>56</v>
      </c>
      <c r="F555" s="150" t="s">
        <v>56</v>
      </c>
      <c r="G555" s="150" t="s">
        <v>57</v>
      </c>
      <c r="H555" s="150" t="s">
        <v>56</v>
      </c>
      <c r="I555" s="150" t="s">
        <v>64</v>
      </c>
      <c r="J555" s="151" t="s">
        <v>98</v>
      </c>
      <c r="K555" s="181" t="s">
        <v>807</v>
      </c>
      <c r="L555" s="181" t="s">
        <v>12</v>
      </c>
      <c r="M555" s="181" t="s">
        <v>13</v>
      </c>
      <c r="N555" s="181" t="s">
        <v>10</v>
      </c>
      <c r="O555" s="181" t="s">
        <v>656</v>
      </c>
      <c r="P555" s="182">
        <v>0</v>
      </c>
      <c r="Q555" s="182"/>
      <c r="R555" s="182"/>
      <c r="S555" s="183" t="s">
        <v>10</v>
      </c>
      <c r="T555" s="184"/>
      <c r="U555" s="185"/>
      <c r="V555" s="184"/>
      <c r="W555" s="185"/>
      <c r="X555" s="184"/>
      <c r="Y555" s="185"/>
    </row>
    <row r="556" spans="1:25" s="186" customFormat="1" ht="42" customHeight="1" x14ac:dyDescent="0.3">
      <c r="A556" s="1025"/>
      <c r="B556" s="1028"/>
      <c r="C556" s="149" t="s">
        <v>54</v>
      </c>
      <c r="D556" s="150" t="s">
        <v>55</v>
      </c>
      <c r="E556" s="150" t="s">
        <v>56</v>
      </c>
      <c r="F556" s="150" t="s">
        <v>56</v>
      </c>
      <c r="G556" s="150" t="s">
        <v>57</v>
      </c>
      <c r="H556" s="150" t="s">
        <v>56</v>
      </c>
      <c r="I556" s="150" t="s">
        <v>64</v>
      </c>
      <c r="J556" s="151" t="s">
        <v>98</v>
      </c>
      <c r="K556" s="181" t="s">
        <v>807</v>
      </c>
      <c r="L556" s="181" t="s">
        <v>52</v>
      </c>
      <c r="M556" s="181" t="s">
        <v>13</v>
      </c>
      <c r="N556" s="181" t="s">
        <v>10</v>
      </c>
      <c r="O556" s="181" t="s">
        <v>656</v>
      </c>
      <c r="P556" s="182">
        <v>0</v>
      </c>
      <c r="Q556" s="182"/>
      <c r="R556" s="182"/>
      <c r="S556" s="183" t="s">
        <v>10</v>
      </c>
      <c r="T556" s="184"/>
      <c r="U556" s="185"/>
      <c r="V556" s="184"/>
      <c r="W556" s="185"/>
      <c r="X556" s="184"/>
      <c r="Y556" s="185"/>
    </row>
    <row r="557" spans="1:25" s="186" customFormat="1" ht="42" customHeight="1" x14ac:dyDescent="0.3">
      <c r="A557" s="1025"/>
      <c r="B557" s="1028"/>
      <c r="C557" s="149" t="s">
        <v>54</v>
      </c>
      <c r="D557" s="150" t="s">
        <v>55</v>
      </c>
      <c r="E557" s="150" t="s">
        <v>56</v>
      </c>
      <c r="F557" s="150" t="s">
        <v>56</v>
      </c>
      <c r="G557" s="150" t="s">
        <v>57</v>
      </c>
      <c r="H557" s="150" t="s">
        <v>56</v>
      </c>
      <c r="I557" s="150" t="s">
        <v>64</v>
      </c>
      <c r="J557" s="151" t="s">
        <v>98</v>
      </c>
      <c r="K557" s="181" t="s">
        <v>807</v>
      </c>
      <c r="L557" s="181" t="s">
        <v>12</v>
      </c>
      <c r="M557" s="181" t="s">
        <v>13</v>
      </c>
      <c r="N557" s="181" t="s">
        <v>10</v>
      </c>
      <c r="O557" s="181" t="s">
        <v>657</v>
      </c>
      <c r="P557" s="182">
        <v>0</v>
      </c>
      <c r="Q557" s="182"/>
      <c r="R557" s="182"/>
      <c r="S557" s="183" t="s">
        <v>10</v>
      </c>
      <c r="T557" s="184"/>
      <c r="U557" s="185"/>
      <c r="V557" s="184"/>
      <c r="W557" s="185"/>
      <c r="X557" s="184"/>
      <c r="Y557" s="185"/>
    </row>
    <row r="558" spans="1:25" s="186" customFormat="1" ht="42" customHeight="1" x14ac:dyDescent="0.3">
      <c r="A558" s="1025"/>
      <c r="B558" s="1028"/>
      <c r="C558" s="149" t="s">
        <v>54</v>
      </c>
      <c r="D558" s="150" t="s">
        <v>55</v>
      </c>
      <c r="E558" s="150" t="s">
        <v>56</v>
      </c>
      <c r="F558" s="150" t="s">
        <v>56</v>
      </c>
      <c r="G558" s="150" t="s">
        <v>57</v>
      </c>
      <c r="H558" s="150" t="s">
        <v>56</v>
      </c>
      <c r="I558" s="150" t="s">
        <v>64</v>
      </c>
      <c r="J558" s="151" t="s">
        <v>98</v>
      </c>
      <c r="K558" s="181" t="s">
        <v>807</v>
      </c>
      <c r="L558" s="181" t="s">
        <v>52</v>
      </c>
      <c r="M558" s="181" t="s">
        <v>13</v>
      </c>
      <c r="N558" s="181" t="s">
        <v>10</v>
      </c>
      <c r="O558" s="181" t="s">
        <v>657</v>
      </c>
      <c r="P558" s="182">
        <v>0</v>
      </c>
      <c r="Q558" s="182"/>
      <c r="R558" s="182"/>
      <c r="S558" s="183" t="s">
        <v>10</v>
      </c>
      <c r="T558" s="184"/>
      <c r="U558" s="185"/>
      <c r="V558" s="184"/>
      <c r="W558" s="185"/>
      <c r="X558" s="184"/>
      <c r="Y558" s="185"/>
    </row>
    <row r="559" spans="1:25" s="186" customFormat="1" ht="42" customHeight="1" x14ac:dyDescent="0.3">
      <c r="A559" s="1025"/>
      <c r="B559" s="1028"/>
      <c r="C559" s="149" t="s">
        <v>54</v>
      </c>
      <c r="D559" s="150" t="s">
        <v>55</v>
      </c>
      <c r="E559" s="150" t="s">
        <v>56</v>
      </c>
      <c r="F559" s="150" t="s">
        <v>56</v>
      </c>
      <c r="G559" s="150" t="s">
        <v>57</v>
      </c>
      <c r="H559" s="150" t="s">
        <v>56</v>
      </c>
      <c r="I559" s="150" t="s">
        <v>64</v>
      </c>
      <c r="J559" s="151" t="s">
        <v>98</v>
      </c>
      <c r="K559" s="181" t="s">
        <v>807</v>
      </c>
      <c r="L559" s="181" t="s">
        <v>12</v>
      </c>
      <c r="M559" s="181" t="s">
        <v>13</v>
      </c>
      <c r="N559" s="181" t="s">
        <v>34</v>
      </c>
      <c r="O559" s="181" t="s">
        <v>25</v>
      </c>
      <c r="P559" s="182">
        <f>'320 (2022)Р-Н'!D17</f>
        <v>0</v>
      </c>
      <c r="Q559" s="182"/>
      <c r="R559" s="182"/>
      <c r="S559" s="183" t="s">
        <v>10</v>
      </c>
      <c r="T559" s="184"/>
      <c r="U559" s="185"/>
      <c r="V559" s="184"/>
      <c r="W559" s="185"/>
      <c r="X559" s="184"/>
      <c r="Y559" s="185"/>
    </row>
    <row r="560" spans="1:25" s="186" customFormat="1" ht="42" customHeight="1" x14ac:dyDescent="0.3">
      <c r="A560" s="1025"/>
      <c r="B560" s="1028"/>
      <c r="C560" s="149" t="s">
        <v>54</v>
      </c>
      <c r="D560" s="150" t="s">
        <v>55</v>
      </c>
      <c r="E560" s="150" t="s">
        <v>56</v>
      </c>
      <c r="F560" s="150" t="s">
        <v>56</v>
      </c>
      <c r="G560" s="150" t="s">
        <v>57</v>
      </c>
      <c r="H560" s="150" t="s">
        <v>56</v>
      </c>
      <c r="I560" s="150" t="s">
        <v>64</v>
      </c>
      <c r="J560" s="151" t="s">
        <v>98</v>
      </c>
      <c r="K560" s="181" t="s">
        <v>807</v>
      </c>
      <c r="L560" s="181" t="s">
        <v>52</v>
      </c>
      <c r="M560" s="181" t="s">
        <v>13</v>
      </c>
      <c r="N560" s="181" t="s">
        <v>10</v>
      </c>
      <c r="O560" s="181" t="s">
        <v>25</v>
      </c>
      <c r="P560" s="182">
        <f>'320 (2022)Р-Н'!D22+'320 (2022)Р-Н'!D27</f>
        <v>0</v>
      </c>
      <c r="Q560" s="182"/>
      <c r="R560" s="182"/>
      <c r="S560" s="183" t="s">
        <v>10</v>
      </c>
      <c r="T560" s="184"/>
      <c r="U560" s="185"/>
      <c r="V560" s="184"/>
      <c r="W560" s="185"/>
      <c r="X560" s="184"/>
      <c r="Y560" s="185"/>
    </row>
    <row r="561" spans="1:25" s="186" customFormat="1" ht="42" customHeight="1" x14ac:dyDescent="0.3">
      <c r="A561" s="1025"/>
      <c r="B561" s="1028"/>
      <c r="C561" s="149" t="s">
        <v>54</v>
      </c>
      <c r="D561" s="150" t="s">
        <v>55</v>
      </c>
      <c r="E561" s="150" t="s">
        <v>56</v>
      </c>
      <c r="F561" s="150" t="s">
        <v>56</v>
      </c>
      <c r="G561" s="150" t="s">
        <v>57</v>
      </c>
      <c r="H561" s="150" t="s">
        <v>56</v>
      </c>
      <c r="I561" s="150" t="s">
        <v>58</v>
      </c>
      <c r="J561" s="151" t="s">
        <v>98</v>
      </c>
      <c r="K561" s="181" t="s">
        <v>807</v>
      </c>
      <c r="L561" s="181" t="s">
        <v>12</v>
      </c>
      <c r="M561" s="181" t="s">
        <v>13</v>
      </c>
      <c r="N561" s="181" t="s">
        <v>20</v>
      </c>
      <c r="O561" s="181" t="s">
        <v>21</v>
      </c>
      <c r="P561" s="182">
        <f>'320 (2022)КРАЙ'!D20</f>
        <v>0</v>
      </c>
      <c r="Q561" s="182"/>
      <c r="R561" s="182"/>
      <c r="S561" s="183" t="s">
        <v>10</v>
      </c>
      <c r="T561" s="184"/>
      <c r="U561" s="185"/>
      <c r="V561" s="184"/>
      <c r="W561" s="185"/>
      <c r="X561" s="184"/>
      <c r="Y561" s="185"/>
    </row>
    <row r="562" spans="1:25" s="186" customFormat="1" ht="42" customHeight="1" x14ac:dyDescent="0.3">
      <c r="A562" s="1025"/>
      <c r="B562" s="1028"/>
      <c r="C562" s="149" t="s">
        <v>54</v>
      </c>
      <c r="D562" s="150" t="s">
        <v>55</v>
      </c>
      <c r="E562" s="150" t="s">
        <v>56</v>
      </c>
      <c r="F562" s="150" t="s">
        <v>56</v>
      </c>
      <c r="G562" s="150" t="s">
        <v>57</v>
      </c>
      <c r="H562" s="150" t="s">
        <v>56</v>
      </c>
      <c r="I562" s="150" t="s">
        <v>58</v>
      </c>
      <c r="J562" s="151" t="s">
        <v>98</v>
      </c>
      <c r="K562" s="181" t="s">
        <v>807</v>
      </c>
      <c r="L562" s="181" t="s">
        <v>52</v>
      </c>
      <c r="M562" s="181" t="s">
        <v>13</v>
      </c>
      <c r="N562" s="181" t="s">
        <v>10</v>
      </c>
      <c r="O562" s="181" t="s">
        <v>21</v>
      </c>
      <c r="P562" s="182">
        <f>'320 (2022)КРАЙ'!D28</f>
        <v>0</v>
      </c>
      <c r="Q562" s="182"/>
      <c r="R562" s="182"/>
      <c r="S562" s="183" t="s">
        <v>10</v>
      </c>
      <c r="T562" s="184"/>
      <c r="U562" s="185"/>
      <c r="V562" s="184"/>
      <c r="W562" s="185"/>
      <c r="X562" s="184"/>
      <c r="Y562" s="185"/>
    </row>
    <row r="563" spans="1:25" s="186" customFormat="1" ht="42" customHeight="1" x14ac:dyDescent="0.3">
      <c r="A563" s="1025"/>
      <c r="B563" s="1028"/>
      <c r="C563" s="149" t="s">
        <v>54</v>
      </c>
      <c r="D563" s="150" t="s">
        <v>55</v>
      </c>
      <c r="E563" s="150" t="s">
        <v>56</v>
      </c>
      <c r="F563" s="150" t="s">
        <v>56</v>
      </c>
      <c r="G563" s="150" t="s">
        <v>57</v>
      </c>
      <c r="H563" s="150" t="s">
        <v>56</v>
      </c>
      <c r="I563" s="150" t="s">
        <v>799</v>
      </c>
      <c r="J563" s="151" t="s">
        <v>98</v>
      </c>
      <c r="K563" s="181" t="s">
        <v>807</v>
      </c>
      <c r="L563" s="181" t="s">
        <v>12</v>
      </c>
      <c r="M563" s="181" t="s">
        <v>13</v>
      </c>
      <c r="N563" s="181" t="s">
        <v>42</v>
      </c>
      <c r="O563" s="181" t="s">
        <v>40</v>
      </c>
      <c r="P563" s="182">
        <v>0</v>
      </c>
      <c r="Q563" s="182"/>
      <c r="R563" s="182"/>
      <c r="S563" s="183" t="s">
        <v>10</v>
      </c>
      <c r="T563" s="184"/>
      <c r="U563" s="185"/>
      <c r="V563" s="184"/>
      <c r="W563" s="185"/>
      <c r="X563" s="184"/>
      <c r="Y563" s="185"/>
    </row>
    <row r="564" spans="1:25" s="186" customFormat="1" ht="42" customHeight="1" x14ac:dyDescent="0.3">
      <c r="A564" s="1025"/>
      <c r="B564" s="1028"/>
      <c r="C564" s="149" t="s">
        <v>54</v>
      </c>
      <c r="D564" s="150" t="s">
        <v>55</v>
      </c>
      <c r="E564" s="150" t="s">
        <v>56</v>
      </c>
      <c r="F564" s="150" t="s">
        <v>56</v>
      </c>
      <c r="G564" s="150" t="s">
        <v>57</v>
      </c>
      <c r="H564" s="150" t="s">
        <v>801</v>
      </c>
      <c r="I564" s="150" t="s">
        <v>800</v>
      </c>
      <c r="J564" s="151" t="s">
        <v>98</v>
      </c>
      <c r="K564" s="181" t="s">
        <v>807</v>
      </c>
      <c r="L564" s="181" t="s">
        <v>12</v>
      </c>
      <c r="M564" s="181" t="s">
        <v>13</v>
      </c>
      <c r="N564" s="181" t="s">
        <v>701</v>
      </c>
      <c r="O564" s="181" t="s">
        <v>43</v>
      </c>
      <c r="P564" s="182">
        <v>0</v>
      </c>
      <c r="Q564" s="182"/>
      <c r="R564" s="182"/>
      <c r="S564" s="183" t="s">
        <v>10</v>
      </c>
      <c r="T564" s="184"/>
      <c r="U564" s="185"/>
      <c r="V564" s="184"/>
      <c r="W564" s="185"/>
      <c r="X564" s="184"/>
      <c r="Y564" s="185"/>
    </row>
    <row r="565" spans="1:25" s="186" customFormat="1" ht="42" customHeight="1" x14ac:dyDescent="0.3">
      <c r="A565" s="1025"/>
      <c r="B565" s="1028"/>
      <c r="C565" s="149" t="s">
        <v>54</v>
      </c>
      <c r="D565" s="150" t="s">
        <v>55</v>
      </c>
      <c r="E565" s="150" t="s">
        <v>56</v>
      </c>
      <c r="F565" s="150"/>
      <c r="G565" s="150"/>
      <c r="H565" s="150"/>
      <c r="I565" s="150"/>
      <c r="J565" s="151" t="s">
        <v>98</v>
      </c>
      <c r="K565" s="181" t="s">
        <v>807</v>
      </c>
      <c r="L565" s="181" t="s">
        <v>12</v>
      </c>
      <c r="M565" s="181" t="s">
        <v>13</v>
      </c>
      <c r="N565" s="181" t="s">
        <v>703</v>
      </c>
      <c r="O565" s="181" t="s">
        <v>43</v>
      </c>
      <c r="P565" s="182">
        <v>0</v>
      </c>
      <c r="Q565" s="182"/>
      <c r="R565" s="182"/>
      <c r="S565" s="183" t="s">
        <v>10</v>
      </c>
      <c r="T565" s="184"/>
      <c r="U565" s="185"/>
      <c r="V565" s="184"/>
      <c r="W565" s="185"/>
      <c r="X565" s="184"/>
      <c r="Y565" s="185"/>
    </row>
    <row r="566" spans="1:25" s="186" customFormat="1" ht="42" customHeight="1" x14ac:dyDescent="0.3">
      <c r="A566" s="1025"/>
      <c r="B566" s="1028"/>
      <c r="C566" s="149" t="s">
        <v>54</v>
      </c>
      <c r="D566" s="150" t="s">
        <v>55</v>
      </c>
      <c r="E566" s="150" t="s">
        <v>56</v>
      </c>
      <c r="F566" s="150"/>
      <c r="G566" s="150"/>
      <c r="H566" s="150"/>
      <c r="I566" s="150"/>
      <c r="J566" s="151" t="s">
        <v>98</v>
      </c>
      <c r="K566" s="181" t="s">
        <v>807</v>
      </c>
      <c r="L566" s="181" t="s">
        <v>12</v>
      </c>
      <c r="M566" s="181" t="s">
        <v>13</v>
      </c>
      <c r="N566" s="181" t="s">
        <v>624</v>
      </c>
      <c r="O566" s="181" t="s">
        <v>43</v>
      </c>
      <c r="P566" s="182">
        <v>0</v>
      </c>
      <c r="Q566" s="182"/>
      <c r="R566" s="182"/>
      <c r="S566" s="183" t="s">
        <v>10</v>
      </c>
      <c r="T566" s="184"/>
      <c r="U566" s="185"/>
      <c r="V566" s="184"/>
      <c r="W566" s="185"/>
      <c r="X566" s="184"/>
      <c r="Y566" s="185"/>
    </row>
    <row r="567" spans="1:25" s="186" customFormat="1" ht="42" customHeight="1" x14ac:dyDescent="0.3">
      <c r="A567" s="1025"/>
      <c r="B567" s="1028"/>
      <c r="C567" s="149" t="s">
        <v>54</v>
      </c>
      <c r="D567" s="150" t="s">
        <v>55</v>
      </c>
      <c r="E567" s="150" t="s">
        <v>56</v>
      </c>
      <c r="F567" s="150"/>
      <c r="G567" s="150"/>
      <c r="H567" s="150"/>
      <c r="I567" s="150"/>
      <c r="J567" s="151" t="s">
        <v>98</v>
      </c>
      <c r="K567" s="181" t="s">
        <v>807</v>
      </c>
      <c r="L567" s="181" t="s">
        <v>12</v>
      </c>
      <c r="M567" s="181" t="s">
        <v>13</v>
      </c>
      <c r="N567" s="181" t="s">
        <v>624</v>
      </c>
      <c r="O567" s="181" t="s">
        <v>43</v>
      </c>
      <c r="P567" s="182">
        <v>0</v>
      </c>
      <c r="Q567" s="182"/>
      <c r="R567" s="182"/>
      <c r="S567" s="183" t="s">
        <v>10</v>
      </c>
      <c r="T567" s="184"/>
      <c r="U567" s="185"/>
      <c r="V567" s="184"/>
      <c r="W567" s="185"/>
      <c r="X567" s="184"/>
      <c r="Y567" s="185"/>
    </row>
    <row r="568" spans="1:25" s="186" customFormat="1" ht="42" customHeight="1" x14ac:dyDescent="0.3">
      <c r="A568" s="1025"/>
      <c r="B568" s="1028"/>
      <c r="C568" s="149" t="s">
        <v>54</v>
      </c>
      <c r="D568" s="150" t="s">
        <v>55</v>
      </c>
      <c r="E568" s="150" t="s">
        <v>56</v>
      </c>
      <c r="F568" s="150"/>
      <c r="G568" s="150"/>
      <c r="H568" s="150"/>
      <c r="I568" s="150"/>
      <c r="J568" s="151" t="s">
        <v>98</v>
      </c>
      <c r="K568" s="181" t="s">
        <v>807</v>
      </c>
      <c r="L568" s="181" t="s">
        <v>12</v>
      </c>
      <c r="M568" s="181" t="s">
        <v>13</v>
      </c>
      <c r="N568" s="181" t="s">
        <v>624</v>
      </c>
      <c r="O568" s="181" t="s">
        <v>43</v>
      </c>
      <c r="P568" s="182">
        <v>0</v>
      </c>
      <c r="Q568" s="182"/>
      <c r="R568" s="182"/>
      <c r="S568" s="183" t="s">
        <v>10</v>
      </c>
      <c r="T568" s="184"/>
      <c r="U568" s="185"/>
      <c r="V568" s="184"/>
      <c r="W568" s="185"/>
      <c r="X568" s="184"/>
      <c r="Y568" s="185"/>
    </row>
    <row r="569" spans="1:25" s="186" customFormat="1" ht="42" customHeight="1" x14ac:dyDescent="0.3">
      <c r="A569" s="1025"/>
      <c r="B569" s="1028"/>
      <c r="C569" s="149" t="s">
        <v>54</v>
      </c>
      <c r="D569" s="150" t="s">
        <v>55</v>
      </c>
      <c r="E569" s="150" t="s">
        <v>56</v>
      </c>
      <c r="F569" s="150"/>
      <c r="G569" s="150"/>
      <c r="H569" s="150"/>
      <c r="I569" s="150"/>
      <c r="J569" s="151" t="s">
        <v>98</v>
      </c>
      <c r="K569" s="181" t="s">
        <v>807</v>
      </c>
      <c r="L569" s="181" t="s">
        <v>12</v>
      </c>
      <c r="M569" s="181" t="s">
        <v>13</v>
      </c>
      <c r="N569" s="181" t="s">
        <v>624</v>
      </c>
      <c r="O569" s="181" t="s">
        <v>43</v>
      </c>
      <c r="P569" s="182">
        <v>0</v>
      </c>
      <c r="Q569" s="182"/>
      <c r="R569" s="182"/>
      <c r="S569" s="183" t="s">
        <v>10</v>
      </c>
      <c r="T569" s="184"/>
      <c r="U569" s="185"/>
      <c r="V569" s="184"/>
      <c r="W569" s="185"/>
      <c r="X569" s="184"/>
      <c r="Y569" s="185"/>
    </row>
    <row r="570" spans="1:25" s="186" customFormat="1" ht="42" customHeight="1" x14ac:dyDescent="0.3">
      <c r="A570" s="1025"/>
      <c r="B570" s="1028"/>
      <c r="C570" s="149" t="s">
        <v>54</v>
      </c>
      <c r="D570" s="150" t="s">
        <v>55</v>
      </c>
      <c r="E570" s="150" t="s">
        <v>56</v>
      </c>
      <c r="F570" s="150" t="s">
        <v>56</v>
      </c>
      <c r="G570" s="150" t="s">
        <v>57</v>
      </c>
      <c r="H570" s="150" t="s">
        <v>801</v>
      </c>
      <c r="I570" s="150" t="s">
        <v>800</v>
      </c>
      <c r="J570" s="151" t="s">
        <v>98</v>
      </c>
      <c r="K570" s="181" t="s">
        <v>807</v>
      </c>
      <c r="L570" s="181" t="s">
        <v>12</v>
      </c>
      <c r="M570" s="181" t="s">
        <v>13</v>
      </c>
      <c r="N570" s="181" t="s">
        <v>709</v>
      </c>
      <c r="O570" s="181" t="s">
        <v>708</v>
      </c>
      <c r="P570" s="182">
        <v>0</v>
      </c>
      <c r="Q570" s="182"/>
      <c r="R570" s="182"/>
      <c r="S570" s="183" t="s">
        <v>10</v>
      </c>
      <c r="T570" s="184"/>
      <c r="U570" s="185"/>
      <c r="V570" s="184"/>
      <c r="W570" s="185"/>
      <c r="X570" s="184"/>
      <c r="Y570" s="185"/>
    </row>
    <row r="571" spans="1:25" s="186" customFormat="1" ht="42" customHeight="1" x14ac:dyDescent="0.3">
      <c r="A571" s="1025"/>
      <c r="B571" s="1028"/>
      <c r="C571" s="149" t="s">
        <v>54</v>
      </c>
      <c r="D571" s="150" t="s">
        <v>55</v>
      </c>
      <c r="E571" s="150" t="s">
        <v>56</v>
      </c>
      <c r="F571" s="150" t="s">
        <v>56</v>
      </c>
      <c r="G571" s="150" t="s">
        <v>57</v>
      </c>
      <c r="H571" s="150" t="s">
        <v>801</v>
      </c>
      <c r="I571" s="150" t="s">
        <v>800</v>
      </c>
      <c r="J571" s="151" t="s">
        <v>98</v>
      </c>
      <c r="K571" s="181" t="s">
        <v>807</v>
      </c>
      <c r="L571" s="181" t="s">
        <v>12</v>
      </c>
      <c r="M571" s="181" t="s">
        <v>13</v>
      </c>
      <c r="N571" s="181" t="s">
        <v>709</v>
      </c>
      <c r="O571" s="181" t="s">
        <v>40</v>
      </c>
      <c r="P571" s="182">
        <v>0</v>
      </c>
      <c r="Q571" s="182"/>
      <c r="R571" s="182"/>
      <c r="S571" s="183" t="s">
        <v>10</v>
      </c>
      <c r="T571" s="184"/>
      <c r="U571" s="185"/>
      <c r="V571" s="184"/>
      <c r="W571" s="185"/>
      <c r="X571" s="184"/>
      <c r="Y571" s="185"/>
    </row>
    <row r="572" spans="1:25" s="186" customFormat="1" ht="42" customHeight="1" x14ac:dyDescent="0.3">
      <c r="A572" s="1025"/>
      <c r="B572" s="1028"/>
      <c r="C572" s="149" t="s">
        <v>54</v>
      </c>
      <c r="D572" s="150" t="s">
        <v>55</v>
      </c>
      <c r="E572" s="150" t="s">
        <v>56</v>
      </c>
      <c r="F572" s="150" t="s">
        <v>56</v>
      </c>
      <c r="G572" s="150" t="s">
        <v>9</v>
      </c>
      <c r="H572" s="150" t="s">
        <v>63</v>
      </c>
      <c r="I572" s="150" t="s">
        <v>722</v>
      </c>
      <c r="J572" s="151" t="s">
        <v>98</v>
      </c>
      <c r="K572" s="181" t="s">
        <v>807</v>
      </c>
      <c r="L572" s="181" t="s">
        <v>12</v>
      </c>
      <c r="M572" s="181" t="s">
        <v>13</v>
      </c>
      <c r="N572" s="181" t="s">
        <v>710</v>
      </c>
      <c r="O572" s="181" t="s">
        <v>40</v>
      </c>
      <c r="P572" s="182">
        <v>0</v>
      </c>
      <c r="Q572" s="182">
        <v>0</v>
      </c>
      <c r="R572" s="182">
        <v>0</v>
      </c>
      <c r="S572" s="183" t="s">
        <v>10</v>
      </c>
      <c r="T572" s="184"/>
      <c r="U572" s="185"/>
      <c r="V572" s="184"/>
      <c r="W572" s="185"/>
      <c r="X572" s="184"/>
      <c r="Y572" s="185"/>
    </row>
    <row r="573" spans="1:25" s="186" customFormat="1" ht="42" customHeight="1" x14ac:dyDescent="0.3">
      <c r="A573" s="1025"/>
      <c r="B573" s="1028"/>
      <c r="C573" s="149" t="s">
        <v>54</v>
      </c>
      <c r="D573" s="150" t="s">
        <v>55</v>
      </c>
      <c r="E573" s="150" t="s">
        <v>56</v>
      </c>
      <c r="F573" s="150"/>
      <c r="G573" s="150"/>
      <c r="H573" s="150"/>
      <c r="I573" s="150"/>
      <c r="J573" s="151" t="s">
        <v>98</v>
      </c>
      <c r="K573" s="181" t="s">
        <v>807</v>
      </c>
      <c r="L573" s="181" t="s">
        <v>12</v>
      </c>
      <c r="M573" s="181" t="s">
        <v>13</v>
      </c>
      <c r="N573" s="181" t="s">
        <v>1133</v>
      </c>
      <c r="O573" s="181" t="s">
        <v>40</v>
      </c>
      <c r="P573" s="182">
        <v>0</v>
      </c>
      <c r="Q573" s="182"/>
      <c r="R573" s="182"/>
      <c r="S573" s="183" t="s">
        <v>10</v>
      </c>
      <c r="T573" s="184"/>
      <c r="U573" s="185"/>
      <c r="V573" s="184"/>
      <c r="W573" s="185"/>
      <c r="X573" s="184"/>
      <c r="Y573" s="185"/>
    </row>
    <row r="574" spans="1:25" s="186" customFormat="1" ht="42" customHeight="1" x14ac:dyDescent="0.3">
      <c r="A574" s="1025"/>
      <c r="B574" s="1028"/>
      <c r="C574" s="149" t="s">
        <v>54</v>
      </c>
      <c r="D574" s="150" t="s">
        <v>55</v>
      </c>
      <c r="E574" s="150" t="s">
        <v>56</v>
      </c>
      <c r="F574" s="150"/>
      <c r="G574" s="150"/>
      <c r="H574" s="150"/>
      <c r="I574" s="150"/>
      <c r="J574" s="151" t="s">
        <v>98</v>
      </c>
      <c r="K574" s="181" t="s">
        <v>807</v>
      </c>
      <c r="L574" s="181" t="s">
        <v>12</v>
      </c>
      <c r="M574" s="181" t="s">
        <v>13</v>
      </c>
      <c r="N574" s="181" t="s">
        <v>716</v>
      </c>
      <c r="O574" s="181" t="s">
        <v>40</v>
      </c>
      <c r="P574" s="182">
        <v>0</v>
      </c>
      <c r="Q574" s="182"/>
      <c r="R574" s="182"/>
      <c r="S574" s="183" t="s">
        <v>10</v>
      </c>
      <c r="T574" s="184"/>
      <c r="U574" s="185"/>
      <c r="V574" s="184"/>
      <c r="W574" s="185"/>
      <c r="X574" s="184"/>
      <c r="Y574" s="185"/>
    </row>
    <row r="575" spans="1:25" s="186" customFormat="1" ht="42" customHeight="1" x14ac:dyDescent="0.3">
      <c r="A575" s="1025"/>
      <c r="B575" s="1028"/>
      <c r="C575" s="149" t="s">
        <v>54</v>
      </c>
      <c r="D575" s="150" t="s">
        <v>55</v>
      </c>
      <c r="E575" s="150" t="s">
        <v>56</v>
      </c>
      <c r="F575" s="150"/>
      <c r="G575" s="150"/>
      <c r="H575" s="150"/>
      <c r="I575" s="150"/>
      <c r="J575" s="151" t="s">
        <v>98</v>
      </c>
      <c r="K575" s="181" t="s">
        <v>807</v>
      </c>
      <c r="L575" s="181" t="s">
        <v>12</v>
      </c>
      <c r="M575" s="181" t="s">
        <v>13</v>
      </c>
      <c r="N575" s="181" t="s">
        <v>716</v>
      </c>
      <c r="O575" s="181" t="s">
        <v>40</v>
      </c>
      <c r="P575" s="182">
        <v>0</v>
      </c>
      <c r="Q575" s="182"/>
      <c r="R575" s="182"/>
      <c r="S575" s="183" t="s">
        <v>10</v>
      </c>
      <c r="T575" s="184"/>
      <c r="U575" s="185"/>
      <c r="V575" s="184"/>
      <c r="W575" s="185"/>
      <c r="X575" s="184"/>
      <c r="Y575" s="185"/>
    </row>
    <row r="576" spans="1:25" s="186" customFormat="1" ht="42" customHeight="1" x14ac:dyDescent="0.3">
      <c r="A576" s="1025"/>
      <c r="B576" s="1028"/>
      <c r="C576" s="149" t="s">
        <v>54</v>
      </c>
      <c r="D576" s="150" t="s">
        <v>55</v>
      </c>
      <c r="E576" s="150" t="s">
        <v>56</v>
      </c>
      <c r="F576" s="150"/>
      <c r="G576" s="150"/>
      <c r="H576" s="150"/>
      <c r="I576" s="150"/>
      <c r="J576" s="151" t="s">
        <v>98</v>
      </c>
      <c r="K576" s="181" t="s">
        <v>807</v>
      </c>
      <c r="L576" s="181" t="s">
        <v>12</v>
      </c>
      <c r="M576" s="181" t="s">
        <v>13</v>
      </c>
      <c r="N576" s="181" t="s">
        <v>716</v>
      </c>
      <c r="O576" s="181" t="s">
        <v>40</v>
      </c>
      <c r="P576" s="182">
        <v>0</v>
      </c>
      <c r="Q576" s="182"/>
      <c r="R576" s="182"/>
      <c r="S576" s="183" t="s">
        <v>10</v>
      </c>
      <c r="T576" s="184"/>
      <c r="U576" s="185"/>
      <c r="V576" s="184"/>
      <c r="W576" s="185"/>
      <c r="X576" s="184"/>
      <c r="Y576" s="185"/>
    </row>
    <row r="577" spans="1:25" s="186" customFormat="1" ht="42" customHeight="1" x14ac:dyDescent="0.3">
      <c r="A577" s="1025"/>
      <c r="B577" s="1028"/>
      <c r="C577" s="149" t="s">
        <v>54</v>
      </c>
      <c r="D577" s="150" t="s">
        <v>55</v>
      </c>
      <c r="E577" s="150" t="s">
        <v>56</v>
      </c>
      <c r="F577" s="150"/>
      <c r="G577" s="150"/>
      <c r="H577" s="150"/>
      <c r="I577" s="150"/>
      <c r="J577" s="151" t="s">
        <v>98</v>
      </c>
      <c r="K577" s="181" t="s">
        <v>807</v>
      </c>
      <c r="L577" s="181" t="s">
        <v>12</v>
      </c>
      <c r="M577" s="181" t="s">
        <v>13</v>
      </c>
      <c r="N577" s="181" t="s">
        <v>719</v>
      </c>
      <c r="O577" s="181" t="s">
        <v>40</v>
      </c>
      <c r="P577" s="182">
        <v>0</v>
      </c>
      <c r="Q577" s="182"/>
      <c r="R577" s="182"/>
      <c r="S577" s="183" t="s">
        <v>10</v>
      </c>
      <c r="T577" s="184"/>
      <c r="U577" s="185"/>
      <c r="V577" s="184"/>
      <c r="W577" s="185"/>
      <c r="X577" s="184"/>
      <c r="Y577" s="185"/>
    </row>
    <row r="578" spans="1:25" s="186" customFormat="1" ht="48" customHeight="1" x14ac:dyDescent="0.3">
      <c r="A578" s="206" t="s">
        <v>182</v>
      </c>
      <c r="B578" s="207">
        <v>2644</v>
      </c>
      <c r="C578" s="1035" t="s">
        <v>10</v>
      </c>
      <c r="D578" s="1036"/>
      <c r="E578" s="1036"/>
      <c r="F578" s="1036"/>
      <c r="G578" s="1036"/>
      <c r="H578" s="1036"/>
      <c r="I578" s="1036"/>
      <c r="J578" s="1037"/>
      <c r="K578" s="1035" t="s">
        <v>10</v>
      </c>
      <c r="L578" s="1036"/>
      <c r="M578" s="1036"/>
      <c r="N578" s="1036"/>
      <c r="O578" s="1037"/>
      <c r="P578" s="225">
        <f>SUM(P579:P709)</f>
        <v>83982.99</v>
      </c>
      <c r="Q578" s="225">
        <f>SUM(Q579:Q709)</f>
        <v>53600</v>
      </c>
      <c r="R578" s="225">
        <f>SUM(R579:R709)</f>
        <v>53600</v>
      </c>
      <c r="S578" s="226" t="s">
        <v>10</v>
      </c>
      <c r="T578" s="184"/>
      <c r="U578" s="185"/>
      <c r="V578" s="184"/>
      <c r="W578" s="185"/>
      <c r="X578" s="184"/>
      <c r="Y578" s="185"/>
    </row>
    <row r="579" spans="1:25" s="186" customFormat="1" ht="40.5" customHeight="1" x14ac:dyDescent="0.3">
      <c r="A579" s="1054" t="s">
        <v>106</v>
      </c>
      <c r="B579" s="1055"/>
      <c r="C579" s="149" t="s">
        <v>54</v>
      </c>
      <c r="D579" s="150" t="s">
        <v>55</v>
      </c>
      <c r="E579" s="150" t="s">
        <v>56</v>
      </c>
      <c r="F579" s="150" t="s">
        <v>56</v>
      </c>
      <c r="G579" s="150" t="s">
        <v>57</v>
      </c>
      <c r="H579" s="150" t="s">
        <v>56</v>
      </c>
      <c r="I579" s="150" t="s">
        <v>64</v>
      </c>
      <c r="J579" s="151" t="s">
        <v>98</v>
      </c>
      <c r="K579" s="181" t="s">
        <v>107</v>
      </c>
      <c r="L579" s="181" t="s">
        <v>12</v>
      </c>
      <c r="M579" s="181" t="s">
        <v>13</v>
      </c>
      <c r="N579" s="181" t="s">
        <v>10</v>
      </c>
      <c r="O579" s="181" t="s">
        <v>14</v>
      </c>
      <c r="P579" s="182">
        <v>0</v>
      </c>
      <c r="Q579" s="182"/>
      <c r="R579" s="182"/>
      <c r="S579" s="183" t="s">
        <v>10</v>
      </c>
      <c r="T579" s="184"/>
      <c r="U579" s="185"/>
      <c r="V579" s="184"/>
      <c r="W579" s="185"/>
      <c r="X579" s="184"/>
      <c r="Y579" s="185"/>
    </row>
    <row r="580" spans="1:25" s="186" customFormat="1" ht="40.5" customHeight="1" x14ac:dyDescent="0.3">
      <c r="A580" s="1054"/>
      <c r="B580" s="1055"/>
      <c r="C580" s="149" t="s">
        <v>54</v>
      </c>
      <c r="D580" s="150" t="s">
        <v>55</v>
      </c>
      <c r="E580" s="150" t="s">
        <v>56</v>
      </c>
      <c r="F580" s="150" t="s">
        <v>56</v>
      </c>
      <c r="G580" s="150" t="s">
        <v>57</v>
      </c>
      <c r="H580" s="150" t="s">
        <v>56</v>
      </c>
      <c r="I580" s="150" t="s">
        <v>64</v>
      </c>
      <c r="J580" s="151" t="s">
        <v>98</v>
      </c>
      <c r="K580" s="181" t="s">
        <v>107</v>
      </c>
      <c r="L580" s="181" t="s">
        <v>52</v>
      </c>
      <c r="M580" s="181" t="s">
        <v>13</v>
      </c>
      <c r="N580" s="181" t="s">
        <v>10</v>
      </c>
      <c r="O580" s="181" t="s">
        <v>14</v>
      </c>
      <c r="P580" s="182">
        <v>0</v>
      </c>
      <c r="Q580" s="182"/>
      <c r="R580" s="182"/>
      <c r="S580" s="183" t="s">
        <v>10</v>
      </c>
      <c r="T580" s="184"/>
      <c r="U580" s="185"/>
      <c r="V580" s="184"/>
      <c r="W580" s="185"/>
      <c r="X580" s="184"/>
      <c r="Y580" s="185"/>
    </row>
    <row r="581" spans="1:25" s="186" customFormat="1" ht="40.5" customHeight="1" x14ac:dyDescent="0.3">
      <c r="A581" s="1054"/>
      <c r="B581" s="1055"/>
      <c r="C581" s="149" t="s">
        <v>54</v>
      </c>
      <c r="D581" s="150" t="s">
        <v>55</v>
      </c>
      <c r="E581" s="150" t="s">
        <v>56</v>
      </c>
      <c r="F581" s="150" t="s">
        <v>56</v>
      </c>
      <c r="G581" s="150" t="s">
        <v>57</v>
      </c>
      <c r="H581" s="150" t="s">
        <v>56</v>
      </c>
      <c r="I581" s="150" t="s">
        <v>64</v>
      </c>
      <c r="J581" s="151" t="s">
        <v>98</v>
      </c>
      <c r="K581" s="181" t="s">
        <v>107</v>
      </c>
      <c r="L581" s="181" t="s">
        <v>12</v>
      </c>
      <c r="M581" s="181" t="s">
        <v>13</v>
      </c>
      <c r="N581" s="181" t="s">
        <v>10</v>
      </c>
      <c r="O581" s="181" t="s">
        <v>656</v>
      </c>
      <c r="P581" s="182">
        <v>0</v>
      </c>
      <c r="Q581" s="182"/>
      <c r="R581" s="182"/>
      <c r="S581" s="183" t="s">
        <v>10</v>
      </c>
      <c r="T581" s="184"/>
      <c r="U581" s="185"/>
      <c r="V581" s="184"/>
      <c r="W581" s="185"/>
      <c r="X581" s="184"/>
      <c r="Y581" s="185"/>
    </row>
    <row r="582" spans="1:25" s="186" customFormat="1" ht="40.5" customHeight="1" x14ac:dyDescent="0.3">
      <c r="A582" s="1054"/>
      <c r="B582" s="1055"/>
      <c r="C582" s="149" t="s">
        <v>54</v>
      </c>
      <c r="D582" s="150" t="s">
        <v>55</v>
      </c>
      <c r="E582" s="150" t="s">
        <v>56</v>
      </c>
      <c r="F582" s="150" t="s">
        <v>56</v>
      </c>
      <c r="G582" s="150" t="s">
        <v>57</v>
      </c>
      <c r="H582" s="150" t="s">
        <v>56</v>
      </c>
      <c r="I582" s="150" t="s">
        <v>64</v>
      </c>
      <c r="J582" s="151" t="s">
        <v>98</v>
      </c>
      <c r="K582" s="181" t="s">
        <v>107</v>
      </c>
      <c r="L582" s="181" t="s">
        <v>52</v>
      </c>
      <c r="M582" s="181" t="s">
        <v>13</v>
      </c>
      <c r="N582" s="181" t="s">
        <v>10</v>
      </c>
      <c r="O582" s="181" t="s">
        <v>656</v>
      </c>
      <c r="P582" s="182">
        <v>0</v>
      </c>
      <c r="Q582" s="182"/>
      <c r="R582" s="182"/>
      <c r="S582" s="183" t="s">
        <v>10</v>
      </c>
      <c r="T582" s="184"/>
      <c r="U582" s="185"/>
      <c r="V582" s="184"/>
      <c r="W582" s="185"/>
      <c r="X582" s="184"/>
      <c r="Y582" s="185"/>
    </row>
    <row r="583" spans="1:25" s="186" customFormat="1" ht="40.5" customHeight="1" x14ac:dyDescent="0.3">
      <c r="A583" s="1054"/>
      <c r="B583" s="1055"/>
      <c r="C583" s="149" t="s">
        <v>54</v>
      </c>
      <c r="D583" s="150" t="s">
        <v>55</v>
      </c>
      <c r="E583" s="150" t="s">
        <v>56</v>
      </c>
      <c r="F583" s="150" t="s">
        <v>56</v>
      </c>
      <c r="G583" s="150" t="s">
        <v>57</v>
      </c>
      <c r="H583" s="150" t="s">
        <v>56</v>
      </c>
      <c r="I583" s="150" t="s">
        <v>64</v>
      </c>
      <c r="J583" s="151" t="s">
        <v>98</v>
      </c>
      <c r="K583" s="181" t="s">
        <v>107</v>
      </c>
      <c r="L583" s="181" t="s">
        <v>12</v>
      </c>
      <c r="M583" s="181" t="s">
        <v>13</v>
      </c>
      <c r="N583" s="181" t="s">
        <v>34</v>
      </c>
      <c r="O583" s="181" t="s">
        <v>25</v>
      </c>
      <c r="P583" s="182">
        <f>'341 (2022)Р-Н'!D20</f>
        <v>0</v>
      </c>
      <c r="Q583" s="182"/>
      <c r="R583" s="182"/>
      <c r="S583" s="183" t="s">
        <v>10</v>
      </c>
      <c r="T583" s="184"/>
      <c r="U583" s="185"/>
      <c r="V583" s="184"/>
      <c r="W583" s="185"/>
      <c r="X583" s="184"/>
      <c r="Y583" s="185"/>
    </row>
    <row r="584" spans="1:25" s="186" customFormat="1" ht="40.5" customHeight="1" x14ac:dyDescent="0.3">
      <c r="A584" s="1054"/>
      <c r="B584" s="1055"/>
      <c r="C584" s="149" t="s">
        <v>54</v>
      </c>
      <c r="D584" s="150" t="s">
        <v>55</v>
      </c>
      <c r="E584" s="150" t="s">
        <v>56</v>
      </c>
      <c r="F584" s="150" t="s">
        <v>56</v>
      </c>
      <c r="G584" s="150" t="s">
        <v>57</v>
      </c>
      <c r="H584" s="150" t="s">
        <v>56</v>
      </c>
      <c r="I584" s="150" t="s">
        <v>64</v>
      </c>
      <c r="J584" s="151" t="s">
        <v>98</v>
      </c>
      <c r="K584" s="181" t="s">
        <v>107</v>
      </c>
      <c r="L584" s="181" t="s">
        <v>52</v>
      </c>
      <c r="M584" s="181" t="s">
        <v>13</v>
      </c>
      <c r="N584" s="181" t="s">
        <v>10</v>
      </c>
      <c r="O584" s="181" t="s">
        <v>25</v>
      </c>
      <c r="P584" s="182">
        <f>'341 (2022)Р-Н'!D28+'341 (2022)Р-Н'!D36</f>
        <v>0</v>
      </c>
      <c r="Q584" s="182"/>
      <c r="R584" s="182"/>
      <c r="S584" s="183" t="s">
        <v>10</v>
      </c>
      <c r="T584" s="184"/>
      <c r="U584" s="185"/>
      <c r="V584" s="184"/>
      <c r="W584" s="185"/>
      <c r="X584" s="184"/>
      <c r="Y584" s="185"/>
    </row>
    <row r="585" spans="1:25" s="186" customFormat="1" ht="40.5" customHeight="1" x14ac:dyDescent="0.3">
      <c r="A585" s="1054"/>
      <c r="B585" s="1055"/>
      <c r="C585" s="149" t="s">
        <v>54</v>
      </c>
      <c r="D585" s="150" t="s">
        <v>55</v>
      </c>
      <c r="E585" s="150" t="s">
        <v>56</v>
      </c>
      <c r="F585" s="150" t="s">
        <v>56</v>
      </c>
      <c r="G585" s="150" t="s">
        <v>57</v>
      </c>
      <c r="H585" s="150" t="s">
        <v>56</v>
      </c>
      <c r="I585" s="150" t="s">
        <v>58</v>
      </c>
      <c r="J585" s="151" t="s">
        <v>98</v>
      </c>
      <c r="K585" s="181" t="s">
        <v>107</v>
      </c>
      <c r="L585" s="181" t="s">
        <v>12</v>
      </c>
      <c r="M585" s="181" t="s">
        <v>13</v>
      </c>
      <c r="N585" s="181" t="s">
        <v>20</v>
      </c>
      <c r="O585" s="181" t="s">
        <v>21</v>
      </c>
      <c r="P585" s="182">
        <f>'341 (2022)КРАЙ'!D20</f>
        <v>0</v>
      </c>
      <c r="Q585" s="182"/>
      <c r="R585" s="182"/>
      <c r="S585" s="183" t="s">
        <v>10</v>
      </c>
      <c r="T585" s="184"/>
      <c r="U585" s="185"/>
      <c r="V585" s="184"/>
      <c r="W585" s="185"/>
      <c r="X585" s="184"/>
      <c r="Y585" s="185"/>
    </row>
    <row r="586" spans="1:25" s="186" customFormat="1" ht="40.5" customHeight="1" x14ac:dyDescent="0.3">
      <c r="A586" s="1054"/>
      <c r="B586" s="1055"/>
      <c r="C586" s="149" t="s">
        <v>54</v>
      </c>
      <c r="D586" s="150" t="s">
        <v>55</v>
      </c>
      <c r="E586" s="150" t="s">
        <v>56</v>
      </c>
      <c r="F586" s="150" t="s">
        <v>56</v>
      </c>
      <c r="G586" s="150" t="s">
        <v>57</v>
      </c>
      <c r="H586" s="150" t="s">
        <v>56</v>
      </c>
      <c r="I586" s="150" t="s">
        <v>58</v>
      </c>
      <c r="J586" s="151" t="s">
        <v>98</v>
      </c>
      <c r="K586" s="181" t="s">
        <v>107</v>
      </c>
      <c r="L586" s="181" t="s">
        <v>52</v>
      </c>
      <c r="M586" s="181" t="s">
        <v>13</v>
      </c>
      <c r="N586" s="181" t="s">
        <v>10</v>
      </c>
      <c r="O586" s="181" t="s">
        <v>21</v>
      </c>
      <c r="P586" s="182">
        <f>'341 (2022)КРАЙ'!D28</f>
        <v>0</v>
      </c>
      <c r="Q586" s="182"/>
      <c r="R586" s="182"/>
      <c r="S586" s="183" t="s">
        <v>10</v>
      </c>
      <c r="T586" s="184"/>
      <c r="U586" s="185"/>
      <c r="V586" s="184"/>
      <c r="W586" s="185"/>
      <c r="X586" s="184"/>
      <c r="Y586" s="185"/>
    </row>
    <row r="587" spans="1:25" s="186" customFormat="1" ht="40.5" customHeight="1" x14ac:dyDescent="0.3">
      <c r="A587" s="1054"/>
      <c r="B587" s="1055"/>
      <c r="C587" s="149" t="s">
        <v>54</v>
      </c>
      <c r="D587" s="150" t="s">
        <v>55</v>
      </c>
      <c r="E587" s="150" t="s">
        <v>56</v>
      </c>
      <c r="F587" s="150" t="s">
        <v>56</v>
      </c>
      <c r="G587" s="150" t="s">
        <v>57</v>
      </c>
      <c r="H587" s="150" t="s">
        <v>56</v>
      </c>
      <c r="I587" s="150" t="s">
        <v>799</v>
      </c>
      <c r="J587" s="151" t="s">
        <v>98</v>
      </c>
      <c r="K587" s="181" t="s">
        <v>107</v>
      </c>
      <c r="L587" s="181" t="s">
        <v>12</v>
      </c>
      <c r="M587" s="181" t="s">
        <v>13</v>
      </c>
      <c r="N587" s="181" t="s">
        <v>42</v>
      </c>
      <c r="O587" s="181" t="s">
        <v>40</v>
      </c>
      <c r="P587" s="182">
        <v>0</v>
      </c>
      <c r="Q587" s="182"/>
      <c r="R587" s="182"/>
      <c r="S587" s="183" t="s">
        <v>10</v>
      </c>
      <c r="T587" s="184"/>
      <c r="U587" s="185"/>
      <c r="V587" s="184"/>
      <c r="W587" s="185"/>
      <c r="X587" s="184"/>
      <c r="Y587" s="185"/>
    </row>
    <row r="588" spans="1:25" s="186" customFormat="1" ht="40.5" customHeight="1" x14ac:dyDescent="0.3">
      <c r="A588" s="1054"/>
      <c r="B588" s="1055"/>
      <c r="C588" s="149" t="s">
        <v>54</v>
      </c>
      <c r="D588" s="150" t="s">
        <v>55</v>
      </c>
      <c r="E588" s="150" t="s">
        <v>56</v>
      </c>
      <c r="F588" s="150"/>
      <c r="G588" s="150"/>
      <c r="H588" s="150"/>
      <c r="I588" s="150"/>
      <c r="J588" s="151" t="s">
        <v>98</v>
      </c>
      <c r="K588" s="181" t="s">
        <v>107</v>
      </c>
      <c r="L588" s="181" t="s">
        <v>12</v>
      </c>
      <c r="M588" s="181" t="s">
        <v>13</v>
      </c>
      <c r="N588" s="181" t="s">
        <v>703</v>
      </c>
      <c r="O588" s="181" t="s">
        <v>43</v>
      </c>
      <c r="P588" s="182">
        <v>0</v>
      </c>
      <c r="Q588" s="182"/>
      <c r="R588" s="182"/>
      <c r="S588" s="183" t="s">
        <v>10</v>
      </c>
      <c r="T588" s="184"/>
      <c r="U588" s="185"/>
      <c r="V588" s="184"/>
      <c r="W588" s="185"/>
      <c r="X588" s="184"/>
      <c r="Y588" s="185"/>
    </row>
    <row r="589" spans="1:25" s="186" customFormat="1" ht="40.5" customHeight="1" x14ac:dyDescent="0.3">
      <c r="A589" s="1054"/>
      <c r="B589" s="1055"/>
      <c r="C589" s="149" t="s">
        <v>54</v>
      </c>
      <c r="D589" s="150" t="s">
        <v>55</v>
      </c>
      <c r="E589" s="150" t="s">
        <v>56</v>
      </c>
      <c r="F589" s="150"/>
      <c r="G589" s="150"/>
      <c r="H589" s="150"/>
      <c r="I589" s="150"/>
      <c r="J589" s="151" t="s">
        <v>98</v>
      </c>
      <c r="K589" s="181" t="s">
        <v>107</v>
      </c>
      <c r="L589" s="181" t="s">
        <v>12</v>
      </c>
      <c r="M589" s="181" t="s">
        <v>13</v>
      </c>
      <c r="N589" s="181" t="s">
        <v>624</v>
      </c>
      <c r="O589" s="181" t="s">
        <v>43</v>
      </c>
      <c r="P589" s="182">
        <v>0</v>
      </c>
      <c r="Q589" s="182"/>
      <c r="R589" s="182"/>
      <c r="S589" s="183" t="s">
        <v>10</v>
      </c>
      <c r="T589" s="184"/>
      <c r="U589" s="185"/>
      <c r="V589" s="184"/>
      <c r="W589" s="185"/>
      <c r="X589" s="184"/>
      <c r="Y589" s="185"/>
    </row>
    <row r="590" spans="1:25" s="186" customFormat="1" ht="40.5" customHeight="1" x14ac:dyDescent="0.3">
      <c r="A590" s="1054"/>
      <c r="B590" s="1055"/>
      <c r="C590" s="149" t="s">
        <v>54</v>
      </c>
      <c r="D590" s="150" t="s">
        <v>55</v>
      </c>
      <c r="E590" s="150" t="s">
        <v>56</v>
      </c>
      <c r="F590" s="150"/>
      <c r="G590" s="150"/>
      <c r="H590" s="150"/>
      <c r="I590" s="150"/>
      <c r="J590" s="151" t="s">
        <v>98</v>
      </c>
      <c r="K590" s="181" t="s">
        <v>107</v>
      </c>
      <c r="L590" s="181" t="s">
        <v>12</v>
      </c>
      <c r="M590" s="181" t="s">
        <v>13</v>
      </c>
      <c r="N590" s="181" t="s">
        <v>624</v>
      </c>
      <c r="O590" s="181" t="s">
        <v>43</v>
      </c>
      <c r="P590" s="182">
        <v>0</v>
      </c>
      <c r="Q590" s="182"/>
      <c r="R590" s="182"/>
      <c r="S590" s="183" t="s">
        <v>10</v>
      </c>
      <c r="T590" s="184"/>
      <c r="U590" s="185"/>
      <c r="V590" s="184"/>
      <c r="W590" s="185"/>
      <c r="X590" s="184"/>
      <c r="Y590" s="185"/>
    </row>
    <row r="591" spans="1:25" s="186" customFormat="1" ht="40.5" customHeight="1" x14ac:dyDescent="0.3">
      <c r="A591" s="1054"/>
      <c r="B591" s="1055"/>
      <c r="C591" s="149" t="s">
        <v>54</v>
      </c>
      <c r="D591" s="150" t="s">
        <v>55</v>
      </c>
      <c r="E591" s="150" t="s">
        <v>56</v>
      </c>
      <c r="F591" s="150"/>
      <c r="G591" s="150"/>
      <c r="H591" s="150"/>
      <c r="I591" s="150"/>
      <c r="J591" s="151" t="s">
        <v>98</v>
      </c>
      <c r="K591" s="181" t="s">
        <v>107</v>
      </c>
      <c r="L591" s="181" t="s">
        <v>12</v>
      </c>
      <c r="M591" s="181" t="s">
        <v>13</v>
      </c>
      <c r="N591" s="181" t="s">
        <v>624</v>
      </c>
      <c r="O591" s="181" t="s">
        <v>43</v>
      </c>
      <c r="P591" s="182">
        <v>0</v>
      </c>
      <c r="Q591" s="182"/>
      <c r="R591" s="182"/>
      <c r="S591" s="183" t="s">
        <v>10</v>
      </c>
      <c r="T591" s="184"/>
      <c r="U591" s="185"/>
      <c r="V591" s="184"/>
      <c r="W591" s="185"/>
      <c r="X591" s="184"/>
      <c r="Y591" s="185"/>
    </row>
    <row r="592" spans="1:25" s="186" customFormat="1" ht="40.5" customHeight="1" x14ac:dyDescent="0.3">
      <c r="A592" s="1054"/>
      <c r="B592" s="1055"/>
      <c r="C592" s="149" t="s">
        <v>54</v>
      </c>
      <c r="D592" s="150" t="s">
        <v>55</v>
      </c>
      <c r="E592" s="150" t="s">
        <v>56</v>
      </c>
      <c r="F592" s="150"/>
      <c r="G592" s="150"/>
      <c r="H592" s="150"/>
      <c r="I592" s="150"/>
      <c r="J592" s="151" t="s">
        <v>98</v>
      </c>
      <c r="K592" s="181" t="s">
        <v>107</v>
      </c>
      <c r="L592" s="181" t="s">
        <v>12</v>
      </c>
      <c r="M592" s="181" t="s">
        <v>13</v>
      </c>
      <c r="N592" s="181" t="s">
        <v>624</v>
      </c>
      <c r="O592" s="181" t="s">
        <v>43</v>
      </c>
      <c r="P592" s="182">
        <v>0</v>
      </c>
      <c r="Q592" s="182"/>
      <c r="R592" s="182"/>
      <c r="S592" s="183" t="s">
        <v>10</v>
      </c>
      <c r="T592" s="184"/>
      <c r="U592" s="185"/>
      <c r="V592" s="184"/>
      <c r="W592" s="185"/>
      <c r="X592" s="184"/>
      <c r="Y592" s="185"/>
    </row>
    <row r="593" spans="1:25" s="186" customFormat="1" ht="40.5" customHeight="1" x14ac:dyDescent="0.3">
      <c r="A593" s="1054"/>
      <c r="B593" s="1055"/>
      <c r="C593" s="149" t="s">
        <v>54</v>
      </c>
      <c r="D593" s="150" t="s">
        <v>55</v>
      </c>
      <c r="E593" s="150" t="s">
        <v>56</v>
      </c>
      <c r="F593" s="150"/>
      <c r="G593" s="150"/>
      <c r="H593" s="150"/>
      <c r="I593" s="150"/>
      <c r="J593" s="151" t="s">
        <v>98</v>
      </c>
      <c r="K593" s="181" t="s">
        <v>107</v>
      </c>
      <c r="L593" s="181" t="s">
        <v>12</v>
      </c>
      <c r="M593" s="181" t="s">
        <v>13</v>
      </c>
      <c r="N593" s="181" t="s">
        <v>1133</v>
      </c>
      <c r="O593" s="181" t="s">
        <v>40</v>
      </c>
      <c r="P593" s="182">
        <v>0</v>
      </c>
      <c r="Q593" s="182"/>
      <c r="R593" s="182"/>
      <c r="S593" s="183" t="s">
        <v>10</v>
      </c>
      <c r="T593" s="184"/>
      <c r="U593" s="185"/>
      <c r="V593" s="184"/>
      <c r="W593" s="185"/>
      <c r="X593" s="184"/>
      <c r="Y593" s="185"/>
    </row>
    <row r="594" spans="1:25" s="186" customFormat="1" ht="40.5" customHeight="1" x14ac:dyDescent="0.3">
      <c r="A594" s="1054"/>
      <c r="B594" s="1055"/>
      <c r="C594" s="149" t="s">
        <v>54</v>
      </c>
      <c r="D594" s="150" t="s">
        <v>55</v>
      </c>
      <c r="E594" s="150" t="s">
        <v>56</v>
      </c>
      <c r="F594" s="150"/>
      <c r="G594" s="150"/>
      <c r="H594" s="150"/>
      <c r="I594" s="150"/>
      <c r="J594" s="151" t="s">
        <v>98</v>
      </c>
      <c r="K594" s="181" t="s">
        <v>107</v>
      </c>
      <c r="L594" s="181" t="s">
        <v>12</v>
      </c>
      <c r="M594" s="181" t="s">
        <v>13</v>
      </c>
      <c r="N594" s="181" t="s">
        <v>716</v>
      </c>
      <c r="O594" s="181" t="s">
        <v>40</v>
      </c>
      <c r="P594" s="182">
        <v>0</v>
      </c>
      <c r="Q594" s="182"/>
      <c r="R594" s="182"/>
      <c r="S594" s="183" t="s">
        <v>10</v>
      </c>
      <c r="T594" s="184"/>
      <c r="U594" s="185"/>
      <c r="V594" s="184"/>
      <c r="W594" s="185"/>
      <c r="X594" s="184"/>
      <c r="Y594" s="185"/>
    </row>
    <row r="595" spans="1:25" s="186" customFormat="1" ht="40.5" customHeight="1" x14ac:dyDescent="0.3">
      <c r="A595" s="1054"/>
      <c r="B595" s="1055"/>
      <c r="C595" s="149" t="s">
        <v>54</v>
      </c>
      <c r="D595" s="150" t="s">
        <v>55</v>
      </c>
      <c r="E595" s="150" t="s">
        <v>56</v>
      </c>
      <c r="F595" s="150"/>
      <c r="G595" s="150"/>
      <c r="H595" s="150"/>
      <c r="I595" s="150"/>
      <c r="J595" s="151" t="s">
        <v>98</v>
      </c>
      <c r="K595" s="181" t="s">
        <v>107</v>
      </c>
      <c r="L595" s="181" t="s">
        <v>12</v>
      </c>
      <c r="M595" s="181" t="s">
        <v>13</v>
      </c>
      <c r="N595" s="181" t="s">
        <v>716</v>
      </c>
      <c r="O595" s="181" t="s">
        <v>40</v>
      </c>
      <c r="P595" s="182">
        <v>0</v>
      </c>
      <c r="Q595" s="182"/>
      <c r="R595" s="182"/>
      <c r="S595" s="183" t="s">
        <v>10</v>
      </c>
      <c r="T595" s="184"/>
      <c r="U595" s="185"/>
      <c r="V595" s="184"/>
      <c r="W595" s="185"/>
      <c r="X595" s="184"/>
      <c r="Y595" s="185"/>
    </row>
    <row r="596" spans="1:25" s="186" customFormat="1" ht="40.5" customHeight="1" x14ac:dyDescent="0.3">
      <c r="A596" s="1054"/>
      <c r="B596" s="1055"/>
      <c r="C596" s="149" t="s">
        <v>54</v>
      </c>
      <c r="D596" s="150" t="s">
        <v>55</v>
      </c>
      <c r="E596" s="150" t="s">
        <v>56</v>
      </c>
      <c r="F596" s="150"/>
      <c r="G596" s="150"/>
      <c r="H596" s="150"/>
      <c r="I596" s="150"/>
      <c r="J596" s="151" t="s">
        <v>98</v>
      </c>
      <c r="K596" s="181" t="s">
        <v>107</v>
      </c>
      <c r="L596" s="181" t="s">
        <v>12</v>
      </c>
      <c r="M596" s="181" t="s">
        <v>13</v>
      </c>
      <c r="N596" s="181" t="s">
        <v>716</v>
      </c>
      <c r="O596" s="181" t="s">
        <v>40</v>
      </c>
      <c r="P596" s="182">
        <v>0</v>
      </c>
      <c r="Q596" s="182"/>
      <c r="R596" s="182"/>
      <c r="S596" s="183" t="s">
        <v>10</v>
      </c>
      <c r="T596" s="184"/>
      <c r="U596" s="185"/>
      <c r="V596" s="184"/>
      <c r="W596" s="185"/>
      <c r="X596" s="184"/>
      <c r="Y596" s="185"/>
    </row>
    <row r="597" spans="1:25" s="186" customFormat="1" ht="40.5" customHeight="1" x14ac:dyDescent="0.3">
      <c r="A597" s="1054"/>
      <c r="B597" s="1055"/>
      <c r="C597" s="149" t="s">
        <v>54</v>
      </c>
      <c r="D597" s="150" t="s">
        <v>55</v>
      </c>
      <c r="E597" s="150" t="s">
        <v>56</v>
      </c>
      <c r="F597" s="150"/>
      <c r="G597" s="150"/>
      <c r="H597" s="150"/>
      <c r="I597" s="150"/>
      <c r="J597" s="151" t="s">
        <v>98</v>
      </c>
      <c r="K597" s="181" t="s">
        <v>107</v>
      </c>
      <c r="L597" s="181" t="s">
        <v>12</v>
      </c>
      <c r="M597" s="181" t="s">
        <v>13</v>
      </c>
      <c r="N597" s="181" t="s">
        <v>719</v>
      </c>
      <c r="O597" s="181" t="s">
        <v>40</v>
      </c>
      <c r="P597" s="182">
        <v>0</v>
      </c>
      <c r="Q597" s="182"/>
      <c r="R597" s="182"/>
      <c r="S597" s="183" t="s">
        <v>10</v>
      </c>
      <c r="T597" s="184"/>
      <c r="U597" s="185"/>
      <c r="V597" s="184"/>
      <c r="W597" s="185"/>
      <c r="X597" s="184"/>
      <c r="Y597" s="185"/>
    </row>
    <row r="598" spans="1:25" s="186" customFormat="1" ht="40.5" customHeight="1" x14ac:dyDescent="0.3">
      <c r="A598" s="1054"/>
      <c r="B598" s="1055"/>
      <c r="C598" s="149" t="s">
        <v>54</v>
      </c>
      <c r="D598" s="150" t="s">
        <v>55</v>
      </c>
      <c r="E598" s="150" t="s">
        <v>56</v>
      </c>
      <c r="F598" s="150"/>
      <c r="G598" s="150"/>
      <c r="H598" s="150"/>
      <c r="I598" s="150"/>
      <c r="J598" s="151" t="s">
        <v>98</v>
      </c>
      <c r="K598" s="181" t="s">
        <v>107</v>
      </c>
      <c r="L598" s="181" t="s">
        <v>12</v>
      </c>
      <c r="M598" s="181" t="s">
        <v>13</v>
      </c>
      <c r="N598" s="181" t="s">
        <v>719</v>
      </c>
      <c r="O598" s="181" t="s">
        <v>40</v>
      </c>
      <c r="P598" s="182">
        <v>0</v>
      </c>
      <c r="Q598" s="182"/>
      <c r="R598" s="182"/>
      <c r="S598" s="183" t="s">
        <v>10</v>
      </c>
      <c r="T598" s="184"/>
      <c r="U598" s="185"/>
      <c r="V598" s="184"/>
      <c r="W598" s="185"/>
      <c r="X598" s="184"/>
      <c r="Y598" s="185"/>
    </row>
    <row r="599" spans="1:25" s="186" customFormat="1" ht="40.5" customHeight="1" x14ac:dyDescent="0.3">
      <c r="A599" s="1024" t="s">
        <v>126</v>
      </c>
      <c r="B599" s="1027"/>
      <c r="C599" s="149" t="s">
        <v>54</v>
      </c>
      <c r="D599" s="150" t="s">
        <v>55</v>
      </c>
      <c r="E599" s="150" t="s">
        <v>56</v>
      </c>
      <c r="F599" s="223" t="s">
        <v>56</v>
      </c>
      <c r="G599" s="223" t="s">
        <v>57</v>
      </c>
      <c r="H599" s="223" t="s">
        <v>56</v>
      </c>
      <c r="I599" s="150" t="s">
        <v>64</v>
      </c>
      <c r="J599" s="151" t="s">
        <v>98</v>
      </c>
      <c r="K599" s="181" t="s">
        <v>127</v>
      </c>
      <c r="L599" s="181" t="s">
        <v>12</v>
      </c>
      <c r="M599" s="181" t="s">
        <v>13</v>
      </c>
      <c r="N599" s="181" t="s">
        <v>10</v>
      </c>
      <c r="O599" s="181" t="s">
        <v>14</v>
      </c>
      <c r="P599" s="182">
        <v>0</v>
      </c>
      <c r="Q599" s="182"/>
      <c r="R599" s="182"/>
      <c r="S599" s="183" t="s">
        <v>10</v>
      </c>
      <c r="T599" s="184"/>
      <c r="U599" s="185"/>
      <c r="V599" s="184"/>
      <c r="W599" s="185"/>
      <c r="X599" s="184"/>
      <c r="Y599" s="185"/>
    </row>
    <row r="600" spans="1:25" s="186" customFormat="1" ht="40.5" customHeight="1" x14ac:dyDescent="0.3">
      <c r="A600" s="1025"/>
      <c r="B600" s="1028"/>
      <c r="C600" s="149" t="s">
        <v>54</v>
      </c>
      <c r="D600" s="150" t="s">
        <v>55</v>
      </c>
      <c r="E600" s="150" t="s">
        <v>56</v>
      </c>
      <c r="F600" s="223" t="s">
        <v>56</v>
      </c>
      <c r="G600" s="223" t="s">
        <v>57</v>
      </c>
      <c r="H600" s="223" t="s">
        <v>56</v>
      </c>
      <c r="I600" s="150" t="s">
        <v>64</v>
      </c>
      <c r="J600" s="151" t="s">
        <v>98</v>
      </c>
      <c r="K600" s="181" t="s">
        <v>127</v>
      </c>
      <c r="L600" s="181" t="s">
        <v>52</v>
      </c>
      <c r="M600" s="181" t="s">
        <v>13</v>
      </c>
      <c r="N600" s="181" t="s">
        <v>10</v>
      </c>
      <c r="O600" s="181" t="s">
        <v>14</v>
      </c>
      <c r="P600" s="182">
        <v>0</v>
      </c>
      <c r="Q600" s="182"/>
      <c r="R600" s="182"/>
      <c r="S600" s="183" t="s">
        <v>10</v>
      </c>
      <c r="T600" s="184"/>
      <c r="U600" s="185"/>
      <c r="V600" s="184"/>
      <c r="W600" s="185"/>
      <c r="X600" s="184"/>
      <c r="Y600" s="185"/>
    </row>
    <row r="601" spans="1:25" s="186" customFormat="1" ht="40.5" customHeight="1" x14ac:dyDescent="0.3">
      <c r="A601" s="1025"/>
      <c r="B601" s="1028"/>
      <c r="C601" s="149" t="s">
        <v>54</v>
      </c>
      <c r="D601" s="150" t="s">
        <v>55</v>
      </c>
      <c r="E601" s="150" t="s">
        <v>56</v>
      </c>
      <c r="F601" s="223" t="s">
        <v>56</v>
      </c>
      <c r="G601" s="223" t="s">
        <v>57</v>
      </c>
      <c r="H601" s="223" t="s">
        <v>56</v>
      </c>
      <c r="I601" s="150" t="s">
        <v>64</v>
      </c>
      <c r="J601" s="151" t="s">
        <v>98</v>
      </c>
      <c r="K601" s="181" t="s">
        <v>127</v>
      </c>
      <c r="L601" s="181" t="s">
        <v>12</v>
      </c>
      <c r="M601" s="181" t="s">
        <v>13</v>
      </c>
      <c r="N601" s="181" t="s">
        <v>34</v>
      </c>
      <c r="O601" s="181" t="s">
        <v>25</v>
      </c>
      <c r="P601" s="182">
        <v>0</v>
      </c>
      <c r="Q601" s="182"/>
      <c r="R601" s="182"/>
      <c r="S601" s="183" t="s">
        <v>10</v>
      </c>
      <c r="T601" s="184"/>
      <c r="U601" s="185"/>
      <c r="V601" s="184"/>
      <c r="W601" s="185"/>
      <c r="X601" s="184"/>
      <c r="Y601" s="185"/>
    </row>
    <row r="602" spans="1:25" s="186" customFormat="1" ht="40.5" customHeight="1" x14ac:dyDescent="0.3">
      <c r="A602" s="1025"/>
      <c r="B602" s="1028"/>
      <c r="C602" s="149" t="s">
        <v>54</v>
      </c>
      <c r="D602" s="150" t="s">
        <v>55</v>
      </c>
      <c r="E602" s="150" t="s">
        <v>56</v>
      </c>
      <c r="F602" s="223" t="s">
        <v>56</v>
      </c>
      <c r="G602" s="223" t="s">
        <v>57</v>
      </c>
      <c r="H602" s="223" t="s">
        <v>56</v>
      </c>
      <c r="I602" s="150" t="s">
        <v>64</v>
      </c>
      <c r="J602" s="151" t="s">
        <v>98</v>
      </c>
      <c r="K602" s="181" t="s">
        <v>127</v>
      </c>
      <c r="L602" s="181" t="s">
        <v>52</v>
      </c>
      <c r="M602" s="181" t="s">
        <v>13</v>
      </c>
      <c r="N602" s="181" t="s">
        <v>10</v>
      </c>
      <c r="O602" s="181" t="s">
        <v>25</v>
      </c>
      <c r="P602" s="182">
        <v>0</v>
      </c>
      <c r="Q602" s="182"/>
      <c r="R602" s="182"/>
      <c r="S602" s="183" t="s">
        <v>10</v>
      </c>
      <c r="T602" s="184"/>
      <c r="U602" s="185"/>
      <c r="V602" s="184"/>
      <c r="W602" s="185"/>
      <c r="X602" s="184"/>
      <c r="Y602" s="185"/>
    </row>
    <row r="603" spans="1:25" s="186" customFormat="1" ht="40.5" customHeight="1" x14ac:dyDescent="0.3">
      <c r="A603" s="1025"/>
      <c r="B603" s="1028"/>
      <c r="C603" s="149" t="s">
        <v>54</v>
      </c>
      <c r="D603" s="150" t="s">
        <v>55</v>
      </c>
      <c r="E603" s="150" t="s">
        <v>56</v>
      </c>
      <c r="F603" s="223" t="s">
        <v>56</v>
      </c>
      <c r="G603" s="223" t="s">
        <v>57</v>
      </c>
      <c r="H603" s="223" t="s">
        <v>56</v>
      </c>
      <c r="I603" s="150" t="s">
        <v>726</v>
      </c>
      <c r="J603" s="151" t="s">
        <v>98</v>
      </c>
      <c r="K603" s="181" t="s">
        <v>127</v>
      </c>
      <c r="L603" s="181" t="s">
        <v>12</v>
      </c>
      <c r="M603" s="181" t="s">
        <v>13</v>
      </c>
      <c r="N603" s="181" t="s">
        <v>696</v>
      </c>
      <c r="O603" s="181" t="s">
        <v>43</v>
      </c>
      <c r="P603" s="182">
        <v>0</v>
      </c>
      <c r="Q603" s="182"/>
      <c r="R603" s="182"/>
      <c r="S603" s="183" t="s">
        <v>10</v>
      </c>
      <c r="T603" s="184"/>
      <c r="U603" s="185"/>
      <c r="V603" s="184"/>
      <c r="W603" s="185"/>
      <c r="X603" s="184"/>
      <c r="Y603" s="185"/>
    </row>
    <row r="604" spans="1:25" s="186" customFormat="1" ht="40.5" customHeight="1" x14ac:dyDescent="0.3">
      <c r="A604" s="1025"/>
      <c r="B604" s="1028"/>
      <c r="C604" s="149" t="s">
        <v>54</v>
      </c>
      <c r="D604" s="150" t="s">
        <v>55</v>
      </c>
      <c r="E604" s="150" t="s">
        <v>56</v>
      </c>
      <c r="F604" s="223" t="s">
        <v>56</v>
      </c>
      <c r="G604" s="223" t="s">
        <v>57</v>
      </c>
      <c r="H604" s="223" t="s">
        <v>56</v>
      </c>
      <c r="I604" s="150" t="s">
        <v>726</v>
      </c>
      <c r="J604" s="151" t="s">
        <v>98</v>
      </c>
      <c r="K604" s="181" t="s">
        <v>127</v>
      </c>
      <c r="L604" s="181" t="s">
        <v>12</v>
      </c>
      <c r="M604" s="181" t="s">
        <v>13</v>
      </c>
      <c r="N604" s="181" t="s">
        <v>697</v>
      </c>
      <c r="O604" s="181" t="s">
        <v>43</v>
      </c>
      <c r="P604" s="182">
        <v>0</v>
      </c>
      <c r="Q604" s="182"/>
      <c r="R604" s="182"/>
      <c r="S604" s="183" t="s">
        <v>10</v>
      </c>
      <c r="T604" s="184"/>
      <c r="U604" s="185"/>
      <c r="V604" s="184"/>
      <c r="W604" s="185"/>
      <c r="X604" s="184"/>
      <c r="Y604" s="185"/>
    </row>
    <row r="605" spans="1:25" s="186" customFormat="1" ht="40.5" customHeight="1" x14ac:dyDescent="0.3">
      <c r="A605" s="1025"/>
      <c r="B605" s="1028"/>
      <c r="C605" s="149" t="s">
        <v>54</v>
      </c>
      <c r="D605" s="150" t="s">
        <v>55</v>
      </c>
      <c r="E605" s="150" t="s">
        <v>55</v>
      </c>
      <c r="F605" s="223" t="s">
        <v>56</v>
      </c>
      <c r="G605" s="223" t="s">
        <v>9</v>
      </c>
      <c r="H605" s="223" t="s">
        <v>56</v>
      </c>
      <c r="I605" s="150" t="s">
        <v>727</v>
      </c>
      <c r="J605" s="151" t="s">
        <v>98</v>
      </c>
      <c r="K605" s="181" t="s">
        <v>127</v>
      </c>
      <c r="L605" s="181" t="s">
        <v>12</v>
      </c>
      <c r="M605" s="181" t="s">
        <v>13</v>
      </c>
      <c r="N605" s="181" t="s">
        <v>698</v>
      </c>
      <c r="O605" s="181" t="s">
        <v>43</v>
      </c>
      <c r="P605" s="182">
        <v>0</v>
      </c>
      <c r="Q605" s="182">
        <v>0</v>
      </c>
      <c r="R605" s="182">
        <v>0</v>
      </c>
      <c r="S605" s="183" t="s">
        <v>10</v>
      </c>
      <c r="T605" s="184"/>
      <c r="U605" s="185"/>
      <c r="V605" s="184"/>
      <c r="W605" s="185"/>
      <c r="X605" s="184"/>
      <c r="Y605" s="185"/>
    </row>
    <row r="606" spans="1:25" s="186" customFormat="1" ht="40.5" customHeight="1" x14ac:dyDescent="0.3">
      <c r="A606" s="1025"/>
      <c r="B606" s="1028"/>
      <c r="C606" s="149" t="s">
        <v>54</v>
      </c>
      <c r="D606" s="150" t="s">
        <v>55</v>
      </c>
      <c r="E606" s="150" t="s">
        <v>56</v>
      </c>
      <c r="F606" s="223" t="s">
        <v>56</v>
      </c>
      <c r="G606" s="223" t="s">
        <v>57</v>
      </c>
      <c r="H606" s="223" t="s">
        <v>56</v>
      </c>
      <c r="I606" s="150" t="s">
        <v>726</v>
      </c>
      <c r="J606" s="151" t="s">
        <v>98</v>
      </c>
      <c r="K606" s="181" t="s">
        <v>127</v>
      </c>
      <c r="L606" s="181" t="s">
        <v>12</v>
      </c>
      <c r="M606" s="181" t="s">
        <v>13</v>
      </c>
      <c r="N606" s="181" t="s">
        <v>806</v>
      </c>
      <c r="O606" s="181" t="s">
        <v>43</v>
      </c>
      <c r="P606" s="182">
        <v>0</v>
      </c>
      <c r="Q606" s="182"/>
      <c r="R606" s="182"/>
      <c r="S606" s="183" t="s">
        <v>10</v>
      </c>
      <c r="T606" s="184"/>
      <c r="U606" s="185"/>
      <c r="V606" s="184"/>
      <c r="W606" s="185"/>
      <c r="X606" s="184"/>
      <c r="Y606" s="185"/>
    </row>
    <row r="607" spans="1:25" s="186" customFormat="1" ht="40.5" customHeight="1" x14ac:dyDescent="0.3">
      <c r="A607" s="1025"/>
      <c r="B607" s="1028"/>
      <c r="C607" s="149" t="s">
        <v>54</v>
      </c>
      <c r="D607" s="150" t="s">
        <v>55</v>
      </c>
      <c r="E607" s="150" t="s">
        <v>56</v>
      </c>
      <c r="F607" s="150" t="s">
        <v>56</v>
      </c>
      <c r="G607" s="150" t="s">
        <v>57</v>
      </c>
      <c r="H607" s="150" t="s">
        <v>56</v>
      </c>
      <c r="I607" s="150" t="s">
        <v>805</v>
      </c>
      <c r="J607" s="151" t="s">
        <v>98</v>
      </c>
      <c r="K607" s="181" t="s">
        <v>127</v>
      </c>
      <c r="L607" s="181" t="s">
        <v>12</v>
      </c>
      <c r="M607" s="181" t="s">
        <v>13</v>
      </c>
      <c r="N607" s="181" t="s">
        <v>705</v>
      </c>
      <c r="O607" s="181" t="s">
        <v>43</v>
      </c>
      <c r="P607" s="182">
        <v>0</v>
      </c>
      <c r="Q607" s="182"/>
      <c r="R607" s="182"/>
      <c r="S607" s="183" t="s">
        <v>10</v>
      </c>
      <c r="T607" s="184"/>
      <c r="U607" s="185"/>
      <c r="V607" s="184"/>
      <c r="W607" s="185"/>
      <c r="X607" s="184"/>
      <c r="Y607" s="185"/>
    </row>
    <row r="608" spans="1:25" s="186" customFormat="1" ht="40.5" customHeight="1" x14ac:dyDescent="0.3">
      <c r="A608" s="1025"/>
      <c r="B608" s="1028"/>
      <c r="C608" s="149" t="s">
        <v>54</v>
      </c>
      <c r="D608" s="150" t="s">
        <v>55</v>
      </c>
      <c r="E608" s="150" t="s">
        <v>56</v>
      </c>
      <c r="F608" s="223"/>
      <c r="G608" s="223"/>
      <c r="H608" s="223"/>
      <c r="I608" s="150"/>
      <c r="J608" s="151" t="s">
        <v>98</v>
      </c>
      <c r="K608" s="181" t="s">
        <v>127</v>
      </c>
      <c r="L608" s="181" t="s">
        <v>12</v>
      </c>
      <c r="M608" s="181" t="s">
        <v>13</v>
      </c>
      <c r="N608" s="181" t="s">
        <v>624</v>
      </c>
      <c r="O608" s="181" t="s">
        <v>43</v>
      </c>
      <c r="P608" s="182">
        <v>0</v>
      </c>
      <c r="Q608" s="182"/>
      <c r="R608" s="182"/>
      <c r="S608" s="183" t="s">
        <v>10</v>
      </c>
      <c r="T608" s="184"/>
      <c r="U608" s="185"/>
      <c r="V608" s="184"/>
      <c r="W608" s="185"/>
      <c r="X608" s="184"/>
      <c r="Y608" s="185"/>
    </row>
    <row r="609" spans="1:25" s="186" customFormat="1" ht="40.5" customHeight="1" x14ac:dyDescent="0.3">
      <c r="A609" s="1025"/>
      <c r="B609" s="1028"/>
      <c r="C609" s="149" t="s">
        <v>54</v>
      </c>
      <c r="D609" s="150" t="s">
        <v>55</v>
      </c>
      <c r="E609" s="150" t="s">
        <v>56</v>
      </c>
      <c r="F609" s="223"/>
      <c r="G609" s="223"/>
      <c r="H609" s="223"/>
      <c r="I609" s="150"/>
      <c r="J609" s="151" t="s">
        <v>98</v>
      </c>
      <c r="K609" s="181" t="s">
        <v>127</v>
      </c>
      <c r="L609" s="181" t="s">
        <v>12</v>
      </c>
      <c r="M609" s="181" t="s">
        <v>13</v>
      </c>
      <c r="N609" s="181" t="s">
        <v>624</v>
      </c>
      <c r="O609" s="181" t="s">
        <v>43</v>
      </c>
      <c r="P609" s="182">
        <v>0</v>
      </c>
      <c r="Q609" s="182"/>
      <c r="R609" s="182"/>
      <c r="S609" s="183" t="s">
        <v>10</v>
      </c>
      <c r="T609" s="184"/>
      <c r="U609" s="185"/>
      <c r="V609" s="184"/>
      <c r="W609" s="185"/>
      <c r="X609" s="184"/>
      <c r="Y609" s="185"/>
    </row>
    <row r="610" spans="1:25" s="186" customFormat="1" ht="40.5" customHeight="1" x14ac:dyDescent="0.3">
      <c r="A610" s="1025"/>
      <c r="B610" s="1028"/>
      <c r="C610" s="149" t="s">
        <v>54</v>
      </c>
      <c r="D610" s="150" t="s">
        <v>55</v>
      </c>
      <c r="E610" s="150" t="s">
        <v>56</v>
      </c>
      <c r="F610" s="223" t="s">
        <v>56</v>
      </c>
      <c r="G610" s="223" t="s">
        <v>57</v>
      </c>
      <c r="H610" s="223" t="s">
        <v>56</v>
      </c>
      <c r="I610" s="150" t="s">
        <v>728</v>
      </c>
      <c r="J610" s="151" t="s">
        <v>98</v>
      </c>
      <c r="K610" s="181" t="s">
        <v>127</v>
      </c>
      <c r="L610" s="181" t="s">
        <v>12</v>
      </c>
      <c r="M610" s="181" t="s">
        <v>13</v>
      </c>
      <c r="N610" s="181" t="s">
        <v>706</v>
      </c>
      <c r="O610" s="181" t="s">
        <v>40</v>
      </c>
      <c r="P610" s="182">
        <v>0</v>
      </c>
      <c r="Q610" s="182"/>
      <c r="R610" s="182"/>
      <c r="S610" s="183" t="s">
        <v>10</v>
      </c>
      <c r="T610" s="184"/>
      <c r="U610" s="185"/>
      <c r="V610" s="184"/>
      <c r="W610" s="185"/>
      <c r="X610" s="184"/>
      <c r="Y610" s="185"/>
    </row>
    <row r="611" spans="1:25" s="186" customFormat="1" ht="40.5" customHeight="1" x14ac:dyDescent="0.3">
      <c r="A611" s="1025"/>
      <c r="B611" s="1028"/>
      <c r="C611" s="149" t="s">
        <v>54</v>
      </c>
      <c r="D611" s="150" t="s">
        <v>55</v>
      </c>
      <c r="E611" s="150" t="s">
        <v>56</v>
      </c>
      <c r="F611" s="150" t="s">
        <v>56</v>
      </c>
      <c r="G611" s="150" t="s">
        <v>57</v>
      </c>
      <c r="H611" s="150" t="s">
        <v>56</v>
      </c>
      <c r="I611" s="150" t="s">
        <v>805</v>
      </c>
      <c r="J611" s="151" t="s">
        <v>98</v>
      </c>
      <c r="K611" s="181" t="s">
        <v>127</v>
      </c>
      <c r="L611" s="181" t="s">
        <v>12</v>
      </c>
      <c r="M611" s="181" t="s">
        <v>13</v>
      </c>
      <c r="N611" s="181" t="s">
        <v>713</v>
      </c>
      <c r="O611" s="181" t="s">
        <v>708</v>
      </c>
      <c r="P611" s="182">
        <v>0</v>
      </c>
      <c r="Q611" s="182"/>
      <c r="R611" s="182"/>
      <c r="S611" s="183" t="s">
        <v>10</v>
      </c>
      <c r="T611" s="184"/>
      <c r="U611" s="185"/>
      <c r="V611" s="184"/>
      <c r="W611" s="185"/>
      <c r="X611" s="184"/>
      <c r="Y611" s="185"/>
    </row>
    <row r="612" spans="1:25" s="186" customFormat="1" ht="40.5" customHeight="1" x14ac:dyDescent="0.3">
      <c r="A612" s="1025"/>
      <c r="B612" s="1028"/>
      <c r="C612" s="149" t="s">
        <v>54</v>
      </c>
      <c r="D612" s="150" t="s">
        <v>55</v>
      </c>
      <c r="E612" s="150" t="s">
        <v>56</v>
      </c>
      <c r="F612" s="150" t="s">
        <v>56</v>
      </c>
      <c r="G612" s="150" t="s">
        <v>57</v>
      </c>
      <c r="H612" s="150" t="s">
        <v>56</v>
      </c>
      <c r="I612" s="150" t="s">
        <v>805</v>
      </c>
      <c r="J612" s="151" t="s">
        <v>98</v>
      </c>
      <c r="K612" s="181" t="s">
        <v>127</v>
      </c>
      <c r="L612" s="181" t="s">
        <v>12</v>
      </c>
      <c r="M612" s="181" t="s">
        <v>13</v>
      </c>
      <c r="N612" s="181" t="s">
        <v>713</v>
      </c>
      <c r="O612" s="181" t="s">
        <v>40</v>
      </c>
      <c r="P612" s="182">
        <v>0</v>
      </c>
      <c r="Q612" s="182"/>
      <c r="R612" s="182"/>
      <c r="S612" s="183" t="s">
        <v>10</v>
      </c>
      <c r="T612" s="184"/>
      <c r="U612" s="185"/>
      <c r="V612" s="184"/>
      <c r="W612" s="185"/>
      <c r="X612" s="184"/>
      <c r="Y612" s="185"/>
    </row>
    <row r="613" spans="1:25" s="186" customFormat="1" ht="40.5" customHeight="1" x14ac:dyDescent="0.3">
      <c r="A613" s="1025"/>
      <c r="B613" s="1028"/>
      <c r="C613" s="149" t="s">
        <v>54</v>
      </c>
      <c r="D613" s="150" t="s">
        <v>55</v>
      </c>
      <c r="E613" s="150" t="s">
        <v>56</v>
      </c>
      <c r="F613" s="223"/>
      <c r="G613" s="223"/>
      <c r="H613" s="223"/>
      <c r="I613" s="150"/>
      <c r="J613" s="151" t="s">
        <v>98</v>
      </c>
      <c r="K613" s="181" t="s">
        <v>127</v>
      </c>
      <c r="L613" s="181" t="s">
        <v>12</v>
      </c>
      <c r="M613" s="181" t="s">
        <v>13</v>
      </c>
      <c r="N613" s="181" t="s">
        <v>716</v>
      </c>
      <c r="O613" s="181" t="s">
        <v>40</v>
      </c>
      <c r="P613" s="182">
        <v>0</v>
      </c>
      <c r="Q613" s="182"/>
      <c r="R613" s="182"/>
      <c r="S613" s="183" t="s">
        <v>10</v>
      </c>
      <c r="T613" s="184"/>
      <c r="U613" s="185"/>
      <c r="V613" s="184"/>
      <c r="W613" s="185"/>
      <c r="X613" s="184"/>
      <c r="Y613" s="185"/>
    </row>
    <row r="614" spans="1:25" s="186" customFormat="1" ht="40.5" customHeight="1" x14ac:dyDescent="0.3">
      <c r="A614" s="1025"/>
      <c r="B614" s="1028"/>
      <c r="C614" s="149" t="s">
        <v>54</v>
      </c>
      <c r="D614" s="150" t="s">
        <v>55</v>
      </c>
      <c r="E614" s="150" t="s">
        <v>56</v>
      </c>
      <c r="F614" s="223"/>
      <c r="G614" s="223"/>
      <c r="H614" s="223"/>
      <c r="I614" s="150"/>
      <c r="J614" s="151" t="s">
        <v>98</v>
      </c>
      <c r="K614" s="181" t="s">
        <v>127</v>
      </c>
      <c r="L614" s="181" t="s">
        <v>12</v>
      </c>
      <c r="M614" s="181" t="s">
        <v>13</v>
      </c>
      <c r="N614" s="181" t="s">
        <v>716</v>
      </c>
      <c r="O614" s="181" t="s">
        <v>40</v>
      </c>
      <c r="P614" s="182">
        <v>0</v>
      </c>
      <c r="Q614" s="182"/>
      <c r="R614" s="182"/>
      <c r="S614" s="183" t="s">
        <v>10</v>
      </c>
      <c r="T614" s="184"/>
      <c r="U614" s="185"/>
      <c r="V614" s="184"/>
      <c r="W614" s="185"/>
      <c r="X614" s="184"/>
      <c r="Y614" s="185"/>
    </row>
    <row r="615" spans="1:25" s="186" customFormat="1" ht="40.5" customHeight="1" x14ac:dyDescent="0.3">
      <c r="A615" s="1025"/>
      <c r="B615" s="1028"/>
      <c r="C615" s="149" t="s">
        <v>54</v>
      </c>
      <c r="D615" s="150" t="s">
        <v>55</v>
      </c>
      <c r="E615" s="150" t="s">
        <v>55</v>
      </c>
      <c r="F615" s="223" t="s">
        <v>56</v>
      </c>
      <c r="G615" s="223" t="s">
        <v>9</v>
      </c>
      <c r="H615" s="223" t="s">
        <v>56</v>
      </c>
      <c r="I615" s="150" t="s">
        <v>804</v>
      </c>
      <c r="J615" s="151" t="s">
        <v>98</v>
      </c>
      <c r="K615" s="181" t="s">
        <v>127</v>
      </c>
      <c r="L615" s="181" t="s">
        <v>12</v>
      </c>
      <c r="M615" s="181" t="s">
        <v>13</v>
      </c>
      <c r="N615" s="181" t="s">
        <v>720</v>
      </c>
      <c r="O615" s="181" t="s">
        <v>40</v>
      </c>
      <c r="P615" s="182">
        <v>0</v>
      </c>
      <c r="Q615" s="182">
        <v>0</v>
      </c>
      <c r="R615" s="182">
        <v>0</v>
      </c>
      <c r="S615" s="183" t="s">
        <v>10</v>
      </c>
      <c r="T615" s="184"/>
      <c r="U615" s="185"/>
      <c r="V615" s="184"/>
      <c r="W615" s="185"/>
      <c r="X615" s="184"/>
      <c r="Y615" s="185"/>
    </row>
    <row r="616" spans="1:25" s="186" customFormat="1" ht="40.5" customHeight="1" x14ac:dyDescent="0.3">
      <c r="A616" s="1025"/>
      <c r="B616" s="1028"/>
      <c r="C616" s="149" t="s">
        <v>54</v>
      </c>
      <c r="D616" s="150" t="s">
        <v>55</v>
      </c>
      <c r="E616" s="150" t="s">
        <v>56</v>
      </c>
      <c r="F616" s="223"/>
      <c r="G616" s="223"/>
      <c r="H616" s="223"/>
      <c r="I616" s="150"/>
      <c r="J616" s="151" t="s">
        <v>98</v>
      </c>
      <c r="K616" s="181" t="s">
        <v>127</v>
      </c>
      <c r="L616" s="181" t="s">
        <v>12</v>
      </c>
      <c r="M616" s="181" t="s">
        <v>13</v>
      </c>
      <c r="N616" s="181" t="s">
        <v>721</v>
      </c>
      <c r="O616" s="181" t="s">
        <v>40</v>
      </c>
      <c r="P616" s="182">
        <v>0</v>
      </c>
      <c r="Q616" s="182"/>
      <c r="R616" s="182"/>
      <c r="S616" s="183" t="s">
        <v>10</v>
      </c>
      <c r="T616" s="184"/>
      <c r="U616" s="185"/>
      <c r="V616" s="184"/>
      <c r="W616" s="185"/>
      <c r="X616" s="184"/>
      <c r="Y616" s="185"/>
    </row>
    <row r="617" spans="1:25" s="186" customFormat="1" ht="40.5" customHeight="1" x14ac:dyDescent="0.3">
      <c r="A617" s="1024" t="s">
        <v>115</v>
      </c>
      <c r="B617" s="1027"/>
      <c r="C617" s="149" t="s">
        <v>54</v>
      </c>
      <c r="D617" s="150" t="s">
        <v>55</v>
      </c>
      <c r="E617" s="150" t="s">
        <v>56</v>
      </c>
      <c r="F617" s="223" t="s">
        <v>56</v>
      </c>
      <c r="G617" s="223" t="s">
        <v>57</v>
      </c>
      <c r="H617" s="223" t="s">
        <v>56</v>
      </c>
      <c r="I617" s="150" t="s">
        <v>64</v>
      </c>
      <c r="J617" s="151" t="s">
        <v>98</v>
      </c>
      <c r="K617" s="181" t="s">
        <v>116</v>
      </c>
      <c r="L617" s="181" t="s">
        <v>12</v>
      </c>
      <c r="M617" s="181" t="s">
        <v>13</v>
      </c>
      <c r="N617" s="181" t="s">
        <v>10</v>
      </c>
      <c r="O617" s="181" t="s">
        <v>14</v>
      </c>
      <c r="P617" s="182">
        <v>0</v>
      </c>
      <c r="Q617" s="182"/>
      <c r="R617" s="182"/>
      <c r="S617" s="183" t="s">
        <v>10</v>
      </c>
      <c r="T617" s="184"/>
      <c r="U617" s="185"/>
      <c r="V617" s="184"/>
      <c r="W617" s="185"/>
      <c r="X617" s="184"/>
      <c r="Y617" s="185"/>
    </row>
    <row r="618" spans="1:25" s="186" customFormat="1" ht="40.5" customHeight="1" x14ac:dyDescent="0.3">
      <c r="A618" s="1025"/>
      <c r="B618" s="1028"/>
      <c r="C618" s="149" t="s">
        <v>54</v>
      </c>
      <c r="D618" s="150" t="s">
        <v>55</v>
      </c>
      <c r="E618" s="150" t="s">
        <v>56</v>
      </c>
      <c r="F618" s="223" t="s">
        <v>56</v>
      </c>
      <c r="G618" s="223" t="s">
        <v>57</v>
      </c>
      <c r="H618" s="223" t="s">
        <v>56</v>
      </c>
      <c r="I618" s="150" t="s">
        <v>64</v>
      </c>
      <c r="J618" s="151" t="s">
        <v>98</v>
      </c>
      <c r="K618" s="181" t="s">
        <v>116</v>
      </c>
      <c r="L618" s="181" t="s">
        <v>52</v>
      </c>
      <c r="M618" s="181" t="s">
        <v>13</v>
      </c>
      <c r="N618" s="181" t="s">
        <v>10</v>
      </c>
      <c r="O618" s="181" t="s">
        <v>14</v>
      </c>
      <c r="P618" s="182">
        <v>0</v>
      </c>
      <c r="Q618" s="182"/>
      <c r="R618" s="182"/>
      <c r="S618" s="183" t="s">
        <v>10</v>
      </c>
      <c r="T618" s="184"/>
      <c r="U618" s="185"/>
      <c r="V618" s="184"/>
      <c r="W618" s="185"/>
      <c r="X618" s="184"/>
      <c r="Y618" s="185"/>
    </row>
    <row r="619" spans="1:25" s="186" customFormat="1" ht="40.5" customHeight="1" x14ac:dyDescent="0.3">
      <c r="A619" s="1025"/>
      <c r="B619" s="1028"/>
      <c r="C619" s="149" t="s">
        <v>54</v>
      </c>
      <c r="D619" s="150" t="s">
        <v>55</v>
      </c>
      <c r="E619" s="150" t="s">
        <v>56</v>
      </c>
      <c r="F619" s="223" t="s">
        <v>56</v>
      </c>
      <c r="G619" s="223" t="s">
        <v>57</v>
      </c>
      <c r="H619" s="223" t="s">
        <v>56</v>
      </c>
      <c r="I619" s="150" t="s">
        <v>64</v>
      </c>
      <c r="J619" s="151" t="s">
        <v>98</v>
      </c>
      <c r="K619" s="181" t="s">
        <v>116</v>
      </c>
      <c r="L619" s="181" t="s">
        <v>12</v>
      </c>
      <c r="M619" s="181" t="s">
        <v>13</v>
      </c>
      <c r="N619" s="181" t="s">
        <v>34</v>
      </c>
      <c r="O619" s="181" t="s">
        <v>25</v>
      </c>
      <c r="P619" s="182">
        <f>'343 (2022)Р-Н'!D17</f>
        <v>0</v>
      </c>
      <c r="Q619" s="182"/>
      <c r="R619" s="182"/>
      <c r="S619" s="183" t="s">
        <v>10</v>
      </c>
      <c r="T619" s="184"/>
      <c r="U619" s="185"/>
      <c r="V619" s="184"/>
      <c r="W619" s="185"/>
      <c r="X619" s="184"/>
      <c r="Y619" s="185"/>
    </row>
    <row r="620" spans="1:25" s="186" customFormat="1" ht="40.5" customHeight="1" x14ac:dyDescent="0.3">
      <c r="A620" s="1025"/>
      <c r="B620" s="1028"/>
      <c r="C620" s="149" t="s">
        <v>54</v>
      </c>
      <c r="D620" s="150" t="s">
        <v>55</v>
      </c>
      <c r="E620" s="150" t="s">
        <v>56</v>
      </c>
      <c r="F620" s="223" t="s">
        <v>56</v>
      </c>
      <c r="G620" s="223" t="s">
        <v>57</v>
      </c>
      <c r="H620" s="223" t="s">
        <v>56</v>
      </c>
      <c r="I620" s="150" t="s">
        <v>64</v>
      </c>
      <c r="J620" s="151" t="s">
        <v>98</v>
      </c>
      <c r="K620" s="181" t="s">
        <v>116</v>
      </c>
      <c r="L620" s="181" t="s">
        <v>52</v>
      </c>
      <c r="M620" s="181" t="s">
        <v>13</v>
      </c>
      <c r="N620" s="181" t="s">
        <v>10</v>
      </c>
      <c r="O620" s="181" t="s">
        <v>25</v>
      </c>
      <c r="P620" s="182">
        <f>'343 (2022)Р-Н'!D22+'343 (2022)Р-Н'!D27</f>
        <v>0</v>
      </c>
      <c r="Q620" s="182"/>
      <c r="R620" s="182"/>
      <c r="S620" s="183" t="s">
        <v>10</v>
      </c>
      <c r="T620" s="184"/>
      <c r="U620" s="185"/>
      <c r="V620" s="184"/>
      <c r="W620" s="185"/>
      <c r="X620" s="184"/>
      <c r="Y620" s="185"/>
    </row>
    <row r="621" spans="1:25" s="186" customFormat="1" ht="40.5" customHeight="1" x14ac:dyDescent="0.3">
      <c r="A621" s="1024" t="s">
        <v>122</v>
      </c>
      <c r="B621" s="1027"/>
      <c r="C621" s="149" t="s">
        <v>54</v>
      </c>
      <c r="D621" s="150" t="s">
        <v>55</v>
      </c>
      <c r="E621" s="150" t="s">
        <v>56</v>
      </c>
      <c r="F621" s="223" t="s">
        <v>56</v>
      </c>
      <c r="G621" s="223" t="s">
        <v>57</v>
      </c>
      <c r="H621" s="223" t="s">
        <v>56</v>
      </c>
      <c r="I621" s="150" t="s">
        <v>64</v>
      </c>
      <c r="J621" s="151" t="s">
        <v>98</v>
      </c>
      <c r="K621" s="181" t="s">
        <v>123</v>
      </c>
      <c r="L621" s="181" t="s">
        <v>12</v>
      </c>
      <c r="M621" s="181" t="s">
        <v>13</v>
      </c>
      <c r="N621" s="181" t="s">
        <v>10</v>
      </c>
      <c r="O621" s="181" t="s">
        <v>14</v>
      </c>
      <c r="P621" s="182">
        <v>0</v>
      </c>
      <c r="Q621" s="182">
        <v>0</v>
      </c>
      <c r="R621" s="182">
        <v>0</v>
      </c>
      <c r="S621" s="183" t="s">
        <v>10</v>
      </c>
      <c r="T621" s="184"/>
      <c r="U621" s="185"/>
      <c r="V621" s="184"/>
      <c r="W621" s="185"/>
      <c r="X621" s="184"/>
      <c r="Y621" s="185"/>
    </row>
    <row r="622" spans="1:25" s="186" customFormat="1" ht="40.5" customHeight="1" x14ac:dyDescent="0.3">
      <c r="A622" s="1025"/>
      <c r="B622" s="1028"/>
      <c r="C622" s="149" t="s">
        <v>54</v>
      </c>
      <c r="D622" s="150" t="s">
        <v>55</v>
      </c>
      <c r="E622" s="150" t="s">
        <v>56</v>
      </c>
      <c r="F622" s="223" t="s">
        <v>56</v>
      </c>
      <c r="G622" s="223" t="s">
        <v>57</v>
      </c>
      <c r="H622" s="223" t="s">
        <v>56</v>
      </c>
      <c r="I622" s="150" t="s">
        <v>64</v>
      </c>
      <c r="J622" s="151" t="s">
        <v>98</v>
      </c>
      <c r="K622" s="181" t="s">
        <v>123</v>
      </c>
      <c r="L622" s="181" t="s">
        <v>52</v>
      </c>
      <c r="M622" s="181" t="s">
        <v>13</v>
      </c>
      <c r="N622" s="181" t="s">
        <v>10</v>
      </c>
      <c r="O622" s="181" t="s">
        <v>14</v>
      </c>
      <c r="P622" s="182">
        <f>'344 (2021)ВНЕБ, 120Д'!D22</f>
        <v>382.99000000000024</v>
      </c>
      <c r="Q622" s="182"/>
      <c r="R622" s="182"/>
      <c r="S622" s="183" t="s">
        <v>10</v>
      </c>
      <c r="T622" s="184"/>
      <c r="U622" s="185"/>
      <c r="V622" s="184"/>
      <c r="W622" s="185"/>
      <c r="X622" s="184"/>
      <c r="Y622" s="185"/>
    </row>
    <row r="623" spans="1:25" s="186" customFormat="1" ht="40.5" customHeight="1" x14ac:dyDescent="0.3">
      <c r="A623" s="1025"/>
      <c r="B623" s="1028"/>
      <c r="C623" s="149" t="s">
        <v>54</v>
      </c>
      <c r="D623" s="150" t="s">
        <v>55</v>
      </c>
      <c r="E623" s="150" t="s">
        <v>56</v>
      </c>
      <c r="F623" s="223" t="s">
        <v>56</v>
      </c>
      <c r="G623" s="223" t="s">
        <v>57</v>
      </c>
      <c r="H623" s="223" t="s">
        <v>56</v>
      </c>
      <c r="I623" s="150" t="s">
        <v>64</v>
      </c>
      <c r="J623" s="151" t="s">
        <v>98</v>
      </c>
      <c r="K623" s="181" t="s">
        <v>123</v>
      </c>
      <c r="L623" s="181" t="s">
        <v>12</v>
      </c>
      <c r="M623" s="181" t="s">
        <v>13</v>
      </c>
      <c r="N623" s="181" t="s">
        <v>10</v>
      </c>
      <c r="O623" s="181" t="s">
        <v>656</v>
      </c>
      <c r="P623" s="182">
        <v>0</v>
      </c>
      <c r="Q623" s="182"/>
      <c r="R623" s="182"/>
      <c r="S623" s="183" t="s">
        <v>10</v>
      </c>
      <c r="T623" s="184"/>
      <c r="U623" s="185"/>
      <c r="V623" s="184"/>
      <c r="W623" s="185"/>
      <c r="X623" s="184"/>
      <c r="Y623" s="185"/>
    </row>
    <row r="624" spans="1:25" s="186" customFormat="1" ht="40.5" customHeight="1" x14ac:dyDescent="0.3">
      <c r="A624" s="1025"/>
      <c r="B624" s="1028"/>
      <c r="C624" s="149" t="s">
        <v>54</v>
      </c>
      <c r="D624" s="150" t="s">
        <v>55</v>
      </c>
      <c r="E624" s="150" t="s">
        <v>56</v>
      </c>
      <c r="F624" s="223" t="s">
        <v>56</v>
      </c>
      <c r="G624" s="223" t="s">
        <v>57</v>
      </c>
      <c r="H624" s="223" t="s">
        <v>56</v>
      </c>
      <c r="I624" s="150" t="s">
        <v>64</v>
      </c>
      <c r="J624" s="151" t="s">
        <v>98</v>
      </c>
      <c r="K624" s="181" t="s">
        <v>123</v>
      </c>
      <c r="L624" s="181" t="s">
        <v>52</v>
      </c>
      <c r="M624" s="181" t="s">
        <v>13</v>
      </c>
      <c r="N624" s="181" t="s">
        <v>10</v>
      </c>
      <c r="O624" s="181" t="s">
        <v>656</v>
      </c>
      <c r="P624" s="182">
        <v>0</v>
      </c>
      <c r="Q624" s="182"/>
      <c r="R624" s="182"/>
      <c r="S624" s="183" t="s">
        <v>10</v>
      </c>
      <c r="T624" s="184"/>
      <c r="U624" s="185"/>
      <c r="V624" s="184"/>
      <c r="W624" s="185"/>
      <c r="X624" s="184"/>
      <c r="Y624" s="185"/>
    </row>
    <row r="625" spans="1:25" s="186" customFormat="1" ht="40.5" customHeight="1" x14ac:dyDescent="0.3">
      <c r="A625" s="1025"/>
      <c r="B625" s="1028"/>
      <c r="C625" s="149" t="s">
        <v>54</v>
      </c>
      <c r="D625" s="150" t="s">
        <v>55</v>
      </c>
      <c r="E625" s="150" t="s">
        <v>56</v>
      </c>
      <c r="F625" s="223" t="s">
        <v>56</v>
      </c>
      <c r="G625" s="223" t="s">
        <v>57</v>
      </c>
      <c r="H625" s="223" t="s">
        <v>56</v>
      </c>
      <c r="I625" s="150" t="s">
        <v>64</v>
      </c>
      <c r="J625" s="151" t="s">
        <v>98</v>
      </c>
      <c r="K625" s="181" t="s">
        <v>123</v>
      </c>
      <c r="L625" s="181" t="s">
        <v>12</v>
      </c>
      <c r="M625" s="181" t="s">
        <v>13</v>
      </c>
      <c r="N625" s="181" t="s">
        <v>34</v>
      </c>
      <c r="O625" s="181" t="s">
        <v>25</v>
      </c>
      <c r="P625" s="182">
        <f>'344 (2022)Р-Н'!D17</f>
        <v>0</v>
      </c>
      <c r="Q625" s="182"/>
      <c r="R625" s="182"/>
      <c r="S625" s="183" t="s">
        <v>10</v>
      </c>
      <c r="T625" s="184"/>
      <c r="U625" s="185"/>
      <c r="V625" s="184"/>
      <c r="W625" s="185"/>
      <c r="X625" s="184"/>
      <c r="Y625" s="185"/>
    </row>
    <row r="626" spans="1:25" s="186" customFormat="1" ht="40.5" customHeight="1" x14ac:dyDescent="0.3">
      <c r="A626" s="1025"/>
      <c r="B626" s="1028"/>
      <c r="C626" s="149" t="s">
        <v>54</v>
      </c>
      <c r="D626" s="150" t="s">
        <v>55</v>
      </c>
      <c r="E626" s="150" t="s">
        <v>56</v>
      </c>
      <c r="F626" s="223" t="s">
        <v>56</v>
      </c>
      <c r="G626" s="223" t="s">
        <v>57</v>
      </c>
      <c r="H626" s="223" t="s">
        <v>56</v>
      </c>
      <c r="I626" s="150" t="s">
        <v>64</v>
      </c>
      <c r="J626" s="151" t="s">
        <v>98</v>
      </c>
      <c r="K626" s="181" t="s">
        <v>123</v>
      </c>
      <c r="L626" s="181" t="s">
        <v>52</v>
      </c>
      <c r="M626" s="181" t="s">
        <v>13</v>
      </c>
      <c r="N626" s="181" t="s">
        <v>10</v>
      </c>
      <c r="O626" s="181" t="s">
        <v>25</v>
      </c>
      <c r="P626" s="182">
        <f>'344 (2022)Р-Н'!D22+'344 (2022)Р-Н'!D27</f>
        <v>0</v>
      </c>
      <c r="Q626" s="182"/>
      <c r="R626" s="182"/>
      <c r="S626" s="183" t="s">
        <v>10</v>
      </c>
      <c r="T626" s="184"/>
      <c r="U626" s="185"/>
      <c r="V626" s="184"/>
      <c r="W626" s="185"/>
      <c r="X626" s="184"/>
      <c r="Y626" s="185"/>
    </row>
    <row r="627" spans="1:25" s="186" customFormat="1" ht="40.5" customHeight="1" x14ac:dyDescent="0.3">
      <c r="A627" s="1025"/>
      <c r="B627" s="1028"/>
      <c r="C627" s="149" t="s">
        <v>54</v>
      </c>
      <c r="D627" s="150" t="s">
        <v>55</v>
      </c>
      <c r="E627" s="150" t="s">
        <v>56</v>
      </c>
      <c r="F627" s="150" t="s">
        <v>56</v>
      </c>
      <c r="G627" s="150" t="s">
        <v>57</v>
      </c>
      <c r="H627" s="150" t="s">
        <v>56</v>
      </c>
      <c r="I627" s="150" t="s">
        <v>799</v>
      </c>
      <c r="J627" s="151" t="s">
        <v>98</v>
      </c>
      <c r="K627" s="181" t="s">
        <v>123</v>
      </c>
      <c r="L627" s="181" t="s">
        <v>12</v>
      </c>
      <c r="M627" s="181" t="s">
        <v>13</v>
      </c>
      <c r="N627" s="181" t="s">
        <v>42</v>
      </c>
      <c r="O627" s="181" t="s">
        <v>40</v>
      </c>
      <c r="P627" s="182">
        <v>0</v>
      </c>
      <c r="Q627" s="182"/>
      <c r="R627" s="182"/>
      <c r="S627" s="183" t="s">
        <v>10</v>
      </c>
      <c r="T627" s="184"/>
      <c r="U627" s="185"/>
      <c r="V627" s="184"/>
      <c r="W627" s="185"/>
      <c r="X627" s="184"/>
      <c r="Y627" s="185"/>
    </row>
    <row r="628" spans="1:25" s="186" customFormat="1" ht="40.5" customHeight="1" x14ac:dyDescent="0.3">
      <c r="A628" s="1025"/>
      <c r="B628" s="1028"/>
      <c r="C628" s="149" t="s">
        <v>54</v>
      </c>
      <c r="D628" s="150" t="s">
        <v>55</v>
      </c>
      <c r="E628" s="150" t="s">
        <v>56</v>
      </c>
      <c r="F628" s="150" t="s">
        <v>56</v>
      </c>
      <c r="G628" s="150" t="s">
        <v>57</v>
      </c>
      <c r="H628" s="150" t="s">
        <v>801</v>
      </c>
      <c r="I628" s="150" t="s">
        <v>800</v>
      </c>
      <c r="J628" s="151" t="s">
        <v>98</v>
      </c>
      <c r="K628" s="181" t="s">
        <v>123</v>
      </c>
      <c r="L628" s="181" t="s">
        <v>12</v>
      </c>
      <c r="M628" s="181" t="s">
        <v>13</v>
      </c>
      <c r="N628" s="181" t="s">
        <v>701</v>
      </c>
      <c r="O628" s="181" t="s">
        <v>43</v>
      </c>
      <c r="P628" s="182">
        <v>0</v>
      </c>
      <c r="Q628" s="182"/>
      <c r="R628" s="182"/>
      <c r="S628" s="183" t="s">
        <v>10</v>
      </c>
      <c r="T628" s="184"/>
      <c r="U628" s="185"/>
      <c r="V628" s="184"/>
      <c r="W628" s="185"/>
      <c r="X628" s="184"/>
      <c r="Y628" s="185"/>
    </row>
    <row r="629" spans="1:25" s="186" customFormat="1" ht="40.5" customHeight="1" x14ac:dyDescent="0.3">
      <c r="A629" s="1025"/>
      <c r="B629" s="1028"/>
      <c r="C629" s="149" t="s">
        <v>54</v>
      </c>
      <c r="D629" s="150" t="s">
        <v>55</v>
      </c>
      <c r="E629" s="150" t="s">
        <v>56</v>
      </c>
      <c r="F629" s="150"/>
      <c r="G629" s="150"/>
      <c r="H629" s="150"/>
      <c r="I629" s="150"/>
      <c r="J629" s="151" t="s">
        <v>98</v>
      </c>
      <c r="K629" s="181" t="s">
        <v>123</v>
      </c>
      <c r="L629" s="181" t="s">
        <v>12</v>
      </c>
      <c r="M629" s="181" t="s">
        <v>13</v>
      </c>
      <c r="N629" s="181" t="s">
        <v>703</v>
      </c>
      <c r="O629" s="181" t="s">
        <v>43</v>
      </c>
      <c r="P629" s="182">
        <v>0</v>
      </c>
      <c r="Q629" s="182"/>
      <c r="R629" s="182"/>
      <c r="S629" s="183" t="s">
        <v>10</v>
      </c>
      <c r="T629" s="184"/>
      <c r="U629" s="185"/>
      <c r="V629" s="184"/>
      <c r="W629" s="185"/>
      <c r="X629" s="184"/>
      <c r="Y629" s="185"/>
    </row>
    <row r="630" spans="1:25" s="186" customFormat="1" ht="40.5" customHeight="1" x14ac:dyDescent="0.3">
      <c r="A630" s="1025"/>
      <c r="B630" s="1028"/>
      <c r="C630" s="149" t="s">
        <v>54</v>
      </c>
      <c r="D630" s="150" t="s">
        <v>55</v>
      </c>
      <c r="E630" s="150" t="s">
        <v>56</v>
      </c>
      <c r="F630" s="150"/>
      <c r="G630" s="150"/>
      <c r="H630" s="150"/>
      <c r="I630" s="150"/>
      <c r="J630" s="151" t="s">
        <v>98</v>
      </c>
      <c r="K630" s="181" t="s">
        <v>123</v>
      </c>
      <c r="L630" s="181" t="s">
        <v>12</v>
      </c>
      <c r="M630" s="181" t="s">
        <v>13</v>
      </c>
      <c r="N630" s="181" t="s">
        <v>624</v>
      </c>
      <c r="O630" s="181" t="s">
        <v>43</v>
      </c>
      <c r="P630" s="182">
        <v>0</v>
      </c>
      <c r="Q630" s="182"/>
      <c r="R630" s="182"/>
      <c r="S630" s="183" t="s">
        <v>10</v>
      </c>
      <c r="T630" s="184"/>
      <c r="U630" s="185"/>
      <c r="V630" s="184"/>
      <c r="W630" s="185"/>
      <c r="X630" s="184"/>
      <c r="Y630" s="185"/>
    </row>
    <row r="631" spans="1:25" s="186" customFormat="1" ht="40.5" customHeight="1" x14ac:dyDescent="0.3">
      <c r="A631" s="1025"/>
      <c r="B631" s="1028"/>
      <c r="C631" s="149" t="s">
        <v>54</v>
      </c>
      <c r="D631" s="150" t="s">
        <v>55</v>
      </c>
      <c r="E631" s="150" t="s">
        <v>56</v>
      </c>
      <c r="F631" s="150"/>
      <c r="G631" s="150"/>
      <c r="H631" s="150"/>
      <c r="I631" s="150"/>
      <c r="J631" s="151" t="s">
        <v>98</v>
      </c>
      <c r="K631" s="181" t="s">
        <v>123</v>
      </c>
      <c r="L631" s="181" t="s">
        <v>12</v>
      </c>
      <c r="M631" s="181" t="s">
        <v>13</v>
      </c>
      <c r="N631" s="181" t="s">
        <v>624</v>
      </c>
      <c r="O631" s="181" t="s">
        <v>43</v>
      </c>
      <c r="P631" s="182">
        <v>0</v>
      </c>
      <c r="Q631" s="182"/>
      <c r="R631" s="182"/>
      <c r="S631" s="183" t="s">
        <v>10</v>
      </c>
      <c r="T631" s="184"/>
      <c r="U631" s="185"/>
      <c r="V631" s="184"/>
      <c r="W631" s="185"/>
      <c r="X631" s="184"/>
      <c r="Y631" s="185"/>
    </row>
    <row r="632" spans="1:25" s="186" customFormat="1" ht="40.5" customHeight="1" x14ac:dyDescent="0.3">
      <c r="A632" s="1025"/>
      <c r="B632" s="1028"/>
      <c r="C632" s="149" t="s">
        <v>54</v>
      </c>
      <c r="D632" s="150" t="s">
        <v>55</v>
      </c>
      <c r="E632" s="150" t="s">
        <v>56</v>
      </c>
      <c r="F632" s="150"/>
      <c r="G632" s="150"/>
      <c r="H632" s="150"/>
      <c r="I632" s="150"/>
      <c r="J632" s="151" t="s">
        <v>98</v>
      </c>
      <c r="K632" s="181" t="s">
        <v>123</v>
      </c>
      <c r="L632" s="181" t="s">
        <v>12</v>
      </c>
      <c r="M632" s="181" t="s">
        <v>13</v>
      </c>
      <c r="N632" s="181" t="s">
        <v>624</v>
      </c>
      <c r="O632" s="181" t="s">
        <v>43</v>
      </c>
      <c r="P632" s="182">
        <v>0</v>
      </c>
      <c r="Q632" s="182"/>
      <c r="R632" s="182"/>
      <c r="S632" s="183" t="s">
        <v>10</v>
      </c>
      <c r="T632" s="184"/>
      <c r="U632" s="185"/>
      <c r="V632" s="184"/>
      <c r="W632" s="185"/>
      <c r="X632" s="184"/>
      <c r="Y632" s="185"/>
    </row>
    <row r="633" spans="1:25" s="186" customFormat="1" ht="40.5" customHeight="1" x14ac:dyDescent="0.3">
      <c r="A633" s="1025"/>
      <c r="B633" s="1028"/>
      <c r="C633" s="149" t="s">
        <v>54</v>
      </c>
      <c r="D633" s="150" t="s">
        <v>55</v>
      </c>
      <c r="E633" s="150" t="s">
        <v>56</v>
      </c>
      <c r="F633" s="150" t="s">
        <v>56</v>
      </c>
      <c r="G633" s="150" t="s">
        <v>57</v>
      </c>
      <c r="H633" s="150" t="s">
        <v>801</v>
      </c>
      <c r="I633" s="150" t="s">
        <v>800</v>
      </c>
      <c r="J633" s="151" t="s">
        <v>98</v>
      </c>
      <c r="K633" s="181" t="s">
        <v>123</v>
      </c>
      <c r="L633" s="181" t="s">
        <v>12</v>
      </c>
      <c r="M633" s="181" t="s">
        <v>13</v>
      </c>
      <c r="N633" s="181" t="s">
        <v>709</v>
      </c>
      <c r="O633" s="181" t="s">
        <v>708</v>
      </c>
      <c r="P633" s="182">
        <v>0</v>
      </c>
      <c r="Q633" s="182"/>
      <c r="R633" s="182"/>
      <c r="S633" s="183" t="s">
        <v>10</v>
      </c>
      <c r="T633" s="184"/>
      <c r="U633" s="185"/>
      <c r="V633" s="184"/>
      <c r="W633" s="185"/>
      <c r="X633" s="184"/>
      <c r="Y633" s="185"/>
    </row>
    <row r="634" spans="1:25" s="186" customFormat="1" ht="40.5" customHeight="1" x14ac:dyDescent="0.3">
      <c r="A634" s="1025"/>
      <c r="B634" s="1028"/>
      <c r="C634" s="149" t="s">
        <v>54</v>
      </c>
      <c r="D634" s="150" t="s">
        <v>55</v>
      </c>
      <c r="E634" s="150" t="s">
        <v>56</v>
      </c>
      <c r="F634" s="150" t="s">
        <v>56</v>
      </c>
      <c r="G634" s="150" t="s">
        <v>57</v>
      </c>
      <c r="H634" s="150" t="s">
        <v>801</v>
      </c>
      <c r="I634" s="150" t="s">
        <v>800</v>
      </c>
      <c r="J634" s="151" t="s">
        <v>98</v>
      </c>
      <c r="K634" s="181" t="s">
        <v>123</v>
      </c>
      <c r="L634" s="181" t="s">
        <v>12</v>
      </c>
      <c r="M634" s="181" t="s">
        <v>13</v>
      </c>
      <c r="N634" s="181" t="s">
        <v>709</v>
      </c>
      <c r="O634" s="181" t="s">
        <v>40</v>
      </c>
      <c r="P634" s="182">
        <v>0</v>
      </c>
      <c r="Q634" s="182"/>
      <c r="R634" s="182"/>
      <c r="S634" s="183" t="s">
        <v>10</v>
      </c>
      <c r="T634" s="184"/>
      <c r="U634" s="185"/>
      <c r="V634" s="184"/>
      <c r="W634" s="185"/>
      <c r="X634" s="184"/>
      <c r="Y634" s="185"/>
    </row>
    <row r="635" spans="1:25" s="186" customFormat="1" ht="40.5" customHeight="1" x14ac:dyDescent="0.3">
      <c r="A635" s="1025"/>
      <c r="B635" s="1028"/>
      <c r="C635" s="149" t="s">
        <v>54</v>
      </c>
      <c r="D635" s="150" t="s">
        <v>55</v>
      </c>
      <c r="E635" s="150" t="s">
        <v>56</v>
      </c>
      <c r="F635" s="150"/>
      <c r="G635" s="150"/>
      <c r="H635" s="150"/>
      <c r="I635" s="150"/>
      <c r="J635" s="151" t="s">
        <v>98</v>
      </c>
      <c r="K635" s="181" t="s">
        <v>123</v>
      </c>
      <c r="L635" s="181" t="s">
        <v>12</v>
      </c>
      <c r="M635" s="181" t="s">
        <v>13</v>
      </c>
      <c r="N635" s="181" t="s">
        <v>716</v>
      </c>
      <c r="O635" s="181" t="s">
        <v>40</v>
      </c>
      <c r="P635" s="182">
        <v>0</v>
      </c>
      <c r="Q635" s="182"/>
      <c r="R635" s="182"/>
      <c r="S635" s="183" t="s">
        <v>10</v>
      </c>
      <c r="T635" s="184"/>
      <c r="U635" s="185"/>
      <c r="V635" s="184"/>
      <c r="W635" s="185"/>
      <c r="X635" s="184"/>
      <c r="Y635" s="185"/>
    </row>
    <row r="636" spans="1:25" s="186" customFormat="1" ht="40.5" customHeight="1" x14ac:dyDescent="0.3">
      <c r="A636" s="1025"/>
      <c r="B636" s="1028"/>
      <c r="C636" s="149" t="s">
        <v>54</v>
      </c>
      <c r="D636" s="150" t="s">
        <v>55</v>
      </c>
      <c r="E636" s="150" t="s">
        <v>56</v>
      </c>
      <c r="F636" s="150"/>
      <c r="G636" s="150"/>
      <c r="H636" s="150"/>
      <c r="I636" s="150"/>
      <c r="J636" s="151" t="s">
        <v>98</v>
      </c>
      <c r="K636" s="181" t="s">
        <v>123</v>
      </c>
      <c r="L636" s="181" t="s">
        <v>12</v>
      </c>
      <c r="M636" s="181" t="s">
        <v>13</v>
      </c>
      <c r="N636" s="181" t="s">
        <v>716</v>
      </c>
      <c r="O636" s="181" t="s">
        <v>40</v>
      </c>
      <c r="P636" s="182">
        <v>0</v>
      </c>
      <c r="Q636" s="182"/>
      <c r="R636" s="182"/>
      <c r="S636" s="183" t="s">
        <v>10</v>
      </c>
      <c r="T636" s="184"/>
      <c r="U636" s="185"/>
      <c r="V636" s="184"/>
      <c r="W636" s="185"/>
      <c r="X636" s="184"/>
      <c r="Y636" s="185"/>
    </row>
    <row r="637" spans="1:25" s="186" customFormat="1" ht="40.5" customHeight="1" x14ac:dyDescent="0.3">
      <c r="A637" s="1025"/>
      <c r="B637" s="1028"/>
      <c r="C637" s="149" t="s">
        <v>54</v>
      </c>
      <c r="D637" s="150" t="s">
        <v>55</v>
      </c>
      <c r="E637" s="150" t="s">
        <v>56</v>
      </c>
      <c r="F637" s="150"/>
      <c r="G637" s="150"/>
      <c r="H637" s="150"/>
      <c r="I637" s="150"/>
      <c r="J637" s="151" t="s">
        <v>98</v>
      </c>
      <c r="K637" s="181" t="s">
        <v>123</v>
      </c>
      <c r="L637" s="181" t="s">
        <v>12</v>
      </c>
      <c r="M637" s="181" t="s">
        <v>13</v>
      </c>
      <c r="N637" s="181" t="s">
        <v>719</v>
      </c>
      <c r="O637" s="181" t="s">
        <v>40</v>
      </c>
      <c r="P637" s="182">
        <v>0</v>
      </c>
      <c r="Q637" s="182"/>
      <c r="R637" s="182"/>
      <c r="S637" s="183" t="s">
        <v>10</v>
      </c>
      <c r="T637" s="184"/>
      <c r="U637" s="185"/>
      <c r="V637" s="184"/>
      <c r="W637" s="185"/>
      <c r="X637" s="184"/>
      <c r="Y637" s="185"/>
    </row>
    <row r="638" spans="1:25" s="186" customFormat="1" ht="40.5" customHeight="1" x14ac:dyDescent="0.3">
      <c r="A638" s="1054" t="s">
        <v>108</v>
      </c>
      <c r="B638" s="1055"/>
      <c r="C638" s="149" t="s">
        <v>54</v>
      </c>
      <c r="D638" s="150" t="s">
        <v>55</v>
      </c>
      <c r="E638" s="150" t="s">
        <v>56</v>
      </c>
      <c r="F638" s="223" t="s">
        <v>56</v>
      </c>
      <c r="G638" s="223" t="s">
        <v>57</v>
      </c>
      <c r="H638" s="223" t="s">
        <v>56</v>
      </c>
      <c r="I638" s="150" t="s">
        <v>64</v>
      </c>
      <c r="J638" s="151" t="s">
        <v>98</v>
      </c>
      <c r="K638" s="181" t="s">
        <v>109</v>
      </c>
      <c r="L638" s="181" t="s">
        <v>12</v>
      </c>
      <c r="M638" s="181" t="s">
        <v>13</v>
      </c>
      <c r="N638" s="181" t="s">
        <v>10</v>
      </c>
      <c r="O638" s="181" t="s">
        <v>14</v>
      </c>
      <c r="P638" s="182">
        <v>0</v>
      </c>
      <c r="Q638" s="182"/>
      <c r="R638" s="182"/>
      <c r="S638" s="183" t="s">
        <v>10</v>
      </c>
      <c r="T638" s="184"/>
      <c r="U638" s="185"/>
      <c r="V638" s="184"/>
      <c r="W638" s="185"/>
      <c r="X638" s="184"/>
      <c r="Y638" s="185"/>
    </row>
    <row r="639" spans="1:25" s="186" customFormat="1" ht="40.5" customHeight="1" x14ac:dyDescent="0.3">
      <c r="A639" s="1054"/>
      <c r="B639" s="1055"/>
      <c r="C639" s="149" t="s">
        <v>54</v>
      </c>
      <c r="D639" s="150" t="s">
        <v>55</v>
      </c>
      <c r="E639" s="150" t="s">
        <v>56</v>
      </c>
      <c r="F639" s="223" t="s">
        <v>56</v>
      </c>
      <c r="G639" s="223" t="s">
        <v>57</v>
      </c>
      <c r="H639" s="223" t="s">
        <v>56</v>
      </c>
      <c r="I639" s="150" t="s">
        <v>64</v>
      </c>
      <c r="J639" s="151" t="s">
        <v>98</v>
      </c>
      <c r="K639" s="181" t="s">
        <v>109</v>
      </c>
      <c r="L639" s="181" t="s">
        <v>52</v>
      </c>
      <c r="M639" s="181" t="s">
        <v>13</v>
      </c>
      <c r="N639" s="181" t="s">
        <v>10</v>
      </c>
      <c r="O639" s="181" t="s">
        <v>14</v>
      </c>
      <c r="P639" s="182">
        <v>0</v>
      </c>
      <c r="Q639" s="182"/>
      <c r="R639" s="182"/>
      <c r="S639" s="183" t="s">
        <v>10</v>
      </c>
      <c r="T639" s="184"/>
      <c r="U639" s="185"/>
      <c r="V639" s="184"/>
      <c r="W639" s="185"/>
      <c r="X639" s="184"/>
      <c r="Y639" s="185"/>
    </row>
    <row r="640" spans="1:25" s="186" customFormat="1" ht="40.5" customHeight="1" x14ac:dyDescent="0.3">
      <c r="A640" s="1054"/>
      <c r="B640" s="1055"/>
      <c r="C640" s="149" t="s">
        <v>54</v>
      </c>
      <c r="D640" s="150" t="s">
        <v>55</v>
      </c>
      <c r="E640" s="150" t="s">
        <v>56</v>
      </c>
      <c r="F640" s="223" t="s">
        <v>56</v>
      </c>
      <c r="G640" s="223" t="s">
        <v>57</v>
      </c>
      <c r="H640" s="223" t="s">
        <v>56</v>
      </c>
      <c r="I640" s="150" t="s">
        <v>64</v>
      </c>
      <c r="J640" s="151" t="s">
        <v>98</v>
      </c>
      <c r="K640" s="181" t="s">
        <v>109</v>
      </c>
      <c r="L640" s="181" t="s">
        <v>12</v>
      </c>
      <c r="M640" s="181" t="s">
        <v>13</v>
      </c>
      <c r="N640" s="181" t="s">
        <v>10</v>
      </c>
      <c r="O640" s="181" t="s">
        <v>656</v>
      </c>
      <c r="P640" s="182">
        <v>0</v>
      </c>
      <c r="Q640" s="182"/>
      <c r="R640" s="182"/>
      <c r="S640" s="183" t="s">
        <v>10</v>
      </c>
      <c r="T640" s="184"/>
      <c r="U640" s="185"/>
      <c r="V640" s="184"/>
      <c r="W640" s="185"/>
      <c r="X640" s="184"/>
      <c r="Y640" s="185"/>
    </row>
    <row r="641" spans="1:25" s="186" customFormat="1" ht="40.5" customHeight="1" x14ac:dyDescent="0.3">
      <c r="A641" s="1054"/>
      <c r="B641" s="1055"/>
      <c r="C641" s="149" t="s">
        <v>54</v>
      </c>
      <c r="D641" s="150" t="s">
        <v>55</v>
      </c>
      <c r="E641" s="150" t="s">
        <v>56</v>
      </c>
      <c r="F641" s="223" t="s">
        <v>56</v>
      </c>
      <c r="G641" s="223" t="s">
        <v>57</v>
      </c>
      <c r="H641" s="223" t="s">
        <v>56</v>
      </c>
      <c r="I641" s="150" t="s">
        <v>64</v>
      </c>
      <c r="J641" s="151" t="s">
        <v>98</v>
      </c>
      <c r="K641" s="181" t="s">
        <v>109</v>
      </c>
      <c r="L641" s="181" t="s">
        <v>52</v>
      </c>
      <c r="M641" s="181" t="s">
        <v>13</v>
      </c>
      <c r="N641" s="181" t="s">
        <v>10</v>
      </c>
      <c r="O641" s="181" t="s">
        <v>656</v>
      </c>
      <c r="P641" s="182">
        <v>0</v>
      </c>
      <c r="Q641" s="182"/>
      <c r="R641" s="182"/>
      <c r="S641" s="183" t="s">
        <v>10</v>
      </c>
      <c r="T641" s="184"/>
      <c r="U641" s="185"/>
      <c r="V641" s="184"/>
      <c r="W641" s="185"/>
      <c r="X641" s="184"/>
      <c r="Y641" s="185"/>
    </row>
    <row r="642" spans="1:25" s="186" customFormat="1" ht="40.5" customHeight="1" x14ac:dyDescent="0.3">
      <c r="A642" s="1054"/>
      <c r="B642" s="1055"/>
      <c r="C642" s="149" t="s">
        <v>54</v>
      </c>
      <c r="D642" s="150" t="s">
        <v>55</v>
      </c>
      <c r="E642" s="150" t="s">
        <v>56</v>
      </c>
      <c r="F642" s="223" t="s">
        <v>56</v>
      </c>
      <c r="G642" s="223" t="s">
        <v>57</v>
      </c>
      <c r="H642" s="223" t="s">
        <v>56</v>
      </c>
      <c r="I642" s="150" t="s">
        <v>64</v>
      </c>
      <c r="J642" s="151" t="s">
        <v>98</v>
      </c>
      <c r="K642" s="181" t="s">
        <v>109</v>
      </c>
      <c r="L642" s="181" t="s">
        <v>12</v>
      </c>
      <c r="M642" s="181" t="s">
        <v>13</v>
      </c>
      <c r="N642" s="181" t="s">
        <v>34</v>
      </c>
      <c r="O642" s="181" t="s">
        <v>25</v>
      </c>
      <c r="P642" s="182">
        <f>'345 (2022)Р-Н'!D17</f>
        <v>0</v>
      </c>
      <c r="Q642" s="182"/>
      <c r="R642" s="182"/>
      <c r="S642" s="183" t="s">
        <v>10</v>
      </c>
      <c r="T642" s="184"/>
      <c r="U642" s="185"/>
      <c r="V642" s="184"/>
      <c r="W642" s="185"/>
      <c r="X642" s="184"/>
      <c r="Y642" s="185"/>
    </row>
    <row r="643" spans="1:25" s="186" customFormat="1" ht="40.5" customHeight="1" x14ac:dyDescent="0.3">
      <c r="A643" s="1054"/>
      <c r="B643" s="1055"/>
      <c r="C643" s="149" t="s">
        <v>54</v>
      </c>
      <c r="D643" s="150" t="s">
        <v>55</v>
      </c>
      <c r="E643" s="150" t="s">
        <v>56</v>
      </c>
      <c r="F643" s="223" t="s">
        <v>56</v>
      </c>
      <c r="G643" s="223" t="s">
        <v>57</v>
      </c>
      <c r="H643" s="223" t="s">
        <v>56</v>
      </c>
      <c r="I643" s="150" t="s">
        <v>64</v>
      </c>
      <c r="J643" s="151" t="s">
        <v>98</v>
      </c>
      <c r="K643" s="181" t="s">
        <v>109</v>
      </c>
      <c r="L643" s="181" t="s">
        <v>52</v>
      </c>
      <c r="M643" s="181" t="s">
        <v>13</v>
      </c>
      <c r="N643" s="181" t="s">
        <v>10</v>
      </c>
      <c r="O643" s="181" t="s">
        <v>25</v>
      </c>
      <c r="P643" s="182">
        <f>'345 (2022)Р-Н'!D22+'345 (2022)Р-Н'!D27</f>
        <v>0</v>
      </c>
      <c r="Q643" s="182"/>
      <c r="R643" s="182"/>
      <c r="S643" s="183" t="s">
        <v>10</v>
      </c>
      <c r="T643" s="184"/>
      <c r="U643" s="185"/>
      <c r="V643" s="184"/>
      <c r="W643" s="185"/>
      <c r="X643" s="184"/>
      <c r="Y643" s="185"/>
    </row>
    <row r="644" spans="1:25" s="186" customFormat="1" ht="40.5" customHeight="1" x14ac:dyDescent="0.3">
      <c r="A644" s="1054"/>
      <c r="B644" s="1055"/>
      <c r="C644" s="149" t="s">
        <v>54</v>
      </c>
      <c r="D644" s="150" t="s">
        <v>55</v>
      </c>
      <c r="E644" s="150" t="s">
        <v>56</v>
      </c>
      <c r="F644" s="223" t="s">
        <v>56</v>
      </c>
      <c r="G644" s="223" t="s">
        <v>57</v>
      </c>
      <c r="H644" s="223" t="s">
        <v>56</v>
      </c>
      <c r="I644" s="150" t="s">
        <v>58</v>
      </c>
      <c r="J644" s="151" t="s">
        <v>98</v>
      </c>
      <c r="K644" s="181" t="s">
        <v>109</v>
      </c>
      <c r="L644" s="181" t="s">
        <v>12</v>
      </c>
      <c r="M644" s="181" t="s">
        <v>13</v>
      </c>
      <c r="N644" s="181" t="s">
        <v>20</v>
      </c>
      <c r="O644" s="181" t="s">
        <v>21</v>
      </c>
      <c r="P644" s="182">
        <f>'345 (2022)КРАЙ'!D16</f>
        <v>0</v>
      </c>
      <c r="Q644" s="182"/>
      <c r="R644" s="182"/>
      <c r="S644" s="183" t="s">
        <v>10</v>
      </c>
      <c r="T644" s="184"/>
      <c r="U644" s="185"/>
      <c r="V644" s="184"/>
      <c r="W644" s="185"/>
      <c r="X644" s="184"/>
      <c r="Y644" s="185"/>
    </row>
    <row r="645" spans="1:25" s="186" customFormat="1" ht="40.5" customHeight="1" x14ac:dyDescent="0.3">
      <c r="A645" s="1054"/>
      <c r="B645" s="1055"/>
      <c r="C645" s="149" t="s">
        <v>54</v>
      </c>
      <c r="D645" s="150" t="s">
        <v>55</v>
      </c>
      <c r="E645" s="150" t="s">
        <v>56</v>
      </c>
      <c r="F645" s="223" t="s">
        <v>56</v>
      </c>
      <c r="G645" s="223" t="s">
        <v>57</v>
      </c>
      <c r="H645" s="223" t="s">
        <v>56</v>
      </c>
      <c r="I645" s="150" t="s">
        <v>58</v>
      </c>
      <c r="J645" s="151" t="s">
        <v>98</v>
      </c>
      <c r="K645" s="181" t="s">
        <v>109</v>
      </c>
      <c r="L645" s="181" t="s">
        <v>52</v>
      </c>
      <c r="M645" s="181" t="s">
        <v>13</v>
      </c>
      <c r="N645" s="181" t="s">
        <v>10</v>
      </c>
      <c r="O645" s="181" t="s">
        <v>21</v>
      </c>
      <c r="P645" s="182">
        <f>'345 (2022)КРАЙ'!D20</f>
        <v>0</v>
      </c>
      <c r="Q645" s="182"/>
      <c r="R645" s="182"/>
      <c r="S645" s="183" t="s">
        <v>10</v>
      </c>
      <c r="T645" s="184"/>
      <c r="U645" s="185"/>
      <c r="V645" s="184"/>
      <c r="W645" s="185"/>
      <c r="X645" s="184"/>
      <c r="Y645" s="185"/>
    </row>
    <row r="646" spans="1:25" s="186" customFormat="1" ht="40.5" customHeight="1" x14ac:dyDescent="0.3">
      <c r="A646" s="1054"/>
      <c r="B646" s="1055"/>
      <c r="C646" s="149" t="s">
        <v>54</v>
      </c>
      <c r="D646" s="150" t="s">
        <v>55</v>
      </c>
      <c r="E646" s="150" t="s">
        <v>56</v>
      </c>
      <c r="F646" s="150" t="s">
        <v>56</v>
      </c>
      <c r="G646" s="150" t="s">
        <v>57</v>
      </c>
      <c r="H646" s="150" t="s">
        <v>56</v>
      </c>
      <c r="I646" s="150" t="s">
        <v>799</v>
      </c>
      <c r="J646" s="151" t="s">
        <v>98</v>
      </c>
      <c r="K646" s="181" t="s">
        <v>109</v>
      </c>
      <c r="L646" s="181" t="s">
        <v>12</v>
      </c>
      <c r="M646" s="181" t="s">
        <v>13</v>
      </c>
      <c r="N646" s="181" t="s">
        <v>42</v>
      </c>
      <c r="O646" s="181" t="s">
        <v>40</v>
      </c>
      <c r="P646" s="182">
        <v>0</v>
      </c>
      <c r="Q646" s="182"/>
      <c r="R646" s="182"/>
      <c r="S646" s="183" t="s">
        <v>10</v>
      </c>
      <c r="T646" s="184"/>
      <c r="U646" s="185"/>
      <c r="V646" s="184"/>
      <c r="W646" s="185"/>
      <c r="X646" s="184"/>
      <c r="Y646" s="185"/>
    </row>
    <row r="647" spans="1:25" s="186" customFormat="1" ht="40.5" customHeight="1" x14ac:dyDescent="0.3">
      <c r="A647" s="1054"/>
      <c r="B647" s="1055"/>
      <c r="C647" s="149" t="s">
        <v>54</v>
      </c>
      <c r="D647" s="150" t="s">
        <v>55</v>
      </c>
      <c r="E647" s="150" t="s">
        <v>56</v>
      </c>
      <c r="F647" s="150" t="s">
        <v>56</v>
      </c>
      <c r="G647" s="150" t="s">
        <v>57</v>
      </c>
      <c r="H647" s="150" t="s">
        <v>801</v>
      </c>
      <c r="I647" s="150" t="s">
        <v>800</v>
      </c>
      <c r="J647" s="151" t="s">
        <v>98</v>
      </c>
      <c r="K647" s="181" t="s">
        <v>109</v>
      </c>
      <c r="L647" s="181" t="s">
        <v>12</v>
      </c>
      <c r="M647" s="181" t="s">
        <v>13</v>
      </c>
      <c r="N647" s="181" t="s">
        <v>701</v>
      </c>
      <c r="O647" s="181" t="s">
        <v>43</v>
      </c>
      <c r="P647" s="182">
        <v>0</v>
      </c>
      <c r="Q647" s="182"/>
      <c r="R647" s="182"/>
      <c r="S647" s="183" t="s">
        <v>10</v>
      </c>
      <c r="T647" s="184"/>
      <c r="U647" s="185"/>
      <c r="V647" s="184"/>
      <c r="W647" s="185"/>
      <c r="X647" s="184"/>
      <c r="Y647" s="185"/>
    </row>
    <row r="648" spans="1:25" s="186" customFormat="1" ht="40.5" customHeight="1" x14ac:dyDescent="0.3">
      <c r="A648" s="1054"/>
      <c r="B648" s="1055"/>
      <c r="C648" s="149" t="s">
        <v>54</v>
      </c>
      <c r="D648" s="150" t="s">
        <v>55</v>
      </c>
      <c r="E648" s="150" t="s">
        <v>56</v>
      </c>
      <c r="F648" s="150"/>
      <c r="G648" s="150"/>
      <c r="H648" s="150"/>
      <c r="I648" s="150"/>
      <c r="J648" s="151" t="s">
        <v>98</v>
      </c>
      <c r="K648" s="181" t="s">
        <v>109</v>
      </c>
      <c r="L648" s="181" t="s">
        <v>12</v>
      </c>
      <c r="M648" s="181" t="s">
        <v>13</v>
      </c>
      <c r="N648" s="181" t="s">
        <v>703</v>
      </c>
      <c r="O648" s="181" t="s">
        <v>43</v>
      </c>
      <c r="P648" s="182">
        <v>0</v>
      </c>
      <c r="Q648" s="182"/>
      <c r="R648" s="182"/>
      <c r="S648" s="183" t="s">
        <v>10</v>
      </c>
      <c r="T648" s="184"/>
      <c r="U648" s="185"/>
      <c r="V648" s="184"/>
      <c r="W648" s="185"/>
      <c r="X648" s="184"/>
      <c r="Y648" s="185"/>
    </row>
    <row r="649" spans="1:25" s="186" customFormat="1" ht="40.5" customHeight="1" x14ac:dyDescent="0.3">
      <c r="A649" s="1054"/>
      <c r="B649" s="1055"/>
      <c r="C649" s="149" t="s">
        <v>54</v>
      </c>
      <c r="D649" s="150" t="s">
        <v>55</v>
      </c>
      <c r="E649" s="150" t="s">
        <v>56</v>
      </c>
      <c r="F649" s="150"/>
      <c r="G649" s="150"/>
      <c r="H649" s="150"/>
      <c r="I649" s="150"/>
      <c r="J649" s="151" t="s">
        <v>98</v>
      </c>
      <c r="K649" s="181" t="s">
        <v>109</v>
      </c>
      <c r="L649" s="181" t="s">
        <v>12</v>
      </c>
      <c r="M649" s="181" t="s">
        <v>13</v>
      </c>
      <c r="N649" s="181" t="s">
        <v>624</v>
      </c>
      <c r="O649" s="181" t="s">
        <v>43</v>
      </c>
      <c r="P649" s="182">
        <v>0</v>
      </c>
      <c r="Q649" s="182"/>
      <c r="R649" s="182"/>
      <c r="S649" s="183" t="s">
        <v>10</v>
      </c>
      <c r="T649" s="184"/>
      <c r="U649" s="185"/>
      <c r="V649" s="184"/>
      <c r="W649" s="185"/>
      <c r="X649" s="184"/>
      <c r="Y649" s="185"/>
    </row>
    <row r="650" spans="1:25" s="186" customFormat="1" ht="40.5" customHeight="1" x14ac:dyDescent="0.3">
      <c r="A650" s="1054"/>
      <c r="B650" s="1055"/>
      <c r="C650" s="149" t="s">
        <v>54</v>
      </c>
      <c r="D650" s="150" t="s">
        <v>55</v>
      </c>
      <c r="E650" s="150" t="s">
        <v>56</v>
      </c>
      <c r="F650" s="150"/>
      <c r="G650" s="150"/>
      <c r="H650" s="150"/>
      <c r="I650" s="150"/>
      <c r="J650" s="151" t="s">
        <v>98</v>
      </c>
      <c r="K650" s="181" t="s">
        <v>109</v>
      </c>
      <c r="L650" s="181" t="s">
        <v>12</v>
      </c>
      <c r="M650" s="181" t="s">
        <v>13</v>
      </c>
      <c r="N650" s="181" t="s">
        <v>624</v>
      </c>
      <c r="O650" s="181" t="s">
        <v>43</v>
      </c>
      <c r="P650" s="182">
        <v>0</v>
      </c>
      <c r="Q650" s="182"/>
      <c r="R650" s="182"/>
      <c r="S650" s="183" t="s">
        <v>10</v>
      </c>
      <c r="T650" s="184"/>
      <c r="U650" s="185"/>
      <c r="V650" s="184"/>
      <c r="W650" s="185"/>
      <c r="X650" s="184"/>
      <c r="Y650" s="185"/>
    </row>
    <row r="651" spans="1:25" s="186" customFormat="1" ht="40.5" customHeight="1" x14ac:dyDescent="0.3">
      <c r="A651" s="1054"/>
      <c r="B651" s="1055"/>
      <c r="C651" s="149" t="s">
        <v>54</v>
      </c>
      <c r="D651" s="150" t="s">
        <v>55</v>
      </c>
      <c r="E651" s="150" t="s">
        <v>56</v>
      </c>
      <c r="F651" s="150"/>
      <c r="G651" s="150"/>
      <c r="H651" s="150"/>
      <c r="I651" s="150"/>
      <c r="J651" s="151" t="s">
        <v>98</v>
      </c>
      <c r="K651" s="181" t="s">
        <v>109</v>
      </c>
      <c r="L651" s="181" t="s">
        <v>12</v>
      </c>
      <c r="M651" s="181" t="s">
        <v>13</v>
      </c>
      <c r="N651" s="181" t="s">
        <v>624</v>
      </c>
      <c r="O651" s="181" t="s">
        <v>43</v>
      </c>
      <c r="P651" s="182">
        <v>0</v>
      </c>
      <c r="Q651" s="182"/>
      <c r="R651" s="182"/>
      <c r="S651" s="183" t="s">
        <v>10</v>
      </c>
      <c r="T651" s="184"/>
      <c r="U651" s="185"/>
      <c r="V651" s="184"/>
      <c r="W651" s="185"/>
      <c r="X651" s="184"/>
      <c r="Y651" s="185"/>
    </row>
    <row r="652" spans="1:25" s="186" customFormat="1" ht="40.5" customHeight="1" x14ac:dyDescent="0.3">
      <c r="A652" s="1054"/>
      <c r="B652" s="1055"/>
      <c r="C652" s="149" t="s">
        <v>54</v>
      </c>
      <c r="D652" s="150" t="s">
        <v>55</v>
      </c>
      <c r="E652" s="150" t="s">
        <v>56</v>
      </c>
      <c r="F652" s="150"/>
      <c r="G652" s="150"/>
      <c r="H652" s="150"/>
      <c r="I652" s="150"/>
      <c r="J652" s="151" t="s">
        <v>98</v>
      </c>
      <c r="K652" s="181" t="s">
        <v>109</v>
      </c>
      <c r="L652" s="181" t="s">
        <v>12</v>
      </c>
      <c r="M652" s="181" t="s">
        <v>13</v>
      </c>
      <c r="N652" s="181" t="s">
        <v>624</v>
      </c>
      <c r="O652" s="181" t="s">
        <v>43</v>
      </c>
      <c r="P652" s="182">
        <v>0</v>
      </c>
      <c r="Q652" s="182"/>
      <c r="R652" s="182"/>
      <c r="S652" s="183" t="s">
        <v>10</v>
      </c>
      <c r="T652" s="184"/>
      <c r="U652" s="185"/>
      <c r="V652" s="184"/>
      <c r="W652" s="185"/>
      <c r="X652" s="184"/>
      <c r="Y652" s="185"/>
    </row>
    <row r="653" spans="1:25" s="186" customFormat="1" ht="40.5" customHeight="1" x14ac:dyDescent="0.3">
      <c r="A653" s="1054"/>
      <c r="B653" s="1055"/>
      <c r="C653" s="149" t="s">
        <v>54</v>
      </c>
      <c r="D653" s="150" t="s">
        <v>55</v>
      </c>
      <c r="E653" s="150" t="s">
        <v>56</v>
      </c>
      <c r="F653" s="150" t="s">
        <v>56</v>
      </c>
      <c r="G653" s="150" t="s">
        <v>57</v>
      </c>
      <c r="H653" s="150" t="s">
        <v>801</v>
      </c>
      <c r="I653" s="150" t="s">
        <v>800</v>
      </c>
      <c r="J653" s="151" t="s">
        <v>98</v>
      </c>
      <c r="K653" s="181" t="s">
        <v>109</v>
      </c>
      <c r="L653" s="181" t="s">
        <v>12</v>
      </c>
      <c r="M653" s="181" t="s">
        <v>13</v>
      </c>
      <c r="N653" s="181" t="s">
        <v>709</v>
      </c>
      <c r="O653" s="181" t="s">
        <v>708</v>
      </c>
      <c r="P653" s="182">
        <v>0</v>
      </c>
      <c r="Q653" s="182"/>
      <c r="R653" s="182"/>
      <c r="S653" s="183" t="s">
        <v>10</v>
      </c>
      <c r="T653" s="184"/>
      <c r="U653" s="185"/>
      <c r="V653" s="184"/>
      <c r="W653" s="185"/>
      <c r="X653" s="184"/>
      <c r="Y653" s="185"/>
    </row>
    <row r="654" spans="1:25" s="186" customFormat="1" ht="40.5" customHeight="1" x14ac:dyDescent="0.3">
      <c r="A654" s="1054"/>
      <c r="B654" s="1055"/>
      <c r="C654" s="149" t="s">
        <v>54</v>
      </c>
      <c r="D654" s="150" t="s">
        <v>55</v>
      </c>
      <c r="E654" s="150" t="s">
        <v>56</v>
      </c>
      <c r="F654" s="150" t="s">
        <v>56</v>
      </c>
      <c r="G654" s="150" t="s">
        <v>57</v>
      </c>
      <c r="H654" s="150" t="s">
        <v>801</v>
      </c>
      <c r="I654" s="150" t="s">
        <v>800</v>
      </c>
      <c r="J654" s="151" t="s">
        <v>98</v>
      </c>
      <c r="K654" s="181" t="s">
        <v>109</v>
      </c>
      <c r="L654" s="181" t="s">
        <v>12</v>
      </c>
      <c r="M654" s="181" t="s">
        <v>13</v>
      </c>
      <c r="N654" s="181" t="s">
        <v>709</v>
      </c>
      <c r="O654" s="181" t="s">
        <v>40</v>
      </c>
      <c r="P654" s="182">
        <v>0</v>
      </c>
      <c r="Q654" s="182"/>
      <c r="R654" s="182"/>
      <c r="S654" s="183" t="s">
        <v>10</v>
      </c>
      <c r="T654" s="184"/>
      <c r="U654" s="185"/>
      <c r="V654" s="184"/>
      <c r="W654" s="185"/>
      <c r="X654" s="184"/>
      <c r="Y654" s="185"/>
    </row>
    <row r="655" spans="1:25" s="186" customFormat="1" ht="40.5" customHeight="1" x14ac:dyDescent="0.3">
      <c r="A655" s="1054"/>
      <c r="B655" s="1055"/>
      <c r="C655" s="149" t="s">
        <v>54</v>
      </c>
      <c r="D655" s="150" t="s">
        <v>55</v>
      </c>
      <c r="E655" s="150" t="s">
        <v>56</v>
      </c>
      <c r="F655" s="150"/>
      <c r="G655" s="150"/>
      <c r="H655" s="150"/>
      <c r="I655" s="150"/>
      <c r="J655" s="151" t="s">
        <v>98</v>
      </c>
      <c r="K655" s="181" t="s">
        <v>109</v>
      </c>
      <c r="L655" s="181" t="s">
        <v>12</v>
      </c>
      <c r="M655" s="181" t="s">
        <v>13</v>
      </c>
      <c r="N655" s="181" t="s">
        <v>1133</v>
      </c>
      <c r="O655" s="181" t="s">
        <v>40</v>
      </c>
      <c r="P655" s="182">
        <v>0</v>
      </c>
      <c r="Q655" s="182"/>
      <c r="R655" s="182"/>
      <c r="S655" s="183" t="s">
        <v>10</v>
      </c>
      <c r="T655" s="184"/>
      <c r="U655" s="185"/>
      <c r="V655" s="184"/>
      <c r="W655" s="185"/>
      <c r="X655" s="184"/>
      <c r="Y655" s="185"/>
    </row>
    <row r="656" spans="1:25" s="186" customFormat="1" ht="40.5" customHeight="1" x14ac:dyDescent="0.3">
      <c r="A656" s="1054"/>
      <c r="B656" s="1055"/>
      <c r="C656" s="149" t="s">
        <v>54</v>
      </c>
      <c r="D656" s="150" t="s">
        <v>55</v>
      </c>
      <c r="E656" s="150" t="s">
        <v>56</v>
      </c>
      <c r="F656" s="150"/>
      <c r="G656" s="150"/>
      <c r="H656" s="150"/>
      <c r="I656" s="150"/>
      <c r="J656" s="151" t="s">
        <v>98</v>
      </c>
      <c r="K656" s="181" t="s">
        <v>109</v>
      </c>
      <c r="L656" s="181" t="s">
        <v>12</v>
      </c>
      <c r="M656" s="181" t="s">
        <v>13</v>
      </c>
      <c r="N656" s="181" t="s">
        <v>716</v>
      </c>
      <c r="O656" s="181" t="s">
        <v>40</v>
      </c>
      <c r="P656" s="182">
        <v>0</v>
      </c>
      <c r="Q656" s="182"/>
      <c r="R656" s="182"/>
      <c r="S656" s="183" t="s">
        <v>10</v>
      </c>
      <c r="T656" s="184"/>
      <c r="U656" s="185"/>
      <c r="V656" s="184"/>
      <c r="W656" s="185"/>
      <c r="X656" s="184"/>
      <c r="Y656" s="185"/>
    </row>
    <row r="657" spans="1:25" s="186" customFormat="1" ht="40.5" customHeight="1" x14ac:dyDescent="0.3">
      <c r="A657" s="1054"/>
      <c r="B657" s="1055"/>
      <c r="C657" s="149" t="s">
        <v>54</v>
      </c>
      <c r="D657" s="150" t="s">
        <v>55</v>
      </c>
      <c r="E657" s="150" t="s">
        <v>56</v>
      </c>
      <c r="F657" s="150"/>
      <c r="G657" s="150"/>
      <c r="H657" s="150"/>
      <c r="I657" s="150"/>
      <c r="J657" s="151" t="s">
        <v>98</v>
      </c>
      <c r="K657" s="181" t="s">
        <v>109</v>
      </c>
      <c r="L657" s="181" t="s">
        <v>12</v>
      </c>
      <c r="M657" s="181" t="s">
        <v>13</v>
      </c>
      <c r="N657" s="181" t="s">
        <v>716</v>
      </c>
      <c r="O657" s="181" t="s">
        <v>40</v>
      </c>
      <c r="P657" s="182">
        <v>0</v>
      </c>
      <c r="Q657" s="182"/>
      <c r="R657" s="182"/>
      <c r="S657" s="183" t="s">
        <v>10</v>
      </c>
      <c r="T657" s="184"/>
      <c r="U657" s="185"/>
      <c r="V657" s="184"/>
      <c r="W657" s="185"/>
      <c r="X657" s="184"/>
      <c r="Y657" s="185"/>
    </row>
    <row r="658" spans="1:25" s="186" customFormat="1" ht="40.5" customHeight="1" x14ac:dyDescent="0.3">
      <c r="A658" s="1054"/>
      <c r="B658" s="1055"/>
      <c r="C658" s="149" t="s">
        <v>54</v>
      </c>
      <c r="D658" s="150" t="s">
        <v>55</v>
      </c>
      <c r="E658" s="150" t="s">
        <v>56</v>
      </c>
      <c r="F658" s="150"/>
      <c r="G658" s="150"/>
      <c r="H658" s="150"/>
      <c r="I658" s="150"/>
      <c r="J658" s="151" t="s">
        <v>98</v>
      </c>
      <c r="K658" s="181" t="s">
        <v>109</v>
      </c>
      <c r="L658" s="181" t="s">
        <v>12</v>
      </c>
      <c r="M658" s="181" t="s">
        <v>13</v>
      </c>
      <c r="N658" s="181" t="s">
        <v>716</v>
      </c>
      <c r="O658" s="181" t="s">
        <v>40</v>
      </c>
      <c r="P658" s="182">
        <v>0</v>
      </c>
      <c r="Q658" s="182"/>
      <c r="R658" s="182"/>
      <c r="S658" s="183" t="s">
        <v>10</v>
      </c>
      <c r="T658" s="184"/>
      <c r="U658" s="185"/>
      <c r="V658" s="184"/>
      <c r="W658" s="185"/>
      <c r="X658" s="184"/>
      <c r="Y658" s="185"/>
    </row>
    <row r="659" spans="1:25" s="186" customFormat="1" ht="40.5" customHeight="1" x14ac:dyDescent="0.3">
      <c r="A659" s="1054"/>
      <c r="B659" s="1055"/>
      <c r="C659" s="149" t="s">
        <v>54</v>
      </c>
      <c r="D659" s="150" t="s">
        <v>55</v>
      </c>
      <c r="E659" s="150" t="s">
        <v>56</v>
      </c>
      <c r="F659" s="150"/>
      <c r="G659" s="150"/>
      <c r="H659" s="150"/>
      <c r="I659" s="150"/>
      <c r="J659" s="151" t="s">
        <v>98</v>
      </c>
      <c r="K659" s="181" t="s">
        <v>109</v>
      </c>
      <c r="L659" s="181" t="s">
        <v>12</v>
      </c>
      <c r="M659" s="181" t="s">
        <v>13</v>
      </c>
      <c r="N659" s="181" t="s">
        <v>719</v>
      </c>
      <c r="O659" s="181" t="s">
        <v>40</v>
      </c>
      <c r="P659" s="182">
        <v>0</v>
      </c>
      <c r="Q659" s="182"/>
      <c r="R659" s="182"/>
      <c r="S659" s="183" t="s">
        <v>10</v>
      </c>
      <c r="T659" s="184"/>
      <c r="U659" s="185"/>
      <c r="V659" s="184"/>
      <c r="W659" s="185"/>
      <c r="X659" s="184"/>
      <c r="Y659" s="185"/>
    </row>
    <row r="660" spans="1:25" s="186" customFormat="1" ht="40.5" customHeight="1" x14ac:dyDescent="0.3">
      <c r="A660" s="1024" t="s">
        <v>975</v>
      </c>
      <c r="B660" s="1027"/>
      <c r="C660" s="149" t="s">
        <v>54</v>
      </c>
      <c r="D660" s="150" t="s">
        <v>55</v>
      </c>
      <c r="E660" s="150" t="s">
        <v>56</v>
      </c>
      <c r="F660" s="223" t="s">
        <v>56</v>
      </c>
      <c r="G660" s="223" t="s">
        <v>57</v>
      </c>
      <c r="H660" s="223" t="s">
        <v>56</v>
      </c>
      <c r="I660" s="150" t="s">
        <v>64</v>
      </c>
      <c r="J660" s="151" t="s">
        <v>98</v>
      </c>
      <c r="K660" s="181" t="s">
        <v>110</v>
      </c>
      <c r="L660" s="181" t="s">
        <v>12</v>
      </c>
      <c r="M660" s="181" t="s">
        <v>13</v>
      </c>
      <c r="N660" s="181" t="s">
        <v>10</v>
      </c>
      <c r="O660" s="181" t="s">
        <v>14</v>
      </c>
      <c r="P660" s="182">
        <f>'346 (2022)ВНЕБ, 140Д'!D20+'346 (2022)ВНЕБ, 150Д'!D20+'346 (2022)ВНЕБ, 400Д'!D20</f>
        <v>0</v>
      </c>
      <c r="Q660" s="182">
        <v>0</v>
      </c>
      <c r="R660" s="182">
        <v>0</v>
      </c>
      <c r="S660" s="183" t="s">
        <v>10</v>
      </c>
      <c r="T660" s="184"/>
      <c r="U660" s="185"/>
      <c r="V660" s="184"/>
      <c r="W660" s="185"/>
      <c r="X660" s="184"/>
      <c r="Y660" s="185"/>
    </row>
    <row r="661" spans="1:25" s="186" customFormat="1" ht="40.5" customHeight="1" x14ac:dyDescent="0.3">
      <c r="A661" s="1025"/>
      <c r="B661" s="1028"/>
      <c r="C661" s="149" t="s">
        <v>54</v>
      </c>
      <c r="D661" s="150" t="s">
        <v>55</v>
      </c>
      <c r="E661" s="150" t="s">
        <v>56</v>
      </c>
      <c r="F661" s="223" t="s">
        <v>56</v>
      </c>
      <c r="G661" s="223" t="s">
        <v>57</v>
      </c>
      <c r="H661" s="223" t="s">
        <v>56</v>
      </c>
      <c r="I661" s="150" t="s">
        <v>64</v>
      </c>
      <c r="J661" s="151" t="s">
        <v>98</v>
      </c>
      <c r="K661" s="181" t="s">
        <v>110</v>
      </c>
      <c r="L661" s="181" t="s">
        <v>52</v>
      </c>
      <c r="M661" s="181" t="s">
        <v>13</v>
      </c>
      <c r="N661" s="181" t="s">
        <v>10</v>
      </c>
      <c r="O661" s="181" t="s">
        <v>14</v>
      </c>
      <c r="P661" s="182">
        <f>'346 (2022)ВНЕБ, 140Д'!D28+'346 (2022)ВНЕБ, 150Д'!D28+'346 (2022)ВНЕБ, 400Д'!D28</f>
        <v>0</v>
      </c>
      <c r="Q661" s="182"/>
      <c r="R661" s="182"/>
      <c r="S661" s="183" t="s">
        <v>10</v>
      </c>
      <c r="T661" s="184"/>
      <c r="U661" s="185"/>
      <c r="V661" s="184"/>
      <c r="W661" s="185"/>
      <c r="X661" s="184"/>
      <c r="Y661" s="185"/>
    </row>
    <row r="662" spans="1:25" s="186" customFormat="1" ht="40.5" customHeight="1" x14ac:dyDescent="0.3">
      <c r="A662" s="1025"/>
      <c r="B662" s="1028"/>
      <c r="C662" s="149" t="s">
        <v>54</v>
      </c>
      <c r="D662" s="150" t="s">
        <v>55</v>
      </c>
      <c r="E662" s="150" t="s">
        <v>56</v>
      </c>
      <c r="F662" s="223" t="s">
        <v>56</v>
      </c>
      <c r="G662" s="223" t="s">
        <v>57</v>
      </c>
      <c r="H662" s="223" t="s">
        <v>56</v>
      </c>
      <c r="I662" s="150" t="s">
        <v>64</v>
      </c>
      <c r="J662" s="151" t="s">
        <v>98</v>
      </c>
      <c r="K662" s="181" t="s">
        <v>110</v>
      </c>
      <c r="L662" s="181" t="s">
        <v>12</v>
      </c>
      <c r="M662" s="181" t="s">
        <v>13</v>
      </c>
      <c r="N662" s="181" t="s">
        <v>10</v>
      </c>
      <c r="O662" s="181" t="s">
        <v>656</v>
      </c>
      <c r="P662" s="182">
        <v>0</v>
      </c>
      <c r="Q662" s="182"/>
      <c r="R662" s="182"/>
      <c r="S662" s="183" t="s">
        <v>10</v>
      </c>
      <c r="T662" s="184"/>
      <c r="U662" s="185"/>
      <c r="V662" s="184"/>
      <c r="W662" s="185"/>
      <c r="X662" s="184"/>
      <c r="Y662" s="185"/>
    </row>
    <row r="663" spans="1:25" s="186" customFormat="1" ht="40.5" customHeight="1" x14ac:dyDescent="0.3">
      <c r="A663" s="1025"/>
      <c r="B663" s="1028"/>
      <c r="C663" s="149" t="s">
        <v>54</v>
      </c>
      <c r="D663" s="150" t="s">
        <v>55</v>
      </c>
      <c r="E663" s="150" t="s">
        <v>56</v>
      </c>
      <c r="F663" s="223" t="s">
        <v>56</v>
      </c>
      <c r="G663" s="223" t="s">
        <v>57</v>
      </c>
      <c r="H663" s="223" t="s">
        <v>56</v>
      </c>
      <c r="I663" s="150" t="s">
        <v>64</v>
      </c>
      <c r="J663" s="151" t="s">
        <v>98</v>
      </c>
      <c r="K663" s="181" t="s">
        <v>110</v>
      </c>
      <c r="L663" s="181" t="s">
        <v>52</v>
      </c>
      <c r="M663" s="181" t="s">
        <v>13</v>
      </c>
      <c r="N663" s="181" t="s">
        <v>10</v>
      </c>
      <c r="O663" s="181" t="s">
        <v>656</v>
      </c>
      <c r="P663" s="182">
        <v>0</v>
      </c>
      <c r="Q663" s="182"/>
      <c r="R663" s="182"/>
      <c r="S663" s="183" t="s">
        <v>10</v>
      </c>
      <c r="T663" s="184"/>
      <c r="U663" s="185"/>
      <c r="V663" s="184"/>
      <c r="W663" s="185"/>
      <c r="X663" s="184"/>
      <c r="Y663" s="185"/>
    </row>
    <row r="664" spans="1:25" s="186" customFormat="1" ht="40.5" customHeight="1" x14ac:dyDescent="0.3">
      <c r="A664" s="1025"/>
      <c r="B664" s="1028"/>
      <c r="C664" s="149" t="s">
        <v>54</v>
      </c>
      <c r="D664" s="150" t="s">
        <v>55</v>
      </c>
      <c r="E664" s="150" t="s">
        <v>56</v>
      </c>
      <c r="F664" s="223" t="s">
        <v>56</v>
      </c>
      <c r="G664" s="223" t="s">
        <v>57</v>
      </c>
      <c r="H664" s="223" t="s">
        <v>56</v>
      </c>
      <c r="I664" s="150" t="s">
        <v>64</v>
      </c>
      <c r="J664" s="151" t="s">
        <v>98</v>
      </c>
      <c r="K664" s="181" t="s">
        <v>110</v>
      </c>
      <c r="L664" s="181" t="s">
        <v>12</v>
      </c>
      <c r="M664" s="181" t="s">
        <v>13</v>
      </c>
      <c r="N664" s="181" t="s">
        <v>10</v>
      </c>
      <c r="O664" s="181" t="s">
        <v>657</v>
      </c>
      <c r="P664" s="182">
        <v>0</v>
      </c>
      <c r="Q664" s="182"/>
      <c r="R664" s="182"/>
      <c r="S664" s="183" t="s">
        <v>10</v>
      </c>
      <c r="T664" s="184"/>
      <c r="U664" s="185"/>
      <c r="V664" s="184"/>
      <c r="W664" s="185"/>
      <c r="X664" s="184"/>
      <c r="Y664" s="185"/>
    </row>
    <row r="665" spans="1:25" s="186" customFormat="1" ht="40.5" customHeight="1" x14ac:dyDescent="0.3">
      <c r="A665" s="1025"/>
      <c r="B665" s="1028"/>
      <c r="C665" s="149" t="s">
        <v>54</v>
      </c>
      <c r="D665" s="150" t="s">
        <v>55</v>
      </c>
      <c r="E665" s="150" t="s">
        <v>56</v>
      </c>
      <c r="F665" s="223" t="s">
        <v>56</v>
      </c>
      <c r="G665" s="223" t="s">
        <v>57</v>
      </c>
      <c r="H665" s="223" t="s">
        <v>56</v>
      </c>
      <c r="I665" s="150" t="s">
        <v>64</v>
      </c>
      <c r="J665" s="151" t="s">
        <v>98</v>
      </c>
      <c r="K665" s="181" t="s">
        <v>110</v>
      </c>
      <c r="L665" s="181" t="s">
        <v>52</v>
      </c>
      <c r="M665" s="181" t="s">
        <v>13</v>
      </c>
      <c r="N665" s="181" t="s">
        <v>10</v>
      </c>
      <c r="O665" s="181" t="s">
        <v>657</v>
      </c>
      <c r="P665" s="182">
        <v>0</v>
      </c>
      <c r="Q665" s="182"/>
      <c r="R665" s="182"/>
      <c r="S665" s="183" t="s">
        <v>10</v>
      </c>
      <c r="T665" s="184"/>
      <c r="U665" s="185"/>
      <c r="V665" s="184"/>
      <c r="W665" s="185"/>
      <c r="X665" s="184"/>
      <c r="Y665" s="185"/>
    </row>
    <row r="666" spans="1:25" s="186" customFormat="1" ht="40.5" customHeight="1" x14ac:dyDescent="0.3">
      <c r="A666" s="1025"/>
      <c r="B666" s="1028"/>
      <c r="C666" s="149" t="s">
        <v>54</v>
      </c>
      <c r="D666" s="150" t="s">
        <v>55</v>
      </c>
      <c r="E666" s="150" t="s">
        <v>56</v>
      </c>
      <c r="F666" s="223" t="s">
        <v>56</v>
      </c>
      <c r="G666" s="223" t="s">
        <v>57</v>
      </c>
      <c r="H666" s="223" t="s">
        <v>56</v>
      </c>
      <c r="I666" s="150" t="s">
        <v>64</v>
      </c>
      <c r="J666" s="151" t="s">
        <v>98</v>
      </c>
      <c r="K666" s="181" t="s">
        <v>110</v>
      </c>
      <c r="L666" s="181" t="s">
        <v>12</v>
      </c>
      <c r="M666" s="181" t="s">
        <v>13</v>
      </c>
      <c r="N666" s="181" t="s">
        <v>34</v>
      </c>
      <c r="O666" s="181" t="s">
        <v>25</v>
      </c>
      <c r="P666" s="182">
        <f>'346 (2022)Р-Н'!D20</f>
        <v>0</v>
      </c>
      <c r="Q666" s="182"/>
      <c r="R666" s="182"/>
      <c r="S666" s="183" t="s">
        <v>10</v>
      </c>
      <c r="T666" s="184"/>
      <c r="U666" s="185"/>
      <c r="V666" s="184"/>
      <c r="W666" s="185"/>
      <c r="X666" s="184"/>
      <c r="Y666" s="185"/>
    </row>
    <row r="667" spans="1:25" s="186" customFormat="1" ht="40.5" customHeight="1" x14ac:dyDescent="0.3">
      <c r="A667" s="1025"/>
      <c r="B667" s="1028"/>
      <c r="C667" s="149" t="s">
        <v>54</v>
      </c>
      <c r="D667" s="150" t="s">
        <v>55</v>
      </c>
      <c r="E667" s="150" t="s">
        <v>56</v>
      </c>
      <c r="F667" s="223" t="s">
        <v>56</v>
      </c>
      <c r="G667" s="223" t="s">
        <v>57</v>
      </c>
      <c r="H667" s="223" t="s">
        <v>56</v>
      </c>
      <c r="I667" s="150" t="s">
        <v>64</v>
      </c>
      <c r="J667" s="151" t="s">
        <v>98</v>
      </c>
      <c r="K667" s="181" t="s">
        <v>110</v>
      </c>
      <c r="L667" s="181" t="s">
        <v>52</v>
      </c>
      <c r="M667" s="181" t="s">
        <v>13</v>
      </c>
      <c r="N667" s="181" t="s">
        <v>10</v>
      </c>
      <c r="O667" s="181" t="s">
        <v>25</v>
      </c>
      <c r="P667" s="182">
        <f>'346 (2022)Р-Н'!D28+'346 (2022)Р-Н'!D36</f>
        <v>0</v>
      </c>
      <c r="Q667" s="182"/>
      <c r="R667" s="182"/>
      <c r="S667" s="183" t="s">
        <v>10</v>
      </c>
      <c r="T667" s="184"/>
      <c r="U667" s="185"/>
      <c r="V667" s="184"/>
      <c r="W667" s="185"/>
      <c r="X667" s="184"/>
      <c r="Y667" s="185"/>
    </row>
    <row r="668" spans="1:25" s="186" customFormat="1" ht="40.5" customHeight="1" x14ac:dyDescent="0.3">
      <c r="A668" s="1025"/>
      <c r="B668" s="1028"/>
      <c r="C668" s="149" t="s">
        <v>54</v>
      </c>
      <c r="D668" s="150" t="s">
        <v>55</v>
      </c>
      <c r="E668" s="150" t="s">
        <v>56</v>
      </c>
      <c r="F668" s="223" t="s">
        <v>56</v>
      </c>
      <c r="G668" s="223" t="s">
        <v>57</v>
      </c>
      <c r="H668" s="223" t="s">
        <v>56</v>
      </c>
      <c r="I668" s="150" t="s">
        <v>58</v>
      </c>
      <c r="J668" s="151" t="s">
        <v>98</v>
      </c>
      <c r="K668" s="181" t="s">
        <v>110</v>
      </c>
      <c r="L668" s="181" t="s">
        <v>12</v>
      </c>
      <c r="M668" s="181" t="s">
        <v>13</v>
      </c>
      <c r="N668" s="181" t="s">
        <v>20</v>
      </c>
      <c r="O668" s="181" t="s">
        <v>21</v>
      </c>
      <c r="P668" s="182">
        <f>'346 (2022)КРАЙ'!D28</f>
        <v>65600</v>
      </c>
      <c r="Q668" s="182">
        <f>'346 (2023)КРАЙ'!D27</f>
        <v>35600</v>
      </c>
      <c r="R668" s="182">
        <f>'346 (2024)КРАЙ'!D27</f>
        <v>35600</v>
      </c>
      <c r="S668" s="183" t="s">
        <v>10</v>
      </c>
      <c r="T668" s="184"/>
      <c r="U668" s="185"/>
      <c r="V668" s="184"/>
      <c r="W668" s="185"/>
      <c r="X668" s="184"/>
      <c r="Y668" s="185"/>
    </row>
    <row r="669" spans="1:25" s="186" customFormat="1" ht="40.5" customHeight="1" x14ac:dyDescent="0.3">
      <c r="A669" s="1025"/>
      <c r="B669" s="1028"/>
      <c r="C669" s="149" t="s">
        <v>54</v>
      </c>
      <c r="D669" s="150" t="s">
        <v>55</v>
      </c>
      <c r="E669" s="150" t="s">
        <v>56</v>
      </c>
      <c r="F669" s="223" t="s">
        <v>56</v>
      </c>
      <c r="G669" s="223" t="s">
        <v>57</v>
      </c>
      <c r="H669" s="223" t="s">
        <v>56</v>
      </c>
      <c r="I669" s="150" t="s">
        <v>58</v>
      </c>
      <c r="J669" s="151" t="s">
        <v>98</v>
      </c>
      <c r="K669" s="181" t="s">
        <v>110</v>
      </c>
      <c r="L669" s="181" t="s">
        <v>52</v>
      </c>
      <c r="M669" s="181" t="s">
        <v>13</v>
      </c>
      <c r="N669" s="181" t="s">
        <v>10</v>
      </c>
      <c r="O669" s="181" t="s">
        <v>21</v>
      </c>
      <c r="P669" s="182">
        <f>'346 (2022)КРАЙ'!D44</f>
        <v>0</v>
      </c>
      <c r="Q669" s="182"/>
      <c r="R669" s="182"/>
      <c r="S669" s="183" t="s">
        <v>10</v>
      </c>
      <c r="T669" s="184"/>
      <c r="U669" s="185"/>
      <c r="V669" s="184"/>
      <c r="W669" s="185"/>
      <c r="X669" s="184"/>
      <c r="Y669" s="185"/>
    </row>
    <row r="670" spans="1:25" s="186" customFormat="1" ht="40.5" customHeight="1" x14ac:dyDescent="0.3">
      <c r="A670" s="1025"/>
      <c r="B670" s="1028"/>
      <c r="C670" s="149" t="s">
        <v>54</v>
      </c>
      <c r="D670" s="150" t="s">
        <v>55</v>
      </c>
      <c r="E670" s="150" t="s">
        <v>56</v>
      </c>
      <c r="F670" s="150" t="s">
        <v>56</v>
      </c>
      <c r="G670" s="150" t="s">
        <v>57</v>
      </c>
      <c r="H670" s="150" t="s">
        <v>56</v>
      </c>
      <c r="I670" s="150" t="s">
        <v>799</v>
      </c>
      <c r="J670" s="151" t="s">
        <v>98</v>
      </c>
      <c r="K670" s="181" t="s">
        <v>110</v>
      </c>
      <c r="L670" s="181" t="s">
        <v>12</v>
      </c>
      <c r="M670" s="181" t="s">
        <v>13</v>
      </c>
      <c r="N670" s="181" t="s">
        <v>42</v>
      </c>
      <c r="O670" s="181" t="s">
        <v>40</v>
      </c>
      <c r="P670" s="182">
        <f>'346 (2022)005.00.0000 ЗСК'!D24</f>
        <v>0</v>
      </c>
      <c r="Q670" s="182"/>
      <c r="R670" s="182"/>
      <c r="S670" s="183" t="s">
        <v>10</v>
      </c>
      <c r="T670" s="184"/>
      <c r="U670" s="185"/>
      <c r="V670" s="184"/>
      <c r="W670" s="185"/>
      <c r="X670" s="184"/>
      <c r="Y670" s="185"/>
    </row>
    <row r="671" spans="1:25" s="186" customFormat="1" ht="40.5" customHeight="1" x14ac:dyDescent="0.3">
      <c r="A671" s="1025"/>
      <c r="B671" s="1028"/>
      <c r="C671" s="149" t="s">
        <v>54</v>
      </c>
      <c r="D671" s="150" t="s">
        <v>55</v>
      </c>
      <c r="E671" s="150" t="s">
        <v>56</v>
      </c>
      <c r="F671" s="150" t="s">
        <v>56</v>
      </c>
      <c r="G671" s="150" t="s">
        <v>57</v>
      </c>
      <c r="H671" s="150" t="s">
        <v>801</v>
      </c>
      <c r="I671" s="150" t="s">
        <v>800</v>
      </c>
      <c r="J671" s="151" t="s">
        <v>98</v>
      </c>
      <c r="K671" s="181" t="s">
        <v>110</v>
      </c>
      <c r="L671" s="181" t="s">
        <v>12</v>
      </c>
      <c r="M671" s="181" t="s">
        <v>13</v>
      </c>
      <c r="N671" s="181" t="s">
        <v>701</v>
      </c>
      <c r="O671" s="181" t="s">
        <v>43</v>
      </c>
      <c r="P671" s="182">
        <v>0</v>
      </c>
      <c r="Q671" s="182"/>
      <c r="R671" s="182"/>
      <c r="S671" s="183" t="s">
        <v>10</v>
      </c>
      <c r="T671" s="184"/>
      <c r="U671" s="185"/>
      <c r="V671" s="184"/>
      <c r="W671" s="185"/>
      <c r="X671" s="184"/>
      <c r="Y671" s="185"/>
    </row>
    <row r="672" spans="1:25" s="186" customFormat="1" ht="40.5" customHeight="1" x14ac:dyDescent="0.3">
      <c r="A672" s="1025"/>
      <c r="B672" s="1028"/>
      <c r="C672" s="149" t="s">
        <v>54</v>
      </c>
      <c r="D672" s="150" t="s">
        <v>55</v>
      </c>
      <c r="E672" s="150" t="s">
        <v>56</v>
      </c>
      <c r="F672" s="150" t="s">
        <v>56</v>
      </c>
      <c r="G672" s="150" t="s">
        <v>57</v>
      </c>
      <c r="H672" s="150" t="s">
        <v>56</v>
      </c>
      <c r="I672" s="150" t="s">
        <v>726</v>
      </c>
      <c r="J672" s="151" t="s">
        <v>98</v>
      </c>
      <c r="K672" s="181" t="s">
        <v>110</v>
      </c>
      <c r="L672" s="181" t="s">
        <v>12</v>
      </c>
      <c r="M672" s="181" t="s">
        <v>13</v>
      </c>
      <c r="N672" s="181" t="s">
        <v>803</v>
      </c>
      <c r="O672" s="181" t="s">
        <v>43</v>
      </c>
      <c r="P672" s="182">
        <f>'346 (2022)020.00.0010 НАРКОНЕТ'!D24</f>
        <v>0</v>
      </c>
      <c r="Q672" s="182"/>
      <c r="R672" s="182"/>
      <c r="S672" s="183" t="s">
        <v>10</v>
      </c>
      <c r="T672" s="184"/>
      <c r="U672" s="185"/>
      <c r="V672" s="184"/>
      <c r="W672" s="185"/>
      <c r="X672" s="184"/>
      <c r="Y672" s="185"/>
    </row>
    <row r="673" spans="1:25" s="186" customFormat="1" ht="40.5" customHeight="1" x14ac:dyDescent="0.3">
      <c r="A673" s="1025"/>
      <c r="B673" s="1028"/>
      <c r="C673" s="149" t="s">
        <v>54</v>
      </c>
      <c r="D673" s="150" t="s">
        <v>55</v>
      </c>
      <c r="E673" s="150" t="s">
        <v>56</v>
      </c>
      <c r="F673" s="150" t="s">
        <v>56</v>
      </c>
      <c r="G673" s="150" t="s">
        <v>57</v>
      </c>
      <c r="H673" s="150" t="s">
        <v>56</v>
      </c>
      <c r="I673" s="150" t="s">
        <v>726</v>
      </c>
      <c r="J673" s="151" t="s">
        <v>98</v>
      </c>
      <c r="K673" s="181" t="s">
        <v>110</v>
      </c>
      <c r="L673" s="181" t="s">
        <v>12</v>
      </c>
      <c r="M673" s="181" t="s">
        <v>13</v>
      </c>
      <c r="N673" s="181" t="s">
        <v>802</v>
      </c>
      <c r="O673" s="181" t="s">
        <v>43</v>
      </c>
      <c r="P673" s="182">
        <v>0</v>
      </c>
      <c r="Q673" s="182"/>
      <c r="R673" s="182"/>
      <c r="S673" s="183" t="s">
        <v>10</v>
      </c>
      <c r="T673" s="184"/>
      <c r="U673" s="185"/>
      <c r="V673" s="184"/>
      <c r="W673" s="185"/>
      <c r="X673" s="184"/>
      <c r="Y673" s="185"/>
    </row>
    <row r="674" spans="1:25" s="186" customFormat="1" ht="40.5" customHeight="1" x14ac:dyDescent="0.3">
      <c r="A674" s="1025"/>
      <c r="B674" s="1028"/>
      <c r="C674" s="149" t="s">
        <v>54</v>
      </c>
      <c r="D674" s="150" t="s">
        <v>55</v>
      </c>
      <c r="E674" s="150" t="s">
        <v>56</v>
      </c>
      <c r="F674" s="150"/>
      <c r="G674" s="150"/>
      <c r="H674" s="150"/>
      <c r="I674" s="150"/>
      <c r="J674" s="151" t="s">
        <v>98</v>
      </c>
      <c r="K674" s="181" t="s">
        <v>110</v>
      </c>
      <c r="L674" s="181" t="s">
        <v>12</v>
      </c>
      <c r="M674" s="181" t="s">
        <v>13</v>
      </c>
      <c r="N674" s="181" t="s">
        <v>703</v>
      </c>
      <c r="O674" s="181" t="s">
        <v>43</v>
      </c>
      <c r="P674" s="182">
        <v>0</v>
      </c>
      <c r="Q674" s="182"/>
      <c r="R674" s="182"/>
      <c r="S674" s="183" t="s">
        <v>10</v>
      </c>
      <c r="T674" s="184"/>
      <c r="U674" s="185"/>
      <c r="V674" s="184"/>
      <c r="W674" s="185"/>
      <c r="X674" s="184"/>
      <c r="Y674" s="185"/>
    </row>
    <row r="675" spans="1:25" s="186" customFormat="1" ht="40.5" customHeight="1" x14ac:dyDescent="0.3">
      <c r="A675" s="1025"/>
      <c r="B675" s="1028"/>
      <c r="C675" s="149" t="s">
        <v>54</v>
      </c>
      <c r="D675" s="150" t="s">
        <v>55</v>
      </c>
      <c r="E675" s="150" t="s">
        <v>56</v>
      </c>
      <c r="F675" s="150"/>
      <c r="G675" s="150"/>
      <c r="H675" s="150"/>
      <c r="I675" s="150"/>
      <c r="J675" s="151" t="s">
        <v>98</v>
      </c>
      <c r="K675" s="181" t="s">
        <v>110</v>
      </c>
      <c r="L675" s="181" t="s">
        <v>12</v>
      </c>
      <c r="M675" s="181" t="s">
        <v>13</v>
      </c>
      <c r="N675" s="181" t="s">
        <v>624</v>
      </c>
      <c r="O675" s="181" t="s">
        <v>43</v>
      </c>
      <c r="P675" s="182">
        <v>0</v>
      </c>
      <c r="Q675" s="182"/>
      <c r="R675" s="182"/>
      <c r="S675" s="183" t="s">
        <v>10</v>
      </c>
      <c r="T675" s="184"/>
      <c r="U675" s="185"/>
      <c r="V675" s="184"/>
      <c r="W675" s="185"/>
      <c r="X675" s="184"/>
      <c r="Y675" s="185"/>
    </row>
    <row r="676" spans="1:25" s="186" customFormat="1" ht="40.5" customHeight="1" x14ac:dyDescent="0.3">
      <c r="A676" s="1025"/>
      <c r="B676" s="1028"/>
      <c r="C676" s="149" t="s">
        <v>54</v>
      </c>
      <c r="D676" s="150" t="s">
        <v>55</v>
      </c>
      <c r="E676" s="150" t="s">
        <v>56</v>
      </c>
      <c r="F676" s="150"/>
      <c r="G676" s="150"/>
      <c r="H676" s="150"/>
      <c r="I676" s="150"/>
      <c r="J676" s="151" t="s">
        <v>98</v>
      </c>
      <c r="K676" s="181" t="s">
        <v>110</v>
      </c>
      <c r="L676" s="181" t="s">
        <v>12</v>
      </c>
      <c r="M676" s="181" t="s">
        <v>13</v>
      </c>
      <c r="N676" s="181" t="s">
        <v>624</v>
      </c>
      <c r="O676" s="181" t="s">
        <v>43</v>
      </c>
      <c r="P676" s="182">
        <v>0</v>
      </c>
      <c r="Q676" s="182"/>
      <c r="R676" s="182"/>
      <c r="S676" s="183" t="s">
        <v>10</v>
      </c>
      <c r="T676" s="184"/>
      <c r="U676" s="185"/>
      <c r="V676" s="184"/>
      <c r="W676" s="185"/>
      <c r="X676" s="184"/>
      <c r="Y676" s="185"/>
    </row>
    <row r="677" spans="1:25" s="186" customFormat="1" ht="40.5" customHeight="1" x14ac:dyDescent="0.3">
      <c r="A677" s="1025"/>
      <c r="B677" s="1028"/>
      <c r="C677" s="149" t="s">
        <v>54</v>
      </c>
      <c r="D677" s="150" t="s">
        <v>55</v>
      </c>
      <c r="E677" s="150" t="s">
        <v>56</v>
      </c>
      <c r="F677" s="150"/>
      <c r="G677" s="150"/>
      <c r="H677" s="150"/>
      <c r="I677" s="150"/>
      <c r="J677" s="151" t="s">
        <v>98</v>
      </c>
      <c r="K677" s="181" t="s">
        <v>110</v>
      </c>
      <c r="L677" s="181" t="s">
        <v>12</v>
      </c>
      <c r="M677" s="181" t="s">
        <v>13</v>
      </c>
      <c r="N677" s="181" t="s">
        <v>624</v>
      </c>
      <c r="O677" s="181" t="s">
        <v>43</v>
      </c>
      <c r="P677" s="182">
        <v>0</v>
      </c>
      <c r="Q677" s="182"/>
      <c r="R677" s="182"/>
      <c r="S677" s="183" t="s">
        <v>10</v>
      </c>
      <c r="T677" s="184"/>
      <c r="U677" s="185"/>
      <c r="V677" s="184"/>
      <c r="W677" s="185"/>
      <c r="X677" s="184"/>
      <c r="Y677" s="185"/>
    </row>
    <row r="678" spans="1:25" s="186" customFormat="1" ht="40.5" customHeight="1" x14ac:dyDescent="0.3">
      <c r="A678" s="1025"/>
      <c r="B678" s="1028"/>
      <c r="C678" s="149" t="s">
        <v>54</v>
      </c>
      <c r="D678" s="150" t="s">
        <v>55</v>
      </c>
      <c r="E678" s="150" t="s">
        <v>56</v>
      </c>
      <c r="F678" s="150"/>
      <c r="G678" s="150"/>
      <c r="H678" s="150"/>
      <c r="I678" s="150"/>
      <c r="J678" s="151" t="s">
        <v>98</v>
      </c>
      <c r="K678" s="181" t="s">
        <v>110</v>
      </c>
      <c r="L678" s="181" t="s">
        <v>12</v>
      </c>
      <c r="M678" s="181" t="s">
        <v>13</v>
      </c>
      <c r="N678" s="181" t="s">
        <v>624</v>
      </c>
      <c r="O678" s="181" t="s">
        <v>43</v>
      </c>
      <c r="P678" s="182">
        <v>0</v>
      </c>
      <c r="Q678" s="182"/>
      <c r="R678" s="182"/>
      <c r="S678" s="183" t="s">
        <v>10</v>
      </c>
      <c r="T678" s="184"/>
      <c r="U678" s="185"/>
      <c r="V678" s="184"/>
      <c r="W678" s="185"/>
      <c r="X678" s="184"/>
      <c r="Y678" s="185"/>
    </row>
    <row r="679" spans="1:25" s="186" customFormat="1" ht="40.5" customHeight="1" x14ac:dyDescent="0.3">
      <c r="A679" s="1025"/>
      <c r="B679" s="1028"/>
      <c r="C679" s="149" t="s">
        <v>54</v>
      </c>
      <c r="D679" s="150" t="s">
        <v>55</v>
      </c>
      <c r="E679" s="150" t="s">
        <v>56</v>
      </c>
      <c r="F679" s="150" t="s">
        <v>56</v>
      </c>
      <c r="G679" s="150" t="s">
        <v>57</v>
      </c>
      <c r="H679" s="150" t="s">
        <v>801</v>
      </c>
      <c r="I679" s="150" t="s">
        <v>800</v>
      </c>
      <c r="J679" s="151" t="s">
        <v>98</v>
      </c>
      <c r="K679" s="181" t="s">
        <v>110</v>
      </c>
      <c r="L679" s="181" t="s">
        <v>12</v>
      </c>
      <c r="M679" s="181" t="s">
        <v>13</v>
      </c>
      <c r="N679" s="181" t="s">
        <v>709</v>
      </c>
      <c r="O679" s="181" t="s">
        <v>708</v>
      </c>
      <c r="P679" s="182">
        <v>0</v>
      </c>
      <c r="Q679" s="182"/>
      <c r="R679" s="182"/>
      <c r="S679" s="183" t="s">
        <v>10</v>
      </c>
      <c r="T679" s="184"/>
      <c r="U679" s="185"/>
      <c r="V679" s="184"/>
      <c r="W679" s="185"/>
      <c r="X679" s="184"/>
      <c r="Y679" s="185"/>
    </row>
    <row r="680" spans="1:25" s="186" customFormat="1" ht="40.5" customHeight="1" x14ac:dyDescent="0.3">
      <c r="A680" s="1025"/>
      <c r="B680" s="1028"/>
      <c r="C680" s="149" t="s">
        <v>54</v>
      </c>
      <c r="D680" s="150" t="s">
        <v>55</v>
      </c>
      <c r="E680" s="150" t="s">
        <v>56</v>
      </c>
      <c r="F680" s="150" t="s">
        <v>56</v>
      </c>
      <c r="G680" s="150" t="s">
        <v>57</v>
      </c>
      <c r="H680" s="150" t="s">
        <v>801</v>
      </c>
      <c r="I680" s="150" t="s">
        <v>800</v>
      </c>
      <c r="J680" s="151" t="s">
        <v>98</v>
      </c>
      <c r="K680" s="181" t="s">
        <v>110</v>
      </c>
      <c r="L680" s="181" t="s">
        <v>12</v>
      </c>
      <c r="M680" s="181" t="s">
        <v>13</v>
      </c>
      <c r="N680" s="181" t="s">
        <v>709</v>
      </c>
      <c r="O680" s="181" t="s">
        <v>40</v>
      </c>
      <c r="P680" s="182">
        <v>0</v>
      </c>
      <c r="Q680" s="182"/>
      <c r="R680" s="182"/>
      <c r="S680" s="183" t="s">
        <v>10</v>
      </c>
      <c r="T680" s="184"/>
      <c r="U680" s="185"/>
      <c r="V680" s="184"/>
      <c r="W680" s="185"/>
      <c r="X680" s="184"/>
      <c r="Y680" s="185"/>
    </row>
    <row r="681" spans="1:25" s="186" customFormat="1" ht="40.5" customHeight="1" x14ac:dyDescent="0.3">
      <c r="A681" s="1025"/>
      <c r="B681" s="1028"/>
      <c r="C681" s="149" t="s">
        <v>54</v>
      </c>
      <c r="D681" s="150" t="s">
        <v>55</v>
      </c>
      <c r="E681" s="150" t="s">
        <v>56</v>
      </c>
      <c r="F681" s="150" t="s">
        <v>56</v>
      </c>
      <c r="G681" s="150" t="s">
        <v>9</v>
      </c>
      <c r="H681" s="150" t="s">
        <v>63</v>
      </c>
      <c r="I681" s="150" t="s">
        <v>722</v>
      </c>
      <c r="J681" s="151" t="s">
        <v>98</v>
      </c>
      <c r="K681" s="181" t="s">
        <v>110</v>
      </c>
      <c r="L681" s="181" t="s">
        <v>12</v>
      </c>
      <c r="M681" s="181" t="s">
        <v>13</v>
      </c>
      <c r="N681" s="181" t="s">
        <v>710</v>
      </c>
      <c r="O681" s="181" t="s">
        <v>40</v>
      </c>
      <c r="P681" s="182">
        <v>0</v>
      </c>
      <c r="Q681" s="182">
        <v>0</v>
      </c>
      <c r="R681" s="182">
        <v>0</v>
      </c>
      <c r="S681" s="183" t="s">
        <v>10</v>
      </c>
      <c r="T681" s="184"/>
      <c r="U681" s="185"/>
      <c r="V681" s="184"/>
      <c r="W681" s="185"/>
      <c r="X681" s="184"/>
      <c r="Y681" s="185"/>
    </row>
    <row r="682" spans="1:25" s="186" customFormat="1" ht="40.5" customHeight="1" x14ac:dyDescent="0.3">
      <c r="A682" s="1025"/>
      <c r="B682" s="1028"/>
      <c r="C682" s="149" t="s">
        <v>54</v>
      </c>
      <c r="D682" s="150" t="s">
        <v>55</v>
      </c>
      <c r="E682" s="150" t="s">
        <v>56</v>
      </c>
      <c r="F682" s="150"/>
      <c r="G682" s="150"/>
      <c r="H682" s="150"/>
      <c r="I682" s="150"/>
      <c r="J682" s="151" t="s">
        <v>98</v>
      </c>
      <c r="K682" s="181" t="s">
        <v>110</v>
      </c>
      <c r="L682" s="181" t="s">
        <v>12</v>
      </c>
      <c r="M682" s="181" t="s">
        <v>13</v>
      </c>
      <c r="N682" s="181" t="s">
        <v>1133</v>
      </c>
      <c r="O682" s="181" t="s">
        <v>40</v>
      </c>
      <c r="P682" s="182">
        <v>0</v>
      </c>
      <c r="Q682" s="182"/>
      <c r="R682" s="182"/>
      <c r="S682" s="183" t="s">
        <v>10</v>
      </c>
      <c r="T682" s="184"/>
      <c r="U682" s="185"/>
      <c r="V682" s="184"/>
      <c r="W682" s="185"/>
      <c r="X682" s="184"/>
      <c r="Y682" s="185"/>
    </row>
    <row r="683" spans="1:25" s="186" customFormat="1" ht="40.5" customHeight="1" x14ac:dyDescent="0.3">
      <c r="A683" s="1025"/>
      <c r="B683" s="1028"/>
      <c r="C683" s="149" t="s">
        <v>54</v>
      </c>
      <c r="D683" s="150" t="s">
        <v>55</v>
      </c>
      <c r="E683" s="150" t="s">
        <v>56</v>
      </c>
      <c r="F683" s="150"/>
      <c r="G683" s="150"/>
      <c r="H683" s="150"/>
      <c r="I683" s="150"/>
      <c r="J683" s="151" t="s">
        <v>98</v>
      </c>
      <c r="K683" s="181" t="s">
        <v>110</v>
      </c>
      <c r="L683" s="181" t="s">
        <v>12</v>
      </c>
      <c r="M683" s="181" t="s">
        <v>13</v>
      </c>
      <c r="N683" s="181" t="s">
        <v>716</v>
      </c>
      <c r="O683" s="181" t="s">
        <v>40</v>
      </c>
      <c r="P683" s="182">
        <v>0</v>
      </c>
      <c r="Q683" s="182"/>
      <c r="R683" s="182"/>
      <c r="S683" s="183" t="s">
        <v>10</v>
      </c>
      <c r="T683" s="184"/>
      <c r="U683" s="185"/>
      <c r="V683" s="184"/>
      <c r="W683" s="185"/>
      <c r="X683" s="184"/>
      <c r="Y683" s="185"/>
    </row>
    <row r="684" spans="1:25" s="186" customFormat="1" ht="40.5" customHeight="1" x14ac:dyDescent="0.3">
      <c r="A684" s="1025"/>
      <c r="B684" s="1028"/>
      <c r="C684" s="149" t="s">
        <v>54</v>
      </c>
      <c r="D684" s="150" t="s">
        <v>55</v>
      </c>
      <c r="E684" s="150" t="s">
        <v>56</v>
      </c>
      <c r="F684" s="150"/>
      <c r="G684" s="150"/>
      <c r="H684" s="150"/>
      <c r="I684" s="150"/>
      <c r="J684" s="151" t="s">
        <v>98</v>
      </c>
      <c r="K684" s="181" t="s">
        <v>110</v>
      </c>
      <c r="L684" s="181" t="s">
        <v>12</v>
      </c>
      <c r="M684" s="181" t="s">
        <v>13</v>
      </c>
      <c r="N684" s="181" t="s">
        <v>716</v>
      </c>
      <c r="O684" s="181" t="s">
        <v>40</v>
      </c>
      <c r="P684" s="182">
        <v>0</v>
      </c>
      <c r="Q684" s="182"/>
      <c r="R684" s="182"/>
      <c r="S684" s="183" t="s">
        <v>10</v>
      </c>
      <c r="T684" s="184"/>
      <c r="U684" s="185"/>
      <c r="V684" s="184"/>
      <c r="W684" s="185"/>
      <c r="X684" s="184"/>
      <c r="Y684" s="185"/>
    </row>
    <row r="685" spans="1:25" s="186" customFormat="1" ht="40.5" customHeight="1" x14ac:dyDescent="0.3">
      <c r="A685" s="1025"/>
      <c r="B685" s="1028"/>
      <c r="C685" s="149" t="s">
        <v>54</v>
      </c>
      <c r="D685" s="150" t="s">
        <v>55</v>
      </c>
      <c r="E685" s="150" t="s">
        <v>56</v>
      </c>
      <c r="F685" s="150"/>
      <c r="G685" s="150"/>
      <c r="H685" s="150"/>
      <c r="I685" s="150"/>
      <c r="J685" s="151" t="s">
        <v>98</v>
      </c>
      <c r="K685" s="181" t="s">
        <v>110</v>
      </c>
      <c r="L685" s="181" t="s">
        <v>12</v>
      </c>
      <c r="M685" s="181" t="s">
        <v>13</v>
      </c>
      <c r="N685" s="181" t="s">
        <v>716</v>
      </c>
      <c r="O685" s="181" t="s">
        <v>40</v>
      </c>
      <c r="P685" s="182">
        <v>0</v>
      </c>
      <c r="Q685" s="182"/>
      <c r="R685" s="182"/>
      <c r="S685" s="183" t="s">
        <v>10</v>
      </c>
      <c r="T685" s="184"/>
      <c r="U685" s="185"/>
      <c r="V685" s="184"/>
      <c r="W685" s="185"/>
      <c r="X685" s="184"/>
      <c r="Y685" s="185"/>
    </row>
    <row r="686" spans="1:25" s="186" customFormat="1" ht="40.5" customHeight="1" x14ac:dyDescent="0.3">
      <c r="A686" s="1025"/>
      <c r="B686" s="1028"/>
      <c r="C686" s="149" t="s">
        <v>54</v>
      </c>
      <c r="D686" s="150" t="s">
        <v>55</v>
      </c>
      <c r="E686" s="150" t="s">
        <v>56</v>
      </c>
      <c r="F686" s="150"/>
      <c r="G686" s="150"/>
      <c r="H686" s="150"/>
      <c r="I686" s="150"/>
      <c r="J686" s="151" t="s">
        <v>98</v>
      </c>
      <c r="K686" s="181" t="s">
        <v>110</v>
      </c>
      <c r="L686" s="181" t="s">
        <v>12</v>
      </c>
      <c r="M686" s="181" t="s">
        <v>13</v>
      </c>
      <c r="N686" s="181" t="s">
        <v>719</v>
      </c>
      <c r="O686" s="181" t="s">
        <v>40</v>
      </c>
      <c r="P686" s="182">
        <v>0</v>
      </c>
      <c r="Q686" s="182"/>
      <c r="R686" s="182"/>
      <c r="S686" s="183" t="s">
        <v>10</v>
      </c>
      <c r="T686" s="184"/>
      <c r="U686" s="185"/>
      <c r="V686" s="184"/>
      <c r="W686" s="185"/>
      <c r="X686" s="184"/>
      <c r="Y686" s="185"/>
    </row>
    <row r="687" spans="1:25" s="186" customFormat="1" ht="40.5" customHeight="1" x14ac:dyDescent="0.3">
      <c r="A687" s="1024" t="s">
        <v>124</v>
      </c>
      <c r="B687" s="1027"/>
      <c r="C687" s="149" t="s">
        <v>54</v>
      </c>
      <c r="D687" s="150" t="s">
        <v>55</v>
      </c>
      <c r="E687" s="150" t="s">
        <v>56</v>
      </c>
      <c r="F687" s="223" t="s">
        <v>56</v>
      </c>
      <c r="G687" s="223" t="s">
        <v>57</v>
      </c>
      <c r="H687" s="223" t="s">
        <v>56</v>
      </c>
      <c r="I687" s="150" t="s">
        <v>64</v>
      </c>
      <c r="J687" s="151" t="s">
        <v>98</v>
      </c>
      <c r="K687" s="181" t="s">
        <v>125</v>
      </c>
      <c r="L687" s="181" t="s">
        <v>12</v>
      </c>
      <c r="M687" s="181" t="s">
        <v>13</v>
      </c>
      <c r="N687" s="181" t="s">
        <v>10</v>
      </c>
      <c r="O687" s="181" t="s">
        <v>14</v>
      </c>
      <c r="P687" s="182">
        <v>0</v>
      </c>
      <c r="Q687" s="182"/>
      <c r="R687" s="182"/>
      <c r="S687" s="183" t="s">
        <v>10</v>
      </c>
      <c r="T687" s="184"/>
      <c r="U687" s="185"/>
      <c r="V687" s="184"/>
      <c r="W687" s="185"/>
      <c r="X687" s="184"/>
      <c r="Y687" s="185"/>
    </row>
    <row r="688" spans="1:25" s="186" customFormat="1" ht="40.5" customHeight="1" x14ac:dyDescent="0.3">
      <c r="A688" s="1025"/>
      <c r="B688" s="1028"/>
      <c r="C688" s="149" t="s">
        <v>54</v>
      </c>
      <c r="D688" s="150" t="s">
        <v>55</v>
      </c>
      <c r="E688" s="150" t="s">
        <v>56</v>
      </c>
      <c r="F688" s="223" t="s">
        <v>56</v>
      </c>
      <c r="G688" s="223" t="s">
        <v>57</v>
      </c>
      <c r="H688" s="223" t="s">
        <v>56</v>
      </c>
      <c r="I688" s="150" t="s">
        <v>64</v>
      </c>
      <c r="J688" s="151" t="s">
        <v>98</v>
      </c>
      <c r="K688" s="181" t="s">
        <v>125</v>
      </c>
      <c r="L688" s="181" t="s">
        <v>52</v>
      </c>
      <c r="M688" s="181" t="s">
        <v>13</v>
      </c>
      <c r="N688" s="181" t="s">
        <v>10</v>
      </c>
      <c r="O688" s="181" t="s">
        <v>14</v>
      </c>
      <c r="P688" s="182">
        <v>0</v>
      </c>
      <c r="Q688" s="182"/>
      <c r="R688" s="182"/>
      <c r="S688" s="183" t="s">
        <v>10</v>
      </c>
      <c r="T688" s="184"/>
      <c r="U688" s="185"/>
      <c r="V688" s="184"/>
      <c r="W688" s="185"/>
      <c r="X688" s="184"/>
      <c r="Y688" s="185"/>
    </row>
    <row r="689" spans="1:25" s="186" customFormat="1" ht="40.5" customHeight="1" x14ac:dyDescent="0.3">
      <c r="A689" s="1025"/>
      <c r="B689" s="1028"/>
      <c r="C689" s="149" t="s">
        <v>54</v>
      </c>
      <c r="D689" s="150" t="s">
        <v>55</v>
      </c>
      <c r="E689" s="150" t="s">
        <v>56</v>
      </c>
      <c r="F689" s="223" t="s">
        <v>56</v>
      </c>
      <c r="G689" s="223" t="s">
        <v>57</v>
      </c>
      <c r="H689" s="223" t="s">
        <v>56</v>
      </c>
      <c r="I689" s="150" t="s">
        <v>64</v>
      </c>
      <c r="J689" s="151" t="s">
        <v>98</v>
      </c>
      <c r="K689" s="181" t="s">
        <v>125</v>
      </c>
      <c r="L689" s="181" t="s">
        <v>12</v>
      </c>
      <c r="M689" s="181" t="s">
        <v>13</v>
      </c>
      <c r="N689" s="181" t="s">
        <v>10</v>
      </c>
      <c r="O689" s="181" t="s">
        <v>656</v>
      </c>
      <c r="P689" s="182">
        <v>0</v>
      </c>
      <c r="Q689" s="182"/>
      <c r="R689" s="182"/>
      <c r="S689" s="183" t="s">
        <v>10</v>
      </c>
      <c r="T689" s="184"/>
      <c r="U689" s="185"/>
      <c r="V689" s="184"/>
      <c r="W689" s="185"/>
      <c r="X689" s="184"/>
      <c r="Y689" s="185"/>
    </row>
    <row r="690" spans="1:25" s="186" customFormat="1" ht="40.5" customHeight="1" x14ac:dyDescent="0.3">
      <c r="A690" s="1025"/>
      <c r="B690" s="1028"/>
      <c r="C690" s="149" t="s">
        <v>54</v>
      </c>
      <c r="D690" s="150" t="s">
        <v>55</v>
      </c>
      <c r="E690" s="150" t="s">
        <v>56</v>
      </c>
      <c r="F690" s="223" t="s">
        <v>56</v>
      </c>
      <c r="G690" s="223" t="s">
        <v>57</v>
      </c>
      <c r="H690" s="223" t="s">
        <v>56</v>
      </c>
      <c r="I690" s="150" t="s">
        <v>64</v>
      </c>
      <c r="J690" s="151" t="s">
        <v>98</v>
      </c>
      <c r="K690" s="181" t="s">
        <v>125</v>
      </c>
      <c r="L690" s="181" t="s">
        <v>52</v>
      </c>
      <c r="M690" s="181" t="s">
        <v>13</v>
      </c>
      <c r="N690" s="181" t="s">
        <v>10</v>
      </c>
      <c r="O690" s="181" t="s">
        <v>656</v>
      </c>
      <c r="P690" s="182">
        <v>0</v>
      </c>
      <c r="Q690" s="182"/>
      <c r="R690" s="182"/>
      <c r="S690" s="183" t="s">
        <v>10</v>
      </c>
      <c r="T690" s="184"/>
      <c r="U690" s="185"/>
      <c r="V690" s="184"/>
      <c r="W690" s="185"/>
      <c r="X690" s="184"/>
      <c r="Y690" s="185"/>
    </row>
    <row r="691" spans="1:25" s="186" customFormat="1" ht="40.5" customHeight="1" x14ac:dyDescent="0.3">
      <c r="A691" s="1025"/>
      <c r="B691" s="1028"/>
      <c r="C691" s="149" t="s">
        <v>54</v>
      </c>
      <c r="D691" s="150" t="s">
        <v>55</v>
      </c>
      <c r="E691" s="150" t="s">
        <v>56</v>
      </c>
      <c r="F691" s="223" t="s">
        <v>56</v>
      </c>
      <c r="G691" s="223" t="s">
        <v>57</v>
      </c>
      <c r="H691" s="223" t="s">
        <v>56</v>
      </c>
      <c r="I691" s="150" t="s">
        <v>64</v>
      </c>
      <c r="J691" s="151" t="s">
        <v>98</v>
      </c>
      <c r="K691" s="181" t="s">
        <v>125</v>
      </c>
      <c r="L691" s="181" t="s">
        <v>12</v>
      </c>
      <c r="M691" s="181" t="s">
        <v>13</v>
      </c>
      <c r="N691" s="181" t="s">
        <v>34</v>
      </c>
      <c r="O691" s="181" t="s">
        <v>25</v>
      </c>
      <c r="P691" s="182">
        <f>'347 (2022)Р-Н'!D17</f>
        <v>0</v>
      </c>
      <c r="Q691" s="182"/>
      <c r="R691" s="182"/>
      <c r="S691" s="183" t="s">
        <v>10</v>
      </c>
      <c r="T691" s="184"/>
      <c r="U691" s="185"/>
      <c r="V691" s="184"/>
      <c r="W691" s="185"/>
      <c r="X691" s="184"/>
      <c r="Y691" s="185"/>
    </row>
    <row r="692" spans="1:25" s="186" customFormat="1" ht="40.5" customHeight="1" x14ac:dyDescent="0.3">
      <c r="A692" s="1025"/>
      <c r="B692" s="1028"/>
      <c r="C692" s="149" t="s">
        <v>54</v>
      </c>
      <c r="D692" s="150" t="s">
        <v>55</v>
      </c>
      <c r="E692" s="150" t="s">
        <v>56</v>
      </c>
      <c r="F692" s="223" t="s">
        <v>56</v>
      </c>
      <c r="G692" s="223" t="s">
        <v>57</v>
      </c>
      <c r="H692" s="223" t="s">
        <v>56</v>
      </c>
      <c r="I692" s="150" t="s">
        <v>64</v>
      </c>
      <c r="J692" s="151" t="s">
        <v>98</v>
      </c>
      <c r="K692" s="181" t="s">
        <v>125</v>
      </c>
      <c r="L692" s="181" t="s">
        <v>52</v>
      </c>
      <c r="M692" s="181" t="s">
        <v>13</v>
      </c>
      <c r="N692" s="181" t="s">
        <v>10</v>
      </c>
      <c r="O692" s="181" t="s">
        <v>25</v>
      </c>
      <c r="P692" s="182">
        <f>'347 (2022)Р-Н'!D22+'347 (2022)Р-Н'!D27</f>
        <v>0</v>
      </c>
      <c r="Q692" s="182"/>
      <c r="R692" s="182"/>
      <c r="S692" s="183" t="s">
        <v>10</v>
      </c>
      <c r="T692" s="184"/>
      <c r="U692" s="185"/>
      <c r="V692" s="184"/>
      <c r="W692" s="185"/>
      <c r="X692" s="184"/>
      <c r="Y692" s="185"/>
    </row>
    <row r="693" spans="1:25" s="186" customFormat="1" ht="40.5" customHeight="1" x14ac:dyDescent="0.3">
      <c r="A693" s="1025"/>
      <c r="B693" s="1028"/>
      <c r="C693" s="149" t="s">
        <v>54</v>
      </c>
      <c r="D693" s="150" t="s">
        <v>55</v>
      </c>
      <c r="E693" s="150" t="s">
        <v>56</v>
      </c>
      <c r="F693" s="150" t="s">
        <v>56</v>
      </c>
      <c r="G693" s="150" t="s">
        <v>57</v>
      </c>
      <c r="H693" s="150" t="s">
        <v>56</v>
      </c>
      <c r="I693" s="150" t="s">
        <v>799</v>
      </c>
      <c r="J693" s="151" t="s">
        <v>98</v>
      </c>
      <c r="K693" s="181" t="s">
        <v>125</v>
      </c>
      <c r="L693" s="181" t="s">
        <v>12</v>
      </c>
      <c r="M693" s="181" t="s">
        <v>13</v>
      </c>
      <c r="N693" s="181" t="s">
        <v>42</v>
      </c>
      <c r="O693" s="181" t="s">
        <v>40</v>
      </c>
      <c r="P693" s="182">
        <v>0</v>
      </c>
      <c r="Q693" s="182"/>
      <c r="R693" s="182"/>
      <c r="S693" s="183" t="s">
        <v>10</v>
      </c>
      <c r="T693" s="184"/>
      <c r="U693" s="185"/>
      <c r="V693" s="184"/>
      <c r="W693" s="185"/>
      <c r="X693" s="184"/>
      <c r="Y693" s="185"/>
    </row>
    <row r="694" spans="1:25" s="186" customFormat="1" ht="40.5" customHeight="1" x14ac:dyDescent="0.3">
      <c r="A694" s="1025"/>
      <c r="B694" s="1028"/>
      <c r="C694" s="149" t="s">
        <v>54</v>
      </c>
      <c r="D694" s="150" t="s">
        <v>55</v>
      </c>
      <c r="E694" s="150" t="s">
        <v>56</v>
      </c>
      <c r="F694" s="150"/>
      <c r="G694" s="150"/>
      <c r="H694" s="150"/>
      <c r="I694" s="150"/>
      <c r="J694" s="151" t="s">
        <v>98</v>
      </c>
      <c r="K694" s="181" t="s">
        <v>125</v>
      </c>
      <c r="L694" s="181" t="s">
        <v>12</v>
      </c>
      <c r="M694" s="181" t="s">
        <v>13</v>
      </c>
      <c r="N694" s="181" t="s">
        <v>624</v>
      </c>
      <c r="O694" s="181" t="s">
        <v>43</v>
      </c>
      <c r="P694" s="182">
        <v>0</v>
      </c>
      <c r="Q694" s="182"/>
      <c r="R694" s="182"/>
      <c r="S694" s="183" t="s">
        <v>10</v>
      </c>
      <c r="T694" s="184"/>
      <c r="U694" s="185"/>
      <c r="V694" s="184"/>
      <c r="W694" s="185"/>
      <c r="X694" s="184"/>
      <c r="Y694" s="185"/>
    </row>
    <row r="695" spans="1:25" s="186" customFormat="1" ht="40.5" customHeight="1" x14ac:dyDescent="0.3">
      <c r="A695" s="1025"/>
      <c r="B695" s="1028"/>
      <c r="C695" s="149" t="s">
        <v>54</v>
      </c>
      <c r="D695" s="150" t="s">
        <v>55</v>
      </c>
      <c r="E695" s="150" t="s">
        <v>56</v>
      </c>
      <c r="F695" s="150"/>
      <c r="G695" s="150"/>
      <c r="H695" s="150"/>
      <c r="I695" s="150"/>
      <c r="J695" s="151" t="s">
        <v>98</v>
      </c>
      <c r="K695" s="181" t="s">
        <v>125</v>
      </c>
      <c r="L695" s="181" t="s">
        <v>12</v>
      </c>
      <c r="M695" s="181" t="s">
        <v>13</v>
      </c>
      <c r="N695" s="181" t="s">
        <v>624</v>
      </c>
      <c r="O695" s="181" t="s">
        <v>43</v>
      </c>
      <c r="P695" s="182">
        <v>0</v>
      </c>
      <c r="Q695" s="182"/>
      <c r="R695" s="182"/>
      <c r="S695" s="183" t="s">
        <v>10</v>
      </c>
      <c r="T695" s="184"/>
      <c r="U695" s="185"/>
      <c r="V695" s="184"/>
      <c r="W695" s="185"/>
      <c r="X695" s="184"/>
      <c r="Y695" s="185"/>
    </row>
    <row r="696" spans="1:25" s="186" customFormat="1" ht="40.5" customHeight="1" x14ac:dyDescent="0.3">
      <c r="A696" s="1025"/>
      <c r="B696" s="1028"/>
      <c r="C696" s="149" t="s">
        <v>54</v>
      </c>
      <c r="D696" s="150" t="s">
        <v>55</v>
      </c>
      <c r="E696" s="150" t="s">
        <v>56</v>
      </c>
      <c r="F696" s="150"/>
      <c r="G696" s="150"/>
      <c r="H696" s="150"/>
      <c r="I696" s="150"/>
      <c r="J696" s="151" t="s">
        <v>98</v>
      </c>
      <c r="K696" s="181" t="s">
        <v>125</v>
      </c>
      <c r="L696" s="181" t="s">
        <v>12</v>
      </c>
      <c r="M696" s="181" t="s">
        <v>13</v>
      </c>
      <c r="N696" s="181" t="s">
        <v>624</v>
      </c>
      <c r="O696" s="181" t="s">
        <v>43</v>
      </c>
      <c r="P696" s="182">
        <v>0</v>
      </c>
      <c r="Q696" s="182"/>
      <c r="R696" s="182"/>
      <c r="S696" s="183" t="s">
        <v>10</v>
      </c>
      <c r="T696" s="184"/>
      <c r="U696" s="185"/>
      <c r="V696" s="184"/>
      <c r="W696" s="185"/>
      <c r="X696" s="184"/>
      <c r="Y696" s="185"/>
    </row>
    <row r="697" spans="1:25" s="186" customFormat="1" ht="40.5" customHeight="1" x14ac:dyDescent="0.3">
      <c r="A697" s="1025"/>
      <c r="B697" s="1028"/>
      <c r="C697" s="149" t="s">
        <v>54</v>
      </c>
      <c r="D697" s="150" t="s">
        <v>55</v>
      </c>
      <c r="E697" s="150" t="s">
        <v>56</v>
      </c>
      <c r="F697" s="150"/>
      <c r="G697" s="150"/>
      <c r="H697" s="150"/>
      <c r="I697" s="150"/>
      <c r="J697" s="151" t="s">
        <v>98</v>
      </c>
      <c r="K697" s="181" t="s">
        <v>125</v>
      </c>
      <c r="L697" s="181" t="s">
        <v>12</v>
      </c>
      <c r="M697" s="181" t="s">
        <v>13</v>
      </c>
      <c r="N697" s="181" t="s">
        <v>658</v>
      </c>
      <c r="O697" s="181" t="s">
        <v>40</v>
      </c>
      <c r="P697" s="182">
        <v>0</v>
      </c>
      <c r="Q697" s="182"/>
      <c r="R697" s="182"/>
      <c r="S697" s="183" t="s">
        <v>10</v>
      </c>
      <c r="T697" s="184"/>
      <c r="U697" s="185"/>
      <c r="V697" s="184"/>
      <c r="W697" s="185"/>
      <c r="X697" s="184"/>
      <c r="Y697" s="185"/>
    </row>
    <row r="698" spans="1:25" s="186" customFormat="1" ht="40.5" customHeight="1" x14ac:dyDescent="0.3">
      <c r="A698" s="1026"/>
      <c r="B698" s="1029"/>
      <c r="C698" s="149" t="s">
        <v>54</v>
      </c>
      <c r="D698" s="150" t="s">
        <v>55</v>
      </c>
      <c r="E698" s="150" t="s">
        <v>56</v>
      </c>
      <c r="F698" s="150"/>
      <c r="G698" s="150"/>
      <c r="H698" s="150"/>
      <c r="I698" s="150"/>
      <c r="J698" s="151" t="s">
        <v>98</v>
      </c>
      <c r="K698" s="181" t="s">
        <v>125</v>
      </c>
      <c r="L698" s="181" t="s">
        <v>12</v>
      </c>
      <c r="M698" s="181" t="s">
        <v>13</v>
      </c>
      <c r="N698" s="181" t="s">
        <v>658</v>
      </c>
      <c r="O698" s="181" t="s">
        <v>40</v>
      </c>
      <c r="P698" s="182">
        <v>0</v>
      </c>
      <c r="Q698" s="182"/>
      <c r="R698" s="182"/>
      <c r="S698" s="183" t="s">
        <v>10</v>
      </c>
      <c r="T698" s="184"/>
      <c r="U698" s="185"/>
      <c r="V698" s="184"/>
      <c r="W698" s="185"/>
      <c r="X698" s="184"/>
      <c r="Y698" s="185"/>
    </row>
    <row r="699" spans="1:25" s="186" customFormat="1" ht="40.5" customHeight="1" x14ac:dyDescent="0.3">
      <c r="A699" s="1024" t="s">
        <v>111</v>
      </c>
      <c r="B699" s="1027"/>
      <c r="C699" s="149" t="s">
        <v>54</v>
      </c>
      <c r="D699" s="150" t="s">
        <v>55</v>
      </c>
      <c r="E699" s="150" t="s">
        <v>56</v>
      </c>
      <c r="F699" s="223" t="s">
        <v>56</v>
      </c>
      <c r="G699" s="223" t="s">
        <v>57</v>
      </c>
      <c r="H699" s="223" t="s">
        <v>56</v>
      </c>
      <c r="I699" s="150" t="s">
        <v>64</v>
      </c>
      <c r="J699" s="151" t="s">
        <v>98</v>
      </c>
      <c r="K699" s="181" t="s">
        <v>112</v>
      </c>
      <c r="L699" s="181" t="s">
        <v>12</v>
      </c>
      <c r="M699" s="181" t="s">
        <v>13</v>
      </c>
      <c r="N699" s="181" t="s">
        <v>10</v>
      </c>
      <c r="O699" s="181" t="s">
        <v>14</v>
      </c>
      <c r="P699" s="182">
        <v>0</v>
      </c>
      <c r="Q699" s="182"/>
      <c r="R699" s="182"/>
      <c r="S699" s="183" t="s">
        <v>10</v>
      </c>
      <c r="T699" s="184"/>
      <c r="U699" s="185"/>
      <c r="V699" s="184"/>
      <c r="W699" s="185"/>
      <c r="X699" s="184"/>
      <c r="Y699" s="185"/>
    </row>
    <row r="700" spans="1:25" s="186" customFormat="1" ht="40.5" customHeight="1" x14ac:dyDescent="0.3">
      <c r="A700" s="1025"/>
      <c r="B700" s="1028"/>
      <c r="C700" s="149" t="s">
        <v>54</v>
      </c>
      <c r="D700" s="150" t="s">
        <v>55</v>
      </c>
      <c r="E700" s="150" t="s">
        <v>56</v>
      </c>
      <c r="F700" s="223" t="s">
        <v>56</v>
      </c>
      <c r="G700" s="223" t="s">
        <v>57</v>
      </c>
      <c r="H700" s="223" t="s">
        <v>56</v>
      </c>
      <c r="I700" s="150" t="s">
        <v>64</v>
      </c>
      <c r="J700" s="151" t="s">
        <v>98</v>
      </c>
      <c r="K700" s="181" t="s">
        <v>112</v>
      </c>
      <c r="L700" s="181" t="s">
        <v>52</v>
      </c>
      <c r="M700" s="181" t="s">
        <v>13</v>
      </c>
      <c r="N700" s="181" t="s">
        <v>10</v>
      </c>
      <c r="O700" s="181" t="s">
        <v>14</v>
      </c>
      <c r="P700" s="182">
        <v>0</v>
      </c>
      <c r="Q700" s="182"/>
      <c r="R700" s="182"/>
      <c r="S700" s="183" t="s">
        <v>10</v>
      </c>
      <c r="T700" s="184"/>
      <c r="U700" s="185"/>
      <c r="V700" s="184"/>
      <c r="W700" s="185"/>
      <c r="X700" s="184"/>
      <c r="Y700" s="185"/>
    </row>
    <row r="701" spans="1:25" s="186" customFormat="1" ht="40.5" customHeight="1" x14ac:dyDescent="0.3">
      <c r="A701" s="1025"/>
      <c r="B701" s="1028"/>
      <c r="C701" s="149" t="s">
        <v>54</v>
      </c>
      <c r="D701" s="150" t="s">
        <v>55</v>
      </c>
      <c r="E701" s="150" t="s">
        <v>56</v>
      </c>
      <c r="F701" s="223" t="s">
        <v>56</v>
      </c>
      <c r="G701" s="223" t="s">
        <v>57</v>
      </c>
      <c r="H701" s="223" t="s">
        <v>56</v>
      </c>
      <c r="I701" s="150" t="s">
        <v>64</v>
      </c>
      <c r="J701" s="151" t="s">
        <v>98</v>
      </c>
      <c r="K701" s="181" t="s">
        <v>112</v>
      </c>
      <c r="L701" s="181" t="s">
        <v>12</v>
      </c>
      <c r="M701" s="181" t="s">
        <v>13</v>
      </c>
      <c r="N701" s="181" t="s">
        <v>34</v>
      </c>
      <c r="O701" s="181" t="s">
        <v>25</v>
      </c>
      <c r="P701" s="182">
        <v>0</v>
      </c>
      <c r="Q701" s="182"/>
      <c r="R701" s="182"/>
      <c r="S701" s="183" t="s">
        <v>10</v>
      </c>
      <c r="T701" s="184"/>
      <c r="U701" s="185"/>
      <c r="V701" s="184"/>
      <c r="W701" s="185"/>
      <c r="X701" s="184"/>
      <c r="Y701" s="185"/>
    </row>
    <row r="702" spans="1:25" s="186" customFormat="1" ht="40.5" customHeight="1" x14ac:dyDescent="0.3">
      <c r="A702" s="1025"/>
      <c r="B702" s="1028"/>
      <c r="C702" s="149" t="s">
        <v>54</v>
      </c>
      <c r="D702" s="150" t="s">
        <v>55</v>
      </c>
      <c r="E702" s="150" t="s">
        <v>56</v>
      </c>
      <c r="F702" s="223" t="s">
        <v>56</v>
      </c>
      <c r="G702" s="223" t="s">
        <v>57</v>
      </c>
      <c r="H702" s="223" t="s">
        <v>56</v>
      </c>
      <c r="I702" s="150" t="s">
        <v>64</v>
      </c>
      <c r="J702" s="151" t="s">
        <v>98</v>
      </c>
      <c r="K702" s="181" t="s">
        <v>112</v>
      </c>
      <c r="L702" s="181" t="s">
        <v>52</v>
      </c>
      <c r="M702" s="181" t="s">
        <v>13</v>
      </c>
      <c r="N702" s="181" t="s">
        <v>10</v>
      </c>
      <c r="O702" s="181" t="s">
        <v>25</v>
      </c>
      <c r="P702" s="182">
        <v>0</v>
      </c>
      <c r="Q702" s="182"/>
      <c r="R702" s="182"/>
      <c r="S702" s="183" t="s">
        <v>10</v>
      </c>
      <c r="T702" s="184"/>
      <c r="U702" s="185"/>
      <c r="V702" s="184"/>
      <c r="W702" s="185"/>
      <c r="X702" s="184"/>
      <c r="Y702" s="185"/>
    </row>
    <row r="703" spans="1:25" s="186" customFormat="1" ht="40.5" customHeight="1" x14ac:dyDescent="0.3">
      <c r="A703" s="1025"/>
      <c r="B703" s="1028"/>
      <c r="C703" s="149" t="s">
        <v>54</v>
      </c>
      <c r="D703" s="150" t="s">
        <v>55</v>
      </c>
      <c r="E703" s="150" t="s">
        <v>56</v>
      </c>
      <c r="F703" s="223" t="s">
        <v>56</v>
      </c>
      <c r="G703" s="223" t="s">
        <v>57</v>
      </c>
      <c r="H703" s="223" t="s">
        <v>56</v>
      </c>
      <c r="I703" s="150" t="s">
        <v>58</v>
      </c>
      <c r="J703" s="151" t="s">
        <v>98</v>
      </c>
      <c r="K703" s="181" t="s">
        <v>112</v>
      </c>
      <c r="L703" s="181" t="s">
        <v>12</v>
      </c>
      <c r="M703" s="181" t="s">
        <v>13</v>
      </c>
      <c r="N703" s="181" t="s">
        <v>20</v>
      </c>
      <c r="O703" s="181" t="s">
        <v>21</v>
      </c>
      <c r="P703" s="182">
        <f>'349 (2022)КРАЙ'!D20</f>
        <v>18000</v>
      </c>
      <c r="Q703" s="182">
        <f>'349 (2023)КРАЙ'!D19</f>
        <v>18000</v>
      </c>
      <c r="R703" s="182">
        <f>'349 (2024)КРАЙ'!D19</f>
        <v>18000</v>
      </c>
      <c r="S703" s="183" t="s">
        <v>10</v>
      </c>
      <c r="T703" s="184"/>
      <c r="U703" s="185"/>
      <c r="V703" s="184"/>
      <c r="W703" s="185"/>
      <c r="X703" s="184"/>
      <c r="Y703" s="185"/>
    </row>
    <row r="704" spans="1:25" s="186" customFormat="1" ht="40.5" customHeight="1" x14ac:dyDescent="0.3">
      <c r="A704" s="1025"/>
      <c r="B704" s="1028"/>
      <c r="C704" s="149" t="s">
        <v>54</v>
      </c>
      <c r="D704" s="150" t="s">
        <v>55</v>
      </c>
      <c r="E704" s="150" t="s">
        <v>56</v>
      </c>
      <c r="F704" s="223" t="s">
        <v>56</v>
      </c>
      <c r="G704" s="223" t="s">
        <v>57</v>
      </c>
      <c r="H704" s="223" t="s">
        <v>56</v>
      </c>
      <c r="I704" s="150" t="s">
        <v>58</v>
      </c>
      <c r="J704" s="151" t="s">
        <v>98</v>
      </c>
      <c r="K704" s="181" t="s">
        <v>112</v>
      </c>
      <c r="L704" s="181" t="s">
        <v>52</v>
      </c>
      <c r="M704" s="181" t="s">
        <v>13</v>
      </c>
      <c r="N704" s="181" t="s">
        <v>10</v>
      </c>
      <c r="O704" s="181" t="s">
        <v>21</v>
      </c>
      <c r="P704" s="182">
        <f>'349 (2022)КРАЙ'!D28</f>
        <v>0</v>
      </c>
      <c r="Q704" s="182"/>
      <c r="R704" s="182"/>
      <c r="S704" s="183" t="s">
        <v>10</v>
      </c>
      <c r="T704" s="184"/>
      <c r="U704" s="185"/>
      <c r="V704" s="184"/>
      <c r="W704" s="185"/>
      <c r="X704" s="184"/>
      <c r="Y704" s="185"/>
    </row>
    <row r="705" spans="1:25" s="186" customFormat="1" ht="40.5" customHeight="1" x14ac:dyDescent="0.3">
      <c r="A705" s="1025"/>
      <c r="B705" s="1028"/>
      <c r="C705" s="149" t="s">
        <v>54</v>
      </c>
      <c r="D705" s="150" t="s">
        <v>55</v>
      </c>
      <c r="E705" s="150" t="s">
        <v>56</v>
      </c>
      <c r="F705" s="150" t="s">
        <v>56</v>
      </c>
      <c r="G705" s="150" t="s">
        <v>57</v>
      </c>
      <c r="H705" s="150" t="s">
        <v>56</v>
      </c>
      <c r="I705" s="150" t="s">
        <v>799</v>
      </c>
      <c r="J705" s="151" t="s">
        <v>98</v>
      </c>
      <c r="K705" s="181" t="s">
        <v>112</v>
      </c>
      <c r="L705" s="181" t="s">
        <v>12</v>
      </c>
      <c r="M705" s="181" t="s">
        <v>13</v>
      </c>
      <c r="N705" s="181" t="s">
        <v>42</v>
      </c>
      <c r="O705" s="181" t="s">
        <v>40</v>
      </c>
      <c r="P705" s="182">
        <v>0</v>
      </c>
      <c r="Q705" s="182"/>
      <c r="R705" s="182"/>
      <c r="S705" s="183" t="s">
        <v>10</v>
      </c>
      <c r="T705" s="184"/>
      <c r="U705" s="185"/>
      <c r="V705" s="184"/>
      <c r="W705" s="185"/>
      <c r="X705" s="184"/>
      <c r="Y705" s="185"/>
    </row>
    <row r="706" spans="1:25" s="186" customFormat="1" ht="40.5" customHeight="1" x14ac:dyDescent="0.3">
      <c r="A706" s="1025"/>
      <c r="B706" s="1028"/>
      <c r="C706" s="149" t="s">
        <v>54</v>
      </c>
      <c r="D706" s="150" t="s">
        <v>55</v>
      </c>
      <c r="E706" s="150" t="s">
        <v>56</v>
      </c>
      <c r="F706" s="150"/>
      <c r="G706" s="150"/>
      <c r="H706" s="150"/>
      <c r="I706" s="150"/>
      <c r="J706" s="151" t="s">
        <v>98</v>
      </c>
      <c r="K706" s="181" t="s">
        <v>112</v>
      </c>
      <c r="L706" s="181" t="s">
        <v>12</v>
      </c>
      <c r="M706" s="181" t="s">
        <v>13</v>
      </c>
      <c r="N706" s="181" t="s">
        <v>624</v>
      </c>
      <c r="O706" s="181" t="s">
        <v>43</v>
      </c>
      <c r="P706" s="182">
        <v>0</v>
      </c>
      <c r="Q706" s="182"/>
      <c r="R706" s="182"/>
      <c r="S706" s="183" t="s">
        <v>10</v>
      </c>
      <c r="T706" s="184"/>
      <c r="U706" s="185"/>
      <c r="V706" s="184"/>
      <c r="W706" s="185"/>
      <c r="X706" s="184"/>
      <c r="Y706" s="185"/>
    </row>
    <row r="707" spans="1:25" s="186" customFormat="1" ht="40.5" customHeight="1" x14ac:dyDescent="0.3">
      <c r="A707" s="1025"/>
      <c r="B707" s="1028"/>
      <c r="C707" s="149" t="s">
        <v>54</v>
      </c>
      <c r="D707" s="150" t="s">
        <v>55</v>
      </c>
      <c r="E707" s="150" t="s">
        <v>56</v>
      </c>
      <c r="F707" s="150"/>
      <c r="G707" s="150"/>
      <c r="H707" s="150"/>
      <c r="I707" s="150"/>
      <c r="J707" s="151" t="s">
        <v>98</v>
      </c>
      <c r="K707" s="181" t="s">
        <v>112</v>
      </c>
      <c r="L707" s="181" t="s">
        <v>12</v>
      </c>
      <c r="M707" s="181" t="s">
        <v>13</v>
      </c>
      <c r="N707" s="181" t="s">
        <v>624</v>
      </c>
      <c r="O707" s="181" t="s">
        <v>43</v>
      </c>
      <c r="P707" s="182">
        <v>0</v>
      </c>
      <c r="Q707" s="182"/>
      <c r="R707" s="182"/>
      <c r="S707" s="183" t="s">
        <v>10</v>
      </c>
      <c r="T707" s="184"/>
      <c r="U707" s="185"/>
      <c r="V707" s="184"/>
      <c r="W707" s="185"/>
      <c r="X707" s="184"/>
      <c r="Y707" s="185"/>
    </row>
    <row r="708" spans="1:25" s="186" customFormat="1" ht="40.5" customHeight="1" x14ac:dyDescent="0.3">
      <c r="A708" s="1025"/>
      <c r="B708" s="1028"/>
      <c r="C708" s="149" t="s">
        <v>54</v>
      </c>
      <c r="D708" s="150" t="s">
        <v>55</v>
      </c>
      <c r="E708" s="150" t="s">
        <v>56</v>
      </c>
      <c r="F708" s="150"/>
      <c r="G708" s="150"/>
      <c r="H708" s="150"/>
      <c r="I708" s="150"/>
      <c r="J708" s="151" t="s">
        <v>98</v>
      </c>
      <c r="K708" s="181" t="s">
        <v>112</v>
      </c>
      <c r="L708" s="181" t="s">
        <v>12</v>
      </c>
      <c r="M708" s="181" t="s">
        <v>13</v>
      </c>
      <c r="N708" s="181" t="s">
        <v>624</v>
      </c>
      <c r="O708" s="181" t="s">
        <v>43</v>
      </c>
      <c r="P708" s="182">
        <v>0</v>
      </c>
      <c r="Q708" s="182"/>
      <c r="R708" s="182"/>
      <c r="S708" s="183" t="s">
        <v>10</v>
      </c>
      <c r="T708" s="184"/>
      <c r="U708" s="185"/>
      <c r="V708" s="184"/>
      <c r="W708" s="185"/>
      <c r="X708" s="184"/>
      <c r="Y708" s="185"/>
    </row>
    <row r="709" spans="1:25" s="186" customFormat="1" ht="41.25" customHeight="1" x14ac:dyDescent="0.3">
      <c r="A709" s="1025"/>
      <c r="B709" s="1028"/>
      <c r="C709" s="149" t="s">
        <v>54</v>
      </c>
      <c r="D709" s="150" t="s">
        <v>55</v>
      </c>
      <c r="E709" s="150" t="s">
        <v>56</v>
      </c>
      <c r="F709" s="150"/>
      <c r="G709" s="150"/>
      <c r="H709" s="150"/>
      <c r="I709" s="150"/>
      <c r="J709" s="151" t="s">
        <v>98</v>
      </c>
      <c r="K709" s="181" t="s">
        <v>112</v>
      </c>
      <c r="L709" s="181" t="s">
        <v>12</v>
      </c>
      <c r="M709" s="181" t="s">
        <v>13</v>
      </c>
      <c r="N709" s="181" t="s">
        <v>658</v>
      </c>
      <c r="O709" s="181" t="s">
        <v>40</v>
      </c>
      <c r="P709" s="182">
        <v>0</v>
      </c>
      <c r="Q709" s="182"/>
      <c r="R709" s="182"/>
      <c r="S709" s="183" t="s">
        <v>10</v>
      </c>
      <c r="T709" s="184"/>
      <c r="U709" s="185"/>
      <c r="V709" s="184"/>
      <c r="W709" s="185"/>
      <c r="X709" s="184"/>
      <c r="Y709" s="185"/>
    </row>
    <row r="710" spans="1:25" s="169" customFormat="1" ht="48" customHeight="1" x14ac:dyDescent="0.3">
      <c r="A710" s="206" t="s">
        <v>798</v>
      </c>
      <c r="B710" s="207">
        <v>2645</v>
      </c>
      <c r="C710" s="1035" t="s">
        <v>10</v>
      </c>
      <c r="D710" s="1036"/>
      <c r="E710" s="1036"/>
      <c r="F710" s="1036"/>
      <c r="G710" s="1036"/>
      <c r="H710" s="1036"/>
      <c r="I710" s="1036"/>
      <c r="J710" s="1037"/>
      <c r="K710" s="1035" t="s">
        <v>10</v>
      </c>
      <c r="L710" s="1036"/>
      <c r="M710" s="1036"/>
      <c r="N710" s="1036"/>
      <c r="O710" s="1037"/>
      <c r="P710" s="208">
        <f>SUM(P712:P715)</f>
        <v>2257962.0099999998</v>
      </c>
      <c r="Q710" s="208">
        <f>SUM(Q712:Q715)</f>
        <v>2006034.41</v>
      </c>
      <c r="R710" s="208">
        <f>SUM(R712:R715)</f>
        <v>2083091.66</v>
      </c>
      <c r="S710" s="209" t="s">
        <v>10</v>
      </c>
      <c r="T710" s="168"/>
      <c r="U710" s="224"/>
      <c r="V710" s="168"/>
      <c r="W710" s="224"/>
      <c r="X710" s="168"/>
      <c r="Y710" s="224"/>
    </row>
    <row r="711" spans="1:25" s="186" customFormat="1" ht="15.75" customHeight="1" x14ac:dyDescent="0.3">
      <c r="A711" s="179" t="s">
        <v>171</v>
      </c>
      <c r="B711" s="146"/>
      <c r="C711" s="149"/>
      <c r="D711" s="150"/>
      <c r="E711" s="150"/>
      <c r="F711" s="150"/>
      <c r="G711" s="150"/>
      <c r="H711" s="150"/>
      <c r="I711" s="150"/>
      <c r="J711" s="151"/>
      <c r="K711" s="149"/>
      <c r="L711" s="150"/>
      <c r="M711" s="150"/>
      <c r="N711" s="150"/>
      <c r="O711" s="151"/>
      <c r="P711" s="182"/>
      <c r="Q711" s="182"/>
      <c r="R711" s="182"/>
      <c r="S711" s="183" t="s">
        <v>10</v>
      </c>
      <c r="T711" s="184"/>
      <c r="U711" s="185"/>
      <c r="V711" s="184"/>
      <c r="W711" s="185"/>
      <c r="X711" s="184"/>
      <c r="Y711" s="185"/>
    </row>
    <row r="712" spans="1:25" s="186" customFormat="1" ht="42" customHeight="1" x14ac:dyDescent="0.3">
      <c r="A712" s="1024" t="s">
        <v>113</v>
      </c>
      <c r="B712" s="1027"/>
      <c r="C712" s="149" t="s">
        <v>54</v>
      </c>
      <c r="D712" s="150" t="s">
        <v>55</v>
      </c>
      <c r="E712" s="150" t="s">
        <v>56</v>
      </c>
      <c r="F712" s="150" t="s">
        <v>56</v>
      </c>
      <c r="G712" s="150" t="s">
        <v>57</v>
      </c>
      <c r="H712" s="150" t="s">
        <v>56</v>
      </c>
      <c r="I712" s="150" t="s">
        <v>64</v>
      </c>
      <c r="J712" s="151" t="s">
        <v>797</v>
      </c>
      <c r="K712" s="181" t="s">
        <v>114</v>
      </c>
      <c r="L712" s="181" t="s">
        <v>12</v>
      </c>
      <c r="M712" s="181" t="s">
        <v>13</v>
      </c>
      <c r="N712" s="181" t="s">
        <v>10</v>
      </c>
      <c r="O712" s="181" t="s">
        <v>14</v>
      </c>
      <c r="P712" s="182">
        <f>'223 КВР 247 (2022)ВНЕБ, 130Д'!E18+'223 КВР 247 (2022)ВНЕБ, 150Д'!E18</f>
        <v>95000</v>
      </c>
      <c r="Q712" s="182">
        <f>'223 КВР 247 (2023)ВНЕБ, 130Д'!E17</f>
        <v>95000</v>
      </c>
      <c r="R712" s="182">
        <f>'223 КВР 247 (2024)ВНЕБ, 130Д'!E17</f>
        <v>95000</v>
      </c>
      <c r="S712" s="183" t="s">
        <v>10</v>
      </c>
      <c r="T712" s="184"/>
      <c r="U712" s="185"/>
      <c r="V712" s="184"/>
      <c r="W712" s="185"/>
      <c r="X712" s="184"/>
      <c r="Y712" s="185"/>
    </row>
    <row r="713" spans="1:25" s="186" customFormat="1" ht="42" customHeight="1" x14ac:dyDescent="0.3">
      <c r="A713" s="1025"/>
      <c r="B713" s="1028"/>
      <c r="C713" s="149" t="s">
        <v>54</v>
      </c>
      <c r="D713" s="150" t="s">
        <v>55</v>
      </c>
      <c r="E713" s="150" t="s">
        <v>56</v>
      </c>
      <c r="F713" s="150" t="s">
        <v>56</v>
      </c>
      <c r="G713" s="150" t="s">
        <v>57</v>
      </c>
      <c r="H713" s="150" t="s">
        <v>56</v>
      </c>
      <c r="I713" s="150" t="s">
        <v>64</v>
      </c>
      <c r="J713" s="151" t="s">
        <v>797</v>
      </c>
      <c r="K713" s="181" t="s">
        <v>114</v>
      </c>
      <c r="L713" s="181" t="s">
        <v>52</v>
      </c>
      <c r="M713" s="181" t="s">
        <v>13</v>
      </c>
      <c r="N713" s="181" t="s">
        <v>10</v>
      </c>
      <c r="O713" s="181" t="s">
        <v>14</v>
      </c>
      <c r="P713" s="182">
        <v>0</v>
      </c>
      <c r="Q713" s="182"/>
      <c r="R713" s="182"/>
      <c r="S713" s="183" t="s">
        <v>10</v>
      </c>
      <c r="T713" s="184"/>
      <c r="U713" s="185"/>
      <c r="V713" s="184"/>
      <c r="W713" s="185"/>
      <c r="X713" s="184"/>
      <c r="Y713" s="185"/>
    </row>
    <row r="714" spans="1:25" s="186" customFormat="1" ht="42" customHeight="1" x14ac:dyDescent="0.3">
      <c r="A714" s="1025"/>
      <c r="B714" s="1028"/>
      <c r="C714" s="149" t="s">
        <v>54</v>
      </c>
      <c r="D714" s="150" t="s">
        <v>55</v>
      </c>
      <c r="E714" s="150" t="s">
        <v>56</v>
      </c>
      <c r="F714" s="150" t="s">
        <v>56</v>
      </c>
      <c r="G714" s="150" t="s">
        <v>57</v>
      </c>
      <c r="H714" s="150" t="s">
        <v>56</v>
      </c>
      <c r="I714" s="150" t="s">
        <v>64</v>
      </c>
      <c r="J714" s="151" t="s">
        <v>797</v>
      </c>
      <c r="K714" s="181" t="s">
        <v>114</v>
      </c>
      <c r="L714" s="181" t="s">
        <v>12</v>
      </c>
      <c r="M714" s="181" t="s">
        <v>13</v>
      </c>
      <c r="N714" s="181" t="s">
        <v>27</v>
      </c>
      <c r="O714" s="181" t="s">
        <v>25</v>
      </c>
      <c r="P714" s="182">
        <f>'223 КВР 247 (2022)Р-Н'!E18</f>
        <v>2027385.0999999999</v>
      </c>
      <c r="Q714" s="182">
        <f>'223 КВР 247 (2023)Р-Н'!E17</f>
        <v>1911034.41</v>
      </c>
      <c r="R714" s="182">
        <f>'223 КВР 247 (2024)Р-Н'!E17</f>
        <v>1988091.66</v>
      </c>
      <c r="S714" s="183" t="s">
        <v>10</v>
      </c>
      <c r="T714" s="184"/>
      <c r="U714" s="185"/>
      <c r="V714" s="184"/>
      <c r="W714" s="185"/>
      <c r="X714" s="184"/>
      <c r="Y714" s="185"/>
    </row>
    <row r="715" spans="1:25" s="186" customFormat="1" ht="42" customHeight="1" x14ac:dyDescent="0.3">
      <c r="A715" s="1026"/>
      <c r="B715" s="1029"/>
      <c r="C715" s="149" t="s">
        <v>54</v>
      </c>
      <c r="D715" s="150" t="s">
        <v>55</v>
      </c>
      <c r="E715" s="150" t="s">
        <v>56</v>
      </c>
      <c r="F715" s="150" t="s">
        <v>56</v>
      </c>
      <c r="G715" s="150" t="s">
        <v>57</v>
      </c>
      <c r="H715" s="150" t="s">
        <v>56</v>
      </c>
      <c r="I715" s="150" t="s">
        <v>64</v>
      </c>
      <c r="J715" s="151" t="s">
        <v>797</v>
      </c>
      <c r="K715" s="181" t="s">
        <v>114</v>
      </c>
      <c r="L715" s="181" t="s">
        <v>52</v>
      </c>
      <c r="M715" s="181" t="s">
        <v>13</v>
      </c>
      <c r="N715" s="181" t="s">
        <v>10</v>
      </c>
      <c r="O715" s="181" t="s">
        <v>25</v>
      </c>
      <c r="P715" s="182">
        <f>'223 КВР 247 (2022)Р-Н'!E26+'223 КВР 247 (2022)Р-Н'!E34</f>
        <v>135576.91</v>
      </c>
      <c r="Q715" s="182"/>
      <c r="R715" s="182"/>
      <c r="S715" s="183" t="s">
        <v>10</v>
      </c>
      <c r="T715" s="184"/>
      <c r="U715" s="185"/>
      <c r="V715" s="184"/>
      <c r="W715" s="185"/>
      <c r="X715" s="184"/>
      <c r="Y715" s="185"/>
    </row>
    <row r="716" spans="1:25" s="169" customFormat="1" ht="50.25" customHeight="1" x14ac:dyDescent="0.3">
      <c r="A716" s="206" t="s">
        <v>174</v>
      </c>
      <c r="B716" s="207">
        <v>2650</v>
      </c>
      <c r="C716" s="1035" t="s">
        <v>10</v>
      </c>
      <c r="D716" s="1036"/>
      <c r="E716" s="1036"/>
      <c r="F716" s="1036"/>
      <c r="G716" s="1036"/>
      <c r="H716" s="1036"/>
      <c r="I716" s="1036"/>
      <c r="J716" s="1037"/>
      <c r="K716" s="1035" t="s">
        <v>10</v>
      </c>
      <c r="L716" s="1036"/>
      <c r="M716" s="1036"/>
      <c r="N716" s="1036"/>
      <c r="O716" s="1037"/>
      <c r="P716" s="208">
        <f>P717+P721</f>
        <v>0</v>
      </c>
      <c r="Q716" s="208">
        <f>Q717+Q721</f>
        <v>0</v>
      </c>
      <c r="R716" s="208">
        <f>R717+R721</f>
        <v>0</v>
      </c>
      <c r="S716" s="209" t="s">
        <v>10</v>
      </c>
      <c r="T716" s="184"/>
      <c r="U716" s="185"/>
      <c r="V716" s="184"/>
      <c r="W716" s="185"/>
      <c r="X716" s="184"/>
      <c r="Y716" s="185"/>
    </row>
    <row r="717" spans="1:25" s="169" customFormat="1" ht="64.5" customHeight="1" x14ac:dyDescent="0.3">
      <c r="A717" s="206" t="s">
        <v>175</v>
      </c>
      <c r="B717" s="207">
        <v>2651</v>
      </c>
      <c r="C717" s="1035" t="s">
        <v>10</v>
      </c>
      <c r="D717" s="1036"/>
      <c r="E717" s="1036"/>
      <c r="F717" s="1036"/>
      <c r="G717" s="1036"/>
      <c r="H717" s="1036"/>
      <c r="I717" s="1036"/>
      <c r="J717" s="1037"/>
      <c r="K717" s="1035" t="s">
        <v>10</v>
      </c>
      <c r="L717" s="1036"/>
      <c r="M717" s="1036"/>
      <c r="N717" s="1036"/>
      <c r="O717" s="1037"/>
      <c r="P717" s="208">
        <f>SUM(P718:P720)</f>
        <v>0</v>
      </c>
      <c r="Q717" s="208">
        <f>SUM(Q718:Q720)</f>
        <v>0</v>
      </c>
      <c r="R717" s="208">
        <f>SUM(R718:R720)</f>
        <v>0</v>
      </c>
      <c r="S717" s="209" t="s">
        <v>10</v>
      </c>
      <c r="T717" s="184"/>
      <c r="U717" s="185"/>
      <c r="V717" s="184"/>
      <c r="W717" s="185"/>
      <c r="X717" s="184"/>
      <c r="Y717" s="185"/>
    </row>
    <row r="718" spans="1:25" s="186" customFormat="1" ht="41.25" customHeight="1" x14ac:dyDescent="0.3">
      <c r="A718" s="179"/>
      <c r="B718" s="146"/>
      <c r="C718" s="149"/>
      <c r="D718" s="150"/>
      <c r="E718" s="150"/>
      <c r="F718" s="150"/>
      <c r="G718" s="150"/>
      <c r="H718" s="150"/>
      <c r="I718" s="150"/>
      <c r="J718" s="151"/>
      <c r="K718" s="181"/>
      <c r="L718" s="181"/>
      <c r="M718" s="181"/>
      <c r="N718" s="181"/>
      <c r="O718" s="181"/>
      <c r="P718" s="182">
        <v>0</v>
      </c>
      <c r="Q718" s="182"/>
      <c r="R718" s="182"/>
      <c r="S718" s="183" t="s">
        <v>10</v>
      </c>
      <c r="T718" s="184"/>
      <c r="U718" s="185"/>
      <c r="V718" s="184"/>
      <c r="W718" s="185"/>
      <c r="X718" s="184"/>
      <c r="Y718" s="185"/>
    </row>
    <row r="719" spans="1:25" s="186" customFormat="1" ht="41.25" customHeight="1" x14ac:dyDescent="0.3">
      <c r="A719" s="179"/>
      <c r="B719" s="146"/>
      <c r="C719" s="149"/>
      <c r="D719" s="150"/>
      <c r="E719" s="150"/>
      <c r="F719" s="150"/>
      <c r="G719" s="150"/>
      <c r="H719" s="150"/>
      <c r="I719" s="150"/>
      <c r="J719" s="151"/>
      <c r="K719" s="181"/>
      <c r="L719" s="181"/>
      <c r="M719" s="181"/>
      <c r="N719" s="181"/>
      <c r="O719" s="181"/>
      <c r="P719" s="182">
        <v>0</v>
      </c>
      <c r="Q719" s="182"/>
      <c r="R719" s="182"/>
      <c r="S719" s="183" t="s">
        <v>10</v>
      </c>
      <c r="T719" s="184"/>
      <c r="U719" s="185"/>
      <c r="V719" s="184"/>
      <c r="W719" s="185"/>
      <c r="X719" s="184"/>
      <c r="Y719" s="185"/>
    </row>
    <row r="720" spans="1:25" s="186" customFormat="1" ht="41.25" customHeight="1" x14ac:dyDescent="0.3">
      <c r="A720" s="179"/>
      <c r="B720" s="146"/>
      <c r="C720" s="149"/>
      <c r="D720" s="150"/>
      <c r="E720" s="150"/>
      <c r="F720" s="150"/>
      <c r="G720" s="150"/>
      <c r="H720" s="150"/>
      <c r="I720" s="150"/>
      <c r="J720" s="151"/>
      <c r="K720" s="181"/>
      <c r="L720" s="181"/>
      <c r="M720" s="181"/>
      <c r="N720" s="181"/>
      <c r="O720" s="181"/>
      <c r="P720" s="182">
        <v>0</v>
      </c>
      <c r="Q720" s="182"/>
      <c r="R720" s="182"/>
      <c r="S720" s="183" t="s">
        <v>10</v>
      </c>
      <c r="T720" s="184"/>
      <c r="U720" s="185"/>
      <c r="V720" s="184"/>
      <c r="W720" s="185"/>
      <c r="X720" s="184"/>
      <c r="Y720" s="185"/>
    </row>
    <row r="721" spans="1:25" s="169" customFormat="1" ht="50.25" customHeight="1" x14ac:dyDescent="0.3">
      <c r="A721" s="206" t="s">
        <v>176</v>
      </c>
      <c r="B721" s="207">
        <v>2652</v>
      </c>
      <c r="C721" s="1035" t="s">
        <v>10</v>
      </c>
      <c r="D721" s="1036"/>
      <c r="E721" s="1036"/>
      <c r="F721" s="1036"/>
      <c r="G721" s="1036"/>
      <c r="H721" s="1036"/>
      <c r="I721" s="1036"/>
      <c r="J721" s="1037"/>
      <c r="K721" s="1035" t="s">
        <v>10</v>
      </c>
      <c r="L721" s="1036"/>
      <c r="M721" s="1036"/>
      <c r="N721" s="1036"/>
      <c r="O721" s="1037"/>
      <c r="P721" s="208">
        <f>SUM(P722:P726)</f>
        <v>0</v>
      </c>
      <c r="Q721" s="208">
        <f>SUM(Q722:Q726)</f>
        <v>0</v>
      </c>
      <c r="R721" s="208">
        <f>SUM(R722:R726)</f>
        <v>0</v>
      </c>
      <c r="S721" s="209" t="s">
        <v>10</v>
      </c>
      <c r="T721" s="184"/>
      <c r="U721" s="185"/>
      <c r="V721" s="184"/>
      <c r="W721" s="185"/>
      <c r="X721" s="184"/>
      <c r="Y721" s="185"/>
    </row>
    <row r="722" spans="1:25" s="186" customFormat="1" ht="41.25" customHeight="1" x14ac:dyDescent="0.3">
      <c r="A722" s="1024" t="s">
        <v>72</v>
      </c>
      <c r="B722" s="1027"/>
      <c r="C722" s="149" t="s">
        <v>54</v>
      </c>
      <c r="D722" s="150" t="s">
        <v>55</v>
      </c>
      <c r="E722" s="150" t="s">
        <v>56</v>
      </c>
      <c r="F722" s="150" t="s">
        <v>56</v>
      </c>
      <c r="G722" s="150" t="s">
        <v>57</v>
      </c>
      <c r="H722" s="150" t="s">
        <v>56</v>
      </c>
      <c r="I722" s="150" t="s">
        <v>726</v>
      </c>
      <c r="J722" s="151" t="s">
        <v>661</v>
      </c>
      <c r="K722" s="181" t="s">
        <v>73</v>
      </c>
      <c r="L722" s="181" t="s">
        <v>12</v>
      </c>
      <c r="M722" s="181" t="s">
        <v>13</v>
      </c>
      <c r="N722" s="181" t="s">
        <v>509</v>
      </c>
      <c r="O722" s="181" t="s">
        <v>43</v>
      </c>
      <c r="P722" s="182">
        <v>0</v>
      </c>
      <c r="Q722" s="182"/>
      <c r="R722" s="182"/>
      <c r="S722" s="183" t="s">
        <v>10</v>
      </c>
      <c r="T722" s="184"/>
      <c r="U722" s="185"/>
      <c r="V722" s="184"/>
      <c r="W722" s="185"/>
      <c r="X722" s="184"/>
      <c r="Y722" s="185"/>
    </row>
    <row r="723" spans="1:25" s="186" customFormat="1" ht="41.25" customHeight="1" x14ac:dyDescent="0.3">
      <c r="A723" s="1025"/>
      <c r="B723" s="1028"/>
      <c r="C723" s="149" t="s">
        <v>54</v>
      </c>
      <c r="D723" s="150" t="s">
        <v>55</v>
      </c>
      <c r="E723" s="150" t="s">
        <v>56</v>
      </c>
      <c r="F723" s="150" t="s">
        <v>56</v>
      </c>
      <c r="G723" s="150" t="s">
        <v>57</v>
      </c>
      <c r="H723" s="150" t="s">
        <v>56</v>
      </c>
      <c r="I723" s="150" t="s">
        <v>726</v>
      </c>
      <c r="J723" s="151" t="s">
        <v>661</v>
      </c>
      <c r="K723" s="181" t="s">
        <v>73</v>
      </c>
      <c r="L723" s="181" t="s">
        <v>12</v>
      </c>
      <c r="M723" s="181" t="s">
        <v>13</v>
      </c>
      <c r="N723" s="181" t="s">
        <v>509</v>
      </c>
      <c r="O723" s="181" t="s">
        <v>43</v>
      </c>
      <c r="P723" s="182">
        <v>0</v>
      </c>
      <c r="Q723" s="182"/>
      <c r="R723" s="182"/>
      <c r="S723" s="183" t="s">
        <v>10</v>
      </c>
      <c r="T723" s="184"/>
      <c r="U723" s="185"/>
      <c r="V723" s="184"/>
      <c r="W723" s="185"/>
      <c r="X723" s="184"/>
      <c r="Y723" s="185"/>
    </row>
    <row r="724" spans="1:25" s="186" customFormat="1" ht="41.25" customHeight="1" x14ac:dyDescent="0.3">
      <c r="A724" s="1024" t="s">
        <v>120</v>
      </c>
      <c r="B724" s="1027"/>
      <c r="C724" s="149" t="s">
        <v>54</v>
      </c>
      <c r="D724" s="150" t="s">
        <v>55</v>
      </c>
      <c r="E724" s="150" t="s">
        <v>56</v>
      </c>
      <c r="F724" s="150" t="s">
        <v>56</v>
      </c>
      <c r="G724" s="150" t="s">
        <v>57</v>
      </c>
      <c r="H724" s="150" t="s">
        <v>56</v>
      </c>
      <c r="I724" s="150" t="s">
        <v>726</v>
      </c>
      <c r="J724" s="151" t="s">
        <v>661</v>
      </c>
      <c r="K724" s="181" t="s">
        <v>121</v>
      </c>
      <c r="L724" s="181" t="s">
        <v>12</v>
      </c>
      <c r="M724" s="181" t="s">
        <v>13</v>
      </c>
      <c r="N724" s="181" t="s">
        <v>1119</v>
      </c>
      <c r="O724" s="181" t="s">
        <v>43</v>
      </c>
      <c r="P724" s="182">
        <v>0</v>
      </c>
      <c r="Q724" s="182"/>
      <c r="R724" s="182"/>
      <c r="S724" s="183" t="s">
        <v>10</v>
      </c>
      <c r="T724" s="184"/>
      <c r="U724" s="185"/>
      <c r="V724" s="184"/>
      <c r="W724" s="185"/>
      <c r="X724" s="184"/>
      <c r="Y724" s="185"/>
    </row>
    <row r="725" spans="1:25" s="186" customFormat="1" ht="41.25" customHeight="1" x14ac:dyDescent="0.3">
      <c r="A725" s="1025"/>
      <c r="B725" s="1028"/>
      <c r="C725" s="149" t="s">
        <v>54</v>
      </c>
      <c r="D725" s="150" t="s">
        <v>55</v>
      </c>
      <c r="E725" s="150" t="s">
        <v>56</v>
      </c>
      <c r="F725" s="150" t="s">
        <v>56</v>
      </c>
      <c r="G725" s="150" t="s">
        <v>57</v>
      </c>
      <c r="H725" s="150" t="s">
        <v>56</v>
      </c>
      <c r="I725" s="150" t="s">
        <v>726</v>
      </c>
      <c r="J725" s="151" t="s">
        <v>661</v>
      </c>
      <c r="K725" s="181" t="s">
        <v>121</v>
      </c>
      <c r="L725" s="181" t="s">
        <v>12</v>
      </c>
      <c r="M725" s="181" t="s">
        <v>13</v>
      </c>
      <c r="N725" s="181" t="s">
        <v>1121</v>
      </c>
      <c r="O725" s="181" t="s">
        <v>43</v>
      </c>
      <c r="P725" s="182">
        <v>0</v>
      </c>
      <c r="Q725" s="182"/>
      <c r="R725" s="182"/>
      <c r="S725" s="183" t="s">
        <v>10</v>
      </c>
      <c r="T725" s="184"/>
      <c r="U725" s="185"/>
      <c r="V725" s="184"/>
      <c r="W725" s="185"/>
      <c r="X725" s="184"/>
      <c r="Y725" s="185"/>
    </row>
    <row r="726" spans="1:25" s="186" customFormat="1" ht="41.25" customHeight="1" x14ac:dyDescent="0.3">
      <c r="A726" s="1026"/>
      <c r="B726" s="1029"/>
      <c r="C726" s="149" t="s">
        <v>54</v>
      </c>
      <c r="D726" s="150" t="s">
        <v>55</v>
      </c>
      <c r="E726" s="150" t="s">
        <v>56</v>
      </c>
      <c r="F726" s="150" t="s">
        <v>56</v>
      </c>
      <c r="G726" s="150" t="s">
        <v>57</v>
      </c>
      <c r="H726" s="150" t="s">
        <v>56</v>
      </c>
      <c r="I726" s="150" t="s">
        <v>726</v>
      </c>
      <c r="J726" s="151" t="s">
        <v>661</v>
      </c>
      <c r="K726" s="181" t="s">
        <v>121</v>
      </c>
      <c r="L726" s="181" t="s">
        <v>12</v>
      </c>
      <c r="M726" s="181" t="s">
        <v>13</v>
      </c>
      <c r="N726" s="181" t="s">
        <v>509</v>
      </c>
      <c r="O726" s="181" t="s">
        <v>43</v>
      </c>
      <c r="P726" s="182">
        <v>0</v>
      </c>
      <c r="Q726" s="182"/>
      <c r="R726" s="182"/>
      <c r="S726" s="183" t="s">
        <v>10</v>
      </c>
      <c r="T726" s="184"/>
      <c r="U726" s="185"/>
      <c r="V726" s="184"/>
      <c r="W726" s="185"/>
      <c r="X726" s="184"/>
      <c r="Y726" s="185"/>
    </row>
    <row r="727" spans="1:25" s="231" customFormat="1" ht="50.25" customHeight="1" x14ac:dyDescent="0.3">
      <c r="A727" s="227" t="s">
        <v>177</v>
      </c>
      <c r="B727" s="228">
        <v>3000</v>
      </c>
      <c r="C727" s="1038" t="s">
        <v>10</v>
      </c>
      <c r="D727" s="1039"/>
      <c r="E727" s="1039"/>
      <c r="F727" s="1039"/>
      <c r="G727" s="1039"/>
      <c r="H727" s="1039"/>
      <c r="I727" s="1039"/>
      <c r="J727" s="1040"/>
      <c r="K727" s="1038" t="s">
        <v>10</v>
      </c>
      <c r="L727" s="1039"/>
      <c r="M727" s="1039"/>
      <c r="N727" s="1039"/>
      <c r="O727" s="1040"/>
      <c r="P727" s="229">
        <f>P728</f>
        <v>0</v>
      </c>
      <c r="Q727" s="229">
        <f>Q728</f>
        <v>0</v>
      </c>
      <c r="R727" s="229">
        <f>R728</f>
        <v>0</v>
      </c>
      <c r="S727" s="230" t="s">
        <v>10</v>
      </c>
      <c r="T727" s="184"/>
      <c r="U727" s="185"/>
      <c r="V727" s="184"/>
      <c r="W727" s="185"/>
      <c r="X727" s="184"/>
      <c r="Y727" s="185"/>
    </row>
    <row r="728" spans="1:25" s="186" customFormat="1" ht="47.25" customHeight="1" x14ac:dyDescent="0.3">
      <c r="A728" s="179" t="s">
        <v>178</v>
      </c>
      <c r="B728" s="146">
        <v>3010</v>
      </c>
      <c r="C728" s="1041" t="s">
        <v>18</v>
      </c>
      <c r="D728" s="1042"/>
      <c r="E728" s="1042"/>
      <c r="F728" s="1042"/>
      <c r="G728" s="1042"/>
      <c r="H728" s="1042"/>
      <c r="I728" s="1042"/>
      <c r="J728" s="1043"/>
      <c r="K728" s="193" t="s">
        <v>10</v>
      </c>
      <c r="L728" s="193" t="s">
        <v>12</v>
      </c>
      <c r="M728" s="194" t="s">
        <v>13</v>
      </c>
      <c r="N728" s="194" t="s">
        <v>10</v>
      </c>
      <c r="O728" s="194" t="s">
        <v>14</v>
      </c>
      <c r="P728" s="182">
        <f>'Налоги из дохода 180'!B10</f>
        <v>0</v>
      </c>
      <c r="Q728" s="182">
        <f>'Налоги из дохода 180'!C10</f>
        <v>0</v>
      </c>
      <c r="R728" s="182">
        <f>'Налоги из дохода 180'!D10</f>
        <v>0</v>
      </c>
      <c r="S728" s="183" t="s">
        <v>10</v>
      </c>
      <c r="T728" s="184"/>
      <c r="U728" s="159">
        <f>T728-P728</f>
        <v>0</v>
      </c>
      <c r="V728" s="184"/>
      <c r="W728" s="185"/>
      <c r="X728" s="184"/>
      <c r="Y728" s="185"/>
    </row>
    <row r="729" spans="1:25" s="231" customFormat="1" ht="47.25" customHeight="1" x14ac:dyDescent="0.3">
      <c r="A729" s="227" t="s">
        <v>179</v>
      </c>
      <c r="B729" s="228">
        <v>4000</v>
      </c>
      <c r="C729" s="1038" t="s">
        <v>10</v>
      </c>
      <c r="D729" s="1039"/>
      <c r="E729" s="1039"/>
      <c r="F729" s="1039"/>
      <c r="G729" s="1039"/>
      <c r="H729" s="1039"/>
      <c r="I729" s="1039"/>
      <c r="J729" s="1040"/>
      <c r="K729" s="1038" t="s">
        <v>10</v>
      </c>
      <c r="L729" s="1039"/>
      <c r="M729" s="1039"/>
      <c r="N729" s="1039"/>
      <c r="O729" s="1040"/>
      <c r="P729" s="229">
        <f>P730+P733+P734</f>
        <v>0</v>
      </c>
      <c r="Q729" s="229">
        <f>Q730+Q733+Q734</f>
        <v>0</v>
      </c>
      <c r="R729" s="229">
        <f>R730+R733+R734</f>
        <v>0</v>
      </c>
      <c r="S729" s="230" t="s">
        <v>10</v>
      </c>
      <c r="T729" s="184"/>
      <c r="U729" s="185"/>
      <c r="V729" s="184"/>
      <c r="W729" s="185"/>
      <c r="X729" s="184"/>
      <c r="Y729" s="185"/>
    </row>
    <row r="730" spans="1:25" s="186" customFormat="1" ht="31.5" customHeight="1" x14ac:dyDescent="0.3">
      <c r="A730" s="1048" t="s">
        <v>180</v>
      </c>
      <c r="B730" s="1051">
        <v>4010</v>
      </c>
      <c r="C730" s="1047" t="s">
        <v>51</v>
      </c>
      <c r="D730" s="1047"/>
      <c r="E730" s="1047"/>
      <c r="F730" s="1047"/>
      <c r="G730" s="1047"/>
      <c r="H730" s="1047"/>
      <c r="I730" s="1047"/>
      <c r="J730" s="1047"/>
      <c r="K730" s="193" t="s">
        <v>10</v>
      </c>
      <c r="L730" s="193" t="s">
        <v>12</v>
      </c>
      <c r="M730" s="194" t="s">
        <v>13</v>
      </c>
      <c r="N730" s="194" t="s">
        <v>10</v>
      </c>
      <c r="O730" s="194" t="s">
        <v>14</v>
      </c>
      <c r="P730" s="182">
        <v>0</v>
      </c>
      <c r="Q730" s="182">
        <v>0</v>
      </c>
      <c r="R730" s="182">
        <v>0</v>
      </c>
      <c r="S730" s="183" t="s">
        <v>10</v>
      </c>
      <c r="T730" s="184"/>
      <c r="U730" s="159">
        <f>T730-P730</f>
        <v>0</v>
      </c>
      <c r="V730" s="184"/>
      <c r="W730" s="185"/>
      <c r="X730" s="184"/>
      <c r="Y730" s="185"/>
    </row>
    <row r="731" spans="1:25" s="186" customFormat="1" ht="31.5" customHeight="1" x14ac:dyDescent="0.3">
      <c r="A731" s="1049"/>
      <c r="B731" s="1052"/>
      <c r="C731" s="1047" t="s">
        <v>51</v>
      </c>
      <c r="D731" s="1047"/>
      <c r="E731" s="1047"/>
      <c r="F731" s="1047"/>
      <c r="G731" s="1047"/>
      <c r="H731" s="1047"/>
      <c r="I731" s="1047"/>
      <c r="J731" s="1047"/>
      <c r="K731" s="193" t="s">
        <v>10</v>
      </c>
      <c r="L731" s="193" t="s">
        <v>12</v>
      </c>
      <c r="M731" s="194" t="s">
        <v>13</v>
      </c>
      <c r="N731" s="194" t="s">
        <v>10</v>
      </c>
      <c r="O731" s="194" t="s">
        <v>656</v>
      </c>
      <c r="P731" s="182">
        <v>0</v>
      </c>
      <c r="Q731" s="182">
        <v>0</v>
      </c>
      <c r="R731" s="182">
        <v>0</v>
      </c>
      <c r="S731" s="183" t="s">
        <v>10</v>
      </c>
      <c r="T731" s="184"/>
      <c r="U731" s="159"/>
      <c r="V731" s="184"/>
      <c r="W731" s="185"/>
      <c r="X731" s="184"/>
      <c r="Y731" s="185"/>
    </row>
    <row r="732" spans="1:25" s="186" customFormat="1" ht="31.5" customHeight="1" x14ac:dyDescent="0.3">
      <c r="A732" s="1049"/>
      <c r="B732" s="1052"/>
      <c r="C732" s="1047" t="s">
        <v>51</v>
      </c>
      <c r="D732" s="1047"/>
      <c r="E732" s="1047"/>
      <c r="F732" s="1047"/>
      <c r="G732" s="1047"/>
      <c r="H732" s="1047"/>
      <c r="I732" s="1047"/>
      <c r="J732" s="1047"/>
      <c r="K732" s="193" t="s">
        <v>10</v>
      </c>
      <c r="L732" s="193" t="s">
        <v>12</v>
      </c>
      <c r="M732" s="194" t="s">
        <v>13</v>
      </c>
      <c r="N732" s="194" t="s">
        <v>10</v>
      </c>
      <c r="O732" s="194" t="s">
        <v>657</v>
      </c>
      <c r="P732" s="182">
        <v>0</v>
      </c>
      <c r="Q732" s="182">
        <v>0</v>
      </c>
      <c r="R732" s="182">
        <v>0</v>
      </c>
      <c r="S732" s="183" t="s">
        <v>10</v>
      </c>
      <c r="T732" s="184"/>
      <c r="U732" s="159">
        <f>T732-P732</f>
        <v>0</v>
      </c>
      <c r="V732" s="184"/>
      <c r="W732" s="185"/>
      <c r="X732" s="184"/>
      <c r="Y732" s="185"/>
    </row>
    <row r="733" spans="1:25" s="186" customFormat="1" ht="31.5" customHeight="1" x14ac:dyDescent="0.3">
      <c r="A733" s="1049"/>
      <c r="B733" s="1052"/>
      <c r="C733" s="1047" t="s">
        <v>51</v>
      </c>
      <c r="D733" s="1047"/>
      <c r="E733" s="1047"/>
      <c r="F733" s="1047"/>
      <c r="G733" s="1047"/>
      <c r="H733" s="1047"/>
      <c r="I733" s="1047"/>
      <c r="J733" s="1047"/>
      <c r="K733" s="193" t="s">
        <v>10</v>
      </c>
      <c r="L733" s="193" t="s">
        <v>12</v>
      </c>
      <c r="M733" s="194" t="s">
        <v>13</v>
      </c>
      <c r="N733" s="194" t="s">
        <v>10</v>
      </c>
      <c r="O733" s="194" t="s">
        <v>25</v>
      </c>
      <c r="P733" s="182">
        <v>0</v>
      </c>
      <c r="Q733" s="182">
        <v>0</v>
      </c>
      <c r="R733" s="182">
        <v>0</v>
      </c>
      <c r="S733" s="183" t="s">
        <v>10</v>
      </c>
      <c r="T733" s="184"/>
      <c r="U733" s="159">
        <f>T733-P733</f>
        <v>0</v>
      </c>
      <c r="V733" s="184"/>
      <c r="W733" s="185"/>
      <c r="X733" s="184"/>
      <c r="Y733" s="185"/>
    </row>
    <row r="734" spans="1:25" s="186" customFormat="1" ht="31.5" customHeight="1" x14ac:dyDescent="0.3">
      <c r="A734" s="1050"/>
      <c r="B734" s="1053"/>
      <c r="C734" s="1047" t="s">
        <v>51</v>
      </c>
      <c r="D734" s="1047"/>
      <c r="E734" s="1047"/>
      <c r="F734" s="1047"/>
      <c r="G734" s="1047"/>
      <c r="H734" s="1047"/>
      <c r="I734" s="1047"/>
      <c r="J734" s="1047"/>
      <c r="K734" s="193" t="s">
        <v>10</v>
      </c>
      <c r="L734" s="193" t="s">
        <v>12</v>
      </c>
      <c r="M734" s="194" t="s">
        <v>13</v>
      </c>
      <c r="N734" s="194" t="s">
        <v>10</v>
      </c>
      <c r="O734" s="194" t="s">
        <v>21</v>
      </c>
      <c r="P734" s="182">
        <v>0</v>
      </c>
      <c r="Q734" s="182">
        <v>0</v>
      </c>
      <c r="R734" s="182">
        <v>0</v>
      </c>
      <c r="S734" s="183" t="s">
        <v>10</v>
      </c>
      <c r="T734" s="184"/>
      <c r="U734" s="159">
        <f>T734-P734</f>
        <v>0</v>
      </c>
      <c r="V734" s="184"/>
      <c r="W734" s="185"/>
      <c r="X734" s="184"/>
      <c r="Y734" s="185"/>
    </row>
    <row r="735" spans="1:25" ht="15.6" x14ac:dyDescent="0.3">
      <c r="T735" s="184"/>
      <c r="U735" s="185"/>
      <c r="V735" s="184"/>
      <c r="W735" s="185"/>
      <c r="X735" s="184"/>
      <c r="Y735" s="185"/>
    </row>
    <row r="736" spans="1:25" ht="15.6" x14ac:dyDescent="0.3">
      <c r="K736" s="232"/>
      <c r="P736" s="233"/>
      <c r="T736" s="184"/>
      <c r="U736" s="185"/>
      <c r="V736" s="184"/>
      <c r="W736" s="185"/>
      <c r="X736" s="184"/>
      <c r="Y736" s="185"/>
    </row>
    <row r="737" spans="1:25" ht="15.6" x14ac:dyDescent="0.3">
      <c r="K737" s="232"/>
      <c r="P737" s="233"/>
      <c r="T737" s="184"/>
      <c r="U737" s="185"/>
      <c r="V737" s="184"/>
      <c r="W737" s="185"/>
      <c r="X737" s="184"/>
      <c r="Y737" s="185"/>
    </row>
    <row r="738" spans="1:25" ht="15.6" x14ac:dyDescent="0.3">
      <c r="T738" s="184"/>
      <c r="U738" s="185"/>
      <c r="V738" s="184"/>
      <c r="W738" s="185"/>
      <c r="X738" s="184"/>
      <c r="Y738" s="185"/>
    </row>
    <row r="739" spans="1:25" ht="15.6" x14ac:dyDescent="0.3">
      <c r="T739" s="184"/>
      <c r="U739" s="185"/>
      <c r="V739" s="184"/>
      <c r="W739" s="185"/>
      <c r="X739" s="184"/>
      <c r="Y739" s="185"/>
    </row>
    <row r="740" spans="1:25" ht="15.6" x14ac:dyDescent="0.3">
      <c r="T740" s="184"/>
      <c r="U740" s="185"/>
      <c r="V740" s="184"/>
      <c r="W740" s="185"/>
      <c r="X740" s="184"/>
      <c r="Y740" s="185"/>
    </row>
    <row r="741" spans="1:25" ht="15.6" x14ac:dyDescent="0.3">
      <c r="T741" s="184"/>
      <c r="U741" s="185"/>
      <c r="V741" s="184"/>
      <c r="W741" s="185"/>
      <c r="X741" s="184"/>
      <c r="Y741" s="185"/>
    </row>
    <row r="742" spans="1:25" ht="15.6" x14ac:dyDescent="0.3">
      <c r="P742" s="232"/>
      <c r="T742" s="184"/>
      <c r="U742" s="185"/>
      <c r="V742" s="184"/>
      <c r="W742" s="185"/>
      <c r="X742" s="184"/>
      <c r="Y742" s="185"/>
    </row>
    <row r="743" spans="1:25" ht="15.6" x14ac:dyDescent="0.3">
      <c r="P743" s="233"/>
      <c r="T743" s="184"/>
      <c r="U743" s="185"/>
      <c r="V743" s="184"/>
      <c r="W743" s="185"/>
      <c r="X743" s="184"/>
      <c r="Y743" s="185"/>
    </row>
    <row r="744" spans="1:25" ht="15.6" x14ac:dyDescent="0.3">
      <c r="A744" s="120"/>
      <c r="B744" s="120"/>
      <c r="C744" s="120"/>
      <c r="D744" s="120"/>
      <c r="E744" s="120"/>
      <c r="F744" s="120"/>
      <c r="G744" s="120"/>
      <c r="H744" s="120"/>
      <c r="I744" s="120"/>
      <c r="J744" s="120"/>
      <c r="K744" s="120"/>
      <c r="L744" s="120"/>
      <c r="M744" s="120"/>
      <c r="N744" s="120"/>
      <c r="O744" s="120"/>
      <c r="P744" s="233"/>
      <c r="T744" s="184"/>
      <c r="U744" s="185"/>
      <c r="V744" s="184"/>
      <c r="W744" s="185"/>
      <c r="X744" s="184"/>
      <c r="Y744" s="185"/>
    </row>
    <row r="745" spans="1:25" ht="15.6" x14ac:dyDescent="0.3">
      <c r="A745" s="120"/>
      <c r="B745" s="120"/>
      <c r="C745" s="120"/>
      <c r="D745" s="120"/>
      <c r="E745" s="120"/>
      <c r="F745" s="120"/>
      <c r="G745" s="120"/>
      <c r="H745" s="120"/>
      <c r="I745" s="120"/>
      <c r="J745" s="120"/>
      <c r="K745" s="120"/>
      <c r="L745" s="120"/>
      <c r="M745" s="120"/>
      <c r="N745" s="120"/>
      <c r="O745" s="120"/>
      <c r="T745" s="184"/>
      <c r="U745" s="185"/>
      <c r="V745" s="184"/>
      <c r="W745" s="185"/>
      <c r="X745" s="184"/>
      <c r="Y745" s="185"/>
    </row>
    <row r="746" spans="1:25" ht="15.6" x14ac:dyDescent="0.3">
      <c r="A746" s="120"/>
      <c r="B746" s="120"/>
      <c r="C746" s="120"/>
      <c r="D746" s="120"/>
      <c r="E746" s="120"/>
      <c r="F746" s="120"/>
      <c r="G746" s="120"/>
      <c r="H746" s="120"/>
      <c r="I746" s="120"/>
      <c r="J746" s="120"/>
      <c r="K746" s="120"/>
      <c r="L746" s="120"/>
      <c r="M746" s="120"/>
      <c r="N746" s="120"/>
      <c r="O746" s="120"/>
      <c r="T746" s="184"/>
      <c r="U746" s="185"/>
      <c r="V746" s="184"/>
      <c r="W746" s="185"/>
      <c r="X746" s="184"/>
      <c r="Y746" s="185"/>
    </row>
    <row r="747" spans="1:25" ht="15.6" x14ac:dyDescent="0.3">
      <c r="A747" s="120"/>
      <c r="B747" s="120"/>
      <c r="C747" s="120"/>
      <c r="D747" s="120"/>
      <c r="E747" s="120"/>
      <c r="F747" s="120"/>
      <c r="G747" s="120"/>
      <c r="H747" s="120"/>
      <c r="I747" s="120"/>
      <c r="J747" s="120"/>
      <c r="K747" s="120"/>
      <c r="L747" s="120"/>
      <c r="M747" s="120"/>
      <c r="N747" s="120"/>
      <c r="O747" s="120"/>
      <c r="T747" s="184"/>
      <c r="U747" s="185"/>
      <c r="V747" s="184"/>
      <c r="W747" s="185"/>
      <c r="X747" s="184"/>
      <c r="Y747" s="185"/>
    </row>
    <row r="748" spans="1:25" ht="15.6" x14ac:dyDescent="0.3">
      <c r="A748" s="120"/>
      <c r="B748" s="120"/>
      <c r="C748" s="120"/>
      <c r="D748" s="120"/>
      <c r="E748" s="120"/>
      <c r="F748" s="120"/>
      <c r="G748" s="120"/>
      <c r="H748" s="120"/>
      <c r="I748" s="120"/>
      <c r="J748" s="120"/>
      <c r="K748" s="120"/>
      <c r="L748" s="120"/>
      <c r="M748" s="120"/>
      <c r="N748" s="120"/>
      <c r="O748" s="120"/>
      <c r="T748" s="184"/>
      <c r="U748" s="185"/>
      <c r="V748" s="184"/>
      <c r="W748" s="185"/>
      <c r="X748" s="184"/>
      <c r="Y748" s="185"/>
    </row>
    <row r="749" spans="1:25" ht="15.6" x14ac:dyDescent="0.3">
      <c r="A749" s="120"/>
      <c r="B749" s="120"/>
      <c r="C749" s="120"/>
      <c r="D749" s="120"/>
      <c r="E749" s="120"/>
      <c r="F749" s="120"/>
      <c r="G749" s="120"/>
      <c r="H749" s="120"/>
      <c r="I749" s="120"/>
      <c r="J749" s="120"/>
      <c r="K749" s="120"/>
      <c r="L749" s="120"/>
      <c r="M749" s="120"/>
      <c r="N749" s="120"/>
      <c r="O749" s="120"/>
      <c r="T749" s="184"/>
      <c r="U749" s="185"/>
      <c r="V749" s="184"/>
      <c r="W749" s="185"/>
      <c r="X749" s="184"/>
      <c r="Y749" s="185"/>
    </row>
    <row r="750" spans="1:25" ht="15.6" x14ac:dyDescent="0.3">
      <c r="A750" s="120"/>
      <c r="B750" s="120"/>
      <c r="C750" s="120"/>
      <c r="D750" s="120"/>
      <c r="E750" s="120"/>
      <c r="F750" s="120"/>
      <c r="G750" s="120"/>
      <c r="H750" s="120"/>
      <c r="I750" s="120"/>
      <c r="J750" s="120"/>
      <c r="K750" s="120"/>
      <c r="L750" s="120"/>
      <c r="M750" s="120"/>
      <c r="N750" s="120"/>
      <c r="O750" s="120"/>
      <c r="T750" s="184"/>
      <c r="U750" s="185"/>
      <c r="V750" s="184"/>
      <c r="W750" s="185"/>
      <c r="X750" s="184"/>
      <c r="Y750" s="185"/>
    </row>
    <row r="751" spans="1:25" ht="15.6" x14ac:dyDescent="0.3">
      <c r="A751" s="120"/>
      <c r="B751" s="120"/>
      <c r="C751" s="120"/>
      <c r="D751" s="120"/>
      <c r="E751" s="120"/>
      <c r="F751" s="120"/>
      <c r="G751" s="120"/>
      <c r="H751" s="120"/>
      <c r="I751" s="120"/>
      <c r="J751" s="120"/>
      <c r="K751" s="120"/>
      <c r="L751" s="120"/>
      <c r="M751" s="120"/>
      <c r="N751" s="120"/>
      <c r="O751" s="120"/>
      <c r="T751" s="184"/>
      <c r="U751" s="185"/>
      <c r="V751" s="184"/>
      <c r="W751" s="185"/>
      <c r="X751" s="184"/>
      <c r="Y751" s="185"/>
    </row>
    <row r="752" spans="1:25" ht="15.6" x14ac:dyDescent="0.3">
      <c r="A752" s="120"/>
      <c r="B752" s="120"/>
      <c r="C752" s="120"/>
      <c r="D752" s="120"/>
      <c r="E752" s="120"/>
      <c r="F752" s="120"/>
      <c r="G752" s="120"/>
      <c r="H752" s="120"/>
      <c r="I752" s="120"/>
      <c r="J752" s="120"/>
      <c r="K752" s="120"/>
      <c r="L752" s="120"/>
      <c r="M752" s="120"/>
      <c r="N752" s="120"/>
      <c r="O752" s="120"/>
      <c r="T752" s="184"/>
      <c r="U752" s="185"/>
      <c r="V752" s="184"/>
      <c r="W752" s="185"/>
      <c r="X752" s="184"/>
      <c r="Y752" s="185"/>
    </row>
    <row r="753" spans="1:25" ht="15.6" x14ac:dyDescent="0.3">
      <c r="A753" s="120"/>
      <c r="B753" s="120"/>
      <c r="C753" s="120"/>
      <c r="D753" s="120"/>
      <c r="E753" s="120"/>
      <c r="F753" s="120"/>
      <c r="G753" s="120"/>
      <c r="H753" s="120"/>
      <c r="I753" s="120"/>
      <c r="J753" s="120"/>
      <c r="K753" s="120"/>
      <c r="L753" s="120"/>
      <c r="M753" s="120"/>
      <c r="N753" s="120"/>
      <c r="O753" s="120"/>
      <c r="T753" s="184"/>
      <c r="U753" s="185"/>
      <c r="V753" s="184"/>
      <c r="W753" s="185"/>
      <c r="X753" s="184"/>
      <c r="Y753" s="185"/>
    </row>
    <row r="754" spans="1:25" ht="15.6" x14ac:dyDescent="0.3">
      <c r="A754" s="120"/>
      <c r="B754" s="120"/>
      <c r="C754" s="120"/>
      <c r="D754" s="120"/>
      <c r="E754" s="120"/>
      <c r="F754" s="120"/>
      <c r="G754" s="120"/>
      <c r="H754" s="120"/>
      <c r="I754" s="120"/>
      <c r="J754" s="120"/>
      <c r="K754" s="120"/>
      <c r="L754" s="120"/>
      <c r="M754" s="120"/>
      <c r="N754" s="120"/>
      <c r="O754" s="120"/>
      <c r="T754" s="184"/>
      <c r="U754" s="185"/>
      <c r="V754" s="184"/>
      <c r="W754" s="185"/>
      <c r="X754" s="184"/>
      <c r="Y754" s="185"/>
    </row>
    <row r="755" spans="1:25" ht="15.6" x14ac:dyDescent="0.3">
      <c r="A755" s="120"/>
      <c r="B755" s="120"/>
      <c r="C755" s="120"/>
      <c r="D755" s="120"/>
      <c r="E755" s="120"/>
      <c r="F755" s="120"/>
      <c r="G755" s="120"/>
      <c r="H755" s="120"/>
      <c r="I755" s="120"/>
      <c r="J755" s="120"/>
      <c r="K755" s="120"/>
      <c r="L755" s="120"/>
      <c r="M755" s="120"/>
      <c r="N755" s="120"/>
      <c r="O755" s="120"/>
      <c r="T755" s="184"/>
      <c r="U755" s="185"/>
      <c r="V755" s="184"/>
      <c r="W755" s="185"/>
      <c r="X755" s="184"/>
      <c r="Y755" s="185"/>
    </row>
    <row r="756" spans="1:25" ht="15.6" x14ac:dyDescent="0.3">
      <c r="A756" s="120"/>
      <c r="B756" s="120"/>
      <c r="C756" s="120"/>
      <c r="D756" s="120"/>
      <c r="E756" s="120"/>
      <c r="F756" s="120"/>
      <c r="G756" s="120"/>
      <c r="H756" s="120"/>
      <c r="I756" s="120"/>
      <c r="J756" s="120"/>
      <c r="K756" s="120"/>
      <c r="L756" s="120"/>
      <c r="M756" s="120"/>
      <c r="N756" s="120"/>
      <c r="O756" s="120"/>
      <c r="T756" s="184"/>
      <c r="U756" s="185"/>
      <c r="V756" s="184"/>
      <c r="W756" s="185"/>
      <c r="X756" s="184"/>
      <c r="Y756" s="185"/>
    </row>
    <row r="757" spans="1:25" ht="15.6" x14ac:dyDescent="0.3">
      <c r="A757" s="120"/>
      <c r="B757" s="120"/>
      <c r="C757" s="120"/>
      <c r="D757" s="120"/>
      <c r="E757" s="120"/>
      <c r="F757" s="120"/>
      <c r="G757" s="120"/>
      <c r="H757" s="120"/>
      <c r="I757" s="120"/>
      <c r="J757" s="120"/>
      <c r="K757" s="120"/>
      <c r="L757" s="120"/>
      <c r="M757" s="120"/>
      <c r="N757" s="120"/>
      <c r="O757" s="120"/>
      <c r="T757" s="184"/>
      <c r="U757" s="185"/>
      <c r="V757" s="184"/>
      <c r="W757" s="185"/>
      <c r="X757" s="184"/>
      <c r="Y757" s="185"/>
    </row>
    <row r="758" spans="1:25" ht="15.6" x14ac:dyDescent="0.3">
      <c r="A758" s="120"/>
      <c r="B758" s="120"/>
      <c r="C758" s="120"/>
      <c r="D758" s="120"/>
      <c r="E758" s="120"/>
      <c r="F758" s="120"/>
      <c r="G758" s="120"/>
      <c r="H758" s="120"/>
      <c r="I758" s="120"/>
      <c r="J758" s="120"/>
      <c r="K758" s="120"/>
      <c r="L758" s="120"/>
      <c r="M758" s="120"/>
      <c r="N758" s="120"/>
      <c r="O758" s="120"/>
      <c r="T758" s="184"/>
      <c r="U758" s="185"/>
      <c r="V758" s="184"/>
      <c r="W758" s="185"/>
      <c r="X758" s="184"/>
      <c r="Y758" s="185"/>
    </row>
    <row r="759" spans="1:25" ht="15.6" x14ac:dyDescent="0.3">
      <c r="A759" s="120"/>
      <c r="B759" s="120"/>
      <c r="C759" s="120"/>
      <c r="D759" s="120"/>
      <c r="E759" s="120"/>
      <c r="F759" s="120"/>
      <c r="G759" s="120"/>
      <c r="H759" s="120"/>
      <c r="I759" s="120"/>
      <c r="J759" s="120"/>
      <c r="K759" s="120"/>
      <c r="L759" s="120"/>
      <c r="M759" s="120"/>
      <c r="N759" s="120"/>
      <c r="O759" s="120"/>
      <c r="T759" s="184"/>
      <c r="U759" s="185"/>
      <c r="V759" s="184"/>
      <c r="W759" s="185"/>
      <c r="X759" s="184"/>
      <c r="Y759" s="185"/>
    </row>
    <row r="760" spans="1:25" ht="15.6" x14ac:dyDescent="0.3">
      <c r="A760" s="120"/>
      <c r="B760" s="120"/>
      <c r="C760" s="120"/>
      <c r="D760" s="120"/>
      <c r="E760" s="120"/>
      <c r="F760" s="120"/>
      <c r="G760" s="120"/>
      <c r="H760" s="120"/>
      <c r="I760" s="120"/>
      <c r="J760" s="120"/>
      <c r="K760" s="120"/>
      <c r="L760" s="120"/>
      <c r="M760" s="120"/>
      <c r="N760" s="120"/>
      <c r="O760" s="120"/>
      <c r="T760" s="184"/>
      <c r="U760" s="185"/>
      <c r="V760" s="184"/>
      <c r="W760" s="185"/>
      <c r="X760" s="184"/>
      <c r="Y760" s="185"/>
    </row>
    <row r="761" spans="1:25" ht="15.6" x14ac:dyDescent="0.3">
      <c r="A761" s="120"/>
      <c r="B761" s="120"/>
      <c r="C761" s="120"/>
      <c r="D761" s="120"/>
      <c r="E761" s="120"/>
      <c r="F761" s="120"/>
      <c r="G761" s="120"/>
      <c r="H761" s="120"/>
      <c r="I761" s="120"/>
      <c r="J761" s="120"/>
      <c r="K761" s="120"/>
      <c r="L761" s="120"/>
      <c r="M761" s="120"/>
      <c r="N761" s="120"/>
      <c r="O761" s="120"/>
      <c r="T761" s="184"/>
      <c r="U761" s="185"/>
      <c r="V761" s="184"/>
      <c r="W761" s="185"/>
      <c r="X761" s="184"/>
      <c r="Y761" s="185"/>
    </row>
    <row r="762" spans="1:25" ht="15.6" x14ac:dyDescent="0.3">
      <c r="A762" s="120"/>
      <c r="B762" s="120"/>
      <c r="C762" s="120"/>
      <c r="D762" s="120"/>
      <c r="E762" s="120"/>
      <c r="F762" s="120"/>
      <c r="G762" s="120"/>
      <c r="H762" s="120"/>
      <c r="I762" s="120"/>
      <c r="J762" s="120"/>
      <c r="K762" s="120"/>
      <c r="L762" s="120"/>
      <c r="M762" s="120"/>
      <c r="N762" s="120"/>
      <c r="O762" s="120"/>
      <c r="T762" s="184"/>
      <c r="U762" s="185"/>
      <c r="V762" s="184"/>
      <c r="W762" s="185"/>
      <c r="X762" s="184"/>
      <c r="Y762" s="185"/>
    </row>
    <row r="763" spans="1:25" ht="15.6" x14ac:dyDescent="0.3">
      <c r="A763" s="120"/>
      <c r="B763" s="120"/>
      <c r="C763" s="120"/>
      <c r="D763" s="120"/>
      <c r="E763" s="120"/>
      <c r="F763" s="120"/>
      <c r="G763" s="120"/>
      <c r="H763" s="120"/>
      <c r="I763" s="120"/>
      <c r="J763" s="120"/>
      <c r="K763" s="120"/>
      <c r="L763" s="120"/>
      <c r="M763" s="120"/>
      <c r="N763" s="120"/>
      <c r="O763" s="120"/>
      <c r="T763" s="184"/>
      <c r="U763" s="185"/>
      <c r="V763" s="184"/>
      <c r="W763" s="185"/>
      <c r="X763" s="184"/>
      <c r="Y763" s="185"/>
    </row>
    <row r="764" spans="1:25" ht="15.6" x14ac:dyDescent="0.3">
      <c r="A764" s="120"/>
      <c r="B764" s="120"/>
      <c r="C764" s="120"/>
      <c r="D764" s="120"/>
      <c r="E764" s="120"/>
      <c r="F764" s="120"/>
      <c r="G764" s="120"/>
      <c r="H764" s="120"/>
      <c r="I764" s="120"/>
      <c r="J764" s="120"/>
      <c r="K764" s="120"/>
      <c r="L764" s="120"/>
      <c r="M764" s="120"/>
      <c r="N764" s="120"/>
      <c r="O764" s="120"/>
      <c r="T764" s="184"/>
      <c r="U764" s="185"/>
      <c r="V764" s="184"/>
      <c r="W764" s="185"/>
      <c r="X764" s="184"/>
      <c r="Y764" s="185"/>
    </row>
    <row r="765" spans="1:25" ht="15.6" x14ac:dyDescent="0.3">
      <c r="A765" s="120"/>
      <c r="B765" s="120"/>
      <c r="C765" s="120"/>
      <c r="D765" s="120"/>
      <c r="E765" s="120"/>
      <c r="F765" s="120"/>
      <c r="G765" s="120"/>
      <c r="H765" s="120"/>
      <c r="I765" s="120"/>
      <c r="J765" s="120"/>
      <c r="K765" s="120"/>
      <c r="L765" s="120"/>
      <c r="M765" s="120"/>
      <c r="N765" s="120"/>
      <c r="O765" s="120"/>
      <c r="T765" s="184"/>
      <c r="U765" s="185"/>
      <c r="V765" s="184"/>
      <c r="W765" s="185"/>
      <c r="X765" s="184"/>
      <c r="Y765" s="185"/>
    </row>
    <row r="766" spans="1:25" ht="15.6" x14ac:dyDescent="0.3">
      <c r="A766" s="120"/>
      <c r="B766" s="120"/>
      <c r="C766" s="120"/>
      <c r="D766" s="120"/>
      <c r="E766" s="120"/>
      <c r="F766" s="120"/>
      <c r="G766" s="120"/>
      <c r="H766" s="120"/>
      <c r="I766" s="120"/>
      <c r="J766" s="120"/>
      <c r="K766" s="120"/>
      <c r="L766" s="120"/>
      <c r="M766" s="120"/>
      <c r="N766" s="120"/>
      <c r="O766" s="120"/>
      <c r="T766" s="184"/>
      <c r="U766" s="185"/>
      <c r="V766" s="184"/>
      <c r="W766" s="185"/>
      <c r="X766" s="184"/>
      <c r="Y766" s="185"/>
    </row>
    <row r="767" spans="1:25" ht="15.6" x14ac:dyDescent="0.3">
      <c r="A767" s="120"/>
      <c r="B767" s="120"/>
      <c r="C767" s="120"/>
      <c r="D767" s="120"/>
      <c r="E767" s="120"/>
      <c r="F767" s="120"/>
      <c r="G767" s="120"/>
      <c r="H767" s="120"/>
      <c r="I767" s="120"/>
      <c r="J767" s="120"/>
      <c r="K767" s="120"/>
      <c r="L767" s="120"/>
      <c r="M767" s="120"/>
      <c r="N767" s="120"/>
      <c r="O767" s="120"/>
      <c r="T767" s="184"/>
      <c r="U767" s="185"/>
      <c r="V767" s="184"/>
      <c r="W767" s="185"/>
      <c r="X767" s="184"/>
      <c r="Y767" s="185"/>
    </row>
    <row r="768" spans="1:25" ht="15.6" x14ac:dyDescent="0.3">
      <c r="A768" s="120"/>
      <c r="B768" s="120"/>
      <c r="C768" s="120"/>
      <c r="D768" s="120"/>
      <c r="E768" s="120"/>
      <c r="F768" s="120"/>
      <c r="G768" s="120"/>
      <c r="H768" s="120"/>
      <c r="I768" s="120"/>
      <c r="J768" s="120"/>
      <c r="K768" s="120"/>
      <c r="L768" s="120"/>
      <c r="M768" s="120"/>
      <c r="N768" s="120"/>
      <c r="O768" s="120"/>
      <c r="T768" s="184"/>
      <c r="U768" s="185"/>
      <c r="V768" s="184"/>
      <c r="W768" s="185"/>
      <c r="X768" s="184"/>
      <c r="Y768" s="185"/>
    </row>
    <row r="769" spans="1:25" ht="15.6" x14ac:dyDescent="0.3">
      <c r="A769" s="120"/>
      <c r="B769" s="120"/>
      <c r="C769" s="120"/>
      <c r="D769" s="120"/>
      <c r="E769" s="120"/>
      <c r="F769" s="120"/>
      <c r="G769" s="120"/>
      <c r="H769" s="120"/>
      <c r="I769" s="120"/>
      <c r="J769" s="120"/>
      <c r="K769" s="120"/>
      <c r="L769" s="120"/>
      <c r="M769" s="120"/>
      <c r="N769" s="120"/>
      <c r="O769" s="120"/>
      <c r="T769" s="184"/>
      <c r="U769" s="185"/>
      <c r="V769" s="184"/>
      <c r="W769" s="185"/>
      <c r="X769" s="184"/>
      <c r="Y769" s="185"/>
    </row>
    <row r="770" spans="1:25" ht="15.6" x14ac:dyDescent="0.3">
      <c r="A770" s="120"/>
      <c r="B770" s="120"/>
      <c r="C770" s="120"/>
      <c r="D770" s="120"/>
      <c r="E770" s="120"/>
      <c r="F770" s="120"/>
      <c r="G770" s="120"/>
      <c r="H770" s="120"/>
      <c r="I770" s="120"/>
      <c r="J770" s="120"/>
      <c r="K770" s="120"/>
      <c r="L770" s="120"/>
      <c r="M770" s="120"/>
      <c r="N770" s="120"/>
      <c r="O770" s="120"/>
      <c r="T770" s="168"/>
      <c r="U770" s="224"/>
      <c r="V770" s="168"/>
      <c r="W770" s="224"/>
      <c r="X770" s="168"/>
      <c r="Y770" s="224"/>
    </row>
    <row r="771" spans="1:25" ht="15.6" x14ac:dyDescent="0.3">
      <c r="A771" s="120"/>
      <c r="B771" s="120"/>
      <c r="C771" s="120"/>
      <c r="D771" s="120"/>
      <c r="E771" s="120"/>
      <c r="F771" s="120"/>
      <c r="G771" s="120"/>
      <c r="H771" s="120"/>
      <c r="I771" s="120"/>
      <c r="J771" s="120"/>
      <c r="K771" s="120"/>
      <c r="L771" s="120"/>
      <c r="M771" s="120"/>
      <c r="N771" s="120"/>
      <c r="O771" s="120"/>
      <c r="T771" s="184"/>
      <c r="U771" s="185"/>
      <c r="V771" s="184"/>
      <c r="W771" s="185"/>
      <c r="X771" s="184"/>
      <c r="Y771" s="185"/>
    </row>
    <row r="772" spans="1:25" ht="15.6" x14ac:dyDescent="0.3">
      <c r="A772" s="120"/>
      <c r="B772" s="120"/>
      <c r="C772" s="120"/>
      <c r="D772" s="120"/>
      <c r="E772" s="120"/>
      <c r="F772" s="120"/>
      <c r="G772" s="120"/>
      <c r="H772" s="120"/>
      <c r="I772" s="120"/>
      <c r="J772" s="120"/>
      <c r="K772" s="120"/>
      <c r="L772" s="120"/>
      <c r="M772" s="120"/>
      <c r="N772" s="120"/>
      <c r="O772" s="120"/>
      <c r="T772" s="184"/>
      <c r="U772" s="185"/>
      <c r="V772" s="184"/>
      <c r="W772" s="185"/>
      <c r="X772" s="184"/>
      <c r="Y772" s="185"/>
    </row>
  </sheetData>
  <sheetProtection formatColumns="0" formatRows="0" autoFilter="0"/>
  <protectedRanges>
    <protectedRange sqref="Q309:S312" name="Диапазон1_12"/>
    <protectedRange sqref="Q303:S303 S304" name="Диапазон1_15"/>
    <protectedRange sqref="Q331:S331" name="Диапазон1_18_3"/>
    <protectedRange sqref="Q330:S330" name="Диапазон1_13_1"/>
    <protectedRange sqref="Q313:S315" name="Диапазон1_12_1"/>
    <protectedRange sqref="S189 Q190:S195" name="Диапазон1_5"/>
    <protectedRange sqref="Q316:S316" name="Диапазон1_8"/>
    <protectedRange sqref="S323" name="Диапазон1_9"/>
    <protectedRange sqref="Q579:S598" name="Диапазон1_20"/>
    <protectedRange sqref="Q502:S503" name="Диапазон1_21"/>
    <protectedRange sqref="Q387:S401" name="Диапазон1_26"/>
    <protectedRange sqref="Q638:S638" name="Диапазон1"/>
    <protectedRange sqref="Q179:R179 Q171:S178 S179:S188" name="Диапазон1_30"/>
    <protectedRange sqref="Q348:S349" name="Диапазон1_32"/>
    <protectedRange sqref="Q218:S218" name="Диапазон1_37"/>
    <protectedRange sqref="Q687:S696" name="Диапазон1_11"/>
    <protectedRange sqref="Q697:S697" name="Диапазон1_39"/>
    <protectedRange sqref="Q698:S698" name="Диапазон1_41"/>
    <protectedRange sqref="Q504:S507 Q512:S516 Q518:S523 S517" name="Диапазон1_42"/>
    <protectedRange sqref="Q498:S498" name="Диапазон1_44"/>
    <protectedRange sqref="Q500:S501" name="Диапазон1_45"/>
    <protectedRange sqref="S728:S729" name="Диапазон1_46"/>
    <protectedRange sqref="Q354:S362 Q366:S376" name="Диапазон1_48"/>
    <protectedRange sqref="S733:S734 Q732:R734 Q730:S731" name="Диапазон1_49"/>
    <protectedRange sqref="Q350:S351 Q483:S497" name="Диапазон1_50"/>
    <protectedRange sqref="Q459:S459" name="Диапазон1_5_5"/>
    <protectedRange sqref="Q352:S353" name="Диапазон1_52"/>
    <protectedRange sqref="Q424:S424 Q661:S661 Q451:S452 Q525:S525 Q700:S700" name="Диапазон1_3_1_3"/>
    <protectedRange sqref="S324" name="Диапазон1_12_1_1"/>
    <protectedRange sqref="Q718:S720" name="Диапазон1_46_1"/>
    <protectedRange sqref="Q508:S508" name="Диапазон1_42_1"/>
    <protectedRange sqref="Q461:S462" name="Диапазон1_42_1_1"/>
    <protectedRange sqref="Q378:S380" name="Диапазон1_48_1"/>
    <protectedRange sqref="Q381:S381" name="Диапазон1_48_2"/>
    <protectedRange sqref="Q382:S382" name="Диапазон1_48_3"/>
    <protectedRange sqref="Q544:S545 Q547:S552 S546" name="Диапазон1_6_2_1"/>
    <protectedRange sqref="Q509:S511" name="Диапазон1_42_1_2"/>
    <protectedRange sqref="Q463:S470 Q472:S482" name="Диапазон1_42_1_3"/>
    <protectedRange sqref="Q383:S386" name="Диапазон1_48_4"/>
    <protectedRange sqref="Q321:S321" name="Диапазон1_13_1_1"/>
    <protectedRange sqref="Q317:S319" name="Диапазон1_12_1_2"/>
    <protectedRange sqref="Q320:S320" name="Диапазон1_8_1"/>
    <protectedRange sqref="Q322:S322" name="Диапазон1_9_1"/>
    <protectedRange sqref="Q471:S471" name="Диапазон1_42_1_3_2"/>
    <protectedRange sqref="S732" name="Диапазон1_49_2"/>
    <protectedRange sqref="Q722:S726" name="Диапазон1_49_1_1"/>
    <protectedRange sqref="Q377:S377" name="Диапазон1_48_5"/>
    <protectedRange sqref="Q363:S365" name="Диапазон1_48_6"/>
    <protectedRange sqref="Q554:S554" name="Диапазон1_3_1_3_1"/>
    <protectedRange sqref="Q570:S571 Q573:S577 S572" name="Диапазон1_6_2_1_1"/>
  </protectedRanges>
  <autoFilter ref="A29:Y734"/>
  <mergeCells count="314">
    <mergeCell ref="K159:O159"/>
    <mergeCell ref="C45:J45"/>
    <mergeCell ref="K160:O160"/>
    <mergeCell ref="C146:J146"/>
    <mergeCell ref="C147:J147"/>
    <mergeCell ref="C148:J148"/>
    <mergeCell ref="C150:J150"/>
    <mergeCell ref="C54:J54"/>
    <mergeCell ref="C55:J55"/>
    <mergeCell ref="C56:J56"/>
    <mergeCell ref="C103:J103"/>
    <mergeCell ref="C93:J93"/>
    <mergeCell ref="C100:J100"/>
    <mergeCell ref="C101:J101"/>
    <mergeCell ref="C90:J90"/>
    <mergeCell ref="C91:J91"/>
    <mergeCell ref="C74:J74"/>
    <mergeCell ref="C83:J83"/>
    <mergeCell ref="C84:J84"/>
    <mergeCell ref="C88:J88"/>
    <mergeCell ref="C73:J73"/>
    <mergeCell ref="C145:J145"/>
    <mergeCell ref="C104:J104"/>
    <mergeCell ref="K158:O158"/>
    <mergeCell ref="C42:J42"/>
    <mergeCell ref="C25:J27"/>
    <mergeCell ref="K25:O26"/>
    <mergeCell ref="P25:S25"/>
    <mergeCell ref="C46:J46"/>
    <mergeCell ref="C47:J47"/>
    <mergeCell ref="C48:J48"/>
    <mergeCell ref="C49:J49"/>
    <mergeCell ref="C53:J53"/>
    <mergeCell ref="T17:T22"/>
    <mergeCell ref="A19:M19"/>
    <mergeCell ref="B21:P22"/>
    <mergeCell ref="I24:N24"/>
    <mergeCell ref="A25:A27"/>
    <mergeCell ref="B25:B27"/>
    <mergeCell ref="A30:A33"/>
    <mergeCell ref="B30:B33"/>
    <mergeCell ref="C30:J33"/>
    <mergeCell ref="K30:N33"/>
    <mergeCell ref="Q26:Q27"/>
    <mergeCell ref="T28:U28"/>
    <mergeCell ref="B17:P18"/>
    <mergeCell ref="C28:J28"/>
    <mergeCell ref="K28:O28"/>
    <mergeCell ref="R26:R27"/>
    <mergeCell ref="S26:S27"/>
    <mergeCell ref="Q1:S1"/>
    <mergeCell ref="Q2:S2"/>
    <mergeCell ref="Q3:S3"/>
    <mergeCell ref="Q4:S4"/>
    <mergeCell ref="Q5:S5"/>
    <mergeCell ref="C41:J41"/>
    <mergeCell ref="A34:A37"/>
    <mergeCell ref="B34:B37"/>
    <mergeCell ref="C34:J37"/>
    <mergeCell ref="C39:J39"/>
    <mergeCell ref="C40:J40"/>
    <mergeCell ref="R6:S6"/>
    <mergeCell ref="P26:P27"/>
    <mergeCell ref="R7:S7"/>
    <mergeCell ref="Q8:S8"/>
    <mergeCell ref="A11:S11"/>
    <mergeCell ref="A12:S12"/>
    <mergeCell ref="A13:S13"/>
    <mergeCell ref="K34:N37"/>
    <mergeCell ref="K38:O38"/>
    <mergeCell ref="C38:J38"/>
    <mergeCell ref="C89:J89"/>
    <mergeCell ref="C71:J71"/>
    <mergeCell ref="C72:J72"/>
    <mergeCell ref="C43:J43"/>
    <mergeCell ref="C44:J44"/>
    <mergeCell ref="C64:J64"/>
    <mergeCell ref="C65:J65"/>
    <mergeCell ref="C66:J66"/>
    <mergeCell ref="C67:J67"/>
    <mergeCell ref="C59:J59"/>
    <mergeCell ref="C70:J70"/>
    <mergeCell ref="C75:J75"/>
    <mergeCell ref="C76:J76"/>
    <mergeCell ref="C77:J77"/>
    <mergeCell ref="C78:J78"/>
    <mergeCell ref="C79:J79"/>
    <mergeCell ref="C80:J80"/>
    <mergeCell ref="C86:J86"/>
    <mergeCell ref="C87:J87"/>
    <mergeCell ref="C50:J50"/>
    <mergeCell ref="C51:J51"/>
    <mergeCell ref="C52:J52"/>
    <mergeCell ref="C81:J81"/>
    <mergeCell ref="C82:J82"/>
    <mergeCell ref="C152:J152"/>
    <mergeCell ref="C153:J153"/>
    <mergeCell ref="C154:J154"/>
    <mergeCell ref="C155:J155"/>
    <mergeCell ref="C112:J112"/>
    <mergeCell ref="C113:J113"/>
    <mergeCell ref="C105:J105"/>
    <mergeCell ref="C107:J107"/>
    <mergeCell ref="C106:J106"/>
    <mergeCell ref="C119:J119"/>
    <mergeCell ref="C120:J120"/>
    <mergeCell ref="C121:J121"/>
    <mergeCell ref="C122:J122"/>
    <mergeCell ref="C123:J123"/>
    <mergeCell ref="C136:J136"/>
    <mergeCell ref="C137:J137"/>
    <mergeCell ref="C138:J138"/>
    <mergeCell ref="C139:J139"/>
    <mergeCell ref="C140:J140"/>
    <mergeCell ref="C141:J141"/>
    <mergeCell ref="C124:J124"/>
    <mergeCell ref="C125:J125"/>
    <mergeCell ref="C151:J151"/>
    <mergeCell ref="A171:A179"/>
    <mergeCell ref="B171:B179"/>
    <mergeCell ref="A180:A188"/>
    <mergeCell ref="B180:B188"/>
    <mergeCell ref="A217:A226"/>
    <mergeCell ref="B217:B226"/>
    <mergeCell ref="C157:J157"/>
    <mergeCell ref="C158:J158"/>
    <mergeCell ref="A161:A170"/>
    <mergeCell ref="B161:B170"/>
    <mergeCell ref="C189:J189"/>
    <mergeCell ref="C159:J159"/>
    <mergeCell ref="B261:B264"/>
    <mergeCell ref="A202:A207"/>
    <mergeCell ref="B202:B207"/>
    <mergeCell ref="C209:J209"/>
    <mergeCell ref="K209:O209"/>
    <mergeCell ref="A210:A215"/>
    <mergeCell ref="B210:B215"/>
    <mergeCell ref="A227:A230"/>
    <mergeCell ref="B227:B230"/>
    <mergeCell ref="K216:O216"/>
    <mergeCell ref="A235:A243"/>
    <mergeCell ref="B235:B243"/>
    <mergeCell ref="A244:A252"/>
    <mergeCell ref="B244:B252"/>
    <mergeCell ref="B253:B256"/>
    <mergeCell ref="K189:O189"/>
    <mergeCell ref="A190:A195"/>
    <mergeCell ref="B190:B195"/>
    <mergeCell ref="A196:A201"/>
    <mergeCell ref="B196:B201"/>
    <mergeCell ref="A257:A260"/>
    <mergeCell ref="B257:B260"/>
    <mergeCell ref="C273:J273"/>
    <mergeCell ref="C295:J295"/>
    <mergeCell ref="K295:O295"/>
    <mergeCell ref="A265:A268"/>
    <mergeCell ref="B265:B268"/>
    <mergeCell ref="K273:O273"/>
    <mergeCell ref="C274:J274"/>
    <mergeCell ref="K274:O274"/>
    <mergeCell ref="C275:J275"/>
    <mergeCell ref="A280:A288"/>
    <mergeCell ref="B280:B288"/>
    <mergeCell ref="K275:O275"/>
    <mergeCell ref="A276:A279"/>
    <mergeCell ref="B276:B279"/>
    <mergeCell ref="A269:A272"/>
    <mergeCell ref="B269:B272"/>
    <mergeCell ref="A261:A264"/>
    <mergeCell ref="K323:O323"/>
    <mergeCell ref="C324:J324"/>
    <mergeCell ref="K324:O324"/>
    <mergeCell ref="A325:A330"/>
    <mergeCell ref="B325:B330"/>
    <mergeCell ref="A300:A303"/>
    <mergeCell ref="B300:B303"/>
    <mergeCell ref="C290:J290"/>
    <mergeCell ref="K290:O290"/>
    <mergeCell ref="A291:A294"/>
    <mergeCell ref="B291:B294"/>
    <mergeCell ref="A331:A338"/>
    <mergeCell ref="B331:B338"/>
    <mergeCell ref="A339:A344"/>
    <mergeCell ref="B339:B344"/>
    <mergeCell ref="A305:A308"/>
    <mergeCell ref="B305:B308"/>
    <mergeCell ref="A309:A312"/>
    <mergeCell ref="B309:B312"/>
    <mergeCell ref="A313:A316"/>
    <mergeCell ref="B313:B316"/>
    <mergeCell ref="A411:A418"/>
    <mergeCell ref="B404:B523"/>
    <mergeCell ref="A502:A523"/>
    <mergeCell ref="C345:J345"/>
    <mergeCell ref="K345:O345"/>
    <mergeCell ref="C346:J346"/>
    <mergeCell ref="K346:O346"/>
    <mergeCell ref="C402:J402"/>
    <mergeCell ref="K402:O402"/>
    <mergeCell ref="A419:A422"/>
    <mergeCell ref="C347:J347"/>
    <mergeCell ref="K347:O347"/>
    <mergeCell ref="A348:A386"/>
    <mergeCell ref="B348:B386"/>
    <mergeCell ref="A387:A401"/>
    <mergeCell ref="B387:B401"/>
    <mergeCell ref="A404:A410"/>
    <mergeCell ref="A524:A552"/>
    <mergeCell ref="B524:B552"/>
    <mergeCell ref="C578:J578"/>
    <mergeCell ref="K578:O578"/>
    <mergeCell ref="A423:A449"/>
    <mergeCell ref="A450:A497"/>
    <mergeCell ref="A498:A501"/>
    <mergeCell ref="A553:A577"/>
    <mergeCell ref="B553:B577"/>
    <mergeCell ref="A579:A598"/>
    <mergeCell ref="B579:B598"/>
    <mergeCell ref="C717:J717"/>
    <mergeCell ref="C710:J710"/>
    <mergeCell ref="A712:A715"/>
    <mergeCell ref="B712:B715"/>
    <mergeCell ref="A599:A616"/>
    <mergeCell ref="B599:B616"/>
    <mergeCell ref="A617:A620"/>
    <mergeCell ref="C716:J716"/>
    <mergeCell ref="B617:B620"/>
    <mergeCell ref="A638:A659"/>
    <mergeCell ref="B638:B659"/>
    <mergeCell ref="A660:A686"/>
    <mergeCell ref="A621:A637"/>
    <mergeCell ref="A722:A723"/>
    <mergeCell ref="A724:A726"/>
    <mergeCell ref="A687:A698"/>
    <mergeCell ref="B687:B698"/>
    <mergeCell ref="A699:A709"/>
    <mergeCell ref="B699:B709"/>
    <mergeCell ref="B660:B686"/>
    <mergeCell ref="A730:A734"/>
    <mergeCell ref="B730:B734"/>
    <mergeCell ref="B722:B723"/>
    <mergeCell ref="B724:B726"/>
    <mergeCell ref="C730:J730"/>
    <mergeCell ref="C733:J733"/>
    <mergeCell ref="C734:J734"/>
    <mergeCell ref="C732:J732"/>
    <mergeCell ref="C63:J63"/>
    <mergeCell ref="C727:J727"/>
    <mergeCell ref="C126:J126"/>
    <mergeCell ref="C127:J127"/>
    <mergeCell ref="C98:J98"/>
    <mergeCell ref="C108:J108"/>
    <mergeCell ref="C132:J132"/>
    <mergeCell ref="C133:J133"/>
    <mergeCell ref="C134:J134"/>
    <mergeCell ref="C135:J135"/>
    <mergeCell ref="C731:J731"/>
    <mergeCell ref="C304:J304"/>
    <mergeCell ref="C323:J323"/>
    <mergeCell ref="C216:J216"/>
    <mergeCell ref="C85:J85"/>
    <mergeCell ref="C92:J92"/>
    <mergeCell ref="C130:J130"/>
    <mergeCell ref="C131:J131"/>
    <mergeCell ref="C160:J160"/>
    <mergeCell ref="C156:J156"/>
    <mergeCell ref="K727:O727"/>
    <mergeCell ref="C728:J728"/>
    <mergeCell ref="C729:J729"/>
    <mergeCell ref="K729:O729"/>
    <mergeCell ref="K717:O717"/>
    <mergeCell ref="C721:J721"/>
    <mergeCell ref="K721:O721"/>
    <mergeCell ref="A56:A58"/>
    <mergeCell ref="C57:J57"/>
    <mergeCell ref="C58:J58"/>
    <mergeCell ref="C68:J68"/>
    <mergeCell ref="C69:J69"/>
    <mergeCell ref="C60:J60"/>
    <mergeCell ref="C61:J61"/>
    <mergeCell ref="C62:J62"/>
    <mergeCell ref="C94:J94"/>
    <mergeCell ref="C95:J95"/>
    <mergeCell ref="C96:J96"/>
    <mergeCell ref="C97:J97"/>
    <mergeCell ref="C102:J102"/>
    <mergeCell ref="C99:J99"/>
    <mergeCell ref="K716:O716"/>
    <mergeCell ref="K710:O710"/>
    <mergeCell ref="B621:B637"/>
    <mergeCell ref="V28:W28"/>
    <mergeCell ref="X28:Y28"/>
    <mergeCell ref="A317:A322"/>
    <mergeCell ref="B317:B322"/>
    <mergeCell ref="A231:A234"/>
    <mergeCell ref="B231:B234"/>
    <mergeCell ref="A253:A256"/>
    <mergeCell ref="C111:J111"/>
    <mergeCell ref="C114:J114"/>
    <mergeCell ref="C115:J115"/>
    <mergeCell ref="C116:J116"/>
    <mergeCell ref="C117:J117"/>
    <mergeCell ref="C118:J118"/>
    <mergeCell ref="C109:J109"/>
    <mergeCell ref="C149:J149"/>
    <mergeCell ref="C142:J142"/>
    <mergeCell ref="C143:J143"/>
    <mergeCell ref="C144:J144"/>
    <mergeCell ref="C128:J128"/>
    <mergeCell ref="C129:J129"/>
    <mergeCell ref="C110:J110"/>
    <mergeCell ref="A296:A299"/>
    <mergeCell ref="B296:B299"/>
    <mergeCell ref="K304:O304"/>
  </mergeCells>
  <pageMargins left="0.39370078740157483" right="0.39370078740157483" top="0.9055118110236221" bottom="0.39370078740157483" header="0.55118110236220474" footer="0.35433070866141736"/>
  <pageSetup paperSize="9" scale="55" fitToHeight="0" orientation="landscape" r:id="rId1"/>
  <headerFooter alignWithMargins="0"/>
  <rowBreaks count="1" manualBreakCount="1">
    <brk id="713" max="1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5" tint="-0.499984740745262"/>
    <pageSetUpPr fitToPage="1"/>
  </sheetPr>
  <dimension ref="A2:F20"/>
  <sheetViews>
    <sheetView view="pageBreakPreview" zoomScaleSheetLayoutView="100" workbookViewId="0"/>
  </sheetViews>
  <sheetFormatPr defaultColWidth="9.109375" defaultRowHeight="14.4" x14ac:dyDescent="0.3"/>
  <cols>
    <col min="1" max="1" width="91" customWidth="1"/>
    <col min="2" max="4" width="26.44140625" customWidth="1"/>
    <col min="5" max="6" width="20.109375" customWidth="1"/>
  </cols>
  <sheetData>
    <row r="2" spans="1:6" x14ac:dyDescent="0.3">
      <c r="D2" t="s">
        <v>422</v>
      </c>
    </row>
    <row r="4" spans="1:6" x14ac:dyDescent="0.3">
      <c r="A4" t="s">
        <v>421</v>
      </c>
    </row>
    <row r="5" spans="1:6" x14ac:dyDescent="0.3">
      <c r="B5" s="1160"/>
      <c r="C5" s="1160"/>
      <c r="D5" s="1160"/>
    </row>
    <row r="6" spans="1:6" x14ac:dyDescent="0.3">
      <c r="A6" s="1160" t="s">
        <v>0</v>
      </c>
      <c r="B6" s="1160" t="s">
        <v>135</v>
      </c>
      <c r="C6" s="1160"/>
      <c r="D6" s="1160"/>
    </row>
    <row r="7" spans="1:6" x14ac:dyDescent="0.3">
      <c r="A7" s="1160"/>
      <c r="B7" t="s">
        <v>979</v>
      </c>
      <c r="C7" t="s">
        <v>980</v>
      </c>
      <c r="D7" t="s">
        <v>981</v>
      </c>
    </row>
    <row r="8" spans="1:6" x14ac:dyDescent="0.3">
      <c r="A8">
        <v>1</v>
      </c>
      <c r="B8">
        <v>2</v>
      </c>
      <c r="C8">
        <v>3</v>
      </c>
      <c r="D8">
        <v>4</v>
      </c>
    </row>
    <row r="9" spans="1:6" x14ac:dyDescent="0.3">
      <c r="A9" t="s">
        <v>267</v>
      </c>
    </row>
    <row r="10" spans="1:6" ht="51" customHeight="1" x14ac:dyDescent="0.3">
      <c r="A10" t="s">
        <v>199</v>
      </c>
      <c r="B10">
        <f>'Раздел 1'!P156+'Раздел 1'!P157</f>
        <v>0</v>
      </c>
      <c r="C10">
        <f>'Раздел 1'!Q156+'Раздел 1'!Q157</f>
        <v>0</v>
      </c>
      <c r="D10">
        <f>'Раздел 1'!R156+'Раздел 1'!R157</f>
        <v>0</v>
      </c>
      <c r="F10" t="s">
        <v>1071</v>
      </c>
    </row>
    <row r="11" spans="1:6" x14ac:dyDescent="0.3">
      <c r="A11" t="s">
        <v>268</v>
      </c>
    </row>
    <row r="12" spans="1:6" ht="51" customHeight="1" x14ac:dyDescent="0.3">
      <c r="A12" t="s">
        <v>199</v>
      </c>
      <c r="B12">
        <f>'Раздел 1'!P155</f>
        <v>0</v>
      </c>
      <c r="C12">
        <f>'Раздел 1'!Q155</f>
        <v>0</v>
      </c>
      <c r="D12">
        <f>'Раздел 1'!R155</f>
        <v>0</v>
      </c>
      <c r="F12" t="s">
        <v>1039</v>
      </c>
    </row>
    <row r="13" spans="1:6" x14ac:dyDescent="0.3">
      <c r="A13" t="s">
        <v>247</v>
      </c>
      <c r="B13">
        <f>B10+B12</f>
        <v>0</v>
      </c>
      <c r="C13">
        <f>C10+C12</f>
        <v>0</v>
      </c>
      <c r="D13">
        <f>D10+D12</f>
        <v>0</v>
      </c>
    </row>
    <row r="16" spans="1:6" ht="18" customHeight="1" x14ac:dyDescent="0.3">
      <c r="A16" t="s">
        <v>672</v>
      </c>
      <c r="D16" t="s">
        <v>1143</v>
      </c>
    </row>
    <row r="17" spans="1:4" ht="18" customHeight="1" x14ac:dyDescent="0.3">
      <c r="A17" t="s">
        <v>260</v>
      </c>
      <c r="B17" t="s">
        <v>131</v>
      </c>
      <c r="D17" t="s">
        <v>132</v>
      </c>
    </row>
    <row r="18" spans="1:4" ht="18" customHeight="1" x14ac:dyDescent="0.3"/>
    <row r="19" spans="1:4" ht="18" customHeight="1" x14ac:dyDescent="0.3">
      <c r="A19" t="s">
        <v>674</v>
      </c>
      <c r="D19" t="s">
        <v>1144</v>
      </c>
    </row>
    <row r="20" spans="1:4" ht="18" customHeight="1" x14ac:dyDescent="0.3">
      <c r="B20" t="s">
        <v>131</v>
      </c>
      <c r="D20" t="s">
        <v>132</v>
      </c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9">
    <tabColor theme="5" tint="0.39997558519241921"/>
    <pageSetUpPr fitToPage="1"/>
  </sheetPr>
  <dimension ref="A1:K22"/>
  <sheetViews>
    <sheetView view="pageBreakPreview" zoomScale="85" zoomScaleNormal="75" zoomScaleSheetLayoutView="85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4" width="21.44140625" style="1" customWidth="1"/>
    <col min="5" max="5" width="20.33203125" style="1" customWidth="1"/>
    <col min="6" max="6" width="26.10937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9" t="s">
        <v>597</v>
      </c>
    </row>
    <row r="2" spans="1:11" x14ac:dyDescent="0.35">
      <c r="E2" s="75"/>
    </row>
    <row r="3" spans="1:11" ht="55.95" customHeight="1" x14ac:dyDescent="0.35">
      <c r="A3" s="1190" t="s">
        <v>1026</v>
      </c>
      <c r="B3" s="1190"/>
      <c r="C3" s="1190"/>
      <c r="D3" s="1190"/>
      <c r="E3" s="1190"/>
      <c r="F3" s="119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598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84" t="s">
        <v>484</v>
      </c>
      <c r="B6" s="1184"/>
      <c r="C6" s="1184"/>
      <c r="D6" s="1184"/>
      <c r="E6" s="15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80" t="s">
        <v>282</v>
      </c>
      <c r="B9" s="80" t="s">
        <v>297</v>
      </c>
      <c r="C9" s="81" t="s">
        <v>343</v>
      </c>
      <c r="D9" s="81" t="s">
        <v>599</v>
      </c>
      <c r="E9" s="81" t="s">
        <v>600</v>
      </c>
      <c r="F9" s="82" t="s">
        <v>300</v>
      </c>
    </row>
    <row r="10" spans="1:11" s="421" customFormat="1" ht="24.75" customHeight="1" x14ac:dyDescent="0.3">
      <c r="A10" s="419">
        <v>1</v>
      </c>
      <c r="B10" s="419">
        <v>2</v>
      </c>
      <c r="C10" s="419">
        <v>3</v>
      </c>
      <c r="D10" s="419">
        <v>4</v>
      </c>
      <c r="E10" s="419">
        <v>5</v>
      </c>
      <c r="F10" s="420" t="s">
        <v>333</v>
      </c>
    </row>
    <row r="11" spans="1:11" x14ac:dyDescent="0.35">
      <c r="A11" s="88">
        <v>1</v>
      </c>
      <c r="B11" s="89"/>
      <c r="C11" s="422"/>
      <c r="D11" s="422"/>
      <c r="E11" s="423"/>
      <c r="F11" s="424">
        <f>C11*D11*E11</f>
        <v>0</v>
      </c>
    </row>
    <row r="12" spans="1:11" x14ac:dyDescent="0.35">
      <c r="A12" s="422"/>
      <c r="B12" s="425"/>
      <c r="C12" s="422"/>
      <c r="D12" s="422"/>
      <c r="E12" s="423" t="str">
        <f>IF(C12*D12=0," ",C12*D12)</f>
        <v xml:space="preserve"> </v>
      </c>
      <c r="F12" s="426"/>
    </row>
    <row r="13" spans="1:11" x14ac:dyDescent="0.35">
      <c r="A13" s="422"/>
      <c r="B13" s="425"/>
      <c r="C13" s="422"/>
      <c r="D13" s="422"/>
      <c r="E13" s="423" t="str">
        <f>IF(C13*D13=0," ",C13*D13)</f>
        <v xml:space="preserve"> </v>
      </c>
      <c r="F13" s="426"/>
    </row>
    <row r="14" spans="1:11" s="430" customFormat="1" ht="17.399999999999999" x14ac:dyDescent="0.3">
      <c r="A14" s="101"/>
      <c r="B14" s="95" t="s">
        <v>295</v>
      </c>
      <c r="C14" s="427" t="s">
        <v>305</v>
      </c>
      <c r="D14" s="427" t="s">
        <v>305</v>
      </c>
      <c r="E14" s="427" t="s">
        <v>305</v>
      </c>
      <c r="F14" s="428">
        <f>F11</f>
        <v>0</v>
      </c>
      <c r="G14" s="429"/>
    </row>
    <row r="16" spans="1:11" s="69" customFormat="1" x14ac:dyDescent="0.3">
      <c r="A16" s="431"/>
      <c r="B16" s="64"/>
      <c r="C16" s="432"/>
      <c r="D16" s="64"/>
      <c r="E16" s="432"/>
      <c r="F16" s="64"/>
      <c r="G16" s="64"/>
      <c r="H16" s="432"/>
    </row>
    <row r="17" spans="1:8" s="69" customFormat="1" ht="15.6" x14ac:dyDescent="0.3">
      <c r="A17" s="433"/>
      <c r="B17" s="356"/>
      <c r="C17" s="432"/>
      <c r="D17" s="356"/>
      <c r="E17" s="432"/>
      <c r="F17" s="356"/>
      <c r="G17" s="356"/>
      <c r="H17" s="432"/>
    </row>
    <row r="18" spans="1:8" s="388" customFormat="1" x14ac:dyDescent="0.3">
      <c r="A18" s="34" t="s">
        <v>671</v>
      </c>
      <c r="B18" s="35"/>
      <c r="D18" s="115"/>
      <c r="F18" s="115" t="s">
        <v>1143</v>
      </c>
      <c r="G18" s="35"/>
      <c r="H18" s="35"/>
    </row>
    <row r="19" spans="1:8" s="388" customFormat="1" ht="15.6" x14ac:dyDescent="0.3">
      <c r="A19" s="249"/>
      <c r="B19" s="66"/>
      <c r="D19" s="67" t="s">
        <v>131</v>
      </c>
      <c r="F19" s="67" t="s">
        <v>132</v>
      </c>
      <c r="G19" s="66"/>
      <c r="H19" s="66"/>
    </row>
    <row r="20" spans="1:8" s="388" customFormat="1" ht="15.6" x14ac:dyDescent="0.3">
      <c r="A20" s="66"/>
      <c r="B20" s="63"/>
      <c r="D20" s="63"/>
      <c r="F20" s="63"/>
      <c r="G20" s="63"/>
      <c r="H20" s="63"/>
    </row>
    <row r="21" spans="1:8" s="388" customFormat="1" x14ac:dyDescent="0.3">
      <c r="A21" s="34" t="s">
        <v>133</v>
      </c>
      <c r="B21" s="35"/>
      <c r="D21" s="115"/>
      <c r="F21" s="115" t="s">
        <v>1144</v>
      </c>
      <c r="G21" s="35"/>
      <c r="H21" s="35"/>
    </row>
    <row r="22" spans="1:8" s="388" customFormat="1" ht="15.6" x14ac:dyDescent="0.3">
      <c r="A22" s="249"/>
      <c r="B22" s="66"/>
      <c r="D22" s="67" t="s">
        <v>131</v>
      </c>
      <c r="F22" s="67" t="s">
        <v>132</v>
      </c>
      <c r="G22" s="66"/>
      <c r="H22" s="66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0">
    <tabColor rgb="FFFFC000"/>
    <pageSetUpPr fitToPage="1"/>
  </sheetPr>
  <dimension ref="A1:O205"/>
  <sheetViews>
    <sheetView view="pageBreakPreview" topLeftCell="A10" zoomScale="80" zoomScaleNormal="50" zoomScaleSheetLayoutView="80" workbookViewId="0">
      <selection activeCell="W22" sqref="W22"/>
    </sheetView>
  </sheetViews>
  <sheetFormatPr defaultRowHeight="18" x14ac:dyDescent="0.35"/>
  <cols>
    <col min="1" max="1" width="7.6640625" style="114" customWidth="1"/>
    <col min="2" max="2" width="69.44140625" style="114" customWidth="1"/>
    <col min="3" max="3" width="15.33203125" style="114" customWidth="1"/>
    <col min="4" max="4" width="18" style="114" customWidth="1"/>
    <col min="5" max="5" width="20.5546875" style="114" customWidth="1"/>
    <col min="6" max="6" width="39.6640625" style="114" customWidth="1"/>
    <col min="7" max="7" width="27" style="114" customWidth="1"/>
    <col min="8" max="9" width="19.88671875" style="114" customWidth="1"/>
    <col min="10" max="10" width="35.44140625" style="536" customWidth="1"/>
    <col min="11" max="12" width="21.33203125" style="537" customWidth="1"/>
    <col min="13" max="14" width="9.109375" style="114"/>
    <col min="15" max="15" width="12" style="538" bestFit="1" customWidth="1"/>
    <col min="16" max="256" width="9.109375" style="114"/>
    <col min="257" max="257" width="7.6640625" style="114" customWidth="1"/>
    <col min="258" max="258" width="69.44140625" style="114" customWidth="1"/>
    <col min="259" max="259" width="15.33203125" style="114" customWidth="1"/>
    <col min="260" max="260" width="18" style="114" customWidth="1"/>
    <col min="261" max="261" width="20.5546875" style="114" customWidth="1"/>
    <col min="262" max="262" width="39.6640625" style="114" customWidth="1"/>
    <col min="263" max="263" width="16.44140625" style="114" customWidth="1"/>
    <col min="264" max="264" width="15.109375" style="114" customWidth="1"/>
    <col min="265" max="265" width="16.33203125" style="114" customWidth="1"/>
    <col min="266" max="266" width="9.109375" style="114"/>
    <col min="267" max="267" width="12.33203125" style="114" customWidth="1"/>
    <col min="268" max="270" width="9.109375" style="114"/>
    <col min="271" max="271" width="12" style="114" bestFit="1" customWidth="1"/>
    <col min="272" max="512" width="9.109375" style="114"/>
    <col min="513" max="513" width="7.6640625" style="114" customWidth="1"/>
    <col min="514" max="514" width="69.44140625" style="114" customWidth="1"/>
    <col min="515" max="515" width="15.33203125" style="114" customWidth="1"/>
    <col min="516" max="516" width="18" style="114" customWidth="1"/>
    <col min="517" max="517" width="20.5546875" style="114" customWidth="1"/>
    <col min="518" max="518" width="39.6640625" style="114" customWidth="1"/>
    <col min="519" max="519" width="16.44140625" style="114" customWidth="1"/>
    <col min="520" max="520" width="15.109375" style="114" customWidth="1"/>
    <col min="521" max="521" width="16.33203125" style="114" customWidth="1"/>
    <col min="522" max="522" width="9.109375" style="114"/>
    <col min="523" max="523" width="12.33203125" style="114" customWidth="1"/>
    <col min="524" max="526" width="9.109375" style="114"/>
    <col min="527" max="527" width="12" style="114" bestFit="1" customWidth="1"/>
    <col min="528" max="768" width="9.109375" style="114"/>
    <col min="769" max="769" width="7.6640625" style="114" customWidth="1"/>
    <col min="770" max="770" width="69.44140625" style="114" customWidth="1"/>
    <col min="771" max="771" width="15.33203125" style="114" customWidth="1"/>
    <col min="772" max="772" width="18" style="114" customWidth="1"/>
    <col min="773" max="773" width="20.5546875" style="114" customWidth="1"/>
    <col min="774" max="774" width="39.6640625" style="114" customWidth="1"/>
    <col min="775" max="775" width="16.44140625" style="114" customWidth="1"/>
    <col min="776" max="776" width="15.109375" style="114" customWidth="1"/>
    <col min="777" max="777" width="16.33203125" style="114" customWidth="1"/>
    <col min="778" max="778" width="9.109375" style="114"/>
    <col min="779" max="779" width="12.33203125" style="114" customWidth="1"/>
    <col min="780" max="782" width="9.109375" style="114"/>
    <col min="783" max="783" width="12" style="114" bestFit="1" customWidth="1"/>
    <col min="784" max="1024" width="9.109375" style="114"/>
    <col min="1025" max="1025" width="7.6640625" style="114" customWidth="1"/>
    <col min="1026" max="1026" width="69.44140625" style="114" customWidth="1"/>
    <col min="1027" max="1027" width="15.33203125" style="114" customWidth="1"/>
    <col min="1028" max="1028" width="18" style="114" customWidth="1"/>
    <col min="1029" max="1029" width="20.5546875" style="114" customWidth="1"/>
    <col min="1030" max="1030" width="39.6640625" style="114" customWidth="1"/>
    <col min="1031" max="1031" width="16.44140625" style="114" customWidth="1"/>
    <col min="1032" max="1032" width="15.109375" style="114" customWidth="1"/>
    <col min="1033" max="1033" width="16.33203125" style="114" customWidth="1"/>
    <col min="1034" max="1034" width="9.109375" style="114"/>
    <col min="1035" max="1035" width="12.33203125" style="114" customWidth="1"/>
    <col min="1036" max="1038" width="9.109375" style="114"/>
    <col min="1039" max="1039" width="12" style="114" bestFit="1" customWidth="1"/>
    <col min="1040" max="1280" width="9.109375" style="114"/>
    <col min="1281" max="1281" width="7.6640625" style="114" customWidth="1"/>
    <col min="1282" max="1282" width="69.44140625" style="114" customWidth="1"/>
    <col min="1283" max="1283" width="15.33203125" style="114" customWidth="1"/>
    <col min="1284" max="1284" width="18" style="114" customWidth="1"/>
    <col min="1285" max="1285" width="20.5546875" style="114" customWidth="1"/>
    <col min="1286" max="1286" width="39.6640625" style="114" customWidth="1"/>
    <col min="1287" max="1287" width="16.44140625" style="114" customWidth="1"/>
    <col min="1288" max="1288" width="15.109375" style="114" customWidth="1"/>
    <col min="1289" max="1289" width="16.33203125" style="114" customWidth="1"/>
    <col min="1290" max="1290" width="9.109375" style="114"/>
    <col min="1291" max="1291" width="12.33203125" style="114" customWidth="1"/>
    <col min="1292" max="1294" width="9.109375" style="114"/>
    <col min="1295" max="1295" width="12" style="114" bestFit="1" customWidth="1"/>
    <col min="1296" max="1536" width="9.109375" style="114"/>
    <col min="1537" max="1537" width="7.6640625" style="114" customWidth="1"/>
    <col min="1538" max="1538" width="69.44140625" style="114" customWidth="1"/>
    <col min="1539" max="1539" width="15.33203125" style="114" customWidth="1"/>
    <col min="1540" max="1540" width="18" style="114" customWidth="1"/>
    <col min="1541" max="1541" width="20.5546875" style="114" customWidth="1"/>
    <col min="1542" max="1542" width="39.6640625" style="114" customWidth="1"/>
    <col min="1543" max="1543" width="16.44140625" style="114" customWidth="1"/>
    <col min="1544" max="1544" width="15.109375" style="114" customWidth="1"/>
    <col min="1545" max="1545" width="16.33203125" style="114" customWidth="1"/>
    <col min="1546" max="1546" width="9.109375" style="114"/>
    <col min="1547" max="1547" width="12.33203125" style="114" customWidth="1"/>
    <col min="1548" max="1550" width="9.109375" style="114"/>
    <col min="1551" max="1551" width="12" style="114" bestFit="1" customWidth="1"/>
    <col min="1552" max="1792" width="9.109375" style="114"/>
    <col min="1793" max="1793" width="7.6640625" style="114" customWidth="1"/>
    <col min="1794" max="1794" width="69.44140625" style="114" customWidth="1"/>
    <col min="1795" max="1795" width="15.33203125" style="114" customWidth="1"/>
    <col min="1796" max="1796" width="18" style="114" customWidth="1"/>
    <col min="1797" max="1797" width="20.5546875" style="114" customWidth="1"/>
    <col min="1798" max="1798" width="39.6640625" style="114" customWidth="1"/>
    <col min="1799" max="1799" width="16.44140625" style="114" customWidth="1"/>
    <col min="1800" max="1800" width="15.109375" style="114" customWidth="1"/>
    <col min="1801" max="1801" width="16.33203125" style="114" customWidth="1"/>
    <col min="1802" max="1802" width="9.109375" style="114"/>
    <col min="1803" max="1803" width="12.33203125" style="114" customWidth="1"/>
    <col min="1804" max="1806" width="9.109375" style="114"/>
    <col min="1807" max="1807" width="12" style="114" bestFit="1" customWidth="1"/>
    <col min="1808" max="2048" width="9.109375" style="114"/>
    <col min="2049" max="2049" width="7.6640625" style="114" customWidth="1"/>
    <col min="2050" max="2050" width="69.44140625" style="114" customWidth="1"/>
    <col min="2051" max="2051" width="15.33203125" style="114" customWidth="1"/>
    <col min="2052" max="2052" width="18" style="114" customWidth="1"/>
    <col min="2053" max="2053" width="20.5546875" style="114" customWidth="1"/>
    <col min="2054" max="2054" width="39.6640625" style="114" customWidth="1"/>
    <col min="2055" max="2055" width="16.44140625" style="114" customWidth="1"/>
    <col min="2056" max="2056" width="15.109375" style="114" customWidth="1"/>
    <col min="2057" max="2057" width="16.33203125" style="114" customWidth="1"/>
    <col min="2058" max="2058" width="9.109375" style="114"/>
    <col min="2059" max="2059" width="12.33203125" style="114" customWidth="1"/>
    <col min="2060" max="2062" width="9.109375" style="114"/>
    <col min="2063" max="2063" width="12" style="114" bestFit="1" customWidth="1"/>
    <col min="2064" max="2304" width="9.109375" style="114"/>
    <col min="2305" max="2305" width="7.6640625" style="114" customWidth="1"/>
    <col min="2306" max="2306" width="69.44140625" style="114" customWidth="1"/>
    <col min="2307" max="2307" width="15.33203125" style="114" customWidth="1"/>
    <col min="2308" max="2308" width="18" style="114" customWidth="1"/>
    <col min="2309" max="2309" width="20.5546875" style="114" customWidth="1"/>
    <col min="2310" max="2310" width="39.6640625" style="114" customWidth="1"/>
    <col min="2311" max="2311" width="16.44140625" style="114" customWidth="1"/>
    <col min="2312" max="2312" width="15.109375" style="114" customWidth="1"/>
    <col min="2313" max="2313" width="16.33203125" style="114" customWidth="1"/>
    <col min="2314" max="2314" width="9.109375" style="114"/>
    <col min="2315" max="2315" width="12.33203125" style="114" customWidth="1"/>
    <col min="2316" max="2318" width="9.109375" style="114"/>
    <col min="2319" max="2319" width="12" style="114" bestFit="1" customWidth="1"/>
    <col min="2320" max="2560" width="9.109375" style="114"/>
    <col min="2561" max="2561" width="7.6640625" style="114" customWidth="1"/>
    <col min="2562" max="2562" width="69.44140625" style="114" customWidth="1"/>
    <col min="2563" max="2563" width="15.33203125" style="114" customWidth="1"/>
    <col min="2564" max="2564" width="18" style="114" customWidth="1"/>
    <col min="2565" max="2565" width="20.5546875" style="114" customWidth="1"/>
    <col min="2566" max="2566" width="39.6640625" style="114" customWidth="1"/>
    <col min="2567" max="2567" width="16.44140625" style="114" customWidth="1"/>
    <col min="2568" max="2568" width="15.109375" style="114" customWidth="1"/>
    <col min="2569" max="2569" width="16.33203125" style="114" customWidth="1"/>
    <col min="2570" max="2570" width="9.109375" style="114"/>
    <col min="2571" max="2571" width="12.33203125" style="114" customWidth="1"/>
    <col min="2572" max="2574" width="9.109375" style="114"/>
    <col min="2575" max="2575" width="12" style="114" bestFit="1" customWidth="1"/>
    <col min="2576" max="2816" width="9.109375" style="114"/>
    <col min="2817" max="2817" width="7.6640625" style="114" customWidth="1"/>
    <col min="2818" max="2818" width="69.44140625" style="114" customWidth="1"/>
    <col min="2819" max="2819" width="15.33203125" style="114" customWidth="1"/>
    <col min="2820" max="2820" width="18" style="114" customWidth="1"/>
    <col min="2821" max="2821" width="20.5546875" style="114" customWidth="1"/>
    <col min="2822" max="2822" width="39.6640625" style="114" customWidth="1"/>
    <col min="2823" max="2823" width="16.44140625" style="114" customWidth="1"/>
    <col min="2824" max="2824" width="15.109375" style="114" customWidth="1"/>
    <col min="2825" max="2825" width="16.33203125" style="114" customWidth="1"/>
    <col min="2826" max="2826" width="9.109375" style="114"/>
    <col min="2827" max="2827" width="12.33203125" style="114" customWidth="1"/>
    <col min="2828" max="2830" width="9.109375" style="114"/>
    <col min="2831" max="2831" width="12" style="114" bestFit="1" customWidth="1"/>
    <col min="2832" max="3072" width="9.109375" style="114"/>
    <col min="3073" max="3073" width="7.6640625" style="114" customWidth="1"/>
    <col min="3074" max="3074" width="69.44140625" style="114" customWidth="1"/>
    <col min="3075" max="3075" width="15.33203125" style="114" customWidth="1"/>
    <col min="3076" max="3076" width="18" style="114" customWidth="1"/>
    <col min="3077" max="3077" width="20.5546875" style="114" customWidth="1"/>
    <col min="3078" max="3078" width="39.6640625" style="114" customWidth="1"/>
    <col min="3079" max="3079" width="16.44140625" style="114" customWidth="1"/>
    <col min="3080" max="3080" width="15.109375" style="114" customWidth="1"/>
    <col min="3081" max="3081" width="16.33203125" style="114" customWidth="1"/>
    <col min="3082" max="3082" width="9.109375" style="114"/>
    <col min="3083" max="3083" width="12.33203125" style="114" customWidth="1"/>
    <col min="3084" max="3086" width="9.109375" style="114"/>
    <col min="3087" max="3087" width="12" style="114" bestFit="1" customWidth="1"/>
    <col min="3088" max="3328" width="9.109375" style="114"/>
    <col min="3329" max="3329" width="7.6640625" style="114" customWidth="1"/>
    <col min="3330" max="3330" width="69.44140625" style="114" customWidth="1"/>
    <col min="3331" max="3331" width="15.33203125" style="114" customWidth="1"/>
    <col min="3332" max="3332" width="18" style="114" customWidth="1"/>
    <col min="3333" max="3333" width="20.5546875" style="114" customWidth="1"/>
    <col min="3334" max="3334" width="39.6640625" style="114" customWidth="1"/>
    <col min="3335" max="3335" width="16.44140625" style="114" customWidth="1"/>
    <col min="3336" max="3336" width="15.109375" style="114" customWidth="1"/>
    <col min="3337" max="3337" width="16.33203125" style="114" customWidth="1"/>
    <col min="3338" max="3338" width="9.109375" style="114"/>
    <col min="3339" max="3339" width="12.33203125" style="114" customWidth="1"/>
    <col min="3340" max="3342" width="9.109375" style="114"/>
    <col min="3343" max="3343" width="12" style="114" bestFit="1" customWidth="1"/>
    <col min="3344" max="3584" width="9.109375" style="114"/>
    <col min="3585" max="3585" width="7.6640625" style="114" customWidth="1"/>
    <col min="3586" max="3586" width="69.44140625" style="114" customWidth="1"/>
    <col min="3587" max="3587" width="15.33203125" style="114" customWidth="1"/>
    <col min="3588" max="3588" width="18" style="114" customWidth="1"/>
    <col min="3589" max="3589" width="20.5546875" style="114" customWidth="1"/>
    <col min="3590" max="3590" width="39.6640625" style="114" customWidth="1"/>
    <col min="3591" max="3591" width="16.44140625" style="114" customWidth="1"/>
    <col min="3592" max="3592" width="15.109375" style="114" customWidth="1"/>
    <col min="3593" max="3593" width="16.33203125" style="114" customWidth="1"/>
    <col min="3594" max="3594" width="9.109375" style="114"/>
    <col min="3595" max="3595" width="12.33203125" style="114" customWidth="1"/>
    <col min="3596" max="3598" width="9.109375" style="114"/>
    <col min="3599" max="3599" width="12" style="114" bestFit="1" customWidth="1"/>
    <col min="3600" max="3840" width="9.109375" style="114"/>
    <col min="3841" max="3841" width="7.6640625" style="114" customWidth="1"/>
    <col min="3842" max="3842" width="69.44140625" style="114" customWidth="1"/>
    <col min="3843" max="3843" width="15.33203125" style="114" customWidth="1"/>
    <col min="3844" max="3844" width="18" style="114" customWidth="1"/>
    <col min="3845" max="3845" width="20.5546875" style="114" customWidth="1"/>
    <col min="3846" max="3846" width="39.6640625" style="114" customWidth="1"/>
    <col min="3847" max="3847" width="16.44140625" style="114" customWidth="1"/>
    <col min="3848" max="3848" width="15.109375" style="114" customWidth="1"/>
    <col min="3849" max="3849" width="16.33203125" style="114" customWidth="1"/>
    <col min="3850" max="3850" width="9.109375" style="114"/>
    <col min="3851" max="3851" width="12.33203125" style="114" customWidth="1"/>
    <col min="3852" max="3854" width="9.109375" style="114"/>
    <col min="3855" max="3855" width="12" style="114" bestFit="1" customWidth="1"/>
    <col min="3856" max="4096" width="9.109375" style="114"/>
    <col min="4097" max="4097" width="7.6640625" style="114" customWidth="1"/>
    <col min="4098" max="4098" width="69.44140625" style="114" customWidth="1"/>
    <col min="4099" max="4099" width="15.33203125" style="114" customWidth="1"/>
    <col min="4100" max="4100" width="18" style="114" customWidth="1"/>
    <col min="4101" max="4101" width="20.5546875" style="114" customWidth="1"/>
    <col min="4102" max="4102" width="39.6640625" style="114" customWidth="1"/>
    <col min="4103" max="4103" width="16.44140625" style="114" customWidth="1"/>
    <col min="4104" max="4104" width="15.109375" style="114" customWidth="1"/>
    <col min="4105" max="4105" width="16.33203125" style="114" customWidth="1"/>
    <col min="4106" max="4106" width="9.109375" style="114"/>
    <col min="4107" max="4107" width="12.33203125" style="114" customWidth="1"/>
    <col min="4108" max="4110" width="9.109375" style="114"/>
    <col min="4111" max="4111" width="12" style="114" bestFit="1" customWidth="1"/>
    <col min="4112" max="4352" width="9.109375" style="114"/>
    <col min="4353" max="4353" width="7.6640625" style="114" customWidth="1"/>
    <col min="4354" max="4354" width="69.44140625" style="114" customWidth="1"/>
    <col min="4355" max="4355" width="15.33203125" style="114" customWidth="1"/>
    <col min="4356" max="4356" width="18" style="114" customWidth="1"/>
    <col min="4357" max="4357" width="20.5546875" style="114" customWidth="1"/>
    <col min="4358" max="4358" width="39.6640625" style="114" customWidth="1"/>
    <col min="4359" max="4359" width="16.44140625" style="114" customWidth="1"/>
    <col min="4360" max="4360" width="15.109375" style="114" customWidth="1"/>
    <col min="4361" max="4361" width="16.33203125" style="114" customWidth="1"/>
    <col min="4362" max="4362" width="9.109375" style="114"/>
    <col min="4363" max="4363" width="12.33203125" style="114" customWidth="1"/>
    <col min="4364" max="4366" width="9.109375" style="114"/>
    <col min="4367" max="4367" width="12" style="114" bestFit="1" customWidth="1"/>
    <col min="4368" max="4608" width="9.109375" style="114"/>
    <col min="4609" max="4609" width="7.6640625" style="114" customWidth="1"/>
    <col min="4610" max="4610" width="69.44140625" style="114" customWidth="1"/>
    <col min="4611" max="4611" width="15.33203125" style="114" customWidth="1"/>
    <col min="4612" max="4612" width="18" style="114" customWidth="1"/>
    <col min="4613" max="4613" width="20.5546875" style="114" customWidth="1"/>
    <col min="4614" max="4614" width="39.6640625" style="114" customWidth="1"/>
    <col min="4615" max="4615" width="16.44140625" style="114" customWidth="1"/>
    <col min="4616" max="4616" width="15.109375" style="114" customWidth="1"/>
    <col min="4617" max="4617" width="16.33203125" style="114" customWidth="1"/>
    <col min="4618" max="4618" width="9.109375" style="114"/>
    <col min="4619" max="4619" width="12.33203125" style="114" customWidth="1"/>
    <col min="4620" max="4622" width="9.109375" style="114"/>
    <col min="4623" max="4623" width="12" style="114" bestFit="1" customWidth="1"/>
    <col min="4624" max="4864" width="9.109375" style="114"/>
    <col min="4865" max="4865" width="7.6640625" style="114" customWidth="1"/>
    <col min="4866" max="4866" width="69.44140625" style="114" customWidth="1"/>
    <col min="4867" max="4867" width="15.33203125" style="114" customWidth="1"/>
    <col min="4868" max="4868" width="18" style="114" customWidth="1"/>
    <col min="4869" max="4869" width="20.5546875" style="114" customWidth="1"/>
    <col min="4870" max="4870" width="39.6640625" style="114" customWidth="1"/>
    <col min="4871" max="4871" width="16.44140625" style="114" customWidth="1"/>
    <col min="4872" max="4872" width="15.109375" style="114" customWidth="1"/>
    <col min="4873" max="4873" width="16.33203125" style="114" customWidth="1"/>
    <col min="4874" max="4874" width="9.109375" style="114"/>
    <col min="4875" max="4875" width="12.33203125" style="114" customWidth="1"/>
    <col min="4876" max="4878" width="9.109375" style="114"/>
    <col min="4879" max="4879" width="12" style="114" bestFit="1" customWidth="1"/>
    <col min="4880" max="5120" width="9.109375" style="114"/>
    <col min="5121" max="5121" width="7.6640625" style="114" customWidth="1"/>
    <col min="5122" max="5122" width="69.44140625" style="114" customWidth="1"/>
    <col min="5123" max="5123" width="15.33203125" style="114" customWidth="1"/>
    <col min="5124" max="5124" width="18" style="114" customWidth="1"/>
    <col min="5125" max="5125" width="20.5546875" style="114" customWidth="1"/>
    <col min="5126" max="5126" width="39.6640625" style="114" customWidth="1"/>
    <col min="5127" max="5127" width="16.44140625" style="114" customWidth="1"/>
    <col min="5128" max="5128" width="15.109375" style="114" customWidth="1"/>
    <col min="5129" max="5129" width="16.33203125" style="114" customWidth="1"/>
    <col min="5130" max="5130" width="9.109375" style="114"/>
    <col min="5131" max="5131" width="12.33203125" style="114" customWidth="1"/>
    <col min="5132" max="5134" width="9.109375" style="114"/>
    <col min="5135" max="5135" width="12" style="114" bestFit="1" customWidth="1"/>
    <col min="5136" max="5376" width="9.109375" style="114"/>
    <col min="5377" max="5377" width="7.6640625" style="114" customWidth="1"/>
    <col min="5378" max="5378" width="69.44140625" style="114" customWidth="1"/>
    <col min="5379" max="5379" width="15.33203125" style="114" customWidth="1"/>
    <col min="5380" max="5380" width="18" style="114" customWidth="1"/>
    <col min="5381" max="5381" width="20.5546875" style="114" customWidth="1"/>
    <col min="5382" max="5382" width="39.6640625" style="114" customWidth="1"/>
    <col min="5383" max="5383" width="16.44140625" style="114" customWidth="1"/>
    <col min="5384" max="5384" width="15.109375" style="114" customWidth="1"/>
    <col min="5385" max="5385" width="16.33203125" style="114" customWidth="1"/>
    <col min="5386" max="5386" width="9.109375" style="114"/>
    <col min="5387" max="5387" width="12.33203125" style="114" customWidth="1"/>
    <col min="5388" max="5390" width="9.109375" style="114"/>
    <col min="5391" max="5391" width="12" style="114" bestFit="1" customWidth="1"/>
    <col min="5392" max="5632" width="9.109375" style="114"/>
    <col min="5633" max="5633" width="7.6640625" style="114" customWidth="1"/>
    <col min="5634" max="5634" width="69.44140625" style="114" customWidth="1"/>
    <col min="5635" max="5635" width="15.33203125" style="114" customWidth="1"/>
    <col min="5636" max="5636" width="18" style="114" customWidth="1"/>
    <col min="5637" max="5637" width="20.5546875" style="114" customWidth="1"/>
    <col min="5638" max="5638" width="39.6640625" style="114" customWidth="1"/>
    <col min="5639" max="5639" width="16.44140625" style="114" customWidth="1"/>
    <col min="5640" max="5640" width="15.109375" style="114" customWidth="1"/>
    <col min="5641" max="5641" width="16.33203125" style="114" customWidth="1"/>
    <col min="5642" max="5642" width="9.109375" style="114"/>
    <col min="5643" max="5643" width="12.33203125" style="114" customWidth="1"/>
    <col min="5644" max="5646" width="9.109375" style="114"/>
    <col min="5647" max="5647" width="12" style="114" bestFit="1" customWidth="1"/>
    <col min="5648" max="5888" width="9.109375" style="114"/>
    <col min="5889" max="5889" width="7.6640625" style="114" customWidth="1"/>
    <col min="5890" max="5890" width="69.44140625" style="114" customWidth="1"/>
    <col min="5891" max="5891" width="15.33203125" style="114" customWidth="1"/>
    <col min="5892" max="5892" width="18" style="114" customWidth="1"/>
    <col min="5893" max="5893" width="20.5546875" style="114" customWidth="1"/>
    <col min="5894" max="5894" width="39.6640625" style="114" customWidth="1"/>
    <col min="5895" max="5895" width="16.44140625" style="114" customWidth="1"/>
    <col min="5896" max="5896" width="15.109375" style="114" customWidth="1"/>
    <col min="5897" max="5897" width="16.33203125" style="114" customWidth="1"/>
    <col min="5898" max="5898" width="9.109375" style="114"/>
    <col min="5899" max="5899" width="12.33203125" style="114" customWidth="1"/>
    <col min="5900" max="5902" width="9.109375" style="114"/>
    <col min="5903" max="5903" width="12" style="114" bestFit="1" customWidth="1"/>
    <col min="5904" max="6144" width="9.109375" style="114"/>
    <col min="6145" max="6145" width="7.6640625" style="114" customWidth="1"/>
    <col min="6146" max="6146" width="69.44140625" style="114" customWidth="1"/>
    <col min="6147" max="6147" width="15.33203125" style="114" customWidth="1"/>
    <col min="6148" max="6148" width="18" style="114" customWidth="1"/>
    <col min="6149" max="6149" width="20.5546875" style="114" customWidth="1"/>
    <col min="6150" max="6150" width="39.6640625" style="114" customWidth="1"/>
    <col min="6151" max="6151" width="16.44140625" style="114" customWidth="1"/>
    <col min="6152" max="6152" width="15.109375" style="114" customWidth="1"/>
    <col min="6153" max="6153" width="16.33203125" style="114" customWidth="1"/>
    <col min="6154" max="6154" width="9.109375" style="114"/>
    <col min="6155" max="6155" width="12.33203125" style="114" customWidth="1"/>
    <col min="6156" max="6158" width="9.109375" style="114"/>
    <col min="6159" max="6159" width="12" style="114" bestFit="1" customWidth="1"/>
    <col min="6160" max="6400" width="9.109375" style="114"/>
    <col min="6401" max="6401" width="7.6640625" style="114" customWidth="1"/>
    <col min="6402" max="6402" width="69.44140625" style="114" customWidth="1"/>
    <col min="6403" max="6403" width="15.33203125" style="114" customWidth="1"/>
    <col min="6404" max="6404" width="18" style="114" customWidth="1"/>
    <col min="6405" max="6405" width="20.5546875" style="114" customWidth="1"/>
    <col min="6406" max="6406" width="39.6640625" style="114" customWidth="1"/>
    <col min="6407" max="6407" width="16.44140625" style="114" customWidth="1"/>
    <col min="6408" max="6408" width="15.109375" style="114" customWidth="1"/>
    <col min="6409" max="6409" width="16.33203125" style="114" customWidth="1"/>
    <col min="6410" max="6410" width="9.109375" style="114"/>
    <col min="6411" max="6411" width="12.33203125" style="114" customWidth="1"/>
    <col min="6412" max="6414" width="9.109375" style="114"/>
    <col min="6415" max="6415" width="12" style="114" bestFit="1" customWidth="1"/>
    <col min="6416" max="6656" width="9.109375" style="114"/>
    <col min="6657" max="6657" width="7.6640625" style="114" customWidth="1"/>
    <col min="6658" max="6658" width="69.44140625" style="114" customWidth="1"/>
    <col min="6659" max="6659" width="15.33203125" style="114" customWidth="1"/>
    <col min="6660" max="6660" width="18" style="114" customWidth="1"/>
    <col min="6661" max="6661" width="20.5546875" style="114" customWidth="1"/>
    <col min="6662" max="6662" width="39.6640625" style="114" customWidth="1"/>
    <col min="6663" max="6663" width="16.44140625" style="114" customWidth="1"/>
    <col min="6664" max="6664" width="15.109375" style="114" customWidth="1"/>
    <col min="6665" max="6665" width="16.33203125" style="114" customWidth="1"/>
    <col min="6666" max="6666" width="9.109375" style="114"/>
    <col min="6667" max="6667" width="12.33203125" style="114" customWidth="1"/>
    <col min="6668" max="6670" width="9.109375" style="114"/>
    <col min="6671" max="6671" width="12" style="114" bestFit="1" customWidth="1"/>
    <col min="6672" max="6912" width="9.109375" style="114"/>
    <col min="6913" max="6913" width="7.6640625" style="114" customWidth="1"/>
    <col min="6914" max="6914" width="69.44140625" style="114" customWidth="1"/>
    <col min="6915" max="6915" width="15.33203125" style="114" customWidth="1"/>
    <col min="6916" max="6916" width="18" style="114" customWidth="1"/>
    <col min="6917" max="6917" width="20.5546875" style="114" customWidth="1"/>
    <col min="6918" max="6918" width="39.6640625" style="114" customWidth="1"/>
    <col min="6919" max="6919" width="16.44140625" style="114" customWidth="1"/>
    <col min="6920" max="6920" width="15.109375" style="114" customWidth="1"/>
    <col min="6921" max="6921" width="16.33203125" style="114" customWidth="1"/>
    <col min="6922" max="6922" width="9.109375" style="114"/>
    <col min="6923" max="6923" width="12.33203125" style="114" customWidth="1"/>
    <col min="6924" max="6926" width="9.109375" style="114"/>
    <col min="6927" max="6927" width="12" style="114" bestFit="1" customWidth="1"/>
    <col min="6928" max="7168" width="9.109375" style="114"/>
    <col min="7169" max="7169" width="7.6640625" style="114" customWidth="1"/>
    <col min="7170" max="7170" width="69.44140625" style="114" customWidth="1"/>
    <col min="7171" max="7171" width="15.33203125" style="114" customWidth="1"/>
    <col min="7172" max="7172" width="18" style="114" customWidth="1"/>
    <col min="7173" max="7173" width="20.5546875" style="114" customWidth="1"/>
    <col min="7174" max="7174" width="39.6640625" style="114" customWidth="1"/>
    <col min="7175" max="7175" width="16.44140625" style="114" customWidth="1"/>
    <col min="7176" max="7176" width="15.109375" style="114" customWidth="1"/>
    <col min="7177" max="7177" width="16.33203125" style="114" customWidth="1"/>
    <col min="7178" max="7178" width="9.109375" style="114"/>
    <col min="7179" max="7179" width="12.33203125" style="114" customWidth="1"/>
    <col min="7180" max="7182" width="9.109375" style="114"/>
    <col min="7183" max="7183" width="12" style="114" bestFit="1" customWidth="1"/>
    <col min="7184" max="7424" width="9.109375" style="114"/>
    <col min="7425" max="7425" width="7.6640625" style="114" customWidth="1"/>
    <col min="7426" max="7426" width="69.44140625" style="114" customWidth="1"/>
    <col min="7427" max="7427" width="15.33203125" style="114" customWidth="1"/>
    <col min="7428" max="7428" width="18" style="114" customWidth="1"/>
    <col min="7429" max="7429" width="20.5546875" style="114" customWidth="1"/>
    <col min="7430" max="7430" width="39.6640625" style="114" customWidth="1"/>
    <col min="7431" max="7431" width="16.44140625" style="114" customWidth="1"/>
    <col min="7432" max="7432" width="15.109375" style="114" customWidth="1"/>
    <col min="7433" max="7433" width="16.33203125" style="114" customWidth="1"/>
    <col min="7434" max="7434" width="9.109375" style="114"/>
    <col min="7435" max="7435" width="12.33203125" style="114" customWidth="1"/>
    <col min="7436" max="7438" width="9.109375" style="114"/>
    <col min="7439" max="7439" width="12" style="114" bestFit="1" customWidth="1"/>
    <col min="7440" max="7680" width="9.109375" style="114"/>
    <col min="7681" max="7681" width="7.6640625" style="114" customWidth="1"/>
    <col min="7682" max="7682" width="69.44140625" style="114" customWidth="1"/>
    <col min="7683" max="7683" width="15.33203125" style="114" customWidth="1"/>
    <col min="7684" max="7684" width="18" style="114" customWidth="1"/>
    <col min="7685" max="7685" width="20.5546875" style="114" customWidth="1"/>
    <col min="7686" max="7686" width="39.6640625" style="114" customWidth="1"/>
    <col min="7687" max="7687" width="16.44140625" style="114" customWidth="1"/>
    <col min="7688" max="7688" width="15.109375" style="114" customWidth="1"/>
    <col min="7689" max="7689" width="16.33203125" style="114" customWidth="1"/>
    <col min="7690" max="7690" width="9.109375" style="114"/>
    <col min="7691" max="7691" width="12.33203125" style="114" customWidth="1"/>
    <col min="7692" max="7694" width="9.109375" style="114"/>
    <col min="7695" max="7695" width="12" style="114" bestFit="1" customWidth="1"/>
    <col min="7696" max="7936" width="9.109375" style="114"/>
    <col min="7937" max="7937" width="7.6640625" style="114" customWidth="1"/>
    <col min="7938" max="7938" width="69.44140625" style="114" customWidth="1"/>
    <col min="7939" max="7939" width="15.33203125" style="114" customWidth="1"/>
    <col min="7940" max="7940" width="18" style="114" customWidth="1"/>
    <col min="7941" max="7941" width="20.5546875" style="114" customWidth="1"/>
    <col min="7942" max="7942" width="39.6640625" style="114" customWidth="1"/>
    <col min="7943" max="7943" width="16.44140625" style="114" customWidth="1"/>
    <col min="7944" max="7944" width="15.109375" style="114" customWidth="1"/>
    <col min="7945" max="7945" width="16.33203125" style="114" customWidth="1"/>
    <col min="7946" max="7946" width="9.109375" style="114"/>
    <col min="7947" max="7947" width="12.33203125" style="114" customWidth="1"/>
    <col min="7948" max="7950" width="9.109375" style="114"/>
    <col min="7951" max="7951" width="12" style="114" bestFit="1" customWidth="1"/>
    <col min="7952" max="8192" width="9.109375" style="114"/>
    <col min="8193" max="8193" width="7.6640625" style="114" customWidth="1"/>
    <col min="8194" max="8194" width="69.44140625" style="114" customWidth="1"/>
    <col min="8195" max="8195" width="15.33203125" style="114" customWidth="1"/>
    <col min="8196" max="8196" width="18" style="114" customWidth="1"/>
    <col min="8197" max="8197" width="20.5546875" style="114" customWidth="1"/>
    <col min="8198" max="8198" width="39.6640625" style="114" customWidth="1"/>
    <col min="8199" max="8199" width="16.44140625" style="114" customWidth="1"/>
    <col min="8200" max="8200" width="15.109375" style="114" customWidth="1"/>
    <col min="8201" max="8201" width="16.33203125" style="114" customWidth="1"/>
    <col min="8202" max="8202" width="9.109375" style="114"/>
    <col min="8203" max="8203" width="12.33203125" style="114" customWidth="1"/>
    <col min="8204" max="8206" width="9.109375" style="114"/>
    <col min="8207" max="8207" width="12" style="114" bestFit="1" customWidth="1"/>
    <col min="8208" max="8448" width="9.109375" style="114"/>
    <col min="8449" max="8449" width="7.6640625" style="114" customWidth="1"/>
    <col min="8450" max="8450" width="69.44140625" style="114" customWidth="1"/>
    <col min="8451" max="8451" width="15.33203125" style="114" customWidth="1"/>
    <col min="8452" max="8452" width="18" style="114" customWidth="1"/>
    <col min="8453" max="8453" width="20.5546875" style="114" customWidth="1"/>
    <col min="8454" max="8454" width="39.6640625" style="114" customWidth="1"/>
    <col min="8455" max="8455" width="16.44140625" style="114" customWidth="1"/>
    <col min="8456" max="8456" width="15.109375" style="114" customWidth="1"/>
    <col min="8457" max="8457" width="16.33203125" style="114" customWidth="1"/>
    <col min="8458" max="8458" width="9.109375" style="114"/>
    <col min="8459" max="8459" width="12.33203125" style="114" customWidth="1"/>
    <col min="8460" max="8462" width="9.109375" style="114"/>
    <col min="8463" max="8463" width="12" style="114" bestFit="1" customWidth="1"/>
    <col min="8464" max="8704" width="9.109375" style="114"/>
    <col min="8705" max="8705" width="7.6640625" style="114" customWidth="1"/>
    <col min="8706" max="8706" width="69.44140625" style="114" customWidth="1"/>
    <col min="8707" max="8707" width="15.33203125" style="114" customWidth="1"/>
    <col min="8708" max="8708" width="18" style="114" customWidth="1"/>
    <col min="8709" max="8709" width="20.5546875" style="114" customWidth="1"/>
    <col min="8710" max="8710" width="39.6640625" style="114" customWidth="1"/>
    <col min="8711" max="8711" width="16.44140625" style="114" customWidth="1"/>
    <col min="8712" max="8712" width="15.109375" style="114" customWidth="1"/>
    <col min="8713" max="8713" width="16.33203125" style="114" customWidth="1"/>
    <col min="8714" max="8714" width="9.109375" style="114"/>
    <col min="8715" max="8715" width="12.33203125" style="114" customWidth="1"/>
    <col min="8716" max="8718" width="9.109375" style="114"/>
    <col min="8719" max="8719" width="12" style="114" bestFit="1" customWidth="1"/>
    <col min="8720" max="8960" width="9.109375" style="114"/>
    <col min="8961" max="8961" width="7.6640625" style="114" customWidth="1"/>
    <col min="8962" max="8962" width="69.44140625" style="114" customWidth="1"/>
    <col min="8963" max="8963" width="15.33203125" style="114" customWidth="1"/>
    <col min="8964" max="8964" width="18" style="114" customWidth="1"/>
    <col min="8965" max="8965" width="20.5546875" style="114" customWidth="1"/>
    <col min="8966" max="8966" width="39.6640625" style="114" customWidth="1"/>
    <col min="8967" max="8967" width="16.44140625" style="114" customWidth="1"/>
    <col min="8968" max="8968" width="15.109375" style="114" customWidth="1"/>
    <col min="8969" max="8969" width="16.33203125" style="114" customWidth="1"/>
    <col min="8970" max="8970" width="9.109375" style="114"/>
    <col min="8971" max="8971" width="12.33203125" style="114" customWidth="1"/>
    <col min="8972" max="8974" width="9.109375" style="114"/>
    <col min="8975" max="8975" width="12" style="114" bestFit="1" customWidth="1"/>
    <col min="8976" max="9216" width="9.109375" style="114"/>
    <col min="9217" max="9217" width="7.6640625" style="114" customWidth="1"/>
    <col min="9218" max="9218" width="69.44140625" style="114" customWidth="1"/>
    <col min="9219" max="9219" width="15.33203125" style="114" customWidth="1"/>
    <col min="9220" max="9220" width="18" style="114" customWidth="1"/>
    <col min="9221" max="9221" width="20.5546875" style="114" customWidth="1"/>
    <col min="9222" max="9222" width="39.6640625" style="114" customWidth="1"/>
    <col min="9223" max="9223" width="16.44140625" style="114" customWidth="1"/>
    <col min="9224" max="9224" width="15.109375" style="114" customWidth="1"/>
    <col min="9225" max="9225" width="16.33203125" style="114" customWidth="1"/>
    <col min="9226" max="9226" width="9.109375" style="114"/>
    <col min="9227" max="9227" width="12.33203125" style="114" customWidth="1"/>
    <col min="9228" max="9230" width="9.109375" style="114"/>
    <col min="9231" max="9231" width="12" style="114" bestFit="1" customWidth="1"/>
    <col min="9232" max="9472" width="9.109375" style="114"/>
    <col min="9473" max="9473" width="7.6640625" style="114" customWidth="1"/>
    <col min="9474" max="9474" width="69.44140625" style="114" customWidth="1"/>
    <col min="9475" max="9475" width="15.33203125" style="114" customWidth="1"/>
    <col min="9476" max="9476" width="18" style="114" customWidth="1"/>
    <col min="9477" max="9477" width="20.5546875" style="114" customWidth="1"/>
    <col min="9478" max="9478" width="39.6640625" style="114" customWidth="1"/>
    <col min="9479" max="9479" width="16.44140625" style="114" customWidth="1"/>
    <col min="9480" max="9480" width="15.109375" style="114" customWidth="1"/>
    <col min="9481" max="9481" width="16.33203125" style="114" customWidth="1"/>
    <col min="9482" max="9482" width="9.109375" style="114"/>
    <col min="9483" max="9483" width="12.33203125" style="114" customWidth="1"/>
    <col min="9484" max="9486" width="9.109375" style="114"/>
    <col min="9487" max="9487" width="12" style="114" bestFit="1" customWidth="1"/>
    <col min="9488" max="9728" width="9.109375" style="114"/>
    <col min="9729" max="9729" width="7.6640625" style="114" customWidth="1"/>
    <col min="9730" max="9730" width="69.44140625" style="114" customWidth="1"/>
    <col min="9731" max="9731" width="15.33203125" style="114" customWidth="1"/>
    <col min="9732" max="9732" width="18" style="114" customWidth="1"/>
    <col min="9733" max="9733" width="20.5546875" style="114" customWidth="1"/>
    <col min="9734" max="9734" width="39.6640625" style="114" customWidth="1"/>
    <col min="9735" max="9735" width="16.44140625" style="114" customWidth="1"/>
    <col min="9736" max="9736" width="15.109375" style="114" customWidth="1"/>
    <col min="9737" max="9737" width="16.33203125" style="114" customWidth="1"/>
    <col min="9738" max="9738" width="9.109375" style="114"/>
    <col min="9739" max="9739" width="12.33203125" style="114" customWidth="1"/>
    <col min="9740" max="9742" width="9.109375" style="114"/>
    <col min="9743" max="9743" width="12" style="114" bestFit="1" customWidth="1"/>
    <col min="9744" max="9984" width="9.109375" style="114"/>
    <col min="9985" max="9985" width="7.6640625" style="114" customWidth="1"/>
    <col min="9986" max="9986" width="69.44140625" style="114" customWidth="1"/>
    <col min="9987" max="9987" width="15.33203125" style="114" customWidth="1"/>
    <col min="9988" max="9988" width="18" style="114" customWidth="1"/>
    <col min="9989" max="9989" width="20.5546875" style="114" customWidth="1"/>
    <col min="9990" max="9990" width="39.6640625" style="114" customWidth="1"/>
    <col min="9991" max="9991" width="16.44140625" style="114" customWidth="1"/>
    <col min="9992" max="9992" width="15.109375" style="114" customWidth="1"/>
    <col min="9993" max="9993" width="16.33203125" style="114" customWidth="1"/>
    <col min="9994" max="9994" width="9.109375" style="114"/>
    <col min="9995" max="9995" width="12.33203125" style="114" customWidth="1"/>
    <col min="9996" max="9998" width="9.109375" style="114"/>
    <col min="9999" max="9999" width="12" style="114" bestFit="1" customWidth="1"/>
    <col min="10000" max="10240" width="9.109375" style="114"/>
    <col min="10241" max="10241" width="7.6640625" style="114" customWidth="1"/>
    <col min="10242" max="10242" width="69.44140625" style="114" customWidth="1"/>
    <col min="10243" max="10243" width="15.33203125" style="114" customWidth="1"/>
    <col min="10244" max="10244" width="18" style="114" customWidth="1"/>
    <col min="10245" max="10245" width="20.5546875" style="114" customWidth="1"/>
    <col min="10246" max="10246" width="39.6640625" style="114" customWidth="1"/>
    <col min="10247" max="10247" width="16.44140625" style="114" customWidth="1"/>
    <col min="10248" max="10248" width="15.109375" style="114" customWidth="1"/>
    <col min="10249" max="10249" width="16.33203125" style="114" customWidth="1"/>
    <col min="10250" max="10250" width="9.109375" style="114"/>
    <col min="10251" max="10251" width="12.33203125" style="114" customWidth="1"/>
    <col min="10252" max="10254" width="9.109375" style="114"/>
    <col min="10255" max="10255" width="12" style="114" bestFit="1" customWidth="1"/>
    <col min="10256" max="10496" width="9.109375" style="114"/>
    <col min="10497" max="10497" width="7.6640625" style="114" customWidth="1"/>
    <col min="10498" max="10498" width="69.44140625" style="114" customWidth="1"/>
    <col min="10499" max="10499" width="15.33203125" style="114" customWidth="1"/>
    <col min="10500" max="10500" width="18" style="114" customWidth="1"/>
    <col min="10501" max="10501" width="20.5546875" style="114" customWidth="1"/>
    <col min="10502" max="10502" width="39.6640625" style="114" customWidth="1"/>
    <col min="10503" max="10503" width="16.44140625" style="114" customWidth="1"/>
    <col min="10504" max="10504" width="15.109375" style="114" customWidth="1"/>
    <col min="10505" max="10505" width="16.33203125" style="114" customWidth="1"/>
    <col min="10506" max="10506" width="9.109375" style="114"/>
    <col min="10507" max="10507" width="12.33203125" style="114" customWidth="1"/>
    <col min="10508" max="10510" width="9.109375" style="114"/>
    <col min="10511" max="10511" width="12" style="114" bestFit="1" customWidth="1"/>
    <col min="10512" max="10752" width="9.109375" style="114"/>
    <col min="10753" max="10753" width="7.6640625" style="114" customWidth="1"/>
    <col min="10754" max="10754" width="69.44140625" style="114" customWidth="1"/>
    <col min="10755" max="10755" width="15.33203125" style="114" customWidth="1"/>
    <col min="10756" max="10756" width="18" style="114" customWidth="1"/>
    <col min="10757" max="10757" width="20.5546875" style="114" customWidth="1"/>
    <col min="10758" max="10758" width="39.6640625" style="114" customWidth="1"/>
    <col min="10759" max="10759" width="16.44140625" style="114" customWidth="1"/>
    <col min="10760" max="10760" width="15.109375" style="114" customWidth="1"/>
    <col min="10761" max="10761" width="16.33203125" style="114" customWidth="1"/>
    <col min="10762" max="10762" width="9.109375" style="114"/>
    <col min="10763" max="10763" width="12.33203125" style="114" customWidth="1"/>
    <col min="10764" max="10766" width="9.109375" style="114"/>
    <col min="10767" max="10767" width="12" style="114" bestFit="1" customWidth="1"/>
    <col min="10768" max="11008" width="9.109375" style="114"/>
    <col min="11009" max="11009" width="7.6640625" style="114" customWidth="1"/>
    <col min="11010" max="11010" width="69.44140625" style="114" customWidth="1"/>
    <col min="11011" max="11011" width="15.33203125" style="114" customWidth="1"/>
    <col min="11012" max="11012" width="18" style="114" customWidth="1"/>
    <col min="11013" max="11013" width="20.5546875" style="114" customWidth="1"/>
    <col min="11014" max="11014" width="39.6640625" style="114" customWidth="1"/>
    <col min="11015" max="11015" width="16.44140625" style="114" customWidth="1"/>
    <col min="11016" max="11016" width="15.109375" style="114" customWidth="1"/>
    <col min="11017" max="11017" width="16.33203125" style="114" customWidth="1"/>
    <col min="11018" max="11018" width="9.109375" style="114"/>
    <col min="11019" max="11019" width="12.33203125" style="114" customWidth="1"/>
    <col min="11020" max="11022" width="9.109375" style="114"/>
    <col min="11023" max="11023" width="12" style="114" bestFit="1" customWidth="1"/>
    <col min="11024" max="11264" width="9.109375" style="114"/>
    <col min="11265" max="11265" width="7.6640625" style="114" customWidth="1"/>
    <col min="11266" max="11266" width="69.44140625" style="114" customWidth="1"/>
    <col min="11267" max="11267" width="15.33203125" style="114" customWidth="1"/>
    <col min="11268" max="11268" width="18" style="114" customWidth="1"/>
    <col min="11269" max="11269" width="20.5546875" style="114" customWidth="1"/>
    <col min="11270" max="11270" width="39.6640625" style="114" customWidth="1"/>
    <col min="11271" max="11271" width="16.44140625" style="114" customWidth="1"/>
    <col min="11272" max="11272" width="15.109375" style="114" customWidth="1"/>
    <col min="11273" max="11273" width="16.33203125" style="114" customWidth="1"/>
    <col min="11274" max="11274" width="9.109375" style="114"/>
    <col min="11275" max="11275" width="12.33203125" style="114" customWidth="1"/>
    <col min="11276" max="11278" width="9.109375" style="114"/>
    <col min="11279" max="11279" width="12" style="114" bestFit="1" customWidth="1"/>
    <col min="11280" max="11520" width="9.109375" style="114"/>
    <col min="11521" max="11521" width="7.6640625" style="114" customWidth="1"/>
    <col min="11522" max="11522" width="69.44140625" style="114" customWidth="1"/>
    <col min="11523" max="11523" width="15.33203125" style="114" customWidth="1"/>
    <col min="11524" max="11524" width="18" style="114" customWidth="1"/>
    <col min="11525" max="11525" width="20.5546875" style="114" customWidth="1"/>
    <col min="11526" max="11526" width="39.6640625" style="114" customWidth="1"/>
    <col min="11527" max="11527" width="16.44140625" style="114" customWidth="1"/>
    <col min="11528" max="11528" width="15.109375" style="114" customWidth="1"/>
    <col min="11529" max="11529" width="16.33203125" style="114" customWidth="1"/>
    <col min="11530" max="11530" width="9.109375" style="114"/>
    <col min="11531" max="11531" width="12.33203125" style="114" customWidth="1"/>
    <col min="11532" max="11534" width="9.109375" style="114"/>
    <col min="11535" max="11535" width="12" style="114" bestFit="1" customWidth="1"/>
    <col min="11536" max="11776" width="9.109375" style="114"/>
    <col min="11777" max="11777" width="7.6640625" style="114" customWidth="1"/>
    <col min="11778" max="11778" width="69.44140625" style="114" customWidth="1"/>
    <col min="11779" max="11779" width="15.33203125" style="114" customWidth="1"/>
    <col min="11780" max="11780" width="18" style="114" customWidth="1"/>
    <col min="11781" max="11781" width="20.5546875" style="114" customWidth="1"/>
    <col min="11782" max="11782" width="39.6640625" style="114" customWidth="1"/>
    <col min="11783" max="11783" width="16.44140625" style="114" customWidth="1"/>
    <col min="11784" max="11784" width="15.109375" style="114" customWidth="1"/>
    <col min="11785" max="11785" width="16.33203125" style="114" customWidth="1"/>
    <col min="11786" max="11786" width="9.109375" style="114"/>
    <col min="11787" max="11787" width="12.33203125" style="114" customWidth="1"/>
    <col min="11788" max="11790" width="9.109375" style="114"/>
    <col min="11791" max="11791" width="12" style="114" bestFit="1" customWidth="1"/>
    <col min="11792" max="12032" width="9.109375" style="114"/>
    <col min="12033" max="12033" width="7.6640625" style="114" customWidth="1"/>
    <col min="12034" max="12034" width="69.44140625" style="114" customWidth="1"/>
    <col min="12035" max="12035" width="15.33203125" style="114" customWidth="1"/>
    <col min="12036" max="12036" width="18" style="114" customWidth="1"/>
    <col min="12037" max="12037" width="20.5546875" style="114" customWidth="1"/>
    <col min="12038" max="12038" width="39.6640625" style="114" customWidth="1"/>
    <col min="12039" max="12039" width="16.44140625" style="114" customWidth="1"/>
    <col min="12040" max="12040" width="15.109375" style="114" customWidth="1"/>
    <col min="12041" max="12041" width="16.33203125" style="114" customWidth="1"/>
    <col min="12042" max="12042" width="9.109375" style="114"/>
    <col min="12043" max="12043" width="12.33203125" style="114" customWidth="1"/>
    <col min="12044" max="12046" width="9.109375" style="114"/>
    <col min="12047" max="12047" width="12" style="114" bestFit="1" customWidth="1"/>
    <col min="12048" max="12288" width="9.109375" style="114"/>
    <col min="12289" max="12289" width="7.6640625" style="114" customWidth="1"/>
    <col min="12290" max="12290" width="69.44140625" style="114" customWidth="1"/>
    <col min="12291" max="12291" width="15.33203125" style="114" customWidth="1"/>
    <col min="12292" max="12292" width="18" style="114" customWidth="1"/>
    <col min="12293" max="12293" width="20.5546875" style="114" customWidth="1"/>
    <col min="12294" max="12294" width="39.6640625" style="114" customWidth="1"/>
    <col min="12295" max="12295" width="16.44140625" style="114" customWidth="1"/>
    <col min="12296" max="12296" width="15.109375" style="114" customWidth="1"/>
    <col min="12297" max="12297" width="16.33203125" style="114" customWidth="1"/>
    <col min="12298" max="12298" width="9.109375" style="114"/>
    <col min="12299" max="12299" width="12.33203125" style="114" customWidth="1"/>
    <col min="12300" max="12302" width="9.109375" style="114"/>
    <col min="12303" max="12303" width="12" style="114" bestFit="1" customWidth="1"/>
    <col min="12304" max="12544" width="9.109375" style="114"/>
    <col min="12545" max="12545" width="7.6640625" style="114" customWidth="1"/>
    <col min="12546" max="12546" width="69.44140625" style="114" customWidth="1"/>
    <col min="12547" max="12547" width="15.33203125" style="114" customWidth="1"/>
    <col min="12548" max="12548" width="18" style="114" customWidth="1"/>
    <col min="12549" max="12549" width="20.5546875" style="114" customWidth="1"/>
    <col min="12550" max="12550" width="39.6640625" style="114" customWidth="1"/>
    <col min="12551" max="12551" width="16.44140625" style="114" customWidth="1"/>
    <col min="12552" max="12552" width="15.109375" style="114" customWidth="1"/>
    <col min="12553" max="12553" width="16.33203125" style="114" customWidth="1"/>
    <col min="12554" max="12554" width="9.109375" style="114"/>
    <col min="12555" max="12555" width="12.33203125" style="114" customWidth="1"/>
    <col min="12556" max="12558" width="9.109375" style="114"/>
    <col min="12559" max="12559" width="12" style="114" bestFit="1" customWidth="1"/>
    <col min="12560" max="12800" width="9.109375" style="114"/>
    <col min="12801" max="12801" width="7.6640625" style="114" customWidth="1"/>
    <col min="12802" max="12802" width="69.44140625" style="114" customWidth="1"/>
    <col min="12803" max="12803" width="15.33203125" style="114" customWidth="1"/>
    <col min="12804" max="12804" width="18" style="114" customWidth="1"/>
    <col min="12805" max="12805" width="20.5546875" style="114" customWidth="1"/>
    <col min="12806" max="12806" width="39.6640625" style="114" customWidth="1"/>
    <col min="12807" max="12807" width="16.44140625" style="114" customWidth="1"/>
    <col min="12808" max="12808" width="15.109375" style="114" customWidth="1"/>
    <col min="12809" max="12809" width="16.33203125" style="114" customWidth="1"/>
    <col min="12810" max="12810" width="9.109375" style="114"/>
    <col min="12811" max="12811" width="12.33203125" style="114" customWidth="1"/>
    <col min="12812" max="12814" width="9.109375" style="114"/>
    <col min="12815" max="12815" width="12" style="114" bestFit="1" customWidth="1"/>
    <col min="12816" max="13056" width="9.109375" style="114"/>
    <col min="13057" max="13057" width="7.6640625" style="114" customWidth="1"/>
    <col min="13058" max="13058" width="69.44140625" style="114" customWidth="1"/>
    <col min="13059" max="13059" width="15.33203125" style="114" customWidth="1"/>
    <col min="13060" max="13060" width="18" style="114" customWidth="1"/>
    <col min="13061" max="13061" width="20.5546875" style="114" customWidth="1"/>
    <col min="13062" max="13062" width="39.6640625" style="114" customWidth="1"/>
    <col min="13063" max="13063" width="16.44140625" style="114" customWidth="1"/>
    <col min="13064" max="13064" width="15.109375" style="114" customWidth="1"/>
    <col min="13065" max="13065" width="16.33203125" style="114" customWidth="1"/>
    <col min="13066" max="13066" width="9.109375" style="114"/>
    <col min="13067" max="13067" width="12.33203125" style="114" customWidth="1"/>
    <col min="13068" max="13070" width="9.109375" style="114"/>
    <col min="13071" max="13071" width="12" style="114" bestFit="1" customWidth="1"/>
    <col min="13072" max="13312" width="9.109375" style="114"/>
    <col min="13313" max="13313" width="7.6640625" style="114" customWidth="1"/>
    <col min="13314" max="13314" width="69.44140625" style="114" customWidth="1"/>
    <col min="13315" max="13315" width="15.33203125" style="114" customWidth="1"/>
    <col min="13316" max="13316" width="18" style="114" customWidth="1"/>
    <col min="13317" max="13317" width="20.5546875" style="114" customWidth="1"/>
    <col min="13318" max="13318" width="39.6640625" style="114" customWidth="1"/>
    <col min="13319" max="13319" width="16.44140625" style="114" customWidth="1"/>
    <col min="13320" max="13320" width="15.109375" style="114" customWidth="1"/>
    <col min="13321" max="13321" width="16.33203125" style="114" customWidth="1"/>
    <col min="13322" max="13322" width="9.109375" style="114"/>
    <col min="13323" max="13323" width="12.33203125" style="114" customWidth="1"/>
    <col min="13324" max="13326" width="9.109375" style="114"/>
    <col min="13327" max="13327" width="12" style="114" bestFit="1" customWidth="1"/>
    <col min="13328" max="13568" width="9.109375" style="114"/>
    <col min="13569" max="13569" width="7.6640625" style="114" customWidth="1"/>
    <col min="13570" max="13570" width="69.44140625" style="114" customWidth="1"/>
    <col min="13571" max="13571" width="15.33203125" style="114" customWidth="1"/>
    <col min="13572" max="13572" width="18" style="114" customWidth="1"/>
    <col min="13573" max="13573" width="20.5546875" style="114" customWidth="1"/>
    <col min="13574" max="13574" width="39.6640625" style="114" customWidth="1"/>
    <col min="13575" max="13575" width="16.44140625" style="114" customWidth="1"/>
    <col min="13576" max="13576" width="15.109375" style="114" customWidth="1"/>
    <col min="13577" max="13577" width="16.33203125" style="114" customWidth="1"/>
    <col min="13578" max="13578" width="9.109375" style="114"/>
    <col min="13579" max="13579" width="12.33203125" style="114" customWidth="1"/>
    <col min="13580" max="13582" width="9.109375" style="114"/>
    <col min="13583" max="13583" width="12" style="114" bestFit="1" customWidth="1"/>
    <col min="13584" max="13824" width="9.109375" style="114"/>
    <col min="13825" max="13825" width="7.6640625" style="114" customWidth="1"/>
    <col min="13826" max="13826" width="69.44140625" style="114" customWidth="1"/>
    <col min="13827" max="13827" width="15.33203125" style="114" customWidth="1"/>
    <col min="13828" max="13828" width="18" style="114" customWidth="1"/>
    <col min="13829" max="13829" width="20.5546875" style="114" customWidth="1"/>
    <col min="13830" max="13830" width="39.6640625" style="114" customWidth="1"/>
    <col min="13831" max="13831" width="16.44140625" style="114" customWidth="1"/>
    <col min="13832" max="13832" width="15.109375" style="114" customWidth="1"/>
    <col min="13833" max="13833" width="16.33203125" style="114" customWidth="1"/>
    <col min="13834" max="13834" width="9.109375" style="114"/>
    <col min="13835" max="13835" width="12.33203125" style="114" customWidth="1"/>
    <col min="13836" max="13838" width="9.109375" style="114"/>
    <col min="13839" max="13839" width="12" style="114" bestFit="1" customWidth="1"/>
    <col min="13840" max="14080" width="9.109375" style="114"/>
    <col min="14081" max="14081" width="7.6640625" style="114" customWidth="1"/>
    <col min="14082" max="14082" width="69.44140625" style="114" customWidth="1"/>
    <col min="14083" max="14083" width="15.33203125" style="114" customWidth="1"/>
    <col min="14084" max="14084" width="18" style="114" customWidth="1"/>
    <col min="14085" max="14085" width="20.5546875" style="114" customWidth="1"/>
    <col min="14086" max="14086" width="39.6640625" style="114" customWidth="1"/>
    <col min="14087" max="14087" width="16.44140625" style="114" customWidth="1"/>
    <col min="14088" max="14088" width="15.109375" style="114" customWidth="1"/>
    <col min="14089" max="14089" width="16.33203125" style="114" customWidth="1"/>
    <col min="14090" max="14090" width="9.109375" style="114"/>
    <col min="14091" max="14091" width="12.33203125" style="114" customWidth="1"/>
    <col min="14092" max="14094" width="9.109375" style="114"/>
    <col min="14095" max="14095" width="12" style="114" bestFit="1" customWidth="1"/>
    <col min="14096" max="14336" width="9.109375" style="114"/>
    <col min="14337" max="14337" width="7.6640625" style="114" customWidth="1"/>
    <col min="14338" max="14338" width="69.44140625" style="114" customWidth="1"/>
    <col min="14339" max="14339" width="15.33203125" style="114" customWidth="1"/>
    <col min="14340" max="14340" width="18" style="114" customWidth="1"/>
    <col min="14341" max="14341" width="20.5546875" style="114" customWidth="1"/>
    <col min="14342" max="14342" width="39.6640625" style="114" customWidth="1"/>
    <col min="14343" max="14343" width="16.44140625" style="114" customWidth="1"/>
    <col min="14344" max="14344" width="15.109375" style="114" customWidth="1"/>
    <col min="14345" max="14345" width="16.33203125" style="114" customWidth="1"/>
    <col min="14346" max="14346" width="9.109375" style="114"/>
    <col min="14347" max="14347" width="12.33203125" style="114" customWidth="1"/>
    <col min="14348" max="14350" width="9.109375" style="114"/>
    <col min="14351" max="14351" width="12" style="114" bestFit="1" customWidth="1"/>
    <col min="14352" max="14592" width="9.109375" style="114"/>
    <col min="14593" max="14593" width="7.6640625" style="114" customWidth="1"/>
    <col min="14594" max="14594" width="69.44140625" style="114" customWidth="1"/>
    <col min="14595" max="14595" width="15.33203125" style="114" customWidth="1"/>
    <col min="14596" max="14596" width="18" style="114" customWidth="1"/>
    <col min="14597" max="14597" width="20.5546875" style="114" customWidth="1"/>
    <col min="14598" max="14598" width="39.6640625" style="114" customWidth="1"/>
    <col min="14599" max="14599" width="16.44140625" style="114" customWidth="1"/>
    <col min="14600" max="14600" width="15.109375" style="114" customWidth="1"/>
    <col min="14601" max="14601" width="16.33203125" style="114" customWidth="1"/>
    <col min="14602" max="14602" width="9.109375" style="114"/>
    <col min="14603" max="14603" width="12.33203125" style="114" customWidth="1"/>
    <col min="14604" max="14606" width="9.109375" style="114"/>
    <col min="14607" max="14607" width="12" style="114" bestFit="1" customWidth="1"/>
    <col min="14608" max="14848" width="9.109375" style="114"/>
    <col min="14849" max="14849" width="7.6640625" style="114" customWidth="1"/>
    <col min="14850" max="14850" width="69.44140625" style="114" customWidth="1"/>
    <col min="14851" max="14851" width="15.33203125" style="114" customWidth="1"/>
    <col min="14852" max="14852" width="18" style="114" customWidth="1"/>
    <col min="14853" max="14853" width="20.5546875" style="114" customWidth="1"/>
    <col min="14854" max="14854" width="39.6640625" style="114" customWidth="1"/>
    <col min="14855" max="14855" width="16.44140625" style="114" customWidth="1"/>
    <col min="14856" max="14856" width="15.109375" style="114" customWidth="1"/>
    <col min="14857" max="14857" width="16.33203125" style="114" customWidth="1"/>
    <col min="14858" max="14858" width="9.109375" style="114"/>
    <col min="14859" max="14859" width="12.33203125" style="114" customWidth="1"/>
    <col min="14860" max="14862" width="9.109375" style="114"/>
    <col min="14863" max="14863" width="12" style="114" bestFit="1" customWidth="1"/>
    <col min="14864" max="15104" width="9.109375" style="114"/>
    <col min="15105" max="15105" width="7.6640625" style="114" customWidth="1"/>
    <col min="15106" max="15106" width="69.44140625" style="114" customWidth="1"/>
    <col min="15107" max="15107" width="15.33203125" style="114" customWidth="1"/>
    <col min="15108" max="15108" width="18" style="114" customWidth="1"/>
    <col min="15109" max="15109" width="20.5546875" style="114" customWidth="1"/>
    <col min="15110" max="15110" width="39.6640625" style="114" customWidth="1"/>
    <col min="15111" max="15111" width="16.44140625" style="114" customWidth="1"/>
    <col min="15112" max="15112" width="15.109375" style="114" customWidth="1"/>
    <col min="15113" max="15113" width="16.33203125" style="114" customWidth="1"/>
    <col min="15114" max="15114" width="9.109375" style="114"/>
    <col min="15115" max="15115" width="12.33203125" style="114" customWidth="1"/>
    <col min="15116" max="15118" width="9.109375" style="114"/>
    <col min="15119" max="15119" width="12" style="114" bestFit="1" customWidth="1"/>
    <col min="15120" max="15360" width="9.109375" style="114"/>
    <col min="15361" max="15361" width="7.6640625" style="114" customWidth="1"/>
    <col min="15362" max="15362" width="69.44140625" style="114" customWidth="1"/>
    <col min="15363" max="15363" width="15.33203125" style="114" customWidth="1"/>
    <col min="15364" max="15364" width="18" style="114" customWidth="1"/>
    <col min="15365" max="15365" width="20.5546875" style="114" customWidth="1"/>
    <col min="15366" max="15366" width="39.6640625" style="114" customWidth="1"/>
    <col min="15367" max="15367" width="16.44140625" style="114" customWidth="1"/>
    <col min="15368" max="15368" width="15.109375" style="114" customWidth="1"/>
    <col min="15369" max="15369" width="16.33203125" style="114" customWidth="1"/>
    <col min="15370" max="15370" width="9.109375" style="114"/>
    <col min="15371" max="15371" width="12.33203125" style="114" customWidth="1"/>
    <col min="15372" max="15374" width="9.109375" style="114"/>
    <col min="15375" max="15375" width="12" style="114" bestFit="1" customWidth="1"/>
    <col min="15376" max="15616" width="9.109375" style="114"/>
    <col min="15617" max="15617" width="7.6640625" style="114" customWidth="1"/>
    <col min="15618" max="15618" width="69.44140625" style="114" customWidth="1"/>
    <col min="15619" max="15619" width="15.33203125" style="114" customWidth="1"/>
    <col min="15620" max="15620" width="18" style="114" customWidth="1"/>
    <col min="15621" max="15621" width="20.5546875" style="114" customWidth="1"/>
    <col min="15622" max="15622" width="39.6640625" style="114" customWidth="1"/>
    <col min="15623" max="15623" width="16.44140625" style="114" customWidth="1"/>
    <col min="15624" max="15624" width="15.109375" style="114" customWidth="1"/>
    <col min="15625" max="15625" width="16.33203125" style="114" customWidth="1"/>
    <col min="15626" max="15626" width="9.109375" style="114"/>
    <col min="15627" max="15627" width="12.33203125" style="114" customWidth="1"/>
    <col min="15628" max="15630" width="9.109375" style="114"/>
    <col min="15631" max="15631" width="12" style="114" bestFit="1" customWidth="1"/>
    <col min="15632" max="15872" width="9.109375" style="114"/>
    <col min="15873" max="15873" width="7.6640625" style="114" customWidth="1"/>
    <col min="15874" max="15874" width="69.44140625" style="114" customWidth="1"/>
    <col min="15875" max="15875" width="15.33203125" style="114" customWidth="1"/>
    <col min="15876" max="15876" width="18" style="114" customWidth="1"/>
    <col min="15877" max="15877" width="20.5546875" style="114" customWidth="1"/>
    <col min="15878" max="15878" width="39.6640625" style="114" customWidth="1"/>
    <col min="15879" max="15879" width="16.44140625" style="114" customWidth="1"/>
    <col min="15880" max="15880" width="15.109375" style="114" customWidth="1"/>
    <col min="15881" max="15881" width="16.33203125" style="114" customWidth="1"/>
    <col min="15882" max="15882" width="9.109375" style="114"/>
    <col min="15883" max="15883" width="12.33203125" style="114" customWidth="1"/>
    <col min="15884" max="15886" width="9.109375" style="114"/>
    <col min="15887" max="15887" width="12" style="114" bestFit="1" customWidth="1"/>
    <col min="15888" max="16128" width="9.109375" style="114"/>
    <col min="16129" max="16129" width="7.6640625" style="114" customWidth="1"/>
    <col min="16130" max="16130" width="69.44140625" style="114" customWidth="1"/>
    <col min="16131" max="16131" width="15.33203125" style="114" customWidth="1"/>
    <col min="16132" max="16132" width="18" style="114" customWidth="1"/>
    <col min="16133" max="16133" width="20.5546875" style="114" customWidth="1"/>
    <col min="16134" max="16134" width="39.6640625" style="114" customWidth="1"/>
    <col min="16135" max="16135" width="16.44140625" style="114" customWidth="1"/>
    <col min="16136" max="16136" width="15.109375" style="114" customWidth="1"/>
    <col min="16137" max="16137" width="16.33203125" style="114" customWidth="1"/>
    <col min="16138" max="16138" width="9.109375" style="114"/>
    <col min="16139" max="16139" width="12.33203125" style="114" customWidth="1"/>
    <col min="16140" max="16142" width="9.109375" style="114"/>
    <col min="16143" max="16143" width="12" style="114" bestFit="1" customWidth="1"/>
    <col min="16144" max="16384" width="9.109375" style="114"/>
  </cols>
  <sheetData>
    <row r="1" spans="1:15" x14ac:dyDescent="0.35">
      <c r="A1" s="535"/>
      <c r="B1" s="535"/>
      <c r="C1" s="535"/>
      <c r="D1" s="535"/>
      <c r="E1" s="535"/>
      <c r="F1" s="72" t="s">
        <v>433</v>
      </c>
      <c r="G1" s="71"/>
      <c r="H1" s="535"/>
    </row>
    <row r="2" spans="1:15" x14ac:dyDescent="0.35">
      <c r="A2" s="535"/>
      <c r="B2" s="535"/>
      <c r="C2" s="535"/>
      <c r="D2" s="535"/>
      <c r="E2" s="535"/>
      <c r="F2" s="4"/>
      <c r="G2" s="4"/>
      <c r="H2" s="535"/>
    </row>
    <row r="3" spans="1:15" x14ac:dyDescent="0.35">
      <c r="A3" s="1200" t="s">
        <v>533</v>
      </c>
      <c r="B3" s="1240"/>
      <c r="C3" s="1240"/>
      <c r="D3" s="1240"/>
      <c r="E3" s="1240"/>
      <c r="F3" s="1240"/>
      <c r="G3" s="539"/>
      <c r="H3" s="535"/>
      <c r="K3" s="540"/>
      <c r="L3" s="540"/>
    </row>
    <row r="4" spans="1:15" s="13" customFormat="1" ht="27" customHeight="1" x14ac:dyDescent="0.35">
      <c r="A4" s="12" t="s">
        <v>670</v>
      </c>
      <c r="B4" s="12"/>
      <c r="C4" s="12"/>
      <c r="D4" s="12"/>
      <c r="E4" s="12"/>
      <c r="F4" s="12"/>
      <c r="G4" s="12"/>
      <c r="H4" s="12"/>
      <c r="I4" s="12"/>
      <c r="J4" s="541"/>
      <c r="K4" s="409"/>
      <c r="L4" s="542"/>
    </row>
    <row r="5" spans="1:15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543"/>
      <c r="K5" s="411"/>
      <c r="L5" s="411"/>
    </row>
    <row r="6" spans="1:15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16"/>
      <c r="I6" s="16"/>
      <c r="J6" s="536"/>
      <c r="K6" s="412"/>
      <c r="L6" s="412"/>
    </row>
    <row r="7" spans="1:15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36"/>
      <c r="K7" s="412"/>
      <c r="L7" s="412"/>
    </row>
    <row r="8" spans="1:15" x14ac:dyDescent="0.35">
      <c r="A8" s="79"/>
      <c r="B8" s="535"/>
      <c r="C8" s="535"/>
      <c r="D8" s="535"/>
      <c r="E8" s="535"/>
      <c r="F8" s="535"/>
      <c r="G8" s="535"/>
      <c r="H8" s="535"/>
    </row>
    <row r="9" spans="1:15" s="421" customFormat="1" ht="36" x14ac:dyDescent="0.35">
      <c r="A9" s="81" t="s">
        <v>282</v>
      </c>
      <c r="B9" s="81" t="s">
        <v>297</v>
      </c>
      <c r="C9" s="81" t="s">
        <v>346</v>
      </c>
      <c r="D9" s="544" t="s">
        <v>347</v>
      </c>
      <c r="E9" s="81" t="s">
        <v>348</v>
      </c>
      <c r="F9" s="81" t="s">
        <v>349</v>
      </c>
      <c r="G9" s="545"/>
      <c r="H9" s="1"/>
      <c r="J9" s="536"/>
      <c r="K9" s="537"/>
      <c r="L9" s="537"/>
      <c r="O9" s="546"/>
    </row>
    <row r="10" spans="1:15" s="421" customFormat="1" ht="34.799999999999997" x14ac:dyDescent="0.3">
      <c r="A10" s="420">
        <v>1</v>
      </c>
      <c r="B10" s="420">
        <v>2</v>
      </c>
      <c r="C10" s="420">
        <v>3</v>
      </c>
      <c r="D10" s="420">
        <v>4</v>
      </c>
      <c r="E10" s="420">
        <v>5</v>
      </c>
      <c r="F10" s="420" t="s">
        <v>350</v>
      </c>
      <c r="G10" s="547" t="s">
        <v>357</v>
      </c>
      <c r="H10" s="547" t="s">
        <v>302</v>
      </c>
      <c r="I10" s="547" t="s">
        <v>303</v>
      </c>
      <c r="J10" s="536" t="s">
        <v>1036</v>
      </c>
      <c r="K10" s="394" t="s">
        <v>1017</v>
      </c>
      <c r="L10" s="394"/>
      <c r="O10" s="546"/>
    </row>
    <row r="11" spans="1:15" s="421" customFormat="1" x14ac:dyDescent="0.35">
      <c r="A11" s="1241" t="s">
        <v>534</v>
      </c>
      <c r="B11" s="1202"/>
      <c r="C11" s="1202"/>
      <c r="D11" s="1202"/>
      <c r="E11" s="1202"/>
      <c r="F11" s="1203"/>
      <c r="G11" s="507" t="s">
        <v>1033</v>
      </c>
      <c r="H11" s="263"/>
      <c r="I11" s="263"/>
      <c r="J11" s="536"/>
      <c r="K11" s="396" t="s">
        <v>1012</v>
      </c>
      <c r="L11" s="396" t="s">
        <v>1013</v>
      </c>
      <c r="O11" s="546"/>
    </row>
    <row r="12" spans="1:15" s="421" customFormat="1" ht="54" customHeight="1" x14ac:dyDescent="0.35">
      <c r="A12" s="548">
        <v>1</v>
      </c>
      <c r="B12" s="549" t="s">
        <v>351</v>
      </c>
      <c r="C12" s="550">
        <v>1</v>
      </c>
      <c r="D12" s="550">
        <v>12</v>
      </c>
      <c r="E12" s="551">
        <f>F12/D12</f>
        <v>714.16666666666663</v>
      </c>
      <c r="F12" s="295">
        <v>8570</v>
      </c>
      <c r="G12" s="295"/>
      <c r="H12" s="269"/>
      <c r="I12" s="552">
        <f>F12-H12</f>
        <v>8570</v>
      </c>
      <c r="J12" s="536"/>
      <c r="K12" s="537"/>
      <c r="L12" s="537"/>
      <c r="O12" s="546"/>
    </row>
    <row r="13" spans="1:15" s="421" customFormat="1" ht="54" customHeight="1" x14ac:dyDescent="0.35">
      <c r="A13" s="548">
        <v>2</v>
      </c>
      <c r="B13" s="549" t="s">
        <v>352</v>
      </c>
      <c r="C13" s="550">
        <v>1</v>
      </c>
      <c r="D13" s="550">
        <v>12</v>
      </c>
      <c r="E13" s="551">
        <f t="shared" ref="E13:E15" si="0">F13/D13</f>
        <v>13.333333333333334</v>
      </c>
      <c r="F13" s="295">
        <v>160</v>
      </c>
      <c r="G13" s="295"/>
      <c r="H13" s="269"/>
      <c r="I13" s="552">
        <f>F13-H13</f>
        <v>160</v>
      </c>
      <c r="J13" s="536"/>
      <c r="K13" s="537"/>
      <c r="L13" s="537"/>
      <c r="N13" s="553"/>
      <c r="O13" s="546"/>
    </row>
    <row r="14" spans="1:15" s="421" customFormat="1" ht="39.75" customHeight="1" x14ac:dyDescent="0.35">
      <c r="A14" s="548">
        <v>3</v>
      </c>
      <c r="B14" s="549" t="s">
        <v>353</v>
      </c>
      <c r="C14" s="550">
        <v>1</v>
      </c>
      <c r="D14" s="550">
        <v>12</v>
      </c>
      <c r="E14" s="551">
        <f t="shared" si="0"/>
        <v>6846.666666666667</v>
      </c>
      <c r="F14" s="295">
        <v>82160</v>
      </c>
      <c r="G14" s="295"/>
      <c r="H14" s="269"/>
      <c r="I14" s="552">
        <f>F14-H14</f>
        <v>82160</v>
      </c>
      <c r="O14" s="546"/>
    </row>
    <row r="15" spans="1:15" s="421" customFormat="1" ht="39.75" customHeight="1" x14ac:dyDescent="0.35">
      <c r="A15" s="548">
        <v>4</v>
      </c>
      <c r="B15" s="549" t="s">
        <v>532</v>
      </c>
      <c r="C15" s="550">
        <v>1</v>
      </c>
      <c r="D15" s="550">
        <v>12</v>
      </c>
      <c r="E15" s="551">
        <f t="shared" si="0"/>
        <v>0</v>
      </c>
      <c r="F15" s="295"/>
      <c r="G15" s="295"/>
      <c r="H15" s="269"/>
      <c r="I15" s="552">
        <f>F15-H15</f>
        <v>0</v>
      </c>
      <c r="J15" s="536"/>
      <c r="K15" s="554"/>
      <c r="L15" s="554"/>
      <c r="O15" s="546"/>
    </row>
    <row r="16" spans="1:15" s="421" customFormat="1" x14ac:dyDescent="0.35">
      <c r="A16" s="555"/>
      <c r="B16" s="556" t="s">
        <v>295</v>
      </c>
      <c r="C16" s="557" t="s">
        <v>305</v>
      </c>
      <c r="D16" s="557" t="s">
        <v>305</v>
      </c>
      <c r="E16" s="557" t="s">
        <v>305</v>
      </c>
      <c r="F16" s="306">
        <f>SUM(F12:F15)</f>
        <v>90890</v>
      </c>
      <c r="G16" s="558" t="s">
        <v>535</v>
      </c>
      <c r="H16" s="294">
        <f>SUM(H12:H15)</f>
        <v>0</v>
      </c>
      <c r="I16" s="294">
        <f>SUM(I12:I15)</f>
        <v>90890</v>
      </c>
      <c r="J16" s="536">
        <f>SUM(J12:J15)</f>
        <v>0</v>
      </c>
      <c r="K16" s="394">
        <f>SUM(K12:K15)</f>
        <v>0</v>
      </c>
      <c r="L16" s="394">
        <f>SUM(L12:L15)</f>
        <v>0</v>
      </c>
      <c r="O16" s="546"/>
    </row>
    <row r="17" spans="1:15" s="421" customFormat="1" x14ac:dyDescent="0.35">
      <c r="A17" s="1241" t="s">
        <v>489</v>
      </c>
      <c r="B17" s="1202"/>
      <c r="C17" s="1202"/>
      <c r="D17" s="1202"/>
      <c r="E17" s="1202"/>
      <c r="F17" s="1203"/>
      <c r="G17" s="471" t="s">
        <v>1002</v>
      </c>
      <c r="H17" s="250"/>
      <c r="I17" s="250"/>
      <c r="J17" s="536"/>
      <c r="K17" s="554"/>
      <c r="L17" s="554"/>
      <c r="O17" s="546"/>
    </row>
    <row r="18" spans="1:15" s="421" customFormat="1" ht="54" customHeight="1" x14ac:dyDescent="0.35">
      <c r="A18" s="548">
        <v>1</v>
      </c>
      <c r="B18" s="549" t="s">
        <v>351</v>
      </c>
      <c r="C18" s="550"/>
      <c r="D18" s="550"/>
      <c r="E18" s="551" t="e">
        <f>F18/D18</f>
        <v>#DIV/0!</v>
      </c>
      <c r="F18" s="295"/>
      <c r="G18" s="295"/>
      <c r="H18" s="269"/>
      <c r="I18" s="552">
        <f>F18-H18</f>
        <v>0</v>
      </c>
      <c r="O18" s="546"/>
    </row>
    <row r="19" spans="1:15" s="421" customFormat="1" ht="54" customHeight="1" x14ac:dyDescent="0.35">
      <c r="A19" s="548">
        <v>2</v>
      </c>
      <c r="B19" s="549" t="s">
        <v>352</v>
      </c>
      <c r="C19" s="550"/>
      <c r="D19" s="550"/>
      <c r="E19" s="551" t="e">
        <f t="shared" ref="E19:E21" si="1">F19/D19</f>
        <v>#DIV/0!</v>
      </c>
      <c r="F19" s="295"/>
      <c r="G19" s="295"/>
      <c r="H19" s="269"/>
      <c r="I19" s="552">
        <f>F19-H19</f>
        <v>0</v>
      </c>
      <c r="N19" s="553"/>
      <c r="O19" s="546"/>
    </row>
    <row r="20" spans="1:15" s="421" customFormat="1" ht="39.75" customHeight="1" x14ac:dyDescent="0.35">
      <c r="A20" s="548">
        <v>3</v>
      </c>
      <c r="B20" s="549" t="s">
        <v>353</v>
      </c>
      <c r="C20" s="550"/>
      <c r="D20" s="550"/>
      <c r="E20" s="551" t="e">
        <f t="shared" si="1"/>
        <v>#DIV/0!</v>
      </c>
      <c r="F20" s="295"/>
      <c r="G20" s="295"/>
      <c r="H20" s="269"/>
      <c r="I20" s="552">
        <f>F20-H20</f>
        <v>0</v>
      </c>
      <c r="J20" s="536"/>
      <c r="K20" s="537"/>
      <c r="L20" s="537"/>
      <c r="O20" s="546"/>
    </row>
    <row r="21" spans="1:15" s="421" customFormat="1" ht="39.75" customHeight="1" x14ac:dyDescent="0.35">
      <c r="A21" s="548">
        <v>4</v>
      </c>
      <c r="B21" s="549" t="s">
        <v>532</v>
      </c>
      <c r="C21" s="550"/>
      <c r="D21" s="550"/>
      <c r="E21" s="551" t="e">
        <f t="shared" si="1"/>
        <v>#DIV/0!</v>
      </c>
      <c r="F21" s="295"/>
      <c r="G21" s="295"/>
      <c r="H21" s="269"/>
      <c r="I21" s="552">
        <f>F21-H21</f>
        <v>0</v>
      </c>
      <c r="J21" s="536"/>
      <c r="K21" s="559"/>
      <c r="L21" s="559"/>
      <c r="O21" s="546"/>
    </row>
    <row r="22" spans="1:15" s="421" customFormat="1" x14ac:dyDescent="0.35">
      <c r="A22" s="555"/>
      <c r="B22" s="556" t="s">
        <v>295</v>
      </c>
      <c r="C22" s="557" t="s">
        <v>305</v>
      </c>
      <c r="D22" s="557" t="s">
        <v>305</v>
      </c>
      <c r="E22" s="557" t="s">
        <v>305</v>
      </c>
      <c r="F22" s="306">
        <f>SUM(F18:F21)</f>
        <v>0</v>
      </c>
      <c r="G22" s="558" t="s">
        <v>536</v>
      </c>
      <c r="H22" s="294">
        <f>SUM(H18:H21)</f>
        <v>0</v>
      </c>
      <c r="I22" s="294">
        <f>SUM(I18:I21)</f>
        <v>0</v>
      </c>
      <c r="J22" s="536">
        <f>SUM(J18:J21)</f>
        <v>0</v>
      </c>
      <c r="K22" s="394">
        <f>SUM(K18:K21)</f>
        <v>0</v>
      </c>
      <c r="L22" s="394">
        <f>SUM(L18:L21)</f>
        <v>0</v>
      </c>
      <c r="O22" s="546"/>
    </row>
    <row r="23" spans="1:15" s="421" customFormat="1" x14ac:dyDescent="0.35">
      <c r="A23" s="1"/>
      <c r="B23" s="1"/>
      <c r="C23" s="1"/>
      <c r="D23" s="1"/>
      <c r="E23" s="1"/>
      <c r="F23" s="1"/>
      <c r="G23" s="296" t="s">
        <v>457</v>
      </c>
      <c r="H23" s="297">
        <f>H16+H22</f>
        <v>0</v>
      </c>
      <c r="I23" s="297">
        <f>I16+I22</f>
        <v>90890</v>
      </c>
      <c r="J23" s="536">
        <f>J16+J22</f>
        <v>0</v>
      </c>
      <c r="K23" s="394">
        <f>K16+K22</f>
        <v>0</v>
      </c>
      <c r="L23" s="394">
        <f>L16+L22</f>
        <v>0</v>
      </c>
      <c r="O23" s="546"/>
    </row>
    <row r="24" spans="1:15" s="421" customFormat="1" x14ac:dyDescent="0.35">
      <c r="A24" s="1"/>
      <c r="B24" s="1"/>
      <c r="C24" s="1"/>
      <c r="D24" s="1"/>
      <c r="E24" s="1"/>
      <c r="F24" s="1"/>
      <c r="G24" s="296"/>
      <c r="H24" s="353"/>
      <c r="I24" s="353"/>
      <c r="J24" s="536"/>
      <c r="K24" s="559"/>
      <c r="L24" s="559"/>
      <c r="O24" s="546"/>
    </row>
    <row r="25" spans="1:15" s="421" customFormat="1" x14ac:dyDescent="0.35">
      <c r="A25" s="1"/>
      <c r="B25" s="1"/>
      <c r="C25" s="1"/>
      <c r="D25" s="1"/>
      <c r="E25" s="1"/>
      <c r="F25" s="1"/>
      <c r="G25" s="296"/>
      <c r="H25" s="353"/>
      <c r="I25" s="353"/>
      <c r="J25" s="536"/>
      <c r="K25" s="560"/>
      <c r="L25" s="560"/>
      <c r="O25" s="546"/>
    </row>
    <row r="26" spans="1:15" s="35" customFormat="1" ht="23.25" customHeight="1" x14ac:dyDescent="0.35">
      <c r="A26" s="34" t="s">
        <v>671</v>
      </c>
      <c r="D26" s="115"/>
      <c r="F26" s="115" t="s">
        <v>1143</v>
      </c>
      <c r="I26" s="98"/>
      <c r="J26" s="536"/>
      <c r="K26" s="537"/>
      <c r="L26" s="537"/>
    </row>
    <row r="27" spans="1:15" s="66" customFormat="1" x14ac:dyDescent="0.35">
      <c r="D27" s="67" t="s">
        <v>131</v>
      </c>
      <c r="F27" s="67" t="s">
        <v>132</v>
      </c>
      <c r="I27" s="68"/>
      <c r="J27" s="536"/>
      <c r="K27" s="537"/>
      <c r="L27" s="537"/>
    </row>
    <row r="28" spans="1:15" s="63" customFormat="1" x14ac:dyDescent="0.35">
      <c r="I28" s="69"/>
      <c r="J28" s="536"/>
      <c r="K28" s="537"/>
      <c r="L28" s="537"/>
    </row>
    <row r="29" spans="1:15" s="35" customFormat="1" ht="23.25" customHeight="1" x14ac:dyDescent="0.35">
      <c r="A29" s="34" t="s">
        <v>133</v>
      </c>
      <c r="D29" s="115"/>
      <c r="F29" s="115" t="s">
        <v>1144</v>
      </c>
      <c r="I29" s="98"/>
      <c r="J29" s="536"/>
      <c r="K29" s="537"/>
      <c r="L29" s="537"/>
    </row>
    <row r="30" spans="1:15" s="66" customFormat="1" x14ac:dyDescent="0.35">
      <c r="D30" s="67" t="s">
        <v>131</v>
      </c>
      <c r="F30" s="67" t="s">
        <v>132</v>
      </c>
      <c r="I30" s="68"/>
      <c r="J30" s="536"/>
      <c r="K30" s="537"/>
      <c r="L30" s="537"/>
    </row>
    <row r="31" spans="1:15" s="421" customFormat="1" x14ac:dyDescent="0.35">
      <c r="B31" s="357"/>
      <c r="C31" s="357"/>
      <c r="D31" s="357"/>
      <c r="E31" s="561"/>
      <c r="F31" s="561"/>
      <c r="G31" s="561"/>
      <c r="J31" s="536"/>
      <c r="K31" s="537"/>
      <c r="L31" s="537"/>
      <c r="O31" s="546"/>
    </row>
    <row r="32" spans="1:15" x14ac:dyDescent="0.35">
      <c r="B32" s="298" t="s">
        <v>1055</v>
      </c>
      <c r="C32" s="357"/>
      <c r="D32" s="357"/>
      <c r="E32" s="357"/>
      <c r="F32" s="357"/>
      <c r="G32" s="357"/>
    </row>
    <row r="33" spans="2:7" x14ac:dyDescent="0.35">
      <c r="B33" s="298" t="s">
        <v>1034</v>
      </c>
      <c r="C33" s="357"/>
      <c r="D33" s="357"/>
      <c r="E33" s="357"/>
      <c r="F33" s="357"/>
      <c r="G33" s="357"/>
    </row>
    <row r="34" spans="2:7" x14ac:dyDescent="0.35">
      <c r="B34" s="1"/>
      <c r="C34" s="1"/>
      <c r="D34" s="1"/>
      <c r="E34" s="1"/>
      <c r="F34" s="1"/>
      <c r="G34" s="1"/>
    </row>
    <row r="40" spans="2:7" x14ac:dyDescent="0.35">
      <c r="F40" s="562"/>
    </row>
    <row r="68" hidden="1" x14ac:dyDescent="0.35"/>
    <row r="69" hidden="1" x14ac:dyDescent="0.35"/>
    <row r="70" hidden="1" x14ac:dyDescent="0.35"/>
    <row r="71" hidden="1" x14ac:dyDescent="0.35"/>
    <row r="72" hidden="1" x14ac:dyDescent="0.35"/>
    <row r="73" hidden="1" x14ac:dyDescent="0.35"/>
    <row r="74" hidden="1" x14ac:dyDescent="0.35"/>
    <row r="79" hidden="1" x14ac:dyDescent="0.35"/>
    <row r="80" hidden="1" x14ac:dyDescent="0.35"/>
    <row r="81" hidden="1" x14ac:dyDescent="0.35"/>
    <row r="82" hidden="1" x14ac:dyDescent="0.35"/>
    <row r="83" hidden="1" x14ac:dyDescent="0.35"/>
    <row r="84" hidden="1" x14ac:dyDescent="0.35"/>
    <row r="85" hidden="1" x14ac:dyDescent="0.35"/>
    <row r="86" hidden="1" x14ac:dyDescent="0.35"/>
    <row r="90" hidden="1" x14ac:dyDescent="0.35"/>
    <row r="91" hidden="1" x14ac:dyDescent="0.35"/>
    <row r="92" hidden="1" x14ac:dyDescent="0.35"/>
    <row r="201" spans="10:10" x14ac:dyDescent="0.35">
      <c r="J201" s="563"/>
    </row>
    <row r="202" spans="10:10" x14ac:dyDescent="0.35">
      <c r="J202" s="564"/>
    </row>
    <row r="203" spans="10:10" x14ac:dyDescent="0.35">
      <c r="J203" s="563"/>
    </row>
    <row r="204" spans="10:10" x14ac:dyDescent="0.35">
      <c r="J204" s="563"/>
    </row>
    <row r="205" spans="10:10" x14ac:dyDescent="0.35">
      <c r="J205" s="564"/>
    </row>
  </sheetData>
  <mergeCells count="4">
    <mergeCell ref="A3:F3"/>
    <mergeCell ref="A6:D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56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W22" sqref="W22"/>
    </sheetView>
  </sheetViews>
  <sheetFormatPr defaultRowHeight="14.4" x14ac:dyDescent="0.3"/>
  <cols>
    <col min="1" max="1" width="7.6640625" style="114" customWidth="1"/>
    <col min="2" max="2" width="69.44140625" style="114" customWidth="1"/>
    <col min="3" max="3" width="15.33203125" style="114" customWidth="1"/>
    <col min="4" max="4" width="18" style="114" customWidth="1"/>
    <col min="5" max="5" width="20.5546875" style="114" customWidth="1"/>
    <col min="6" max="6" width="39.6640625" style="114" customWidth="1"/>
    <col min="7" max="8" width="9.109375" style="114"/>
    <col min="9" max="9" width="12" style="538" bestFit="1" customWidth="1"/>
    <col min="10" max="250" width="9.109375" style="114"/>
    <col min="251" max="251" width="7.6640625" style="114" customWidth="1"/>
    <col min="252" max="252" width="69.44140625" style="114" customWidth="1"/>
    <col min="253" max="253" width="15.33203125" style="114" customWidth="1"/>
    <col min="254" max="254" width="18" style="114" customWidth="1"/>
    <col min="255" max="255" width="20.5546875" style="114" customWidth="1"/>
    <col min="256" max="256" width="39.6640625" style="114" customWidth="1"/>
    <col min="257" max="257" width="16.44140625" style="114" customWidth="1"/>
    <col min="258" max="258" width="15.109375" style="114" customWidth="1"/>
    <col min="259" max="259" width="16.33203125" style="114" customWidth="1"/>
    <col min="260" max="260" width="9.109375" style="114"/>
    <col min="261" max="261" width="12.33203125" style="114" customWidth="1"/>
    <col min="262" max="264" width="9.109375" style="114"/>
    <col min="265" max="265" width="12" style="114" bestFit="1" customWidth="1"/>
    <col min="266" max="506" width="9.109375" style="114"/>
    <col min="507" max="507" width="7.6640625" style="114" customWidth="1"/>
    <col min="508" max="508" width="69.44140625" style="114" customWidth="1"/>
    <col min="509" max="509" width="15.33203125" style="114" customWidth="1"/>
    <col min="510" max="510" width="18" style="114" customWidth="1"/>
    <col min="511" max="511" width="20.5546875" style="114" customWidth="1"/>
    <col min="512" max="512" width="39.6640625" style="114" customWidth="1"/>
    <col min="513" max="513" width="16.44140625" style="114" customWidth="1"/>
    <col min="514" max="514" width="15.109375" style="114" customWidth="1"/>
    <col min="515" max="515" width="16.33203125" style="114" customWidth="1"/>
    <col min="516" max="516" width="9.109375" style="114"/>
    <col min="517" max="517" width="12.33203125" style="114" customWidth="1"/>
    <col min="518" max="520" width="9.109375" style="114"/>
    <col min="521" max="521" width="12" style="114" bestFit="1" customWidth="1"/>
    <col min="522" max="762" width="9.109375" style="114"/>
    <col min="763" max="763" width="7.6640625" style="114" customWidth="1"/>
    <col min="764" max="764" width="69.44140625" style="114" customWidth="1"/>
    <col min="765" max="765" width="15.33203125" style="114" customWidth="1"/>
    <col min="766" max="766" width="18" style="114" customWidth="1"/>
    <col min="767" max="767" width="20.5546875" style="114" customWidth="1"/>
    <col min="768" max="768" width="39.6640625" style="114" customWidth="1"/>
    <col min="769" max="769" width="16.44140625" style="114" customWidth="1"/>
    <col min="770" max="770" width="15.109375" style="114" customWidth="1"/>
    <col min="771" max="771" width="16.33203125" style="114" customWidth="1"/>
    <col min="772" max="772" width="9.109375" style="114"/>
    <col min="773" max="773" width="12.33203125" style="114" customWidth="1"/>
    <col min="774" max="776" width="9.109375" style="114"/>
    <col min="777" max="777" width="12" style="114" bestFit="1" customWidth="1"/>
    <col min="778" max="1018" width="9.109375" style="114"/>
    <col min="1019" max="1019" width="7.6640625" style="114" customWidth="1"/>
    <col min="1020" max="1020" width="69.44140625" style="114" customWidth="1"/>
    <col min="1021" max="1021" width="15.33203125" style="114" customWidth="1"/>
    <col min="1022" max="1022" width="18" style="114" customWidth="1"/>
    <col min="1023" max="1023" width="20.5546875" style="114" customWidth="1"/>
    <col min="1024" max="1024" width="39.6640625" style="114" customWidth="1"/>
    <col min="1025" max="1025" width="16.44140625" style="114" customWidth="1"/>
    <col min="1026" max="1026" width="15.109375" style="114" customWidth="1"/>
    <col min="1027" max="1027" width="16.33203125" style="114" customWidth="1"/>
    <col min="1028" max="1028" width="9.109375" style="114"/>
    <col min="1029" max="1029" width="12.33203125" style="114" customWidth="1"/>
    <col min="1030" max="1032" width="9.109375" style="114"/>
    <col min="1033" max="1033" width="12" style="114" bestFit="1" customWidth="1"/>
    <col min="1034" max="1274" width="9.109375" style="114"/>
    <col min="1275" max="1275" width="7.6640625" style="114" customWidth="1"/>
    <col min="1276" max="1276" width="69.44140625" style="114" customWidth="1"/>
    <col min="1277" max="1277" width="15.33203125" style="114" customWidth="1"/>
    <col min="1278" max="1278" width="18" style="114" customWidth="1"/>
    <col min="1279" max="1279" width="20.5546875" style="114" customWidth="1"/>
    <col min="1280" max="1280" width="39.6640625" style="114" customWidth="1"/>
    <col min="1281" max="1281" width="16.44140625" style="114" customWidth="1"/>
    <col min="1282" max="1282" width="15.109375" style="114" customWidth="1"/>
    <col min="1283" max="1283" width="16.33203125" style="114" customWidth="1"/>
    <col min="1284" max="1284" width="9.109375" style="114"/>
    <col min="1285" max="1285" width="12.33203125" style="114" customWidth="1"/>
    <col min="1286" max="1288" width="9.109375" style="114"/>
    <col min="1289" max="1289" width="12" style="114" bestFit="1" customWidth="1"/>
    <col min="1290" max="1530" width="9.109375" style="114"/>
    <col min="1531" max="1531" width="7.6640625" style="114" customWidth="1"/>
    <col min="1532" max="1532" width="69.44140625" style="114" customWidth="1"/>
    <col min="1533" max="1533" width="15.33203125" style="114" customWidth="1"/>
    <col min="1534" max="1534" width="18" style="114" customWidth="1"/>
    <col min="1535" max="1535" width="20.5546875" style="114" customWidth="1"/>
    <col min="1536" max="1536" width="39.6640625" style="114" customWidth="1"/>
    <col min="1537" max="1537" width="16.44140625" style="114" customWidth="1"/>
    <col min="1538" max="1538" width="15.109375" style="114" customWidth="1"/>
    <col min="1539" max="1539" width="16.33203125" style="114" customWidth="1"/>
    <col min="1540" max="1540" width="9.109375" style="114"/>
    <col min="1541" max="1541" width="12.33203125" style="114" customWidth="1"/>
    <col min="1542" max="1544" width="9.109375" style="114"/>
    <col min="1545" max="1545" width="12" style="114" bestFit="1" customWidth="1"/>
    <col min="1546" max="1786" width="9.109375" style="114"/>
    <col min="1787" max="1787" width="7.6640625" style="114" customWidth="1"/>
    <col min="1788" max="1788" width="69.44140625" style="114" customWidth="1"/>
    <col min="1789" max="1789" width="15.33203125" style="114" customWidth="1"/>
    <col min="1790" max="1790" width="18" style="114" customWidth="1"/>
    <col min="1791" max="1791" width="20.5546875" style="114" customWidth="1"/>
    <col min="1792" max="1792" width="39.6640625" style="114" customWidth="1"/>
    <col min="1793" max="1793" width="16.44140625" style="114" customWidth="1"/>
    <col min="1794" max="1794" width="15.109375" style="114" customWidth="1"/>
    <col min="1795" max="1795" width="16.33203125" style="114" customWidth="1"/>
    <col min="1796" max="1796" width="9.109375" style="114"/>
    <col min="1797" max="1797" width="12.33203125" style="114" customWidth="1"/>
    <col min="1798" max="1800" width="9.109375" style="114"/>
    <col min="1801" max="1801" width="12" style="114" bestFit="1" customWidth="1"/>
    <col min="1802" max="2042" width="9.109375" style="114"/>
    <col min="2043" max="2043" width="7.6640625" style="114" customWidth="1"/>
    <col min="2044" max="2044" width="69.44140625" style="114" customWidth="1"/>
    <col min="2045" max="2045" width="15.33203125" style="114" customWidth="1"/>
    <col min="2046" max="2046" width="18" style="114" customWidth="1"/>
    <col min="2047" max="2047" width="20.5546875" style="114" customWidth="1"/>
    <col min="2048" max="2048" width="39.6640625" style="114" customWidth="1"/>
    <col min="2049" max="2049" width="16.44140625" style="114" customWidth="1"/>
    <col min="2050" max="2050" width="15.109375" style="114" customWidth="1"/>
    <col min="2051" max="2051" width="16.33203125" style="114" customWidth="1"/>
    <col min="2052" max="2052" width="9.109375" style="114"/>
    <col min="2053" max="2053" width="12.33203125" style="114" customWidth="1"/>
    <col min="2054" max="2056" width="9.109375" style="114"/>
    <col min="2057" max="2057" width="12" style="114" bestFit="1" customWidth="1"/>
    <col min="2058" max="2298" width="9.109375" style="114"/>
    <col min="2299" max="2299" width="7.6640625" style="114" customWidth="1"/>
    <col min="2300" max="2300" width="69.44140625" style="114" customWidth="1"/>
    <col min="2301" max="2301" width="15.33203125" style="114" customWidth="1"/>
    <col min="2302" max="2302" width="18" style="114" customWidth="1"/>
    <col min="2303" max="2303" width="20.5546875" style="114" customWidth="1"/>
    <col min="2304" max="2304" width="39.6640625" style="114" customWidth="1"/>
    <col min="2305" max="2305" width="16.44140625" style="114" customWidth="1"/>
    <col min="2306" max="2306" width="15.109375" style="114" customWidth="1"/>
    <col min="2307" max="2307" width="16.33203125" style="114" customWidth="1"/>
    <col min="2308" max="2308" width="9.109375" style="114"/>
    <col min="2309" max="2309" width="12.33203125" style="114" customWidth="1"/>
    <col min="2310" max="2312" width="9.109375" style="114"/>
    <col min="2313" max="2313" width="12" style="114" bestFit="1" customWidth="1"/>
    <col min="2314" max="2554" width="9.109375" style="114"/>
    <col min="2555" max="2555" width="7.6640625" style="114" customWidth="1"/>
    <col min="2556" max="2556" width="69.44140625" style="114" customWidth="1"/>
    <col min="2557" max="2557" width="15.33203125" style="114" customWidth="1"/>
    <col min="2558" max="2558" width="18" style="114" customWidth="1"/>
    <col min="2559" max="2559" width="20.5546875" style="114" customWidth="1"/>
    <col min="2560" max="2560" width="39.6640625" style="114" customWidth="1"/>
    <col min="2561" max="2561" width="16.44140625" style="114" customWidth="1"/>
    <col min="2562" max="2562" width="15.109375" style="114" customWidth="1"/>
    <col min="2563" max="2563" width="16.33203125" style="114" customWidth="1"/>
    <col min="2564" max="2564" width="9.109375" style="114"/>
    <col min="2565" max="2565" width="12.33203125" style="114" customWidth="1"/>
    <col min="2566" max="2568" width="9.109375" style="114"/>
    <col min="2569" max="2569" width="12" style="114" bestFit="1" customWidth="1"/>
    <col min="2570" max="2810" width="9.109375" style="114"/>
    <col min="2811" max="2811" width="7.6640625" style="114" customWidth="1"/>
    <col min="2812" max="2812" width="69.44140625" style="114" customWidth="1"/>
    <col min="2813" max="2813" width="15.33203125" style="114" customWidth="1"/>
    <col min="2814" max="2814" width="18" style="114" customWidth="1"/>
    <col min="2815" max="2815" width="20.5546875" style="114" customWidth="1"/>
    <col min="2816" max="2816" width="39.6640625" style="114" customWidth="1"/>
    <col min="2817" max="2817" width="16.44140625" style="114" customWidth="1"/>
    <col min="2818" max="2818" width="15.109375" style="114" customWidth="1"/>
    <col min="2819" max="2819" width="16.33203125" style="114" customWidth="1"/>
    <col min="2820" max="2820" width="9.109375" style="114"/>
    <col min="2821" max="2821" width="12.33203125" style="114" customWidth="1"/>
    <col min="2822" max="2824" width="9.109375" style="114"/>
    <col min="2825" max="2825" width="12" style="114" bestFit="1" customWidth="1"/>
    <col min="2826" max="3066" width="9.109375" style="114"/>
    <col min="3067" max="3067" width="7.6640625" style="114" customWidth="1"/>
    <col min="3068" max="3068" width="69.44140625" style="114" customWidth="1"/>
    <col min="3069" max="3069" width="15.33203125" style="114" customWidth="1"/>
    <col min="3070" max="3070" width="18" style="114" customWidth="1"/>
    <col min="3071" max="3071" width="20.5546875" style="114" customWidth="1"/>
    <col min="3072" max="3072" width="39.6640625" style="114" customWidth="1"/>
    <col min="3073" max="3073" width="16.44140625" style="114" customWidth="1"/>
    <col min="3074" max="3074" width="15.109375" style="114" customWidth="1"/>
    <col min="3075" max="3075" width="16.33203125" style="114" customWidth="1"/>
    <col min="3076" max="3076" width="9.109375" style="114"/>
    <col min="3077" max="3077" width="12.33203125" style="114" customWidth="1"/>
    <col min="3078" max="3080" width="9.109375" style="114"/>
    <col min="3081" max="3081" width="12" style="114" bestFit="1" customWidth="1"/>
    <col min="3082" max="3322" width="9.109375" style="114"/>
    <col min="3323" max="3323" width="7.6640625" style="114" customWidth="1"/>
    <col min="3324" max="3324" width="69.44140625" style="114" customWidth="1"/>
    <col min="3325" max="3325" width="15.33203125" style="114" customWidth="1"/>
    <col min="3326" max="3326" width="18" style="114" customWidth="1"/>
    <col min="3327" max="3327" width="20.5546875" style="114" customWidth="1"/>
    <col min="3328" max="3328" width="39.6640625" style="114" customWidth="1"/>
    <col min="3329" max="3329" width="16.44140625" style="114" customWidth="1"/>
    <col min="3330" max="3330" width="15.109375" style="114" customWidth="1"/>
    <col min="3331" max="3331" width="16.33203125" style="114" customWidth="1"/>
    <col min="3332" max="3332" width="9.109375" style="114"/>
    <col min="3333" max="3333" width="12.33203125" style="114" customWidth="1"/>
    <col min="3334" max="3336" width="9.109375" style="114"/>
    <col min="3337" max="3337" width="12" style="114" bestFit="1" customWidth="1"/>
    <col min="3338" max="3578" width="9.109375" style="114"/>
    <col min="3579" max="3579" width="7.6640625" style="114" customWidth="1"/>
    <col min="3580" max="3580" width="69.44140625" style="114" customWidth="1"/>
    <col min="3581" max="3581" width="15.33203125" style="114" customWidth="1"/>
    <col min="3582" max="3582" width="18" style="114" customWidth="1"/>
    <col min="3583" max="3583" width="20.5546875" style="114" customWidth="1"/>
    <col min="3584" max="3584" width="39.6640625" style="114" customWidth="1"/>
    <col min="3585" max="3585" width="16.44140625" style="114" customWidth="1"/>
    <col min="3586" max="3586" width="15.109375" style="114" customWidth="1"/>
    <col min="3587" max="3587" width="16.33203125" style="114" customWidth="1"/>
    <col min="3588" max="3588" width="9.109375" style="114"/>
    <col min="3589" max="3589" width="12.33203125" style="114" customWidth="1"/>
    <col min="3590" max="3592" width="9.109375" style="114"/>
    <col min="3593" max="3593" width="12" style="114" bestFit="1" customWidth="1"/>
    <col min="3594" max="3834" width="9.109375" style="114"/>
    <col min="3835" max="3835" width="7.6640625" style="114" customWidth="1"/>
    <col min="3836" max="3836" width="69.44140625" style="114" customWidth="1"/>
    <col min="3837" max="3837" width="15.33203125" style="114" customWidth="1"/>
    <col min="3838" max="3838" width="18" style="114" customWidth="1"/>
    <col min="3839" max="3839" width="20.5546875" style="114" customWidth="1"/>
    <col min="3840" max="3840" width="39.6640625" style="114" customWidth="1"/>
    <col min="3841" max="3841" width="16.44140625" style="114" customWidth="1"/>
    <col min="3842" max="3842" width="15.109375" style="114" customWidth="1"/>
    <col min="3843" max="3843" width="16.33203125" style="114" customWidth="1"/>
    <col min="3844" max="3844" width="9.109375" style="114"/>
    <col min="3845" max="3845" width="12.33203125" style="114" customWidth="1"/>
    <col min="3846" max="3848" width="9.109375" style="114"/>
    <col min="3849" max="3849" width="12" style="114" bestFit="1" customWidth="1"/>
    <col min="3850" max="4090" width="9.109375" style="114"/>
    <col min="4091" max="4091" width="7.6640625" style="114" customWidth="1"/>
    <col min="4092" max="4092" width="69.44140625" style="114" customWidth="1"/>
    <col min="4093" max="4093" width="15.33203125" style="114" customWidth="1"/>
    <col min="4094" max="4094" width="18" style="114" customWidth="1"/>
    <col min="4095" max="4095" width="20.5546875" style="114" customWidth="1"/>
    <col min="4096" max="4096" width="39.6640625" style="114" customWidth="1"/>
    <col min="4097" max="4097" width="16.44140625" style="114" customWidth="1"/>
    <col min="4098" max="4098" width="15.109375" style="114" customWidth="1"/>
    <col min="4099" max="4099" width="16.33203125" style="114" customWidth="1"/>
    <col min="4100" max="4100" width="9.109375" style="114"/>
    <col min="4101" max="4101" width="12.33203125" style="114" customWidth="1"/>
    <col min="4102" max="4104" width="9.109375" style="114"/>
    <col min="4105" max="4105" width="12" style="114" bestFit="1" customWidth="1"/>
    <col min="4106" max="4346" width="9.109375" style="114"/>
    <col min="4347" max="4347" width="7.6640625" style="114" customWidth="1"/>
    <col min="4348" max="4348" width="69.44140625" style="114" customWidth="1"/>
    <col min="4349" max="4349" width="15.33203125" style="114" customWidth="1"/>
    <col min="4350" max="4350" width="18" style="114" customWidth="1"/>
    <col min="4351" max="4351" width="20.5546875" style="114" customWidth="1"/>
    <col min="4352" max="4352" width="39.6640625" style="114" customWidth="1"/>
    <col min="4353" max="4353" width="16.44140625" style="114" customWidth="1"/>
    <col min="4354" max="4354" width="15.109375" style="114" customWidth="1"/>
    <col min="4355" max="4355" width="16.33203125" style="114" customWidth="1"/>
    <col min="4356" max="4356" width="9.109375" style="114"/>
    <col min="4357" max="4357" width="12.33203125" style="114" customWidth="1"/>
    <col min="4358" max="4360" width="9.109375" style="114"/>
    <col min="4361" max="4361" width="12" style="114" bestFit="1" customWidth="1"/>
    <col min="4362" max="4602" width="9.109375" style="114"/>
    <col min="4603" max="4603" width="7.6640625" style="114" customWidth="1"/>
    <col min="4604" max="4604" width="69.44140625" style="114" customWidth="1"/>
    <col min="4605" max="4605" width="15.33203125" style="114" customWidth="1"/>
    <col min="4606" max="4606" width="18" style="114" customWidth="1"/>
    <col min="4607" max="4607" width="20.5546875" style="114" customWidth="1"/>
    <col min="4608" max="4608" width="39.6640625" style="114" customWidth="1"/>
    <col min="4609" max="4609" width="16.44140625" style="114" customWidth="1"/>
    <col min="4610" max="4610" width="15.109375" style="114" customWidth="1"/>
    <col min="4611" max="4611" width="16.33203125" style="114" customWidth="1"/>
    <col min="4612" max="4612" width="9.109375" style="114"/>
    <col min="4613" max="4613" width="12.33203125" style="114" customWidth="1"/>
    <col min="4614" max="4616" width="9.109375" style="114"/>
    <col min="4617" max="4617" width="12" style="114" bestFit="1" customWidth="1"/>
    <col min="4618" max="4858" width="9.109375" style="114"/>
    <col min="4859" max="4859" width="7.6640625" style="114" customWidth="1"/>
    <col min="4860" max="4860" width="69.44140625" style="114" customWidth="1"/>
    <col min="4861" max="4861" width="15.33203125" style="114" customWidth="1"/>
    <col min="4862" max="4862" width="18" style="114" customWidth="1"/>
    <col min="4863" max="4863" width="20.5546875" style="114" customWidth="1"/>
    <col min="4864" max="4864" width="39.6640625" style="114" customWidth="1"/>
    <col min="4865" max="4865" width="16.44140625" style="114" customWidth="1"/>
    <col min="4866" max="4866" width="15.109375" style="114" customWidth="1"/>
    <col min="4867" max="4867" width="16.33203125" style="114" customWidth="1"/>
    <col min="4868" max="4868" width="9.109375" style="114"/>
    <col min="4869" max="4869" width="12.33203125" style="114" customWidth="1"/>
    <col min="4870" max="4872" width="9.109375" style="114"/>
    <col min="4873" max="4873" width="12" style="114" bestFit="1" customWidth="1"/>
    <col min="4874" max="5114" width="9.109375" style="114"/>
    <col min="5115" max="5115" width="7.6640625" style="114" customWidth="1"/>
    <col min="5116" max="5116" width="69.44140625" style="114" customWidth="1"/>
    <col min="5117" max="5117" width="15.33203125" style="114" customWidth="1"/>
    <col min="5118" max="5118" width="18" style="114" customWidth="1"/>
    <col min="5119" max="5119" width="20.5546875" style="114" customWidth="1"/>
    <col min="5120" max="5120" width="39.6640625" style="114" customWidth="1"/>
    <col min="5121" max="5121" width="16.44140625" style="114" customWidth="1"/>
    <col min="5122" max="5122" width="15.109375" style="114" customWidth="1"/>
    <col min="5123" max="5123" width="16.33203125" style="114" customWidth="1"/>
    <col min="5124" max="5124" width="9.109375" style="114"/>
    <col min="5125" max="5125" width="12.33203125" style="114" customWidth="1"/>
    <col min="5126" max="5128" width="9.109375" style="114"/>
    <col min="5129" max="5129" width="12" style="114" bestFit="1" customWidth="1"/>
    <col min="5130" max="5370" width="9.109375" style="114"/>
    <col min="5371" max="5371" width="7.6640625" style="114" customWidth="1"/>
    <col min="5372" max="5372" width="69.44140625" style="114" customWidth="1"/>
    <col min="5373" max="5373" width="15.33203125" style="114" customWidth="1"/>
    <col min="5374" max="5374" width="18" style="114" customWidth="1"/>
    <col min="5375" max="5375" width="20.5546875" style="114" customWidth="1"/>
    <col min="5376" max="5376" width="39.6640625" style="114" customWidth="1"/>
    <col min="5377" max="5377" width="16.44140625" style="114" customWidth="1"/>
    <col min="5378" max="5378" width="15.109375" style="114" customWidth="1"/>
    <col min="5379" max="5379" width="16.33203125" style="114" customWidth="1"/>
    <col min="5380" max="5380" width="9.109375" style="114"/>
    <col min="5381" max="5381" width="12.33203125" style="114" customWidth="1"/>
    <col min="5382" max="5384" width="9.109375" style="114"/>
    <col min="5385" max="5385" width="12" style="114" bestFit="1" customWidth="1"/>
    <col min="5386" max="5626" width="9.109375" style="114"/>
    <col min="5627" max="5627" width="7.6640625" style="114" customWidth="1"/>
    <col min="5628" max="5628" width="69.44140625" style="114" customWidth="1"/>
    <col min="5629" max="5629" width="15.33203125" style="114" customWidth="1"/>
    <col min="5630" max="5630" width="18" style="114" customWidth="1"/>
    <col min="5631" max="5631" width="20.5546875" style="114" customWidth="1"/>
    <col min="5632" max="5632" width="39.6640625" style="114" customWidth="1"/>
    <col min="5633" max="5633" width="16.44140625" style="114" customWidth="1"/>
    <col min="5634" max="5634" width="15.109375" style="114" customWidth="1"/>
    <col min="5635" max="5635" width="16.33203125" style="114" customWidth="1"/>
    <col min="5636" max="5636" width="9.109375" style="114"/>
    <col min="5637" max="5637" width="12.33203125" style="114" customWidth="1"/>
    <col min="5638" max="5640" width="9.109375" style="114"/>
    <col min="5641" max="5641" width="12" style="114" bestFit="1" customWidth="1"/>
    <col min="5642" max="5882" width="9.109375" style="114"/>
    <col min="5883" max="5883" width="7.6640625" style="114" customWidth="1"/>
    <col min="5884" max="5884" width="69.44140625" style="114" customWidth="1"/>
    <col min="5885" max="5885" width="15.33203125" style="114" customWidth="1"/>
    <col min="5886" max="5886" width="18" style="114" customWidth="1"/>
    <col min="5887" max="5887" width="20.5546875" style="114" customWidth="1"/>
    <col min="5888" max="5888" width="39.6640625" style="114" customWidth="1"/>
    <col min="5889" max="5889" width="16.44140625" style="114" customWidth="1"/>
    <col min="5890" max="5890" width="15.109375" style="114" customWidth="1"/>
    <col min="5891" max="5891" width="16.33203125" style="114" customWidth="1"/>
    <col min="5892" max="5892" width="9.109375" style="114"/>
    <col min="5893" max="5893" width="12.33203125" style="114" customWidth="1"/>
    <col min="5894" max="5896" width="9.109375" style="114"/>
    <col min="5897" max="5897" width="12" style="114" bestFit="1" customWidth="1"/>
    <col min="5898" max="6138" width="9.109375" style="114"/>
    <col min="6139" max="6139" width="7.6640625" style="114" customWidth="1"/>
    <col min="6140" max="6140" width="69.44140625" style="114" customWidth="1"/>
    <col min="6141" max="6141" width="15.33203125" style="114" customWidth="1"/>
    <col min="6142" max="6142" width="18" style="114" customWidth="1"/>
    <col min="6143" max="6143" width="20.5546875" style="114" customWidth="1"/>
    <col min="6144" max="6144" width="39.6640625" style="114" customWidth="1"/>
    <col min="6145" max="6145" width="16.44140625" style="114" customWidth="1"/>
    <col min="6146" max="6146" width="15.109375" style="114" customWidth="1"/>
    <col min="6147" max="6147" width="16.33203125" style="114" customWidth="1"/>
    <col min="6148" max="6148" width="9.109375" style="114"/>
    <col min="6149" max="6149" width="12.33203125" style="114" customWidth="1"/>
    <col min="6150" max="6152" width="9.109375" style="114"/>
    <col min="6153" max="6153" width="12" style="114" bestFit="1" customWidth="1"/>
    <col min="6154" max="6394" width="9.109375" style="114"/>
    <col min="6395" max="6395" width="7.6640625" style="114" customWidth="1"/>
    <col min="6396" max="6396" width="69.44140625" style="114" customWidth="1"/>
    <col min="6397" max="6397" width="15.33203125" style="114" customWidth="1"/>
    <col min="6398" max="6398" width="18" style="114" customWidth="1"/>
    <col min="6399" max="6399" width="20.5546875" style="114" customWidth="1"/>
    <col min="6400" max="6400" width="39.6640625" style="114" customWidth="1"/>
    <col min="6401" max="6401" width="16.44140625" style="114" customWidth="1"/>
    <col min="6402" max="6402" width="15.109375" style="114" customWidth="1"/>
    <col min="6403" max="6403" width="16.33203125" style="114" customWidth="1"/>
    <col min="6404" max="6404" width="9.109375" style="114"/>
    <col min="6405" max="6405" width="12.33203125" style="114" customWidth="1"/>
    <col min="6406" max="6408" width="9.109375" style="114"/>
    <col min="6409" max="6409" width="12" style="114" bestFit="1" customWidth="1"/>
    <col min="6410" max="6650" width="9.109375" style="114"/>
    <col min="6651" max="6651" width="7.6640625" style="114" customWidth="1"/>
    <col min="6652" max="6652" width="69.44140625" style="114" customWidth="1"/>
    <col min="6653" max="6653" width="15.33203125" style="114" customWidth="1"/>
    <col min="6654" max="6654" width="18" style="114" customWidth="1"/>
    <col min="6655" max="6655" width="20.5546875" style="114" customWidth="1"/>
    <col min="6656" max="6656" width="39.6640625" style="114" customWidth="1"/>
    <col min="6657" max="6657" width="16.44140625" style="114" customWidth="1"/>
    <col min="6658" max="6658" width="15.109375" style="114" customWidth="1"/>
    <col min="6659" max="6659" width="16.33203125" style="114" customWidth="1"/>
    <col min="6660" max="6660" width="9.109375" style="114"/>
    <col min="6661" max="6661" width="12.33203125" style="114" customWidth="1"/>
    <col min="6662" max="6664" width="9.109375" style="114"/>
    <col min="6665" max="6665" width="12" style="114" bestFit="1" customWidth="1"/>
    <col min="6666" max="6906" width="9.109375" style="114"/>
    <col min="6907" max="6907" width="7.6640625" style="114" customWidth="1"/>
    <col min="6908" max="6908" width="69.44140625" style="114" customWidth="1"/>
    <col min="6909" max="6909" width="15.33203125" style="114" customWidth="1"/>
    <col min="6910" max="6910" width="18" style="114" customWidth="1"/>
    <col min="6911" max="6911" width="20.5546875" style="114" customWidth="1"/>
    <col min="6912" max="6912" width="39.6640625" style="114" customWidth="1"/>
    <col min="6913" max="6913" width="16.44140625" style="114" customWidth="1"/>
    <col min="6914" max="6914" width="15.109375" style="114" customWidth="1"/>
    <col min="6915" max="6915" width="16.33203125" style="114" customWidth="1"/>
    <col min="6916" max="6916" width="9.109375" style="114"/>
    <col min="6917" max="6917" width="12.33203125" style="114" customWidth="1"/>
    <col min="6918" max="6920" width="9.109375" style="114"/>
    <col min="6921" max="6921" width="12" style="114" bestFit="1" customWidth="1"/>
    <col min="6922" max="7162" width="9.109375" style="114"/>
    <col min="7163" max="7163" width="7.6640625" style="114" customWidth="1"/>
    <col min="7164" max="7164" width="69.44140625" style="114" customWidth="1"/>
    <col min="7165" max="7165" width="15.33203125" style="114" customWidth="1"/>
    <col min="7166" max="7166" width="18" style="114" customWidth="1"/>
    <col min="7167" max="7167" width="20.5546875" style="114" customWidth="1"/>
    <col min="7168" max="7168" width="39.6640625" style="114" customWidth="1"/>
    <col min="7169" max="7169" width="16.44140625" style="114" customWidth="1"/>
    <col min="7170" max="7170" width="15.109375" style="114" customWidth="1"/>
    <col min="7171" max="7171" width="16.33203125" style="114" customWidth="1"/>
    <col min="7172" max="7172" width="9.109375" style="114"/>
    <col min="7173" max="7173" width="12.33203125" style="114" customWidth="1"/>
    <col min="7174" max="7176" width="9.109375" style="114"/>
    <col min="7177" max="7177" width="12" style="114" bestFit="1" customWidth="1"/>
    <col min="7178" max="7418" width="9.109375" style="114"/>
    <col min="7419" max="7419" width="7.6640625" style="114" customWidth="1"/>
    <col min="7420" max="7420" width="69.44140625" style="114" customWidth="1"/>
    <col min="7421" max="7421" width="15.33203125" style="114" customWidth="1"/>
    <col min="7422" max="7422" width="18" style="114" customWidth="1"/>
    <col min="7423" max="7423" width="20.5546875" style="114" customWidth="1"/>
    <col min="7424" max="7424" width="39.6640625" style="114" customWidth="1"/>
    <col min="7425" max="7425" width="16.44140625" style="114" customWidth="1"/>
    <col min="7426" max="7426" width="15.109375" style="114" customWidth="1"/>
    <col min="7427" max="7427" width="16.33203125" style="114" customWidth="1"/>
    <col min="7428" max="7428" width="9.109375" style="114"/>
    <col min="7429" max="7429" width="12.33203125" style="114" customWidth="1"/>
    <col min="7430" max="7432" width="9.109375" style="114"/>
    <col min="7433" max="7433" width="12" style="114" bestFit="1" customWidth="1"/>
    <col min="7434" max="7674" width="9.109375" style="114"/>
    <col min="7675" max="7675" width="7.6640625" style="114" customWidth="1"/>
    <col min="7676" max="7676" width="69.44140625" style="114" customWidth="1"/>
    <col min="7677" max="7677" width="15.33203125" style="114" customWidth="1"/>
    <col min="7678" max="7678" width="18" style="114" customWidth="1"/>
    <col min="7679" max="7679" width="20.5546875" style="114" customWidth="1"/>
    <col min="7680" max="7680" width="39.6640625" style="114" customWidth="1"/>
    <col min="7681" max="7681" width="16.44140625" style="114" customWidth="1"/>
    <col min="7682" max="7682" width="15.109375" style="114" customWidth="1"/>
    <col min="7683" max="7683" width="16.33203125" style="114" customWidth="1"/>
    <col min="7684" max="7684" width="9.109375" style="114"/>
    <col min="7685" max="7685" width="12.33203125" style="114" customWidth="1"/>
    <col min="7686" max="7688" width="9.109375" style="114"/>
    <col min="7689" max="7689" width="12" style="114" bestFit="1" customWidth="1"/>
    <col min="7690" max="7930" width="9.109375" style="114"/>
    <col min="7931" max="7931" width="7.6640625" style="114" customWidth="1"/>
    <col min="7932" max="7932" width="69.44140625" style="114" customWidth="1"/>
    <col min="7933" max="7933" width="15.33203125" style="114" customWidth="1"/>
    <col min="7934" max="7934" width="18" style="114" customWidth="1"/>
    <col min="7935" max="7935" width="20.5546875" style="114" customWidth="1"/>
    <col min="7936" max="7936" width="39.6640625" style="114" customWidth="1"/>
    <col min="7937" max="7937" width="16.44140625" style="114" customWidth="1"/>
    <col min="7938" max="7938" width="15.109375" style="114" customWidth="1"/>
    <col min="7939" max="7939" width="16.33203125" style="114" customWidth="1"/>
    <col min="7940" max="7940" width="9.109375" style="114"/>
    <col min="7941" max="7941" width="12.33203125" style="114" customWidth="1"/>
    <col min="7942" max="7944" width="9.109375" style="114"/>
    <col min="7945" max="7945" width="12" style="114" bestFit="1" customWidth="1"/>
    <col min="7946" max="8186" width="9.109375" style="114"/>
    <col min="8187" max="8187" width="7.6640625" style="114" customWidth="1"/>
    <col min="8188" max="8188" width="69.44140625" style="114" customWidth="1"/>
    <col min="8189" max="8189" width="15.33203125" style="114" customWidth="1"/>
    <col min="8190" max="8190" width="18" style="114" customWidth="1"/>
    <col min="8191" max="8191" width="20.5546875" style="114" customWidth="1"/>
    <col min="8192" max="8192" width="39.6640625" style="114" customWidth="1"/>
    <col min="8193" max="8193" width="16.44140625" style="114" customWidth="1"/>
    <col min="8194" max="8194" width="15.109375" style="114" customWidth="1"/>
    <col min="8195" max="8195" width="16.33203125" style="114" customWidth="1"/>
    <col min="8196" max="8196" width="9.109375" style="114"/>
    <col min="8197" max="8197" width="12.33203125" style="114" customWidth="1"/>
    <col min="8198" max="8200" width="9.109375" style="114"/>
    <col min="8201" max="8201" width="12" style="114" bestFit="1" customWidth="1"/>
    <col min="8202" max="8442" width="9.109375" style="114"/>
    <col min="8443" max="8443" width="7.6640625" style="114" customWidth="1"/>
    <col min="8444" max="8444" width="69.44140625" style="114" customWidth="1"/>
    <col min="8445" max="8445" width="15.33203125" style="114" customWidth="1"/>
    <col min="8446" max="8446" width="18" style="114" customWidth="1"/>
    <col min="8447" max="8447" width="20.5546875" style="114" customWidth="1"/>
    <col min="8448" max="8448" width="39.6640625" style="114" customWidth="1"/>
    <col min="8449" max="8449" width="16.44140625" style="114" customWidth="1"/>
    <col min="8450" max="8450" width="15.109375" style="114" customWidth="1"/>
    <col min="8451" max="8451" width="16.33203125" style="114" customWidth="1"/>
    <col min="8452" max="8452" width="9.109375" style="114"/>
    <col min="8453" max="8453" width="12.33203125" style="114" customWidth="1"/>
    <col min="8454" max="8456" width="9.109375" style="114"/>
    <col min="8457" max="8457" width="12" style="114" bestFit="1" customWidth="1"/>
    <col min="8458" max="8698" width="9.109375" style="114"/>
    <col min="8699" max="8699" width="7.6640625" style="114" customWidth="1"/>
    <col min="8700" max="8700" width="69.44140625" style="114" customWidth="1"/>
    <col min="8701" max="8701" width="15.33203125" style="114" customWidth="1"/>
    <col min="8702" max="8702" width="18" style="114" customWidth="1"/>
    <col min="8703" max="8703" width="20.5546875" style="114" customWidth="1"/>
    <col min="8704" max="8704" width="39.6640625" style="114" customWidth="1"/>
    <col min="8705" max="8705" width="16.44140625" style="114" customWidth="1"/>
    <col min="8706" max="8706" width="15.109375" style="114" customWidth="1"/>
    <col min="8707" max="8707" width="16.33203125" style="114" customWidth="1"/>
    <col min="8708" max="8708" width="9.109375" style="114"/>
    <col min="8709" max="8709" width="12.33203125" style="114" customWidth="1"/>
    <col min="8710" max="8712" width="9.109375" style="114"/>
    <col min="8713" max="8713" width="12" style="114" bestFit="1" customWidth="1"/>
    <col min="8714" max="8954" width="9.109375" style="114"/>
    <col min="8955" max="8955" width="7.6640625" style="114" customWidth="1"/>
    <col min="8956" max="8956" width="69.44140625" style="114" customWidth="1"/>
    <col min="8957" max="8957" width="15.33203125" style="114" customWidth="1"/>
    <col min="8958" max="8958" width="18" style="114" customWidth="1"/>
    <col min="8959" max="8959" width="20.5546875" style="114" customWidth="1"/>
    <col min="8960" max="8960" width="39.6640625" style="114" customWidth="1"/>
    <col min="8961" max="8961" width="16.44140625" style="114" customWidth="1"/>
    <col min="8962" max="8962" width="15.109375" style="114" customWidth="1"/>
    <col min="8963" max="8963" width="16.33203125" style="114" customWidth="1"/>
    <col min="8964" max="8964" width="9.109375" style="114"/>
    <col min="8965" max="8965" width="12.33203125" style="114" customWidth="1"/>
    <col min="8966" max="8968" width="9.109375" style="114"/>
    <col min="8969" max="8969" width="12" style="114" bestFit="1" customWidth="1"/>
    <col min="8970" max="9210" width="9.109375" style="114"/>
    <col min="9211" max="9211" width="7.6640625" style="114" customWidth="1"/>
    <col min="9212" max="9212" width="69.44140625" style="114" customWidth="1"/>
    <col min="9213" max="9213" width="15.33203125" style="114" customWidth="1"/>
    <col min="9214" max="9214" width="18" style="114" customWidth="1"/>
    <col min="9215" max="9215" width="20.5546875" style="114" customWidth="1"/>
    <col min="9216" max="9216" width="39.6640625" style="114" customWidth="1"/>
    <col min="9217" max="9217" width="16.44140625" style="114" customWidth="1"/>
    <col min="9218" max="9218" width="15.109375" style="114" customWidth="1"/>
    <col min="9219" max="9219" width="16.33203125" style="114" customWidth="1"/>
    <col min="9220" max="9220" width="9.109375" style="114"/>
    <col min="9221" max="9221" width="12.33203125" style="114" customWidth="1"/>
    <col min="9222" max="9224" width="9.109375" style="114"/>
    <col min="9225" max="9225" width="12" style="114" bestFit="1" customWidth="1"/>
    <col min="9226" max="9466" width="9.109375" style="114"/>
    <col min="9467" max="9467" width="7.6640625" style="114" customWidth="1"/>
    <col min="9468" max="9468" width="69.44140625" style="114" customWidth="1"/>
    <col min="9469" max="9469" width="15.33203125" style="114" customWidth="1"/>
    <col min="9470" max="9470" width="18" style="114" customWidth="1"/>
    <col min="9471" max="9471" width="20.5546875" style="114" customWidth="1"/>
    <col min="9472" max="9472" width="39.6640625" style="114" customWidth="1"/>
    <col min="9473" max="9473" width="16.44140625" style="114" customWidth="1"/>
    <col min="9474" max="9474" width="15.109375" style="114" customWidth="1"/>
    <col min="9475" max="9475" width="16.33203125" style="114" customWidth="1"/>
    <col min="9476" max="9476" width="9.109375" style="114"/>
    <col min="9477" max="9477" width="12.33203125" style="114" customWidth="1"/>
    <col min="9478" max="9480" width="9.109375" style="114"/>
    <col min="9481" max="9481" width="12" style="114" bestFit="1" customWidth="1"/>
    <col min="9482" max="9722" width="9.109375" style="114"/>
    <col min="9723" max="9723" width="7.6640625" style="114" customWidth="1"/>
    <col min="9724" max="9724" width="69.44140625" style="114" customWidth="1"/>
    <col min="9725" max="9725" width="15.33203125" style="114" customWidth="1"/>
    <col min="9726" max="9726" width="18" style="114" customWidth="1"/>
    <col min="9727" max="9727" width="20.5546875" style="114" customWidth="1"/>
    <col min="9728" max="9728" width="39.6640625" style="114" customWidth="1"/>
    <col min="9729" max="9729" width="16.44140625" style="114" customWidth="1"/>
    <col min="9730" max="9730" width="15.109375" style="114" customWidth="1"/>
    <col min="9731" max="9731" width="16.33203125" style="114" customWidth="1"/>
    <col min="9732" max="9732" width="9.109375" style="114"/>
    <col min="9733" max="9733" width="12.33203125" style="114" customWidth="1"/>
    <col min="9734" max="9736" width="9.109375" style="114"/>
    <col min="9737" max="9737" width="12" style="114" bestFit="1" customWidth="1"/>
    <col min="9738" max="9978" width="9.109375" style="114"/>
    <col min="9979" max="9979" width="7.6640625" style="114" customWidth="1"/>
    <col min="9980" max="9980" width="69.44140625" style="114" customWidth="1"/>
    <col min="9981" max="9981" width="15.33203125" style="114" customWidth="1"/>
    <col min="9982" max="9982" width="18" style="114" customWidth="1"/>
    <col min="9983" max="9983" width="20.5546875" style="114" customWidth="1"/>
    <col min="9984" max="9984" width="39.6640625" style="114" customWidth="1"/>
    <col min="9985" max="9985" width="16.44140625" style="114" customWidth="1"/>
    <col min="9986" max="9986" width="15.109375" style="114" customWidth="1"/>
    <col min="9987" max="9987" width="16.33203125" style="114" customWidth="1"/>
    <col min="9988" max="9988" width="9.109375" style="114"/>
    <col min="9989" max="9989" width="12.33203125" style="114" customWidth="1"/>
    <col min="9990" max="9992" width="9.109375" style="114"/>
    <col min="9993" max="9993" width="12" style="114" bestFit="1" customWidth="1"/>
    <col min="9994" max="10234" width="9.109375" style="114"/>
    <col min="10235" max="10235" width="7.6640625" style="114" customWidth="1"/>
    <col min="10236" max="10236" width="69.44140625" style="114" customWidth="1"/>
    <col min="10237" max="10237" width="15.33203125" style="114" customWidth="1"/>
    <col min="10238" max="10238" width="18" style="114" customWidth="1"/>
    <col min="10239" max="10239" width="20.5546875" style="114" customWidth="1"/>
    <col min="10240" max="10240" width="39.6640625" style="114" customWidth="1"/>
    <col min="10241" max="10241" width="16.44140625" style="114" customWidth="1"/>
    <col min="10242" max="10242" width="15.109375" style="114" customWidth="1"/>
    <col min="10243" max="10243" width="16.33203125" style="114" customWidth="1"/>
    <col min="10244" max="10244" width="9.109375" style="114"/>
    <col min="10245" max="10245" width="12.33203125" style="114" customWidth="1"/>
    <col min="10246" max="10248" width="9.109375" style="114"/>
    <col min="10249" max="10249" width="12" style="114" bestFit="1" customWidth="1"/>
    <col min="10250" max="10490" width="9.109375" style="114"/>
    <col min="10491" max="10491" width="7.6640625" style="114" customWidth="1"/>
    <col min="10492" max="10492" width="69.44140625" style="114" customWidth="1"/>
    <col min="10493" max="10493" width="15.33203125" style="114" customWidth="1"/>
    <col min="10494" max="10494" width="18" style="114" customWidth="1"/>
    <col min="10495" max="10495" width="20.5546875" style="114" customWidth="1"/>
    <col min="10496" max="10496" width="39.6640625" style="114" customWidth="1"/>
    <col min="10497" max="10497" width="16.44140625" style="114" customWidth="1"/>
    <col min="10498" max="10498" width="15.109375" style="114" customWidth="1"/>
    <col min="10499" max="10499" width="16.33203125" style="114" customWidth="1"/>
    <col min="10500" max="10500" width="9.109375" style="114"/>
    <col min="10501" max="10501" width="12.33203125" style="114" customWidth="1"/>
    <col min="10502" max="10504" width="9.109375" style="114"/>
    <col min="10505" max="10505" width="12" style="114" bestFit="1" customWidth="1"/>
    <col min="10506" max="10746" width="9.109375" style="114"/>
    <col min="10747" max="10747" width="7.6640625" style="114" customWidth="1"/>
    <col min="10748" max="10748" width="69.44140625" style="114" customWidth="1"/>
    <col min="10749" max="10749" width="15.33203125" style="114" customWidth="1"/>
    <col min="10750" max="10750" width="18" style="114" customWidth="1"/>
    <col min="10751" max="10751" width="20.5546875" style="114" customWidth="1"/>
    <col min="10752" max="10752" width="39.6640625" style="114" customWidth="1"/>
    <col min="10753" max="10753" width="16.44140625" style="114" customWidth="1"/>
    <col min="10754" max="10754" width="15.109375" style="114" customWidth="1"/>
    <col min="10755" max="10755" width="16.33203125" style="114" customWidth="1"/>
    <col min="10756" max="10756" width="9.109375" style="114"/>
    <col min="10757" max="10757" width="12.33203125" style="114" customWidth="1"/>
    <col min="10758" max="10760" width="9.109375" style="114"/>
    <col min="10761" max="10761" width="12" style="114" bestFit="1" customWidth="1"/>
    <col min="10762" max="11002" width="9.109375" style="114"/>
    <col min="11003" max="11003" width="7.6640625" style="114" customWidth="1"/>
    <col min="11004" max="11004" width="69.44140625" style="114" customWidth="1"/>
    <col min="11005" max="11005" width="15.33203125" style="114" customWidth="1"/>
    <col min="11006" max="11006" width="18" style="114" customWidth="1"/>
    <col min="11007" max="11007" width="20.5546875" style="114" customWidth="1"/>
    <col min="11008" max="11008" width="39.6640625" style="114" customWidth="1"/>
    <col min="11009" max="11009" width="16.44140625" style="114" customWidth="1"/>
    <col min="11010" max="11010" width="15.109375" style="114" customWidth="1"/>
    <col min="11011" max="11011" width="16.33203125" style="114" customWidth="1"/>
    <col min="11012" max="11012" width="9.109375" style="114"/>
    <col min="11013" max="11013" width="12.33203125" style="114" customWidth="1"/>
    <col min="11014" max="11016" width="9.109375" style="114"/>
    <col min="11017" max="11017" width="12" style="114" bestFit="1" customWidth="1"/>
    <col min="11018" max="11258" width="9.109375" style="114"/>
    <col min="11259" max="11259" width="7.6640625" style="114" customWidth="1"/>
    <col min="11260" max="11260" width="69.44140625" style="114" customWidth="1"/>
    <col min="11261" max="11261" width="15.33203125" style="114" customWidth="1"/>
    <col min="11262" max="11262" width="18" style="114" customWidth="1"/>
    <col min="11263" max="11263" width="20.5546875" style="114" customWidth="1"/>
    <col min="11264" max="11264" width="39.6640625" style="114" customWidth="1"/>
    <col min="11265" max="11265" width="16.44140625" style="114" customWidth="1"/>
    <col min="11266" max="11266" width="15.109375" style="114" customWidth="1"/>
    <col min="11267" max="11267" width="16.33203125" style="114" customWidth="1"/>
    <col min="11268" max="11268" width="9.109375" style="114"/>
    <col min="11269" max="11269" width="12.33203125" style="114" customWidth="1"/>
    <col min="11270" max="11272" width="9.109375" style="114"/>
    <col min="11273" max="11273" width="12" style="114" bestFit="1" customWidth="1"/>
    <col min="11274" max="11514" width="9.109375" style="114"/>
    <col min="11515" max="11515" width="7.6640625" style="114" customWidth="1"/>
    <col min="11516" max="11516" width="69.44140625" style="114" customWidth="1"/>
    <col min="11517" max="11517" width="15.33203125" style="114" customWidth="1"/>
    <col min="11518" max="11518" width="18" style="114" customWidth="1"/>
    <col min="11519" max="11519" width="20.5546875" style="114" customWidth="1"/>
    <col min="11520" max="11520" width="39.6640625" style="114" customWidth="1"/>
    <col min="11521" max="11521" width="16.44140625" style="114" customWidth="1"/>
    <col min="11522" max="11522" width="15.109375" style="114" customWidth="1"/>
    <col min="11523" max="11523" width="16.33203125" style="114" customWidth="1"/>
    <col min="11524" max="11524" width="9.109375" style="114"/>
    <col min="11525" max="11525" width="12.33203125" style="114" customWidth="1"/>
    <col min="11526" max="11528" width="9.109375" style="114"/>
    <col min="11529" max="11529" width="12" style="114" bestFit="1" customWidth="1"/>
    <col min="11530" max="11770" width="9.109375" style="114"/>
    <col min="11771" max="11771" width="7.6640625" style="114" customWidth="1"/>
    <col min="11772" max="11772" width="69.44140625" style="114" customWidth="1"/>
    <col min="11773" max="11773" width="15.33203125" style="114" customWidth="1"/>
    <col min="11774" max="11774" width="18" style="114" customWidth="1"/>
    <col min="11775" max="11775" width="20.5546875" style="114" customWidth="1"/>
    <col min="11776" max="11776" width="39.6640625" style="114" customWidth="1"/>
    <col min="11777" max="11777" width="16.44140625" style="114" customWidth="1"/>
    <col min="11778" max="11778" width="15.109375" style="114" customWidth="1"/>
    <col min="11779" max="11779" width="16.33203125" style="114" customWidth="1"/>
    <col min="11780" max="11780" width="9.109375" style="114"/>
    <col min="11781" max="11781" width="12.33203125" style="114" customWidth="1"/>
    <col min="11782" max="11784" width="9.109375" style="114"/>
    <col min="11785" max="11785" width="12" style="114" bestFit="1" customWidth="1"/>
    <col min="11786" max="12026" width="9.109375" style="114"/>
    <col min="12027" max="12027" width="7.6640625" style="114" customWidth="1"/>
    <col min="12028" max="12028" width="69.44140625" style="114" customWidth="1"/>
    <col min="12029" max="12029" width="15.33203125" style="114" customWidth="1"/>
    <col min="12030" max="12030" width="18" style="114" customWidth="1"/>
    <col min="12031" max="12031" width="20.5546875" style="114" customWidth="1"/>
    <col min="12032" max="12032" width="39.6640625" style="114" customWidth="1"/>
    <col min="12033" max="12033" width="16.44140625" style="114" customWidth="1"/>
    <col min="12034" max="12034" width="15.109375" style="114" customWidth="1"/>
    <col min="12035" max="12035" width="16.33203125" style="114" customWidth="1"/>
    <col min="12036" max="12036" width="9.109375" style="114"/>
    <col min="12037" max="12037" width="12.33203125" style="114" customWidth="1"/>
    <col min="12038" max="12040" width="9.109375" style="114"/>
    <col min="12041" max="12041" width="12" style="114" bestFit="1" customWidth="1"/>
    <col min="12042" max="12282" width="9.109375" style="114"/>
    <col min="12283" max="12283" width="7.6640625" style="114" customWidth="1"/>
    <col min="12284" max="12284" width="69.44140625" style="114" customWidth="1"/>
    <col min="12285" max="12285" width="15.33203125" style="114" customWidth="1"/>
    <col min="12286" max="12286" width="18" style="114" customWidth="1"/>
    <col min="12287" max="12287" width="20.5546875" style="114" customWidth="1"/>
    <col min="12288" max="12288" width="39.6640625" style="114" customWidth="1"/>
    <col min="12289" max="12289" width="16.44140625" style="114" customWidth="1"/>
    <col min="12290" max="12290" width="15.109375" style="114" customWidth="1"/>
    <col min="12291" max="12291" width="16.33203125" style="114" customWidth="1"/>
    <col min="12292" max="12292" width="9.109375" style="114"/>
    <col min="12293" max="12293" width="12.33203125" style="114" customWidth="1"/>
    <col min="12294" max="12296" width="9.109375" style="114"/>
    <col min="12297" max="12297" width="12" style="114" bestFit="1" customWidth="1"/>
    <col min="12298" max="12538" width="9.109375" style="114"/>
    <col min="12539" max="12539" width="7.6640625" style="114" customWidth="1"/>
    <col min="12540" max="12540" width="69.44140625" style="114" customWidth="1"/>
    <col min="12541" max="12541" width="15.33203125" style="114" customWidth="1"/>
    <col min="12542" max="12542" width="18" style="114" customWidth="1"/>
    <col min="12543" max="12543" width="20.5546875" style="114" customWidth="1"/>
    <col min="12544" max="12544" width="39.6640625" style="114" customWidth="1"/>
    <col min="12545" max="12545" width="16.44140625" style="114" customWidth="1"/>
    <col min="12546" max="12546" width="15.109375" style="114" customWidth="1"/>
    <col min="12547" max="12547" width="16.33203125" style="114" customWidth="1"/>
    <col min="12548" max="12548" width="9.109375" style="114"/>
    <col min="12549" max="12549" width="12.33203125" style="114" customWidth="1"/>
    <col min="12550" max="12552" width="9.109375" style="114"/>
    <col min="12553" max="12553" width="12" style="114" bestFit="1" customWidth="1"/>
    <col min="12554" max="12794" width="9.109375" style="114"/>
    <col min="12795" max="12795" width="7.6640625" style="114" customWidth="1"/>
    <col min="12796" max="12796" width="69.44140625" style="114" customWidth="1"/>
    <col min="12797" max="12797" width="15.33203125" style="114" customWidth="1"/>
    <col min="12798" max="12798" width="18" style="114" customWidth="1"/>
    <col min="12799" max="12799" width="20.5546875" style="114" customWidth="1"/>
    <col min="12800" max="12800" width="39.6640625" style="114" customWidth="1"/>
    <col min="12801" max="12801" width="16.44140625" style="114" customWidth="1"/>
    <col min="12802" max="12802" width="15.109375" style="114" customWidth="1"/>
    <col min="12803" max="12803" width="16.33203125" style="114" customWidth="1"/>
    <col min="12804" max="12804" width="9.109375" style="114"/>
    <col min="12805" max="12805" width="12.33203125" style="114" customWidth="1"/>
    <col min="12806" max="12808" width="9.109375" style="114"/>
    <col min="12809" max="12809" width="12" style="114" bestFit="1" customWidth="1"/>
    <col min="12810" max="13050" width="9.109375" style="114"/>
    <col min="13051" max="13051" width="7.6640625" style="114" customWidth="1"/>
    <col min="13052" max="13052" width="69.44140625" style="114" customWidth="1"/>
    <col min="13053" max="13053" width="15.33203125" style="114" customWidth="1"/>
    <col min="13054" max="13054" width="18" style="114" customWidth="1"/>
    <col min="13055" max="13055" width="20.5546875" style="114" customWidth="1"/>
    <col min="13056" max="13056" width="39.6640625" style="114" customWidth="1"/>
    <col min="13057" max="13057" width="16.44140625" style="114" customWidth="1"/>
    <col min="13058" max="13058" width="15.109375" style="114" customWidth="1"/>
    <col min="13059" max="13059" width="16.33203125" style="114" customWidth="1"/>
    <col min="13060" max="13060" width="9.109375" style="114"/>
    <col min="13061" max="13061" width="12.33203125" style="114" customWidth="1"/>
    <col min="13062" max="13064" width="9.109375" style="114"/>
    <col min="13065" max="13065" width="12" style="114" bestFit="1" customWidth="1"/>
    <col min="13066" max="13306" width="9.109375" style="114"/>
    <col min="13307" max="13307" width="7.6640625" style="114" customWidth="1"/>
    <col min="13308" max="13308" width="69.44140625" style="114" customWidth="1"/>
    <col min="13309" max="13309" width="15.33203125" style="114" customWidth="1"/>
    <col min="13310" max="13310" width="18" style="114" customWidth="1"/>
    <col min="13311" max="13311" width="20.5546875" style="114" customWidth="1"/>
    <col min="13312" max="13312" width="39.6640625" style="114" customWidth="1"/>
    <col min="13313" max="13313" width="16.44140625" style="114" customWidth="1"/>
    <col min="13314" max="13314" width="15.109375" style="114" customWidth="1"/>
    <col min="13315" max="13315" width="16.33203125" style="114" customWidth="1"/>
    <col min="13316" max="13316" width="9.109375" style="114"/>
    <col min="13317" max="13317" width="12.33203125" style="114" customWidth="1"/>
    <col min="13318" max="13320" width="9.109375" style="114"/>
    <col min="13321" max="13321" width="12" style="114" bestFit="1" customWidth="1"/>
    <col min="13322" max="13562" width="9.109375" style="114"/>
    <col min="13563" max="13563" width="7.6640625" style="114" customWidth="1"/>
    <col min="13564" max="13564" width="69.44140625" style="114" customWidth="1"/>
    <col min="13565" max="13565" width="15.33203125" style="114" customWidth="1"/>
    <col min="13566" max="13566" width="18" style="114" customWidth="1"/>
    <col min="13567" max="13567" width="20.5546875" style="114" customWidth="1"/>
    <col min="13568" max="13568" width="39.6640625" style="114" customWidth="1"/>
    <col min="13569" max="13569" width="16.44140625" style="114" customWidth="1"/>
    <col min="13570" max="13570" width="15.109375" style="114" customWidth="1"/>
    <col min="13571" max="13571" width="16.33203125" style="114" customWidth="1"/>
    <col min="13572" max="13572" width="9.109375" style="114"/>
    <col min="13573" max="13573" width="12.33203125" style="114" customWidth="1"/>
    <col min="13574" max="13576" width="9.109375" style="114"/>
    <col min="13577" max="13577" width="12" style="114" bestFit="1" customWidth="1"/>
    <col min="13578" max="13818" width="9.109375" style="114"/>
    <col min="13819" max="13819" width="7.6640625" style="114" customWidth="1"/>
    <col min="13820" max="13820" width="69.44140625" style="114" customWidth="1"/>
    <col min="13821" max="13821" width="15.33203125" style="114" customWidth="1"/>
    <col min="13822" max="13822" width="18" style="114" customWidth="1"/>
    <col min="13823" max="13823" width="20.5546875" style="114" customWidth="1"/>
    <col min="13824" max="13824" width="39.6640625" style="114" customWidth="1"/>
    <col min="13825" max="13825" width="16.44140625" style="114" customWidth="1"/>
    <col min="13826" max="13826" width="15.109375" style="114" customWidth="1"/>
    <col min="13827" max="13827" width="16.33203125" style="114" customWidth="1"/>
    <col min="13828" max="13828" width="9.109375" style="114"/>
    <col min="13829" max="13829" width="12.33203125" style="114" customWidth="1"/>
    <col min="13830" max="13832" width="9.109375" style="114"/>
    <col min="13833" max="13833" width="12" style="114" bestFit="1" customWidth="1"/>
    <col min="13834" max="14074" width="9.109375" style="114"/>
    <col min="14075" max="14075" width="7.6640625" style="114" customWidth="1"/>
    <col min="14076" max="14076" width="69.44140625" style="114" customWidth="1"/>
    <col min="14077" max="14077" width="15.33203125" style="114" customWidth="1"/>
    <col min="14078" max="14078" width="18" style="114" customWidth="1"/>
    <col min="14079" max="14079" width="20.5546875" style="114" customWidth="1"/>
    <col min="14080" max="14080" width="39.6640625" style="114" customWidth="1"/>
    <col min="14081" max="14081" width="16.44140625" style="114" customWidth="1"/>
    <col min="14082" max="14082" width="15.109375" style="114" customWidth="1"/>
    <col min="14083" max="14083" width="16.33203125" style="114" customWidth="1"/>
    <col min="14084" max="14084" width="9.109375" style="114"/>
    <col min="14085" max="14085" width="12.33203125" style="114" customWidth="1"/>
    <col min="14086" max="14088" width="9.109375" style="114"/>
    <col min="14089" max="14089" width="12" style="114" bestFit="1" customWidth="1"/>
    <col min="14090" max="14330" width="9.109375" style="114"/>
    <col min="14331" max="14331" width="7.6640625" style="114" customWidth="1"/>
    <col min="14332" max="14332" width="69.44140625" style="114" customWidth="1"/>
    <col min="14333" max="14333" width="15.33203125" style="114" customWidth="1"/>
    <col min="14334" max="14334" width="18" style="114" customWidth="1"/>
    <col min="14335" max="14335" width="20.5546875" style="114" customWidth="1"/>
    <col min="14336" max="14336" width="39.6640625" style="114" customWidth="1"/>
    <col min="14337" max="14337" width="16.44140625" style="114" customWidth="1"/>
    <col min="14338" max="14338" width="15.109375" style="114" customWidth="1"/>
    <col min="14339" max="14339" width="16.33203125" style="114" customWidth="1"/>
    <col min="14340" max="14340" width="9.109375" style="114"/>
    <col min="14341" max="14341" width="12.33203125" style="114" customWidth="1"/>
    <col min="14342" max="14344" width="9.109375" style="114"/>
    <col min="14345" max="14345" width="12" style="114" bestFit="1" customWidth="1"/>
    <col min="14346" max="14586" width="9.109375" style="114"/>
    <col min="14587" max="14587" width="7.6640625" style="114" customWidth="1"/>
    <col min="14588" max="14588" width="69.44140625" style="114" customWidth="1"/>
    <col min="14589" max="14589" width="15.33203125" style="114" customWidth="1"/>
    <col min="14590" max="14590" width="18" style="114" customWidth="1"/>
    <col min="14591" max="14591" width="20.5546875" style="114" customWidth="1"/>
    <col min="14592" max="14592" width="39.6640625" style="114" customWidth="1"/>
    <col min="14593" max="14593" width="16.44140625" style="114" customWidth="1"/>
    <col min="14594" max="14594" width="15.109375" style="114" customWidth="1"/>
    <col min="14595" max="14595" width="16.33203125" style="114" customWidth="1"/>
    <col min="14596" max="14596" width="9.109375" style="114"/>
    <col min="14597" max="14597" width="12.33203125" style="114" customWidth="1"/>
    <col min="14598" max="14600" width="9.109375" style="114"/>
    <col min="14601" max="14601" width="12" style="114" bestFit="1" customWidth="1"/>
    <col min="14602" max="14842" width="9.109375" style="114"/>
    <col min="14843" max="14843" width="7.6640625" style="114" customWidth="1"/>
    <col min="14844" max="14844" width="69.44140625" style="114" customWidth="1"/>
    <col min="14845" max="14845" width="15.33203125" style="114" customWidth="1"/>
    <col min="14846" max="14846" width="18" style="114" customWidth="1"/>
    <col min="14847" max="14847" width="20.5546875" style="114" customWidth="1"/>
    <col min="14848" max="14848" width="39.6640625" style="114" customWidth="1"/>
    <col min="14849" max="14849" width="16.44140625" style="114" customWidth="1"/>
    <col min="14850" max="14850" width="15.109375" style="114" customWidth="1"/>
    <col min="14851" max="14851" width="16.33203125" style="114" customWidth="1"/>
    <col min="14852" max="14852" width="9.109375" style="114"/>
    <col min="14853" max="14853" width="12.33203125" style="114" customWidth="1"/>
    <col min="14854" max="14856" width="9.109375" style="114"/>
    <col min="14857" max="14857" width="12" style="114" bestFit="1" customWidth="1"/>
    <col min="14858" max="15098" width="9.109375" style="114"/>
    <col min="15099" max="15099" width="7.6640625" style="114" customWidth="1"/>
    <col min="15100" max="15100" width="69.44140625" style="114" customWidth="1"/>
    <col min="15101" max="15101" width="15.33203125" style="114" customWidth="1"/>
    <col min="15102" max="15102" width="18" style="114" customWidth="1"/>
    <col min="15103" max="15103" width="20.5546875" style="114" customWidth="1"/>
    <col min="15104" max="15104" width="39.6640625" style="114" customWidth="1"/>
    <col min="15105" max="15105" width="16.44140625" style="114" customWidth="1"/>
    <col min="15106" max="15106" width="15.109375" style="114" customWidth="1"/>
    <col min="15107" max="15107" width="16.33203125" style="114" customWidth="1"/>
    <col min="15108" max="15108" width="9.109375" style="114"/>
    <col min="15109" max="15109" width="12.33203125" style="114" customWidth="1"/>
    <col min="15110" max="15112" width="9.109375" style="114"/>
    <col min="15113" max="15113" width="12" style="114" bestFit="1" customWidth="1"/>
    <col min="15114" max="15354" width="9.109375" style="114"/>
    <col min="15355" max="15355" width="7.6640625" style="114" customWidth="1"/>
    <col min="15356" max="15356" width="69.44140625" style="114" customWidth="1"/>
    <col min="15357" max="15357" width="15.33203125" style="114" customWidth="1"/>
    <col min="15358" max="15358" width="18" style="114" customWidth="1"/>
    <col min="15359" max="15359" width="20.5546875" style="114" customWidth="1"/>
    <col min="15360" max="15360" width="39.6640625" style="114" customWidth="1"/>
    <col min="15361" max="15361" width="16.44140625" style="114" customWidth="1"/>
    <col min="15362" max="15362" width="15.109375" style="114" customWidth="1"/>
    <col min="15363" max="15363" width="16.33203125" style="114" customWidth="1"/>
    <col min="15364" max="15364" width="9.109375" style="114"/>
    <col min="15365" max="15365" width="12.33203125" style="114" customWidth="1"/>
    <col min="15366" max="15368" width="9.109375" style="114"/>
    <col min="15369" max="15369" width="12" style="114" bestFit="1" customWidth="1"/>
    <col min="15370" max="15610" width="9.109375" style="114"/>
    <col min="15611" max="15611" width="7.6640625" style="114" customWidth="1"/>
    <col min="15612" max="15612" width="69.44140625" style="114" customWidth="1"/>
    <col min="15613" max="15613" width="15.33203125" style="114" customWidth="1"/>
    <col min="15614" max="15614" width="18" style="114" customWidth="1"/>
    <col min="15615" max="15615" width="20.5546875" style="114" customWidth="1"/>
    <col min="15616" max="15616" width="39.6640625" style="114" customWidth="1"/>
    <col min="15617" max="15617" width="16.44140625" style="114" customWidth="1"/>
    <col min="15618" max="15618" width="15.109375" style="114" customWidth="1"/>
    <col min="15619" max="15619" width="16.33203125" style="114" customWidth="1"/>
    <col min="15620" max="15620" width="9.109375" style="114"/>
    <col min="15621" max="15621" width="12.33203125" style="114" customWidth="1"/>
    <col min="15622" max="15624" width="9.109375" style="114"/>
    <col min="15625" max="15625" width="12" style="114" bestFit="1" customWidth="1"/>
    <col min="15626" max="15866" width="9.109375" style="114"/>
    <col min="15867" max="15867" width="7.6640625" style="114" customWidth="1"/>
    <col min="15868" max="15868" width="69.44140625" style="114" customWidth="1"/>
    <col min="15869" max="15869" width="15.33203125" style="114" customWidth="1"/>
    <col min="15870" max="15870" width="18" style="114" customWidth="1"/>
    <col min="15871" max="15871" width="20.5546875" style="114" customWidth="1"/>
    <col min="15872" max="15872" width="39.6640625" style="114" customWidth="1"/>
    <col min="15873" max="15873" width="16.44140625" style="114" customWidth="1"/>
    <col min="15874" max="15874" width="15.109375" style="114" customWidth="1"/>
    <col min="15875" max="15875" width="16.33203125" style="114" customWidth="1"/>
    <col min="15876" max="15876" width="9.109375" style="114"/>
    <col min="15877" max="15877" width="12.33203125" style="114" customWidth="1"/>
    <col min="15878" max="15880" width="9.109375" style="114"/>
    <col min="15881" max="15881" width="12" style="114" bestFit="1" customWidth="1"/>
    <col min="15882" max="16122" width="9.109375" style="114"/>
    <col min="16123" max="16123" width="7.6640625" style="114" customWidth="1"/>
    <col min="16124" max="16124" width="69.44140625" style="114" customWidth="1"/>
    <col min="16125" max="16125" width="15.33203125" style="114" customWidth="1"/>
    <col min="16126" max="16126" width="18" style="114" customWidth="1"/>
    <col min="16127" max="16127" width="20.5546875" style="114" customWidth="1"/>
    <col min="16128" max="16128" width="39.6640625" style="114" customWidth="1"/>
    <col min="16129" max="16129" width="16.44140625" style="114" customWidth="1"/>
    <col min="16130" max="16130" width="15.109375" style="114" customWidth="1"/>
    <col min="16131" max="16131" width="16.33203125" style="114" customWidth="1"/>
    <col min="16132" max="16132" width="9.109375" style="114"/>
    <col min="16133" max="16133" width="12.33203125" style="114" customWidth="1"/>
    <col min="16134" max="16136" width="9.109375" style="114"/>
    <col min="16137" max="16137" width="12" style="114" bestFit="1" customWidth="1"/>
    <col min="16138" max="16384" width="9.109375" style="114"/>
  </cols>
  <sheetData>
    <row r="1" spans="1:9" ht="18" x14ac:dyDescent="0.35">
      <c r="A1" s="535"/>
      <c r="B1" s="535"/>
      <c r="C1" s="535"/>
      <c r="D1" s="535"/>
      <c r="E1" s="535"/>
      <c r="F1" s="72" t="s">
        <v>433</v>
      </c>
    </row>
    <row r="2" spans="1:9" ht="18" x14ac:dyDescent="0.35">
      <c r="A2" s="535"/>
      <c r="B2" s="535"/>
      <c r="C2" s="535"/>
      <c r="D2" s="535"/>
      <c r="E2" s="535"/>
      <c r="F2" s="4"/>
    </row>
    <row r="3" spans="1:9" ht="18" x14ac:dyDescent="0.35">
      <c r="A3" s="1200" t="s">
        <v>522</v>
      </c>
      <c r="B3" s="1240"/>
      <c r="C3" s="1240"/>
      <c r="D3" s="1240"/>
      <c r="E3" s="1240"/>
      <c r="F3" s="1240"/>
    </row>
    <row r="4" spans="1:9" s="13" customFormat="1" ht="27" customHeight="1" x14ac:dyDescent="0.35">
      <c r="A4" s="12" t="s">
        <v>670</v>
      </c>
      <c r="B4" s="12"/>
      <c r="C4" s="12"/>
      <c r="D4" s="12"/>
      <c r="E4" s="12"/>
      <c r="F4" s="12"/>
    </row>
    <row r="5" spans="1:9" s="11" customFormat="1" ht="19.5" customHeight="1" x14ac:dyDescent="0.35">
      <c r="A5" s="14" t="s">
        <v>345</v>
      </c>
      <c r="B5" s="15"/>
      <c r="C5" s="15"/>
      <c r="D5" s="15"/>
      <c r="E5" s="15"/>
      <c r="F5" s="15"/>
    </row>
    <row r="6" spans="1:9" s="1" customFormat="1" ht="37.5" customHeight="1" x14ac:dyDescent="0.35">
      <c r="A6" s="1184" t="s">
        <v>484</v>
      </c>
      <c r="B6" s="1184"/>
      <c r="C6" s="1184"/>
      <c r="D6" s="1184"/>
      <c r="E6" s="16"/>
      <c r="F6" s="16"/>
    </row>
    <row r="7" spans="1:9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9" ht="18" x14ac:dyDescent="0.35">
      <c r="A8" s="79"/>
      <c r="B8" s="535"/>
      <c r="C8" s="535"/>
      <c r="D8" s="535"/>
      <c r="E8" s="535"/>
      <c r="F8" s="535"/>
    </row>
    <row r="9" spans="1:9" s="421" customFormat="1" ht="36" x14ac:dyDescent="0.35">
      <c r="A9" s="81" t="s">
        <v>282</v>
      </c>
      <c r="B9" s="81" t="s">
        <v>297</v>
      </c>
      <c r="C9" s="81" t="s">
        <v>346</v>
      </c>
      <c r="D9" s="544" t="s">
        <v>347</v>
      </c>
      <c r="E9" s="81" t="s">
        <v>348</v>
      </c>
      <c r="F9" s="81" t="s">
        <v>349</v>
      </c>
      <c r="I9" s="546"/>
    </row>
    <row r="10" spans="1:9" s="421" customFormat="1" ht="15.6" x14ac:dyDescent="0.3">
      <c r="A10" s="420">
        <v>1</v>
      </c>
      <c r="B10" s="420">
        <v>2</v>
      </c>
      <c r="C10" s="420">
        <v>3</v>
      </c>
      <c r="D10" s="420">
        <v>4</v>
      </c>
      <c r="E10" s="420">
        <v>5</v>
      </c>
      <c r="F10" s="420" t="s">
        <v>350</v>
      </c>
      <c r="I10" s="546"/>
    </row>
    <row r="11" spans="1:9" s="421" customFormat="1" ht="54" customHeight="1" x14ac:dyDescent="0.35">
      <c r="A11" s="548">
        <v>1</v>
      </c>
      <c r="B11" s="549" t="s">
        <v>351</v>
      </c>
      <c r="C11" s="550">
        <v>1</v>
      </c>
      <c r="D11" s="550">
        <v>12</v>
      </c>
      <c r="E11" s="551">
        <f>F11/D11</f>
        <v>714.16666666666663</v>
      </c>
      <c r="F11" s="295">
        <v>8570</v>
      </c>
      <c r="I11" s="546"/>
    </row>
    <row r="12" spans="1:9" s="421" customFormat="1" ht="54" customHeight="1" x14ac:dyDescent="0.35">
      <c r="A12" s="548">
        <v>2</v>
      </c>
      <c r="B12" s="549" t="s">
        <v>352</v>
      </c>
      <c r="C12" s="550">
        <v>1</v>
      </c>
      <c r="D12" s="550">
        <v>12</v>
      </c>
      <c r="E12" s="551">
        <f t="shared" ref="E12:E14" si="0">F12/D12</f>
        <v>13.333333333333334</v>
      </c>
      <c r="F12" s="295">
        <v>160</v>
      </c>
      <c r="H12" s="553"/>
      <c r="I12" s="546"/>
    </row>
    <row r="13" spans="1:9" s="421" customFormat="1" ht="39.75" customHeight="1" x14ac:dyDescent="0.35">
      <c r="A13" s="548">
        <v>3</v>
      </c>
      <c r="B13" s="549" t="s">
        <v>353</v>
      </c>
      <c r="C13" s="550">
        <v>1</v>
      </c>
      <c r="D13" s="550">
        <v>12</v>
      </c>
      <c r="E13" s="551">
        <f t="shared" si="0"/>
        <v>6846.666666666667</v>
      </c>
      <c r="F13" s="295">
        <v>82160</v>
      </c>
      <c r="I13" s="546"/>
    </row>
    <row r="14" spans="1:9" s="421" customFormat="1" ht="39.75" customHeight="1" x14ac:dyDescent="0.35">
      <c r="A14" s="548">
        <v>4</v>
      </c>
      <c r="B14" s="549" t="s">
        <v>532</v>
      </c>
      <c r="C14" s="550"/>
      <c r="D14" s="550">
        <v>12</v>
      </c>
      <c r="E14" s="551">
        <f t="shared" si="0"/>
        <v>0</v>
      </c>
      <c r="F14" s="295"/>
      <c r="I14" s="546"/>
    </row>
    <row r="15" spans="1:9" s="421" customFormat="1" ht="18" x14ac:dyDescent="0.35">
      <c r="A15" s="555"/>
      <c r="B15" s="556" t="s">
        <v>295</v>
      </c>
      <c r="C15" s="557" t="s">
        <v>305</v>
      </c>
      <c r="D15" s="557" t="s">
        <v>305</v>
      </c>
      <c r="E15" s="557" t="s">
        <v>305</v>
      </c>
      <c r="F15" s="306">
        <f>SUM(F11:F14)</f>
        <v>90890</v>
      </c>
      <c r="I15" s="546"/>
    </row>
    <row r="16" spans="1:9" s="421" customFormat="1" ht="18" x14ac:dyDescent="0.35">
      <c r="A16" s="1"/>
      <c r="B16" s="1"/>
      <c r="C16" s="1"/>
      <c r="D16" s="1"/>
      <c r="E16" s="1"/>
      <c r="F16" s="1"/>
      <c r="I16" s="546"/>
    </row>
    <row r="17" spans="1:9" s="421" customFormat="1" ht="18" x14ac:dyDescent="0.35">
      <c r="A17" s="1"/>
      <c r="B17" s="1"/>
      <c r="C17" s="1"/>
      <c r="D17" s="1"/>
      <c r="E17" s="1"/>
      <c r="F17" s="1"/>
      <c r="I17" s="546"/>
    </row>
    <row r="18" spans="1:9" s="421" customFormat="1" ht="18" x14ac:dyDescent="0.35">
      <c r="A18" s="1"/>
      <c r="B18" s="1"/>
      <c r="C18" s="1"/>
      <c r="D18" s="1"/>
      <c r="E18" s="1"/>
      <c r="F18" s="1"/>
      <c r="I18" s="546"/>
    </row>
    <row r="19" spans="1:9" s="35" customFormat="1" ht="23.25" customHeight="1" x14ac:dyDescent="0.3">
      <c r="A19" s="34" t="s">
        <v>671</v>
      </c>
      <c r="D19" s="115"/>
      <c r="F19" s="115" t="s">
        <v>1143</v>
      </c>
    </row>
    <row r="20" spans="1:9" s="66" customFormat="1" ht="13.2" x14ac:dyDescent="0.3">
      <c r="D20" s="67" t="s">
        <v>131</v>
      </c>
      <c r="F20" s="67" t="s">
        <v>132</v>
      </c>
    </row>
    <row r="21" spans="1:9" s="63" customFormat="1" ht="15.6" x14ac:dyDescent="0.3"/>
    <row r="22" spans="1:9" s="35" customFormat="1" ht="23.25" customHeight="1" x14ac:dyDescent="0.3">
      <c r="A22" s="34" t="s">
        <v>133</v>
      </c>
      <c r="D22" s="115"/>
      <c r="F22" s="115" t="s">
        <v>1144</v>
      </c>
    </row>
    <row r="23" spans="1:9" s="66" customFormat="1" ht="13.2" x14ac:dyDescent="0.3">
      <c r="D23" s="67" t="s">
        <v>131</v>
      </c>
      <c r="F23" s="67" t="s">
        <v>132</v>
      </c>
    </row>
    <row r="24" spans="1:9" s="421" customFormat="1" ht="18" x14ac:dyDescent="0.35">
      <c r="B24" s="357"/>
      <c r="C24" s="357"/>
      <c r="D24" s="357"/>
      <c r="E24" s="561"/>
      <c r="F24" s="561"/>
      <c r="I24" s="546"/>
    </row>
    <row r="25" spans="1:9" ht="18" x14ac:dyDescent="0.35">
      <c r="B25" s="1"/>
      <c r="C25" s="1"/>
      <c r="D25" s="1"/>
      <c r="E25" s="1"/>
      <c r="F25" s="1"/>
    </row>
    <row r="31" spans="1:9" x14ac:dyDescent="0.3">
      <c r="F31" s="562"/>
    </row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81" hidden="1" x14ac:dyDescent="0.3"/>
    <row r="82" hidden="1" x14ac:dyDescent="0.3"/>
    <row r="83" hidden="1" x14ac:dyDescent="0.3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2">
    <tabColor theme="9" tint="0.39997558519241921"/>
    <pageSetUpPr fitToPage="1"/>
  </sheetPr>
  <dimension ref="A1:I83"/>
  <sheetViews>
    <sheetView view="pageBreakPreview" zoomScale="80" zoomScaleNormal="50" zoomScaleSheetLayoutView="80" workbookViewId="0">
      <selection activeCell="W22" sqref="W22"/>
    </sheetView>
  </sheetViews>
  <sheetFormatPr defaultRowHeight="14.4" x14ac:dyDescent="0.3"/>
  <cols>
    <col min="1" max="1" width="7.6640625" style="114" customWidth="1"/>
    <col min="2" max="2" width="69.44140625" style="114" customWidth="1"/>
    <col min="3" max="3" width="15.33203125" style="114" customWidth="1"/>
    <col min="4" max="4" width="18" style="114" customWidth="1"/>
    <col min="5" max="5" width="20.5546875" style="114" customWidth="1"/>
    <col min="6" max="6" width="39.6640625" style="114" customWidth="1"/>
    <col min="7" max="8" width="9.109375" style="114"/>
    <col min="9" max="9" width="12" style="538" bestFit="1" customWidth="1"/>
    <col min="10" max="250" width="9.109375" style="114"/>
    <col min="251" max="251" width="7.6640625" style="114" customWidth="1"/>
    <col min="252" max="252" width="69.44140625" style="114" customWidth="1"/>
    <col min="253" max="253" width="15.33203125" style="114" customWidth="1"/>
    <col min="254" max="254" width="18" style="114" customWidth="1"/>
    <col min="255" max="255" width="20.5546875" style="114" customWidth="1"/>
    <col min="256" max="256" width="39.6640625" style="114" customWidth="1"/>
    <col min="257" max="257" width="16.44140625" style="114" customWidth="1"/>
    <col min="258" max="258" width="15.109375" style="114" customWidth="1"/>
    <col min="259" max="259" width="16.33203125" style="114" customWidth="1"/>
    <col min="260" max="260" width="9.109375" style="114"/>
    <col min="261" max="261" width="12.33203125" style="114" customWidth="1"/>
    <col min="262" max="264" width="9.109375" style="114"/>
    <col min="265" max="265" width="12" style="114" bestFit="1" customWidth="1"/>
    <col min="266" max="506" width="9.109375" style="114"/>
    <col min="507" max="507" width="7.6640625" style="114" customWidth="1"/>
    <col min="508" max="508" width="69.44140625" style="114" customWidth="1"/>
    <col min="509" max="509" width="15.33203125" style="114" customWidth="1"/>
    <col min="510" max="510" width="18" style="114" customWidth="1"/>
    <col min="511" max="511" width="20.5546875" style="114" customWidth="1"/>
    <col min="512" max="512" width="39.6640625" style="114" customWidth="1"/>
    <col min="513" max="513" width="16.44140625" style="114" customWidth="1"/>
    <col min="514" max="514" width="15.109375" style="114" customWidth="1"/>
    <col min="515" max="515" width="16.33203125" style="114" customWidth="1"/>
    <col min="516" max="516" width="9.109375" style="114"/>
    <col min="517" max="517" width="12.33203125" style="114" customWidth="1"/>
    <col min="518" max="520" width="9.109375" style="114"/>
    <col min="521" max="521" width="12" style="114" bestFit="1" customWidth="1"/>
    <col min="522" max="762" width="9.109375" style="114"/>
    <col min="763" max="763" width="7.6640625" style="114" customWidth="1"/>
    <col min="764" max="764" width="69.44140625" style="114" customWidth="1"/>
    <col min="765" max="765" width="15.33203125" style="114" customWidth="1"/>
    <col min="766" max="766" width="18" style="114" customWidth="1"/>
    <col min="767" max="767" width="20.5546875" style="114" customWidth="1"/>
    <col min="768" max="768" width="39.6640625" style="114" customWidth="1"/>
    <col min="769" max="769" width="16.44140625" style="114" customWidth="1"/>
    <col min="770" max="770" width="15.109375" style="114" customWidth="1"/>
    <col min="771" max="771" width="16.33203125" style="114" customWidth="1"/>
    <col min="772" max="772" width="9.109375" style="114"/>
    <col min="773" max="773" width="12.33203125" style="114" customWidth="1"/>
    <col min="774" max="776" width="9.109375" style="114"/>
    <col min="777" max="777" width="12" style="114" bestFit="1" customWidth="1"/>
    <col min="778" max="1018" width="9.109375" style="114"/>
    <col min="1019" max="1019" width="7.6640625" style="114" customWidth="1"/>
    <col min="1020" max="1020" width="69.44140625" style="114" customWidth="1"/>
    <col min="1021" max="1021" width="15.33203125" style="114" customWidth="1"/>
    <col min="1022" max="1022" width="18" style="114" customWidth="1"/>
    <col min="1023" max="1023" width="20.5546875" style="114" customWidth="1"/>
    <col min="1024" max="1024" width="39.6640625" style="114" customWidth="1"/>
    <col min="1025" max="1025" width="16.44140625" style="114" customWidth="1"/>
    <col min="1026" max="1026" width="15.109375" style="114" customWidth="1"/>
    <col min="1027" max="1027" width="16.33203125" style="114" customWidth="1"/>
    <col min="1028" max="1028" width="9.109375" style="114"/>
    <col min="1029" max="1029" width="12.33203125" style="114" customWidth="1"/>
    <col min="1030" max="1032" width="9.109375" style="114"/>
    <col min="1033" max="1033" width="12" style="114" bestFit="1" customWidth="1"/>
    <col min="1034" max="1274" width="9.109375" style="114"/>
    <col min="1275" max="1275" width="7.6640625" style="114" customWidth="1"/>
    <col min="1276" max="1276" width="69.44140625" style="114" customWidth="1"/>
    <col min="1277" max="1277" width="15.33203125" style="114" customWidth="1"/>
    <col min="1278" max="1278" width="18" style="114" customWidth="1"/>
    <col min="1279" max="1279" width="20.5546875" style="114" customWidth="1"/>
    <col min="1280" max="1280" width="39.6640625" style="114" customWidth="1"/>
    <col min="1281" max="1281" width="16.44140625" style="114" customWidth="1"/>
    <col min="1282" max="1282" width="15.109375" style="114" customWidth="1"/>
    <col min="1283" max="1283" width="16.33203125" style="114" customWidth="1"/>
    <col min="1284" max="1284" width="9.109375" style="114"/>
    <col min="1285" max="1285" width="12.33203125" style="114" customWidth="1"/>
    <col min="1286" max="1288" width="9.109375" style="114"/>
    <col min="1289" max="1289" width="12" style="114" bestFit="1" customWidth="1"/>
    <col min="1290" max="1530" width="9.109375" style="114"/>
    <col min="1531" max="1531" width="7.6640625" style="114" customWidth="1"/>
    <col min="1532" max="1532" width="69.44140625" style="114" customWidth="1"/>
    <col min="1533" max="1533" width="15.33203125" style="114" customWidth="1"/>
    <col min="1534" max="1534" width="18" style="114" customWidth="1"/>
    <col min="1535" max="1535" width="20.5546875" style="114" customWidth="1"/>
    <col min="1536" max="1536" width="39.6640625" style="114" customWidth="1"/>
    <col min="1537" max="1537" width="16.44140625" style="114" customWidth="1"/>
    <col min="1538" max="1538" width="15.109375" style="114" customWidth="1"/>
    <col min="1539" max="1539" width="16.33203125" style="114" customWidth="1"/>
    <col min="1540" max="1540" width="9.109375" style="114"/>
    <col min="1541" max="1541" width="12.33203125" style="114" customWidth="1"/>
    <col min="1542" max="1544" width="9.109375" style="114"/>
    <col min="1545" max="1545" width="12" style="114" bestFit="1" customWidth="1"/>
    <col min="1546" max="1786" width="9.109375" style="114"/>
    <col min="1787" max="1787" width="7.6640625" style="114" customWidth="1"/>
    <col min="1788" max="1788" width="69.44140625" style="114" customWidth="1"/>
    <col min="1789" max="1789" width="15.33203125" style="114" customWidth="1"/>
    <col min="1790" max="1790" width="18" style="114" customWidth="1"/>
    <col min="1791" max="1791" width="20.5546875" style="114" customWidth="1"/>
    <col min="1792" max="1792" width="39.6640625" style="114" customWidth="1"/>
    <col min="1793" max="1793" width="16.44140625" style="114" customWidth="1"/>
    <col min="1794" max="1794" width="15.109375" style="114" customWidth="1"/>
    <col min="1795" max="1795" width="16.33203125" style="114" customWidth="1"/>
    <col min="1796" max="1796" width="9.109375" style="114"/>
    <col min="1797" max="1797" width="12.33203125" style="114" customWidth="1"/>
    <col min="1798" max="1800" width="9.109375" style="114"/>
    <col min="1801" max="1801" width="12" style="114" bestFit="1" customWidth="1"/>
    <col min="1802" max="2042" width="9.109375" style="114"/>
    <col min="2043" max="2043" width="7.6640625" style="114" customWidth="1"/>
    <col min="2044" max="2044" width="69.44140625" style="114" customWidth="1"/>
    <col min="2045" max="2045" width="15.33203125" style="114" customWidth="1"/>
    <col min="2046" max="2046" width="18" style="114" customWidth="1"/>
    <col min="2047" max="2047" width="20.5546875" style="114" customWidth="1"/>
    <col min="2048" max="2048" width="39.6640625" style="114" customWidth="1"/>
    <col min="2049" max="2049" width="16.44140625" style="114" customWidth="1"/>
    <col min="2050" max="2050" width="15.109375" style="114" customWidth="1"/>
    <col min="2051" max="2051" width="16.33203125" style="114" customWidth="1"/>
    <col min="2052" max="2052" width="9.109375" style="114"/>
    <col min="2053" max="2053" width="12.33203125" style="114" customWidth="1"/>
    <col min="2054" max="2056" width="9.109375" style="114"/>
    <col min="2057" max="2057" width="12" style="114" bestFit="1" customWidth="1"/>
    <col min="2058" max="2298" width="9.109375" style="114"/>
    <col min="2299" max="2299" width="7.6640625" style="114" customWidth="1"/>
    <col min="2300" max="2300" width="69.44140625" style="114" customWidth="1"/>
    <col min="2301" max="2301" width="15.33203125" style="114" customWidth="1"/>
    <col min="2302" max="2302" width="18" style="114" customWidth="1"/>
    <col min="2303" max="2303" width="20.5546875" style="114" customWidth="1"/>
    <col min="2304" max="2304" width="39.6640625" style="114" customWidth="1"/>
    <col min="2305" max="2305" width="16.44140625" style="114" customWidth="1"/>
    <col min="2306" max="2306" width="15.109375" style="114" customWidth="1"/>
    <col min="2307" max="2307" width="16.33203125" style="114" customWidth="1"/>
    <col min="2308" max="2308" width="9.109375" style="114"/>
    <col min="2309" max="2309" width="12.33203125" style="114" customWidth="1"/>
    <col min="2310" max="2312" width="9.109375" style="114"/>
    <col min="2313" max="2313" width="12" style="114" bestFit="1" customWidth="1"/>
    <col min="2314" max="2554" width="9.109375" style="114"/>
    <col min="2555" max="2555" width="7.6640625" style="114" customWidth="1"/>
    <col min="2556" max="2556" width="69.44140625" style="114" customWidth="1"/>
    <col min="2557" max="2557" width="15.33203125" style="114" customWidth="1"/>
    <col min="2558" max="2558" width="18" style="114" customWidth="1"/>
    <col min="2559" max="2559" width="20.5546875" style="114" customWidth="1"/>
    <col min="2560" max="2560" width="39.6640625" style="114" customWidth="1"/>
    <col min="2561" max="2561" width="16.44140625" style="114" customWidth="1"/>
    <col min="2562" max="2562" width="15.109375" style="114" customWidth="1"/>
    <col min="2563" max="2563" width="16.33203125" style="114" customWidth="1"/>
    <col min="2564" max="2564" width="9.109375" style="114"/>
    <col min="2565" max="2565" width="12.33203125" style="114" customWidth="1"/>
    <col min="2566" max="2568" width="9.109375" style="114"/>
    <col min="2569" max="2569" width="12" style="114" bestFit="1" customWidth="1"/>
    <col min="2570" max="2810" width="9.109375" style="114"/>
    <col min="2811" max="2811" width="7.6640625" style="114" customWidth="1"/>
    <col min="2812" max="2812" width="69.44140625" style="114" customWidth="1"/>
    <col min="2813" max="2813" width="15.33203125" style="114" customWidth="1"/>
    <col min="2814" max="2814" width="18" style="114" customWidth="1"/>
    <col min="2815" max="2815" width="20.5546875" style="114" customWidth="1"/>
    <col min="2816" max="2816" width="39.6640625" style="114" customWidth="1"/>
    <col min="2817" max="2817" width="16.44140625" style="114" customWidth="1"/>
    <col min="2818" max="2818" width="15.109375" style="114" customWidth="1"/>
    <col min="2819" max="2819" width="16.33203125" style="114" customWidth="1"/>
    <col min="2820" max="2820" width="9.109375" style="114"/>
    <col min="2821" max="2821" width="12.33203125" style="114" customWidth="1"/>
    <col min="2822" max="2824" width="9.109375" style="114"/>
    <col min="2825" max="2825" width="12" style="114" bestFit="1" customWidth="1"/>
    <col min="2826" max="3066" width="9.109375" style="114"/>
    <col min="3067" max="3067" width="7.6640625" style="114" customWidth="1"/>
    <col min="3068" max="3068" width="69.44140625" style="114" customWidth="1"/>
    <col min="3069" max="3069" width="15.33203125" style="114" customWidth="1"/>
    <col min="3070" max="3070" width="18" style="114" customWidth="1"/>
    <col min="3071" max="3071" width="20.5546875" style="114" customWidth="1"/>
    <col min="3072" max="3072" width="39.6640625" style="114" customWidth="1"/>
    <col min="3073" max="3073" width="16.44140625" style="114" customWidth="1"/>
    <col min="3074" max="3074" width="15.109375" style="114" customWidth="1"/>
    <col min="3075" max="3075" width="16.33203125" style="114" customWidth="1"/>
    <col min="3076" max="3076" width="9.109375" style="114"/>
    <col min="3077" max="3077" width="12.33203125" style="114" customWidth="1"/>
    <col min="3078" max="3080" width="9.109375" style="114"/>
    <col min="3081" max="3081" width="12" style="114" bestFit="1" customWidth="1"/>
    <col min="3082" max="3322" width="9.109375" style="114"/>
    <col min="3323" max="3323" width="7.6640625" style="114" customWidth="1"/>
    <col min="3324" max="3324" width="69.44140625" style="114" customWidth="1"/>
    <col min="3325" max="3325" width="15.33203125" style="114" customWidth="1"/>
    <col min="3326" max="3326" width="18" style="114" customWidth="1"/>
    <col min="3327" max="3327" width="20.5546875" style="114" customWidth="1"/>
    <col min="3328" max="3328" width="39.6640625" style="114" customWidth="1"/>
    <col min="3329" max="3329" width="16.44140625" style="114" customWidth="1"/>
    <col min="3330" max="3330" width="15.109375" style="114" customWidth="1"/>
    <col min="3331" max="3331" width="16.33203125" style="114" customWidth="1"/>
    <col min="3332" max="3332" width="9.109375" style="114"/>
    <col min="3333" max="3333" width="12.33203125" style="114" customWidth="1"/>
    <col min="3334" max="3336" width="9.109375" style="114"/>
    <col min="3337" max="3337" width="12" style="114" bestFit="1" customWidth="1"/>
    <col min="3338" max="3578" width="9.109375" style="114"/>
    <col min="3579" max="3579" width="7.6640625" style="114" customWidth="1"/>
    <col min="3580" max="3580" width="69.44140625" style="114" customWidth="1"/>
    <col min="3581" max="3581" width="15.33203125" style="114" customWidth="1"/>
    <col min="3582" max="3582" width="18" style="114" customWidth="1"/>
    <col min="3583" max="3583" width="20.5546875" style="114" customWidth="1"/>
    <col min="3584" max="3584" width="39.6640625" style="114" customWidth="1"/>
    <col min="3585" max="3585" width="16.44140625" style="114" customWidth="1"/>
    <col min="3586" max="3586" width="15.109375" style="114" customWidth="1"/>
    <col min="3587" max="3587" width="16.33203125" style="114" customWidth="1"/>
    <col min="3588" max="3588" width="9.109375" style="114"/>
    <col min="3589" max="3589" width="12.33203125" style="114" customWidth="1"/>
    <col min="3590" max="3592" width="9.109375" style="114"/>
    <col min="3593" max="3593" width="12" style="114" bestFit="1" customWidth="1"/>
    <col min="3594" max="3834" width="9.109375" style="114"/>
    <col min="3835" max="3835" width="7.6640625" style="114" customWidth="1"/>
    <col min="3836" max="3836" width="69.44140625" style="114" customWidth="1"/>
    <col min="3837" max="3837" width="15.33203125" style="114" customWidth="1"/>
    <col min="3838" max="3838" width="18" style="114" customWidth="1"/>
    <col min="3839" max="3839" width="20.5546875" style="114" customWidth="1"/>
    <col min="3840" max="3840" width="39.6640625" style="114" customWidth="1"/>
    <col min="3841" max="3841" width="16.44140625" style="114" customWidth="1"/>
    <col min="3842" max="3842" width="15.109375" style="114" customWidth="1"/>
    <col min="3843" max="3843" width="16.33203125" style="114" customWidth="1"/>
    <col min="3844" max="3844" width="9.109375" style="114"/>
    <col min="3845" max="3845" width="12.33203125" style="114" customWidth="1"/>
    <col min="3846" max="3848" width="9.109375" style="114"/>
    <col min="3849" max="3849" width="12" style="114" bestFit="1" customWidth="1"/>
    <col min="3850" max="4090" width="9.109375" style="114"/>
    <col min="4091" max="4091" width="7.6640625" style="114" customWidth="1"/>
    <col min="4092" max="4092" width="69.44140625" style="114" customWidth="1"/>
    <col min="4093" max="4093" width="15.33203125" style="114" customWidth="1"/>
    <col min="4094" max="4094" width="18" style="114" customWidth="1"/>
    <col min="4095" max="4095" width="20.5546875" style="114" customWidth="1"/>
    <col min="4096" max="4096" width="39.6640625" style="114" customWidth="1"/>
    <col min="4097" max="4097" width="16.44140625" style="114" customWidth="1"/>
    <col min="4098" max="4098" width="15.109375" style="114" customWidth="1"/>
    <col min="4099" max="4099" width="16.33203125" style="114" customWidth="1"/>
    <col min="4100" max="4100" width="9.109375" style="114"/>
    <col min="4101" max="4101" width="12.33203125" style="114" customWidth="1"/>
    <col min="4102" max="4104" width="9.109375" style="114"/>
    <col min="4105" max="4105" width="12" style="114" bestFit="1" customWidth="1"/>
    <col min="4106" max="4346" width="9.109375" style="114"/>
    <col min="4347" max="4347" width="7.6640625" style="114" customWidth="1"/>
    <col min="4348" max="4348" width="69.44140625" style="114" customWidth="1"/>
    <col min="4349" max="4349" width="15.33203125" style="114" customWidth="1"/>
    <col min="4350" max="4350" width="18" style="114" customWidth="1"/>
    <col min="4351" max="4351" width="20.5546875" style="114" customWidth="1"/>
    <col min="4352" max="4352" width="39.6640625" style="114" customWidth="1"/>
    <col min="4353" max="4353" width="16.44140625" style="114" customWidth="1"/>
    <col min="4354" max="4354" width="15.109375" style="114" customWidth="1"/>
    <col min="4355" max="4355" width="16.33203125" style="114" customWidth="1"/>
    <col min="4356" max="4356" width="9.109375" style="114"/>
    <col min="4357" max="4357" width="12.33203125" style="114" customWidth="1"/>
    <col min="4358" max="4360" width="9.109375" style="114"/>
    <col min="4361" max="4361" width="12" style="114" bestFit="1" customWidth="1"/>
    <col min="4362" max="4602" width="9.109375" style="114"/>
    <col min="4603" max="4603" width="7.6640625" style="114" customWidth="1"/>
    <col min="4604" max="4604" width="69.44140625" style="114" customWidth="1"/>
    <col min="4605" max="4605" width="15.33203125" style="114" customWidth="1"/>
    <col min="4606" max="4606" width="18" style="114" customWidth="1"/>
    <col min="4607" max="4607" width="20.5546875" style="114" customWidth="1"/>
    <col min="4608" max="4608" width="39.6640625" style="114" customWidth="1"/>
    <col min="4609" max="4609" width="16.44140625" style="114" customWidth="1"/>
    <col min="4610" max="4610" width="15.109375" style="114" customWidth="1"/>
    <col min="4611" max="4611" width="16.33203125" style="114" customWidth="1"/>
    <col min="4612" max="4612" width="9.109375" style="114"/>
    <col min="4613" max="4613" width="12.33203125" style="114" customWidth="1"/>
    <col min="4614" max="4616" width="9.109375" style="114"/>
    <col min="4617" max="4617" width="12" style="114" bestFit="1" customWidth="1"/>
    <col min="4618" max="4858" width="9.109375" style="114"/>
    <col min="4859" max="4859" width="7.6640625" style="114" customWidth="1"/>
    <col min="4860" max="4860" width="69.44140625" style="114" customWidth="1"/>
    <col min="4861" max="4861" width="15.33203125" style="114" customWidth="1"/>
    <col min="4862" max="4862" width="18" style="114" customWidth="1"/>
    <col min="4863" max="4863" width="20.5546875" style="114" customWidth="1"/>
    <col min="4864" max="4864" width="39.6640625" style="114" customWidth="1"/>
    <col min="4865" max="4865" width="16.44140625" style="114" customWidth="1"/>
    <col min="4866" max="4866" width="15.109375" style="114" customWidth="1"/>
    <col min="4867" max="4867" width="16.33203125" style="114" customWidth="1"/>
    <col min="4868" max="4868" width="9.109375" style="114"/>
    <col min="4869" max="4869" width="12.33203125" style="114" customWidth="1"/>
    <col min="4870" max="4872" width="9.109375" style="114"/>
    <col min="4873" max="4873" width="12" style="114" bestFit="1" customWidth="1"/>
    <col min="4874" max="5114" width="9.109375" style="114"/>
    <col min="5115" max="5115" width="7.6640625" style="114" customWidth="1"/>
    <col min="5116" max="5116" width="69.44140625" style="114" customWidth="1"/>
    <col min="5117" max="5117" width="15.33203125" style="114" customWidth="1"/>
    <col min="5118" max="5118" width="18" style="114" customWidth="1"/>
    <col min="5119" max="5119" width="20.5546875" style="114" customWidth="1"/>
    <col min="5120" max="5120" width="39.6640625" style="114" customWidth="1"/>
    <col min="5121" max="5121" width="16.44140625" style="114" customWidth="1"/>
    <col min="5122" max="5122" width="15.109375" style="114" customWidth="1"/>
    <col min="5123" max="5123" width="16.33203125" style="114" customWidth="1"/>
    <col min="5124" max="5124" width="9.109375" style="114"/>
    <col min="5125" max="5125" width="12.33203125" style="114" customWidth="1"/>
    <col min="5126" max="5128" width="9.109375" style="114"/>
    <col min="5129" max="5129" width="12" style="114" bestFit="1" customWidth="1"/>
    <col min="5130" max="5370" width="9.109375" style="114"/>
    <col min="5371" max="5371" width="7.6640625" style="114" customWidth="1"/>
    <col min="5372" max="5372" width="69.44140625" style="114" customWidth="1"/>
    <col min="5373" max="5373" width="15.33203125" style="114" customWidth="1"/>
    <col min="5374" max="5374" width="18" style="114" customWidth="1"/>
    <col min="5375" max="5375" width="20.5546875" style="114" customWidth="1"/>
    <col min="5376" max="5376" width="39.6640625" style="114" customWidth="1"/>
    <col min="5377" max="5377" width="16.44140625" style="114" customWidth="1"/>
    <col min="5378" max="5378" width="15.109375" style="114" customWidth="1"/>
    <col min="5379" max="5379" width="16.33203125" style="114" customWidth="1"/>
    <col min="5380" max="5380" width="9.109375" style="114"/>
    <col min="5381" max="5381" width="12.33203125" style="114" customWidth="1"/>
    <col min="5382" max="5384" width="9.109375" style="114"/>
    <col min="5385" max="5385" width="12" style="114" bestFit="1" customWidth="1"/>
    <col min="5386" max="5626" width="9.109375" style="114"/>
    <col min="5627" max="5627" width="7.6640625" style="114" customWidth="1"/>
    <col min="5628" max="5628" width="69.44140625" style="114" customWidth="1"/>
    <col min="5629" max="5629" width="15.33203125" style="114" customWidth="1"/>
    <col min="5630" max="5630" width="18" style="114" customWidth="1"/>
    <col min="5631" max="5631" width="20.5546875" style="114" customWidth="1"/>
    <col min="5632" max="5632" width="39.6640625" style="114" customWidth="1"/>
    <col min="5633" max="5633" width="16.44140625" style="114" customWidth="1"/>
    <col min="5634" max="5634" width="15.109375" style="114" customWidth="1"/>
    <col min="5635" max="5635" width="16.33203125" style="114" customWidth="1"/>
    <col min="5636" max="5636" width="9.109375" style="114"/>
    <col min="5637" max="5637" width="12.33203125" style="114" customWidth="1"/>
    <col min="5638" max="5640" width="9.109375" style="114"/>
    <col min="5641" max="5641" width="12" style="114" bestFit="1" customWidth="1"/>
    <col min="5642" max="5882" width="9.109375" style="114"/>
    <col min="5883" max="5883" width="7.6640625" style="114" customWidth="1"/>
    <col min="5884" max="5884" width="69.44140625" style="114" customWidth="1"/>
    <col min="5885" max="5885" width="15.33203125" style="114" customWidth="1"/>
    <col min="5886" max="5886" width="18" style="114" customWidth="1"/>
    <col min="5887" max="5887" width="20.5546875" style="114" customWidth="1"/>
    <col min="5888" max="5888" width="39.6640625" style="114" customWidth="1"/>
    <col min="5889" max="5889" width="16.44140625" style="114" customWidth="1"/>
    <col min="5890" max="5890" width="15.109375" style="114" customWidth="1"/>
    <col min="5891" max="5891" width="16.33203125" style="114" customWidth="1"/>
    <col min="5892" max="5892" width="9.109375" style="114"/>
    <col min="5893" max="5893" width="12.33203125" style="114" customWidth="1"/>
    <col min="5894" max="5896" width="9.109375" style="114"/>
    <col min="5897" max="5897" width="12" style="114" bestFit="1" customWidth="1"/>
    <col min="5898" max="6138" width="9.109375" style="114"/>
    <col min="6139" max="6139" width="7.6640625" style="114" customWidth="1"/>
    <col min="6140" max="6140" width="69.44140625" style="114" customWidth="1"/>
    <col min="6141" max="6141" width="15.33203125" style="114" customWidth="1"/>
    <col min="6142" max="6142" width="18" style="114" customWidth="1"/>
    <col min="6143" max="6143" width="20.5546875" style="114" customWidth="1"/>
    <col min="6144" max="6144" width="39.6640625" style="114" customWidth="1"/>
    <col min="6145" max="6145" width="16.44140625" style="114" customWidth="1"/>
    <col min="6146" max="6146" width="15.109375" style="114" customWidth="1"/>
    <col min="6147" max="6147" width="16.33203125" style="114" customWidth="1"/>
    <col min="6148" max="6148" width="9.109375" style="114"/>
    <col min="6149" max="6149" width="12.33203125" style="114" customWidth="1"/>
    <col min="6150" max="6152" width="9.109375" style="114"/>
    <col min="6153" max="6153" width="12" style="114" bestFit="1" customWidth="1"/>
    <col min="6154" max="6394" width="9.109375" style="114"/>
    <col min="6395" max="6395" width="7.6640625" style="114" customWidth="1"/>
    <col min="6396" max="6396" width="69.44140625" style="114" customWidth="1"/>
    <col min="6397" max="6397" width="15.33203125" style="114" customWidth="1"/>
    <col min="6398" max="6398" width="18" style="114" customWidth="1"/>
    <col min="6399" max="6399" width="20.5546875" style="114" customWidth="1"/>
    <col min="6400" max="6400" width="39.6640625" style="114" customWidth="1"/>
    <col min="6401" max="6401" width="16.44140625" style="114" customWidth="1"/>
    <col min="6402" max="6402" width="15.109375" style="114" customWidth="1"/>
    <col min="6403" max="6403" width="16.33203125" style="114" customWidth="1"/>
    <col min="6404" max="6404" width="9.109375" style="114"/>
    <col min="6405" max="6405" width="12.33203125" style="114" customWidth="1"/>
    <col min="6406" max="6408" width="9.109375" style="114"/>
    <col min="6409" max="6409" width="12" style="114" bestFit="1" customWidth="1"/>
    <col min="6410" max="6650" width="9.109375" style="114"/>
    <col min="6651" max="6651" width="7.6640625" style="114" customWidth="1"/>
    <col min="6652" max="6652" width="69.44140625" style="114" customWidth="1"/>
    <col min="6653" max="6653" width="15.33203125" style="114" customWidth="1"/>
    <col min="6654" max="6654" width="18" style="114" customWidth="1"/>
    <col min="6655" max="6655" width="20.5546875" style="114" customWidth="1"/>
    <col min="6656" max="6656" width="39.6640625" style="114" customWidth="1"/>
    <col min="6657" max="6657" width="16.44140625" style="114" customWidth="1"/>
    <col min="6658" max="6658" width="15.109375" style="114" customWidth="1"/>
    <col min="6659" max="6659" width="16.33203125" style="114" customWidth="1"/>
    <col min="6660" max="6660" width="9.109375" style="114"/>
    <col min="6661" max="6661" width="12.33203125" style="114" customWidth="1"/>
    <col min="6662" max="6664" width="9.109375" style="114"/>
    <col min="6665" max="6665" width="12" style="114" bestFit="1" customWidth="1"/>
    <col min="6666" max="6906" width="9.109375" style="114"/>
    <col min="6907" max="6907" width="7.6640625" style="114" customWidth="1"/>
    <col min="6908" max="6908" width="69.44140625" style="114" customWidth="1"/>
    <col min="6909" max="6909" width="15.33203125" style="114" customWidth="1"/>
    <col min="6910" max="6910" width="18" style="114" customWidth="1"/>
    <col min="6911" max="6911" width="20.5546875" style="114" customWidth="1"/>
    <col min="6912" max="6912" width="39.6640625" style="114" customWidth="1"/>
    <col min="6913" max="6913" width="16.44140625" style="114" customWidth="1"/>
    <col min="6914" max="6914" width="15.109375" style="114" customWidth="1"/>
    <col min="6915" max="6915" width="16.33203125" style="114" customWidth="1"/>
    <col min="6916" max="6916" width="9.109375" style="114"/>
    <col min="6917" max="6917" width="12.33203125" style="114" customWidth="1"/>
    <col min="6918" max="6920" width="9.109375" style="114"/>
    <col min="6921" max="6921" width="12" style="114" bestFit="1" customWidth="1"/>
    <col min="6922" max="7162" width="9.109375" style="114"/>
    <col min="7163" max="7163" width="7.6640625" style="114" customWidth="1"/>
    <col min="7164" max="7164" width="69.44140625" style="114" customWidth="1"/>
    <col min="7165" max="7165" width="15.33203125" style="114" customWidth="1"/>
    <col min="7166" max="7166" width="18" style="114" customWidth="1"/>
    <col min="7167" max="7167" width="20.5546875" style="114" customWidth="1"/>
    <col min="7168" max="7168" width="39.6640625" style="114" customWidth="1"/>
    <col min="7169" max="7169" width="16.44140625" style="114" customWidth="1"/>
    <col min="7170" max="7170" width="15.109375" style="114" customWidth="1"/>
    <col min="7171" max="7171" width="16.33203125" style="114" customWidth="1"/>
    <col min="7172" max="7172" width="9.109375" style="114"/>
    <col min="7173" max="7173" width="12.33203125" style="114" customWidth="1"/>
    <col min="7174" max="7176" width="9.109375" style="114"/>
    <col min="7177" max="7177" width="12" style="114" bestFit="1" customWidth="1"/>
    <col min="7178" max="7418" width="9.109375" style="114"/>
    <col min="7419" max="7419" width="7.6640625" style="114" customWidth="1"/>
    <col min="7420" max="7420" width="69.44140625" style="114" customWidth="1"/>
    <col min="7421" max="7421" width="15.33203125" style="114" customWidth="1"/>
    <col min="7422" max="7422" width="18" style="114" customWidth="1"/>
    <col min="7423" max="7423" width="20.5546875" style="114" customWidth="1"/>
    <col min="7424" max="7424" width="39.6640625" style="114" customWidth="1"/>
    <col min="7425" max="7425" width="16.44140625" style="114" customWidth="1"/>
    <col min="7426" max="7426" width="15.109375" style="114" customWidth="1"/>
    <col min="7427" max="7427" width="16.33203125" style="114" customWidth="1"/>
    <col min="7428" max="7428" width="9.109375" style="114"/>
    <col min="7429" max="7429" width="12.33203125" style="114" customWidth="1"/>
    <col min="7430" max="7432" width="9.109375" style="114"/>
    <col min="7433" max="7433" width="12" style="114" bestFit="1" customWidth="1"/>
    <col min="7434" max="7674" width="9.109375" style="114"/>
    <col min="7675" max="7675" width="7.6640625" style="114" customWidth="1"/>
    <col min="7676" max="7676" width="69.44140625" style="114" customWidth="1"/>
    <col min="7677" max="7677" width="15.33203125" style="114" customWidth="1"/>
    <col min="7678" max="7678" width="18" style="114" customWidth="1"/>
    <col min="7679" max="7679" width="20.5546875" style="114" customWidth="1"/>
    <col min="7680" max="7680" width="39.6640625" style="114" customWidth="1"/>
    <col min="7681" max="7681" width="16.44140625" style="114" customWidth="1"/>
    <col min="7682" max="7682" width="15.109375" style="114" customWidth="1"/>
    <col min="7683" max="7683" width="16.33203125" style="114" customWidth="1"/>
    <col min="7684" max="7684" width="9.109375" style="114"/>
    <col min="7685" max="7685" width="12.33203125" style="114" customWidth="1"/>
    <col min="7686" max="7688" width="9.109375" style="114"/>
    <col min="7689" max="7689" width="12" style="114" bestFit="1" customWidth="1"/>
    <col min="7690" max="7930" width="9.109375" style="114"/>
    <col min="7931" max="7931" width="7.6640625" style="114" customWidth="1"/>
    <col min="7932" max="7932" width="69.44140625" style="114" customWidth="1"/>
    <col min="7933" max="7933" width="15.33203125" style="114" customWidth="1"/>
    <col min="7934" max="7934" width="18" style="114" customWidth="1"/>
    <col min="7935" max="7935" width="20.5546875" style="114" customWidth="1"/>
    <col min="7936" max="7936" width="39.6640625" style="114" customWidth="1"/>
    <col min="7937" max="7937" width="16.44140625" style="114" customWidth="1"/>
    <col min="7938" max="7938" width="15.109375" style="114" customWidth="1"/>
    <col min="7939" max="7939" width="16.33203125" style="114" customWidth="1"/>
    <col min="7940" max="7940" width="9.109375" style="114"/>
    <col min="7941" max="7941" width="12.33203125" style="114" customWidth="1"/>
    <col min="7942" max="7944" width="9.109375" style="114"/>
    <col min="7945" max="7945" width="12" style="114" bestFit="1" customWidth="1"/>
    <col min="7946" max="8186" width="9.109375" style="114"/>
    <col min="8187" max="8187" width="7.6640625" style="114" customWidth="1"/>
    <col min="8188" max="8188" width="69.44140625" style="114" customWidth="1"/>
    <col min="8189" max="8189" width="15.33203125" style="114" customWidth="1"/>
    <col min="8190" max="8190" width="18" style="114" customWidth="1"/>
    <col min="8191" max="8191" width="20.5546875" style="114" customWidth="1"/>
    <col min="8192" max="8192" width="39.6640625" style="114" customWidth="1"/>
    <col min="8193" max="8193" width="16.44140625" style="114" customWidth="1"/>
    <col min="8194" max="8194" width="15.109375" style="114" customWidth="1"/>
    <col min="8195" max="8195" width="16.33203125" style="114" customWidth="1"/>
    <col min="8196" max="8196" width="9.109375" style="114"/>
    <col min="8197" max="8197" width="12.33203125" style="114" customWidth="1"/>
    <col min="8198" max="8200" width="9.109375" style="114"/>
    <col min="8201" max="8201" width="12" style="114" bestFit="1" customWidth="1"/>
    <col min="8202" max="8442" width="9.109375" style="114"/>
    <col min="8443" max="8443" width="7.6640625" style="114" customWidth="1"/>
    <col min="8444" max="8444" width="69.44140625" style="114" customWidth="1"/>
    <col min="8445" max="8445" width="15.33203125" style="114" customWidth="1"/>
    <col min="8446" max="8446" width="18" style="114" customWidth="1"/>
    <col min="8447" max="8447" width="20.5546875" style="114" customWidth="1"/>
    <col min="8448" max="8448" width="39.6640625" style="114" customWidth="1"/>
    <col min="8449" max="8449" width="16.44140625" style="114" customWidth="1"/>
    <col min="8450" max="8450" width="15.109375" style="114" customWidth="1"/>
    <col min="8451" max="8451" width="16.33203125" style="114" customWidth="1"/>
    <col min="8452" max="8452" width="9.109375" style="114"/>
    <col min="8453" max="8453" width="12.33203125" style="114" customWidth="1"/>
    <col min="8454" max="8456" width="9.109375" style="114"/>
    <col min="8457" max="8457" width="12" style="114" bestFit="1" customWidth="1"/>
    <col min="8458" max="8698" width="9.109375" style="114"/>
    <col min="8699" max="8699" width="7.6640625" style="114" customWidth="1"/>
    <col min="8700" max="8700" width="69.44140625" style="114" customWidth="1"/>
    <col min="8701" max="8701" width="15.33203125" style="114" customWidth="1"/>
    <col min="8702" max="8702" width="18" style="114" customWidth="1"/>
    <col min="8703" max="8703" width="20.5546875" style="114" customWidth="1"/>
    <col min="8704" max="8704" width="39.6640625" style="114" customWidth="1"/>
    <col min="8705" max="8705" width="16.44140625" style="114" customWidth="1"/>
    <col min="8706" max="8706" width="15.109375" style="114" customWidth="1"/>
    <col min="8707" max="8707" width="16.33203125" style="114" customWidth="1"/>
    <col min="8708" max="8708" width="9.109375" style="114"/>
    <col min="8709" max="8709" width="12.33203125" style="114" customWidth="1"/>
    <col min="8710" max="8712" width="9.109375" style="114"/>
    <col min="8713" max="8713" width="12" style="114" bestFit="1" customWidth="1"/>
    <col min="8714" max="8954" width="9.109375" style="114"/>
    <col min="8955" max="8955" width="7.6640625" style="114" customWidth="1"/>
    <col min="8956" max="8956" width="69.44140625" style="114" customWidth="1"/>
    <col min="8957" max="8957" width="15.33203125" style="114" customWidth="1"/>
    <col min="8958" max="8958" width="18" style="114" customWidth="1"/>
    <col min="8959" max="8959" width="20.5546875" style="114" customWidth="1"/>
    <col min="8960" max="8960" width="39.6640625" style="114" customWidth="1"/>
    <col min="8961" max="8961" width="16.44140625" style="114" customWidth="1"/>
    <col min="8962" max="8962" width="15.109375" style="114" customWidth="1"/>
    <col min="8963" max="8963" width="16.33203125" style="114" customWidth="1"/>
    <col min="8964" max="8964" width="9.109375" style="114"/>
    <col min="8965" max="8965" width="12.33203125" style="114" customWidth="1"/>
    <col min="8966" max="8968" width="9.109375" style="114"/>
    <col min="8969" max="8969" width="12" style="114" bestFit="1" customWidth="1"/>
    <col min="8970" max="9210" width="9.109375" style="114"/>
    <col min="9211" max="9211" width="7.6640625" style="114" customWidth="1"/>
    <col min="9212" max="9212" width="69.44140625" style="114" customWidth="1"/>
    <col min="9213" max="9213" width="15.33203125" style="114" customWidth="1"/>
    <col min="9214" max="9214" width="18" style="114" customWidth="1"/>
    <col min="9215" max="9215" width="20.5546875" style="114" customWidth="1"/>
    <col min="9216" max="9216" width="39.6640625" style="114" customWidth="1"/>
    <col min="9217" max="9217" width="16.44140625" style="114" customWidth="1"/>
    <col min="9218" max="9218" width="15.109375" style="114" customWidth="1"/>
    <col min="9219" max="9219" width="16.33203125" style="114" customWidth="1"/>
    <col min="9220" max="9220" width="9.109375" style="114"/>
    <col min="9221" max="9221" width="12.33203125" style="114" customWidth="1"/>
    <col min="9222" max="9224" width="9.109375" style="114"/>
    <col min="9225" max="9225" width="12" style="114" bestFit="1" customWidth="1"/>
    <col min="9226" max="9466" width="9.109375" style="114"/>
    <col min="9467" max="9467" width="7.6640625" style="114" customWidth="1"/>
    <col min="9468" max="9468" width="69.44140625" style="114" customWidth="1"/>
    <col min="9469" max="9469" width="15.33203125" style="114" customWidth="1"/>
    <col min="9470" max="9470" width="18" style="114" customWidth="1"/>
    <col min="9471" max="9471" width="20.5546875" style="114" customWidth="1"/>
    <col min="9472" max="9472" width="39.6640625" style="114" customWidth="1"/>
    <col min="9473" max="9473" width="16.44140625" style="114" customWidth="1"/>
    <col min="9474" max="9474" width="15.109375" style="114" customWidth="1"/>
    <col min="9475" max="9475" width="16.33203125" style="114" customWidth="1"/>
    <col min="9476" max="9476" width="9.109375" style="114"/>
    <col min="9477" max="9477" width="12.33203125" style="114" customWidth="1"/>
    <col min="9478" max="9480" width="9.109375" style="114"/>
    <col min="9481" max="9481" width="12" style="114" bestFit="1" customWidth="1"/>
    <col min="9482" max="9722" width="9.109375" style="114"/>
    <col min="9723" max="9723" width="7.6640625" style="114" customWidth="1"/>
    <col min="9724" max="9724" width="69.44140625" style="114" customWidth="1"/>
    <col min="9725" max="9725" width="15.33203125" style="114" customWidth="1"/>
    <col min="9726" max="9726" width="18" style="114" customWidth="1"/>
    <col min="9727" max="9727" width="20.5546875" style="114" customWidth="1"/>
    <col min="9728" max="9728" width="39.6640625" style="114" customWidth="1"/>
    <col min="9729" max="9729" width="16.44140625" style="114" customWidth="1"/>
    <col min="9730" max="9730" width="15.109375" style="114" customWidth="1"/>
    <col min="9731" max="9731" width="16.33203125" style="114" customWidth="1"/>
    <col min="9732" max="9732" width="9.109375" style="114"/>
    <col min="9733" max="9733" width="12.33203125" style="114" customWidth="1"/>
    <col min="9734" max="9736" width="9.109375" style="114"/>
    <col min="9737" max="9737" width="12" style="114" bestFit="1" customWidth="1"/>
    <col min="9738" max="9978" width="9.109375" style="114"/>
    <col min="9979" max="9979" width="7.6640625" style="114" customWidth="1"/>
    <col min="9980" max="9980" width="69.44140625" style="114" customWidth="1"/>
    <col min="9981" max="9981" width="15.33203125" style="114" customWidth="1"/>
    <col min="9982" max="9982" width="18" style="114" customWidth="1"/>
    <col min="9983" max="9983" width="20.5546875" style="114" customWidth="1"/>
    <col min="9984" max="9984" width="39.6640625" style="114" customWidth="1"/>
    <col min="9985" max="9985" width="16.44140625" style="114" customWidth="1"/>
    <col min="9986" max="9986" width="15.109375" style="114" customWidth="1"/>
    <col min="9987" max="9987" width="16.33203125" style="114" customWidth="1"/>
    <col min="9988" max="9988" width="9.109375" style="114"/>
    <col min="9989" max="9989" width="12.33203125" style="114" customWidth="1"/>
    <col min="9990" max="9992" width="9.109375" style="114"/>
    <col min="9993" max="9993" width="12" style="114" bestFit="1" customWidth="1"/>
    <col min="9994" max="10234" width="9.109375" style="114"/>
    <col min="10235" max="10235" width="7.6640625" style="114" customWidth="1"/>
    <col min="10236" max="10236" width="69.44140625" style="114" customWidth="1"/>
    <col min="10237" max="10237" width="15.33203125" style="114" customWidth="1"/>
    <col min="10238" max="10238" width="18" style="114" customWidth="1"/>
    <col min="10239" max="10239" width="20.5546875" style="114" customWidth="1"/>
    <col min="10240" max="10240" width="39.6640625" style="114" customWidth="1"/>
    <col min="10241" max="10241" width="16.44140625" style="114" customWidth="1"/>
    <col min="10242" max="10242" width="15.109375" style="114" customWidth="1"/>
    <col min="10243" max="10243" width="16.33203125" style="114" customWidth="1"/>
    <col min="10244" max="10244" width="9.109375" style="114"/>
    <col min="10245" max="10245" width="12.33203125" style="114" customWidth="1"/>
    <col min="10246" max="10248" width="9.109375" style="114"/>
    <col min="10249" max="10249" width="12" style="114" bestFit="1" customWidth="1"/>
    <col min="10250" max="10490" width="9.109375" style="114"/>
    <col min="10491" max="10491" width="7.6640625" style="114" customWidth="1"/>
    <col min="10492" max="10492" width="69.44140625" style="114" customWidth="1"/>
    <col min="10493" max="10493" width="15.33203125" style="114" customWidth="1"/>
    <col min="10494" max="10494" width="18" style="114" customWidth="1"/>
    <col min="10495" max="10495" width="20.5546875" style="114" customWidth="1"/>
    <col min="10496" max="10496" width="39.6640625" style="114" customWidth="1"/>
    <col min="10497" max="10497" width="16.44140625" style="114" customWidth="1"/>
    <col min="10498" max="10498" width="15.109375" style="114" customWidth="1"/>
    <col min="10499" max="10499" width="16.33203125" style="114" customWidth="1"/>
    <col min="10500" max="10500" width="9.109375" style="114"/>
    <col min="10501" max="10501" width="12.33203125" style="114" customWidth="1"/>
    <col min="10502" max="10504" width="9.109375" style="114"/>
    <col min="10505" max="10505" width="12" style="114" bestFit="1" customWidth="1"/>
    <col min="10506" max="10746" width="9.109375" style="114"/>
    <col min="10747" max="10747" width="7.6640625" style="114" customWidth="1"/>
    <col min="10748" max="10748" width="69.44140625" style="114" customWidth="1"/>
    <col min="10749" max="10749" width="15.33203125" style="114" customWidth="1"/>
    <col min="10750" max="10750" width="18" style="114" customWidth="1"/>
    <col min="10751" max="10751" width="20.5546875" style="114" customWidth="1"/>
    <col min="10752" max="10752" width="39.6640625" style="114" customWidth="1"/>
    <col min="10753" max="10753" width="16.44140625" style="114" customWidth="1"/>
    <col min="10754" max="10754" width="15.109375" style="114" customWidth="1"/>
    <col min="10755" max="10755" width="16.33203125" style="114" customWidth="1"/>
    <col min="10756" max="10756" width="9.109375" style="114"/>
    <col min="10757" max="10757" width="12.33203125" style="114" customWidth="1"/>
    <col min="10758" max="10760" width="9.109375" style="114"/>
    <col min="10761" max="10761" width="12" style="114" bestFit="1" customWidth="1"/>
    <col min="10762" max="11002" width="9.109375" style="114"/>
    <col min="11003" max="11003" width="7.6640625" style="114" customWidth="1"/>
    <col min="11004" max="11004" width="69.44140625" style="114" customWidth="1"/>
    <col min="11005" max="11005" width="15.33203125" style="114" customWidth="1"/>
    <col min="11006" max="11006" width="18" style="114" customWidth="1"/>
    <col min="11007" max="11007" width="20.5546875" style="114" customWidth="1"/>
    <col min="11008" max="11008" width="39.6640625" style="114" customWidth="1"/>
    <col min="11009" max="11009" width="16.44140625" style="114" customWidth="1"/>
    <col min="11010" max="11010" width="15.109375" style="114" customWidth="1"/>
    <col min="11011" max="11011" width="16.33203125" style="114" customWidth="1"/>
    <col min="11012" max="11012" width="9.109375" style="114"/>
    <col min="11013" max="11013" width="12.33203125" style="114" customWidth="1"/>
    <col min="11014" max="11016" width="9.109375" style="114"/>
    <col min="11017" max="11017" width="12" style="114" bestFit="1" customWidth="1"/>
    <col min="11018" max="11258" width="9.109375" style="114"/>
    <col min="11259" max="11259" width="7.6640625" style="114" customWidth="1"/>
    <col min="11260" max="11260" width="69.44140625" style="114" customWidth="1"/>
    <col min="11261" max="11261" width="15.33203125" style="114" customWidth="1"/>
    <col min="11262" max="11262" width="18" style="114" customWidth="1"/>
    <col min="11263" max="11263" width="20.5546875" style="114" customWidth="1"/>
    <col min="11264" max="11264" width="39.6640625" style="114" customWidth="1"/>
    <col min="11265" max="11265" width="16.44140625" style="114" customWidth="1"/>
    <col min="11266" max="11266" width="15.109375" style="114" customWidth="1"/>
    <col min="11267" max="11267" width="16.33203125" style="114" customWidth="1"/>
    <col min="11268" max="11268" width="9.109375" style="114"/>
    <col min="11269" max="11269" width="12.33203125" style="114" customWidth="1"/>
    <col min="11270" max="11272" width="9.109375" style="114"/>
    <col min="11273" max="11273" width="12" style="114" bestFit="1" customWidth="1"/>
    <col min="11274" max="11514" width="9.109375" style="114"/>
    <col min="11515" max="11515" width="7.6640625" style="114" customWidth="1"/>
    <col min="11516" max="11516" width="69.44140625" style="114" customWidth="1"/>
    <col min="11517" max="11517" width="15.33203125" style="114" customWidth="1"/>
    <col min="11518" max="11518" width="18" style="114" customWidth="1"/>
    <col min="11519" max="11519" width="20.5546875" style="114" customWidth="1"/>
    <col min="11520" max="11520" width="39.6640625" style="114" customWidth="1"/>
    <col min="11521" max="11521" width="16.44140625" style="114" customWidth="1"/>
    <col min="11522" max="11522" width="15.109375" style="114" customWidth="1"/>
    <col min="11523" max="11523" width="16.33203125" style="114" customWidth="1"/>
    <col min="11524" max="11524" width="9.109375" style="114"/>
    <col min="11525" max="11525" width="12.33203125" style="114" customWidth="1"/>
    <col min="11526" max="11528" width="9.109375" style="114"/>
    <col min="11529" max="11529" width="12" style="114" bestFit="1" customWidth="1"/>
    <col min="11530" max="11770" width="9.109375" style="114"/>
    <col min="11771" max="11771" width="7.6640625" style="114" customWidth="1"/>
    <col min="11772" max="11772" width="69.44140625" style="114" customWidth="1"/>
    <col min="11773" max="11773" width="15.33203125" style="114" customWidth="1"/>
    <col min="11774" max="11774" width="18" style="114" customWidth="1"/>
    <col min="11775" max="11775" width="20.5546875" style="114" customWidth="1"/>
    <col min="11776" max="11776" width="39.6640625" style="114" customWidth="1"/>
    <col min="11777" max="11777" width="16.44140625" style="114" customWidth="1"/>
    <col min="11778" max="11778" width="15.109375" style="114" customWidth="1"/>
    <col min="11779" max="11779" width="16.33203125" style="114" customWidth="1"/>
    <col min="11780" max="11780" width="9.109375" style="114"/>
    <col min="11781" max="11781" width="12.33203125" style="114" customWidth="1"/>
    <col min="11782" max="11784" width="9.109375" style="114"/>
    <col min="11785" max="11785" width="12" style="114" bestFit="1" customWidth="1"/>
    <col min="11786" max="12026" width="9.109375" style="114"/>
    <col min="12027" max="12027" width="7.6640625" style="114" customWidth="1"/>
    <col min="12028" max="12028" width="69.44140625" style="114" customWidth="1"/>
    <col min="12029" max="12029" width="15.33203125" style="114" customWidth="1"/>
    <col min="12030" max="12030" width="18" style="114" customWidth="1"/>
    <col min="12031" max="12031" width="20.5546875" style="114" customWidth="1"/>
    <col min="12032" max="12032" width="39.6640625" style="114" customWidth="1"/>
    <col min="12033" max="12033" width="16.44140625" style="114" customWidth="1"/>
    <col min="12034" max="12034" width="15.109375" style="114" customWidth="1"/>
    <col min="12035" max="12035" width="16.33203125" style="114" customWidth="1"/>
    <col min="12036" max="12036" width="9.109375" style="114"/>
    <col min="12037" max="12037" width="12.33203125" style="114" customWidth="1"/>
    <col min="12038" max="12040" width="9.109375" style="114"/>
    <col min="12041" max="12041" width="12" style="114" bestFit="1" customWidth="1"/>
    <col min="12042" max="12282" width="9.109375" style="114"/>
    <col min="12283" max="12283" width="7.6640625" style="114" customWidth="1"/>
    <col min="12284" max="12284" width="69.44140625" style="114" customWidth="1"/>
    <col min="12285" max="12285" width="15.33203125" style="114" customWidth="1"/>
    <col min="12286" max="12286" width="18" style="114" customWidth="1"/>
    <col min="12287" max="12287" width="20.5546875" style="114" customWidth="1"/>
    <col min="12288" max="12288" width="39.6640625" style="114" customWidth="1"/>
    <col min="12289" max="12289" width="16.44140625" style="114" customWidth="1"/>
    <col min="12290" max="12290" width="15.109375" style="114" customWidth="1"/>
    <col min="12291" max="12291" width="16.33203125" style="114" customWidth="1"/>
    <col min="12292" max="12292" width="9.109375" style="114"/>
    <col min="12293" max="12293" width="12.33203125" style="114" customWidth="1"/>
    <col min="12294" max="12296" width="9.109375" style="114"/>
    <col min="12297" max="12297" width="12" style="114" bestFit="1" customWidth="1"/>
    <col min="12298" max="12538" width="9.109375" style="114"/>
    <col min="12539" max="12539" width="7.6640625" style="114" customWidth="1"/>
    <col min="12540" max="12540" width="69.44140625" style="114" customWidth="1"/>
    <col min="12541" max="12541" width="15.33203125" style="114" customWidth="1"/>
    <col min="12542" max="12542" width="18" style="114" customWidth="1"/>
    <col min="12543" max="12543" width="20.5546875" style="114" customWidth="1"/>
    <col min="12544" max="12544" width="39.6640625" style="114" customWidth="1"/>
    <col min="12545" max="12545" width="16.44140625" style="114" customWidth="1"/>
    <col min="12546" max="12546" width="15.109375" style="114" customWidth="1"/>
    <col min="12547" max="12547" width="16.33203125" style="114" customWidth="1"/>
    <col min="12548" max="12548" width="9.109375" style="114"/>
    <col min="12549" max="12549" width="12.33203125" style="114" customWidth="1"/>
    <col min="12550" max="12552" width="9.109375" style="114"/>
    <col min="12553" max="12553" width="12" style="114" bestFit="1" customWidth="1"/>
    <col min="12554" max="12794" width="9.109375" style="114"/>
    <col min="12795" max="12795" width="7.6640625" style="114" customWidth="1"/>
    <col min="12796" max="12796" width="69.44140625" style="114" customWidth="1"/>
    <col min="12797" max="12797" width="15.33203125" style="114" customWidth="1"/>
    <col min="12798" max="12798" width="18" style="114" customWidth="1"/>
    <col min="12799" max="12799" width="20.5546875" style="114" customWidth="1"/>
    <col min="12800" max="12800" width="39.6640625" style="114" customWidth="1"/>
    <col min="12801" max="12801" width="16.44140625" style="114" customWidth="1"/>
    <col min="12802" max="12802" width="15.109375" style="114" customWidth="1"/>
    <col min="12803" max="12803" width="16.33203125" style="114" customWidth="1"/>
    <col min="12804" max="12804" width="9.109375" style="114"/>
    <col min="12805" max="12805" width="12.33203125" style="114" customWidth="1"/>
    <col min="12806" max="12808" width="9.109375" style="114"/>
    <col min="12809" max="12809" width="12" style="114" bestFit="1" customWidth="1"/>
    <col min="12810" max="13050" width="9.109375" style="114"/>
    <col min="13051" max="13051" width="7.6640625" style="114" customWidth="1"/>
    <col min="13052" max="13052" width="69.44140625" style="114" customWidth="1"/>
    <col min="13053" max="13053" width="15.33203125" style="114" customWidth="1"/>
    <col min="13054" max="13054" width="18" style="114" customWidth="1"/>
    <col min="13055" max="13055" width="20.5546875" style="114" customWidth="1"/>
    <col min="13056" max="13056" width="39.6640625" style="114" customWidth="1"/>
    <col min="13057" max="13057" width="16.44140625" style="114" customWidth="1"/>
    <col min="13058" max="13058" width="15.109375" style="114" customWidth="1"/>
    <col min="13059" max="13059" width="16.33203125" style="114" customWidth="1"/>
    <col min="13060" max="13060" width="9.109375" style="114"/>
    <col min="13061" max="13061" width="12.33203125" style="114" customWidth="1"/>
    <col min="13062" max="13064" width="9.109375" style="114"/>
    <col min="13065" max="13065" width="12" style="114" bestFit="1" customWidth="1"/>
    <col min="13066" max="13306" width="9.109375" style="114"/>
    <col min="13307" max="13307" width="7.6640625" style="114" customWidth="1"/>
    <col min="13308" max="13308" width="69.44140625" style="114" customWidth="1"/>
    <col min="13309" max="13309" width="15.33203125" style="114" customWidth="1"/>
    <col min="13310" max="13310" width="18" style="114" customWidth="1"/>
    <col min="13311" max="13311" width="20.5546875" style="114" customWidth="1"/>
    <col min="13312" max="13312" width="39.6640625" style="114" customWidth="1"/>
    <col min="13313" max="13313" width="16.44140625" style="114" customWidth="1"/>
    <col min="13314" max="13314" width="15.109375" style="114" customWidth="1"/>
    <col min="13315" max="13315" width="16.33203125" style="114" customWidth="1"/>
    <col min="13316" max="13316" width="9.109375" style="114"/>
    <col min="13317" max="13317" width="12.33203125" style="114" customWidth="1"/>
    <col min="13318" max="13320" width="9.109375" style="114"/>
    <col min="13321" max="13321" width="12" style="114" bestFit="1" customWidth="1"/>
    <col min="13322" max="13562" width="9.109375" style="114"/>
    <col min="13563" max="13563" width="7.6640625" style="114" customWidth="1"/>
    <col min="13564" max="13564" width="69.44140625" style="114" customWidth="1"/>
    <col min="13565" max="13565" width="15.33203125" style="114" customWidth="1"/>
    <col min="13566" max="13566" width="18" style="114" customWidth="1"/>
    <col min="13567" max="13567" width="20.5546875" style="114" customWidth="1"/>
    <col min="13568" max="13568" width="39.6640625" style="114" customWidth="1"/>
    <col min="13569" max="13569" width="16.44140625" style="114" customWidth="1"/>
    <col min="13570" max="13570" width="15.109375" style="114" customWidth="1"/>
    <col min="13571" max="13571" width="16.33203125" style="114" customWidth="1"/>
    <col min="13572" max="13572" width="9.109375" style="114"/>
    <col min="13573" max="13573" width="12.33203125" style="114" customWidth="1"/>
    <col min="13574" max="13576" width="9.109375" style="114"/>
    <col min="13577" max="13577" width="12" style="114" bestFit="1" customWidth="1"/>
    <col min="13578" max="13818" width="9.109375" style="114"/>
    <col min="13819" max="13819" width="7.6640625" style="114" customWidth="1"/>
    <col min="13820" max="13820" width="69.44140625" style="114" customWidth="1"/>
    <col min="13821" max="13821" width="15.33203125" style="114" customWidth="1"/>
    <col min="13822" max="13822" width="18" style="114" customWidth="1"/>
    <col min="13823" max="13823" width="20.5546875" style="114" customWidth="1"/>
    <col min="13824" max="13824" width="39.6640625" style="114" customWidth="1"/>
    <col min="13825" max="13825" width="16.44140625" style="114" customWidth="1"/>
    <col min="13826" max="13826" width="15.109375" style="114" customWidth="1"/>
    <col min="13827" max="13827" width="16.33203125" style="114" customWidth="1"/>
    <col min="13828" max="13828" width="9.109375" style="114"/>
    <col min="13829" max="13829" width="12.33203125" style="114" customWidth="1"/>
    <col min="13830" max="13832" width="9.109375" style="114"/>
    <col min="13833" max="13833" width="12" style="114" bestFit="1" customWidth="1"/>
    <col min="13834" max="14074" width="9.109375" style="114"/>
    <col min="14075" max="14075" width="7.6640625" style="114" customWidth="1"/>
    <col min="14076" max="14076" width="69.44140625" style="114" customWidth="1"/>
    <col min="14077" max="14077" width="15.33203125" style="114" customWidth="1"/>
    <col min="14078" max="14078" width="18" style="114" customWidth="1"/>
    <col min="14079" max="14079" width="20.5546875" style="114" customWidth="1"/>
    <col min="14080" max="14080" width="39.6640625" style="114" customWidth="1"/>
    <col min="14081" max="14081" width="16.44140625" style="114" customWidth="1"/>
    <col min="14082" max="14082" width="15.109375" style="114" customWidth="1"/>
    <col min="14083" max="14083" width="16.33203125" style="114" customWidth="1"/>
    <col min="14084" max="14084" width="9.109375" style="114"/>
    <col min="14085" max="14085" width="12.33203125" style="114" customWidth="1"/>
    <col min="14086" max="14088" width="9.109375" style="114"/>
    <col min="14089" max="14089" width="12" style="114" bestFit="1" customWidth="1"/>
    <col min="14090" max="14330" width="9.109375" style="114"/>
    <col min="14331" max="14331" width="7.6640625" style="114" customWidth="1"/>
    <col min="14332" max="14332" width="69.44140625" style="114" customWidth="1"/>
    <col min="14333" max="14333" width="15.33203125" style="114" customWidth="1"/>
    <col min="14334" max="14334" width="18" style="114" customWidth="1"/>
    <col min="14335" max="14335" width="20.5546875" style="114" customWidth="1"/>
    <col min="14336" max="14336" width="39.6640625" style="114" customWidth="1"/>
    <col min="14337" max="14337" width="16.44140625" style="114" customWidth="1"/>
    <col min="14338" max="14338" width="15.109375" style="114" customWidth="1"/>
    <col min="14339" max="14339" width="16.33203125" style="114" customWidth="1"/>
    <col min="14340" max="14340" width="9.109375" style="114"/>
    <col min="14341" max="14341" width="12.33203125" style="114" customWidth="1"/>
    <col min="14342" max="14344" width="9.109375" style="114"/>
    <col min="14345" max="14345" width="12" style="114" bestFit="1" customWidth="1"/>
    <col min="14346" max="14586" width="9.109375" style="114"/>
    <col min="14587" max="14587" width="7.6640625" style="114" customWidth="1"/>
    <col min="14588" max="14588" width="69.44140625" style="114" customWidth="1"/>
    <col min="14589" max="14589" width="15.33203125" style="114" customWidth="1"/>
    <col min="14590" max="14590" width="18" style="114" customWidth="1"/>
    <col min="14591" max="14591" width="20.5546875" style="114" customWidth="1"/>
    <col min="14592" max="14592" width="39.6640625" style="114" customWidth="1"/>
    <col min="14593" max="14593" width="16.44140625" style="114" customWidth="1"/>
    <col min="14594" max="14594" width="15.109375" style="114" customWidth="1"/>
    <col min="14595" max="14595" width="16.33203125" style="114" customWidth="1"/>
    <col min="14596" max="14596" width="9.109375" style="114"/>
    <col min="14597" max="14597" width="12.33203125" style="114" customWidth="1"/>
    <col min="14598" max="14600" width="9.109375" style="114"/>
    <col min="14601" max="14601" width="12" style="114" bestFit="1" customWidth="1"/>
    <col min="14602" max="14842" width="9.109375" style="114"/>
    <col min="14843" max="14843" width="7.6640625" style="114" customWidth="1"/>
    <col min="14844" max="14844" width="69.44140625" style="114" customWidth="1"/>
    <col min="14845" max="14845" width="15.33203125" style="114" customWidth="1"/>
    <col min="14846" max="14846" width="18" style="114" customWidth="1"/>
    <col min="14847" max="14847" width="20.5546875" style="114" customWidth="1"/>
    <col min="14848" max="14848" width="39.6640625" style="114" customWidth="1"/>
    <col min="14849" max="14849" width="16.44140625" style="114" customWidth="1"/>
    <col min="14850" max="14850" width="15.109375" style="114" customWidth="1"/>
    <col min="14851" max="14851" width="16.33203125" style="114" customWidth="1"/>
    <col min="14852" max="14852" width="9.109375" style="114"/>
    <col min="14853" max="14853" width="12.33203125" style="114" customWidth="1"/>
    <col min="14854" max="14856" width="9.109375" style="114"/>
    <col min="14857" max="14857" width="12" style="114" bestFit="1" customWidth="1"/>
    <col min="14858" max="15098" width="9.109375" style="114"/>
    <col min="15099" max="15099" width="7.6640625" style="114" customWidth="1"/>
    <col min="15100" max="15100" width="69.44140625" style="114" customWidth="1"/>
    <col min="15101" max="15101" width="15.33203125" style="114" customWidth="1"/>
    <col min="15102" max="15102" width="18" style="114" customWidth="1"/>
    <col min="15103" max="15103" width="20.5546875" style="114" customWidth="1"/>
    <col min="15104" max="15104" width="39.6640625" style="114" customWidth="1"/>
    <col min="15105" max="15105" width="16.44140625" style="114" customWidth="1"/>
    <col min="15106" max="15106" width="15.109375" style="114" customWidth="1"/>
    <col min="15107" max="15107" width="16.33203125" style="114" customWidth="1"/>
    <col min="15108" max="15108" width="9.109375" style="114"/>
    <col min="15109" max="15109" width="12.33203125" style="114" customWidth="1"/>
    <col min="15110" max="15112" width="9.109375" style="114"/>
    <col min="15113" max="15113" width="12" style="114" bestFit="1" customWidth="1"/>
    <col min="15114" max="15354" width="9.109375" style="114"/>
    <col min="15355" max="15355" width="7.6640625" style="114" customWidth="1"/>
    <col min="15356" max="15356" width="69.44140625" style="114" customWidth="1"/>
    <col min="15357" max="15357" width="15.33203125" style="114" customWidth="1"/>
    <col min="15358" max="15358" width="18" style="114" customWidth="1"/>
    <col min="15359" max="15359" width="20.5546875" style="114" customWidth="1"/>
    <col min="15360" max="15360" width="39.6640625" style="114" customWidth="1"/>
    <col min="15361" max="15361" width="16.44140625" style="114" customWidth="1"/>
    <col min="15362" max="15362" width="15.109375" style="114" customWidth="1"/>
    <col min="15363" max="15363" width="16.33203125" style="114" customWidth="1"/>
    <col min="15364" max="15364" width="9.109375" style="114"/>
    <col min="15365" max="15365" width="12.33203125" style="114" customWidth="1"/>
    <col min="15366" max="15368" width="9.109375" style="114"/>
    <col min="15369" max="15369" width="12" style="114" bestFit="1" customWidth="1"/>
    <col min="15370" max="15610" width="9.109375" style="114"/>
    <col min="15611" max="15611" width="7.6640625" style="114" customWidth="1"/>
    <col min="15612" max="15612" width="69.44140625" style="114" customWidth="1"/>
    <col min="15613" max="15613" width="15.33203125" style="114" customWidth="1"/>
    <col min="15614" max="15614" width="18" style="114" customWidth="1"/>
    <col min="15615" max="15615" width="20.5546875" style="114" customWidth="1"/>
    <col min="15616" max="15616" width="39.6640625" style="114" customWidth="1"/>
    <col min="15617" max="15617" width="16.44140625" style="114" customWidth="1"/>
    <col min="15618" max="15618" width="15.109375" style="114" customWidth="1"/>
    <col min="15619" max="15619" width="16.33203125" style="114" customWidth="1"/>
    <col min="15620" max="15620" width="9.109375" style="114"/>
    <col min="15621" max="15621" width="12.33203125" style="114" customWidth="1"/>
    <col min="15622" max="15624" width="9.109375" style="114"/>
    <col min="15625" max="15625" width="12" style="114" bestFit="1" customWidth="1"/>
    <col min="15626" max="15866" width="9.109375" style="114"/>
    <col min="15867" max="15867" width="7.6640625" style="114" customWidth="1"/>
    <col min="15868" max="15868" width="69.44140625" style="114" customWidth="1"/>
    <col min="15869" max="15869" width="15.33203125" style="114" customWidth="1"/>
    <col min="15870" max="15870" width="18" style="114" customWidth="1"/>
    <col min="15871" max="15871" width="20.5546875" style="114" customWidth="1"/>
    <col min="15872" max="15872" width="39.6640625" style="114" customWidth="1"/>
    <col min="15873" max="15873" width="16.44140625" style="114" customWidth="1"/>
    <col min="15874" max="15874" width="15.109375" style="114" customWidth="1"/>
    <col min="15875" max="15875" width="16.33203125" style="114" customWidth="1"/>
    <col min="15876" max="15876" width="9.109375" style="114"/>
    <col min="15877" max="15877" width="12.33203125" style="114" customWidth="1"/>
    <col min="15878" max="15880" width="9.109375" style="114"/>
    <col min="15881" max="15881" width="12" style="114" bestFit="1" customWidth="1"/>
    <col min="15882" max="16122" width="9.109375" style="114"/>
    <col min="16123" max="16123" width="7.6640625" style="114" customWidth="1"/>
    <col min="16124" max="16124" width="69.44140625" style="114" customWidth="1"/>
    <col min="16125" max="16125" width="15.33203125" style="114" customWidth="1"/>
    <col min="16126" max="16126" width="18" style="114" customWidth="1"/>
    <col min="16127" max="16127" width="20.5546875" style="114" customWidth="1"/>
    <col min="16128" max="16128" width="39.6640625" style="114" customWidth="1"/>
    <col min="16129" max="16129" width="16.44140625" style="114" customWidth="1"/>
    <col min="16130" max="16130" width="15.109375" style="114" customWidth="1"/>
    <col min="16131" max="16131" width="16.33203125" style="114" customWidth="1"/>
    <col min="16132" max="16132" width="9.109375" style="114"/>
    <col min="16133" max="16133" width="12.33203125" style="114" customWidth="1"/>
    <col min="16134" max="16136" width="9.109375" style="114"/>
    <col min="16137" max="16137" width="12" style="114" bestFit="1" customWidth="1"/>
    <col min="16138" max="16384" width="9.109375" style="114"/>
  </cols>
  <sheetData>
    <row r="1" spans="1:9" ht="18" x14ac:dyDescent="0.35">
      <c r="A1" s="535"/>
      <c r="B1" s="535"/>
      <c r="C1" s="535"/>
      <c r="D1" s="535"/>
      <c r="E1" s="535"/>
      <c r="F1" s="72" t="s">
        <v>433</v>
      </c>
    </row>
    <row r="2" spans="1:9" ht="18" x14ac:dyDescent="0.35">
      <c r="A2" s="535"/>
      <c r="B2" s="535"/>
      <c r="C2" s="535"/>
      <c r="D2" s="535"/>
      <c r="E2" s="535"/>
      <c r="F2" s="4"/>
    </row>
    <row r="3" spans="1:9" ht="18" x14ac:dyDescent="0.35">
      <c r="A3" s="1200" t="s">
        <v>1004</v>
      </c>
      <c r="B3" s="1240"/>
      <c r="C3" s="1240"/>
      <c r="D3" s="1240"/>
      <c r="E3" s="1240"/>
      <c r="F3" s="1240"/>
    </row>
    <row r="4" spans="1:9" s="13" customFormat="1" ht="27" customHeight="1" x14ac:dyDescent="0.35">
      <c r="A4" s="12" t="s">
        <v>670</v>
      </c>
      <c r="B4" s="12"/>
      <c r="C4" s="12"/>
      <c r="D4" s="12"/>
      <c r="E4" s="12"/>
      <c r="F4" s="12"/>
    </row>
    <row r="5" spans="1:9" s="11" customFormat="1" ht="19.5" customHeight="1" x14ac:dyDescent="0.35">
      <c r="A5" s="14" t="s">
        <v>345</v>
      </c>
      <c r="B5" s="15"/>
      <c r="C5" s="15"/>
      <c r="D5" s="15"/>
      <c r="E5" s="15"/>
      <c r="F5" s="15"/>
    </row>
    <row r="6" spans="1:9" s="1" customFormat="1" ht="37.5" customHeight="1" x14ac:dyDescent="0.35">
      <c r="A6" s="1184" t="s">
        <v>484</v>
      </c>
      <c r="B6" s="1184"/>
      <c r="C6" s="1184"/>
      <c r="D6" s="1184"/>
      <c r="E6" s="16"/>
      <c r="F6" s="16"/>
    </row>
    <row r="7" spans="1:9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9" ht="18" x14ac:dyDescent="0.35">
      <c r="A8" s="79"/>
      <c r="B8" s="535"/>
      <c r="C8" s="535"/>
      <c r="D8" s="535"/>
      <c r="E8" s="535"/>
      <c r="F8" s="535"/>
    </row>
    <row r="9" spans="1:9" s="421" customFormat="1" ht="36" x14ac:dyDescent="0.35">
      <c r="A9" s="81" t="s">
        <v>282</v>
      </c>
      <c r="B9" s="81" t="s">
        <v>297</v>
      </c>
      <c r="C9" s="81" t="s">
        <v>346</v>
      </c>
      <c r="D9" s="544" t="s">
        <v>347</v>
      </c>
      <c r="E9" s="81" t="s">
        <v>348</v>
      </c>
      <c r="F9" s="81" t="s">
        <v>349</v>
      </c>
      <c r="I9" s="546"/>
    </row>
    <row r="10" spans="1:9" s="421" customFormat="1" ht="15.6" x14ac:dyDescent="0.3">
      <c r="A10" s="420">
        <v>1</v>
      </c>
      <c r="B10" s="420">
        <v>2</v>
      </c>
      <c r="C10" s="420">
        <v>3</v>
      </c>
      <c r="D10" s="420">
        <v>4</v>
      </c>
      <c r="E10" s="420">
        <v>5</v>
      </c>
      <c r="F10" s="420" t="s">
        <v>350</v>
      </c>
      <c r="I10" s="546"/>
    </row>
    <row r="11" spans="1:9" s="421" customFormat="1" ht="54" customHeight="1" x14ac:dyDescent="0.35">
      <c r="A11" s="548">
        <v>1</v>
      </c>
      <c r="B11" s="549" t="s">
        <v>351</v>
      </c>
      <c r="C11" s="550">
        <v>1</v>
      </c>
      <c r="D11" s="550">
        <v>12</v>
      </c>
      <c r="E11" s="551">
        <f>F11/D11</f>
        <v>714.16666666666663</v>
      </c>
      <c r="F11" s="295">
        <v>8570</v>
      </c>
      <c r="I11" s="546"/>
    </row>
    <row r="12" spans="1:9" s="421" customFormat="1" ht="54" customHeight="1" x14ac:dyDescent="0.35">
      <c r="A12" s="548">
        <v>2</v>
      </c>
      <c r="B12" s="549" t="s">
        <v>352</v>
      </c>
      <c r="C12" s="550">
        <v>1</v>
      </c>
      <c r="D12" s="550">
        <v>12</v>
      </c>
      <c r="E12" s="551">
        <f t="shared" ref="E12:E14" si="0">F12/D12</f>
        <v>13.333333333333334</v>
      </c>
      <c r="F12" s="295">
        <v>160</v>
      </c>
      <c r="H12" s="553"/>
      <c r="I12" s="546"/>
    </row>
    <row r="13" spans="1:9" s="421" customFormat="1" ht="39.75" customHeight="1" x14ac:dyDescent="0.35">
      <c r="A13" s="548">
        <v>3</v>
      </c>
      <c r="B13" s="549" t="s">
        <v>353</v>
      </c>
      <c r="C13" s="550">
        <v>1</v>
      </c>
      <c r="D13" s="550">
        <v>12</v>
      </c>
      <c r="E13" s="551">
        <f t="shared" si="0"/>
        <v>6846.666666666667</v>
      </c>
      <c r="F13" s="295">
        <v>82160</v>
      </c>
      <c r="I13" s="546"/>
    </row>
    <row r="14" spans="1:9" s="421" customFormat="1" ht="39.75" customHeight="1" x14ac:dyDescent="0.35">
      <c r="A14" s="548">
        <v>4</v>
      </c>
      <c r="B14" s="549" t="s">
        <v>532</v>
      </c>
      <c r="C14" s="550"/>
      <c r="D14" s="550">
        <v>12</v>
      </c>
      <c r="E14" s="551">
        <f t="shared" si="0"/>
        <v>0</v>
      </c>
      <c r="F14" s="295"/>
      <c r="I14" s="546"/>
    </row>
    <row r="15" spans="1:9" s="421" customFormat="1" ht="18" x14ac:dyDescent="0.35">
      <c r="A15" s="555"/>
      <c r="B15" s="556" t="s">
        <v>295</v>
      </c>
      <c r="C15" s="557" t="s">
        <v>305</v>
      </c>
      <c r="D15" s="557" t="s">
        <v>305</v>
      </c>
      <c r="E15" s="557" t="s">
        <v>305</v>
      </c>
      <c r="F15" s="306">
        <f>SUM(F11:F14)</f>
        <v>90890</v>
      </c>
      <c r="I15" s="546"/>
    </row>
    <row r="16" spans="1:9" s="421" customFormat="1" ht="18" x14ac:dyDescent="0.35">
      <c r="A16" s="1"/>
      <c r="B16" s="1"/>
      <c r="C16" s="1"/>
      <c r="D16" s="1"/>
      <c r="E16" s="1"/>
      <c r="F16" s="1"/>
      <c r="I16" s="546"/>
    </row>
    <row r="17" spans="1:9" s="421" customFormat="1" ht="18" x14ac:dyDescent="0.35">
      <c r="A17" s="1"/>
      <c r="B17" s="1"/>
      <c r="C17" s="1"/>
      <c r="D17" s="1"/>
      <c r="E17" s="1"/>
      <c r="F17" s="1"/>
      <c r="I17" s="546"/>
    </row>
    <row r="18" spans="1:9" s="421" customFormat="1" ht="18" x14ac:dyDescent="0.35">
      <c r="A18" s="1"/>
      <c r="B18" s="1"/>
      <c r="C18" s="1"/>
      <c r="D18" s="1"/>
      <c r="E18" s="1"/>
      <c r="F18" s="1"/>
      <c r="I18" s="546"/>
    </row>
    <row r="19" spans="1:9" s="35" customFormat="1" ht="23.25" customHeight="1" x14ac:dyDescent="0.3">
      <c r="A19" s="34" t="s">
        <v>671</v>
      </c>
      <c r="D19" s="115"/>
      <c r="F19" s="115" t="s">
        <v>1143</v>
      </c>
    </row>
    <row r="20" spans="1:9" s="66" customFormat="1" ht="13.2" x14ac:dyDescent="0.3">
      <c r="D20" s="67" t="s">
        <v>131</v>
      </c>
      <c r="F20" s="67" t="s">
        <v>132</v>
      </c>
    </row>
    <row r="21" spans="1:9" s="63" customFormat="1" ht="15.6" x14ac:dyDescent="0.3"/>
    <row r="22" spans="1:9" s="35" customFormat="1" ht="23.25" customHeight="1" x14ac:dyDescent="0.3">
      <c r="A22" s="34" t="s">
        <v>133</v>
      </c>
      <c r="D22" s="115"/>
      <c r="F22" s="115" t="s">
        <v>1144</v>
      </c>
    </row>
    <row r="23" spans="1:9" s="66" customFormat="1" ht="13.2" x14ac:dyDescent="0.3">
      <c r="D23" s="67" t="s">
        <v>131</v>
      </c>
      <c r="F23" s="67" t="s">
        <v>132</v>
      </c>
    </row>
    <row r="24" spans="1:9" s="421" customFormat="1" ht="18" x14ac:dyDescent="0.35">
      <c r="B24" s="357"/>
      <c r="C24" s="357"/>
      <c r="D24" s="357"/>
      <c r="E24" s="561"/>
      <c r="F24" s="561"/>
      <c r="I24" s="546"/>
    </row>
    <row r="25" spans="1:9" ht="18" x14ac:dyDescent="0.35">
      <c r="B25" s="1"/>
      <c r="C25" s="1"/>
      <c r="D25" s="1"/>
      <c r="E25" s="1"/>
      <c r="F25" s="1"/>
    </row>
    <row r="31" spans="1:9" x14ac:dyDescent="0.3">
      <c r="F31" s="562"/>
    </row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81" hidden="1" x14ac:dyDescent="0.3"/>
    <row r="82" hidden="1" x14ac:dyDescent="0.3"/>
    <row r="83" hidden="1" x14ac:dyDescent="0.3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3">
    <tabColor rgb="FFFFC000"/>
    <pageSetUpPr fitToPage="1"/>
  </sheetPr>
  <dimension ref="A1:K205"/>
  <sheetViews>
    <sheetView view="pageBreakPreview" topLeftCell="A4" zoomScale="80" zoomScaleSheetLayoutView="80" workbookViewId="0">
      <selection activeCell="A4" sqref="A1:XFD1048576"/>
    </sheetView>
  </sheetViews>
  <sheetFormatPr defaultRowHeight="18" x14ac:dyDescent="0.35"/>
  <cols>
    <col min="1" max="1" width="8" style="249" customWidth="1"/>
    <col min="2" max="2" width="74.109375" style="249" customWidth="1"/>
    <col min="3" max="3" width="24.6640625" style="249" customWidth="1"/>
    <col min="4" max="4" width="34" style="249" customWidth="1"/>
    <col min="5" max="5" width="29.5546875" style="250" customWidth="1"/>
    <col min="6" max="7" width="22.5546875" style="250" customWidth="1"/>
    <col min="8" max="8" width="38.44140625" style="357" customWidth="1"/>
    <col min="9" max="9" width="35.44140625" style="536" customWidth="1"/>
    <col min="10" max="11" width="21.33203125" style="537" customWidth="1"/>
    <col min="12" max="255" width="9.109375" style="249"/>
    <col min="256" max="256" width="8" style="249" customWidth="1"/>
    <col min="257" max="257" width="74.109375" style="249" customWidth="1"/>
    <col min="258" max="258" width="24.6640625" style="249" customWidth="1"/>
    <col min="259" max="260" width="34" style="249" customWidth="1"/>
    <col min="261" max="261" width="11.6640625" style="249" customWidth="1"/>
    <col min="262" max="511" width="9.109375" style="249"/>
    <col min="512" max="512" width="8" style="249" customWidth="1"/>
    <col min="513" max="513" width="74.109375" style="249" customWidth="1"/>
    <col min="514" max="514" width="24.6640625" style="249" customWidth="1"/>
    <col min="515" max="516" width="34" style="249" customWidth="1"/>
    <col min="517" max="517" width="11.6640625" style="249" customWidth="1"/>
    <col min="518" max="767" width="9.109375" style="249"/>
    <col min="768" max="768" width="8" style="249" customWidth="1"/>
    <col min="769" max="769" width="74.109375" style="249" customWidth="1"/>
    <col min="770" max="770" width="24.6640625" style="249" customWidth="1"/>
    <col min="771" max="772" width="34" style="249" customWidth="1"/>
    <col min="773" max="773" width="11.6640625" style="249" customWidth="1"/>
    <col min="774" max="1023" width="9.109375" style="249"/>
    <col min="1024" max="1024" width="8" style="249" customWidth="1"/>
    <col min="1025" max="1025" width="74.109375" style="249" customWidth="1"/>
    <col min="1026" max="1026" width="24.6640625" style="249" customWidth="1"/>
    <col min="1027" max="1028" width="34" style="249" customWidth="1"/>
    <col min="1029" max="1029" width="11.6640625" style="249" customWidth="1"/>
    <col min="1030" max="1279" width="9.109375" style="249"/>
    <col min="1280" max="1280" width="8" style="249" customWidth="1"/>
    <col min="1281" max="1281" width="74.109375" style="249" customWidth="1"/>
    <col min="1282" max="1282" width="24.6640625" style="249" customWidth="1"/>
    <col min="1283" max="1284" width="34" style="249" customWidth="1"/>
    <col min="1285" max="1285" width="11.6640625" style="249" customWidth="1"/>
    <col min="1286" max="1535" width="9.109375" style="249"/>
    <col min="1536" max="1536" width="8" style="249" customWidth="1"/>
    <col min="1537" max="1537" width="74.109375" style="249" customWidth="1"/>
    <col min="1538" max="1538" width="24.6640625" style="249" customWidth="1"/>
    <col min="1539" max="1540" width="34" style="249" customWidth="1"/>
    <col min="1541" max="1541" width="11.6640625" style="249" customWidth="1"/>
    <col min="1542" max="1791" width="9.109375" style="249"/>
    <col min="1792" max="1792" width="8" style="249" customWidth="1"/>
    <col min="1793" max="1793" width="74.109375" style="249" customWidth="1"/>
    <col min="1794" max="1794" width="24.6640625" style="249" customWidth="1"/>
    <col min="1795" max="1796" width="34" style="249" customWidth="1"/>
    <col min="1797" max="1797" width="11.6640625" style="249" customWidth="1"/>
    <col min="1798" max="2047" width="9.109375" style="249"/>
    <col min="2048" max="2048" width="8" style="249" customWidth="1"/>
    <col min="2049" max="2049" width="74.109375" style="249" customWidth="1"/>
    <col min="2050" max="2050" width="24.6640625" style="249" customWidth="1"/>
    <col min="2051" max="2052" width="34" style="249" customWidth="1"/>
    <col min="2053" max="2053" width="11.6640625" style="249" customWidth="1"/>
    <col min="2054" max="2303" width="9.109375" style="249"/>
    <col min="2304" max="2304" width="8" style="249" customWidth="1"/>
    <col min="2305" max="2305" width="74.109375" style="249" customWidth="1"/>
    <col min="2306" max="2306" width="24.6640625" style="249" customWidth="1"/>
    <col min="2307" max="2308" width="34" style="249" customWidth="1"/>
    <col min="2309" max="2309" width="11.6640625" style="249" customWidth="1"/>
    <col min="2310" max="2559" width="9.109375" style="249"/>
    <col min="2560" max="2560" width="8" style="249" customWidth="1"/>
    <col min="2561" max="2561" width="74.109375" style="249" customWidth="1"/>
    <col min="2562" max="2562" width="24.6640625" style="249" customWidth="1"/>
    <col min="2563" max="2564" width="34" style="249" customWidth="1"/>
    <col min="2565" max="2565" width="11.6640625" style="249" customWidth="1"/>
    <col min="2566" max="2815" width="9.109375" style="249"/>
    <col min="2816" max="2816" width="8" style="249" customWidth="1"/>
    <col min="2817" max="2817" width="74.109375" style="249" customWidth="1"/>
    <col min="2818" max="2818" width="24.6640625" style="249" customWidth="1"/>
    <col min="2819" max="2820" width="34" style="249" customWidth="1"/>
    <col min="2821" max="2821" width="11.6640625" style="249" customWidth="1"/>
    <col min="2822" max="3071" width="9.109375" style="249"/>
    <col min="3072" max="3072" width="8" style="249" customWidth="1"/>
    <col min="3073" max="3073" width="74.109375" style="249" customWidth="1"/>
    <col min="3074" max="3074" width="24.6640625" style="249" customWidth="1"/>
    <col min="3075" max="3076" width="34" style="249" customWidth="1"/>
    <col min="3077" max="3077" width="11.6640625" style="249" customWidth="1"/>
    <col min="3078" max="3327" width="9.109375" style="249"/>
    <col min="3328" max="3328" width="8" style="249" customWidth="1"/>
    <col min="3329" max="3329" width="74.109375" style="249" customWidth="1"/>
    <col min="3330" max="3330" width="24.6640625" style="249" customWidth="1"/>
    <col min="3331" max="3332" width="34" style="249" customWidth="1"/>
    <col min="3333" max="3333" width="11.6640625" style="249" customWidth="1"/>
    <col min="3334" max="3583" width="9.109375" style="249"/>
    <col min="3584" max="3584" width="8" style="249" customWidth="1"/>
    <col min="3585" max="3585" width="74.109375" style="249" customWidth="1"/>
    <col min="3586" max="3586" width="24.6640625" style="249" customWidth="1"/>
    <col min="3587" max="3588" width="34" style="249" customWidth="1"/>
    <col min="3589" max="3589" width="11.6640625" style="249" customWidth="1"/>
    <col min="3590" max="3839" width="9.109375" style="249"/>
    <col min="3840" max="3840" width="8" style="249" customWidth="1"/>
    <col min="3841" max="3841" width="74.109375" style="249" customWidth="1"/>
    <col min="3842" max="3842" width="24.6640625" style="249" customWidth="1"/>
    <col min="3843" max="3844" width="34" style="249" customWidth="1"/>
    <col min="3845" max="3845" width="11.6640625" style="249" customWidth="1"/>
    <col min="3846" max="4095" width="9.109375" style="249"/>
    <col min="4096" max="4096" width="8" style="249" customWidth="1"/>
    <col min="4097" max="4097" width="74.109375" style="249" customWidth="1"/>
    <col min="4098" max="4098" width="24.6640625" style="249" customWidth="1"/>
    <col min="4099" max="4100" width="34" style="249" customWidth="1"/>
    <col min="4101" max="4101" width="11.6640625" style="249" customWidth="1"/>
    <col min="4102" max="4351" width="9.109375" style="249"/>
    <col min="4352" max="4352" width="8" style="249" customWidth="1"/>
    <col min="4353" max="4353" width="74.109375" style="249" customWidth="1"/>
    <col min="4354" max="4354" width="24.6640625" style="249" customWidth="1"/>
    <col min="4355" max="4356" width="34" style="249" customWidth="1"/>
    <col min="4357" max="4357" width="11.6640625" style="249" customWidth="1"/>
    <col min="4358" max="4607" width="9.109375" style="249"/>
    <col min="4608" max="4608" width="8" style="249" customWidth="1"/>
    <col min="4609" max="4609" width="74.109375" style="249" customWidth="1"/>
    <col min="4610" max="4610" width="24.6640625" style="249" customWidth="1"/>
    <col min="4611" max="4612" width="34" style="249" customWidth="1"/>
    <col min="4613" max="4613" width="11.6640625" style="249" customWidth="1"/>
    <col min="4614" max="4863" width="9.109375" style="249"/>
    <col min="4864" max="4864" width="8" style="249" customWidth="1"/>
    <col min="4865" max="4865" width="74.109375" style="249" customWidth="1"/>
    <col min="4866" max="4866" width="24.6640625" style="249" customWidth="1"/>
    <col min="4867" max="4868" width="34" style="249" customWidth="1"/>
    <col min="4869" max="4869" width="11.6640625" style="249" customWidth="1"/>
    <col min="4870" max="5119" width="9.109375" style="249"/>
    <col min="5120" max="5120" width="8" style="249" customWidth="1"/>
    <col min="5121" max="5121" width="74.109375" style="249" customWidth="1"/>
    <col min="5122" max="5122" width="24.6640625" style="249" customWidth="1"/>
    <col min="5123" max="5124" width="34" style="249" customWidth="1"/>
    <col min="5125" max="5125" width="11.6640625" style="249" customWidth="1"/>
    <col min="5126" max="5375" width="9.109375" style="249"/>
    <col min="5376" max="5376" width="8" style="249" customWidth="1"/>
    <col min="5377" max="5377" width="74.109375" style="249" customWidth="1"/>
    <col min="5378" max="5378" width="24.6640625" style="249" customWidth="1"/>
    <col min="5379" max="5380" width="34" style="249" customWidth="1"/>
    <col min="5381" max="5381" width="11.6640625" style="249" customWidth="1"/>
    <col min="5382" max="5631" width="9.109375" style="249"/>
    <col min="5632" max="5632" width="8" style="249" customWidth="1"/>
    <col min="5633" max="5633" width="74.109375" style="249" customWidth="1"/>
    <col min="5634" max="5634" width="24.6640625" style="249" customWidth="1"/>
    <col min="5635" max="5636" width="34" style="249" customWidth="1"/>
    <col min="5637" max="5637" width="11.6640625" style="249" customWidth="1"/>
    <col min="5638" max="5887" width="9.109375" style="249"/>
    <col min="5888" max="5888" width="8" style="249" customWidth="1"/>
    <col min="5889" max="5889" width="74.109375" style="249" customWidth="1"/>
    <col min="5890" max="5890" width="24.6640625" style="249" customWidth="1"/>
    <col min="5891" max="5892" width="34" style="249" customWidth="1"/>
    <col min="5893" max="5893" width="11.6640625" style="249" customWidth="1"/>
    <col min="5894" max="6143" width="9.109375" style="249"/>
    <col min="6144" max="6144" width="8" style="249" customWidth="1"/>
    <col min="6145" max="6145" width="74.109375" style="249" customWidth="1"/>
    <col min="6146" max="6146" width="24.6640625" style="249" customWidth="1"/>
    <col min="6147" max="6148" width="34" style="249" customWidth="1"/>
    <col min="6149" max="6149" width="11.6640625" style="249" customWidth="1"/>
    <col min="6150" max="6399" width="9.109375" style="249"/>
    <col min="6400" max="6400" width="8" style="249" customWidth="1"/>
    <col min="6401" max="6401" width="74.109375" style="249" customWidth="1"/>
    <col min="6402" max="6402" width="24.6640625" style="249" customWidth="1"/>
    <col min="6403" max="6404" width="34" style="249" customWidth="1"/>
    <col min="6405" max="6405" width="11.6640625" style="249" customWidth="1"/>
    <col min="6406" max="6655" width="9.109375" style="249"/>
    <col min="6656" max="6656" width="8" style="249" customWidth="1"/>
    <col min="6657" max="6657" width="74.109375" style="249" customWidth="1"/>
    <col min="6658" max="6658" width="24.6640625" style="249" customWidth="1"/>
    <col min="6659" max="6660" width="34" style="249" customWidth="1"/>
    <col min="6661" max="6661" width="11.6640625" style="249" customWidth="1"/>
    <col min="6662" max="6911" width="9.109375" style="249"/>
    <col min="6912" max="6912" width="8" style="249" customWidth="1"/>
    <col min="6913" max="6913" width="74.109375" style="249" customWidth="1"/>
    <col min="6914" max="6914" width="24.6640625" style="249" customWidth="1"/>
    <col min="6915" max="6916" width="34" style="249" customWidth="1"/>
    <col min="6917" max="6917" width="11.6640625" style="249" customWidth="1"/>
    <col min="6918" max="7167" width="9.109375" style="249"/>
    <col min="7168" max="7168" width="8" style="249" customWidth="1"/>
    <col min="7169" max="7169" width="74.109375" style="249" customWidth="1"/>
    <col min="7170" max="7170" width="24.6640625" style="249" customWidth="1"/>
    <col min="7171" max="7172" width="34" style="249" customWidth="1"/>
    <col min="7173" max="7173" width="11.6640625" style="249" customWidth="1"/>
    <col min="7174" max="7423" width="9.109375" style="249"/>
    <col min="7424" max="7424" width="8" style="249" customWidth="1"/>
    <col min="7425" max="7425" width="74.109375" style="249" customWidth="1"/>
    <col min="7426" max="7426" width="24.6640625" style="249" customWidth="1"/>
    <col min="7427" max="7428" width="34" style="249" customWidth="1"/>
    <col min="7429" max="7429" width="11.6640625" style="249" customWidth="1"/>
    <col min="7430" max="7679" width="9.109375" style="249"/>
    <col min="7680" max="7680" width="8" style="249" customWidth="1"/>
    <col min="7681" max="7681" width="74.109375" style="249" customWidth="1"/>
    <col min="7682" max="7682" width="24.6640625" style="249" customWidth="1"/>
    <col min="7683" max="7684" width="34" style="249" customWidth="1"/>
    <col min="7685" max="7685" width="11.6640625" style="249" customWidth="1"/>
    <col min="7686" max="7935" width="9.109375" style="249"/>
    <col min="7936" max="7936" width="8" style="249" customWidth="1"/>
    <col min="7937" max="7937" width="74.109375" style="249" customWidth="1"/>
    <col min="7938" max="7938" width="24.6640625" style="249" customWidth="1"/>
    <col min="7939" max="7940" width="34" style="249" customWidth="1"/>
    <col min="7941" max="7941" width="11.6640625" style="249" customWidth="1"/>
    <col min="7942" max="8191" width="9.109375" style="249"/>
    <col min="8192" max="8192" width="8" style="249" customWidth="1"/>
    <col min="8193" max="8193" width="74.109375" style="249" customWidth="1"/>
    <col min="8194" max="8194" width="24.6640625" style="249" customWidth="1"/>
    <col min="8195" max="8196" width="34" style="249" customWidth="1"/>
    <col min="8197" max="8197" width="11.6640625" style="249" customWidth="1"/>
    <col min="8198" max="8447" width="9.109375" style="249"/>
    <col min="8448" max="8448" width="8" style="249" customWidth="1"/>
    <col min="8449" max="8449" width="74.109375" style="249" customWidth="1"/>
    <col min="8450" max="8450" width="24.6640625" style="249" customWidth="1"/>
    <col min="8451" max="8452" width="34" style="249" customWidth="1"/>
    <col min="8453" max="8453" width="11.6640625" style="249" customWidth="1"/>
    <col min="8454" max="8703" width="9.109375" style="249"/>
    <col min="8704" max="8704" width="8" style="249" customWidth="1"/>
    <col min="8705" max="8705" width="74.109375" style="249" customWidth="1"/>
    <col min="8706" max="8706" width="24.6640625" style="249" customWidth="1"/>
    <col min="8707" max="8708" width="34" style="249" customWidth="1"/>
    <col min="8709" max="8709" width="11.6640625" style="249" customWidth="1"/>
    <col min="8710" max="8959" width="9.109375" style="249"/>
    <col min="8960" max="8960" width="8" style="249" customWidth="1"/>
    <col min="8961" max="8961" width="74.109375" style="249" customWidth="1"/>
    <col min="8962" max="8962" width="24.6640625" style="249" customWidth="1"/>
    <col min="8963" max="8964" width="34" style="249" customWidth="1"/>
    <col min="8965" max="8965" width="11.6640625" style="249" customWidth="1"/>
    <col min="8966" max="9215" width="9.109375" style="249"/>
    <col min="9216" max="9216" width="8" style="249" customWidth="1"/>
    <col min="9217" max="9217" width="74.109375" style="249" customWidth="1"/>
    <col min="9218" max="9218" width="24.6640625" style="249" customWidth="1"/>
    <col min="9219" max="9220" width="34" style="249" customWidth="1"/>
    <col min="9221" max="9221" width="11.6640625" style="249" customWidth="1"/>
    <col min="9222" max="9471" width="9.109375" style="249"/>
    <col min="9472" max="9472" width="8" style="249" customWidth="1"/>
    <col min="9473" max="9473" width="74.109375" style="249" customWidth="1"/>
    <col min="9474" max="9474" width="24.6640625" style="249" customWidth="1"/>
    <col min="9475" max="9476" width="34" style="249" customWidth="1"/>
    <col min="9477" max="9477" width="11.6640625" style="249" customWidth="1"/>
    <col min="9478" max="9727" width="9.109375" style="249"/>
    <col min="9728" max="9728" width="8" style="249" customWidth="1"/>
    <col min="9729" max="9729" width="74.109375" style="249" customWidth="1"/>
    <col min="9730" max="9730" width="24.6640625" style="249" customWidth="1"/>
    <col min="9731" max="9732" width="34" style="249" customWidth="1"/>
    <col min="9733" max="9733" width="11.6640625" style="249" customWidth="1"/>
    <col min="9734" max="9983" width="9.109375" style="249"/>
    <col min="9984" max="9984" width="8" style="249" customWidth="1"/>
    <col min="9985" max="9985" width="74.109375" style="249" customWidth="1"/>
    <col min="9986" max="9986" width="24.6640625" style="249" customWidth="1"/>
    <col min="9987" max="9988" width="34" style="249" customWidth="1"/>
    <col min="9989" max="9989" width="11.6640625" style="249" customWidth="1"/>
    <col min="9990" max="10239" width="9.109375" style="249"/>
    <col min="10240" max="10240" width="8" style="249" customWidth="1"/>
    <col min="10241" max="10241" width="74.109375" style="249" customWidth="1"/>
    <col min="10242" max="10242" width="24.6640625" style="249" customWidth="1"/>
    <col min="10243" max="10244" width="34" style="249" customWidth="1"/>
    <col min="10245" max="10245" width="11.6640625" style="249" customWidth="1"/>
    <col min="10246" max="10495" width="9.109375" style="249"/>
    <col min="10496" max="10496" width="8" style="249" customWidth="1"/>
    <col min="10497" max="10497" width="74.109375" style="249" customWidth="1"/>
    <col min="10498" max="10498" width="24.6640625" style="249" customWidth="1"/>
    <col min="10499" max="10500" width="34" style="249" customWidth="1"/>
    <col min="10501" max="10501" width="11.6640625" style="249" customWidth="1"/>
    <col min="10502" max="10751" width="9.109375" style="249"/>
    <col min="10752" max="10752" width="8" style="249" customWidth="1"/>
    <col min="10753" max="10753" width="74.109375" style="249" customWidth="1"/>
    <col min="10754" max="10754" width="24.6640625" style="249" customWidth="1"/>
    <col min="10755" max="10756" width="34" style="249" customWidth="1"/>
    <col min="10757" max="10757" width="11.6640625" style="249" customWidth="1"/>
    <col min="10758" max="11007" width="9.109375" style="249"/>
    <col min="11008" max="11008" width="8" style="249" customWidth="1"/>
    <col min="11009" max="11009" width="74.109375" style="249" customWidth="1"/>
    <col min="11010" max="11010" width="24.6640625" style="249" customWidth="1"/>
    <col min="11011" max="11012" width="34" style="249" customWidth="1"/>
    <col min="11013" max="11013" width="11.6640625" style="249" customWidth="1"/>
    <col min="11014" max="11263" width="9.109375" style="249"/>
    <col min="11264" max="11264" width="8" style="249" customWidth="1"/>
    <col min="11265" max="11265" width="74.109375" style="249" customWidth="1"/>
    <col min="11266" max="11266" width="24.6640625" style="249" customWidth="1"/>
    <col min="11267" max="11268" width="34" style="249" customWidth="1"/>
    <col min="11269" max="11269" width="11.6640625" style="249" customWidth="1"/>
    <col min="11270" max="11519" width="9.109375" style="249"/>
    <col min="11520" max="11520" width="8" style="249" customWidth="1"/>
    <col min="11521" max="11521" width="74.109375" style="249" customWidth="1"/>
    <col min="11522" max="11522" width="24.6640625" style="249" customWidth="1"/>
    <col min="11523" max="11524" width="34" style="249" customWidth="1"/>
    <col min="11525" max="11525" width="11.6640625" style="249" customWidth="1"/>
    <col min="11526" max="11775" width="9.109375" style="249"/>
    <col min="11776" max="11776" width="8" style="249" customWidth="1"/>
    <col min="11777" max="11777" width="74.109375" style="249" customWidth="1"/>
    <col min="11778" max="11778" width="24.6640625" style="249" customWidth="1"/>
    <col min="11779" max="11780" width="34" style="249" customWidth="1"/>
    <col min="11781" max="11781" width="11.6640625" style="249" customWidth="1"/>
    <col min="11782" max="12031" width="9.109375" style="249"/>
    <col min="12032" max="12032" width="8" style="249" customWidth="1"/>
    <col min="12033" max="12033" width="74.109375" style="249" customWidth="1"/>
    <col min="12034" max="12034" width="24.6640625" style="249" customWidth="1"/>
    <col min="12035" max="12036" width="34" style="249" customWidth="1"/>
    <col min="12037" max="12037" width="11.6640625" style="249" customWidth="1"/>
    <col min="12038" max="12287" width="9.109375" style="249"/>
    <col min="12288" max="12288" width="8" style="249" customWidth="1"/>
    <col min="12289" max="12289" width="74.109375" style="249" customWidth="1"/>
    <col min="12290" max="12290" width="24.6640625" style="249" customWidth="1"/>
    <col min="12291" max="12292" width="34" style="249" customWidth="1"/>
    <col min="12293" max="12293" width="11.6640625" style="249" customWidth="1"/>
    <col min="12294" max="12543" width="9.109375" style="249"/>
    <col min="12544" max="12544" width="8" style="249" customWidth="1"/>
    <col min="12545" max="12545" width="74.109375" style="249" customWidth="1"/>
    <col min="12546" max="12546" width="24.6640625" style="249" customWidth="1"/>
    <col min="12547" max="12548" width="34" style="249" customWidth="1"/>
    <col min="12549" max="12549" width="11.6640625" style="249" customWidth="1"/>
    <col min="12550" max="12799" width="9.109375" style="249"/>
    <col min="12800" max="12800" width="8" style="249" customWidth="1"/>
    <col min="12801" max="12801" width="74.109375" style="249" customWidth="1"/>
    <col min="12802" max="12802" width="24.6640625" style="249" customWidth="1"/>
    <col min="12803" max="12804" width="34" style="249" customWidth="1"/>
    <col min="12805" max="12805" width="11.6640625" style="249" customWidth="1"/>
    <col min="12806" max="13055" width="9.109375" style="249"/>
    <col min="13056" max="13056" width="8" style="249" customWidth="1"/>
    <col min="13057" max="13057" width="74.109375" style="249" customWidth="1"/>
    <col min="13058" max="13058" width="24.6640625" style="249" customWidth="1"/>
    <col min="13059" max="13060" width="34" style="249" customWidth="1"/>
    <col min="13061" max="13061" width="11.6640625" style="249" customWidth="1"/>
    <col min="13062" max="13311" width="9.109375" style="249"/>
    <col min="13312" max="13312" width="8" style="249" customWidth="1"/>
    <col min="13313" max="13313" width="74.109375" style="249" customWidth="1"/>
    <col min="13314" max="13314" width="24.6640625" style="249" customWidth="1"/>
    <col min="13315" max="13316" width="34" style="249" customWidth="1"/>
    <col min="13317" max="13317" width="11.6640625" style="249" customWidth="1"/>
    <col min="13318" max="13567" width="9.109375" style="249"/>
    <col min="13568" max="13568" width="8" style="249" customWidth="1"/>
    <col min="13569" max="13569" width="74.109375" style="249" customWidth="1"/>
    <col min="13570" max="13570" width="24.6640625" style="249" customWidth="1"/>
    <col min="13571" max="13572" width="34" style="249" customWidth="1"/>
    <col min="13573" max="13573" width="11.6640625" style="249" customWidth="1"/>
    <col min="13574" max="13823" width="9.109375" style="249"/>
    <col min="13824" max="13824" width="8" style="249" customWidth="1"/>
    <col min="13825" max="13825" width="74.109375" style="249" customWidth="1"/>
    <col min="13826" max="13826" width="24.6640625" style="249" customWidth="1"/>
    <col min="13827" max="13828" width="34" style="249" customWidth="1"/>
    <col min="13829" max="13829" width="11.6640625" style="249" customWidth="1"/>
    <col min="13830" max="14079" width="9.109375" style="249"/>
    <col min="14080" max="14080" width="8" style="249" customWidth="1"/>
    <col min="14081" max="14081" width="74.109375" style="249" customWidth="1"/>
    <col min="14082" max="14082" width="24.6640625" style="249" customWidth="1"/>
    <col min="14083" max="14084" width="34" style="249" customWidth="1"/>
    <col min="14085" max="14085" width="11.6640625" style="249" customWidth="1"/>
    <col min="14086" max="14335" width="9.109375" style="249"/>
    <col min="14336" max="14336" width="8" style="249" customWidth="1"/>
    <col min="14337" max="14337" width="74.109375" style="249" customWidth="1"/>
    <col min="14338" max="14338" width="24.6640625" style="249" customWidth="1"/>
    <col min="14339" max="14340" width="34" style="249" customWidth="1"/>
    <col min="14341" max="14341" width="11.6640625" style="249" customWidth="1"/>
    <col min="14342" max="14591" width="9.109375" style="249"/>
    <col min="14592" max="14592" width="8" style="249" customWidth="1"/>
    <col min="14593" max="14593" width="74.109375" style="249" customWidth="1"/>
    <col min="14594" max="14594" width="24.6640625" style="249" customWidth="1"/>
    <col min="14595" max="14596" width="34" style="249" customWidth="1"/>
    <col min="14597" max="14597" width="11.6640625" style="249" customWidth="1"/>
    <col min="14598" max="14847" width="9.109375" style="249"/>
    <col min="14848" max="14848" width="8" style="249" customWidth="1"/>
    <col min="14849" max="14849" width="74.109375" style="249" customWidth="1"/>
    <col min="14850" max="14850" width="24.6640625" style="249" customWidth="1"/>
    <col min="14851" max="14852" width="34" style="249" customWidth="1"/>
    <col min="14853" max="14853" width="11.6640625" style="249" customWidth="1"/>
    <col min="14854" max="15103" width="9.109375" style="249"/>
    <col min="15104" max="15104" width="8" style="249" customWidth="1"/>
    <col min="15105" max="15105" width="74.109375" style="249" customWidth="1"/>
    <col min="15106" max="15106" width="24.6640625" style="249" customWidth="1"/>
    <col min="15107" max="15108" width="34" style="249" customWidth="1"/>
    <col min="15109" max="15109" width="11.6640625" style="249" customWidth="1"/>
    <col min="15110" max="15359" width="9.109375" style="249"/>
    <col min="15360" max="15360" width="8" style="249" customWidth="1"/>
    <col min="15361" max="15361" width="74.109375" style="249" customWidth="1"/>
    <col min="15362" max="15362" width="24.6640625" style="249" customWidth="1"/>
    <col min="15363" max="15364" width="34" style="249" customWidth="1"/>
    <col min="15365" max="15365" width="11.6640625" style="249" customWidth="1"/>
    <col min="15366" max="15615" width="9.109375" style="249"/>
    <col min="15616" max="15616" width="8" style="249" customWidth="1"/>
    <col min="15617" max="15617" width="74.109375" style="249" customWidth="1"/>
    <col min="15618" max="15618" width="24.6640625" style="249" customWidth="1"/>
    <col min="15619" max="15620" width="34" style="249" customWidth="1"/>
    <col min="15621" max="15621" width="11.6640625" style="249" customWidth="1"/>
    <col min="15622" max="15871" width="9.109375" style="249"/>
    <col min="15872" max="15872" width="8" style="249" customWidth="1"/>
    <col min="15873" max="15873" width="74.109375" style="249" customWidth="1"/>
    <col min="15874" max="15874" width="24.6640625" style="249" customWidth="1"/>
    <col min="15875" max="15876" width="34" style="249" customWidth="1"/>
    <col min="15877" max="15877" width="11.6640625" style="249" customWidth="1"/>
    <col min="15878" max="16127" width="9.109375" style="249"/>
    <col min="16128" max="16128" width="8" style="249" customWidth="1"/>
    <col min="16129" max="16129" width="74.109375" style="249" customWidth="1"/>
    <col min="16130" max="16130" width="24.6640625" style="249" customWidth="1"/>
    <col min="16131" max="16132" width="34" style="249" customWidth="1"/>
    <col min="16133" max="16133" width="11.6640625" style="249" customWidth="1"/>
    <col min="16134" max="16384" width="9.109375" style="249"/>
  </cols>
  <sheetData>
    <row r="1" spans="1:11" x14ac:dyDescent="0.35">
      <c r="D1" s="499" t="s">
        <v>666</v>
      </c>
    </row>
    <row r="3" spans="1:11" s="255" customFormat="1" ht="28.95" customHeight="1" x14ac:dyDescent="0.35">
      <c r="A3" s="1200" t="s">
        <v>724</v>
      </c>
      <c r="B3" s="1200"/>
      <c r="C3" s="1200"/>
      <c r="D3" s="1200"/>
      <c r="E3" s="250"/>
      <c r="F3" s="250"/>
      <c r="G3" s="250"/>
      <c r="H3" s="357"/>
      <c r="I3" s="536"/>
      <c r="J3" s="540"/>
      <c r="K3" s="54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541"/>
      <c r="J4" s="409"/>
      <c r="K4" s="54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543"/>
      <c r="J5" s="411"/>
      <c r="K5" s="411"/>
    </row>
    <row r="6" spans="1:11" s="1" customFormat="1" ht="39.75" customHeight="1" x14ac:dyDescent="0.35">
      <c r="A6" s="1184" t="s">
        <v>484</v>
      </c>
      <c r="B6" s="1184"/>
      <c r="C6" s="1184"/>
      <c r="D6" s="1184"/>
      <c r="E6" s="15"/>
      <c r="F6" s="16"/>
      <c r="G6" s="16"/>
      <c r="H6" s="16"/>
      <c r="I6" s="536"/>
      <c r="J6" s="412"/>
      <c r="K6" s="412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36"/>
      <c r="J7" s="412"/>
      <c r="K7" s="412"/>
    </row>
    <row r="8" spans="1:11" x14ac:dyDescent="0.35">
      <c r="B8" s="258"/>
    </row>
    <row r="9" spans="1:11" ht="45.75" customHeight="1" x14ac:dyDescent="0.35">
      <c r="A9" s="259" t="s">
        <v>282</v>
      </c>
      <c r="B9" s="259" t="s">
        <v>297</v>
      </c>
      <c r="C9" s="259" t="s">
        <v>354</v>
      </c>
      <c r="D9" s="259" t="s">
        <v>135</v>
      </c>
      <c r="E9" s="354"/>
      <c r="F9" s="354"/>
      <c r="G9" s="354"/>
    </row>
    <row r="10" spans="1:11" ht="34.799999999999997" x14ac:dyDescent="0.3">
      <c r="A10" s="259">
        <v>1</v>
      </c>
      <c r="B10" s="259">
        <v>2</v>
      </c>
      <c r="C10" s="259">
        <v>3</v>
      </c>
      <c r="D10" s="259">
        <v>4</v>
      </c>
      <c r="E10" s="260" t="s">
        <v>357</v>
      </c>
      <c r="F10" s="261" t="s">
        <v>302</v>
      </c>
      <c r="G10" s="261" t="s">
        <v>550</v>
      </c>
      <c r="H10" s="261" t="s">
        <v>551</v>
      </c>
      <c r="I10" s="536" t="s">
        <v>1036</v>
      </c>
      <c r="J10" s="394" t="s">
        <v>1017</v>
      </c>
      <c r="K10" s="394"/>
    </row>
    <row r="11" spans="1:11" x14ac:dyDescent="0.35">
      <c r="A11" s="1204" t="s">
        <v>999</v>
      </c>
      <c r="B11" s="1204"/>
      <c r="C11" s="1204"/>
      <c r="D11" s="1204"/>
      <c r="E11" s="507" t="s">
        <v>1033</v>
      </c>
      <c r="F11" s="263"/>
      <c r="G11" s="263"/>
      <c r="H11" s="263"/>
      <c r="J11" s="396" t="s">
        <v>1012</v>
      </c>
      <c r="K11" s="396" t="s">
        <v>1013</v>
      </c>
    </row>
    <row r="12" spans="1:11" x14ac:dyDescent="0.35">
      <c r="A12" s="565" t="s">
        <v>667</v>
      </c>
      <c r="B12" s="566" t="s">
        <v>668</v>
      </c>
      <c r="C12" s="567"/>
      <c r="D12" s="273"/>
      <c r="E12" s="268"/>
      <c r="F12" s="269"/>
      <c r="G12" s="269">
        <f>D12-F12</f>
        <v>0</v>
      </c>
      <c r="H12" s="269">
        <f>D12-E12</f>
        <v>0</v>
      </c>
    </row>
    <row r="13" spans="1:11" x14ac:dyDescent="0.35">
      <c r="A13" s="568"/>
      <c r="B13" s="271"/>
      <c r="C13" s="567"/>
      <c r="D13" s="273"/>
      <c r="E13" s="359"/>
      <c r="F13" s="360"/>
      <c r="G13" s="360"/>
      <c r="H13" s="269"/>
    </row>
    <row r="14" spans="1:11" s="255" customFormat="1" ht="17.399999999999999" x14ac:dyDescent="0.3">
      <c r="A14" s="569"/>
      <c r="B14" s="264" t="s">
        <v>295</v>
      </c>
      <c r="C14" s="266" t="s">
        <v>305</v>
      </c>
      <c r="D14" s="306">
        <f>SUM(D12:D13)</f>
        <v>0</v>
      </c>
      <c r="E14" s="361" t="s">
        <v>365</v>
      </c>
      <c r="F14" s="362">
        <f>SUM(F12:F13)</f>
        <v>0</v>
      </c>
      <c r="G14" s="362">
        <f t="shared" ref="G14:H14" si="0">SUM(G12:G13)</f>
        <v>0</v>
      </c>
      <c r="H14" s="362">
        <f t="shared" si="0"/>
        <v>0</v>
      </c>
      <c r="I14" s="536">
        <f>SUM(I12:I13)</f>
        <v>0</v>
      </c>
      <c r="J14" s="394">
        <f t="shared" ref="J14:K14" si="1">SUM(J12:J13)</f>
        <v>0</v>
      </c>
      <c r="K14" s="394">
        <f t="shared" si="1"/>
        <v>0</v>
      </c>
    </row>
    <row r="15" spans="1:11" s="357" customFormat="1" ht="21" customHeight="1" x14ac:dyDescent="0.35">
      <c r="A15" s="1204" t="s">
        <v>489</v>
      </c>
      <c r="B15" s="1204"/>
      <c r="C15" s="1204"/>
      <c r="D15" s="1204"/>
      <c r="E15" s="471" t="s">
        <v>1002</v>
      </c>
      <c r="F15" s="250"/>
      <c r="G15" s="250"/>
      <c r="I15" s="536"/>
      <c r="J15" s="554"/>
      <c r="K15" s="554"/>
    </row>
    <row r="16" spans="1:11" s="357" customFormat="1" x14ac:dyDescent="0.35">
      <c r="A16" s="565" t="s">
        <v>667</v>
      </c>
      <c r="B16" s="566" t="s">
        <v>668</v>
      </c>
      <c r="C16" s="326"/>
      <c r="D16" s="273"/>
      <c r="E16" s="359"/>
      <c r="F16" s="360"/>
      <c r="G16" s="269">
        <f>D16-F16</f>
        <v>0</v>
      </c>
      <c r="H16" s="269">
        <f>D16-E16</f>
        <v>0</v>
      </c>
      <c r="I16" s="536"/>
      <c r="J16" s="554"/>
      <c r="K16" s="554"/>
    </row>
    <row r="17" spans="1:11" s="357" customFormat="1" x14ac:dyDescent="0.35">
      <c r="A17" s="311"/>
      <c r="B17" s="286"/>
      <c r="C17" s="326"/>
      <c r="D17" s="273"/>
      <c r="E17" s="359"/>
      <c r="F17" s="360"/>
      <c r="G17" s="360"/>
      <c r="H17" s="269"/>
      <c r="I17" s="536"/>
      <c r="J17" s="554"/>
      <c r="K17" s="554"/>
    </row>
    <row r="18" spans="1:11" s="357" customFormat="1" ht="21" customHeight="1" x14ac:dyDescent="0.35">
      <c r="A18" s="314"/>
      <c r="B18" s="264" t="s">
        <v>295</v>
      </c>
      <c r="C18" s="266" t="s">
        <v>305</v>
      </c>
      <c r="D18" s="337">
        <f>SUM(D16:D17)</f>
        <v>0</v>
      </c>
      <c r="E18" s="361" t="s">
        <v>365</v>
      </c>
      <c r="F18" s="362">
        <f>SUM(F16:F17)</f>
        <v>0</v>
      </c>
      <c r="G18" s="362">
        <f t="shared" ref="G18:H18" si="2">SUM(G16:G17)</f>
        <v>0</v>
      </c>
      <c r="H18" s="362">
        <f t="shared" si="2"/>
        <v>0</v>
      </c>
      <c r="I18" s="536">
        <f>SUM(I16:I17)</f>
        <v>0</v>
      </c>
      <c r="J18" s="394">
        <f t="shared" ref="J18:K18" si="3">SUM(J16:J17)</f>
        <v>0</v>
      </c>
      <c r="K18" s="394">
        <f t="shared" si="3"/>
        <v>0</v>
      </c>
    </row>
    <row r="19" spans="1:11" ht="17.399999999999999" x14ac:dyDescent="0.3">
      <c r="A19" s="66"/>
      <c r="B19" s="63"/>
      <c r="C19" s="63"/>
      <c r="D19" s="63"/>
      <c r="E19" s="296" t="s">
        <v>457</v>
      </c>
      <c r="F19" s="297">
        <f>F14+F18</f>
        <v>0</v>
      </c>
      <c r="G19" s="297">
        <f t="shared" ref="G19:H19" si="4">G14+G18</f>
        <v>0</v>
      </c>
      <c r="H19" s="297">
        <f t="shared" si="4"/>
        <v>0</v>
      </c>
      <c r="I19" s="536">
        <f>I14+I18</f>
        <v>0</v>
      </c>
      <c r="J19" s="394">
        <f t="shared" ref="J19:K19" si="5">J14+J18</f>
        <v>0</v>
      </c>
      <c r="K19" s="394">
        <f t="shared" si="5"/>
        <v>0</v>
      </c>
    </row>
    <row r="20" spans="1:11" x14ac:dyDescent="0.35">
      <c r="D20" s="570"/>
      <c r="E20" s="63"/>
      <c r="F20" s="249"/>
      <c r="G20" s="63"/>
      <c r="H20" s="63"/>
    </row>
    <row r="21" spans="1:11" s="35" customFormat="1" ht="23.25" customHeight="1" x14ac:dyDescent="0.3">
      <c r="A21" s="34" t="s">
        <v>671</v>
      </c>
      <c r="C21" s="115"/>
      <c r="D21" s="115" t="s">
        <v>1143</v>
      </c>
      <c r="F21" s="249"/>
      <c r="I21" s="536"/>
      <c r="J21" s="559"/>
      <c r="K21" s="559"/>
    </row>
    <row r="22" spans="1:11" s="66" customFormat="1" x14ac:dyDescent="0.3">
      <c r="C22" s="67" t="s">
        <v>131</v>
      </c>
      <c r="D22" s="67" t="s">
        <v>132</v>
      </c>
      <c r="F22" s="249"/>
      <c r="I22" s="536"/>
      <c r="J22" s="560"/>
      <c r="K22" s="560"/>
    </row>
    <row r="23" spans="1:11" s="63" customFormat="1" x14ac:dyDescent="0.3">
      <c r="F23" s="249"/>
      <c r="I23" s="536"/>
      <c r="J23" s="559"/>
      <c r="K23" s="559"/>
    </row>
    <row r="24" spans="1:11" s="35" customFormat="1" ht="23.25" customHeight="1" x14ac:dyDescent="0.3">
      <c r="A24" s="34" t="s">
        <v>133</v>
      </c>
      <c r="C24" s="115"/>
      <c r="D24" s="115" t="s">
        <v>1144</v>
      </c>
      <c r="F24" s="249"/>
      <c r="I24" s="536"/>
      <c r="J24" s="559"/>
      <c r="K24" s="559"/>
    </row>
    <row r="25" spans="1:11" s="66" customFormat="1" x14ac:dyDescent="0.3">
      <c r="C25" s="67" t="s">
        <v>131</v>
      </c>
      <c r="D25" s="67" t="s">
        <v>132</v>
      </c>
      <c r="F25" s="249"/>
      <c r="I25" s="536"/>
      <c r="J25" s="560"/>
      <c r="K25" s="560"/>
    </row>
    <row r="27" spans="1:11" ht="27.6" x14ac:dyDescent="0.45">
      <c r="B27" s="298" t="s">
        <v>1055</v>
      </c>
      <c r="E27" s="252"/>
      <c r="F27" s="252"/>
      <c r="G27" s="252"/>
      <c r="H27" s="363"/>
    </row>
    <row r="28" spans="1:11" x14ac:dyDescent="0.35">
      <c r="B28" s="298" t="s">
        <v>1034</v>
      </c>
    </row>
    <row r="201" spans="9:9" x14ac:dyDescent="0.35">
      <c r="I201" s="563"/>
    </row>
    <row r="202" spans="9:9" x14ac:dyDescent="0.35">
      <c r="I202" s="564"/>
    </row>
    <row r="203" spans="9:9" x14ac:dyDescent="0.35">
      <c r="I203" s="563"/>
    </row>
    <row r="204" spans="9:9" x14ac:dyDescent="0.35">
      <c r="I204" s="563"/>
    </row>
    <row r="205" spans="9:9" x14ac:dyDescent="0.35">
      <c r="I205" s="564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86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4">
    <tabColor theme="9" tint="0.39997558519241921"/>
    <pageSetUpPr fitToPage="1"/>
  </sheetPr>
  <dimension ref="A1:K198"/>
  <sheetViews>
    <sheetView view="pageBreakPreview" zoomScale="80" zoomScaleSheetLayoutView="80" workbookViewId="0">
      <selection sqref="A1:XFD1048576"/>
    </sheetView>
  </sheetViews>
  <sheetFormatPr defaultRowHeight="14.4" x14ac:dyDescent="0.3"/>
  <cols>
    <col min="1" max="1" width="8" style="249" customWidth="1"/>
    <col min="2" max="2" width="74.109375" style="249" customWidth="1"/>
    <col min="3" max="3" width="24.6640625" style="249" customWidth="1"/>
    <col min="4" max="4" width="34" style="249" customWidth="1"/>
    <col min="5" max="248" width="9.109375" style="249"/>
    <col min="249" max="249" width="8" style="249" customWidth="1"/>
    <col min="250" max="250" width="74.109375" style="249" customWidth="1"/>
    <col min="251" max="251" width="24.6640625" style="249" customWidth="1"/>
    <col min="252" max="253" width="34" style="249" customWidth="1"/>
    <col min="254" max="254" width="11.6640625" style="249" customWidth="1"/>
    <col min="255" max="504" width="9.109375" style="249"/>
    <col min="505" max="505" width="8" style="249" customWidth="1"/>
    <col min="506" max="506" width="74.109375" style="249" customWidth="1"/>
    <col min="507" max="507" width="24.6640625" style="249" customWidth="1"/>
    <col min="508" max="509" width="34" style="249" customWidth="1"/>
    <col min="510" max="510" width="11.6640625" style="249" customWidth="1"/>
    <col min="511" max="760" width="9.109375" style="249"/>
    <col min="761" max="761" width="8" style="249" customWidth="1"/>
    <col min="762" max="762" width="74.109375" style="249" customWidth="1"/>
    <col min="763" max="763" width="24.6640625" style="249" customWidth="1"/>
    <col min="764" max="765" width="34" style="249" customWidth="1"/>
    <col min="766" max="766" width="11.6640625" style="249" customWidth="1"/>
    <col min="767" max="1016" width="9.109375" style="249"/>
    <col min="1017" max="1017" width="8" style="249" customWidth="1"/>
    <col min="1018" max="1018" width="74.109375" style="249" customWidth="1"/>
    <col min="1019" max="1019" width="24.6640625" style="249" customWidth="1"/>
    <col min="1020" max="1021" width="34" style="249" customWidth="1"/>
    <col min="1022" max="1022" width="11.6640625" style="249" customWidth="1"/>
    <col min="1023" max="1272" width="9.109375" style="249"/>
    <col min="1273" max="1273" width="8" style="249" customWidth="1"/>
    <col min="1274" max="1274" width="74.109375" style="249" customWidth="1"/>
    <col min="1275" max="1275" width="24.6640625" style="249" customWidth="1"/>
    <col min="1276" max="1277" width="34" style="249" customWidth="1"/>
    <col min="1278" max="1278" width="11.6640625" style="249" customWidth="1"/>
    <col min="1279" max="1528" width="9.109375" style="249"/>
    <col min="1529" max="1529" width="8" style="249" customWidth="1"/>
    <col min="1530" max="1530" width="74.109375" style="249" customWidth="1"/>
    <col min="1531" max="1531" width="24.6640625" style="249" customWidth="1"/>
    <col min="1532" max="1533" width="34" style="249" customWidth="1"/>
    <col min="1534" max="1534" width="11.6640625" style="249" customWidth="1"/>
    <col min="1535" max="1784" width="9.109375" style="249"/>
    <col min="1785" max="1785" width="8" style="249" customWidth="1"/>
    <col min="1786" max="1786" width="74.109375" style="249" customWidth="1"/>
    <col min="1787" max="1787" width="24.6640625" style="249" customWidth="1"/>
    <col min="1788" max="1789" width="34" style="249" customWidth="1"/>
    <col min="1790" max="1790" width="11.6640625" style="249" customWidth="1"/>
    <col min="1791" max="2040" width="9.109375" style="249"/>
    <col min="2041" max="2041" width="8" style="249" customWidth="1"/>
    <col min="2042" max="2042" width="74.109375" style="249" customWidth="1"/>
    <col min="2043" max="2043" width="24.6640625" style="249" customWidth="1"/>
    <col min="2044" max="2045" width="34" style="249" customWidth="1"/>
    <col min="2046" max="2046" width="11.6640625" style="249" customWidth="1"/>
    <col min="2047" max="2296" width="9.109375" style="249"/>
    <col min="2297" max="2297" width="8" style="249" customWidth="1"/>
    <col min="2298" max="2298" width="74.109375" style="249" customWidth="1"/>
    <col min="2299" max="2299" width="24.6640625" style="249" customWidth="1"/>
    <col min="2300" max="2301" width="34" style="249" customWidth="1"/>
    <col min="2302" max="2302" width="11.6640625" style="249" customWidth="1"/>
    <col min="2303" max="2552" width="9.109375" style="249"/>
    <col min="2553" max="2553" width="8" style="249" customWidth="1"/>
    <col min="2554" max="2554" width="74.109375" style="249" customWidth="1"/>
    <col min="2555" max="2555" width="24.6640625" style="249" customWidth="1"/>
    <col min="2556" max="2557" width="34" style="249" customWidth="1"/>
    <col min="2558" max="2558" width="11.6640625" style="249" customWidth="1"/>
    <col min="2559" max="2808" width="9.109375" style="249"/>
    <col min="2809" max="2809" width="8" style="249" customWidth="1"/>
    <col min="2810" max="2810" width="74.109375" style="249" customWidth="1"/>
    <col min="2811" max="2811" width="24.6640625" style="249" customWidth="1"/>
    <col min="2812" max="2813" width="34" style="249" customWidth="1"/>
    <col min="2814" max="2814" width="11.6640625" style="249" customWidth="1"/>
    <col min="2815" max="3064" width="9.109375" style="249"/>
    <col min="3065" max="3065" width="8" style="249" customWidth="1"/>
    <col min="3066" max="3066" width="74.109375" style="249" customWidth="1"/>
    <col min="3067" max="3067" width="24.6640625" style="249" customWidth="1"/>
    <col min="3068" max="3069" width="34" style="249" customWidth="1"/>
    <col min="3070" max="3070" width="11.6640625" style="249" customWidth="1"/>
    <col min="3071" max="3320" width="9.109375" style="249"/>
    <col min="3321" max="3321" width="8" style="249" customWidth="1"/>
    <col min="3322" max="3322" width="74.109375" style="249" customWidth="1"/>
    <col min="3323" max="3323" width="24.6640625" style="249" customWidth="1"/>
    <col min="3324" max="3325" width="34" style="249" customWidth="1"/>
    <col min="3326" max="3326" width="11.6640625" style="249" customWidth="1"/>
    <col min="3327" max="3576" width="9.109375" style="249"/>
    <col min="3577" max="3577" width="8" style="249" customWidth="1"/>
    <col min="3578" max="3578" width="74.109375" style="249" customWidth="1"/>
    <col min="3579" max="3579" width="24.6640625" style="249" customWidth="1"/>
    <col min="3580" max="3581" width="34" style="249" customWidth="1"/>
    <col min="3582" max="3582" width="11.6640625" style="249" customWidth="1"/>
    <col min="3583" max="3832" width="9.109375" style="249"/>
    <col min="3833" max="3833" width="8" style="249" customWidth="1"/>
    <col min="3834" max="3834" width="74.109375" style="249" customWidth="1"/>
    <col min="3835" max="3835" width="24.6640625" style="249" customWidth="1"/>
    <col min="3836" max="3837" width="34" style="249" customWidth="1"/>
    <col min="3838" max="3838" width="11.6640625" style="249" customWidth="1"/>
    <col min="3839" max="4088" width="9.109375" style="249"/>
    <col min="4089" max="4089" width="8" style="249" customWidth="1"/>
    <col min="4090" max="4090" width="74.109375" style="249" customWidth="1"/>
    <col min="4091" max="4091" width="24.6640625" style="249" customWidth="1"/>
    <col min="4092" max="4093" width="34" style="249" customWidth="1"/>
    <col min="4094" max="4094" width="11.6640625" style="249" customWidth="1"/>
    <col min="4095" max="4344" width="9.109375" style="249"/>
    <col min="4345" max="4345" width="8" style="249" customWidth="1"/>
    <col min="4346" max="4346" width="74.109375" style="249" customWidth="1"/>
    <col min="4347" max="4347" width="24.6640625" style="249" customWidth="1"/>
    <col min="4348" max="4349" width="34" style="249" customWidth="1"/>
    <col min="4350" max="4350" width="11.6640625" style="249" customWidth="1"/>
    <col min="4351" max="4600" width="9.109375" style="249"/>
    <col min="4601" max="4601" width="8" style="249" customWidth="1"/>
    <col min="4602" max="4602" width="74.109375" style="249" customWidth="1"/>
    <col min="4603" max="4603" width="24.6640625" style="249" customWidth="1"/>
    <col min="4604" max="4605" width="34" style="249" customWidth="1"/>
    <col min="4606" max="4606" width="11.6640625" style="249" customWidth="1"/>
    <col min="4607" max="4856" width="9.109375" style="249"/>
    <col min="4857" max="4857" width="8" style="249" customWidth="1"/>
    <col min="4858" max="4858" width="74.109375" style="249" customWidth="1"/>
    <col min="4859" max="4859" width="24.6640625" style="249" customWidth="1"/>
    <col min="4860" max="4861" width="34" style="249" customWidth="1"/>
    <col min="4862" max="4862" width="11.6640625" style="249" customWidth="1"/>
    <col min="4863" max="5112" width="9.109375" style="249"/>
    <col min="5113" max="5113" width="8" style="249" customWidth="1"/>
    <col min="5114" max="5114" width="74.109375" style="249" customWidth="1"/>
    <col min="5115" max="5115" width="24.6640625" style="249" customWidth="1"/>
    <col min="5116" max="5117" width="34" style="249" customWidth="1"/>
    <col min="5118" max="5118" width="11.6640625" style="249" customWidth="1"/>
    <col min="5119" max="5368" width="9.109375" style="249"/>
    <col min="5369" max="5369" width="8" style="249" customWidth="1"/>
    <col min="5370" max="5370" width="74.109375" style="249" customWidth="1"/>
    <col min="5371" max="5371" width="24.6640625" style="249" customWidth="1"/>
    <col min="5372" max="5373" width="34" style="249" customWidth="1"/>
    <col min="5374" max="5374" width="11.6640625" style="249" customWidth="1"/>
    <col min="5375" max="5624" width="9.109375" style="249"/>
    <col min="5625" max="5625" width="8" style="249" customWidth="1"/>
    <col min="5626" max="5626" width="74.109375" style="249" customWidth="1"/>
    <col min="5627" max="5627" width="24.6640625" style="249" customWidth="1"/>
    <col min="5628" max="5629" width="34" style="249" customWidth="1"/>
    <col min="5630" max="5630" width="11.6640625" style="249" customWidth="1"/>
    <col min="5631" max="5880" width="9.109375" style="249"/>
    <col min="5881" max="5881" width="8" style="249" customWidth="1"/>
    <col min="5882" max="5882" width="74.109375" style="249" customWidth="1"/>
    <col min="5883" max="5883" width="24.6640625" style="249" customWidth="1"/>
    <col min="5884" max="5885" width="34" style="249" customWidth="1"/>
    <col min="5886" max="5886" width="11.6640625" style="249" customWidth="1"/>
    <col min="5887" max="6136" width="9.109375" style="249"/>
    <col min="6137" max="6137" width="8" style="249" customWidth="1"/>
    <col min="6138" max="6138" width="74.109375" style="249" customWidth="1"/>
    <col min="6139" max="6139" width="24.6640625" style="249" customWidth="1"/>
    <col min="6140" max="6141" width="34" style="249" customWidth="1"/>
    <col min="6142" max="6142" width="11.6640625" style="249" customWidth="1"/>
    <col min="6143" max="6392" width="9.109375" style="249"/>
    <col min="6393" max="6393" width="8" style="249" customWidth="1"/>
    <col min="6394" max="6394" width="74.109375" style="249" customWidth="1"/>
    <col min="6395" max="6395" width="24.6640625" style="249" customWidth="1"/>
    <col min="6396" max="6397" width="34" style="249" customWidth="1"/>
    <col min="6398" max="6398" width="11.6640625" style="249" customWidth="1"/>
    <col min="6399" max="6648" width="9.109375" style="249"/>
    <col min="6649" max="6649" width="8" style="249" customWidth="1"/>
    <col min="6650" max="6650" width="74.109375" style="249" customWidth="1"/>
    <col min="6651" max="6651" width="24.6640625" style="249" customWidth="1"/>
    <col min="6652" max="6653" width="34" style="249" customWidth="1"/>
    <col min="6654" max="6654" width="11.6640625" style="249" customWidth="1"/>
    <col min="6655" max="6904" width="9.109375" style="249"/>
    <col min="6905" max="6905" width="8" style="249" customWidth="1"/>
    <col min="6906" max="6906" width="74.109375" style="249" customWidth="1"/>
    <col min="6907" max="6907" width="24.6640625" style="249" customWidth="1"/>
    <col min="6908" max="6909" width="34" style="249" customWidth="1"/>
    <col min="6910" max="6910" width="11.6640625" style="249" customWidth="1"/>
    <col min="6911" max="7160" width="9.109375" style="249"/>
    <col min="7161" max="7161" width="8" style="249" customWidth="1"/>
    <col min="7162" max="7162" width="74.109375" style="249" customWidth="1"/>
    <col min="7163" max="7163" width="24.6640625" style="249" customWidth="1"/>
    <col min="7164" max="7165" width="34" style="249" customWidth="1"/>
    <col min="7166" max="7166" width="11.6640625" style="249" customWidth="1"/>
    <col min="7167" max="7416" width="9.109375" style="249"/>
    <col min="7417" max="7417" width="8" style="249" customWidth="1"/>
    <col min="7418" max="7418" width="74.109375" style="249" customWidth="1"/>
    <col min="7419" max="7419" width="24.6640625" style="249" customWidth="1"/>
    <col min="7420" max="7421" width="34" style="249" customWidth="1"/>
    <col min="7422" max="7422" width="11.6640625" style="249" customWidth="1"/>
    <col min="7423" max="7672" width="9.109375" style="249"/>
    <col min="7673" max="7673" width="8" style="249" customWidth="1"/>
    <col min="7674" max="7674" width="74.109375" style="249" customWidth="1"/>
    <col min="7675" max="7675" width="24.6640625" style="249" customWidth="1"/>
    <col min="7676" max="7677" width="34" style="249" customWidth="1"/>
    <col min="7678" max="7678" width="11.6640625" style="249" customWidth="1"/>
    <col min="7679" max="7928" width="9.109375" style="249"/>
    <col min="7929" max="7929" width="8" style="249" customWidth="1"/>
    <col min="7930" max="7930" width="74.109375" style="249" customWidth="1"/>
    <col min="7931" max="7931" width="24.6640625" style="249" customWidth="1"/>
    <col min="7932" max="7933" width="34" style="249" customWidth="1"/>
    <col min="7934" max="7934" width="11.6640625" style="249" customWidth="1"/>
    <col min="7935" max="8184" width="9.109375" style="249"/>
    <col min="8185" max="8185" width="8" style="249" customWidth="1"/>
    <col min="8186" max="8186" width="74.109375" style="249" customWidth="1"/>
    <col min="8187" max="8187" width="24.6640625" style="249" customWidth="1"/>
    <col min="8188" max="8189" width="34" style="249" customWidth="1"/>
    <col min="8190" max="8190" width="11.6640625" style="249" customWidth="1"/>
    <col min="8191" max="8440" width="9.109375" style="249"/>
    <col min="8441" max="8441" width="8" style="249" customWidth="1"/>
    <col min="8442" max="8442" width="74.109375" style="249" customWidth="1"/>
    <col min="8443" max="8443" width="24.6640625" style="249" customWidth="1"/>
    <col min="8444" max="8445" width="34" style="249" customWidth="1"/>
    <col min="8446" max="8446" width="11.6640625" style="249" customWidth="1"/>
    <col min="8447" max="8696" width="9.109375" style="249"/>
    <col min="8697" max="8697" width="8" style="249" customWidth="1"/>
    <col min="8698" max="8698" width="74.109375" style="249" customWidth="1"/>
    <col min="8699" max="8699" width="24.6640625" style="249" customWidth="1"/>
    <col min="8700" max="8701" width="34" style="249" customWidth="1"/>
    <col min="8702" max="8702" width="11.6640625" style="249" customWidth="1"/>
    <col min="8703" max="8952" width="9.109375" style="249"/>
    <col min="8953" max="8953" width="8" style="249" customWidth="1"/>
    <col min="8954" max="8954" width="74.109375" style="249" customWidth="1"/>
    <col min="8955" max="8955" width="24.6640625" style="249" customWidth="1"/>
    <col min="8956" max="8957" width="34" style="249" customWidth="1"/>
    <col min="8958" max="8958" width="11.6640625" style="249" customWidth="1"/>
    <col min="8959" max="9208" width="9.109375" style="249"/>
    <col min="9209" max="9209" width="8" style="249" customWidth="1"/>
    <col min="9210" max="9210" width="74.109375" style="249" customWidth="1"/>
    <col min="9211" max="9211" width="24.6640625" style="249" customWidth="1"/>
    <col min="9212" max="9213" width="34" style="249" customWidth="1"/>
    <col min="9214" max="9214" width="11.6640625" style="249" customWidth="1"/>
    <col min="9215" max="9464" width="9.109375" style="249"/>
    <col min="9465" max="9465" width="8" style="249" customWidth="1"/>
    <col min="9466" max="9466" width="74.109375" style="249" customWidth="1"/>
    <col min="9467" max="9467" width="24.6640625" style="249" customWidth="1"/>
    <col min="9468" max="9469" width="34" style="249" customWidth="1"/>
    <col min="9470" max="9470" width="11.6640625" style="249" customWidth="1"/>
    <col min="9471" max="9720" width="9.109375" style="249"/>
    <col min="9721" max="9721" width="8" style="249" customWidth="1"/>
    <col min="9722" max="9722" width="74.109375" style="249" customWidth="1"/>
    <col min="9723" max="9723" width="24.6640625" style="249" customWidth="1"/>
    <col min="9724" max="9725" width="34" style="249" customWidth="1"/>
    <col min="9726" max="9726" width="11.6640625" style="249" customWidth="1"/>
    <col min="9727" max="9976" width="9.109375" style="249"/>
    <col min="9977" max="9977" width="8" style="249" customWidth="1"/>
    <col min="9978" max="9978" width="74.109375" style="249" customWidth="1"/>
    <col min="9979" max="9979" width="24.6640625" style="249" customWidth="1"/>
    <col min="9980" max="9981" width="34" style="249" customWidth="1"/>
    <col min="9982" max="9982" width="11.6640625" style="249" customWidth="1"/>
    <col min="9983" max="10232" width="9.109375" style="249"/>
    <col min="10233" max="10233" width="8" style="249" customWidth="1"/>
    <col min="10234" max="10234" width="74.109375" style="249" customWidth="1"/>
    <col min="10235" max="10235" width="24.6640625" style="249" customWidth="1"/>
    <col min="10236" max="10237" width="34" style="249" customWidth="1"/>
    <col min="10238" max="10238" width="11.6640625" style="249" customWidth="1"/>
    <col min="10239" max="10488" width="9.109375" style="249"/>
    <col min="10489" max="10489" width="8" style="249" customWidth="1"/>
    <col min="10490" max="10490" width="74.109375" style="249" customWidth="1"/>
    <col min="10491" max="10491" width="24.6640625" style="249" customWidth="1"/>
    <col min="10492" max="10493" width="34" style="249" customWidth="1"/>
    <col min="10494" max="10494" width="11.6640625" style="249" customWidth="1"/>
    <col min="10495" max="10744" width="9.109375" style="249"/>
    <col min="10745" max="10745" width="8" style="249" customWidth="1"/>
    <col min="10746" max="10746" width="74.109375" style="249" customWidth="1"/>
    <col min="10747" max="10747" width="24.6640625" style="249" customWidth="1"/>
    <col min="10748" max="10749" width="34" style="249" customWidth="1"/>
    <col min="10750" max="10750" width="11.6640625" style="249" customWidth="1"/>
    <col min="10751" max="11000" width="9.109375" style="249"/>
    <col min="11001" max="11001" width="8" style="249" customWidth="1"/>
    <col min="11002" max="11002" width="74.109375" style="249" customWidth="1"/>
    <col min="11003" max="11003" width="24.6640625" style="249" customWidth="1"/>
    <col min="11004" max="11005" width="34" style="249" customWidth="1"/>
    <col min="11006" max="11006" width="11.6640625" style="249" customWidth="1"/>
    <col min="11007" max="11256" width="9.109375" style="249"/>
    <col min="11257" max="11257" width="8" style="249" customWidth="1"/>
    <col min="11258" max="11258" width="74.109375" style="249" customWidth="1"/>
    <col min="11259" max="11259" width="24.6640625" style="249" customWidth="1"/>
    <col min="11260" max="11261" width="34" style="249" customWidth="1"/>
    <col min="11262" max="11262" width="11.6640625" style="249" customWidth="1"/>
    <col min="11263" max="11512" width="9.109375" style="249"/>
    <col min="11513" max="11513" width="8" style="249" customWidth="1"/>
    <col min="11514" max="11514" width="74.109375" style="249" customWidth="1"/>
    <col min="11515" max="11515" width="24.6640625" style="249" customWidth="1"/>
    <col min="11516" max="11517" width="34" style="249" customWidth="1"/>
    <col min="11518" max="11518" width="11.6640625" style="249" customWidth="1"/>
    <col min="11519" max="11768" width="9.109375" style="249"/>
    <col min="11769" max="11769" width="8" style="249" customWidth="1"/>
    <col min="11770" max="11770" width="74.109375" style="249" customWidth="1"/>
    <col min="11771" max="11771" width="24.6640625" style="249" customWidth="1"/>
    <col min="11772" max="11773" width="34" style="249" customWidth="1"/>
    <col min="11774" max="11774" width="11.6640625" style="249" customWidth="1"/>
    <col min="11775" max="12024" width="9.109375" style="249"/>
    <col min="12025" max="12025" width="8" style="249" customWidth="1"/>
    <col min="12026" max="12026" width="74.109375" style="249" customWidth="1"/>
    <col min="12027" max="12027" width="24.6640625" style="249" customWidth="1"/>
    <col min="12028" max="12029" width="34" style="249" customWidth="1"/>
    <col min="12030" max="12030" width="11.6640625" style="249" customWidth="1"/>
    <col min="12031" max="12280" width="9.109375" style="249"/>
    <col min="12281" max="12281" width="8" style="249" customWidth="1"/>
    <col min="12282" max="12282" width="74.109375" style="249" customWidth="1"/>
    <col min="12283" max="12283" width="24.6640625" style="249" customWidth="1"/>
    <col min="12284" max="12285" width="34" style="249" customWidth="1"/>
    <col min="12286" max="12286" width="11.6640625" style="249" customWidth="1"/>
    <col min="12287" max="12536" width="9.109375" style="249"/>
    <col min="12537" max="12537" width="8" style="249" customWidth="1"/>
    <col min="12538" max="12538" width="74.109375" style="249" customWidth="1"/>
    <col min="12539" max="12539" width="24.6640625" style="249" customWidth="1"/>
    <col min="12540" max="12541" width="34" style="249" customWidth="1"/>
    <col min="12542" max="12542" width="11.6640625" style="249" customWidth="1"/>
    <col min="12543" max="12792" width="9.109375" style="249"/>
    <col min="12793" max="12793" width="8" style="249" customWidth="1"/>
    <col min="12794" max="12794" width="74.109375" style="249" customWidth="1"/>
    <col min="12795" max="12795" width="24.6640625" style="249" customWidth="1"/>
    <col min="12796" max="12797" width="34" style="249" customWidth="1"/>
    <col min="12798" max="12798" width="11.6640625" style="249" customWidth="1"/>
    <col min="12799" max="13048" width="9.109375" style="249"/>
    <col min="13049" max="13049" width="8" style="249" customWidth="1"/>
    <col min="13050" max="13050" width="74.109375" style="249" customWidth="1"/>
    <col min="13051" max="13051" width="24.6640625" style="249" customWidth="1"/>
    <col min="13052" max="13053" width="34" style="249" customWidth="1"/>
    <col min="13054" max="13054" width="11.6640625" style="249" customWidth="1"/>
    <col min="13055" max="13304" width="9.109375" style="249"/>
    <col min="13305" max="13305" width="8" style="249" customWidth="1"/>
    <col min="13306" max="13306" width="74.109375" style="249" customWidth="1"/>
    <col min="13307" max="13307" width="24.6640625" style="249" customWidth="1"/>
    <col min="13308" max="13309" width="34" style="249" customWidth="1"/>
    <col min="13310" max="13310" width="11.6640625" style="249" customWidth="1"/>
    <col min="13311" max="13560" width="9.109375" style="249"/>
    <col min="13561" max="13561" width="8" style="249" customWidth="1"/>
    <col min="13562" max="13562" width="74.109375" style="249" customWidth="1"/>
    <col min="13563" max="13563" width="24.6640625" style="249" customWidth="1"/>
    <col min="13564" max="13565" width="34" style="249" customWidth="1"/>
    <col min="13566" max="13566" width="11.6640625" style="249" customWidth="1"/>
    <col min="13567" max="13816" width="9.109375" style="249"/>
    <col min="13817" max="13817" width="8" style="249" customWidth="1"/>
    <col min="13818" max="13818" width="74.109375" style="249" customWidth="1"/>
    <col min="13819" max="13819" width="24.6640625" style="249" customWidth="1"/>
    <col min="13820" max="13821" width="34" style="249" customWidth="1"/>
    <col min="13822" max="13822" width="11.6640625" style="249" customWidth="1"/>
    <col min="13823" max="14072" width="9.109375" style="249"/>
    <col min="14073" max="14073" width="8" style="249" customWidth="1"/>
    <col min="14074" max="14074" width="74.109375" style="249" customWidth="1"/>
    <col min="14075" max="14075" width="24.6640625" style="249" customWidth="1"/>
    <col min="14076" max="14077" width="34" style="249" customWidth="1"/>
    <col min="14078" max="14078" width="11.6640625" style="249" customWidth="1"/>
    <col min="14079" max="14328" width="9.109375" style="249"/>
    <col min="14329" max="14329" width="8" style="249" customWidth="1"/>
    <col min="14330" max="14330" width="74.109375" style="249" customWidth="1"/>
    <col min="14331" max="14331" width="24.6640625" style="249" customWidth="1"/>
    <col min="14332" max="14333" width="34" style="249" customWidth="1"/>
    <col min="14334" max="14334" width="11.6640625" style="249" customWidth="1"/>
    <col min="14335" max="14584" width="9.109375" style="249"/>
    <col min="14585" max="14585" width="8" style="249" customWidth="1"/>
    <col min="14586" max="14586" width="74.109375" style="249" customWidth="1"/>
    <col min="14587" max="14587" width="24.6640625" style="249" customWidth="1"/>
    <col min="14588" max="14589" width="34" style="249" customWidth="1"/>
    <col min="14590" max="14590" width="11.6640625" style="249" customWidth="1"/>
    <col min="14591" max="14840" width="9.109375" style="249"/>
    <col min="14841" max="14841" width="8" style="249" customWidth="1"/>
    <col min="14842" max="14842" width="74.109375" style="249" customWidth="1"/>
    <col min="14843" max="14843" width="24.6640625" style="249" customWidth="1"/>
    <col min="14844" max="14845" width="34" style="249" customWidth="1"/>
    <col min="14846" max="14846" width="11.6640625" style="249" customWidth="1"/>
    <col min="14847" max="15096" width="9.109375" style="249"/>
    <col min="15097" max="15097" width="8" style="249" customWidth="1"/>
    <col min="15098" max="15098" width="74.109375" style="249" customWidth="1"/>
    <col min="15099" max="15099" width="24.6640625" style="249" customWidth="1"/>
    <col min="15100" max="15101" width="34" style="249" customWidth="1"/>
    <col min="15102" max="15102" width="11.6640625" style="249" customWidth="1"/>
    <col min="15103" max="15352" width="9.109375" style="249"/>
    <col min="15353" max="15353" width="8" style="249" customWidth="1"/>
    <col min="15354" max="15354" width="74.109375" style="249" customWidth="1"/>
    <col min="15355" max="15355" width="24.6640625" style="249" customWidth="1"/>
    <col min="15356" max="15357" width="34" style="249" customWidth="1"/>
    <col min="15358" max="15358" width="11.6640625" style="249" customWidth="1"/>
    <col min="15359" max="15608" width="9.109375" style="249"/>
    <col min="15609" max="15609" width="8" style="249" customWidth="1"/>
    <col min="15610" max="15610" width="74.109375" style="249" customWidth="1"/>
    <col min="15611" max="15611" width="24.6640625" style="249" customWidth="1"/>
    <col min="15612" max="15613" width="34" style="249" customWidth="1"/>
    <col min="15614" max="15614" width="11.6640625" style="249" customWidth="1"/>
    <col min="15615" max="15864" width="9.109375" style="249"/>
    <col min="15865" max="15865" width="8" style="249" customWidth="1"/>
    <col min="15866" max="15866" width="74.109375" style="249" customWidth="1"/>
    <col min="15867" max="15867" width="24.6640625" style="249" customWidth="1"/>
    <col min="15868" max="15869" width="34" style="249" customWidth="1"/>
    <col min="15870" max="15870" width="11.6640625" style="249" customWidth="1"/>
    <col min="15871" max="16120" width="9.109375" style="249"/>
    <col min="16121" max="16121" width="8" style="249" customWidth="1"/>
    <col min="16122" max="16122" width="74.109375" style="249" customWidth="1"/>
    <col min="16123" max="16123" width="24.6640625" style="249" customWidth="1"/>
    <col min="16124" max="16125" width="34" style="249" customWidth="1"/>
    <col min="16126" max="16126" width="11.6640625" style="249" customWidth="1"/>
    <col min="16127" max="16384" width="9.109375" style="249"/>
  </cols>
  <sheetData>
    <row r="1" spans="1:4" x14ac:dyDescent="0.3">
      <c r="D1" s="499" t="s">
        <v>666</v>
      </c>
    </row>
    <row r="3" spans="1:4" s="255" customFormat="1" ht="28.95" customHeight="1" x14ac:dyDescent="0.3">
      <c r="A3" s="1200" t="s">
        <v>725</v>
      </c>
      <c r="B3" s="1200"/>
      <c r="C3" s="1200"/>
      <c r="D3" s="1200"/>
    </row>
    <row r="4" spans="1:4" s="13" customFormat="1" ht="27" customHeight="1" x14ac:dyDescent="0.35">
      <c r="A4" s="12" t="s">
        <v>1145</v>
      </c>
      <c r="B4" s="12"/>
      <c r="C4" s="12"/>
      <c r="D4" s="12"/>
    </row>
    <row r="5" spans="1:4" s="11" customFormat="1" ht="19.5" customHeight="1" x14ac:dyDescent="0.35">
      <c r="A5" s="14" t="s">
        <v>345</v>
      </c>
      <c r="B5" s="15"/>
      <c r="C5" s="15"/>
      <c r="D5" s="15"/>
    </row>
    <row r="6" spans="1:4" s="1" customFormat="1" ht="39.75" customHeight="1" x14ac:dyDescent="0.35">
      <c r="A6" s="1184" t="s">
        <v>484</v>
      </c>
      <c r="B6" s="1184"/>
      <c r="C6" s="1184"/>
      <c r="D6" s="1184"/>
    </row>
    <row r="7" spans="1:4" s="1" customFormat="1" ht="17.25" customHeight="1" x14ac:dyDescent="0.35">
      <c r="A7" s="16" t="s">
        <v>281</v>
      </c>
      <c r="B7" s="16"/>
      <c r="C7" s="16"/>
      <c r="D7" s="16"/>
    </row>
    <row r="8" spans="1:4" ht="15.6" x14ac:dyDescent="0.3">
      <c r="B8" s="258"/>
    </row>
    <row r="9" spans="1:4" ht="45.75" customHeight="1" x14ac:dyDescent="0.3">
      <c r="A9" s="259" t="s">
        <v>282</v>
      </c>
      <c r="B9" s="259" t="s">
        <v>297</v>
      </c>
      <c r="C9" s="259" t="s">
        <v>354</v>
      </c>
      <c r="D9" s="259" t="s">
        <v>135</v>
      </c>
    </row>
    <row r="10" spans="1:4" ht="18" x14ac:dyDescent="0.3">
      <c r="A10" s="259">
        <v>1</v>
      </c>
      <c r="B10" s="259">
        <v>2</v>
      </c>
      <c r="C10" s="259">
        <v>3</v>
      </c>
      <c r="D10" s="259">
        <v>4</v>
      </c>
    </row>
    <row r="11" spans="1:4" ht="18" x14ac:dyDescent="0.35">
      <c r="A11" s="565" t="s">
        <v>667</v>
      </c>
      <c r="B11" s="566" t="s">
        <v>668</v>
      </c>
      <c r="C11" s="567"/>
      <c r="D11" s="273"/>
    </row>
    <row r="12" spans="1:4" ht="18" x14ac:dyDescent="0.35">
      <c r="A12" s="568"/>
      <c r="B12" s="271"/>
      <c r="C12" s="567"/>
      <c r="D12" s="273"/>
    </row>
    <row r="13" spans="1:4" s="255" customFormat="1" ht="17.399999999999999" x14ac:dyDescent="0.3">
      <c r="A13" s="569"/>
      <c r="B13" s="264" t="s">
        <v>295</v>
      </c>
      <c r="C13" s="266" t="s">
        <v>305</v>
      </c>
      <c r="D13" s="306">
        <f>SUM(D11:D12)</f>
        <v>0</v>
      </c>
    </row>
    <row r="14" spans="1:4" ht="15.6" x14ac:dyDescent="0.3">
      <c r="A14" s="66"/>
      <c r="B14" s="63"/>
      <c r="C14" s="63"/>
      <c r="D14" s="63"/>
    </row>
    <row r="15" spans="1:4" x14ac:dyDescent="0.3">
      <c r="D15" s="570"/>
    </row>
    <row r="16" spans="1:4" s="35" customFormat="1" ht="23.25" customHeight="1" x14ac:dyDescent="0.3">
      <c r="A16" s="34" t="s">
        <v>671</v>
      </c>
      <c r="C16" s="115"/>
      <c r="D16" s="115" t="s">
        <v>1143</v>
      </c>
    </row>
    <row r="17" spans="1:4" s="66" customFormat="1" ht="13.2" x14ac:dyDescent="0.3">
      <c r="C17" s="67" t="s">
        <v>131</v>
      </c>
      <c r="D17" s="67" t="s">
        <v>132</v>
      </c>
    </row>
    <row r="18" spans="1:4" s="63" customFormat="1" ht="15.6" x14ac:dyDescent="0.3"/>
    <row r="19" spans="1:4" s="35" customFormat="1" ht="23.25" customHeight="1" x14ac:dyDescent="0.3">
      <c r="A19" s="34" t="s">
        <v>133</v>
      </c>
      <c r="C19" s="115"/>
      <c r="D19" s="115" t="s">
        <v>1144</v>
      </c>
    </row>
    <row r="20" spans="1:4" s="66" customFormat="1" ht="13.2" x14ac:dyDescent="0.3">
      <c r="C20" s="67" t="s">
        <v>131</v>
      </c>
      <c r="D20" s="67" t="s">
        <v>132</v>
      </c>
    </row>
    <row r="194" spans="1:11" s="537" customFormat="1" ht="18" x14ac:dyDescent="0.35">
      <c r="A194" s="249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</row>
    <row r="195" spans="1:11" s="537" customFormat="1" ht="18" x14ac:dyDescent="0.35">
      <c r="A195" s="249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</row>
    <row r="196" spans="1:11" s="537" customFormat="1" ht="18" x14ac:dyDescent="0.35">
      <c r="A196" s="249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</row>
    <row r="197" spans="1:11" s="537" customFormat="1" ht="18" x14ac:dyDescent="0.35">
      <c r="A197" s="249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</row>
    <row r="198" spans="1:11" s="537" customFormat="1" ht="18" x14ac:dyDescent="0.35">
      <c r="A198" s="249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5">
    <tabColor theme="9" tint="0.39997558519241921"/>
    <pageSetUpPr fitToPage="1"/>
  </sheetPr>
  <dimension ref="A1:K198"/>
  <sheetViews>
    <sheetView view="pageBreakPreview" zoomScale="80" zoomScaleSheetLayoutView="80" workbookViewId="0">
      <selection sqref="A1:XFD1048576"/>
    </sheetView>
  </sheetViews>
  <sheetFormatPr defaultRowHeight="14.4" x14ac:dyDescent="0.3"/>
  <cols>
    <col min="1" max="1" width="8" style="249" customWidth="1"/>
    <col min="2" max="2" width="74.109375" style="249" customWidth="1"/>
    <col min="3" max="3" width="24.6640625" style="249" customWidth="1"/>
    <col min="4" max="4" width="34" style="249" customWidth="1"/>
    <col min="5" max="248" width="9.109375" style="249"/>
    <col min="249" max="249" width="8" style="249" customWidth="1"/>
    <col min="250" max="250" width="74.109375" style="249" customWidth="1"/>
    <col min="251" max="251" width="24.6640625" style="249" customWidth="1"/>
    <col min="252" max="253" width="34" style="249" customWidth="1"/>
    <col min="254" max="254" width="11.6640625" style="249" customWidth="1"/>
    <col min="255" max="504" width="9.109375" style="249"/>
    <col min="505" max="505" width="8" style="249" customWidth="1"/>
    <col min="506" max="506" width="74.109375" style="249" customWidth="1"/>
    <col min="507" max="507" width="24.6640625" style="249" customWidth="1"/>
    <col min="508" max="509" width="34" style="249" customWidth="1"/>
    <col min="510" max="510" width="11.6640625" style="249" customWidth="1"/>
    <col min="511" max="760" width="9.109375" style="249"/>
    <col min="761" max="761" width="8" style="249" customWidth="1"/>
    <col min="762" max="762" width="74.109375" style="249" customWidth="1"/>
    <col min="763" max="763" width="24.6640625" style="249" customWidth="1"/>
    <col min="764" max="765" width="34" style="249" customWidth="1"/>
    <col min="766" max="766" width="11.6640625" style="249" customWidth="1"/>
    <col min="767" max="1016" width="9.109375" style="249"/>
    <col min="1017" max="1017" width="8" style="249" customWidth="1"/>
    <col min="1018" max="1018" width="74.109375" style="249" customWidth="1"/>
    <col min="1019" max="1019" width="24.6640625" style="249" customWidth="1"/>
    <col min="1020" max="1021" width="34" style="249" customWidth="1"/>
    <col min="1022" max="1022" width="11.6640625" style="249" customWidth="1"/>
    <col min="1023" max="1272" width="9.109375" style="249"/>
    <col min="1273" max="1273" width="8" style="249" customWidth="1"/>
    <col min="1274" max="1274" width="74.109375" style="249" customWidth="1"/>
    <col min="1275" max="1275" width="24.6640625" style="249" customWidth="1"/>
    <col min="1276" max="1277" width="34" style="249" customWidth="1"/>
    <col min="1278" max="1278" width="11.6640625" style="249" customWidth="1"/>
    <col min="1279" max="1528" width="9.109375" style="249"/>
    <col min="1529" max="1529" width="8" style="249" customWidth="1"/>
    <col min="1530" max="1530" width="74.109375" style="249" customWidth="1"/>
    <col min="1531" max="1531" width="24.6640625" style="249" customWidth="1"/>
    <col min="1532" max="1533" width="34" style="249" customWidth="1"/>
    <col min="1534" max="1534" width="11.6640625" style="249" customWidth="1"/>
    <col min="1535" max="1784" width="9.109375" style="249"/>
    <col min="1785" max="1785" width="8" style="249" customWidth="1"/>
    <col min="1786" max="1786" width="74.109375" style="249" customWidth="1"/>
    <col min="1787" max="1787" width="24.6640625" style="249" customWidth="1"/>
    <col min="1788" max="1789" width="34" style="249" customWidth="1"/>
    <col min="1790" max="1790" width="11.6640625" style="249" customWidth="1"/>
    <col min="1791" max="2040" width="9.109375" style="249"/>
    <col min="2041" max="2041" width="8" style="249" customWidth="1"/>
    <col min="2042" max="2042" width="74.109375" style="249" customWidth="1"/>
    <col min="2043" max="2043" width="24.6640625" style="249" customWidth="1"/>
    <col min="2044" max="2045" width="34" style="249" customWidth="1"/>
    <col min="2046" max="2046" width="11.6640625" style="249" customWidth="1"/>
    <col min="2047" max="2296" width="9.109375" style="249"/>
    <col min="2297" max="2297" width="8" style="249" customWidth="1"/>
    <col min="2298" max="2298" width="74.109375" style="249" customWidth="1"/>
    <col min="2299" max="2299" width="24.6640625" style="249" customWidth="1"/>
    <col min="2300" max="2301" width="34" style="249" customWidth="1"/>
    <col min="2302" max="2302" width="11.6640625" style="249" customWidth="1"/>
    <col min="2303" max="2552" width="9.109375" style="249"/>
    <col min="2553" max="2553" width="8" style="249" customWidth="1"/>
    <col min="2554" max="2554" width="74.109375" style="249" customWidth="1"/>
    <col min="2555" max="2555" width="24.6640625" style="249" customWidth="1"/>
    <col min="2556" max="2557" width="34" style="249" customWidth="1"/>
    <col min="2558" max="2558" width="11.6640625" style="249" customWidth="1"/>
    <col min="2559" max="2808" width="9.109375" style="249"/>
    <col min="2809" max="2809" width="8" style="249" customWidth="1"/>
    <col min="2810" max="2810" width="74.109375" style="249" customWidth="1"/>
    <col min="2811" max="2811" width="24.6640625" style="249" customWidth="1"/>
    <col min="2812" max="2813" width="34" style="249" customWidth="1"/>
    <col min="2814" max="2814" width="11.6640625" style="249" customWidth="1"/>
    <col min="2815" max="3064" width="9.109375" style="249"/>
    <col min="3065" max="3065" width="8" style="249" customWidth="1"/>
    <col min="3066" max="3066" width="74.109375" style="249" customWidth="1"/>
    <col min="3067" max="3067" width="24.6640625" style="249" customWidth="1"/>
    <col min="3068" max="3069" width="34" style="249" customWidth="1"/>
    <col min="3070" max="3070" width="11.6640625" style="249" customWidth="1"/>
    <col min="3071" max="3320" width="9.109375" style="249"/>
    <col min="3321" max="3321" width="8" style="249" customWidth="1"/>
    <col min="3322" max="3322" width="74.109375" style="249" customWidth="1"/>
    <col min="3323" max="3323" width="24.6640625" style="249" customWidth="1"/>
    <col min="3324" max="3325" width="34" style="249" customWidth="1"/>
    <col min="3326" max="3326" width="11.6640625" style="249" customWidth="1"/>
    <col min="3327" max="3576" width="9.109375" style="249"/>
    <col min="3577" max="3577" width="8" style="249" customWidth="1"/>
    <col min="3578" max="3578" width="74.109375" style="249" customWidth="1"/>
    <col min="3579" max="3579" width="24.6640625" style="249" customWidth="1"/>
    <col min="3580" max="3581" width="34" style="249" customWidth="1"/>
    <col min="3582" max="3582" width="11.6640625" style="249" customWidth="1"/>
    <col min="3583" max="3832" width="9.109375" style="249"/>
    <col min="3833" max="3833" width="8" style="249" customWidth="1"/>
    <col min="3834" max="3834" width="74.109375" style="249" customWidth="1"/>
    <col min="3835" max="3835" width="24.6640625" style="249" customWidth="1"/>
    <col min="3836" max="3837" width="34" style="249" customWidth="1"/>
    <col min="3838" max="3838" width="11.6640625" style="249" customWidth="1"/>
    <col min="3839" max="4088" width="9.109375" style="249"/>
    <col min="4089" max="4089" width="8" style="249" customWidth="1"/>
    <col min="4090" max="4090" width="74.109375" style="249" customWidth="1"/>
    <col min="4091" max="4091" width="24.6640625" style="249" customWidth="1"/>
    <col min="4092" max="4093" width="34" style="249" customWidth="1"/>
    <col min="4094" max="4094" width="11.6640625" style="249" customWidth="1"/>
    <col min="4095" max="4344" width="9.109375" style="249"/>
    <col min="4345" max="4345" width="8" style="249" customWidth="1"/>
    <col min="4346" max="4346" width="74.109375" style="249" customWidth="1"/>
    <col min="4347" max="4347" width="24.6640625" style="249" customWidth="1"/>
    <col min="4348" max="4349" width="34" style="249" customWidth="1"/>
    <col min="4350" max="4350" width="11.6640625" style="249" customWidth="1"/>
    <col min="4351" max="4600" width="9.109375" style="249"/>
    <col min="4601" max="4601" width="8" style="249" customWidth="1"/>
    <col min="4602" max="4602" width="74.109375" style="249" customWidth="1"/>
    <col min="4603" max="4603" width="24.6640625" style="249" customWidth="1"/>
    <col min="4604" max="4605" width="34" style="249" customWidth="1"/>
    <col min="4606" max="4606" width="11.6640625" style="249" customWidth="1"/>
    <col min="4607" max="4856" width="9.109375" style="249"/>
    <col min="4857" max="4857" width="8" style="249" customWidth="1"/>
    <col min="4858" max="4858" width="74.109375" style="249" customWidth="1"/>
    <col min="4859" max="4859" width="24.6640625" style="249" customWidth="1"/>
    <col min="4860" max="4861" width="34" style="249" customWidth="1"/>
    <col min="4862" max="4862" width="11.6640625" style="249" customWidth="1"/>
    <col min="4863" max="5112" width="9.109375" style="249"/>
    <col min="5113" max="5113" width="8" style="249" customWidth="1"/>
    <col min="5114" max="5114" width="74.109375" style="249" customWidth="1"/>
    <col min="5115" max="5115" width="24.6640625" style="249" customWidth="1"/>
    <col min="5116" max="5117" width="34" style="249" customWidth="1"/>
    <col min="5118" max="5118" width="11.6640625" style="249" customWidth="1"/>
    <col min="5119" max="5368" width="9.109375" style="249"/>
    <col min="5369" max="5369" width="8" style="249" customWidth="1"/>
    <col min="5370" max="5370" width="74.109375" style="249" customWidth="1"/>
    <col min="5371" max="5371" width="24.6640625" style="249" customWidth="1"/>
    <col min="5372" max="5373" width="34" style="249" customWidth="1"/>
    <col min="5374" max="5374" width="11.6640625" style="249" customWidth="1"/>
    <col min="5375" max="5624" width="9.109375" style="249"/>
    <col min="5625" max="5625" width="8" style="249" customWidth="1"/>
    <col min="5626" max="5626" width="74.109375" style="249" customWidth="1"/>
    <col min="5627" max="5627" width="24.6640625" style="249" customWidth="1"/>
    <col min="5628" max="5629" width="34" style="249" customWidth="1"/>
    <col min="5630" max="5630" width="11.6640625" style="249" customWidth="1"/>
    <col min="5631" max="5880" width="9.109375" style="249"/>
    <col min="5881" max="5881" width="8" style="249" customWidth="1"/>
    <col min="5882" max="5882" width="74.109375" style="249" customWidth="1"/>
    <col min="5883" max="5883" width="24.6640625" style="249" customWidth="1"/>
    <col min="5884" max="5885" width="34" style="249" customWidth="1"/>
    <col min="5886" max="5886" width="11.6640625" style="249" customWidth="1"/>
    <col min="5887" max="6136" width="9.109375" style="249"/>
    <col min="6137" max="6137" width="8" style="249" customWidth="1"/>
    <col min="6138" max="6138" width="74.109375" style="249" customWidth="1"/>
    <col min="6139" max="6139" width="24.6640625" style="249" customWidth="1"/>
    <col min="6140" max="6141" width="34" style="249" customWidth="1"/>
    <col min="6142" max="6142" width="11.6640625" style="249" customWidth="1"/>
    <col min="6143" max="6392" width="9.109375" style="249"/>
    <col min="6393" max="6393" width="8" style="249" customWidth="1"/>
    <col min="6394" max="6394" width="74.109375" style="249" customWidth="1"/>
    <col min="6395" max="6395" width="24.6640625" style="249" customWidth="1"/>
    <col min="6396" max="6397" width="34" style="249" customWidth="1"/>
    <col min="6398" max="6398" width="11.6640625" style="249" customWidth="1"/>
    <col min="6399" max="6648" width="9.109375" style="249"/>
    <col min="6649" max="6649" width="8" style="249" customWidth="1"/>
    <col min="6650" max="6650" width="74.109375" style="249" customWidth="1"/>
    <col min="6651" max="6651" width="24.6640625" style="249" customWidth="1"/>
    <col min="6652" max="6653" width="34" style="249" customWidth="1"/>
    <col min="6654" max="6654" width="11.6640625" style="249" customWidth="1"/>
    <col min="6655" max="6904" width="9.109375" style="249"/>
    <col min="6905" max="6905" width="8" style="249" customWidth="1"/>
    <col min="6906" max="6906" width="74.109375" style="249" customWidth="1"/>
    <col min="6907" max="6907" width="24.6640625" style="249" customWidth="1"/>
    <col min="6908" max="6909" width="34" style="249" customWidth="1"/>
    <col min="6910" max="6910" width="11.6640625" style="249" customWidth="1"/>
    <col min="6911" max="7160" width="9.109375" style="249"/>
    <col min="7161" max="7161" width="8" style="249" customWidth="1"/>
    <col min="7162" max="7162" width="74.109375" style="249" customWidth="1"/>
    <col min="7163" max="7163" width="24.6640625" style="249" customWidth="1"/>
    <col min="7164" max="7165" width="34" style="249" customWidth="1"/>
    <col min="7166" max="7166" width="11.6640625" style="249" customWidth="1"/>
    <col min="7167" max="7416" width="9.109375" style="249"/>
    <col min="7417" max="7417" width="8" style="249" customWidth="1"/>
    <col min="7418" max="7418" width="74.109375" style="249" customWidth="1"/>
    <col min="7419" max="7419" width="24.6640625" style="249" customWidth="1"/>
    <col min="7420" max="7421" width="34" style="249" customWidth="1"/>
    <col min="7422" max="7422" width="11.6640625" style="249" customWidth="1"/>
    <col min="7423" max="7672" width="9.109375" style="249"/>
    <col min="7673" max="7673" width="8" style="249" customWidth="1"/>
    <col min="7674" max="7674" width="74.109375" style="249" customWidth="1"/>
    <col min="7675" max="7675" width="24.6640625" style="249" customWidth="1"/>
    <col min="7676" max="7677" width="34" style="249" customWidth="1"/>
    <col min="7678" max="7678" width="11.6640625" style="249" customWidth="1"/>
    <col min="7679" max="7928" width="9.109375" style="249"/>
    <col min="7929" max="7929" width="8" style="249" customWidth="1"/>
    <col min="7930" max="7930" width="74.109375" style="249" customWidth="1"/>
    <col min="7931" max="7931" width="24.6640625" style="249" customWidth="1"/>
    <col min="7932" max="7933" width="34" style="249" customWidth="1"/>
    <col min="7934" max="7934" width="11.6640625" style="249" customWidth="1"/>
    <col min="7935" max="8184" width="9.109375" style="249"/>
    <col min="8185" max="8185" width="8" style="249" customWidth="1"/>
    <col min="8186" max="8186" width="74.109375" style="249" customWidth="1"/>
    <col min="8187" max="8187" width="24.6640625" style="249" customWidth="1"/>
    <col min="8188" max="8189" width="34" style="249" customWidth="1"/>
    <col min="8190" max="8190" width="11.6640625" style="249" customWidth="1"/>
    <col min="8191" max="8440" width="9.109375" style="249"/>
    <col min="8441" max="8441" width="8" style="249" customWidth="1"/>
    <col min="8442" max="8442" width="74.109375" style="249" customWidth="1"/>
    <col min="8443" max="8443" width="24.6640625" style="249" customWidth="1"/>
    <col min="8444" max="8445" width="34" style="249" customWidth="1"/>
    <col min="8446" max="8446" width="11.6640625" style="249" customWidth="1"/>
    <col min="8447" max="8696" width="9.109375" style="249"/>
    <col min="8697" max="8697" width="8" style="249" customWidth="1"/>
    <col min="8698" max="8698" width="74.109375" style="249" customWidth="1"/>
    <col min="8699" max="8699" width="24.6640625" style="249" customWidth="1"/>
    <col min="8700" max="8701" width="34" style="249" customWidth="1"/>
    <col min="8702" max="8702" width="11.6640625" style="249" customWidth="1"/>
    <col min="8703" max="8952" width="9.109375" style="249"/>
    <col min="8953" max="8953" width="8" style="249" customWidth="1"/>
    <col min="8954" max="8954" width="74.109375" style="249" customWidth="1"/>
    <col min="8955" max="8955" width="24.6640625" style="249" customWidth="1"/>
    <col min="8956" max="8957" width="34" style="249" customWidth="1"/>
    <col min="8958" max="8958" width="11.6640625" style="249" customWidth="1"/>
    <col min="8959" max="9208" width="9.109375" style="249"/>
    <col min="9209" max="9209" width="8" style="249" customWidth="1"/>
    <col min="9210" max="9210" width="74.109375" style="249" customWidth="1"/>
    <col min="9211" max="9211" width="24.6640625" style="249" customWidth="1"/>
    <col min="9212" max="9213" width="34" style="249" customWidth="1"/>
    <col min="9214" max="9214" width="11.6640625" style="249" customWidth="1"/>
    <col min="9215" max="9464" width="9.109375" style="249"/>
    <col min="9465" max="9465" width="8" style="249" customWidth="1"/>
    <col min="9466" max="9466" width="74.109375" style="249" customWidth="1"/>
    <col min="9467" max="9467" width="24.6640625" style="249" customWidth="1"/>
    <col min="9468" max="9469" width="34" style="249" customWidth="1"/>
    <col min="9470" max="9470" width="11.6640625" style="249" customWidth="1"/>
    <col min="9471" max="9720" width="9.109375" style="249"/>
    <col min="9721" max="9721" width="8" style="249" customWidth="1"/>
    <col min="9722" max="9722" width="74.109375" style="249" customWidth="1"/>
    <col min="9723" max="9723" width="24.6640625" style="249" customWidth="1"/>
    <col min="9724" max="9725" width="34" style="249" customWidth="1"/>
    <col min="9726" max="9726" width="11.6640625" style="249" customWidth="1"/>
    <col min="9727" max="9976" width="9.109375" style="249"/>
    <col min="9977" max="9977" width="8" style="249" customWidth="1"/>
    <col min="9978" max="9978" width="74.109375" style="249" customWidth="1"/>
    <col min="9979" max="9979" width="24.6640625" style="249" customWidth="1"/>
    <col min="9980" max="9981" width="34" style="249" customWidth="1"/>
    <col min="9982" max="9982" width="11.6640625" style="249" customWidth="1"/>
    <col min="9983" max="10232" width="9.109375" style="249"/>
    <col min="10233" max="10233" width="8" style="249" customWidth="1"/>
    <col min="10234" max="10234" width="74.109375" style="249" customWidth="1"/>
    <col min="10235" max="10235" width="24.6640625" style="249" customWidth="1"/>
    <col min="10236" max="10237" width="34" style="249" customWidth="1"/>
    <col min="10238" max="10238" width="11.6640625" style="249" customWidth="1"/>
    <col min="10239" max="10488" width="9.109375" style="249"/>
    <col min="10489" max="10489" width="8" style="249" customWidth="1"/>
    <col min="10490" max="10490" width="74.109375" style="249" customWidth="1"/>
    <col min="10491" max="10491" width="24.6640625" style="249" customWidth="1"/>
    <col min="10492" max="10493" width="34" style="249" customWidth="1"/>
    <col min="10494" max="10494" width="11.6640625" style="249" customWidth="1"/>
    <col min="10495" max="10744" width="9.109375" style="249"/>
    <col min="10745" max="10745" width="8" style="249" customWidth="1"/>
    <col min="10746" max="10746" width="74.109375" style="249" customWidth="1"/>
    <col min="10747" max="10747" width="24.6640625" style="249" customWidth="1"/>
    <col min="10748" max="10749" width="34" style="249" customWidth="1"/>
    <col min="10750" max="10750" width="11.6640625" style="249" customWidth="1"/>
    <col min="10751" max="11000" width="9.109375" style="249"/>
    <col min="11001" max="11001" width="8" style="249" customWidth="1"/>
    <col min="11002" max="11002" width="74.109375" style="249" customWidth="1"/>
    <col min="11003" max="11003" width="24.6640625" style="249" customWidth="1"/>
    <col min="11004" max="11005" width="34" style="249" customWidth="1"/>
    <col min="11006" max="11006" width="11.6640625" style="249" customWidth="1"/>
    <col min="11007" max="11256" width="9.109375" style="249"/>
    <col min="11257" max="11257" width="8" style="249" customWidth="1"/>
    <col min="11258" max="11258" width="74.109375" style="249" customWidth="1"/>
    <col min="11259" max="11259" width="24.6640625" style="249" customWidth="1"/>
    <col min="11260" max="11261" width="34" style="249" customWidth="1"/>
    <col min="11262" max="11262" width="11.6640625" style="249" customWidth="1"/>
    <col min="11263" max="11512" width="9.109375" style="249"/>
    <col min="11513" max="11513" width="8" style="249" customWidth="1"/>
    <col min="11514" max="11514" width="74.109375" style="249" customWidth="1"/>
    <col min="11515" max="11515" width="24.6640625" style="249" customWidth="1"/>
    <col min="11516" max="11517" width="34" style="249" customWidth="1"/>
    <col min="11518" max="11518" width="11.6640625" style="249" customWidth="1"/>
    <col min="11519" max="11768" width="9.109375" style="249"/>
    <col min="11769" max="11769" width="8" style="249" customWidth="1"/>
    <col min="11770" max="11770" width="74.109375" style="249" customWidth="1"/>
    <col min="11771" max="11771" width="24.6640625" style="249" customWidth="1"/>
    <col min="11772" max="11773" width="34" style="249" customWidth="1"/>
    <col min="11774" max="11774" width="11.6640625" style="249" customWidth="1"/>
    <col min="11775" max="12024" width="9.109375" style="249"/>
    <col min="12025" max="12025" width="8" style="249" customWidth="1"/>
    <col min="12026" max="12026" width="74.109375" style="249" customWidth="1"/>
    <col min="12027" max="12027" width="24.6640625" style="249" customWidth="1"/>
    <col min="12028" max="12029" width="34" style="249" customWidth="1"/>
    <col min="12030" max="12030" width="11.6640625" style="249" customWidth="1"/>
    <col min="12031" max="12280" width="9.109375" style="249"/>
    <col min="12281" max="12281" width="8" style="249" customWidth="1"/>
    <col min="12282" max="12282" width="74.109375" style="249" customWidth="1"/>
    <col min="12283" max="12283" width="24.6640625" style="249" customWidth="1"/>
    <col min="12284" max="12285" width="34" style="249" customWidth="1"/>
    <col min="12286" max="12286" width="11.6640625" style="249" customWidth="1"/>
    <col min="12287" max="12536" width="9.109375" style="249"/>
    <col min="12537" max="12537" width="8" style="249" customWidth="1"/>
    <col min="12538" max="12538" width="74.109375" style="249" customWidth="1"/>
    <col min="12539" max="12539" width="24.6640625" style="249" customWidth="1"/>
    <col min="12540" max="12541" width="34" style="249" customWidth="1"/>
    <col min="12542" max="12542" width="11.6640625" style="249" customWidth="1"/>
    <col min="12543" max="12792" width="9.109375" style="249"/>
    <col min="12793" max="12793" width="8" style="249" customWidth="1"/>
    <col min="12794" max="12794" width="74.109375" style="249" customWidth="1"/>
    <col min="12795" max="12795" width="24.6640625" style="249" customWidth="1"/>
    <col min="12796" max="12797" width="34" style="249" customWidth="1"/>
    <col min="12798" max="12798" width="11.6640625" style="249" customWidth="1"/>
    <col min="12799" max="13048" width="9.109375" style="249"/>
    <col min="13049" max="13049" width="8" style="249" customWidth="1"/>
    <col min="13050" max="13050" width="74.109375" style="249" customWidth="1"/>
    <col min="13051" max="13051" width="24.6640625" style="249" customWidth="1"/>
    <col min="13052" max="13053" width="34" style="249" customWidth="1"/>
    <col min="13054" max="13054" width="11.6640625" style="249" customWidth="1"/>
    <col min="13055" max="13304" width="9.109375" style="249"/>
    <col min="13305" max="13305" width="8" style="249" customWidth="1"/>
    <col min="13306" max="13306" width="74.109375" style="249" customWidth="1"/>
    <col min="13307" max="13307" width="24.6640625" style="249" customWidth="1"/>
    <col min="13308" max="13309" width="34" style="249" customWidth="1"/>
    <col min="13310" max="13310" width="11.6640625" style="249" customWidth="1"/>
    <col min="13311" max="13560" width="9.109375" style="249"/>
    <col min="13561" max="13561" width="8" style="249" customWidth="1"/>
    <col min="13562" max="13562" width="74.109375" style="249" customWidth="1"/>
    <col min="13563" max="13563" width="24.6640625" style="249" customWidth="1"/>
    <col min="13564" max="13565" width="34" style="249" customWidth="1"/>
    <col min="13566" max="13566" width="11.6640625" style="249" customWidth="1"/>
    <col min="13567" max="13816" width="9.109375" style="249"/>
    <col min="13817" max="13817" width="8" style="249" customWidth="1"/>
    <col min="13818" max="13818" width="74.109375" style="249" customWidth="1"/>
    <col min="13819" max="13819" width="24.6640625" style="249" customWidth="1"/>
    <col min="13820" max="13821" width="34" style="249" customWidth="1"/>
    <col min="13822" max="13822" width="11.6640625" style="249" customWidth="1"/>
    <col min="13823" max="14072" width="9.109375" style="249"/>
    <col min="14073" max="14073" width="8" style="249" customWidth="1"/>
    <col min="14074" max="14074" width="74.109375" style="249" customWidth="1"/>
    <col min="14075" max="14075" width="24.6640625" style="249" customWidth="1"/>
    <col min="14076" max="14077" width="34" style="249" customWidth="1"/>
    <col min="14078" max="14078" width="11.6640625" style="249" customWidth="1"/>
    <col min="14079" max="14328" width="9.109375" style="249"/>
    <col min="14329" max="14329" width="8" style="249" customWidth="1"/>
    <col min="14330" max="14330" width="74.109375" style="249" customWidth="1"/>
    <col min="14331" max="14331" width="24.6640625" style="249" customWidth="1"/>
    <col min="14332" max="14333" width="34" style="249" customWidth="1"/>
    <col min="14334" max="14334" width="11.6640625" style="249" customWidth="1"/>
    <col min="14335" max="14584" width="9.109375" style="249"/>
    <col min="14585" max="14585" width="8" style="249" customWidth="1"/>
    <col min="14586" max="14586" width="74.109375" style="249" customWidth="1"/>
    <col min="14587" max="14587" width="24.6640625" style="249" customWidth="1"/>
    <col min="14588" max="14589" width="34" style="249" customWidth="1"/>
    <col min="14590" max="14590" width="11.6640625" style="249" customWidth="1"/>
    <col min="14591" max="14840" width="9.109375" style="249"/>
    <col min="14841" max="14841" width="8" style="249" customWidth="1"/>
    <col min="14842" max="14842" width="74.109375" style="249" customWidth="1"/>
    <col min="14843" max="14843" width="24.6640625" style="249" customWidth="1"/>
    <col min="14844" max="14845" width="34" style="249" customWidth="1"/>
    <col min="14846" max="14846" width="11.6640625" style="249" customWidth="1"/>
    <col min="14847" max="15096" width="9.109375" style="249"/>
    <col min="15097" max="15097" width="8" style="249" customWidth="1"/>
    <col min="15098" max="15098" width="74.109375" style="249" customWidth="1"/>
    <col min="15099" max="15099" width="24.6640625" style="249" customWidth="1"/>
    <col min="15100" max="15101" width="34" style="249" customWidth="1"/>
    <col min="15102" max="15102" width="11.6640625" style="249" customWidth="1"/>
    <col min="15103" max="15352" width="9.109375" style="249"/>
    <col min="15353" max="15353" width="8" style="249" customWidth="1"/>
    <col min="15354" max="15354" width="74.109375" style="249" customWidth="1"/>
    <col min="15355" max="15355" width="24.6640625" style="249" customWidth="1"/>
    <col min="15356" max="15357" width="34" style="249" customWidth="1"/>
    <col min="15358" max="15358" width="11.6640625" style="249" customWidth="1"/>
    <col min="15359" max="15608" width="9.109375" style="249"/>
    <col min="15609" max="15609" width="8" style="249" customWidth="1"/>
    <col min="15610" max="15610" width="74.109375" style="249" customWidth="1"/>
    <col min="15611" max="15611" width="24.6640625" style="249" customWidth="1"/>
    <col min="15612" max="15613" width="34" style="249" customWidth="1"/>
    <col min="15614" max="15614" width="11.6640625" style="249" customWidth="1"/>
    <col min="15615" max="15864" width="9.109375" style="249"/>
    <col min="15865" max="15865" width="8" style="249" customWidth="1"/>
    <col min="15866" max="15866" width="74.109375" style="249" customWidth="1"/>
    <col min="15867" max="15867" width="24.6640625" style="249" customWidth="1"/>
    <col min="15868" max="15869" width="34" style="249" customWidth="1"/>
    <col min="15870" max="15870" width="11.6640625" style="249" customWidth="1"/>
    <col min="15871" max="16120" width="9.109375" style="249"/>
    <col min="16121" max="16121" width="8" style="249" customWidth="1"/>
    <col min="16122" max="16122" width="74.109375" style="249" customWidth="1"/>
    <col min="16123" max="16123" width="24.6640625" style="249" customWidth="1"/>
    <col min="16124" max="16125" width="34" style="249" customWidth="1"/>
    <col min="16126" max="16126" width="11.6640625" style="249" customWidth="1"/>
    <col min="16127" max="16384" width="9.109375" style="249"/>
  </cols>
  <sheetData>
    <row r="1" spans="1:4" x14ac:dyDescent="0.3">
      <c r="D1" s="499" t="s">
        <v>666</v>
      </c>
    </row>
    <row r="3" spans="1:4" s="255" customFormat="1" ht="28.95" customHeight="1" x14ac:dyDescent="0.3">
      <c r="A3" s="1200" t="s">
        <v>1048</v>
      </c>
      <c r="B3" s="1200"/>
      <c r="C3" s="1200"/>
      <c r="D3" s="1200"/>
    </row>
    <row r="4" spans="1:4" s="13" customFormat="1" ht="27" customHeight="1" x14ac:dyDescent="0.35">
      <c r="A4" s="12" t="s">
        <v>1145</v>
      </c>
      <c r="B4" s="12"/>
      <c r="C4" s="12"/>
      <c r="D4" s="12"/>
    </row>
    <row r="5" spans="1:4" s="11" customFormat="1" ht="19.5" customHeight="1" x14ac:dyDescent="0.35">
      <c r="A5" s="14" t="s">
        <v>345</v>
      </c>
      <c r="B5" s="15"/>
      <c r="C5" s="15"/>
      <c r="D5" s="15"/>
    </row>
    <row r="6" spans="1:4" s="1" customFormat="1" ht="39.75" customHeight="1" x14ac:dyDescent="0.35">
      <c r="A6" s="1184" t="s">
        <v>484</v>
      </c>
      <c r="B6" s="1184"/>
      <c r="C6" s="1184"/>
      <c r="D6" s="1184"/>
    </row>
    <row r="7" spans="1:4" s="1" customFormat="1" ht="17.25" customHeight="1" x14ac:dyDescent="0.35">
      <c r="A7" s="16" t="s">
        <v>281</v>
      </c>
      <c r="B7" s="16"/>
      <c r="C7" s="16"/>
      <c r="D7" s="16"/>
    </row>
    <row r="8" spans="1:4" ht="15.6" x14ac:dyDescent="0.3">
      <c r="B8" s="258"/>
    </row>
    <row r="9" spans="1:4" ht="45.75" customHeight="1" x14ac:dyDescent="0.3">
      <c r="A9" s="259" t="s">
        <v>282</v>
      </c>
      <c r="B9" s="259" t="s">
        <v>297</v>
      </c>
      <c r="C9" s="259" t="s">
        <v>354</v>
      </c>
      <c r="D9" s="259" t="s">
        <v>135</v>
      </c>
    </row>
    <row r="10" spans="1:4" ht="18" x14ac:dyDescent="0.3">
      <c r="A10" s="259">
        <v>1</v>
      </c>
      <c r="B10" s="259">
        <v>2</v>
      </c>
      <c r="C10" s="259">
        <v>3</v>
      </c>
      <c r="D10" s="259">
        <v>4</v>
      </c>
    </row>
    <row r="11" spans="1:4" ht="18" x14ac:dyDescent="0.35">
      <c r="A11" s="565" t="s">
        <v>667</v>
      </c>
      <c r="B11" s="566" t="s">
        <v>668</v>
      </c>
      <c r="C11" s="567"/>
      <c r="D11" s="273"/>
    </row>
    <row r="12" spans="1:4" ht="18" x14ac:dyDescent="0.35">
      <c r="A12" s="568"/>
      <c r="B12" s="271"/>
      <c r="C12" s="567"/>
      <c r="D12" s="273"/>
    </row>
    <row r="13" spans="1:4" s="255" customFormat="1" ht="17.399999999999999" x14ac:dyDescent="0.3">
      <c r="A13" s="569"/>
      <c r="B13" s="264" t="s">
        <v>295</v>
      </c>
      <c r="C13" s="266" t="s">
        <v>305</v>
      </c>
      <c r="D13" s="306">
        <f>SUM(D11:D12)</f>
        <v>0</v>
      </c>
    </row>
    <row r="14" spans="1:4" ht="15.6" x14ac:dyDescent="0.3">
      <c r="A14" s="66"/>
      <c r="B14" s="63"/>
      <c r="C14" s="63"/>
      <c r="D14" s="63"/>
    </row>
    <row r="15" spans="1:4" x14ac:dyDescent="0.3">
      <c r="D15" s="570"/>
    </row>
    <row r="16" spans="1:4" s="35" customFormat="1" ht="23.25" customHeight="1" x14ac:dyDescent="0.3">
      <c r="A16" s="34" t="s">
        <v>671</v>
      </c>
      <c r="C16" s="115"/>
      <c r="D16" s="115" t="s">
        <v>1143</v>
      </c>
    </row>
    <row r="17" spans="1:4" s="66" customFormat="1" ht="13.2" x14ac:dyDescent="0.3">
      <c r="C17" s="67" t="s">
        <v>131</v>
      </c>
      <c r="D17" s="67" t="s">
        <v>132</v>
      </c>
    </row>
    <row r="18" spans="1:4" s="63" customFormat="1" ht="15.6" x14ac:dyDescent="0.3"/>
    <row r="19" spans="1:4" s="35" customFormat="1" ht="23.25" customHeight="1" x14ac:dyDescent="0.3">
      <c r="A19" s="34" t="s">
        <v>133</v>
      </c>
      <c r="C19" s="115"/>
      <c r="D19" s="115" t="s">
        <v>1144</v>
      </c>
    </row>
    <row r="20" spans="1:4" s="66" customFormat="1" ht="13.2" x14ac:dyDescent="0.3">
      <c r="C20" s="67" t="s">
        <v>131</v>
      </c>
      <c r="D20" s="67" t="s">
        <v>132</v>
      </c>
    </row>
    <row r="194" spans="1:11" s="537" customFormat="1" ht="18" x14ac:dyDescent="0.35">
      <c r="A194" s="249"/>
      <c r="B194" s="249"/>
      <c r="C194" s="249"/>
      <c r="D194" s="249"/>
      <c r="E194" s="249"/>
      <c r="F194" s="249"/>
      <c r="G194" s="249"/>
      <c r="H194" s="249"/>
      <c r="I194" s="249"/>
      <c r="J194" s="249"/>
      <c r="K194" s="249"/>
    </row>
    <row r="195" spans="1:11" s="537" customFormat="1" ht="18" x14ac:dyDescent="0.35">
      <c r="A195" s="249"/>
      <c r="B195" s="249"/>
      <c r="C195" s="249"/>
      <c r="D195" s="249"/>
      <c r="E195" s="249"/>
      <c r="F195" s="249"/>
      <c r="G195" s="249"/>
      <c r="H195" s="249"/>
      <c r="I195" s="249"/>
      <c r="J195" s="249"/>
      <c r="K195" s="249"/>
    </row>
    <row r="196" spans="1:11" s="537" customFormat="1" ht="18" x14ac:dyDescent="0.35">
      <c r="A196" s="249"/>
      <c r="B196" s="249"/>
      <c r="C196" s="249"/>
      <c r="D196" s="249"/>
      <c r="E196" s="249"/>
      <c r="F196" s="249"/>
      <c r="G196" s="249"/>
      <c r="H196" s="249"/>
      <c r="I196" s="249"/>
      <c r="J196" s="249"/>
      <c r="K196" s="249"/>
    </row>
    <row r="197" spans="1:11" s="537" customFormat="1" ht="18" x14ac:dyDescent="0.35">
      <c r="A197" s="249"/>
      <c r="B197" s="249"/>
      <c r="C197" s="249"/>
      <c r="D197" s="249"/>
      <c r="E197" s="249"/>
      <c r="F197" s="249"/>
      <c r="G197" s="249"/>
      <c r="H197" s="249"/>
      <c r="I197" s="249"/>
      <c r="J197" s="249"/>
      <c r="K197" s="249"/>
    </row>
    <row r="198" spans="1:11" s="537" customFormat="1" ht="18" x14ac:dyDescent="0.35">
      <c r="A198" s="249"/>
      <c r="B198" s="249"/>
      <c r="C198" s="249"/>
      <c r="D198" s="249"/>
      <c r="E198" s="249"/>
      <c r="F198" s="249"/>
      <c r="G198" s="249"/>
      <c r="H198" s="249"/>
      <c r="I198" s="249"/>
      <c r="J198" s="249"/>
      <c r="K198" s="249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6">
    <tabColor rgb="FFFFC000"/>
    <pageSetUpPr fitToPage="1"/>
  </sheetPr>
  <dimension ref="A1:W205"/>
  <sheetViews>
    <sheetView view="pageBreakPreview" zoomScale="47" zoomScaleSheetLayoutView="47" workbookViewId="0">
      <selection activeCell="L10" sqref="L10"/>
    </sheetView>
  </sheetViews>
  <sheetFormatPr defaultRowHeight="18" x14ac:dyDescent="0.35"/>
  <cols>
    <col min="1" max="1" width="8" style="249" customWidth="1"/>
    <col min="2" max="2" width="118.109375" style="249" customWidth="1"/>
    <col min="3" max="5" width="15.88671875" style="249" customWidth="1"/>
    <col min="6" max="6" width="34" style="249" customWidth="1"/>
    <col min="7" max="7" width="26.88671875" style="250" customWidth="1"/>
    <col min="8" max="8" width="23.109375" style="250" customWidth="1"/>
    <col min="9" max="9" width="23.109375" style="92" customWidth="1"/>
    <col min="10" max="10" width="36.109375" style="92" customWidth="1"/>
    <col min="11" max="11" width="35.44140625" style="536" customWidth="1"/>
    <col min="12" max="13" width="19.6640625" style="554" customWidth="1"/>
    <col min="14" max="256" width="9.109375" style="249"/>
    <col min="257" max="257" width="8" style="249" customWidth="1"/>
    <col min="258" max="258" width="118.109375" style="249" customWidth="1"/>
    <col min="259" max="259" width="21.44140625" style="249" customWidth="1"/>
    <col min="260" max="260" width="24" style="249" customWidth="1"/>
    <col min="261" max="261" width="29" style="249" customWidth="1"/>
    <col min="262" max="262" width="34" style="249" customWidth="1"/>
    <col min="263" max="264" width="21.33203125" style="249" customWidth="1"/>
    <col min="265" max="265" width="14.5546875" style="249" customWidth="1"/>
    <col min="266" max="266" width="9.109375" style="249"/>
    <col min="267" max="267" width="12.5546875" style="249" bestFit="1" customWidth="1"/>
    <col min="268" max="512" width="9.109375" style="249"/>
    <col min="513" max="513" width="8" style="249" customWidth="1"/>
    <col min="514" max="514" width="118.109375" style="249" customWidth="1"/>
    <col min="515" max="515" width="21.44140625" style="249" customWidth="1"/>
    <col min="516" max="516" width="24" style="249" customWidth="1"/>
    <col min="517" max="517" width="29" style="249" customWidth="1"/>
    <col min="518" max="518" width="34" style="249" customWidth="1"/>
    <col min="519" max="520" width="21.33203125" style="249" customWidth="1"/>
    <col min="521" max="521" width="14.5546875" style="249" customWidth="1"/>
    <col min="522" max="522" width="9.109375" style="249"/>
    <col min="523" max="523" width="12.5546875" style="249" bestFit="1" customWidth="1"/>
    <col min="524" max="768" width="9.109375" style="249"/>
    <col min="769" max="769" width="8" style="249" customWidth="1"/>
    <col min="770" max="770" width="118.109375" style="249" customWidth="1"/>
    <col min="771" max="771" width="21.44140625" style="249" customWidth="1"/>
    <col min="772" max="772" width="24" style="249" customWidth="1"/>
    <col min="773" max="773" width="29" style="249" customWidth="1"/>
    <col min="774" max="774" width="34" style="249" customWidth="1"/>
    <col min="775" max="776" width="21.33203125" style="249" customWidth="1"/>
    <col min="777" max="777" width="14.5546875" style="249" customWidth="1"/>
    <col min="778" max="778" width="9.109375" style="249"/>
    <col min="779" max="779" width="12.5546875" style="249" bestFit="1" customWidth="1"/>
    <col min="780" max="1024" width="9.109375" style="249"/>
    <col min="1025" max="1025" width="8" style="249" customWidth="1"/>
    <col min="1026" max="1026" width="118.109375" style="249" customWidth="1"/>
    <col min="1027" max="1027" width="21.44140625" style="249" customWidth="1"/>
    <col min="1028" max="1028" width="24" style="249" customWidth="1"/>
    <col min="1029" max="1029" width="29" style="249" customWidth="1"/>
    <col min="1030" max="1030" width="34" style="249" customWidth="1"/>
    <col min="1031" max="1032" width="21.33203125" style="249" customWidth="1"/>
    <col min="1033" max="1033" width="14.5546875" style="249" customWidth="1"/>
    <col min="1034" max="1034" width="9.109375" style="249"/>
    <col min="1035" max="1035" width="12.5546875" style="249" bestFit="1" customWidth="1"/>
    <col min="1036" max="1280" width="9.109375" style="249"/>
    <col min="1281" max="1281" width="8" style="249" customWidth="1"/>
    <col min="1282" max="1282" width="118.109375" style="249" customWidth="1"/>
    <col min="1283" max="1283" width="21.44140625" style="249" customWidth="1"/>
    <col min="1284" max="1284" width="24" style="249" customWidth="1"/>
    <col min="1285" max="1285" width="29" style="249" customWidth="1"/>
    <col min="1286" max="1286" width="34" style="249" customWidth="1"/>
    <col min="1287" max="1288" width="21.33203125" style="249" customWidth="1"/>
    <col min="1289" max="1289" width="14.5546875" style="249" customWidth="1"/>
    <col min="1290" max="1290" width="9.109375" style="249"/>
    <col min="1291" max="1291" width="12.5546875" style="249" bestFit="1" customWidth="1"/>
    <col min="1292" max="1536" width="9.109375" style="249"/>
    <col min="1537" max="1537" width="8" style="249" customWidth="1"/>
    <col min="1538" max="1538" width="118.109375" style="249" customWidth="1"/>
    <col min="1539" max="1539" width="21.44140625" style="249" customWidth="1"/>
    <col min="1540" max="1540" width="24" style="249" customWidth="1"/>
    <col min="1541" max="1541" width="29" style="249" customWidth="1"/>
    <col min="1542" max="1542" width="34" style="249" customWidth="1"/>
    <col min="1543" max="1544" width="21.33203125" style="249" customWidth="1"/>
    <col min="1545" max="1545" width="14.5546875" style="249" customWidth="1"/>
    <col min="1546" max="1546" width="9.109375" style="249"/>
    <col min="1547" max="1547" width="12.5546875" style="249" bestFit="1" customWidth="1"/>
    <col min="1548" max="1792" width="9.109375" style="249"/>
    <col min="1793" max="1793" width="8" style="249" customWidth="1"/>
    <col min="1794" max="1794" width="118.109375" style="249" customWidth="1"/>
    <col min="1795" max="1795" width="21.44140625" style="249" customWidth="1"/>
    <col min="1796" max="1796" width="24" style="249" customWidth="1"/>
    <col min="1797" max="1797" width="29" style="249" customWidth="1"/>
    <col min="1798" max="1798" width="34" style="249" customWidth="1"/>
    <col min="1799" max="1800" width="21.33203125" style="249" customWidth="1"/>
    <col min="1801" max="1801" width="14.5546875" style="249" customWidth="1"/>
    <col min="1802" max="1802" width="9.109375" style="249"/>
    <col min="1803" max="1803" width="12.5546875" style="249" bestFit="1" customWidth="1"/>
    <col min="1804" max="2048" width="9.109375" style="249"/>
    <col min="2049" max="2049" width="8" style="249" customWidth="1"/>
    <col min="2050" max="2050" width="118.109375" style="249" customWidth="1"/>
    <col min="2051" max="2051" width="21.44140625" style="249" customWidth="1"/>
    <col min="2052" max="2052" width="24" style="249" customWidth="1"/>
    <col min="2053" max="2053" width="29" style="249" customWidth="1"/>
    <col min="2054" max="2054" width="34" style="249" customWidth="1"/>
    <col min="2055" max="2056" width="21.33203125" style="249" customWidth="1"/>
    <col min="2057" max="2057" width="14.5546875" style="249" customWidth="1"/>
    <col min="2058" max="2058" width="9.109375" style="249"/>
    <col min="2059" max="2059" width="12.5546875" style="249" bestFit="1" customWidth="1"/>
    <col min="2060" max="2304" width="9.109375" style="249"/>
    <col min="2305" max="2305" width="8" style="249" customWidth="1"/>
    <col min="2306" max="2306" width="118.109375" style="249" customWidth="1"/>
    <col min="2307" max="2307" width="21.44140625" style="249" customWidth="1"/>
    <col min="2308" max="2308" width="24" style="249" customWidth="1"/>
    <col min="2309" max="2309" width="29" style="249" customWidth="1"/>
    <col min="2310" max="2310" width="34" style="249" customWidth="1"/>
    <col min="2311" max="2312" width="21.33203125" style="249" customWidth="1"/>
    <col min="2313" max="2313" width="14.5546875" style="249" customWidth="1"/>
    <col min="2314" max="2314" width="9.109375" style="249"/>
    <col min="2315" max="2315" width="12.5546875" style="249" bestFit="1" customWidth="1"/>
    <col min="2316" max="2560" width="9.109375" style="249"/>
    <col min="2561" max="2561" width="8" style="249" customWidth="1"/>
    <col min="2562" max="2562" width="118.109375" style="249" customWidth="1"/>
    <col min="2563" max="2563" width="21.44140625" style="249" customWidth="1"/>
    <col min="2564" max="2564" width="24" style="249" customWidth="1"/>
    <col min="2565" max="2565" width="29" style="249" customWidth="1"/>
    <col min="2566" max="2566" width="34" style="249" customWidth="1"/>
    <col min="2567" max="2568" width="21.33203125" style="249" customWidth="1"/>
    <col min="2569" max="2569" width="14.5546875" style="249" customWidth="1"/>
    <col min="2570" max="2570" width="9.109375" style="249"/>
    <col min="2571" max="2571" width="12.5546875" style="249" bestFit="1" customWidth="1"/>
    <col min="2572" max="2816" width="9.109375" style="249"/>
    <col min="2817" max="2817" width="8" style="249" customWidth="1"/>
    <col min="2818" max="2818" width="118.109375" style="249" customWidth="1"/>
    <col min="2819" max="2819" width="21.44140625" style="249" customWidth="1"/>
    <col min="2820" max="2820" width="24" style="249" customWidth="1"/>
    <col min="2821" max="2821" width="29" style="249" customWidth="1"/>
    <col min="2822" max="2822" width="34" style="249" customWidth="1"/>
    <col min="2823" max="2824" width="21.33203125" style="249" customWidth="1"/>
    <col min="2825" max="2825" width="14.5546875" style="249" customWidth="1"/>
    <col min="2826" max="2826" width="9.109375" style="249"/>
    <col min="2827" max="2827" width="12.5546875" style="249" bestFit="1" customWidth="1"/>
    <col min="2828" max="3072" width="9.109375" style="249"/>
    <col min="3073" max="3073" width="8" style="249" customWidth="1"/>
    <col min="3074" max="3074" width="118.109375" style="249" customWidth="1"/>
    <col min="3075" max="3075" width="21.44140625" style="249" customWidth="1"/>
    <col min="3076" max="3076" width="24" style="249" customWidth="1"/>
    <col min="3077" max="3077" width="29" style="249" customWidth="1"/>
    <col min="3078" max="3078" width="34" style="249" customWidth="1"/>
    <col min="3079" max="3080" width="21.33203125" style="249" customWidth="1"/>
    <col min="3081" max="3081" width="14.5546875" style="249" customWidth="1"/>
    <col min="3082" max="3082" width="9.109375" style="249"/>
    <col min="3083" max="3083" width="12.5546875" style="249" bestFit="1" customWidth="1"/>
    <col min="3084" max="3328" width="9.109375" style="249"/>
    <col min="3329" max="3329" width="8" style="249" customWidth="1"/>
    <col min="3330" max="3330" width="118.109375" style="249" customWidth="1"/>
    <col min="3331" max="3331" width="21.44140625" style="249" customWidth="1"/>
    <col min="3332" max="3332" width="24" style="249" customWidth="1"/>
    <col min="3333" max="3333" width="29" style="249" customWidth="1"/>
    <col min="3334" max="3334" width="34" style="249" customWidth="1"/>
    <col min="3335" max="3336" width="21.33203125" style="249" customWidth="1"/>
    <col min="3337" max="3337" width="14.5546875" style="249" customWidth="1"/>
    <col min="3338" max="3338" width="9.109375" style="249"/>
    <col min="3339" max="3339" width="12.5546875" style="249" bestFit="1" customWidth="1"/>
    <col min="3340" max="3584" width="9.109375" style="249"/>
    <col min="3585" max="3585" width="8" style="249" customWidth="1"/>
    <col min="3586" max="3586" width="118.109375" style="249" customWidth="1"/>
    <col min="3587" max="3587" width="21.44140625" style="249" customWidth="1"/>
    <col min="3588" max="3588" width="24" style="249" customWidth="1"/>
    <col min="3589" max="3589" width="29" style="249" customWidth="1"/>
    <col min="3590" max="3590" width="34" style="249" customWidth="1"/>
    <col min="3591" max="3592" width="21.33203125" style="249" customWidth="1"/>
    <col min="3593" max="3593" width="14.5546875" style="249" customWidth="1"/>
    <col min="3594" max="3594" width="9.109375" style="249"/>
    <col min="3595" max="3595" width="12.5546875" style="249" bestFit="1" customWidth="1"/>
    <col min="3596" max="3840" width="9.109375" style="249"/>
    <col min="3841" max="3841" width="8" style="249" customWidth="1"/>
    <col min="3842" max="3842" width="118.109375" style="249" customWidth="1"/>
    <col min="3843" max="3843" width="21.44140625" style="249" customWidth="1"/>
    <col min="3844" max="3844" width="24" style="249" customWidth="1"/>
    <col min="3845" max="3845" width="29" style="249" customWidth="1"/>
    <col min="3846" max="3846" width="34" style="249" customWidth="1"/>
    <col min="3847" max="3848" width="21.33203125" style="249" customWidth="1"/>
    <col min="3849" max="3849" width="14.5546875" style="249" customWidth="1"/>
    <col min="3850" max="3850" width="9.109375" style="249"/>
    <col min="3851" max="3851" width="12.5546875" style="249" bestFit="1" customWidth="1"/>
    <col min="3852" max="4096" width="9.109375" style="249"/>
    <col min="4097" max="4097" width="8" style="249" customWidth="1"/>
    <col min="4098" max="4098" width="118.109375" style="249" customWidth="1"/>
    <col min="4099" max="4099" width="21.44140625" style="249" customWidth="1"/>
    <col min="4100" max="4100" width="24" style="249" customWidth="1"/>
    <col min="4101" max="4101" width="29" style="249" customWidth="1"/>
    <col min="4102" max="4102" width="34" style="249" customWidth="1"/>
    <col min="4103" max="4104" width="21.33203125" style="249" customWidth="1"/>
    <col min="4105" max="4105" width="14.5546875" style="249" customWidth="1"/>
    <col min="4106" max="4106" width="9.109375" style="249"/>
    <col min="4107" max="4107" width="12.5546875" style="249" bestFit="1" customWidth="1"/>
    <col min="4108" max="4352" width="9.109375" style="249"/>
    <col min="4353" max="4353" width="8" style="249" customWidth="1"/>
    <col min="4354" max="4354" width="118.109375" style="249" customWidth="1"/>
    <col min="4355" max="4355" width="21.44140625" style="249" customWidth="1"/>
    <col min="4356" max="4356" width="24" style="249" customWidth="1"/>
    <col min="4357" max="4357" width="29" style="249" customWidth="1"/>
    <col min="4358" max="4358" width="34" style="249" customWidth="1"/>
    <col min="4359" max="4360" width="21.33203125" style="249" customWidth="1"/>
    <col min="4361" max="4361" width="14.5546875" style="249" customWidth="1"/>
    <col min="4362" max="4362" width="9.109375" style="249"/>
    <col min="4363" max="4363" width="12.5546875" style="249" bestFit="1" customWidth="1"/>
    <col min="4364" max="4608" width="9.109375" style="249"/>
    <col min="4609" max="4609" width="8" style="249" customWidth="1"/>
    <col min="4610" max="4610" width="118.109375" style="249" customWidth="1"/>
    <col min="4611" max="4611" width="21.44140625" style="249" customWidth="1"/>
    <col min="4612" max="4612" width="24" style="249" customWidth="1"/>
    <col min="4613" max="4613" width="29" style="249" customWidth="1"/>
    <col min="4614" max="4614" width="34" style="249" customWidth="1"/>
    <col min="4615" max="4616" width="21.33203125" style="249" customWidth="1"/>
    <col min="4617" max="4617" width="14.5546875" style="249" customWidth="1"/>
    <col min="4618" max="4618" width="9.109375" style="249"/>
    <col min="4619" max="4619" width="12.5546875" style="249" bestFit="1" customWidth="1"/>
    <col min="4620" max="4864" width="9.109375" style="249"/>
    <col min="4865" max="4865" width="8" style="249" customWidth="1"/>
    <col min="4866" max="4866" width="118.109375" style="249" customWidth="1"/>
    <col min="4867" max="4867" width="21.44140625" style="249" customWidth="1"/>
    <col min="4868" max="4868" width="24" style="249" customWidth="1"/>
    <col min="4869" max="4869" width="29" style="249" customWidth="1"/>
    <col min="4870" max="4870" width="34" style="249" customWidth="1"/>
    <col min="4871" max="4872" width="21.33203125" style="249" customWidth="1"/>
    <col min="4873" max="4873" width="14.5546875" style="249" customWidth="1"/>
    <col min="4874" max="4874" width="9.109375" style="249"/>
    <col min="4875" max="4875" width="12.5546875" style="249" bestFit="1" customWidth="1"/>
    <col min="4876" max="5120" width="9.109375" style="249"/>
    <col min="5121" max="5121" width="8" style="249" customWidth="1"/>
    <col min="5122" max="5122" width="118.109375" style="249" customWidth="1"/>
    <col min="5123" max="5123" width="21.44140625" style="249" customWidth="1"/>
    <col min="5124" max="5124" width="24" style="249" customWidth="1"/>
    <col min="5125" max="5125" width="29" style="249" customWidth="1"/>
    <col min="5126" max="5126" width="34" style="249" customWidth="1"/>
    <col min="5127" max="5128" width="21.33203125" style="249" customWidth="1"/>
    <col min="5129" max="5129" width="14.5546875" style="249" customWidth="1"/>
    <col min="5130" max="5130" width="9.109375" style="249"/>
    <col min="5131" max="5131" width="12.5546875" style="249" bestFit="1" customWidth="1"/>
    <col min="5132" max="5376" width="9.109375" style="249"/>
    <col min="5377" max="5377" width="8" style="249" customWidth="1"/>
    <col min="5378" max="5378" width="118.109375" style="249" customWidth="1"/>
    <col min="5379" max="5379" width="21.44140625" style="249" customWidth="1"/>
    <col min="5380" max="5380" width="24" style="249" customWidth="1"/>
    <col min="5381" max="5381" width="29" style="249" customWidth="1"/>
    <col min="5382" max="5382" width="34" style="249" customWidth="1"/>
    <col min="5383" max="5384" width="21.33203125" style="249" customWidth="1"/>
    <col min="5385" max="5385" width="14.5546875" style="249" customWidth="1"/>
    <col min="5386" max="5386" width="9.109375" style="249"/>
    <col min="5387" max="5387" width="12.5546875" style="249" bestFit="1" customWidth="1"/>
    <col min="5388" max="5632" width="9.109375" style="249"/>
    <col min="5633" max="5633" width="8" style="249" customWidth="1"/>
    <col min="5634" max="5634" width="118.109375" style="249" customWidth="1"/>
    <col min="5635" max="5635" width="21.44140625" style="249" customWidth="1"/>
    <col min="5636" max="5636" width="24" style="249" customWidth="1"/>
    <col min="5637" max="5637" width="29" style="249" customWidth="1"/>
    <col min="5638" max="5638" width="34" style="249" customWidth="1"/>
    <col min="5639" max="5640" width="21.33203125" style="249" customWidth="1"/>
    <col min="5641" max="5641" width="14.5546875" style="249" customWidth="1"/>
    <col min="5642" max="5642" width="9.109375" style="249"/>
    <col min="5643" max="5643" width="12.5546875" style="249" bestFit="1" customWidth="1"/>
    <col min="5644" max="5888" width="9.109375" style="249"/>
    <col min="5889" max="5889" width="8" style="249" customWidth="1"/>
    <col min="5890" max="5890" width="118.109375" style="249" customWidth="1"/>
    <col min="5891" max="5891" width="21.44140625" style="249" customWidth="1"/>
    <col min="5892" max="5892" width="24" style="249" customWidth="1"/>
    <col min="5893" max="5893" width="29" style="249" customWidth="1"/>
    <col min="5894" max="5894" width="34" style="249" customWidth="1"/>
    <col min="5895" max="5896" width="21.33203125" style="249" customWidth="1"/>
    <col min="5897" max="5897" width="14.5546875" style="249" customWidth="1"/>
    <col min="5898" max="5898" width="9.109375" style="249"/>
    <col min="5899" max="5899" width="12.5546875" style="249" bestFit="1" customWidth="1"/>
    <col min="5900" max="6144" width="9.109375" style="249"/>
    <col min="6145" max="6145" width="8" style="249" customWidth="1"/>
    <col min="6146" max="6146" width="118.109375" style="249" customWidth="1"/>
    <col min="6147" max="6147" width="21.44140625" style="249" customWidth="1"/>
    <col min="6148" max="6148" width="24" style="249" customWidth="1"/>
    <col min="6149" max="6149" width="29" style="249" customWidth="1"/>
    <col min="6150" max="6150" width="34" style="249" customWidth="1"/>
    <col min="6151" max="6152" width="21.33203125" style="249" customWidth="1"/>
    <col min="6153" max="6153" width="14.5546875" style="249" customWidth="1"/>
    <col min="6154" max="6154" width="9.109375" style="249"/>
    <col min="6155" max="6155" width="12.5546875" style="249" bestFit="1" customWidth="1"/>
    <col min="6156" max="6400" width="9.109375" style="249"/>
    <col min="6401" max="6401" width="8" style="249" customWidth="1"/>
    <col min="6402" max="6402" width="118.109375" style="249" customWidth="1"/>
    <col min="6403" max="6403" width="21.44140625" style="249" customWidth="1"/>
    <col min="6404" max="6404" width="24" style="249" customWidth="1"/>
    <col min="6405" max="6405" width="29" style="249" customWidth="1"/>
    <col min="6406" max="6406" width="34" style="249" customWidth="1"/>
    <col min="6407" max="6408" width="21.33203125" style="249" customWidth="1"/>
    <col min="6409" max="6409" width="14.5546875" style="249" customWidth="1"/>
    <col min="6410" max="6410" width="9.109375" style="249"/>
    <col min="6411" max="6411" width="12.5546875" style="249" bestFit="1" customWidth="1"/>
    <col min="6412" max="6656" width="9.109375" style="249"/>
    <col min="6657" max="6657" width="8" style="249" customWidth="1"/>
    <col min="6658" max="6658" width="118.109375" style="249" customWidth="1"/>
    <col min="6659" max="6659" width="21.44140625" style="249" customWidth="1"/>
    <col min="6660" max="6660" width="24" style="249" customWidth="1"/>
    <col min="6661" max="6661" width="29" style="249" customWidth="1"/>
    <col min="6662" max="6662" width="34" style="249" customWidth="1"/>
    <col min="6663" max="6664" width="21.33203125" style="249" customWidth="1"/>
    <col min="6665" max="6665" width="14.5546875" style="249" customWidth="1"/>
    <col min="6666" max="6666" width="9.109375" style="249"/>
    <col min="6667" max="6667" width="12.5546875" style="249" bestFit="1" customWidth="1"/>
    <col min="6668" max="6912" width="9.109375" style="249"/>
    <col min="6913" max="6913" width="8" style="249" customWidth="1"/>
    <col min="6914" max="6914" width="118.109375" style="249" customWidth="1"/>
    <col min="6915" max="6915" width="21.44140625" style="249" customWidth="1"/>
    <col min="6916" max="6916" width="24" style="249" customWidth="1"/>
    <col min="6917" max="6917" width="29" style="249" customWidth="1"/>
    <col min="6918" max="6918" width="34" style="249" customWidth="1"/>
    <col min="6919" max="6920" width="21.33203125" style="249" customWidth="1"/>
    <col min="6921" max="6921" width="14.5546875" style="249" customWidth="1"/>
    <col min="6922" max="6922" width="9.109375" style="249"/>
    <col min="6923" max="6923" width="12.5546875" style="249" bestFit="1" customWidth="1"/>
    <col min="6924" max="7168" width="9.109375" style="249"/>
    <col min="7169" max="7169" width="8" style="249" customWidth="1"/>
    <col min="7170" max="7170" width="118.109375" style="249" customWidth="1"/>
    <col min="7171" max="7171" width="21.44140625" style="249" customWidth="1"/>
    <col min="7172" max="7172" width="24" style="249" customWidth="1"/>
    <col min="7173" max="7173" width="29" style="249" customWidth="1"/>
    <col min="7174" max="7174" width="34" style="249" customWidth="1"/>
    <col min="7175" max="7176" width="21.33203125" style="249" customWidth="1"/>
    <col min="7177" max="7177" width="14.5546875" style="249" customWidth="1"/>
    <col min="7178" max="7178" width="9.109375" style="249"/>
    <col min="7179" max="7179" width="12.5546875" style="249" bestFit="1" customWidth="1"/>
    <col min="7180" max="7424" width="9.109375" style="249"/>
    <col min="7425" max="7425" width="8" style="249" customWidth="1"/>
    <col min="7426" max="7426" width="118.109375" style="249" customWidth="1"/>
    <col min="7427" max="7427" width="21.44140625" style="249" customWidth="1"/>
    <col min="7428" max="7428" width="24" style="249" customWidth="1"/>
    <col min="7429" max="7429" width="29" style="249" customWidth="1"/>
    <col min="7430" max="7430" width="34" style="249" customWidth="1"/>
    <col min="7431" max="7432" width="21.33203125" style="249" customWidth="1"/>
    <col min="7433" max="7433" width="14.5546875" style="249" customWidth="1"/>
    <col min="7434" max="7434" width="9.109375" style="249"/>
    <col min="7435" max="7435" width="12.5546875" style="249" bestFit="1" customWidth="1"/>
    <col min="7436" max="7680" width="9.109375" style="249"/>
    <col min="7681" max="7681" width="8" style="249" customWidth="1"/>
    <col min="7682" max="7682" width="118.109375" style="249" customWidth="1"/>
    <col min="7683" max="7683" width="21.44140625" style="249" customWidth="1"/>
    <col min="7684" max="7684" width="24" style="249" customWidth="1"/>
    <col min="7685" max="7685" width="29" style="249" customWidth="1"/>
    <col min="7686" max="7686" width="34" style="249" customWidth="1"/>
    <col min="7687" max="7688" width="21.33203125" style="249" customWidth="1"/>
    <col min="7689" max="7689" width="14.5546875" style="249" customWidth="1"/>
    <col min="7690" max="7690" width="9.109375" style="249"/>
    <col min="7691" max="7691" width="12.5546875" style="249" bestFit="1" customWidth="1"/>
    <col min="7692" max="7936" width="9.109375" style="249"/>
    <col min="7937" max="7937" width="8" style="249" customWidth="1"/>
    <col min="7938" max="7938" width="118.109375" style="249" customWidth="1"/>
    <col min="7939" max="7939" width="21.44140625" style="249" customWidth="1"/>
    <col min="7940" max="7940" width="24" style="249" customWidth="1"/>
    <col min="7941" max="7941" width="29" style="249" customWidth="1"/>
    <col min="7942" max="7942" width="34" style="249" customWidth="1"/>
    <col min="7943" max="7944" width="21.33203125" style="249" customWidth="1"/>
    <col min="7945" max="7945" width="14.5546875" style="249" customWidth="1"/>
    <col min="7946" max="7946" width="9.109375" style="249"/>
    <col min="7947" max="7947" width="12.5546875" style="249" bestFit="1" customWidth="1"/>
    <col min="7948" max="8192" width="9.109375" style="249"/>
    <col min="8193" max="8193" width="8" style="249" customWidth="1"/>
    <col min="8194" max="8194" width="118.109375" style="249" customWidth="1"/>
    <col min="8195" max="8195" width="21.44140625" style="249" customWidth="1"/>
    <col min="8196" max="8196" width="24" style="249" customWidth="1"/>
    <col min="8197" max="8197" width="29" style="249" customWidth="1"/>
    <col min="8198" max="8198" width="34" style="249" customWidth="1"/>
    <col min="8199" max="8200" width="21.33203125" style="249" customWidth="1"/>
    <col min="8201" max="8201" width="14.5546875" style="249" customWidth="1"/>
    <col min="8202" max="8202" width="9.109375" style="249"/>
    <col min="8203" max="8203" width="12.5546875" style="249" bestFit="1" customWidth="1"/>
    <col min="8204" max="8448" width="9.109375" style="249"/>
    <col min="8449" max="8449" width="8" style="249" customWidth="1"/>
    <col min="8450" max="8450" width="118.109375" style="249" customWidth="1"/>
    <col min="8451" max="8451" width="21.44140625" style="249" customWidth="1"/>
    <col min="8452" max="8452" width="24" style="249" customWidth="1"/>
    <col min="8453" max="8453" width="29" style="249" customWidth="1"/>
    <col min="8454" max="8454" width="34" style="249" customWidth="1"/>
    <col min="8455" max="8456" width="21.33203125" style="249" customWidth="1"/>
    <col min="8457" max="8457" width="14.5546875" style="249" customWidth="1"/>
    <col min="8458" max="8458" width="9.109375" style="249"/>
    <col min="8459" max="8459" width="12.5546875" style="249" bestFit="1" customWidth="1"/>
    <col min="8460" max="8704" width="9.109375" style="249"/>
    <col min="8705" max="8705" width="8" style="249" customWidth="1"/>
    <col min="8706" max="8706" width="118.109375" style="249" customWidth="1"/>
    <col min="8707" max="8707" width="21.44140625" style="249" customWidth="1"/>
    <col min="8708" max="8708" width="24" style="249" customWidth="1"/>
    <col min="8709" max="8709" width="29" style="249" customWidth="1"/>
    <col min="8710" max="8710" width="34" style="249" customWidth="1"/>
    <col min="8711" max="8712" width="21.33203125" style="249" customWidth="1"/>
    <col min="8713" max="8713" width="14.5546875" style="249" customWidth="1"/>
    <col min="8714" max="8714" width="9.109375" style="249"/>
    <col min="8715" max="8715" width="12.5546875" style="249" bestFit="1" customWidth="1"/>
    <col min="8716" max="8960" width="9.109375" style="249"/>
    <col min="8961" max="8961" width="8" style="249" customWidth="1"/>
    <col min="8962" max="8962" width="118.109375" style="249" customWidth="1"/>
    <col min="8963" max="8963" width="21.44140625" style="249" customWidth="1"/>
    <col min="8964" max="8964" width="24" style="249" customWidth="1"/>
    <col min="8965" max="8965" width="29" style="249" customWidth="1"/>
    <col min="8966" max="8966" width="34" style="249" customWidth="1"/>
    <col min="8967" max="8968" width="21.33203125" style="249" customWidth="1"/>
    <col min="8969" max="8969" width="14.5546875" style="249" customWidth="1"/>
    <col min="8970" max="8970" width="9.109375" style="249"/>
    <col min="8971" max="8971" width="12.5546875" style="249" bestFit="1" customWidth="1"/>
    <col min="8972" max="9216" width="9.109375" style="249"/>
    <col min="9217" max="9217" width="8" style="249" customWidth="1"/>
    <col min="9218" max="9218" width="118.109375" style="249" customWidth="1"/>
    <col min="9219" max="9219" width="21.44140625" style="249" customWidth="1"/>
    <col min="9220" max="9220" width="24" style="249" customWidth="1"/>
    <col min="9221" max="9221" width="29" style="249" customWidth="1"/>
    <col min="9222" max="9222" width="34" style="249" customWidth="1"/>
    <col min="9223" max="9224" width="21.33203125" style="249" customWidth="1"/>
    <col min="9225" max="9225" width="14.5546875" style="249" customWidth="1"/>
    <col min="9226" max="9226" width="9.109375" style="249"/>
    <col min="9227" max="9227" width="12.5546875" style="249" bestFit="1" customWidth="1"/>
    <col min="9228" max="9472" width="9.109375" style="249"/>
    <col min="9473" max="9473" width="8" style="249" customWidth="1"/>
    <col min="9474" max="9474" width="118.109375" style="249" customWidth="1"/>
    <col min="9475" max="9475" width="21.44140625" style="249" customWidth="1"/>
    <col min="9476" max="9476" width="24" style="249" customWidth="1"/>
    <col min="9477" max="9477" width="29" style="249" customWidth="1"/>
    <col min="9478" max="9478" width="34" style="249" customWidth="1"/>
    <col min="9479" max="9480" width="21.33203125" style="249" customWidth="1"/>
    <col min="9481" max="9481" width="14.5546875" style="249" customWidth="1"/>
    <col min="9482" max="9482" width="9.109375" style="249"/>
    <col min="9483" max="9483" width="12.5546875" style="249" bestFit="1" customWidth="1"/>
    <col min="9484" max="9728" width="9.109375" style="249"/>
    <col min="9729" max="9729" width="8" style="249" customWidth="1"/>
    <col min="9730" max="9730" width="118.109375" style="249" customWidth="1"/>
    <col min="9731" max="9731" width="21.44140625" style="249" customWidth="1"/>
    <col min="9732" max="9732" width="24" style="249" customWidth="1"/>
    <col min="9733" max="9733" width="29" style="249" customWidth="1"/>
    <col min="9734" max="9734" width="34" style="249" customWidth="1"/>
    <col min="9735" max="9736" width="21.33203125" style="249" customWidth="1"/>
    <col min="9737" max="9737" width="14.5546875" style="249" customWidth="1"/>
    <col min="9738" max="9738" width="9.109375" style="249"/>
    <col min="9739" max="9739" width="12.5546875" style="249" bestFit="1" customWidth="1"/>
    <col min="9740" max="9984" width="9.109375" style="249"/>
    <col min="9985" max="9985" width="8" style="249" customWidth="1"/>
    <col min="9986" max="9986" width="118.109375" style="249" customWidth="1"/>
    <col min="9987" max="9987" width="21.44140625" style="249" customWidth="1"/>
    <col min="9988" max="9988" width="24" style="249" customWidth="1"/>
    <col min="9989" max="9989" width="29" style="249" customWidth="1"/>
    <col min="9990" max="9990" width="34" style="249" customWidth="1"/>
    <col min="9991" max="9992" width="21.33203125" style="249" customWidth="1"/>
    <col min="9993" max="9993" width="14.5546875" style="249" customWidth="1"/>
    <col min="9994" max="9994" width="9.109375" style="249"/>
    <col min="9995" max="9995" width="12.5546875" style="249" bestFit="1" customWidth="1"/>
    <col min="9996" max="10240" width="9.109375" style="249"/>
    <col min="10241" max="10241" width="8" style="249" customWidth="1"/>
    <col min="10242" max="10242" width="118.109375" style="249" customWidth="1"/>
    <col min="10243" max="10243" width="21.44140625" style="249" customWidth="1"/>
    <col min="10244" max="10244" width="24" style="249" customWidth="1"/>
    <col min="10245" max="10245" width="29" style="249" customWidth="1"/>
    <col min="10246" max="10246" width="34" style="249" customWidth="1"/>
    <col min="10247" max="10248" width="21.33203125" style="249" customWidth="1"/>
    <col min="10249" max="10249" width="14.5546875" style="249" customWidth="1"/>
    <col min="10250" max="10250" width="9.109375" style="249"/>
    <col min="10251" max="10251" width="12.5546875" style="249" bestFit="1" customWidth="1"/>
    <col min="10252" max="10496" width="9.109375" style="249"/>
    <col min="10497" max="10497" width="8" style="249" customWidth="1"/>
    <col min="10498" max="10498" width="118.109375" style="249" customWidth="1"/>
    <col min="10499" max="10499" width="21.44140625" style="249" customWidth="1"/>
    <col min="10500" max="10500" width="24" style="249" customWidth="1"/>
    <col min="10501" max="10501" width="29" style="249" customWidth="1"/>
    <col min="10502" max="10502" width="34" style="249" customWidth="1"/>
    <col min="10503" max="10504" width="21.33203125" style="249" customWidth="1"/>
    <col min="10505" max="10505" width="14.5546875" style="249" customWidth="1"/>
    <col min="10506" max="10506" width="9.109375" style="249"/>
    <col min="10507" max="10507" width="12.5546875" style="249" bestFit="1" customWidth="1"/>
    <col min="10508" max="10752" width="9.109375" style="249"/>
    <col min="10753" max="10753" width="8" style="249" customWidth="1"/>
    <col min="10754" max="10754" width="118.109375" style="249" customWidth="1"/>
    <col min="10755" max="10755" width="21.44140625" style="249" customWidth="1"/>
    <col min="10756" max="10756" width="24" style="249" customWidth="1"/>
    <col min="10757" max="10757" width="29" style="249" customWidth="1"/>
    <col min="10758" max="10758" width="34" style="249" customWidth="1"/>
    <col min="10759" max="10760" width="21.33203125" style="249" customWidth="1"/>
    <col min="10761" max="10761" width="14.5546875" style="249" customWidth="1"/>
    <col min="10762" max="10762" width="9.109375" style="249"/>
    <col min="10763" max="10763" width="12.5546875" style="249" bestFit="1" customWidth="1"/>
    <col min="10764" max="11008" width="9.109375" style="249"/>
    <col min="11009" max="11009" width="8" style="249" customWidth="1"/>
    <col min="11010" max="11010" width="118.109375" style="249" customWidth="1"/>
    <col min="11011" max="11011" width="21.44140625" style="249" customWidth="1"/>
    <col min="11012" max="11012" width="24" style="249" customWidth="1"/>
    <col min="11013" max="11013" width="29" style="249" customWidth="1"/>
    <col min="11014" max="11014" width="34" style="249" customWidth="1"/>
    <col min="11015" max="11016" width="21.33203125" style="249" customWidth="1"/>
    <col min="11017" max="11017" width="14.5546875" style="249" customWidth="1"/>
    <col min="11018" max="11018" width="9.109375" style="249"/>
    <col min="11019" max="11019" width="12.5546875" style="249" bestFit="1" customWidth="1"/>
    <col min="11020" max="11264" width="9.109375" style="249"/>
    <col min="11265" max="11265" width="8" style="249" customWidth="1"/>
    <col min="11266" max="11266" width="118.109375" style="249" customWidth="1"/>
    <col min="11267" max="11267" width="21.44140625" style="249" customWidth="1"/>
    <col min="11268" max="11268" width="24" style="249" customWidth="1"/>
    <col min="11269" max="11269" width="29" style="249" customWidth="1"/>
    <col min="11270" max="11270" width="34" style="249" customWidth="1"/>
    <col min="11271" max="11272" width="21.33203125" style="249" customWidth="1"/>
    <col min="11273" max="11273" width="14.5546875" style="249" customWidth="1"/>
    <col min="11274" max="11274" width="9.109375" style="249"/>
    <col min="11275" max="11275" width="12.5546875" style="249" bestFit="1" customWidth="1"/>
    <col min="11276" max="11520" width="9.109375" style="249"/>
    <col min="11521" max="11521" width="8" style="249" customWidth="1"/>
    <col min="11522" max="11522" width="118.109375" style="249" customWidth="1"/>
    <col min="11523" max="11523" width="21.44140625" style="249" customWidth="1"/>
    <col min="11524" max="11524" width="24" style="249" customWidth="1"/>
    <col min="11525" max="11525" width="29" style="249" customWidth="1"/>
    <col min="11526" max="11526" width="34" style="249" customWidth="1"/>
    <col min="11527" max="11528" width="21.33203125" style="249" customWidth="1"/>
    <col min="11529" max="11529" width="14.5546875" style="249" customWidth="1"/>
    <col min="11530" max="11530" width="9.109375" style="249"/>
    <col min="11531" max="11531" width="12.5546875" style="249" bestFit="1" customWidth="1"/>
    <col min="11532" max="11776" width="9.109375" style="249"/>
    <col min="11777" max="11777" width="8" style="249" customWidth="1"/>
    <col min="11778" max="11778" width="118.109375" style="249" customWidth="1"/>
    <col min="11779" max="11779" width="21.44140625" style="249" customWidth="1"/>
    <col min="11780" max="11780" width="24" style="249" customWidth="1"/>
    <col min="11781" max="11781" width="29" style="249" customWidth="1"/>
    <col min="11782" max="11782" width="34" style="249" customWidth="1"/>
    <col min="11783" max="11784" width="21.33203125" style="249" customWidth="1"/>
    <col min="11785" max="11785" width="14.5546875" style="249" customWidth="1"/>
    <col min="11786" max="11786" width="9.109375" style="249"/>
    <col min="11787" max="11787" width="12.5546875" style="249" bestFit="1" customWidth="1"/>
    <col min="11788" max="12032" width="9.109375" style="249"/>
    <col min="12033" max="12033" width="8" style="249" customWidth="1"/>
    <col min="12034" max="12034" width="118.109375" style="249" customWidth="1"/>
    <col min="12035" max="12035" width="21.44140625" style="249" customWidth="1"/>
    <col min="12036" max="12036" width="24" style="249" customWidth="1"/>
    <col min="12037" max="12037" width="29" style="249" customWidth="1"/>
    <col min="12038" max="12038" width="34" style="249" customWidth="1"/>
    <col min="12039" max="12040" width="21.33203125" style="249" customWidth="1"/>
    <col min="12041" max="12041" width="14.5546875" style="249" customWidth="1"/>
    <col min="12042" max="12042" width="9.109375" style="249"/>
    <col min="12043" max="12043" width="12.5546875" style="249" bestFit="1" customWidth="1"/>
    <col min="12044" max="12288" width="9.109375" style="249"/>
    <col min="12289" max="12289" width="8" style="249" customWidth="1"/>
    <col min="12290" max="12290" width="118.109375" style="249" customWidth="1"/>
    <col min="12291" max="12291" width="21.44140625" style="249" customWidth="1"/>
    <col min="12292" max="12292" width="24" style="249" customWidth="1"/>
    <col min="12293" max="12293" width="29" style="249" customWidth="1"/>
    <col min="12294" max="12294" width="34" style="249" customWidth="1"/>
    <col min="12295" max="12296" width="21.33203125" style="249" customWidth="1"/>
    <col min="12297" max="12297" width="14.5546875" style="249" customWidth="1"/>
    <col min="12298" max="12298" width="9.109375" style="249"/>
    <col min="12299" max="12299" width="12.5546875" style="249" bestFit="1" customWidth="1"/>
    <col min="12300" max="12544" width="9.109375" style="249"/>
    <col min="12545" max="12545" width="8" style="249" customWidth="1"/>
    <col min="12546" max="12546" width="118.109375" style="249" customWidth="1"/>
    <col min="12547" max="12547" width="21.44140625" style="249" customWidth="1"/>
    <col min="12548" max="12548" width="24" style="249" customWidth="1"/>
    <col min="12549" max="12549" width="29" style="249" customWidth="1"/>
    <col min="12550" max="12550" width="34" style="249" customWidth="1"/>
    <col min="12551" max="12552" width="21.33203125" style="249" customWidth="1"/>
    <col min="12553" max="12553" width="14.5546875" style="249" customWidth="1"/>
    <col min="12554" max="12554" width="9.109375" style="249"/>
    <col min="12555" max="12555" width="12.5546875" style="249" bestFit="1" customWidth="1"/>
    <col min="12556" max="12800" width="9.109375" style="249"/>
    <col min="12801" max="12801" width="8" style="249" customWidth="1"/>
    <col min="12802" max="12802" width="118.109375" style="249" customWidth="1"/>
    <col min="12803" max="12803" width="21.44140625" style="249" customWidth="1"/>
    <col min="12804" max="12804" width="24" style="249" customWidth="1"/>
    <col min="12805" max="12805" width="29" style="249" customWidth="1"/>
    <col min="12806" max="12806" width="34" style="249" customWidth="1"/>
    <col min="12807" max="12808" width="21.33203125" style="249" customWidth="1"/>
    <col min="12809" max="12809" width="14.5546875" style="249" customWidth="1"/>
    <col min="12810" max="12810" width="9.109375" style="249"/>
    <col min="12811" max="12811" width="12.5546875" style="249" bestFit="1" customWidth="1"/>
    <col min="12812" max="13056" width="9.109375" style="249"/>
    <col min="13057" max="13057" width="8" style="249" customWidth="1"/>
    <col min="13058" max="13058" width="118.109375" style="249" customWidth="1"/>
    <col min="13059" max="13059" width="21.44140625" style="249" customWidth="1"/>
    <col min="13060" max="13060" width="24" style="249" customWidth="1"/>
    <col min="13061" max="13061" width="29" style="249" customWidth="1"/>
    <col min="13062" max="13062" width="34" style="249" customWidth="1"/>
    <col min="13063" max="13064" width="21.33203125" style="249" customWidth="1"/>
    <col min="13065" max="13065" width="14.5546875" style="249" customWidth="1"/>
    <col min="13066" max="13066" width="9.109375" style="249"/>
    <col min="13067" max="13067" width="12.5546875" style="249" bestFit="1" customWidth="1"/>
    <col min="13068" max="13312" width="9.109375" style="249"/>
    <col min="13313" max="13313" width="8" style="249" customWidth="1"/>
    <col min="13314" max="13314" width="118.109375" style="249" customWidth="1"/>
    <col min="13315" max="13315" width="21.44140625" style="249" customWidth="1"/>
    <col min="13316" max="13316" width="24" style="249" customWidth="1"/>
    <col min="13317" max="13317" width="29" style="249" customWidth="1"/>
    <col min="13318" max="13318" width="34" style="249" customWidth="1"/>
    <col min="13319" max="13320" width="21.33203125" style="249" customWidth="1"/>
    <col min="13321" max="13321" width="14.5546875" style="249" customWidth="1"/>
    <col min="13322" max="13322" width="9.109375" style="249"/>
    <col min="13323" max="13323" width="12.5546875" style="249" bestFit="1" customWidth="1"/>
    <col min="13324" max="13568" width="9.109375" style="249"/>
    <col min="13569" max="13569" width="8" style="249" customWidth="1"/>
    <col min="13570" max="13570" width="118.109375" style="249" customWidth="1"/>
    <col min="13571" max="13571" width="21.44140625" style="249" customWidth="1"/>
    <col min="13572" max="13572" width="24" style="249" customWidth="1"/>
    <col min="13573" max="13573" width="29" style="249" customWidth="1"/>
    <col min="13574" max="13574" width="34" style="249" customWidth="1"/>
    <col min="13575" max="13576" width="21.33203125" style="249" customWidth="1"/>
    <col min="13577" max="13577" width="14.5546875" style="249" customWidth="1"/>
    <col min="13578" max="13578" width="9.109375" style="249"/>
    <col min="13579" max="13579" width="12.5546875" style="249" bestFit="1" customWidth="1"/>
    <col min="13580" max="13824" width="9.109375" style="249"/>
    <col min="13825" max="13825" width="8" style="249" customWidth="1"/>
    <col min="13826" max="13826" width="118.109375" style="249" customWidth="1"/>
    <col min="13827" max="13827" width="21.44140625" style="249" customWidth="1"/>
    <col min="13828" max="13828" width="24" style="249" customWidth="1"/>
    <col min="13829" max="13829" width="29" style="249" customWidth="1"/>
    <col min="13830" max="13830" width="34" style="249" customWidth="1"/>
    <col min="13831" max="13832" width="21.33203125" style="249" customWidth="1"/>
    <col min="13833" max="13833" width="14.5546875" style="249" customWidth="1"/>
    <col min="13834" max="13834" width="9.109375" style="249"/>
    <col min="13835" max="13835" width="12.5546875" style="249" bestFit="1" customWidth="1"/>
    <col min="13836" max="14080" width="9.109375" style="249"/>
    <col min="14081" max="14081" width="8" style="249" customWidth="1"/>
    <col min="14082" max="14082" width="118.109375" style="249" customWidth="1"/>
    <col min="14083" max="14083" width="21.44140625" style="249" customWidth="1"/>
    <col min="14084" max="14084" width="24" style="249" customWidth="1"/>
    <col min="14085" max="14085" width="29" style="249" customWidth="1"/>
    <col min="14086" max="14086" width="34" style="249" customWidth="1"/>
    <col min="14087" max="14088" width="21.33203125" style="249" customWidth="1"/>
    <col min="14089" max="14089" width="14.5546875" style="249" customWidth="1"/>
    <col min="14090" max="14090" width="9.109375" style="249"/>
    <col min="14091" max="14091" width="12.5546875" style="249" bestFit="1" customWidth="1"/>
    <col min="14092" max="14336" width="9.109375" style="249"/>
    <col min="14337" max="14337" width="8" style="249" customWidth="1"/>
    <col min="14338" max="14338" width="118.109375" style="249" customWidth="1"/>
    <col min="14339" max="14339" width="21.44140625" style="249" customWidth="1"/>
    <col min="14340" max="14340" width="24" style="249" customWidth="1"/>
    <col min="14341" max="14341" width="29" style="249" customWidth="1"/>
    <col min="14342" max="14342" width="34" style="249" customWidth="1"/>
    <col min="14343" max="14344" width="21.33203125" style="249" customWidth="1"/>
    <col min="14345" max="14345" width="14.5546875" style="249" customWidth="1"/>
    <col min="14346" max="14346" width="9.109375" style="249"/>
    <col min="14347" max="14347" width="12.5546875" style="249" bestFit="1" customWidth="1"/>
    <col min="14348" max="14592" width="9.109375" style="249"/>
    <col min="14593" max="14593" width="8" style="249" customWidth="1"/>
    <col min="14594" max="14594" width="118.109375" style="249" customWidth="1"/>
    <col min="14595" max="14595" width="21.44140625" style="249" customWidth="1"/>
    <col min="14596" max="14596" width="24" style="249" customWidth="1"/>
    <col min="14597" max="14597" width="29" style="249" customWidth="1"/>
    <col min="14598" max="14598" width="34" style="249" customWidth="1"/>
    <col min="14599" max="14600" width="21.33203125" style="249" customWidth="1"/>
    <col min="14601" max="14601" width="14.5546875" style="249" customWidth="1"/>
    <col min="14602" max="14602" width="9.109375" style="249"/>
    <col min="14603" max="14603" width="12.5546875" style="249" bestFit="1" customWidth="1"/>
    <col min="14604" max="14848" width="9.109375" style="249"/>
    <col min="14849" max="14849" width="8" style="249" customWidth="1"/>
    <col min="14850" max="14850" width="118.109375" style="249" customWidth="1"/>
    <col min="14851" max="14851" width="21.44140625" style="249" customWidth="1"/>
    <col min="14852" max="14852" width="24" style="249" customWidth="1"/>
    <col min="14853" max="14853" width="29" style="249" customWidth="1"/>
    <col min="14854" max="14854" width="34" style="249" customWidth="1"/>
    <col min="14855" max="14856" width="21.33203125" style="249" customWidth="1"/>
    <col min="14857" max="14857" width="14.5546875" style="249" customWidth="1"/>
    <col min="14858" max="14858" width="9.109375" style="249"/>
    <col min="14859" max="14859" width="12.5546875" style="249" bestFit="1" customWidth="1"/>
    <col min="14860" max="15104" width="9.109375" style="249"/>
    <col min="15105" max="15105" width="8" style="249" customWidth="1"/>
    <col min="15106" max="15106" width="118.109375" style="249" customWidth="1"/>
    <col min="15107" max="15107" width="21.44140625" style="249" customWidth="1"/>
    <col min="15108" max="15108" width="24" style="249" customWidth="1"/>
    <col min="15109" max="15109" width="29" style="249" customWidth="1"/>
    <col min="15110" max="15110" width="34" style="249" customWidth="1"/>
    <col min="15111" max="15112" width="21.33203125" style="249" customWidth="1"/>
    <col min="15113" max="15113" width="14.5546875" style="249" customWidth="1"/>
    <col min="15114" max="15114" width="9.109375" style="249"/>
    <col min="15115" max="15115" width="12.5546875" style="249" bestFit="1" customWidth="1"/>
    <col min="15116" max="15360" width="9.109375" style="249"/>
    <col min="15361" max="15361" width="8" style="249" customWidth="1"/>
    <col min="15362" max="15362" width="118.109375" style="249" customWidth="1"/>
    <col min="15363" max="15363" width="21.44140625" style="249" customWidth="1"/>
    <col min="15364" max="15364" width="24" style="249" customWidth="1"/>
    <col min="15365" max="15365" width="29" style="249" customWidth="1"/>
    <col min="15366" max="15366" width="34" style="249" customWidth="1"/>
    <col min="15367" max="15368" width="21.33203125" style="249" customWidth="1"/>
    <col min="15369" max="15369" width="14.5546875" style="249" customWidth="1"/>
    <col min="15370" max="15370" width="9.109375" style="249"/>
    <col min="15371" max="15371" width="12.5546875" style="249" bestFit="1" customWidth="1"/>
    <col min="15372" max="15616" width="9.109375" style="249"/>
    <col min="15617" max="15617" width="8" style="249" customWidth="1"/>
    <col min="15618" max="15618" width="118.109375" style="249" customWidth="1"/>
    <col min="15619" max="15619" width="21.44140625" style="249" customWidth="1"/>
    <col min="15620" max="15620" width="24" style="249" customWidth="1"/>
    <col min="15621" max="15621" width="29" style="249" customWidth="1"/>
    <col min="15622" max="15622" width="34" style="249" customWidth="1"/>
    <col min="15623" max="15624" width="21.33203125" style="249" customWidth="1"/>
    <col min="15625" max="15625" width="14.5546875" style="249" customWidth="1"/>
    <col min="15626" max="15626" width="9.109375" style="249"/>
    <col min="15627" max="15627" width="12.5546875" style="249" bestFit="1" customWidth="1"/>
    <col min="15628" max="15872" width="9.109375" style="249"/>
    <col min="15873" max="15873" width="8" style="249" customWidth="1"/>
    <col min="15874" max="15874" width="118.109375" style="249" customWidth="1"/>
    <col min="15875" max="15875" width="21.44140625" style="249" customWidth="1"/>
    <col min="15876" max="15876" width="24" style="249" customWidth="1"/>
    <col min="15877" max="15877" width="29" style="249" customWidth="1"/>
    <col min="15878" max="15878" width="34" style="249" customWidth="1"/>
    <col min="15879" max="15880" width="21.33203125" style="249" customWidth="1"/>
    <col min="15881" max="15881" width="14.5546875" style="249" customWidth="1"/>
    <col min="15882" max="15882" width="9.109375" style="249"/>
    <col min="15883" max="15883" width="12.5546875" style="249" bestFit="1" customWidth="1"/>
    <col min="15884" max="16128" width="9.109375" style="249"/>
    <col min="16129" max="16129" width="8" style="249" customWidth="1"/>
    <col min="16130" max="16130" width="118.109375" style="249" customWidth="1"/>
    <col min="16131" max="16131" width="21.44140625" style="249" customWidth="1"/>
    <col min="16132" max="16132" width="24" style="249" customWidth="1"/>
    <col min="16133" max="16133" width="29" style="249" customWidth="1"/>
    <col min="16134" max="16134" width="34" style="249" customWidth="1"/>
    <col min="16135" max="16136" width="21.33203125" style="249" customWidth="1"/>
    <col min="16137" max="16137" width="14.5546875" style="249" customWidth="1"/>
    <col min="16138" max="16138" width="9.109375" style="249"/>
    <col min="16139" max="16139" width="12.5546875" style="249" bestFit="1" customWidth="1"/>
    <col min="16140" max="16384" width="9.109375" style="249"/>
  </cols>
  <sheetData>
    <row r="1" spans="1:13" x14ac:dyDescent="0.35">
      <c r="F1" s="72" t="s">
        <v>435</v>
      </c>
    </row>
    <row r="3" spans="1:13" s="255" customFormat="1" ht="28.95" customHeight="1" x14ac:dyDescent="0.3">
      <c r="A3" s="1200" t="s">
        <v>552</v>
      </c>
      <c r="B3" s="1205"/>
      <c r="C3" s="1205"/>
      <c r="D3" s="1205"/>
      <c r="E3" s="1205"/>
      <c r="F3" s="1205"/>
      <c r="G3" s="252"/>
      <c r="H3" s="252"/>
      <c r="I3" s="253"/>
      <c r="J3" s="253"/>
      <c r="K3" s="536"/>
      <c r="L3" s="571"/>
      <c r="M3" s="571"/>
    </row>
    <row r="4" spans="1:13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541"/>
      <c r="L4" s="542"/>
      <c r="M4" s="542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543"/>
      <c r="L5" s="572"/>
      <c r="M5" s="572"/>
    </row>
    <row r="6" spans="1:13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16"/>
      <c r="I6" s="16"/>
      <c r="J6" s="16"/>
      <c r="K6" s="536"/>
      <c r="L6" s="412"/>
      <c r="M6" s="412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536"/>
      <c r="L7" s="412"/>
      <c r="M7" s="412"/>
    </row>
    <row r="8" spans="1:13" x14ac:dyDescent="0.35">
      <c r="B8" s="258"/>
    </row>
    <row r="9" spans="1:13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  <c r="J9" s="573"/>
    </row>
    <row r="10" spans="1:13" ht="75" customHeight="1" x14ac:dyDescent="0.35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13" ht="34.799999999999997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  <c r="G11" s="574" t="s">
        <v>357</v>
      </c>
      <c r="H11" s="575" t="s">
        <v>302</v>
      </c>
      <c r="I11" s="575" t="s">
        <v>303</v>
      </c>
      <c r="J11" s="261" t="s">
        <v>551</v>
      </c>
      <c r="K11" s="536" t="s">
        <v>1036</v>
      </c>
      <c r="L11" s="394" t="s">
        <v>1017</v>
      </c>
      <c r="M11" s="394"/>
    </row>
    <row r="12" spans="1:13" x14ac:dyDescent="0.35">
      <c r="A12" s="1204" t="s">
        <v>999</v>
      </c>
      <c r="B12" s="1204"/>
      <c r="C12" s="1204"/>
      <c r="D12" s="1204"/>
      <c r="E12" s="1204"/>
      <c r="F12" s="1204"/>
      <c r="G12" s="507" t="s">
        <v>1033</v>
      </c>
      <c r="H12" s="576"/>
      <c r="I12" s="576"/>
      <c r="J12" s="576"/>
      <c r="L12" s="396" t="s">
        <v>1012</v>
      </c>
      <c r="M12" s="396" t="s">
        <v>1013</v>
      </c>
    </row>
    <row r="13" spans="1:13" hidden="1" x14ac:dyDescent="0.35">
      <c r="A13" s="279">
        <v>1</v>
      </c>
      <c r="B13" s="280" t="s">
        <v>369</v>
      </c>
      <c r="C13" s="281" t="s">
        <v>305</v>
      </c>
      <c r="D13" s="284">
        <f>SUM(D15:D16)</f>
        <v>0</v>
      </c>
      <c r="E13" s="577" t="s">
        <v>305</v>
      </c>
      <c r="F13" s="284">
        <f>SUM(F14:F16)</f>
        <v>0</v>
      </c>
      <c r="G13" s="295"/>
      <c r="H13" s="269"/>
      <c r="I13" s="269"/>
      <c r="J13" s="269"/>
    </row>
    <row r="14" spans="1:13" ht="15" hidden="1" customHeight="1" x14ac:dyDescent="0.35">
      <c r="A14" s="270"/>
      <c r="B14" s="271" t="s">
        <v>199</v>
      </c>
      <c r="C14" s="272"/>
      <c r="D14" s="273"/>
      <c r="E14" s="578"/>
      <c r="F14" s="273"/>
      <c r="G14" s="295"/>
      <c r="H14" s="269"/>
      <c r="I14" s="269">
        <f t="shared" ref="I14:I38" si="0">F14-H14</f>
        <v>0</v>
      </c>
      <c r="J14" s="269"/>
    </row>
    <row r="15" spans="1:13" ht="22.5" hidden="1" customHeight="1" x14ac:dyDescent="0.35">
      <c r="A15" s="270"/>
      <c r="B15" s="271"/>
      <c r="C15" s="272"/>
      <c r="D15" s="273"/>
      <c r="E15" s="578"/>
      <c r="F15" s="273"/>
      <c r="G15" s="295"/>
      <c r="H15" s="269"/>
      <c r="I15" s="269">
        <f t="shared" si="0"/>
        <v>0</v>
      </c>
      <c r="J15" s="269"/>
    </row>
    <row r="16" spans="1:13" ht="15" hidden="1" customHeight="1" x14ac:dyDescent="0.35">
      <c r="A16" s="270"/>
      <c r="B16" s="271"/>
      <c r="C16" s="272"/>
      <c r="D16" s="273"/>
      <c r="E16" s="578"/>
      <c r="F16" s="273"/>
      <c r="G16" s="295"/>
      <c r="H16" s="269"/>
      <c r="I16" s="269">
        <f t="shared" si="0"/>
        <v>0</v>
      </c>
      <c r="J16" s="269"/>
    </row>
    <row r="17" spans="1:23" hidden="1" x14ac:dyDescent="0.35">
      <c r="A17" s="279">
        <v>2</v>
      </c>
      <c r="B17" s="280" t="s">
        <v>370</v>
      </c>
      <c r="C17" s="281" t="s">
        <v>305</v>
      </c>
      <c r="D17" s="284">
        <f>SUM(D19:D20)</f>
        <v>0</v>
      </c>
      <c r="E17" s="577" t="s">
        <v>305</v>
      </c>
      <c r="F17" s="284">
        <f>SUM(F18:F20)</f>
        <v>0</v>
      </c>
      <c r="G17" s="295"/>
      <c r="H17" s="269"/>
      <c r="I17" s="269"/>
      <c r="J17" s="269"/>
    </row>
    <row r="18" spans="1:23" ht="15" hidden="1" customHeight="1" x14ac:dyDescent="0.35">
      <c r="A18" s="270"/>
      <c r="B18" s="271" t="s">
        <v>199</v>
      </c>
      <c r="C18" s="272"/>
      <c r="D18" s="273"/>
      <c r="E18" s="578"/>
      <c r="F18" s="273"/>
      <c r="G18" s="295"/>
      <c r="H18" s="269"/>
      <c r="I18" s="269">
        <f t="shared" si="0"/>
        <v>0</v>
      </c>
      <c r="J18" s="269"/>
    </row>
    <row r="19" spans="1:23" ht="15" hidden="1" customHeight="1" x14ac:dyDescent="0.35">
      <c r="A19" s="270"/>
      <c r="B19" s="271"/>
      <c r="C19" s="272"/>
      <c r="D19" s="273"/>
      <c r="E19" s="578"/>
      <c r="F19" s="273"/>
      <c r="G19" s="295"/>
      <c r="H19" s="269"/>
      <c r="I19" s="269">
        <f t="shared" si="0"/>
        <v>0</v>
      </c>
      <c r="J19" s="269"/>
    </row>
    <row r="20" spans="1:23" ht="15" hidden="1" customHeight="1" x14ac:dyDescent="0.35">
      <c r="A20" s="270"/>
      <c r="B20" s="271"/>
      <c r="C20" s="272"/>
      <c r="D20" s="273"/>
      <c r="E20" s="578"/>
      <c r="F20" s="273"/>
      <c r="G20" s="295"/>
      <c r="H20" s="269"/>
      <c r="I20" s="269">
        <f t="shared" si="0"/>
        <v>0</v>
      </c>
      <c r="J20" s="269"/>
    </row>
    <row r="21" spans="1:23" s="255" customFormat="1" hidden="1" x14ac:dyDescent="0.35">
      <c r="A21" s="264">
        <v>3</v>
      </c>
      <c r="B21" s="265" t="s">
        <v>372</v>
      </c>
      <c r="C21" s="266" t="s">
        <v>305</v>
      </c>
      <c r="D21" s="267">
        <f>SUM(D23:D33)</f>
        <v>0</v>
      </c>
      <c r="E21" s="579" t="s">
        <v>305</v>
      </c>
      <c r="F21" s="267">
        <f>SUM(F22:F29)</f>
        <v>0</v>
      </c>
      <c r="G21" s="295"/>
      <c r="H21" s="269"/>
      <c r="I21" s="269"/>
      <c r="J21" s="269"/>
      <c r="K21" s="536"/>
      <c r="L21" s="571"/>
      <c r="M21" s="571"/>
    </row>
    <row r="22" spans="1:23" hidden="1" x14ac:dyDescent="0.35">
      <c r="A22" s="270"/>
      <c r="B22" s="271" t="s">
        <v>199</v>
      </c>
      <c r="C22" s="272"/>
      <c r="D22" s="273"/>
      <c r="E22" s="578"/>
      <c r="F22" s="273"/>
      <c r="G22" s="295"/>
      <c r="H22" s="269"/>
      <c r="I22" s="269">
        <f t="shared" si="0"/>
        <v>0</v>
      </c>
      <c r="J22" s="269">
        <f t="shared" ref="J22:J29" si="1">F22-G22</f>
        <v>0</v>
      </c>
      <c r="W22" s="249" t="s">
        <v>371</v>
      </c>
    </row>
    <row r="23" spans="1:23" ht="42" hidden="1" customHeight="1" x14ac:dyDescent="0.35">
      <c r="A23" s="270"/>
      <c r="B23" s="286" t="s">
        <v>765</v>
      </c>
      <c r="C23" s="272"/>
      <c r="D23" s="273"/>
      <c r="E23" s="578"/>
      <c r="F23" s="273"/>
      <c r="G23" s="295"/>
      <c r="H23" s="269"/>
      <c r="I23" s="269">
        <f t="shared" si="0"/>
        <v>0</v>
      </c>
      <c r="J23" s="269">
        <f t="shared" si="1"/>
        <v>0</v>
      </c>
    </row>
    <row r="24" spans="1:23" ht="42" hidden="1" customHeight="1" x14ac:dyDescent="0.35">
      <c r="A24" s="270"/>
      <c r="B24" s="286" t="s">
        <v>766</v>
      </c>
      <c r="C24" s="272"/>
      <c r="D24" s="273"/>
      <c r="E24" s="578"/>
      <c r="F24" s="273"/>
      <c r="G24" s="268"/>
      <c r="H24" s="269"/>
      <c r="I24" s="269">
        <f t="shared" si="0"/>
        <v>0</v>
      </c>
      <c r="J24" s="269">
        <f t="shared" si="1"/>
        <v>0</v>
      </c>
    </row>
    <row r="25" spans="1:23" ht="42" hidden="1" customHeight="1" x14ac:dyDescent="0.35">
      <c r="A25" s="270"/>
      <c r="B25" s="286" t="s">
        <v>767</v>
      </c>
      <c r="C25" s="272"/>
      <c r="D25" s="273"/>
      <c r="E25" s="578"/>
      <c r="F25" s="273"/>
      <c r="G25" s="268"/>
      <c r="H25" s="269"/>
      <c r="I25" s="269">
        <f t="shared" si="0"/>
        <v>0</v>
      </c>
      <c r="J25" s="269">
        <f t="shared" si="1"/>
        <v>0</v>
      </c>
    </row>
    <row r="26" spans="1:23" ht="42" hidden="1" customHeight="1" x14ac:dyDescent="0.35">
      <c r="A26" s="270"/>
      <c r="B26" s="286" t="s">
        <v>768</v>
      </c>
      <c r="C26" s="272"/>
      <c r="D26" s="273"/>
      <c r="E26" s="578"/>
      <c r="F26" s="273"/>
      <c r="G26" s="268"/>
      <c r="H26" s="269"/>
      <c r="I26" s="269">
        <f t="shared" si="0"/>
        <v>0</v>
      </c>
      <c r="J26" s="269">
        <f t="shared" si="1"/>
        <v>0</v>
      </c>
    </row>
    <row r="27" spans="1:23" ht="42" hidden="1" customHeight="1" x14ac:dyDescent="0.35">
      <c r="A27" s="270"/>
      <c r="B27" s="286" t="s">
        <v>769</v>
      </c>
      <c r="C27" s="272"/>
      <c r="D27" s="273"/>
      <c r="E27" s="578"/>
      <c r="F27" s="273"/>
      <c r="G27" s="268"/>
      <c r="H27" s="269"/>
      <c r="I27" s="269">
        <f t="shared" si="0"/>
        <v>0</v>
      </c>
      <c r="J27" s="269">
        <f t="shared" si="1"/>
        <v>0</v>
      </c>
    </row>
    <row r="28" spans="1:23" ht="23.4" hidden="1" customHeight="1" x14ac:dyDescent="0.35">
      <c r="A28" s="270"/>
      <c r="B28" s="286"/>
      <c r="C28" s="272"/>
      <c r="D28" s="273"/>
      <c r="E28" s="578"/>
      <c r="F28" s="273"/>
      <c r="G28" s="268"/>
      <c r="H28" s="269"/>
      <c r="I28" s="269">
        <f t="shared" si="0"/>
        <v>0</v>
      </c>
      <c r="J28" s="269">
        <f t="shared" si="1"/>
        <v>0</v>
      </c>
    </row>
    <row r="29" spans="1:23" ht="24" hidden="1" customHeight="1" x14ac:dyDescent="0.35">
      <c r="A29" s="270"/>
      <c r="B29" s="287"/>
      <c r="C29" s="272"/>
      <c r="D29" s="273"/>
      <c r="E29" s="578"/>
      <c r="F29" s="273"/>
      <c r="G29" s="268"/>
      <c r="H29" s="269"/>
      <c r="I29" s="269">
        <f t="shared" si="0"/>
        <v>0</v>
      </c>
      <c r="J29" s="269">
        <f t="shared" si="1"/>
        <v>0</v>
      </c>
    </row>
    <row r="30" spans="1:23" ht="20.25" hidden="1" customHeight="1" x14ac:dyDescent="0.35">
      <c r="A30" s="279">
        <v>4</v>
      </c>
      <c r="B30" s="280" t="s">
        <v>373</v>
      </c>
      <c r="C30" s="281" t="s">
        <v>305</v>
      </c>
      <c r="D30" s="284">
        <f>SUM(D33:D33)</f>
        <v>0</v>
      </c>
      <c r="E30" s="577" t="s">
        <v>305</v>
      </c>
      <c r="F30" s="284">
        <f>SUM(F31:F33)</f>
        <v>0</v>
      </c>
      <c r="G30" s="268"/>
      <c r="H30" s="269"/>
      <c r="I30" s="269"/>
      <c r="J30" s="269"/>
    </row>
    <row r="31" spans="1:23" ht="15" hidden="1" customHeight="1" x14ac:dyDescent="0.35">
      <c r="A31" s="270"/>
      <c r="B31" s="286" t="s">
        <v>199</v>
      </c>
      <c r="C31" s="272"/>
      <c r="D31" s="273"/>
      <c r="E31" s="578"/>
      <c r="F31" s="273"/>
      <c r="G31" s="268"/>
      <c r="H31" s="269"/>
      <c r="I31" s="269">
        <f t="shared" si="0"/>
        <v>0</v>
      </c>
      <c r="J31" s="269"/>
    </row>
    <row r="32" spans="1:23" ht="15" hidden="1" customHeight="1" x14ac:dyDescent="0.35">
      <c r="A32" s="270"/>
      <c r="B32" s="286"/>
      <c r="C32" s="272"/>
      <c r="D32" s="273"/>
      <c r="E32" s="578"/>
      <c r="F32" s="273"/>
      <c r="G32" s="268"/>
      <c r="H32" s="269"/>
      <c r="I32" s="269">
        <f t="shared" si="0"/>
        <v>0</v>
      </c>
      <c r="J32" s="269"/>
    </row>
    <row r="33" spans="1:13" ht="15" hidden="1" customHeight="1" x14ac:dyDescent="0.35">
      <c r="A33" s="270"/>
      <c r="B33" s="286"/>
      <c r="C33" s="272"/>
      <c r="D33" s="273"/>
      <c r="E33" s="578"/>
      <c r="F33" s="273"/>
      <c r="G33" s="268"/>
      <c r="H33" s="269"/>
      <c r="I33" s="269">
        <f t="shared" si="0"/>
        <v>0</v>
      </c>
      <c r="J33" s="269"/>
    </row>
    <row r="34" spans="1:13" x14ac:dyDescent="0.35">
      <c r="A34" s="264">
        <v>1</v>
      </c>
      <c r="B34" s="265" t="s">
        <v>374</v>
      </c>
      <c r="C34" s="266" t="s">
        <v>305</v>
      </c>
      <c r="D34" s="267">
        <f>SUM(D35:D38)</f>
        <v>0</v>
      </c>
      <c r="E34" s="579" t="s">
        <v>305</v>
      </c>
      <c r="F34" s="267">
        <f>SUM(F35:F38)</f>
        <v>10000</v>
      </c>
      <c r="G34" s="268"/>
      <c r="H34" s="269"/>
      <c r="I34" s="269"/>
      <c r="J34" s="269"/>
    </row>
    <row r="35" spans="1:13" x14ac:dyDescent="0.35">
      <c r="A35" s="289"/>
      <c r="B35" s="290" t="s">
        <v>199</v>
      </c>
      <c r="C35" s="272"/>
      <c r="D35" s="273"/>
      <c r="E35" s="578"/>
      <c r="F35" s="273"/>
      <c r="G35" s="268"/>
      <c r="H35" s="269"/>
      <c r="I35" s="269">
        <f t="shared" si="0"/>
        <v>0</v>
      </c>
      <c r="J35" s="269">
        <f t="shared" ref="J35:J38" si="2">F35-G35</f>
        <v>0</v>
      </c>
    </row>
    <row r="36" spans="1:13" ht="36" x14ac:dyDescent="0.35">
      <c r="A36" s="270"/>
      <c r="B36" s="275" t="s">
        <v>770</v>
      </c>
      <c r="C36" s="272"/>
      <c r="D36" s="273"/>
      <c r="E36" s="578"/>
      <c r="F36" s="273">
        <v>10000</v>
      </c>
      <c r="G36" s="268"/>
      <c r="H36" s="269"/>
      <c r="I36" s="269">
        <f t="shared" si="0"/>
        <v>10000</v>
      </c>
      <c r="J36" s="269">
        <f t="shared" si="2"/>
        <v>10000</v>
      </c>
    </row>
    <row r="37" spans="1:13" x14ac:dyDescent="0.35">
      <c r="A37" s="270"/>
      <c r="B37" s="286"/>
      <c r="C37" s="272"/>
      <c r="D37" s="273"/>
      <c r="E37" s="578"/>
      <c r="F37" s="291"/>
      <c r="G37" s="268"/>
      <c r="H37" s="269"/>
      <c r="I37" s="269">
        <f t="shared" si="0"/>
        <v>0</v>
      </c>
      <c r="J37" s="269">
        <f t="shared" si="2"/>
        <v>0</v>
      </c>
    </row>
    <row r="38" spans="1:13" x14ac:dyDescent="0.35">
      <c r="A38" s="270"/>
      <c r="B38" s="271"/>
      <c r="C38" s="272"/>
      <c r="D38" s="273"/>
      <c r="E38" s="578"/>
      <c r="F38" s="273"/>
      <c r="G38" s="268"/>
      <c r="H38" s="269"/>
      <c r="I38" s="269">
        <f t="shared" si="0"/>
        <v>0</v>
      </c>
      <c r="J38" s="269">
        <f t="shared" si="2"/>
        <v>0</v>
      </c>
    </row>
    <row r="39" spans="1:13" s="255" customFormat="1" ht="17.399999999999999" x14ac:dyDescent="0.3">
      <c r="A39" s="264"/>
      <c r="B39" s="265" t="s">
        <v>295</v>
      </c>
      <c r="C39" s="266" t="s">
        <v>305</v>
      </c>
      <c r="D39" s="267">
        <f>D30+D21+D17+D13+D34</f>
        <v>0</v>
      </c>
      <c r="E39" s="579" t="s">
        <v>10</v>
      </c>
      <c r="F39" s="267">
        <f>F30+F21+F17+F13+F34</f>
        <v>10000</v>
      </c>
      <c r="G39" s="293" t="s">
        <v>365</v>
      </c>
      <c r="H39" s="294">
        <f t="shared" ref="H39:M39" si="3">SUM(H13:H38)</f>
        <v>0</v>
      </c>
      <c r="I39" s="294">
        <f t="shared" si="3"/>
        <v>10000</v>
      </c>
      <c r="J39" s="294">
        <f t="shared" si="3"/>
        <v>10000</v>
      </c>
      <c r="K39" s="536">
        <f t="shared" si="3"/>
        <v>0</v>
      </c>
      <c r="L39" s="394">
        <f t="shared" si="3"/>
        <v>0</v>
      </c>
      <c r="M39" s="394">
        <f t="shared" si="3"/>
        <v>0</v>
      </c>
    </row>
    <row r="40" spans="1:13" hidden="1" x14ac:dyDescent="0.35">
      <c r="A40" s="1242" t="s">
        <v>489</v>
      </c>
      <c r="B40" s="1242"/>
      <c r="C40" s="1242"/>
      <c r="D40" s="1242"/>
      <c r="E40" s="1242"/>
      <c r="F40" s="1242"/>
      <c r="G40" s="471" t="s">
        <v>1002</v>
      </c>
      <c r="J40" s="580"/>
    </row>
    <row r="41" spans="1:13" hidden="1" x14ac:dyDescent="0.35">
      <c r="A41" s="279">
        <v>1</v>
      </c>
      <c r="B41" s="280" t="s">
        <v>369</v>
      </c>
      <c r="C41" s="281" t="s">
        <v>305</v>
      </c>
      <c r="D41" s="284">
        <f>SUM(D43:D44)</f>
        <v>0</v>
      </c>
      <c r="E41" s="577" t="s">
        <v>305</v>
      </c>
      <c r="F41" s="284">
        <f>SUM(F42:F44)</f>
        <v>0</v>
      </c>
      <c r="G41" s="295"/>
      <c r="H41" s="269"/>
      <c r="I41" s="269"/>
      <c r="J41" s="269"/>
    </row>
    <row r="42" spans="1:13" ht="15" hidden="1" customHeight="1" x14ac:dyDescent="0.35">
      <c r="A42" s="270"/>
      <c r="B42" s="271" t="s">
        <v>199</v>
      </c>
      <c r="C42" s="272"/>
      <c r="D42" s="273"/>
      <c r="E42" s="578"/>
      <c r="F42" s="273"/>
      <c r="G42" s="295"/>
      <c r="H42" s="269"/>
      <c r="I42" s="269">
        <f t="shared" ref="I42:I44" si="4">F42-H42</f>
        <v>0</v>
      </c>
      <c r="J42" s="269"/>
    </row>
    <row r="43" spans="1:13" ht="22.5" hidden="1" customHeight="1" x14ac:dyDescent="0.35">
      <c r="A43" s="270"/>
      <c r="B43" s="271"/>
      <c r="C43" s="272"/>
      <c r="D43" s="273"/>
      <c r="E43" s="578"/>
      <c r="F43" s="273"/>
      <c r="G43" s="295"/>
      <c r="H43" s="269"/>
      <c r="I43" s="269">
        <f t="shared" si="4"/>
        <v>0</v>
      </c>
      <c r="J43" s="269"/>
    </row>
    <row r="44" spans="1:13" ht="15" hidden="1" customHeight="1" x14ac:dyDescent="0.35">
      <c r="A44" s="270"/>
      <c r="B44" s="271"/>
      <c r="C44" s="272"/>
      <c r="D44" s="273"/>
      <c r="E44" s="578"/>
      <c r="F44" s="273"/>
      <c r="G44" s="295"/>
      <c r="H44" s="269"/>
      <c r="I44" s="269">
        <f t="shared" si="4"/>
        <v>0</v>
      </c>
      <c r="J44" s="269"/>
    </row>
    <row r="45" spans="1:13" hidden="1" x14ac:dyDescent="0.35">
      <c r="A45" s="279">
        <v>2</v>
      </c>
      <c r="B45" s="280" t="s">
        <v>370</v>
      </c>
      <c r="C45" s="281" t="s">
        <v>305</v>
      </c>
      <c r="D45" s="284">
        <f>SUM(D47:D48)</f>
        <v>0</v>
      </c>
      <c r="E45" s="577" t="s">
        <v>305</v>
      </c>
      <c r="F45" s="284">
        <f>SUM(F46:F48)</f>
        <v>0</v>
      </c>
      <c r="G45" s="295"/>
      <c r="H45" s="269"/>
      <c r="I45" s="269"/>
      <c r="J45" s="269"/>
    </row>
    <row r="46" spans="1:13" ht="15" hidden="1" customHeight="1" x14ac:dyDescent="0.35">
      <c r="A46" s="270"/>
      <c r="B46" s="271" t="s">
        <v>199</v>
      </c>
      <c r="C46" s="272"/>
      <c r="D46" s="273"/>
      <c r="E46" s="578"/>
      <c r="F46" s="273"/>
      <c r="G46" s="295"/>
      <c r="H46" s="269"/>
      <c r="I46" s="269">
        <f t="shared" ref="I46:I48" si="5">F46-H46</f>
        <v>0</v>
      </c>
      <c r="J46" s="269"/>
    </row>
    <row r="47" spans="1:13" ht="15" hidden="1" customHeight="1" x14ac:dyDescent="0.35">
      <c r="A47" s="270"/>
      <c r="B47" s="271"/>
      <c r="C47" s="272"/>
      <c r="D47" s="273"/>
      <c r="E47" s="578"/>
      <c r="F47" s="273"/>
      <c r="G47" s="295"/>
      <c r="H47" s="269"/>
      <c r="I47" s="269">
        <f t="shared" si="5"/>
        <v>0</v>
      </c>
      <c r="J47" s="269"/>
    </row>
    <row r="48" spans="1:13" ht="15" hidden="1" customHeight="1" x14ac:dyDescent="0.35">
      <c r="A48" s="270"/>
      <c r="B48" s="271"/>
      <c r="C48" s="272"/>
      <c r="D48" s="273"/>
      <c r="E48" s="578"/>
      <c r="F48" s="273"/>
      <c r="G48" s="295"/>
      <c r="H48" s="269"/>
      <c r="I48" s="269">
        <f t="shared" si="5"/>
        <v>0</v>
      </c>
      <c r="J48" s="269"/>
    </row>
    <row r="49" spans="1:13" s="255" customFormat="1" hidden="1" x14ac:dyDescent="0.35">
      <c r="A49" s="264">
        <v>3</v>
      </c>
      <c r="B49" s="265" t="s">
        <v>372</v>
      </c>
      <c r="C49" s="266" t="s">
        <v>305</v>
      </c>
      <c r="D49" s="267">
        <f>SUM(D51:D61)</f>
        <v>0</v>
      </c>
      <c r="E49" s="579" t="s">
        <v>305</v>
      </c>
      <c r="F49" s="267">
        <f>SUM(F50:F57)</f>
        <v>0</v>
      </c>
      <c r="G49" s="295"/>
      <c r="H49" s="269"/>
      <c r="I49" s="269"/>
      <c r="J49" s="269"/>
      <c r="K49" s="536"/>
      <c r="L49" s="571"/>
      <c r="M49" s="571"/>
    </row>
    <row r="50" spans="1:13" hidden="1" x14ac:dyDescent="0.35">
      <c r="A50" s="270"/>
      <c r="B50" s="271" t="s">
        <v>199</v>
      </c>
      <c r="C50" s="272"/>
      <c r="D50" s="273"/>
      <c r="E50" s="578"/>
      <c r="F50" s="273"/>
      <c r="G50" s="295"/>
      <c r="H50" s="269"/>
      <c r="I50" s="269">
        <f t="shared" ref="I50:I57" si="6">F50-H50</f>
        <v>0</v>
      </c>
      <c r="J50" s="269">
        <f t="shared" ref="J50:J57" si="7">F50-G50</f>
        <v>0</v>
      </c>
    </row>
    <row r="51" spans="1:13" ht="42" hidden="1" customHeight="1" x14ac:dyDescent="0.35">
      <c r="A51" s="270"/>
      <c r="B51" s="286" t="s">
        <v>765</v>
      </c>
      <c r="C51" s="272"/>
      <c r="D51" s="273"/>
      <c r="E51" s="578"/>
      <c r="F51" s="273"/>
      <c r="G51" s="295"/>
      <c r="H51" s="269"/>
      <c r="I51" s="269">
        <f t="shared" si="6"/>
        <v>0</v>
      </c>
      <c r="J51" s="269">
        <f t="shared" si="7"/>
        <v>0</v>
      </c>
    </row>
    <row r="52" spans="1:13" ht="42" hidden="1" customHeight="1" x14ac:dyDescent="0.35">
      <c r="A52" s="270"/>
      <c r="B52" s="286" t="s">
        <v>766</v>
      </c>
      <c r="C52" s="272"/>
      <c r="D52" s="273"/>
      <c r="E52" s="578"/>
      <c r="F52" s="273"/>
      <c r="G52" s="268"/>
      <c r="H52" s="269"/>
      <c r="I52" s="269">
        <f t="shared" si="6"/>
        <v>0</v>
      </c>
      <c r="J52" s="269">
        <f t="shared" si="7"/>
        <v>0</v>
      </c>
    </row>
    <row r="53" spans="1:13" ht="42" hidden="1" customHeight="1" x14ac:dyDescent="0.35">
      <c r="A53" s="270"/>
      <c r="B53" s="286" t="s">
        <v>767</v>
      </c>
      <c r="C53" s="272"/>
      <c r="D53" s="273"/>
      <c r="E53" s="578"/>
      <c r="F53" s="273"/>
      <c r="G53" s="268"/>
      <c r="H53" s="269"/>
      <c r="I53" s="269">
        <f t="shared" si="6"/>
        <v>0</v>
      </c>
      <c r="J53" s="269">
        <f t="shared" si="7"/>
        <v>0</v>
      </c>
    </row>
    <row r="54" spans="1:13" ht="42" hidden="1" customHeight="1" x14ac:dyDescent="0.35">
      <c r="A54" s="270"/>
      <c r="B54" s="286" t="s">
        <v>768</v>
      </c>
      <c r="C54" s="272"/>
      <c r="D54" s="273"/>
      <c r="E54" s="578"/>
      <c r="F54" s="273"/>
      <c r="G54" s="268"/>
      <c r="H54" s="269"/>
      <c r="I54" s="269">
        <f t="shared" si="6"/>
        <v>0</v>
      </c>
      <c r="J54" s="269">
        <f t="shared" si="7"/>
        <v>0</v>
      </c>
    </row>
    <row r="55" spans="1:13" ht="42" hidden="1" customHeight="1" x14ac:dyDescent="0.35">
      <c r="A55" s="270"/>
      <c r="B55" s="286" t="s">
        <v>769</v>
      </c>
      <c r="C55" s="272"/>
      <c r="D55" s="273"/>
      <c r="E55" s="578"/>
      <c r="F55" s="273"/>
      <c r="G55" s="268"/>
      <c r="H55" s="269"/>
      <c r="I55" s="269">
        <f t="shared" si="6"/>
        <v>0</v>
      </c>
      <c r="J55" s="269">
        <f t="shared" si="7"/>
        <v>0</v>
      </c>
    </row>
    <row r="56" spans="1:13" ht="23.4" hidden="1" customHeight="1" x14ac:dyDescent="0.35">
      <c r="A56" s="270"/>
      <c r="B56" s="286"/>
      <c r="C56" s="272"/>
      <c r="D56" s="273"/>
      <c r="E56" s="578"/>
      <c r="F56" s="273"/>
      <c r="G56" s="268"/>
      <c r="H56" s="269"/>
      <c r="I56" s="269">
        <f t="shared" si="6"/>
        <v>0</v>
      </c>
      <c r="J56" s="269">
        <f t="shared" si="7"/>
        <v>0</v>
      </c>
    </row>
    <row r="57" spans="1:13" ht="24" hidden="1" customHeight="1" x14ac:dyDescent="0.35">
      <c r="A57" s="270"/>
      <c r="B57" s="287"/>
      <c r="C57" s="272"/>
      <c r="D57" s="273"/>
      <c r="E57" s="578"/>
      <c r="F57" s="273"/>
      <c r="G57" s="268"/>
      <c r="H57" s="269"/>
      <c r="I57" s="269">
        <f t="shared" si="6"/>
        <v>0</v>
      </c>
      <c r="J57" s="269">
        <f t="shared" si="7"/>
        <v>0</v>
      </c>
    </row>
    <row r="58" spans="1:13" ht="20.25" hidden="1" customHeight="1" x14ac:dyDescent="0.35">
      <c r="A58" s="279">
        <v>4</v>
      </c>
      <c r="B58" s="280" t="s">
        <v>373</v>
      </c>
      <c r="C58" s="281" t="s">
        <v>305</v>
      </c>
      <c r="D58" s="284">
        <f>SUM(D61:D61)</f>
        <v>0</v>
      </c>
      <c r="E58" s="577" t="s">
        <v>305</v>
      </c>
      <c r="F58" s="284">
        <f>SUM(F59:F61)</f>
        <v>0</v>
      </c>
      <c r="G58" s="268"/>
      <c r="H58" s="269"/>
      <c r="I58" s="269"/>
      <c r="J58" s="269"/>
    </row>
    <row r="59" spans="1:13" ht="15" hidden="1" customHeight="1" x14ac:dyDescent="0.35">
      <c r="A59" s="270"/>
      <c r="B59" s="286" t="s">
        <v>199</v>
      </c>
      <c r="C59" s="272"/>
      <c r="D59" s="273"/>
      <c r="E59" s="578"/>
      <c r="F59" s="273"/>
      <c r="G59" s="268"/>
      <c r="H59" s="269"/>
      <c r="I59" s="269">
        <f t="shared" ref="I59:I61" si="8">F59-H59</f>
        <v>0</v>
      </c>
      <c r="J59" s="269"/>
    </row>
    <row r="60" spans="1:13" ht="15" hidden="1" customHeight="1" x14ac:dyDescent="0.35">
      <c r="A60" s="270"/>
      <c r="B60" s="286"/>
      <c r="C60" s="272"/>
      <c r="D60" s="273"/>
      <c r="E60" s="578"/>
      <c r="F60" s="273"/>
      <c r="G60" s="268"/>
      <c r="H60" s="269"/>
      <c r="I60" s="269">
        <f t="shared" si="8"/>
        <v>0</v>
      </c>
      <c r="J60" s="269"/>
    </row>
    <row r="61" spans="1:13" ht="15" hidden="1" customHeight="1" x14ac:dyDescent="0.35">
      <c r="A61" s="270"/>
      <c r="B61" s="286"/>
      <c r="C61" s="272"/>
      <c r="D61" s="273"/>
      <c r="E61" s="578"/>
      <c r="F61" s="273"/>
      <c r="G61" s="268"/>
      <c r="H61" s="269"/>
      <c r="I61" s="269">
        <f t="shared" si="8"/>
        <v>0</v>
      </c>
      <c r="J61" s="269"/>
    </row>
    <row r="62" spans="1:13" hidden="1" x14ac:dyDescent="0.35">
      <c r="A62" s="264">
        <v>5</v>
      </c>
      <c r="B62" s="265" t="s">
        <v>374</v>
      </c>
      <c r="C62" s="266" t="s">
        <v>305</v>
      </c>
      <c r="D62" s="267">
        <f>SUM(D63:D66)</f>
        <v>0</v>
      </c>
      <c r="E62" s="579" t="s">
        <v>305</v>
      </c>
      <c r="F62" s="267">
        <f>SUM(F63:F66)</f>
        <v>0</v>
      </c>
      <c r="G62" s="268"/>
      <c r="H62" s="269"/>
      <c r="I62" s="269"/>
      <c r="J62" s="269"/>
    </row>
    <row r="63" spans="1:13" hidden="1" x14ac:dyDescent="0.35">
      <c r="A63" s="289"/>
      <c r="B63" s="290" t="s">
        <v>199</v>
      </c>
      <c r="C63" s="272"/>
      <c r="D63" s="273"/>
      <c r="E63" s="578"/>
      <c r="F63" s="273"/>
      <c r="G63" s="268"/>
      <c r="H63" s="269"/>
      <c r="I63" s="269">
        <f t="shared" ref="I63:I65" si="9">F63-H63</f>
        <v>0</v>
      </c>
      <c r="J63" s="269">
        <f t="shared" ref="J63:J66" si="10">F63-G63</f>
        <v>0</v>
      </c>
    </row>
    <row r="64" spans="1:13" ht="36" hidden="1" x14ac:dyDescent="0.35">
      <c r="A64" s="270"/>
      <c r="B64" s="275" t="s">
        <v>770</v>
      </c>
      <c r="C64" s="272"/>
      <c r="D64" s="273"/>
      <c r="E64" s="578"/>
      <c r="F64" s="273"/>
      <c r="G64" s="268"/>
      <c r="H64" s="269"/>
      <c r="I64" s="269">
        <f t="shared" si="9"/>
        <v>0</v>
      </c>
      <c r="J64" s="269">
        <f t="shared" si="10"/>
        <v>0</v>
      </c>
    </row>
    <row r="65" spans="1:13" hidden="1" x14ac:dyDescent="0.35">
      <c r="A65" s="270"/>
      <c r="B65" s="286"/>
      <c r="C65" s="272"/>
      <c r="D65" s="273"/>
      <c r="E65" s="578"/>
      <c r="F65" s="291"/>
      <c r="G65" s="268"/>
      <c r="H65" s="269"/>
      <c r="I65" s="269">
        <f t="shared" si="9"/>
        <v>0</v>
      </c>
      <c r="J65" s="269">
        <f t="shared" si="10"/>
        <v>0</v>
      </c>
    </row>
    <row r="66" spans="1:13" hidden="1" x14ac:dyDescent="0.35">
      <c r="A66" s="270"/>
      <c r="B66" s="271"/>
      <c r="C66" s="272"/>
      <c r="D66" s="273"/>
      <c r="E66" s="578"/>
      <c r="F66" s="273"/>
      <c r="G66" s="268"/>
      <c r="H66" s="269"/>
      <c r="I66" s="269"/>
      <c r="J66" s="269">
        <f t="shared" si="10"/>
        <v>0</v>
      </c>
    </row>
    <row r="67" spans="1:13" s="255" customFormat="1" ht="17.399999999999999" hidden="1" x14ac:dyDescent="0.3">
      <c r="A67" s="264"/>
      <c r="B67" s="265" t="s">
        <v>295</v>
      </c>
      <c r="C67" s="266" t="s">
        <v>305</v>
      </c>
      <c r="D67" s="267">
        <f>D58+D49+D45+D41+D62</f>
        <v>0</v>
      </c>
      <c r="E67" s="579" t="s">
        <v>10</v>
      </c>
      <c r="F67" s="267">
        <f>F58+F49+F45+F41+F62</f>
        <v>0</v>
      </c>
      <c r="G67" s="293" t="s">
        <v>365</v>
      </c>
      <c r="H67" s="294">
        <f t="shared" ref="H67:M67" si="11">SUM(H41:H66)</f>
        <v>0</v>
      </c>
      <c r="I67" s="294">
        <f t="shared" si="11"/>
        <v>0</v>
      </c>
      <c r="J67" s="294">
        <f t="shared" si="11"/>
        <v>0</v>
      </c>
      <c r="K67" s="536">
        <f t="shared" si="11"/>
        <v>0</v>
      </c>
      <c r="L67" s="394">
        <f t="shared" si="11"/>
        <v>0</v>
      </c>
      <c r="M67" s="394">
        <f t="shared" si="11"/>
        <v>0</v>
      </c>
    </row>
    <row r="68" spans="1:13" ht="17.399999999999999" hidden="1" x14ac:dyDescent="0.3">
      <c r="F68" s="570"/>
      <c r="G68" s="252" t="s">
        <v>386</v>
      </c>
      <c r="H68" s="581">
        <f>H39+H67</f>
        <v>0</v>
      </c>
      <c r="I68" s="581">
        <f t="shared" ref="I68:J68" si="12">I39+I67</f>
        <v>10000</v>
      </c>
      <c r="J68" s="581">
        <f t="shared" si="12"/>
        <v>10000</v>
      </c>
      <c r="K68" s="536">
        <f>K39+K67</f>
        <v>0</v>
      </c>
      <c r="L68" s="394">
        <f>L39+L67</f>
        <v>0</v>
      </c>
      <c r="M68" s="394">
        <f>M39+M67</f>
        <v>0</v>
      </c>
    </row>
    <row r="69" spans="1:13" x14ac:dyDescent="0.35">
      <c r="F69" s="570"/>
    </row>
    <row r="70" spans="1:13" x14ac:dyDescent="0.35">
      <c r="A70" s="34" t="s">
        <v>671</v>
      </c>
      <c r="B70" s="35"/>
      <c r="C70" s="35"/>
      <c r="D70" s="115"/>
      <c r="E70" s="35"/>
      <c r="F70" s="115" t="s">
        <v>1143</v>
      </c>
      <c r="G70" s="35"/>
      <c r="H70" s="35"/>
      <c r="I70" s="98"/>
    </row>
    <row r="71" spans="1:13" x14ac:dyDescent="0.35">
      <c r="A71" s="66"/>
      <c r="B71" s="66"/>
      <c r="C71" s="66"/>
      <c r="D71" s="67" t="s">
        <v>131</v>
      </c>
      <c r="E71" s="66"/>
      <c r="F71" s="67" t="s">
        <v>132</v>
      </c>
      <c r="G71" s="582"/>
      <c r="H71" s="582"/>
      <c r="I71" s="580"/>
    </row>
    <row r="72" spans="1:13" x14ac:dyDescent="0.35">
      <c r="A72" s="63"/>
      <c r="B72" s="63"/>
      <c r="C72" s="63"/>
      <c r="D72" s="63"/>
      <c r="E72" s="63"/>
      <c r="F72" s="63"/>
      <c r="G72" s="35"/>
      <c r="H72" s="35"/>
      <c r="I72" s="64"/>
    </row>
    <row r="73" spans="1:13" x14ac:dyDescent="0.35">
      <c r="A73" s="34" t="s">
        <v>133</v>
      </c>
      <c r="B73" s="35"/>
      <c r="C73" s="35"/>
      <c r="D73" s="115"/>
      <c r="E73" s="35"/>
      <c r="F73" s="115" t="s">
        <v>1144</v>
      </c>
      <c r="G73" s="35"/>
      <c r="H73" s="35"/>
      <c r="I73" s="98"/>
    </row>
    <row r="74" spans="1:13" x14ac:dyDescent="0.35">
      <c r="A74" s="66"/>
      <c r="B74" s="66"/>
      <c r="C74" s="66"/>
      <c r="D74" s="67" t="s">
        <v>131</v>
      </c>
      <c r="E74" s="66"/>
      <c r="F74" s="67" t="s">
        <v>132</v>
      </c>
      <c r="G74" s="582"/>
      <c r="H74" s="582"/>
      <c r="I74" s="580"/>
    </row>
    <row r="76" spans="1:13" x14ac:dyDescent="0.35">
      <c r="B76" s="298" t="s">
        <v>1087</v>
      </c>
    </row>
    <row r="77" spans="1:13" x14ac:dyDescent="0.35">
      <c r="B77" s="298" t="s">
        <v>1088</v>
      </c>
    </row>
    <row r="201" spans="11:11" x14ac:dyDescent="0.35">
      <c r="K201" s="563"/>
    </row>
    <row r="202" spans="11:11" x14ac:dyDescent="0.35">
      <c r="K202" s="564"/>
    </row>
    <row r="203" spans="11:11" x14ac:dyDescent="0.35">
      <c r="K203" s="563"/>
    </row>
    <row r="204" spans="11:11" x14ac:dyDescent="0.35">
      <c r="K204" s="563"/>
    </row>
    <row r="205" spans="11:11" x14ac:dyDescent="0.35">
      <c r="K205" s="564"/>
    </row>
  </sheetData>
  <mergeCells count="8">
    <mergeCell ref="A12:F12"/>
    <mergeCell ref="A40:F40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2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7">
    <tabColor theme="9" tint="0.39997558519241921"/>
    <pageSetUpPr fitToPage="1"/>
  </sheetPr>
  <dimension ref="A1:G48"/>
  <sheetViews>
    <sheetView view="pageBreakPreview" topLeftCell="A4" zoomScale="80" zoomScaleSheetLayoutView="80" workbookViewId="0">
      <selection activeCell="W22" sqref="W22"/>
    </sheetView>
  </sheetViews>
  <sheetFormatPr defaultRowHeight="14.4" x14ac:dyDescent="0.3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7" width="12.5546875" style="249" bestFit="1" customWidth="1"/>
    <col min="8" max="252" width="9.109375" style="249"/>
    <col min="253" max="253" width="8" style="249" customWidth="1"/>
    <col min="254" max="254" width="118.109375" style="249" customWidth="1"/>
    <col min="255" max="255" width="21.44140625" style="249" customWidth="1"/>
    <col min="256" max="256" width="24" style="249" customWidth="1"/>
    <col min="257" max="257" width="29" style="249" customWidth="1"/>
    <col min="258" max="258" width="34" style="249" customWidth="1"/>
    <col min="259" max="260" width="21.33203125" style="249" customWidth="1"/>
    <col min="261" max="261" width="14.5546875" style="249" customWidth="1"/>
    <col min="262" max="262" width="9.109375" style="249"/>
    <col min="263" max="263" width="12.5546875" style="249" bestFit="1" customWidth="1"/>
    <col min="264" max="508" width="9.109375" style="249"/>
    <col min="509" max="509" width="8" style="249" customWidth="1"/>
    <col min="510" max="510" width="118.109375" style="249" customWidth="1"/>
    <col min="511" max="511" width="21.44140625" style="249" customWidth="1"/>
    <col min="512" max="512" width="24" style="249" customWidth="1"/>
    <col min="513" max="513" width="29" style="249" customWidth="1"/>
    <col min="514" max="514" width="34" style="249" customWidth="1"/>
    <col min="515" max="516" width="21.33203125" style="249" customWidth="1"/>
    <col min="517" max="517" width="14.5546875" style="249" customWidth="1"/>
    <col min="518" max="518" width="9.109375" style="249"/>
    <col min="519" max="519" width="12.5546875" style="249" bestFit="1" customWidth="1"/>
    <col min="520" max="764" width="9.109375" style="249"/>
    <col min="765" max="765" width="8" style="249" customWidth="1"/>
    <col min="766" max="766" width="118.109375" style="249" customWidth="1"/>
    <col min="767" max="767" width="21.44140625" style="249" customWidth="1"/>
    <col min="768" max="768" width="24" style="249" customWidth="1"/>
    <col min="769" max="769" width="29" style="249" customWidth="1"/>
    <col min="770" max="770" width="34" style="249" customWidth="1"/>
    <col min="771" max="772" width="21.33203125" style="249" customWidth="1"/>
    <col min="773" max="773" width="14.5546875" style="249" customWidth="1"/>
    <col min="774" max="774" width="9.109375" style="249"/>
    <col min="775" max="775" width="12.5546875" style="249" bestFit="1" customWidth="1"/>
    <col min="776" max="1020" width="9.109375" style="249"/>
    <col min="1021" max="1021" width="8" style="249" customWidth="1"/>
    <col min="1022" max="1022" width="118.109375" style="249" customWidth="1"/>
    <col min="1023" max="1023" width="21.44140625" style="249" customWidth="1"/>
    <col min="1024" max="1024" width="24" style="249" customWidth="1"/>
    <col min="1025" max="1025" width="29" style="249" customWidth="1"/>
    <col min="1026" max="1026" width="34" style="249" customWidth="1"/>
    <col min="1027" max="1028" width="21.33203125" style="249" customWidth="1"/>
    <col min="1029" max="1029" width="14.5546875" style="249" customWidth="1"/>
    <col min="1030" max="1030" width="9.109375" style="249"/>
    <col min="1031" max="1031" width="12.5546875" style="249" bestFit="1" customWidth="1"/>
    <col min="1032" max="1276" width="9.109375" style="249"/>
    <col min="1277" max="1277" width="8" style="249" customWidth="1"/>
    <col min="1278" max="1278" width="118.109375" style="249" customWidth="1"/>
    <col min="1279" max="1279" width="21.44140625" style="249" customWidth="1"/>
    <col min="1280" max="1280" width="24" style="249" customWidth="1"/>
    <col min="1281" max="1281" width="29" style="249" customWidth="1"/>
    <col min="1282" max="1282" width="34" style="249" customWidth="1"/>
    <col min="1283" max="1284" width="21.33203125" style="249" customWidth="1"/>
    <col min="1285" max="1285" width="14.5546875" style="249" customWidth="1"/>
    <col min="1286" max="1286" width="9.109375" style="249"/>
    <col min="1287" max="1287" width="12.5546875" style="249" bestFit="1" customWidth="1"/>
    <col min="1288" max="1532" width="9.109375" style="249"/>
    <col min="1533" max="1533" width="8" style="249" customWidth="1"/>
    <col min="1534" max="1534" width="118.109375" style="249" customWidth="1"/>
    <col min="1535" max="1535" width="21.44140625" style="249" customWidth="1"/>
    <col min="1536" max="1536" width="24" style="249" customWidth="1"/>
    <col min="1537" max="1537" width="29" style="249" customWidth="1"/>
    <col min="1538" max="1538" width="34" style="249" customWidth="1"/>
    <col min="1539" max="1540" width="21.33203125" style="249" customWidth="1"/>
    <col min="1541" max="1541" width="14.5546875" style="249" customWidth="1"/>
    <col min="1542" max="1542" width="9.109375" style="249"/>
    <col min="1543" max="1543" width="12.5546875" style="249" bestFit="1" customWidth="1"/>
    <col min="1544" max="1788" width="9.109375" style="249"/>
    <col min="1789" max="1789" width="8" style="249" customWidth="1"/>
    <col min="1790" max="1790" width="118.109375" style="249" customWidth="1"/>
    <col min="1791" max="1791" width="21.44140625" style="249" customWidth="1"/>
    <col min="1792" max="1792" width="24" style="249" customWidth="1"/>
    <col min="1793" max="1793" width="29" style="249" customWidth="1"/>
    <col min="1794" max="1794" width="34" style="249" customWidth="1"/>
    <col min="1795" max="1796" width="21.33203125" style="249" customWidth="1"/>
    <col min="1797" max="1797" width="14.5546875" style="249" customWidth="1"/>
    <col min="1798" max="1798" width="9.109375" style="249"/>
    <col min="1799" max="1799" width="12.5546875" style="249" bestFit="1" customWidth="1"/>
    <col min="1800" max="2044" width="9.109375" style="249"/>
    <col min="2045" max="2045" width="8" style="249" customWidth="1"/>
    <col min="2046" max="2046" width="118.109375" style="249" customWidth="1"/>
    <col min="2047" max="2047" width="21.44140625" style="249" customWidth="1"/>
    <col min="2048" max="2048" width="24" style="249" customWidth="1"/>
    <col min="2049" max="2049" width="29" style="249" customWidth="1"/>
    <col min="2050" max="2050" width="34" style="249" customWidth="1"/>
    <col min="2051" max="2052" width="21.33203125" style="249" customWidth="1"/>
    <col min="2053" max="2053" width="14.5546875" style="249" customWidth="1"/>
    <col min="2054" max="2054" width="9.109375" style="249"/>
    <col min="2055" max="2055" width="12.5546875" style="249" bestFit="1" customWidth="1"/>
    <col min="2056" max="2300" width="9.109375" style="249"/>
    <col min="2301" max="2301" width="8" style="249" customWidth="1"/>
    <col min="2302" max="2302" width="118.109375" style="249" customWidth="1"/>
    <col min="2303" max="2303" width="21.44140625" style="249" customWidth="1"/>
    <col min="2304" max="2304" width="24" style="249" customWidth="1"/>
    <col min="2305" max="2305" width="29" style="249" customWidth="1"/>
    <col min="2306" max="2306" width="34" style="249" customWidth="1"/>
    <col min="2307" max="2308" width="21.33203125" style="249" customWidth="1"/>
    <col min="2309" max="2309" width="14.5546875" style="249" customWidth="1"/>
    <col min="2310" max="2310" width="9.109375" style="249"/>
    <col min="2311" max="2311" width="12.5546875" style="249" bestFit="1" customWidth="1"/>
    <col min="2312" max="2556" width="9.109375" style="249"/>
    <col min="2557" max="2557" width="8" style="249" customWidth="1"/>
    <col min="2558" max="2558" width="118.109375" style="249" customWidth="1"/>
    <col min="2559" max="2559" width="21.44140625" style="249" customWidth="1"/>
    <col min="2560" max="2560" width="24" style="249" customWidth="1"/>
    <col min="2561" max="2561" width="29" style="249" customWidth="1"/>
    <col min="2562" max="2562" width="34" style="249" customWidth="1"/>
    <col min="2563" max="2564" width="21.33203125" style="249" customWidth="1"/>
    <col min="2565" max="2565" width="14.5546875" style="249" customWidth="1"/>
    <col min="2566" max="2566" width="9.109375" style="249"/>
    <col min="2567" max="2567" width="12.5546875" style="249" bestFit="1" customWidth="1"/>
    <col min="2568" max="2812" width="9.109375" style="249"/>
    <col min="2813" max="2813" width="8" style="249" customWidth="1"/>
    <col min="2814" max="2814" width="118.109375" style="249" customWidth="1"/>
    <col min="2815" max="2815" width="21.44140625" style="249" customWidth="1"/>
    <col min="2816" max="2816" width="24" style="249" customWidth="1"/>
    <col min="2817" max="2817" width="29" style="249" customWidth="1"/>
    <col min="2818" max="2818" width="34" style="249" customWidth="1"/>
    <col min="2819" max="2820" width="21.33203125" style="249" customWidth="1"/>
    <col min="2821" max="2821" width="14.5546875" style="249" customWidth="1"/>
    <col min="2822" max="2822" width="9.109375" style="249"/>
    <col min="2823" max="2823" width="12.5546875" style="249" bestFit="1" customWidth="1"/>
    <col min="2824" max="3068" width="9.109375" style="249"/>
    <col min="3069" max="3069" width="8" style="249" customWidth="1"/>
    <col min="3070" max="3070" width="118.109375" style="249" customWidth="1"/>
    <col min="3071" max="3071" width="21.44140625" style="249" customWidth="1"/>
    <col min="3072" max="3072" width="24" style="249" customWidth="1"/>
    <col min="3073" max="3073" width="29" style="249" customWidth="1"/>
    <col min="3074" max="3074" width="34" style="249" customWidth="1"/>
    <col min="3075" max="3076" width="21.33203125" style="249" customWidth="1"/>
    <col min="3077" max="3077" width="14.5546875" style="249" customWidth="1"/>
    <col min="3078" max="3078" width="9.109375" style="249"/>
    <col min="3079" max="3079" width="12.5546875" style="249" bestFit="1" customWidth="1"/>
    <col min="3080" max="3324" width="9.109375" style="249"/>
    <col min="3325" max="3325" width="8" style="249" customWidth="1"/>
    <col min="3326" max="3326" width="118.109375" style="249" customWidth="1"/>
    <col min="3327" max="3327" width="21.44140625" style="249" customWidth="1"/>
    <col min="3328" max="3328" width="24" style="249" customWidth="1"/>
    <col min="3329" max="3329" width="29" style="249" customWidth="1"/>
    <col min="3330" max="3330" width="34" style="249" customWidth="1"/>
    <col min="3331" max="3332" width="21.33203125" style="249" customWidth="1"/>
    <col min="3333" max="3333" width="14.5546875" style="249" customWidth="1"/>
    <col min="3334" max="3334" width="9.109375" style="249"/>
    <col min="3335" max="3335" width="12.5546875" style="249" bestFit="1" customWidth="1"/>
    <col min="3336" max="3580" width="9.109375" style="249"/>
    <col min="3581" max="3581" width="8" style="249" customWidth="1"/>
    <col min="3582" max="3582" width="118.109375" style="249" customWidth="1"/>
    <col min="3583" max="3583" width="21.44140625" style="249" customWidth="1"/>
    <col min="3584" max="3584" width="24" style="249" customWidth="1"/>
    <col min="3585" max="3585" width="29" style="249" customWidth="1"/>
    <col min="3586" max="3586" width="34" style="249" customWidth="1"/>
    <col min="3587" max="3588" width="21.33203125" style="249" customWidth="1"/>
    <col min="3589" max="3589" width="14.5546875" style="249" customWidth="1"/>
    <col min="3590" max="3590" width="9.109375" style="249"/>
    <col min="3591" max="3591" width="12.5546875" style="249" bestFit="1" customWidth="1"/>
    <col min="3592" max="3836" width="9.109375" style="249"/>
    <col min="3837" max="3837" width="8" style="249" customWidth="1"/>
    <col min="3838" max="3838" width="118.109375" style="249" customWidth="1"/>
    <col min="3839" max="3839" width="21.44140625" style="249" customWidth="1"/>
    <col min="3840" max="3840" width="24" style="249" customWidth="1"/>
    <col min="3841" max="3841" width="29" style="249" customWidth="1"/>
    <col min="3842" max="3842" width="34" style="249" customWidth="1"/>
    <col min="3843" max="3844" width="21.33203125" style="249" customWidth="1"/>
    <col min="3845" max="3845" width="14.5546875" style="249" customWidth="1"/>
    <col min="3846" max="3846" width="9.109375" style="249"/>
    <col min="3847" max="3847" width="12.5546875" style="249" bestFit="1" customWidth="1"/>
    <col min="3848" max="4092" width="9.109375" style="249"/>
    <col min="4093" max="4093" width="8" style="249" customWidth="1"/>
    <col min="4094" max="4094" width="118.109375" style="249" customWidth="1"/>
    <col min="4095" max="4095" width="21.44140625" style="249" customWidth="1"/>
    <col min="4096" max="4096" width="24" style="249" customWidth="1"/>
    <col min="4097" max="4097" width="29" style="249" customWidth="1"/>
    <col min="4098" max="4098" width="34" style="249" customWidth="1"/>
    <col min="4099" max="4100" width="21.33203125" style="249" customWidth="1"/>
    <col min="4101" max="4101" width="14.5546875" style="249" customWidth="1"/>
    <col min="4102" max="4102" width="9.109375" style="249"/>
    <col min="4103" max="4103" width="12.5546875" style="249" bestFit="1" customWidth="1"/>
    <col min="4104" max="4348" width="9.109375" style="249"/>
    <col min="4349" max="4349" width="8" style="249" customWidth="1"/>
    <col min="4350" max="4350" width="118.109375" style="249" customWidth="1"/>
    <col min="4351" max="4351" width="21.44140625" style="249" customWidth="1"/>
    <col min="4352" max="4352" width="24" style="249" customWidth="1"/>
    <col min="4353" max="4353" width="29" style="249" customWidth="1"/>
    <col min="4354" max="4354" width="34" style="249" customWidth="1"/>
    <col min="4355" max="4356" width="21.33203125" style="249" customWidth="1"/>
    <col min="4357" max="4357" width="14.5546875" style="249" customWidth="1"/>
    <col min="4358" max="4358" width="9.109375" style="249"/>
    <col min="4359" max="4359" width="12.5546875" style="249" bestFit="1" customWidth="1"/>
    <col min="4360" max="4604" width="9.109375" style="249"/>
    <col min="4605" max="4605" width="8" style="249" customWidth="1"/>
    <col min="4606" max="4606" width="118.109375" style="249" customWidth="1"/>
    <col min="4607" max="4607" width="21.44140625" style="249" customWidth="1"/>
    <col min="4608" max="4608" width="24" style="249" customWidth="1"/>
    <col min="4609" max="4609" width="29" style="249" customWidth="1"/>
    <col min="4610" max="4610" width="34" style="249" customWidth="1"/>
    <col min="4611" max="4612" width="21.33203125" style="249" customWidth="1"/>
    <col min="4613" max="4613" width="14.5546875" style="249" customWidth="1"/>
    <col min="4614" max="4614" width="9.109375" style="249"/>
    <col min="4615" max="4615" width="12.5546875" style="249" bestFit="1" customWidth="1"/>
    <col min="4616" max="4860" width="9.109375" style="249"/>
    <col min="4861" max="4861" width="8" style="249" customWidth="1"/>
    <col min="4862" max="4862" width="118.109375" style="249" customWidth="1"/>
    <col min="4863" max="4863" width="21.44140625" style="249" customWidth="1"/>
    <col min="4864" max="4864" width="24" style="249" customWidth="1"/>
    <col min="4865" max="4865" width="29" style="249" customWidth="1"/>
    <col min="4866" max="4866" width="34" style="249" customWidth="1"/>
    <col min="4867" max="4868" width="21.33203125" style="249" customWidth="1"/>
    <col min="4869" max="4869" width="14.5546875" style="249" customWidth="1"/>
    <col min="4870" max="4870" width="9.109375" style="249"/>
    <col min="4871" max="4871" width="12.5546875" style="249" bestFit="1" customWidth="1"/>
    <col min="4872" max="5116" width="9.109375" style="249"/>
    <col min="5117" max="5117" width="8" style="249" customWidth="1"/>
    <col min="5118" max="5118" width="118.109375" style="249" customWidth="1"/>
    <col min="5119" max="5119" width="21.44140625" style="249" customWidth="1"/>
    <col min="5120" max="5120" width="24" style="249" customWidth="1"/>
    <col min="5121" max="5121" width="29" style="249" customWidth="1"/>
    <col min="5122" max="5122" width="34" style="249" customWidth="1"/>
    <col min="5123" max="5124" width="21.33203125" style="249" customWidth="1"/>
    <col min="5125" max="5125" width="14.5546875" style="249" customWidth="1"/>
    <col min="5126" max="5126" width="9.109375" style="249"/>
    <col min="5127" max="5127" width="12.5546875" style="249" bestFit="1" customWidth="1"/>
    <col min="5128" max="5372" width="9.109375" style="249"/>
    <col min="5373" max="5373" width="8" style="249" customWidth="1"/>
    <col min="5374" max="5374" width="118.109375" style="249" customWidth="1"/>
    <col min="5375" max="5375" width="21.44140625" style="249" customWidth="1"/>
    <col min="5376" max="5376" width="24" style="249" customWidth="1"/>
    <col min="5377" max="5377" width="29" style="249" customWidth="1"/>
    <col min="5378" max="5378" width="34" style="249" customWidth="1"/>
    <col min="5379" max="5380" width="21.33203125" style="249" customWidth="1"/>
    <col min="5381" max="5381" width="14.5546875" style="249" customWidth="1"/>
    <col min="5382" max="5382" width="9.109375" style="249"/>
    <col min="5383" max="5383" width="12.5546875" style="249" bestFit="1" customWidth="1"/>
    <col min="5384" max="5628" width="9.109375" style="249"/>
    <col min="5629" max="5629" width="8" style="249" customWidth="1"/>
    <col min="5630" max="5630" width="118.109375" style="249" customWidth="1"/>
    <col min="5631" max="5631" width="21.44140625" style="249" customWidth="1"/>
    <col min="5632" max="5632" width="24" style="249" customWidth="1"/>
    <col min="5633" max="5633" width="29" style="249" customWidth="1"/>
    <col min="5634" max="5634" width="34" style="249" customWidth="1"/>
    <col min="5635" max="5636" width="21.33203125" style="249" customWidth="1"/>
    <col min="5637" max="5637" width="14.5546875" style="249" customWidth="1"/>
    <col min="5638" max="5638" width="9.109375" style="249"/>
    <col min="5639" max="5639" width="12.5546875" style="249" bestFit="1" customWidth="1"/>
    <col min="5640" max="5884" width="9.109375" style="249"/>
    <col min="5885" max="5885" width="8" style="249" customWidth="1"/>
    <col min="5886" max="5886" width="118.109375" style="249" customWidth="1"/>
    <col min="5887" max="5887" width="21.44140625" style="249" customWidth="1"/>
    <col min="5888" max="5888" width="24" style="249" customWidth="1"/>
    <col min="5889" max="5889" width="29" style="249" customWidth="1"/>
    <col min="5890" max="5890" width="34" style="249" customWidth="1"/>
    <col min="5891" max="5892" width="21.33203125" style="249" customWidth="1"/>
    <col min="5893" max="5893" width="14.5546875" style="249" customWidth="1"/>
    <col min="5894" max="5894" width="9.109375" style="249"/>
    <col min="5895" max="5895" width="12.5546875" style="249" bestFit="1" customWidth="1"/>
    <col min="5896" max="6140" width="9.109375" style="249"/>
    <col min="6141" max="6141" width="8" style="249" customWidth="1"/>
    <col min="6142" max="6142" width="118.109375" style="249" customWidth="1"/>
    <col min="6143" max="6143" width="21.44140625" style="249" customWidth="1"/>
    <col min="6144" max="6144" width="24" style="249" customWidth="1"/>
    <col min="6145" max="6145" width="29" style="249" customWidth="1"/>
    <col min="6146" max="6146" width="34" style="249" customWidth="1"/>
    <col min="6147" max="6148" width="21.33203125" style="249" customWidth="1"/>
    <col min="6149" max="6149" width="14.5546875" style="249" customWidth="1"/>
    <col min="6150" max="6150" width="9.109375" style="249"/>
    <col min="6151" max="6151" width="12.5546875" style="249" bestFit="1" customWidth="1"/>
    <col min="6152" max="6396" width="9.109375" style="249"/>
    <col min="6397" max="6397" width="8" style="249" customWidth="1"/>
    <col min="6398" max="6398" width="118.109375" style="249" customWidth="1"/>
    <col min="6399" max="6399" width="21.44140625" style="249" customWidth="1"/>
    <col min="6400" max="6400" width="24" style="249" customWidth="1"/>
    <col min="6401" max="6401" width="29" style="249" customWidth="1"/>
    <col min="6402" max="6402" width="34" style="249" customWidth="1"/>
    <col min="6403" max="6404" width="21.33203125" style="249" customWidth="1"/>
    <col min="6405" max="6405" width="14.5546875" style="249" customWidth="1"/>
    <col min="6406" max="6406" width="9.109375" style="249"/>
    <col min="6407" max="6407" width="12.5546875" style="249" bestFit="1" customWidth="1"/>
    <col min="6408" max="6652" width="9.109375" style="249"/>
    <col min="6653" max="6653" width="8" style="249" customWidth="1"/>
    <col min="6654" max="6654" width="118.109375" style="249" customWidth="1"/>
    <col min="6655" max="6655" width="21.44140625" style="249" customWidth="1"/>
    <col min="6656" max="6656" width="24" style="249" customWidth="1"/>
    <col min="6657" max="6657" width="29" style="249" customWidth="1"/>
    <col min="6658" max="6658" width="34" style="249" customWidth="1"/>
    <col min="6659" max="6660" width="21.33203125" style="249" customWidth="1"/>
    <col min="6661" max="6661" width="14.5546875" style="249" customWidth="1"/>
    <col min="6662" max="6662" width="9.109375" style="249"/>
    <col min="6663" max="6663" width="12.5546875" style="249" bestFit="1" customWidth="1"/>
    <col min="6664" max="6908" width="9.109375" style="249"/>
    <col min="6909" max="6909" width="8" style="249" customWidth="1"/>
    <col min="6910" max="6910" width="118.109375" style="249" customWidth="1"/>
    <col min="6911" max="6911" width="21.44140625" style="249" customWidth="1"/>
    <col min="6912" max="6912" width="24" style="249" customWidth="1"/>
    <col min="6913" max="6913" width="29" style="249" customWidth="1"/>
    <col min="6914" max="6914" width="34" style="249" customWidth="1"/>
    <col min="6915" max="6916" width="21.33203125" style="249" customWidth="1"/>
    <col min="6917" max="6917" width="14.5546875" style="249" customWidth="1"/>
    <col min="6918" max="6918" width="9.109375" style="249"/>
    <col min="6919" max="6919" width="12.5546875" style="249" bestFit="1" customWidth="1"/>
    <col min="6920" max="7164" width="9.109375" style="249"/>
    <col min="7165" max="7165" width="8" style="249" customWidth="1"/>
    <col min="7166" max="7166" width="118.109375" style="249" customWidth="1"/>
    <col min="7167" max="7167" width="21.44140625" style="249" customWidth="1"/>
    <col min="7168" max="7168" width="24" style="249" customWidth="1"/>
    <col min="7169" max="7169" width="29" style="249" customWidth="1"/>
    <col min="7170" max="7170" width="34" style="249" customWidth="1"/>
    <col min="7171" max="7172" width="21.33203125" style="249" customWidth="1"/>
    <col min="7173" max="7173" width="14.5546875" style="249" customWidth="1"/>
    <col min="7174" max="7174" width="9.109375" style="249"/>
    <col min="7175" max="7175" width="12.5546875" style="249" bestFit="1" customWidth="1"/>
    <col min="7176" max="7420" width="9.109375" style="249"/>
    <col min="7421" max="7421" width="8" style="249" customWidth="1"/>
    <col min="7422" max="7422" width="118.109375" style="249" customWidth="1"/>
    <col min="7423" max="7423" width="21.44140625" style="249" customWidth="1"/>
    <col min="7424" max="7424" width="24" style="249" customWidth="1"/>
    <col min="7425" max="7425" width="29" style="249" customWidth="1"/>
    <col min="7426" max="7426" width="34" style="249" customWidth="1"/>
    <col min="7427" max="7428" width="21.33203125" style="249" customWidth="1"/>
    <col min="7429" max="7429" width="14.5546875" style="249" customWidth="1"/>
    <col min="7430" max="7430" width="9.109375" style="249"/>
    <col min="7431" max="7431" width="12.5546875" style="249" bestFit="1" customWidth="1"/>
    <col min="7432" max="7676" width="9.109375" style="249"/>
    <col min="7677" max="7677" width="8" style="249" customWidth="1"/>
    <col min="7678" max="7678" width="118.109375" style="249" customWidth="1"/>
    <col min="7679" max="7679" width="21.44140625" style="249" customWidth="1"/>
    <col min="7680" max="7680" width="24" style="249" customWidth="1"/>
    <col min="7681" max="7681" width="29" style="249" customWidth="1"/>
    <col min="7682" max="7682" width="34" style="249" customWidth="1"/>
    <col min="7683" max="7684" width="21.33203125" style="249" customWidth="1"/>
    <col min="7685" max="7685" width="14.5546875" style="249" customWidth="1"/>
    <col min="7686" max="7686" width="9.109375" style="249"/>
    <col min="7687" max="7687" width="12.5546875" style="249" bestFit="1" customWidth="1"/>
    <col min="7688" max="7932" width="9.109375" style="249"/>
    <col min="7933" max="7933" width="8" style="249" customWidth="1"/>
    <col min="7934" max="7934" width="118.109375" style="249" customWidth="1"/>
    <col min="7935" max="7935" width="21.44140625" style="249" customWidth="1"/>
    <col min="7936" max="7936" width="24" style="249" customWidth="1"/>
    <col min="7937" max="7937" width="29" style="249" customWidth="1"/>
    <col min="7938" max="7938" width="34" style="249" customWidth="1"/>
    <col min="7939" max="7940" width="21.33203125" style="249" customWidth="1"/>
    <col min="7941" max="7941" width="14.5546875" style="249" customWidth="1"/>
    <col min="7942" max="7942" width="9.109375" style="249"/>
    <col min="7943" max="7943" width="12.5546875" style="249" bestFit="1" customWidth="1"/>
    <col min="7944" max="8188" width="9.109375" style="249"/>
    <col min="8189" max="8189" width="8" style="249" customWidth="1"/>
    <col min="8190" max="8190" width="118.109375" style="249" customWidth="1"/>
    <col min="8191" max="8191" width="21.44140625" style="249" customWidth="1"/>
    <col min="8192" max="8192" width="24" style="249" customWidth="1"/>
    <col min="8193" max="8193" width="29" style="249" customWidth="1"/>
    <col min="8194" max="8194" width="34" style="249" customWidth="1"/>
    <col min="8195" max="8196" width="21.33203125" style="249" customWidth="1"/>
    <col min="8197" max="8197" width="14.5546875" style="249" customWidth="1"/>
    <col min="8198" max="8198" width="9.109375" style="249"/>
    <col min="8199" max="8199" width="12.5546875" style="249" bestFit="1" customWidth="1"/>
    <col min="8200" max="8444" width="9.109375" style="249"/>
    <col min="8445" max="8445" width="8" style="249" customWidth="1"/>
    <col min="8446" max="8446" width="118.109375" style="249" customWidth="1"/>
    <col min="8447" max="8447" width="21.44140625" style="249" customWidth="1"/>
    <col min="8448" max="8448" width="24" style="249" customWidth="1"/>
    <col min="8449" max="8449" width="29" style="249" customWidth="1"/>
    <col min="8450" max="8450" width="34" style="249" customWidth="1"/>
    <col min="8451" max="8452" width="21.33203125" style="249" customWidth="1"/>
    <col min="8453" max="8453" width="14.5546875" style="249" customWidth="1"/>
    <col min="8454" max="8454" width="9.109375" style="249"/>
    <col min="8455" max="8455" width="12.5546875" style="249" bestFit="1" customWidth="1"/>
    <col min="8456" max="8700" width="9.109375" style="249"/>
    <col min="8701" max="8701" width="8" style="249" customWidth="1"/>
    <col min="8702" max="8702" width="118.109375" style="249" customWidth="1"/>
    <col min="8703" max="8703" width="21.44140625" style="249" customWidth="1"/>
    <col min="8704" max="8704" width="24" style="249" customWidth="1"/>
    <col min="8705" max="8705" width="29" style="249" customWidth="1"/>
    <col min="8706" max="8706" width="34" style="249" customWidth="1"/>
    <col min="8707" max="8708" width="21.33203125" style="249" customWidth="1"/>
    <col min="8709" max="8709" width="14.5546875" style="249" customWidth="1"/>
    <col min="8710" max="8710" width="9.109375" style="249"/>
    <col min="8711" max="8711" width="12.5546875" style="249" bestFit="1" customWidth="1"/>
    <col min="8712" max="8956" width="9.109375" style="249"/>
    <col min="8957" max="8957" width="8" style="249" customWidth="1"/>
    <col min="8958" max="8958" width="118.109375" style="249" customWidth="1"/>
    <col min="8959" max="8959" width="21.44140625" style="249" customWidth="1"/>
    <col min="8960" max="8960" width="24" style="249" customWidth="1"/>
    <col min="8961" max="8961" width="29" style="249" customWidth="1"/>
    <col min="8962" max="8962" width="34" style="249" customWidth="1"/>
    <col min="8963" max="8964" width="21.33203125" style="249" customWidth="1"/>
    <col min="8965" max="8965" width="14.5546875" style="249" customWidth="1"/>
    <col min="8966" max="8966" width="9.109375" style="249"/>
    <col min="8967" max="8967" width="12.5546875" style="249" bestFit="1" customWidth="1"/>
    <col min="8968" max="9212" width="9.109375" style="249"/>
    <col min="9213" max="9213" width="8" style="249" customWidth="1"/>
    <col min="9214" max="9214" width="118.109375" style="249" customWidth="1"/>
    <col min="9215" max="9215" width="21.44140625" style="249" customWidth="1"/>
    <col min="9216" max="9216" width="24" style="249" customWidth="1"/>
    <col min="9217" max="9217" width="29" style="249" customWidth="1"/>
    <col min="9218" max="9218" width="34" style="249" customWidth="1"/>
    <col min="9219" max="9220" width="21.33203125" style="249" customWidth="1"/>
    <col min="9221" max="9221" width="14.5546875" style="249" customWidth="1"/>
    <col min="9222" max="9222" width="9.109375" style="249"/>
    <col min="9223" max="9223" width="12.5546875" style="249" bestFit="1" customWidth="1"/>
    <col min="9224" max="9468" width="9.109375" style="249"/>
    <col min="9469" max="9469" width="8" style="249" customWidth="1"/>
    <col min="9470" max="9470" width="118.109375" style="249" customWidth="1"/>
    <col min="9471" max="9471" width="21.44140625" style="249" customWidth="1"/>
    <col min="9472" max="9472" width="24" style="249" customWidth="1"/>
    <col min="9473" max="9473" width="29" style="249" customWidth="1"/>
    <col min="9474" max="9474" width="34" style="249" customWidth="1"/>
    <col min="9475" max="9476" width="21.33203125" style="249" customWidth="1"/>
    <col min="9477" max="9477" width="14.5546875" style="249" customWidth="1"/>
    <col min="9478" max="9478" width="9.109375" style="249"/>
    <col min="9479" max="9479" width="12.5546875" style="249" bestFit="1" customWidth="1"/>
    <col min="9480" max="9724" width="9.109375" style="249"/>
    <col min="9725" max="9725" width="8" style="249" customWidth="1"/>
    <col min="9726" max="9726" width="118.109375" style="249" customWidth="1"/>
    <col min="9727" max="9727" width="21.44140625" style="249" customWidth="1"/>
    <col min="9728" max="9728" width="24" style="249" customWidth="1"/>
    <col min="9729" max="9729" width="29" style="249" customWidth="1"/>
    <col min="9730" max="9730" width="34" style="249" customWidth="1"/>
    <col min="9731" max="9732" width="21.33203125" style="249" customWidth="1"/>
    <col min="9733" max="9733" width="14.5546875" style="249" customWidth="1"/>
    <col min="9734" max="9734" width="9.109375" style="249"/>
    <col min="9735" max="9735" width="12.5546875" style="249" bestFit="1" customWidth="1"/>
    <col min="9736" max="9980" width="9.109375" style="249"/>
    <col min="9981" max="9981" width="8" style="249" customWidth="1"/>
    <col min="9982" max="9982" width="118.109375" style="249" customWidth="1"/>
    <col min="9983" max="9983" width="21.44140625" style="249" customWidth="1"/>
    <col min="9984" max="9984" width="24" style="249" customWidth="1"/>
    <col min="9985" max="9985" width="29" style="249" customWidth="1"/>
    <col min="9986" max="9986" width="34" style="249" customWidth="1"/>
    <col min="9987" max="9988" width="21.33203125" style="249" customWidth="1"/>
    <col min="9989" max="9989" width="14.5546875" style="249" customWidth="1"/>
    <col min="9990" max="9990" width="9.109375" style="249"/>
    <col min="9991" max="9991" width="12.5546875" style="249" bestFit="1" customWidth="1"/>
    <col min="9992" max="10236" width="9.109375" style="249"/>
    <col min="10237" max="10237" width="8" style="249" customWidth="1"/>
    <col min="10238" max="10238" width="118.109375" style="249" customWidth="1"/>
    <col min="10239" max="10239" width="21.44140625" style="249" customWidth="1"/>
    <col min="10240" max="10240" width="24" style="249" customWidth="1"/>
    <col min="10241" max="10241" width="29" style="249" customWidth="1"/>
    <col min="10242" max="10242" width="34" style="249" customWidth="1"/>
    <col min="10243" max="10244" width="21.33203125" style="249" customWidth="1"/>
    <col min="10245" max="10245" width="14.5546875" style="249" customWidth="1"/>
    <col min="10246" max="10246" width="9.109375" style="249"/>
    <col min="10247" max="10247" width="12.5546875" style="249" bestFit="1" customWidth="1"/>
    <col min="10248" max="10492" width="9.109375" style="249"/>
    <col min="10493" max="10493" width="8" style="249" customWidth="1"/>
    <col min="10494" max="10494" width="118.109375" style="249" customWidth="1"/>
    <col min="10495" max="10495" width="21.44140625" style="249" customWidth="1"/>
    <col min="10496" max="10496" width="24" style="249" customWidth="1"/>
    <col min="10497" max="10497" width="29" style="249" customWidth="1"/>
    <col min="10498" max="10498" width="34" style="249" customWidth="1"/>
    <col min="10499" max="10500" width="21.33203125" style="249" customWidth="1"/>
    <col min="10501" max="10501" width="14.5546875" style="249" customWidth="1"/>
    <col min="10502" max="10502" width="9.109375" style="249"/>
    <col min="10503" max="10503" width="12.5546875" style="249" bestFit="1" customWidth="1"/>
    <col min="10504" max="10748" width="9.109375" style="249"/>
    <col min="10749" max="10749" width="8" style="249" customWidth="1"/>
    <col min="10750" max="10750" width="118.109375" style="249" customWidth="1"/>
    <col min="10751" max="10751" width="21.44140625" style="249" customWidth="1"/>
    <col min="10752" max="10752" width="24" style="249" customWidth="1"/>
    <col min="10753" max="10753" width="29" style="249" customWidth="1"/>
    <col min="10754" max="10754" width="34" style="249" customWidth="1"/>
    <col min="10755" max="10756" width="21.33203125" style="249" customWidth="1"/>
    <col min="10757" max="10757" width="14.5546875" style="249" customWidth="1"/>
    <col min="10758" max="10758" width="9.109375" style="249"/>
    <col min="10759" max="10759" width="12.5546875" style="249" bestFit="1" customWidth="1"/>
    <col min="10760" max="11004" width="9.109375" style="249"/>
    <col min="11005" max="11005" width="8" style="249" customWidth="1"/>
    <col min="11006" max="11006" width="118.109375" style="249" customWidth="1"/>
    <col min="11007" max="11007" width="21.44140625" style="249" customWidth="1"/>
    <col min="11008" max="11008" width="24" style="249" customWidth="1"/>
    <col min="11009" max="11009" width="29" style="249" customWidth="1"/>
    <col min="11010" max="11010" width="34" style="249" customWidth="1"/>
    <col min="11011" max="11012" width="21.33203125" style="249" customWidth="1"/>
    <col min="11013" max="11013" width="14.5546875" style="249" customWidth="1"/>
    <col min="11014" max="11014" width="9.109375" style="249"/>
    <col min="11015" max="11015" width="12.5546875" style="249" bestFit="1" customWidth="1"/>
    <col min="11016" max="11260" width="9.109375" style="249"/>
    <col min="11261" max="11261" width="8" style="249" customWidth="1"/>
    <col min="11262" max="11262" width="118.109375" style="249" customWidth="1"/>
    <col min="11263" max="11263" width="21.44140625" style="249" customWidth="1"/>
    <col min="11264" max="11264" width="24" style="249" customWidth="1"/>
    <col min="11265" max="11265" width="29" style="249" customWidth="1"/>
    <col min="11266" max="11266" width="34" style="249" customWidth="1"/>
    <col min="11267" max="11268" width="21.33203125" style="249" customWidth="1"/>
    <col min="11269" max="11269" width="14.5546875" style="249" customWidth="1"/>
    <col min="11270" max="11270" width="9.109375" style="249"/>
    <col min="11271" max="11271" width="12.5546875" style="249" bestFit="1" customWidth="1"/>
    <col min="11272" max="11516" width="9.109375" style="249"/>
    <col min="11517" max="11517" width="8" style="249" customWidth="1"/>
    <col min="11518" max="11518" width="118.109375" style="249" customWidth="1"/>
    <col min="11519" max="11519" width="21.44140625" style="249" customWidth="1"/>
    <col min="11520" max="11520" width="24" style="249" customWidth="1"/>
    <col min="11521" max="11521" width="29" style="249" customWidth="1"/>
    <col min="11522" max="11522" width="34" style="249" customWidth="1"/>
    <col min="11523" max="11524" width="21.33203125" style="249" customWidth="1"/>
    <col min="11525" max="11525" width="14.5546875" style="249" customWidth="1"/>
    <col min="11526" max="11526" width="9.109375" style="249"/>
    <col min="11527" max="11527" width="12.5546875" style="249" bestFit="1" customWidth="1"/>
    <col min="11528" max="11772" width="9.109375" style="249"/>
    <col min="11773" max="11773" width="8" style="249" customWidth="1"/>
    <col min="11774" max="11774" width="118.109375" style="249" customWidth="1"/>
    <col min="11775" max="11775" width="21.44140625" style="249" customWidth="1"/>
    <col min="11776" max="11776" width="24" style="249" customWidth="1"/>
    <col min="11777" max="11777" width="29" style="249" customWidth="1"/>
    <col min="11778" max="11778" width="34" style="249" customWidth="1"/>
    <col min="11779" max="11780" width="21.33203125" style="249" customWidth="1"/>
    <col min="11781" max="11781" width="14.5546875" style="249" customWidth="1"/>
    <col min="11782" max="11782" width="9.109375" style="249"/>
    <col min="11783" max="11783" width="12.5546875" style="249" bestFit="1" customWidth="1"/>
    <col min="11784" max="12028" width="9.109375" style="249"/>
    <col min="12029" max="12029" width="8" style="249" customWidth="1"/>
    <col min="12030" max="12030" width="118.109375" style="249" customWidth="1"/>
    <col min="12031" max="12031" width="21.44140625" style="249" customWidth="1"/>
    <col min="12032" max="12032" width="24" style="249" customWidth="1"/>
    <col min="12033" max="12033" width="29" style="249" customWidth="1"/>
    <col min="12034" max="12034" width="34" style="249" customWidth="1"/>
    <col min="12035" max="12036" width="21.33203125" style="249" customWidth="1"/>
    <col min="12037" max="12037" width="14.5546875" style="249" customWidth="1"/>
    <col min="12038" max="12038" width="9.109375" style="249"/>
    <col min="12039" max="12039" width="12.5546875" style="249" bestFit="1" customWidth="1"/>
    <col min="12040" max="12284" width="9.109375" style="249"/>
    <col min="12285" max="12285" width="8" style="249" customWidth="1"/>
    <col min="12286" max="12286" width="118.109375" style="249" customWidth="1"/>
    <col min="12287" max="12287" width="21.44140625" style="249" customWidth="1"/>
    <col min="12288" max="12288" width="24" style="249" customWidth="1"/>
    <col min="12289" max="12289" width="29" style="249" customWidth="1"/>
    <col min="12290" max="12290" width="34" style="249" customWidth="1"/>
    <col min="12291" max="12292" width="21.33203125" style="249" customWidth="1"/>
    <col min="12293" max="12293" width="14.5546875" style="249" customWidth="1"/>
    <col min="12294" max="12294" width="9.109375" style="249"/>
    <col min="12295" max="12295" width="12.5546875" style="249" bestFit="1" customWidth="1"/>
    <col min="12296" max="12540" width="9.109375" style="249"/>
    <col min="12541" max="12541" width="8" style="249" customWidth="1"/>
    <col min="12542" max="12542" width="118.109375" style="249" customWidth="1"/>
    <col min="12543" max="12543" width="21.44140625" style="249" customWidth="1"/>
    <col min="12544" max="12544" width="24" style="249" customWidth="1"/>
    <col min="12545" max="12545" width="29" style="249" customWidth="1"/>
    <col min="12546" max="12546" width="34" style="249" customWidth="1"/>
    <col min="12547" max="12548" width="21.33203125" style="249" customWidth="1"/>
    <col min="12549" max="12549" width="14.5546875" style="249" customWidth="1"/>
    <col min="12550" max="12550" width="9.109375" style="249"/>
    <col min="12551" max="12551" width="12.5546875" style="249" bestFit="1" customWidth="1"/>
    <col min="12552" max="12796" width="9.109375" style="249"/>
    <col min="12797" max="12797" width="8" style="249" customWidth="1"/>
    <col min="12798" max="12798" width="118.109375" style="249" customWidth="1"/>
    <col min="12799" max="12799" width="21.44140625" style="249" customWidth="1"/>
    <col min="12800" max="12800" width="24" style="249" customWidth="1"/>
    <col min="12801" max="12801" width="29" style="249" customWidth="1"/>
    <col min="12802" max="12802" width="34" style="249" customWidth="1"/>
    <col min="12803" max="12804" width="21.33203125" style="249" customWidth="1"/>
    <col min="12805" max="12805" width="14.5546875" style="249" customWidth="1"/>
    <col min="12806" max="12806" width="9.109375" style="249"/>
    <col min="12807" max="12807" width="12.5546875" style="249" bestFit="1" customWidth="1"/>
    <col min="12808" max="13052" width="9.109375" style="249"/>
    <col min="13053" max="13053" width="8" style="249" customWidth="1"/>
    <col min="13054" max="13054" width="118.109375" style="249" customWidth="1"/>
    <col min="13055" max="13055" width="21.44140625" style="249" customWidth="1"/>
    <col min="13056" max="13056" width="24" style="249" customWidth="1"/>
    <col min="13057" max="13057" width="29" style="249" customWidth="1"/>
    <col min="13058" max="13058" width="34" style="249" customWidth="1"/>
    <col min="13059" max="13060" width="21.33203125" style="249" customWidth="1"/>
    <col min="13061" max="13061" width="14.5546875" style="249" customWidth="1"/>
    <col min="13062" max="13062" width="9.109375" style="249"/>
    <col min="13063" max="13063" width="12.5546875" style="249" bestFit="1" customWidth="1"/>
    <col min="13064" max="13308" width="9.109375" style="249"/>
    <col min="13309" max="13309" width="8" style="249" customWidth="1"/>
    <col min="13310" max="13310" width="118.109375" style="249" customWidth="1"/>
    <col min="13311" max="13311" width="21.44140625" style="249" customWidth="1"/>
    <col min="13312" max="13312" width="24" style="249" customWidth="1"/>
    <col min="13313" max="13313" width="29" style="249" customWidth="1"/>
    <col min="13314" max="13314" width="34" style="249" customWidth="1"/>
    <col min="13315" max="13316" width="21.33203125" style="249" customWidth="1"/>
    <col min="13317" max="13317" width="14.5546875" style="249" customWidth="1"/>
    <col min="13318" max="13318" width="9.109375" style="249"/>
    <col min="13319" max="13319" width="12.5546875" style="249" bestFit="1" customWidth="1"/>
    <col min="13320" max="13564" width="9.109375" style="249"/>
    <col min="13565" max="13565" width="8" style="249" customWidth="1"/>
    <col min="13566" max="13566" width="118.109375" style="249" customWidth="1"/>
    <col min="13567" max="13567" width="21.44140625" style="249" customWidth="1"/>
    <col min="13568" max="13568" width="24" style="249" customWidth="1"/>
    <col min="13569" max="13569" width="29" style="249" customWidth="1"/>
    <col min="13570" max="13570" width="34" style="249" customWidth="1"/>
    <col min="13571" max="13572" width="21.33203125" style="249" customWidth="1"/>
    <col min="13573" max="13573" width="14.5546875" style="249" customWidth="1"/>
    <col min="13574" max="13574" width="9.109375" style="249"/>
    <col min="13575" max="13575" width="12.5546875" style="249" bestFit="1" customWidth="1"/>
    <col min="13576" max="13820" width="9.109375" style="249"/>
    <col min="13821" max="13821" width="8" style="249" customWidth="1"/>
    <col min="13822" max="13822" width="118.109375" style="249" customWidth="1"/>
    <col min="13823" max="13823" width="21.44140625" style="249" customWidth="1"/>
    <col min="13824" max="13824" width="24" style="249" customWidth="1"/>
    <col min="13825" max="13825" width="29" style="249" customWidth="1"/>
    <col min="13826" max="13826" width="34" style="249" customWidth="1"/>
    <col min="13827" max="13828" width="21.33203125" style="249" customWidth="1"/>
    <col min="13829" max="13829" width="14.5546875" style="249" customWidth="1"/>
    <col min="13830" max="13830" width="9.109375" style="249"/>
    <col min="13831" max="13831" width="12.5546875" style="249" bestFit="1" customWidth="1"/>
    <col min="13832" max="14076" width="9.109375" style="249"/>
    <col min="14077" max="14077" width="8" style="249" customWidth="1"/>
    <col min="14078" max="14078" width="118.109375" style="249" customWidth="1"/>
    <col min="14079" max="14079" width="21.44140625" style="249" customWidth="1"/>
    <col min="14080" max="14080" width="24" style="249" customWidth="1"/>
    <col min="14081" max="14081" width="29" style="249" customWidth="1"/>
    <col min="14082" max="14082" width="34" style="249" customWidth="1"/>
    <col min="14083" max="14084" width="21.33203125" style="249" customWidth="1"/>
    <col min="14085" max="14085" width="14.5546875" style="249" customWidth="1"/>
    <col min="14086" max="14086" width="9.109375" style="249"/>
    <col min="14087" max="14087" width="12.5546875" style="249" bestFit="1" customWidth="1"/>
    <col min="14088" max="14332" width="9.109375" style="249"/>
    <col min="14333" max="14333" width="8" style="249" customWidth="1"/>
    <col min="14334" max="14334" width="118.109375" style="249" customWidth="1"/>
    <col min="14335" max="14335" width="21.44140625" style="249" customWidth="1"/>
    <col min="14336" max="14336" width="24" style="249" customWidth="1"/>
    <col min="14337" max="14337" width="29" style="249" customWidth="1"/>
    <col min="14338" max="14338" width="34" style="249" customWidth="1"/>
    <col min="14339" max="14340" width="21.33203125" style="249" customWidth="1"/>
    <col min="14341" max="14341" width="14.5546875" style="249" customWidth="1"/>
    <col min="14342" max="14342" width="9.109375" style="249"/>
    <col min="14343" max="14343" width="12.5546875" style="249" bestFit="1" customWidth="1"/>
    <col min="14344" max="14588" width="9.109375" style="249"/>
    <col min="14589" max="14589" width="8" style="249" customWidth="1"/>
    <col min="14590" max="14590" width="118.109375" style="249" customWidth="1"/>
    <col min="14591" max="14591" width="21.44140625" style="249" customWidth="1"/>
    <col min="14592" max="14592" width="24" style="249" customWidth="1"/>
    <col min="14593" max="14593" width="29" style="249" customWidth="1"/>
    <col min="14594" max="14594" width="34" style="249" customWidth="1"/>
    <col min="14595" max="14596" width="21.33203125" style="249" customWidth="1"/>
    <col min="14597" max="14597" width="14.5546875" style="249" customWidth="1"/>
    <col min="14598" max="14598" width="9.109375" style="249"/>
    <col min="14599" max="14599" width="12.5546875" style="249" bestFit="1" customWidth="1"/>
    <col min="14600" max="14844" width="9.109375" style="249"/>
    <col min="14845" max="14845" width="8" style="249" customWidth="1"/>
    <col min="14846" max="14846" width="118.109375" style="249" customWidth="1"/>
    <col min="14847" max="14847" width="21.44140625" style="249" customWidth="1"/>
    <col min="14848" max="14848" width="24" style="249" customWidth="1"/>
    <col min="14849" max="14849" width="29" style="249" customWidth="1"/>
    <col min="14850" max="14850" width="34" style="249" customWidth="1"/>
    <col min="14851" max="14852" width="21.33203125" style="249" customWidth="1"/>
    <col min="14853" max="14853" width="14.5546875" style="249" customWidth="1"/>
    <col min="14854" max="14854" width="9.109375" style="249"/>
    <col min="14855" max="14855" width="12.5546875" style="249" bestFit="1" customWidth="1"/>
    <col min="14856" max="15100" width="9.109375" style="249"/>
    <col min="15101" max="15101" width="8" style="249" customWidth="1"/>
    <col min="15102" max="15102" width="118.109375" style="249" customWidth="1"/>
    <col min="15103" max="15103" width="21.44140625" style="249" customWidth="1"/>
    <col min="15104" max="15104" width="24" style="249" customWidth="1"/>
    <col min="15105" max="15105" width="29" style="249" customWidth="1"/>
    <col min="15106" max="15106" width="34" style="249" customWidth="1"/>
    <col min="15107" max="15108" width="21.33203125" style="249" customWidth="1"/>
    <col min="15109" max="15109" width="14.5546875" style="249" customWidth="1"/>
    <col min="15110" max="15110" width="9.109375" style="249"/>
    <col min="15111" max="15111" width="12.5546875" style="249" bestFit="1" customWidth="1"/>
    <col min="15112" max="15356" width="9.109375" style="249"/>
    <col min="15357" max="15357" width="8" style="249" customWidth="1"/>
    <col min="15358" max="15358" width="118.109375" style="249" customWidth="1"/>
    <col min="15359" max="15359" width="21.44140625" style="249" customWidth="1"/>
    <col min="15360" max="15360" width="24" style="249" customWidth="1"/>
    <col min="15361" max="15361" width="29" style="249" customWidth="1"/>
    <col min="15362" max="15362" width="34" style="249" customWidth="1"/>
    <col min="15363" max="15364" width="21.33203125" style="249" customWidth="1"/>
    <col min="15365" max="15365" width="14.5546875" style="249" customWidth="1"/>
    <col min="15366" max="15366" width="9.109375" style="249"/>
    <col min="15367" max="15367" width="12.5546875" style="249" bestFit="1" customWidth="1"/>
    <col min="15368" max="15612" width="9.109375" style="249"/>
    <col min="15613" max="15613" width="8" style="249" customWidth="1"/>
    <col min="15614" max="15614" width="118.109375" style="249" customWidth="1"/>
    <col min="15615" max="15615" width="21.44140625" style="249" customWidth="1"/>
    <col min="15616" max="15616" width="24" style="249" customWidth="1"/>
    <col min="15617" max="15617" width="29" style="249" customWidth="1"/>
    <col min="15618" max="15618" width="34" style="249" customWidth="1"/>
    <col min="15619" max="15620" width="21.33203125" style="249" customWidth="1"/>
    <col min="15621" max="15621" width="14.5546875" style="249" customWidth="1"/>
    <col min="15622" max="15622" width="9.109375" style="249"/>
    <col min="15623" max="15623" width="12.5546875" style="249" bestFit="1" customWidth="1"/>
    <col min="15624" max="15868" width="9.109375" style="249"/>
    <col min="15869" max="15869" width="8" style="249" customWidth="1"/>
    <col min="15870" max="15870" width="118.109375" style="249" customWidth="1"/>
    <col min="15871" max="15871" width="21.44140625" style="249" customWidth="1"/>
    <col min="15872" max="15872" width="24" style="249" customWidth="1"/>
    <col min="15873" max="15873" width="29" style="249" customWidth="1"/>
    <col min="15874" max="15874" width="34" style="249" customWidth="1"/>
    <col min="15875" max="15876" width="21.33203125" style="249" customWidth="1"/>
    <col min="15877" max="15877" width="14.5546875" style="249" customWidth="1"/>
    <col min="15878" max="15878" width="9.109375" style="249"/>
    <col min="15879" max="15879" width="12.5546875" style="249" bestFit="1" customWidth="1"/>
    <col min="15880" max="16124" width="9.109375" style="249"/>
    <col min="16125" max="16125" width="8" style="249" customWidth="1"/>
    <col min="16126" max="16126" width="118.109375" style="249" customWidth="1"/>
    <col min="16127" max="16127" width="21.44140625" style="249" customWidth="1"/>
    <col min="16128" max="16128" width="24" style="249" customWidth="1"/>
    <col min="16129" max="16129" width="29" style="249" customWidth="1"/>
    <col min="16130" max="16130" width="34" style="249" customWidth="1"/>
    <col min="16131" max="16132" width="21.33203125" style="249" customWidth="1"/>
    <col min="16133" max="16133" width="14.5546875" style="249" customWidth="1"/>
    <col min="16134" max="16134" width="9.109375" style="249"/>
    <col min="16135" max="16135" width="12.5546875" style="249" bestFit="1" customWidth="1"/>
    <col min="16136" max="16384" width="9.109375" style="249"/>
  </cols>
  <sheetData>
    <row r="1" spans="1:7" x14ac:dyDescent="0.3">
      <c r="F1" s="72" t="s">
        <v>435</v>
      </c>
    </row>
    <row r="3" spans="1:7" s="255" customFormat="1" ht="28.95" customHeight="1" x14ac:dyDescent="0.3">
      <c r="A3" s="1200" t="s">
        <v>524</v>
      </c>
      <c r="B3" s="1205"/>
      <c r="C3" s="1205"/>
      <c r="D3" s="1205"/>
      <c r="E3" s="1205"/>
      <c r="F3" s="1205"/>
    </row>
    <row r="4" spans="1:7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</row>
    <row r="5" spans="1:7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5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5"/>
    </row>
    <row r="8" spans="1:7" ht="15.6" x14ac:dyDescent="0.3">
      <c r="B8" s="258"/>
    </row>
    <row r="9" spans="1:7" ht="18" x14ac:dyDescent="0.35">
      <c r="A9" s="1206" t="s">
        <v>282</v>
      </c>
      <c r="B9" s="1206" t="s">
        <v>297</v>
      </c>
      <c r="C9" s="1243" t="s">
        <v>366</v>
      </c>
      <c r="D9" s="1244"/>
      <c r="E9" s="1243" t="s">
        <v>367</v>
      </c>
      <c r="F9" s="1244"/>
    </row>
    <row r="10" spans="1:7" ht="75" customHeight="1" x14ac:dyDescent="0.3">
      <c r="A10" s="1206"/>
      <c r="B10" s="1206"/>
      <c r="C10" s="364" t="s">
        <v>354</v>
      </c>
      <c r="D10" s="364" t="s">
        <v>368</v>
      </c>
      <c r="E10" s="364" t="s">
        <v>354</v>
      </c>
      <c r="F10" s="364" t="s">
        <v>368</v>
      </c>
    </row>
    <row r="11" spans="1:7" ht="18" x14ac:dyDescent="0.3">
      <c r="A11" s="364">
        <v>1</v>
      </c>
      <c r="B11" s="364">
        <v>2</v>
      </c>
      <c r="C11" s="365">
        <v>3</v>
      </c>
      <c r="D11" s="365">
        <v>4</v>
      </c>
      <c r="E11" s="365">
        <v>5</v>
      </c>
      <c r="F11" s="366">
        <v>6</v>
      </c>
    </row>
    <row r="12" spans="1:7" ht="18" hidden="1" x14ac:dyDescent="0.35">
      <c r="A12" s="279">
        <v>1</v>
      </c>
      <c r="B12" s="280" t="s">
        <v>369</v>
      </c>
      <c r="C12" s="281" t="s">
        <v>305</v>
      </c>
      <c r="D12" s="284">
        <f>SUM(D14:D15)</f>
        <v>0</v>
      </c>
      <c r="E12" s="577" t="s">
        <v>305</v>
      </c>
      <c r="F12" s="284">
        <f>SUM(F13:F15)</f>
        <v>0</v>
      </c>
    </row>
    <row r="13" spans="1:7" ht="15" hidden="1" customHeight="1" x14ac:dyDescent="0.35">
      <c r="A13" s="270"/>
      <c r="B13" s="271" t="s">
        <v>199</v>
      </c>
      <c r="C13" s="272"/>
      <c r="D13" s="273"/>
      <c r="E13" s="578"/>
      <c r="F13" s="273"/>
    </row>
    <row r="14" spans="1:7" ht="22.5" hidden="1" customHeight="1" x14ac:dyDescent="0.35">
      <c r="A14" s="270"/>
      <c r="B14" s="271"/>
      <c r="C14" s="272"/>
      <c r="D14" s="273"/>
      <c r="E14" s="578"/>
      <c r="F14" s="273"/>
    </row>
    <row r="15" spans="1:7" ht="15" hidden="1" customHeight="1" x14ac:dyDescent="0.35">
      <c r="A15" s="270"/>
      <c r="B15" s="271"/>
      <c r="C15" s="272"/>
      <c r="D15" s="273"/>
      <c r="E15" s="578"/>
      <c r="F15" s="273"/>
    </row>
    <row r="16" spans="1:7" ht="18" hidden="1" x14ac:dyDescent="0.35">
      <c r="A16" s="279">
        <v>2</v>
      </c>
      <c r="B16" s="280" t="s">
        <v>370</v>
      </c>
      <c r="C16" s="281" t="s">
        <v>305</v>
      </c>
      <c r="D16" s="284">
        <f>SUM(D18:D19)</f>
        <v>0</v>
      </c>
      <c r="E16" s="577" t="s">
        <v>305</v>
      </c>
      <c r="F16" s="284">
        <f>SUM(F17:F19)</f>
        <v>0</v>
      </c>
    </row>
    <row r="17" spans="1:6" ht="15" hidden="1" customHeight="1" x14ac:dyDescent="0.35">
      <c r="A17" s="270"/>
      <c r="B17" s="271" t="s">
        <v>199</v>
      </c>
      <c r="C17" s="272"/>
      <c r="D17" s="273"/>
      <c r="E17" s="578"/>
      <c r="F17" s="273"/>
    </row>
    <row r="18" spans="1:6" ht="15" hidden="1" customHeight="1" x14ac:dyDescent="0.35">
      <c r="A18" s="270"/>
      <c r="B18" s="271"/>
      <c r="C18" s="272"/>
      <c r="D18" s="273"/>
      <c r="E18" s="578"/>
      <c r="F18" s="273"/>
    </row>
    <row r="19" spans="1:6" ht="15" hidden="1" customHeight="1" x14ac:dyDescent="0.35">
      <c r="A19" s="270"/>
      <c r="B19" s="271"/>
      <c r="C19" s="272"/>
      <c r="D19" s="273"/>
      <c r="E19" s="578"/>
      <c r="F19" s="273"/>
    </row>
    <row r="20" spans="1:6" s="255" customFormat="1" ht="17.399999999999999" hidden="1" x14ac:dyDescent="0.3">
      <c r="A20" s="264">
        <v>3</v>
      </c>
      <c r="B20" s="265" t="s">
        <v>372</v>
      </c>
      <c r="C20" s="266" t="s">
        <v>305</v>
      </c>
      <c r="D20" s="267">
        <f>SUM(D22:D32)</f>
        <v>0</v>
      </c>
      <c r="E20" s="579" t="s">
        <v>305</v>
      </c>
      <c r="F20" s="267">
        <f>SUM(F21:F28)</f>
        <v>0</v>
      </c>
    </row>
    <row r="21" spans="1:6" ht="18" hidden="1" x14ac:dyDescent="0.35">
      <c r="A21" s="270"/>
      <c r="B21" s="271" t="s">
        <v>199</v>
      </c>
      <c r="C21" s="272"/>
      <c r="D21" s="273"/>
      <c r="E21" s="578"/>
      <c r="F21" s="273"/>
    </row>
    <row r="22" spans="1:6" ht="42" hidden="1" customHeight="1" x14ac:dyDescent="0.35">
      <c r="A22" s="270"/>
      <c r="B22" s="286" t="s">
        <v>765</v>
      </c>
      <c r="C22" s="272"/>
      <c r="D22" s="273"/>
      <c r="E22" s="578"/>
      <c r="F22" s="273"/>
    </row>
    <row r="23" spans="1:6" ht="42" hidden="1" customHeight="1" x14ac:dyDescent="0.35">
      <c r="A23" s="270"/>
      <c r="B23" s="286" t="s">
        <v>766</v>
      </c>
      <c r="C23" s="272"/>
      <c r="D23" s="273"/>
      <c r="E23" s="578"/>
      <c r="F23" s="273"/>
    </row>
    <row r="24" spans="1:6" ht="42" hidden="1" customHeight="1" x14ac:dyDescent="0.35">
      <c r="A24" s="270"/>
      <c r="B24" s="286" t="s">
        <v>767</v>
      </c>
      <c r="C24" s="272"/>
      <c r="D24" s="273"/>
      <c r="E24" s="578"/>
      <c r="F24" s="273"/>
    </row>
    <row r="25" spans="1:6" ht="42" hidden="1" customHeight="1" x14ac:dyDescent="0.35">
      <c r="A25" s="270"/>
      <c r="B25" s="286" t="s">
        <v>768</v>
      </c>
      <c r="C25" s="272"/>
      <c r="D25" s="273"/>
      <c r="E25" s="578"/>
      <c r="F25" s="273"/>
    </row>
    <row r="26" spans="1:6" ht="42" hidden="1" customHeight="1" x14ac:dyDescent="0.35">
      <c r="A26" s="270"/>
      <c r="B26" s="286" t="s">
        <v>769</v>
      </c>
      <c r="C26" s="272"/>
      <c r="D26" s="273"/>
      <c r="E26" s="578"/>
      <c r="F26" s="273"/>
    </row>
    <row r="27" spans="1:6" ht="23.4" hidden="1" customHeight="1" x14ac:dyDescent="0.35">
      <c r="A27" s="270"/>
      <c r="B27" s="286"/>
      <c r="C27" s="272"/>
      <c r="D27" s="273"/>
      <c r="E27" s="578"/>
      <c r="F27" s="273"/>
    </row>
    <row r="28" spans="1:6" ht="24" hidden="1" customHeight="1" x14ac:dyDescent="0.35">
      <c r="A28" s="270"/>
      <c r="B28" s="287"/>
      <c r="C28" s="272"/>
      <c r="D28" s="273"/>
      <c r="E28" s="578"/>
      <c r="F28" s="273"/>
    </row>
    <row r="29" spans="1:6" ht="20.25" hidden="1" customHeight="1" x14ac:dyDescent="0.35">
      <c r="A29" s="279">
        <v>4</v>
      </c>
      <c r="B29" s="280" t="s">
        <v>373</v>
      </c>
      <c r="C29" s="281" t="s">
        <v>305</v>
      </c>
      <c r="D29" s="284">
        <f>SUM(D32:D32)</f>
        <v>0</v>
      </c>
      <c r="E29" s="577" t="s">
        <v>305</v>
      </c>
      <c r="F29" s="284">
        <f>SUM(F30:F32)</f>
        <v>0</v>
      </c>
    </row>
    <row r="30" spans="1:6" ht="15" hidden="1" customHeight="1" x14ac:dyDescent="0.35">
      <c r="A30" s="270"/>
      <c r="B30" s="286" t="s">
        <v>199</v>
      </c>
      <c r="C30" s="272"/>
      <c r="D30" s="273"/>
      <c r="E30" s="578"/>
      <c r="F30" s="273"/>
    </row>
    <row r="31" spans="1:6" ht="15" hidden="1" customHeight="1" x14ac:dyDescent="0.35">
      <c r="A31" s="270"/>
      <c r="B31" s="286"/>
      <c r="C31" s="272"/>
      <c r="D31" s="273"/>
      <c r="E31" s="578"/>
      <c r="F31" s="273"/>
    </row>
    <row r="32" spans="1:6" ht="15" hidden="1" customHeight="1" x14ac:dyDescent="0.35">
      <c r="A32" s="270"/>
      <c r="B32" s="286"/>
      <c r="C32" s="272"/>
      <c r="D32" s="273"/>
      <c r="E32" s="578"/>
      <c r="F32" s="273"/>
    </row>
    <row r="33" spans="1:6" ht="17.399999999999999" x14ac:dyDescent="0.3">
      <c r="A33" s="264">
        <v>1</v>
      </c>
      <c r="B33" s="265" t="s">
        <v>374</v>
      </c>
      <c r="C33" s="266" t="s">
        <v>305</v>
      </c>
      <c r="D33" s="267">
        <f>SUM(D34:D37)</f>
        <v>0</v>
      </c>
      <c r="E33" s="579" t="s">
        <v>305</v>
      </c>
      <c r="F33" s="267">
        <f>SUM(F34:F37)</f>
        <v>10000</v>
      </c>
    </row>
    <row r="34" spans="1:6" ht="18" x14ac:dyDescent="0.35">
      <c r="A34" s="289"/>
      <c r="B34" s="290" t="s">
        <v>199</v>
      </c>
      <c r="C34" s="272"/>
      <c r="D34" s="273"/>
      <c r="E34" s="578"/>
      <c r="F34" s="273"/>
    </row>
    <row r="35" spans="1:6" ht="36" x14ac:dyDescent="0.35">
      <c r="A35" s="270"/>
      <c r="B35" s="275" t="s">
        <v>770</v>
      </c>
      <c r="C35" s="272"/>
      <c r="D35" s="273"/>
      <c r="E35" s="578"/>
      <c r="F35" s="273">
        <v>10000</v>
      </c>
    </row>
    <row r="36" spans="1:6" ht="18" x14ac:dyDescent="0.35">
      <c r="A36" s="270"/>
      <c r="B36" s="286"/>
      <c r="C36" s="272"/>
      <c r="D36" s="273"/>
      <c r="E36" s="578"/>
      <c r="F36" s="291"/>
    </row>
    <row r="37" spans="1:6" ht="18" x14ac:dyDescent="0.35">
      <c r="A37" s="270"/>
      <c r="B37" s="271"/>
      <c r="C37" s="272"/>
      <c r="D37" s="273"/>
      <c r="E37" s="578"/>
      <c r="F37" s="273"/>
    </row>
    <row r="38" spans="1:6" s="255" customFormat="1" ht="17.399999999999999" x14ac:dyDescent="0.3">
      <c r="A38" s="264"/>
      <c r="B38" s="265" t="s">
        <v>295</v>
      </c>
      <c r="C38" s="266" t="s">
        <v>305</v>
      </c>
      <c r="D38" s="267">
        <f>D29+D20+D16+D12+D33</f>
        <v>0</v>
      </c>
      <c r="E38" s="579" t="s">
        <v>10</v>
      </c>
      <c r="F38" s="267">
        <f>F29+F20+F16+F12+F33</f>
        <v>10000</v>
      </c>
    </row>
    <row r="39" spans="1:6" x14ac:dyDescent="0.3">
      <c r="F39" s="570"/>
    </row>
    <row r="40" spans="1:6" x14ac:dyDescent="0.3">
      <c r="F40" s="570"/>
    </row>
    <row r="41" spans="1:6" ht="18" x14ac:dyDescent="0.3">
      <c r="A41" s="34" t="s">
        <v>671</v>
      </c>
      <c r="B41" s="35"/>
      <c r="C41" s="35"/>
      <c r="D41" s="115"/>
      <c r="E41" s="35"/>
      <c r="F41" s="115" t="s">
        <v>1143</v>
      </c>
    </row>
    <row r="42" spans="1:6" x14ac:dyDescent="0.3">
      <c r="A42" s="66"/>
      <c r="B42" s="66"/>
      <c r="C42" s="66"/>
      <c r="D42" s="67" t="s">
        <v>131</v>
      </c>
      <c r="E42" s="66"/>
      <c r="F42" s="67" t="s">
        <v>132</v>
      </c>
    </row>
    <row r="43" spans="1:6" ht="15.6" x14ac:dyDescent="0.3">
      <c r="A43" s="63"/>
      <c r="B43" s="63"/>
      <c r="C43" s="63"/>
      <c r="D43" s="63"/>
      <c r="E43" s="63"/>
      <c r="F43" s="63"/>
    </row>
    <row r="44" spans="1:6" ht="18" x14ac:dyDescent="0.3">
      <c r="A44" s="34" t="s">
        <v>133</v>
      </c>
      <c r="B44" s="35"/>
      <c r="C44" s="35"/>
      <c r="D44" s="115"/>
      <c r="E44" s="35"/>
      <c r="F44" s="115" t="s">
        <v>1144</v>
      </c>
    </row>
    <row r="45" spans="1:6" x14ac:dyDescent="0.3">
      <c r="A45" s="66"/>
      <c r="B45" s="66"/>
      <c r="C45" s="66"/>
      <c r="D45" s="67" t="s">
        <v>131</v>
      </c>
      <c r="E45" s="66"/>
      <c r="F45" s="67" t="s">
        <v>132</v>
      </c>
    </row>
    <row r="48" spans="1:6" ht="21" x14ac:dyDescent="0.4">
      <c r="B48" s="583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8">
    <tabColor theme="9" tint="0.39997558519241921"/>
    <pageSetUpPr fitToPage="1"/>
  </sheetPr>
  <dimension ref="A1:G48"/>
  <sheetViews>
    <sheetView view="pageBreakPreview" zoomScale="70" zoomScaleSheetLayoutView="70" workbookViewId="0">
      <selection activeCell="W22" sqref="W22"/>
    </sheetView>
  </sheetViews>
  <sheetFormatPr defaultRowHeight="14.4" x14ac:dyDescent="0.3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7" width="12.5546875" style="249" bestFit="1" customWidth="1"/>
    <col min="8" max="252" width="9.109375" style="249"/>
    <col min="253" max="253" width="8" style="249" customWidth="1"/>
    <col min="254" max="254" width="118.109375" style="249" customWidth="1"/>
    <col min="255" max="255" width="21.44140625" style="249" customWidth="1"/>
    <col min="256" max="256" width="24" style="249" customWidth="1"/>
    <col min="257" max="257" width="29" style="249" customWidth="1"/>
    <col min="258" max="258" width="34" style="249" customWidth="1"/>
    <col min="259" max="260" width="21.33203125" style="249" customWidth="1"/>
    <col min="261" max="261" width="14.5546875" style="249" customWidth="1"/>
    <col min="262" max="262" width="9.109375" style="249"/>
    <col min="263" max="263" width="12.5546875" style="249" bestFit="1" customWidth="1"/>
    <col min="264" max="508" width="9.109375" style="249"/>
    <col min="509" max="509" width="8" style="249" customWidth="1"/>
    <col min="510" max="510" width="118.109375" style="249" customWidth="1"/>
    <col min="511" max="511" width="21.44140625" style="249" customWidth="1"/>
    <col min="512" max="512" width="24" style="249" customWidth="1"/>
    <col min="513" max="513" width="29" style="249" customWidth="1"/>
    <col min="514" max="514" width="34" style="249" customWidth="1"/>
    <col min="515" max="516" width="21.33203125" style="249" customWidth="1"/>
    <col min="517" max="517" width="14.5546875" style="249" customWidth="1"/>
    <col min="518" max="518" width="9.109375" style="249"/>
    <col min="519" max="519" width="12.5546875" style="249" bestFit="1" customWidth="1"/>
    <col min="520" max="764" width="9.109375" style="249"/>
    <col min="765" max="765" width="8" style="249" customWidth="1"/>
    <col min="766" max="766" width="118.109375" style="249" customWidth="1"/>
    <col min="767" max="767" width="21.44140625" style="249" customWidth="1"/>
    <col min="768" max="768" width="24" style="249" customWidth="1"/>
    <col min="769" max="769" width="29" style="249" customWidth="1"/>
    <col min="770" max="770" width="34" style="249" customWidth="1"/>
    <col min="771" max="772" width="21.33203125" style="249" customWidth="1"/>
    <col min="773" max="773" width="14.5546875" style="249" customWidth="1"/>
    <col min="774" max="774" width="9.109375" style="249"/>
    <col min="775" max="775" width="12.5546875" style="249" bestFit="1" customWidth="1"/>
    <col min="776" max="1020" width="9.109375" style="249"/>
    <col min="1021" max="1021" width="8" style="249" customWidth="1"/>
    <col min="1022" max="1022" width="118.109375" style="249" customWidth="1"/>
    <col min="1023" max="1023" width="21.44140625" style="249" customWidth="1"/>
    <col min="1024" max="1024" width="24" style="249" customWidth="1"/>
    <col min="1025" max="1025" width="29" style="249" customWidth="1"/>
    <col min="1026" max="1026" width="34" style="249" customWidth="1"/>
    <col min="1027" max="1028" width="21.33203125" style="249" customWidth="1"/>
    <col min="1029" max="1029" width="14.5546875" style="249" customWidth="1"/>
    <col min="1030" max="1030" width="9.109375" style="249"/>
    <col min="1031" max="1031" width="12.5546875" style="249" bestFit="1" customWidth="1"/>
    <col min="1032" max="1276" width="9.109375" style="249"/>
    <col min="1277" max="1277" width="8" style="249" customWidth="1"/>
    <col min="1278" max="1278" width="118.109375" style="249" customWidth="1"/>
    <col min="1279" max="1279" width="21.44140625" style="249" customWidth="1"/>
    <col min="1280" max="1280" width="24" style="249" customWidth="1"/>
    <col min="1281" max="1281" width="29" style="249" customWidth="1"/>
    <col min="1282" max="1282" width="34" style="249" customWidth="1"/>
    <col min="1283" max="1284" width="21.33203125" style="249" customWidth="1"/>
    <col min="1285" max="1285" width="14.5546875" style="249" customWidth="1"/>
    <col min="1286" max="1286" width="9.109375" style="249"/>
    <col min="1287" max="1287" width="12.5546875" style="249" bestFit="1" customWidth="1"/>
    <col min="1288" max="1532" width="9.109375" style="249"/>
    <col min="1533" max="1533" width="8" style="249" customWidth="1"/>
    <col min="1534" max="1534" width="118.109375" style="249" customWidth="1"/>
    <col min="1535" max="1535" width="21.44140625" style="249" customWidth="1"/>
    <col min="1536" max="1536" width="24" style="249" customWidth="1"/>
    <col min="1537" max="1537" width="29" style="249" customWidth="1"/>
    <col min="1538" max="1538" width="34" style="249" customWidth="1"/>
    <col min="1539" max="1540" width="21.33203125" style="249" customWidth="1"/>
    <col min="1541" max="1541" width="14.5546875" style="249" customWidth="1"/>
    <col min="1542" max="1542" width="9.109375" style="249"/>
    <col min="1543" max="1543" width="12.5546875" style="249" bestFit="1" customWidth="1"/>
    <col min="1544" max="1788" width="9.109375" style="249"/>
    <col min="1789" max="1789" width="8" style="249" customWidth="1"/>
    <col min="1790" max="1790" width="118.109375" style="249" customWidth="1"/>
    <col min="1791" max="1791" width="21.44140625" style="249" customWidth="1"/>
    <col min="1792" max="1792" width="24" style="249" customWidth="1"/>
    <col min="1793" max="1793" width="29" style="249" customWidth="1"/>
    <col min="1794" max="1794" width="34" style="249" customWidth="1"/>
    <col min="1795" max="1796" width="21.33203125" style="249" customWidth="1"/>
    <col min="1797" max="1797" width="14.5546875" style="249" customWidth="1"/>
    <col min="1798" max="1798" width="9.109375" style="249"/>
    <col min="1799" max="1799" width="12.5546875" style="249" bestFit="1" customWidth="1"/>
    <col min="1800" max="2044" width="9.109375" style="249"/>
    <col min="2045" max="2045" width="8" style="249" customWidth="1"/>
    <col min="2046" max="2046" width="118.109375" style="249" customWidth="1"/>
    <col min="2047" max="2047" width="21.44140625" style="249" customWidth="1"/>
    <col min="2048" max="2048" width="24" style="249" customWidth="1"/>
    <col min="2049" max="2049" width="29" style="249" customWidth="1"/>
    <col min="2050" max="2050" width="34" style="249" customWidth="1"/>
    <col min="2051" max="2052" width="21.33203125" style="249" customWidth="1"/>
    <col min="2053" max="2053" width="14.5546875" style="249" customWidth="1"/>
    <col min="2054" max="2054" width="9.109375" style="249"/>
    <col min="2055" max="2055" width="12.5546875" style="249" bestFit="1" customWidth="1"/>
    <col min="2056" max="2300" width="9.109375" style="249"/>
    <col min="2301" max="2301" width="8" style="249" customWidth="1"/>
    <col min="2302" max="2302" width="118.109375" style="249" customWidth="1"/>
    <col min="2303" max="2303" width="21.44140625" style="249" customWidth="1"/>
    <col min="2304" max="2304" width="24" style="249" customWidth="1"/>
    <col min="2305" max="2305" width="29" style="249" customWidth="1"/>
    <col min="2306" max="2306" width="34" style="249" customWidth="1"/>
    <col min="2307" max="2308" width="21.33203125" style="249" customWidth="1"/>
    <col min="2309" max="2309" width="14.5546875" style="249" customWidth="1"/>
    <col min="2310" max="2310" width="9.109375" style="249"/>
    <col min="2311" max="2311" width="12.5546875" style="249" bestFit="1" customWidth="1"/>
    <col min="2312" max="2556" width="9.109375" style="249"/>
    <col min="2557" max="2557" width="8" style="249" customWidth="1"/>
    <col min="2558" max="2558" width="118.109375" style="249" customWidth="1"/>
    <col min="2559" max="2559" width="21.44140625" style="249" customWidth="1"/>
    <col min="2560" max="2560" width="24" style="249" customWidth="1"/>
    <col min="2561" max="2561" width="29" style="249" customWidth="1"/>
    <col min="2562" max="2562" width="34" style="249" customWidth="1"/>
    <col min="2563" max="2564" width="21.33203125" style="249" customWidth="1"/>
    <col min="2565" max="2565" width="14.5546875" style="249" customWidth="1"/>
    <col min="2566" max="2566" width="9.109375" style="249"/>
    <col min="2567" max="2567" width="12.5546875" style="249" bestFit="1" customWidth="1"/>
    <col min="2568" max="2812" width="9.109375" style="249"/>
    <col min="2813" max="2813" width="8" style="249" customWidth="1"/>
    <col min="2814" max="2814" width="118.109375" style="249" customWidth="1"/>
    <col min="2815" max="2815" width="21.44140625" style="249" customWidth="1"/>
    <col min="2816" max="2816" width="24" style="249" customWidth="1"/>
    <col min="2817" max="2817" width="29" style="249" customWidth="1"/>
    <col min="2818" max="2818" width="34" style="249" customWidth="1"/>
    <col min="2819" max="2820" width="21.33203125" style="249" customWidth="1"/>
    <col min="2821" max="2821" width="14.5546875" style="249" customWidth="1"/>
    <col min="2822" max="2822" width="9.109375" style="249"/>
    <col min="2823" max="2823" width="12.5546875" style="249" bestFit="1" customWidth="1"/>
    <col min="2824" max="3068" width="9.109375" style="249"/>
    <col min="3069" max="3069" width="8" style="249" customWidth="1"/>
    <col min="3070" max="3070" width="118.109375" style="249" customWidth="1"/>
    <col min="3071" max="3071" width="21.44140625" style="249" customWidth="1"/>
    <col min="3072" max="3072" width="24" style="249" customWidth="1"/>
    <col min="3073" max="3073" width="29" style="249" customWidth="1"/>
    <col min="3074" max="3074" width="34" style="249" customWidth="1"/>
    <col min="3075" max="3076" width="21.33203125" style="249" customWidth="1"/>
    <col min="3077" max="3077" width="14.5546875" style="249" customWidth="1"/>
    <col min="3078" max="3078" width="9.109375" style="249"/>
    <col min="3079" max="3079" width="12.5546875" style="249" bestFit="1" customWidth="1"/>
    <col min="3080" max="3324" width="9.109375" style="249"/>
    <col min="3325" max="3325" width="8" style="249" customWidth="1"/>
    <col min="3326" max="3326" width="118.109375" style="249" customWidth="1"/>
    <col min="3327" max="3327" width="21.44140625" style="249" customWidth="1"/>
    <col min="3328" max="3328" width="24" style="249" customWidth="1"/>
    <col min="3329" max="3329" width="29" style="249" customWidth="1"/>
    <col min="3330" max="3330" width="34" style="249" customWidth="1"/>
    <col min="3331" max="3332" width="21.33203125" style="249" customWidth="1"/>
    <col min="3333" max="3333" width="14.5546875" style="249" customWidth="1"/>
    <col min="3334" max="3334" width="9.109375" style="249"/>
    <col min="3335" max="3335" width="12.5546875" style="249" bestFit="1" customWidth="1"/>
    <col min="3336" max="3580" width="9.109375" style="249"/>
    <col min="3581" max="3581" width="8" style="249" customWidth="1"/>
    <col min="3582" max="3582" width="118.109375" style="249" customWidth="1"/>
    <col min="3583" max="3583" width="21.44140625" style="249" customWidth="1"/>
    <col min="3584" max="3584" width="24" style="249" customWidth="1"/>
    <col min="3585" max="3585" width="29" style="249" customWidth="1"/>
    <col min="3586" max="3586" width="34" style="249" customWidth="1"/>
    <col min="3587" max="3588" width="21.33203125" style="249" customWidth="1"/>
    <col min="3589" max="3589" width="14.5546875" style="249" customWidth="1"/>
    <col min="3590" max="3590" width="9.109375" style="249"/>
    <col min="3591" max="3591" width="12.5546875" style="249" bestFit="1" customWidth="1"/>
    <col min="3592" max="3836" width="9.109375" style="249"/>
    <col min="3837" max="3837" width="8" style="249" customWidth="1"/>
    <col min="3838" max="3838" width="118.109375" style="249" customWidth="1"/>
    <col min="3839" max="3839" width="21.44140625" style="249" customWidth="1"/>
    <col min="3840" max="3840" width="24" style="249" customWidth="1"/>
    <col min="3841" max="3841" width="29" style="249" customWidth="1"/>
    <col min="3842" max="3842" width="34" style="249" customWidth="1"/>
    <col min="3843" max="3844" width="21.33203125" style="249" customWidth="1"/>
    <col min="3845" max="3845" width="14.5546875" style="249" customWidth="1"/>
    <col min="3846" max="3846" width="9.109375" style="249"/>
    <col min="3847" max="3847" width="12.5546875" style="249" bestFit="1" customWidth="1"/>
    <col min="3848" max="4092" width="9.109375" style="249"/>
    <col min="4093" max="4093" width="8" style="249" customWidth="1"/>
    <col min="4094" max="4094" width="118.109375" style="249" customWidth="1"/>
    <col min="4095" max="4095" width="21.44140625" style="249" customWidth="1"/>
    <col min="4096" max="4096" width="24" style="249" customWidth="1"/>
    <col min="4097" max="4097" width="29" style="249" customWidth="1"/>
    <col min="4098" max="4098" width="34" style="249" customWidth="1"/>
    <col min="4099" max="4100" width="21.33203125" style="249" customWidth="1"/>
    <col min="4101" max="4101" width="14.5546875" style="249" customWidth="1"/>
    <col min="4102" max="4102" width="9.109375" style="249"/>
    <col min="4103" max="4103" width="12.5546875" style="249" bestFit="1" customWidth="1"/>
    <col min="4104" max="4348" width="9.109375" style="249"/>
    <col min="4349" max="4349" width="8" style="249" customWidth="1"/>
    <col min="4350" max="4350" width="118.109375" style="249" customWidth="1"/>
    <col min="4351" max="4351" width="21.44140625" style="249" customWidth="1"/>
    <col min="4352" max="4352" width="24" style="249" customWidth="1"/>
    <col min="4353" max="4353" width="29" style="249" customWidth="1"/>
    <col min="4354" max="4354" width="34" style="249" customWidth="1"/>
    <col min="4355" max="4356" width="21.33203125" style="249" customWidth="1"/>
    <col min="4357" max="4357" width="14.5546875" style="249" customWidth="1"/>
    <col min="4358" max="4358" width="9.109375" style="249"/>
    <col min="4359" max="4359" width="12.5546875" style="249" bestFit="1" customWidth="1"/>
    <col min="4360" max="4604" width="9.109375" style="249"/>
    <col min="4605" max="4605" width="8" style="249" customWidth="1"/>
    <col min="4606" max="4606" width="118.109375" style="249" customWidth="1"/>
    <col min="4607" max="4607" width="21.44140625" style="249" customWidth="1"/>
    <col min="4608" max="4608" width="24" style="249" customWidth="1"/>
    <col min="4609" max="4609" width="29" style="249" customWidth="1"/>
    <col min="4610" max="4610" width="34" style="249" customWidth="1"/>
    <col min="4611" max="4612" width="21.33203125" style="249" customWidth="1"/>
    <col min="4613" max="4613" width="14.5546875" style="249" customWidth="1"/>
    <col min="4614" max="4614" width="9.109375" style="249"/>
    <col min="4615" max="4615" width="12.5546875" style="249" bestFit="1" customWidth="1"/>
    <col min="4616" max="4860" width="9.109375" style="249"/>
    <col min="4861" max="4861" width="8" style="249" customWidth="1"/>
    <col min="4862" max="4862" width="118.109375" style="249" customWidth="1"/>
    <col min="4863" max="4863" width="21.44140625" style="249" customWidth="1"/>
    <col min="4864" max="4864" width="24" style="249" customWidth="1"/>
    <col min="4865" max="4865" width="29" style="249" customWidth="1"/>
    <col min="4866" max="4866" width="34" style="249" customWidth="1"/>
    <col min="4867" max="4868" width="21.33203125" style="249" customWidth="1"/>
    <col min="4869" max="4869" width="14.5546875" style="249" customWidth="1"/>
    <col min="4870" max="4870" width="9.109375" style="249"/>
    <col min="4871" max="4871" width="12.5546875" style="249" bestFit="1" customWidth="1"/>
    <col min="4872" max="5116" width="9.109375" style="249"/>
    <col min="5117" max="5117" width="8" style="249" customWidth="1"/>
    <col min="5118" max="5118" width="118.109375" style="249" customWidth="1"/>
    <col min="5119" max="5119" width="21.44140625" style="249" customWidth="1"/>
    <col min="5120" max="5120" width="24" style="249" customWidth="1"/>
    <col min="5121" max="5121" width="29" style="249" customWidth="1"/>
    <col min="5122" max="5122" width="34" style="249" customWidth="1"/>
    <col min="5123" max="5124" width="21.33203125" style="249" customWidth="1"/>
    <col min="5125" max="5125" width="14.5546875" style="249" customWidth="1"/>
    <col min="5126" max="5126" width="9.109375" style="249"/>
    <col min="5127" max="5127" width="12.5546875" style="249" bestFit="1" customWidth="1"/>
    <col min="5128" max="5372" width="9.109375" style="249"/>
    <col min="5373" max="5373" width="8" style="249" customWidth="1"/>
    <col min="5374" max="5374" width="118.109375" style="249" customWidth="1"/>
    <col min="5375" max="5375" width="21.44140625" style="249" customWidth="1"/>
    <col min="5376" max="5376" width="24" style="249" customWidth="1"/>
    <col min="5377" max="5377" width="29" style="249" customWidth="1"/>
    <col min="5378" max="5378" width="34" style="249" customWidth="1"/>
    <col min="5379" max="5380" width="21.33203125" style="249" customWidth="1"/>
    <col min="5381" max="5381" width="14.5546875" style="249" customWidth="1"/>
    <col min="5382" max="5382" width="9.109375" style="249"/>
    <col min="5383" max="5383" width="12.5546875" style="249" bestFit="1" customWidth="1"/>
    <col min="5384" max="5628" width="9.109375" style="249"/>
    <col min="5629" max="5629" width="8" style="249" customWidth="1"/>
    <col min="5630" max="5630" width="118.109375" style="249" customWidth="1"/>
    <col min="5631" max="5631" width="21.44140625" style="249" customWidth="1"/>
    <col min="5632" max="5632" width="24" style="249" customWidth="1"/>
    <col min="5633" max="5633" width="29" style="249" customWidth="1"/>
    <col min="5634" max="5634" width="34" style="249" customWidth="1"/>
    <col min="5635" max="5636" width="21.33203125" style="249" customWidth="1"/>
    <col min="5637" max="5637" width="14.5546875" style="249" customWidth="1"/>
    <col min="5638" max="5638" width="9.109375" style="249"/>
    <col min="5639" max="5639" width="12.5546875" style="249" bestFit="1" customWidth="1"/>
    <col min="5640" max="5884" width="9.109375" style="249"/>
    <col min="5885" max="5885" width="8" style="249" customWidth="1"/>
    <col min="5886" max="5886" width="118.109375" style="249" customWidth="1"/>
    <col min="5887" max="5887" width="21.44140625" style="249" customWidth="1"/>
    <col min="5888" max="5888" width="24" style="249" customWidth="1"/>
    <col min="5889" max="5889" width="29" style="249" customWidth="1"/>
    <col min="5890" max="5890" width="34" style="249" customWidth="1"/>
    <col min="5891" max="5892" width="21.33203125" style="249" customWidth="1"/>
    <col min="5893" max="5893" width="14.5546875" style="249" customWidth="1"/>
    <col min="5894" max="5894" width="9.109375" style="249"/>
    <col min="5895" max="5895" width="12.5546875" style="249" bestFit="1" customWidth="1"/>
    <col min="5896" max="6140" width="9.109375" style="249"/>
    <col min="6141" max="6141" width="8" style="249" customWidth="1"/>
    <col min="6142" max="6142" width="118.109375" style="249" customWidth="1"/>
    <col min="6143" max="6143" width="21.44140625" style="249" customWidth="1"/>
    <col min="6144" max="6144" width="24" style="249" customWidth="1"/>
    <col min="6145" max="6145" width="29" style="249" customWidth="1"/>
    <col min="6146" max="6146" width="34" style="249" customWidth="1"/>
    <col min="6147" max="6148" width="21.33203125" style="249" customWidth="1"/>
    <col min="6149" max="6149" width="14.5546875" style="249" customWidth="1"/>
    <col min="6150" max="6150" width="9.109375" style="249"/>
    <col min="6151" max="6151" width="12.5546875" style="249" bestFit="1" customWidth="1"/>
    <col min="6152" max="6396" width="9.109375" style="249"/>
    <col min="6397" max="6397" width="8" style="249" customWidth="1"/>
    <col min="6398" max="6398" width="118.109375" style="249" customWidth="1"/>
    <col min="6399" max="6399" width="21.44140625" style="249" customWidth="1"/>
    <col min="6400" max="6400" width="24" style="249" customWidth="1"/>
    <col min="6401" max="6401" width="29" style="249" customWidth="1"/>
    <col min="6402" max="6402" width="34" style="249" customWidth="1"/>
    <col min="6403" max="6404" width="21.33203125" style="249" customWidth="1"/>
    <col min="6405" max="6405" width="14.5546875" style="249" customWidth="1"/>
    <col min="6406" max="6406" width="9.109375" style="249"/>
    <col min="6407" max="6407" width="12.5546875" style="249" bestFit="1" customWidth="1"/>
    <col min="6408" max="6652" width="9.109375" style="249"/>
    <col min="6653" max="6653" width="8" style="249" customWidth="1"/>
    <col min="6654" max="6654" width="118.109375" style="249" customWidth="1"/>
    <col min="6655" max="6655" width="21.44140625" style="249" customWidth="1"/>
    <col min="6656" max="6656" width="24" style="249" customWidth="1"/>
    <col min="6657" max="6657" width="29" style="249" customWidth="1"/>
    <col min="6658" max="6658" width="34" style="249" customWidth="1"/>
    <col min="6659" max="6660" width="21.33203125" style="249" customWidth="1"/>
    <col min="6661" max="6661" width="14.5546875" style="249" customWidth="1"/>
    <col min="6662" max="6662" width="9.109375" style="249"/>
    <col min="6663" max="6663" width="12.5546875" style="249" bestFit="1" customWidth="1"/>
    <col min="6664" max="6908" width="9.109375" style="249"/>
    <col min="6909" max="6909" width="8" style="249" customWidth="1"/>
    <col min="6910" max="6910" width="118.109375" style="249" customWidth="1"/>
    <col min="6911" max="6911" width="21.44140625" style="249" customWidth="1"/>
    <col min="6912" max="6912" width="24" style="249" customWidth="1"/>
    <col min="6913" max="6913" width="29" style="249" customWidth="1"/>
    <col min="6914" max="6914" width="34" style="249" customWidth="1"/>
    <col min="6915" max="6916" width="21.33203125" style="249" customWidth="1"/>
    <col min="6917" max="6917" width="14.5546875" style="249" customWidth="1"/>
    <col min="6918" max="6918" width="9.109375" style="249"/>
    <col min="6919" max="6919" width="12.5546875" style="249" bestFit="1" customWidth="1"/>
    <col min="6920" max="7164" width="9.109375" style="249"/>
    <col min="7165" max="7165" width="8" style="249" customWidth="1"/>
    <col min="7166" max="7166" width="118.109375" style="249" customWidth="1"/>
    <col min="7167" max="7167" width="21.44140625" style="249" customWidth="1"/>
    <col min="7168" max="7168" width="24" style="249" customWidth="1"/>
    <col min="7169" max="7169" width="29" style="249" customWidth="1"/>
    <col min="7170" max="7170" width="34" style="249" customWidth="1"/>
    <col min="7171" max="7172" width="21.33203125" style="249" customWidth="1"/>
    <col min="7173" max="7173" width="14.5546875" style="249" customWidth="1"/>
    <col min="7174" max="7174" width="9.109375" style="249"/>
    <col min="7175" max="7175" width="12.5546875" style="249" bestFit="1" customWidth="1"/>
    <col min="7176" max="7420" width="9.109375" style="249"/>
    <col min="7421" max="7421" width="8" style="249" customWidth="1"/>
    <col min="7422" max="7422" width="118.109375" style="249" customWidth="1"/>
    <col min="7423" max="7423" width="21.44140625" style="249" customWidth="1"/>
    <col min="7424" max="7424" width="24" style="249" customWidth="1"/>
    <col min="7425" max="7425" width="29" style="249" customWidth="1"/>
    <col min="7426" max="7426" width="34" style="249" customWidth="1"/>
    <col min="7427" max="7428" width="21.33203125" style="249" customWidth="1"/>
    <col min="7429" max="7429" width="14.5546875" style="249" customWidth="1"/>
    <col min="7430" max="7430" width="9.109375" style="249"/>
    <col min="7431" max="7431" width="12.5546875" style="249" bestFit="1" customWidth="1"/>
    <col min="7432" max="7676" width="9.109375" style="249"/>
    <col min="7677" max="7677" width="8" style="249" customWidth="1"/>
    <col min="7678" max="7678" width="118.109375" style="249" customWidth="1"/>
    <col min="7679" max="7679" width="21.44140625" style="249" customWidth="1"/>
    <col min="7680" max="7680" width="24" style="249" customWidth="1"/>
    <col min="7681" max="7681" width="29" style="249" customWidth="1"/>
    <col min="7682" max="7682" width="34" style="249" customWidth="1"/>
    <col min="7683" max="7684" width="21.33203125" style="249" customWidth="1"/>
    <col min="7685" max="7685" width="14.5546875" style="249" customWidth="1"/>
    <col min="7686" max="7686" width="9.109375" style="249"/>
    <col min="7687" max="7687" width="12.5546875" style="249" bestFit="1" customWidth="1"/>
    <col min="7688" max="7932" width="9.109375" style="249"/>
    <col min="7933" max="7933" width="8" style="249" customWidth="1"/>
    <col min="7934" max="7934" width="118.109375" style="249" customWidth="1"/>
    <col min="7935" max="7935" width="21.44140625" style="249" customWidth="1"/>
    <col min="7936" max="7936" width="24" style="249" customWidth="1"/>
    <col min="7937" max="7937" width="29" style="249" customWidth="1"/>
    <col min="7938" max="7938" width="34" style="249" customWidth="1"/>
    <col min="7939" max="7940" width="21.33203125" style="249" customWidth="1"/>
    <col min="7941" max="7941" width="14.5546875" style="249" customWidth="1"/>
    <col min="7942" max="7942" width="9.109375" style="249"/>
    <col min="7943" max="7943" width="12.5546875" style="249" bestFit="1" customWidth="1"/>
    <col min="7944" max="8188" width="9.109375" style="249"/>
    <col min="8189" max="8189" width="8" style="249" customWidth="1"/>
    <col min="8190" max="8190" width="118.109375" style="249" customWidth="1"/>
    <col min="8191" max="8191" width="21.44140625" style="249" customWidth="1"/>
    <col min="8192" max="8192" width="24" style="249" customWidth="1"/>
    <col min="8193" max="8193" width="29" style="249" customWidth="1"/>
    <col min="8194" max="8194" width="34" style="249" customWidth="1"/>
    <col min="8195" max="8196" width="21.33203125" style="249" customWidth="1"/>
    <col min="8197" max="8197" width="14.5546875" style="249" customWidth="1"/>
    <col min="8198" max="8198" width="9.109375" style="249"/>
    <col min="8199" max="8199" width="12.5546875" style="249" bestFit="1" customWidth="1"/>
    <col min="8200" max="8444" width="9.109375" style="249"/>
    <col min="8445" max="8445" width="8" style="249" customWidth="1"/>
    <col min="8446" max="8446" width="118.109375" style="249" customWidth="1"/>
    <col min="8447" max="8447" width="21.44140625" style="249" customWidth="1"/>
    <col min="8448" max="8448" width="24" style="249" customWidth="1"/>
    <col min="8449" max="8449" width="29" style="249" customWidth="1"/>
    <col min="8450" max="8450" width="34" style="249" customWidth="1"/>
    <col min="8451" max="8452" width="21.33203125" style="249" customWidth="1"/>
    <col min="8453" max="8453" width="14.5546875" style="249" customWidth="1"/>
    <col min="8454" max="8454" width="9.109375" style="249"/>
    <col min="8455" max="8455" width="12.5546875" style="249" bestFit="1" customWidth="1"/>
    <col min="8456" max="8700" width="9.109375" style="249"/>
    <col min="8701" max="8701" width="8" style="249" customWidth="1"/>
    <col min="8702" max="8702" width="118.109375" style="249" customWidth="1"/>
    <col min="8703" max="8703" width="21.44140625" style="249" customWidth="1"/>
    <col min="8704" max="8704" width="24" style="249" customWidth="1"/>
    <col min="8705" max="8705" width="29" style="249" customWidth="1"/>
    <col min="8706" max="8706" width="34" style="249" customWidth="1"/>
    <col min="8707" max="8708" width="21.33203125" style="249" customWidth="1"/>
    <col min="8709" max="8709" width="14.5546875" style="249" customWidth="1"/>
    <col min="8710" max="8710" width="9.109375" style="249"/>
    <col min="8711" max="8711" width="12.5546875" style="249" bestFit="1" customWidth="1"/>
    <col min="8712" max="8956" width="9.109375" style="249"/>
    <col min="8957" max="8957" width="8" style="249" customWidth="1"/>
    <col min="8958" max="8958" width="118.109375" style="249" customWidth="1"/>
    <col min="8959" max="8959" width="21.44140625" style="249" customWidth="1"/>
    <col min="8960" max="8960" width="24" style="249" customWidth="1"/>
    <col min="8961" max="8961" width="29" style="249" customWidth="1"/>
    <col min="8962" max="8962" width="34" style="249" customWidth="1"/>
    <col min="8963" max="8964" width="21.33203125" style="249" customWidth="1"/>
    <col min="8965" max="8965" width="14.5546875" style="249" customWidth="1"/>
    <col min="8966" max="8966" width="9.109375" style="249"/>
    <col min="8967" max="8967" width="12.5546875" style="249" bestFit="1" customWidth="1"/>
    <col min="8968" max="9212" width="9.109375" style="249"/>
    <col min="9213" max="9213" width="8" style="249" customWidth="1"/>
    <col min="9214" max="9214" width="118.109375" style="249" customWidth="1"/>
    <col min="9215" max="9215" width="21.44140625" style="249" customWidth="1"/>
    <col min="9216" max="9216" width="24" style="249" customWidth="1"/>
    <col min="9217" max="9217" width="29" style="249" customWidth="1"/>
    <col min="9218" max="9218" width="34" style="249" customWidth="1"/>
    <col min="9219" max="9220" width="21.33203125" style="249" customWidth="1"/>
    <col min="9221" max="9221" width="14.5546875" style="249" customWidth="1"/>
    <col min="9222" max="9222" width="9.109375" style="249"/>
    <col min="9223" max="9223" width="12.5546875" style="249" bestFit="1" customWidth="1"/>
    <col min="9224" max="9468" width="9.109375" style="249"/>
    <col min="9469" max="9469" width="8" style="249" customWidth="1"/>
    <col min="9470" max="9470" width="118.109375" style="249" customWidth="1"/>
    <col min="9471" max="9471" width="21.44140625" style="249" customWidth="1"/>
    <col min="9472" max="9472" width="24" style="249" customWidth="1"/>
    <col min="9473" max="9473" width="29" style="249" customWidth="1"/>
    <col min="9474" max="9474" width="34" style="249" customWidth="1"/>
    <col min="9475" max="9476" width="21.33203125" style="249" customWidth="1"/>
    <col min="9477" max="9477" width="14.5546875" style="249" customWidth="1"/>
    <col min="9478" max="9478" width="9.109375" style="249"/>
    <col min="9479" max="9479" width="12.5546875" style="249" bestFit="1" customWidth="1"/>
    <col min="9480" max="9724" width="9.109375" style="249"/>
    <col min="9725" max="9725" width="8" style="249" customWidth="1"/>
    <col min="9726" max="9726" width="118.109375" style="249" customWidth="1"/>
    <col min="9727" max="9727" width="21.44140625" style="249" customWidth="1"/>
    <col min="9728" max="9728" width="24" style="249" customWidth="1"/>
    <col min="9729" max="9729" width="29" style="249" customWidth="1"/>
    <col min="9730" max="9730" width="34" style="249" customWidth="1"/>
    <col min="9731" max="9732" width="21.33203125" style="249" customWidth="1"/>
    <col min="9733" max="9733" width="14.5546875" style="249" customWidth="1"/>
    <col min="9734" max="9734" width="9.109375" style="249"/>
    <col min="9735" max="9735" width="12.5546875" style="249" bestFit="1" customWidth="1"/>
    <col min="9736" max="9980" width="9.109375" style="249"/>
    <col min="9981" max="9981" width="8" style="249" customWidth="1"/>
    <col min="9982" max="9982" width="118.109375" style="249" customWidth="1"/>
    <col min="9983" max="9983" width="21.44140625" style="249" customWidth="1"/>
    <col min="9984" max="9984" width="24" style="249" customWidth="1"/>
    <col min="9985" max="9985" width="29" style="249" customWidth="1"/>
    <col min="9986" max="9986" width="34" style="249" customWidth="1"/>
    <col min="9987" max="9988" width="21.33203125" style="249" customWidth="1"/>
    <col min="9989" max="9989" width="14.5546875" style="249" customWidth="1"/>
    <col min="9990" max="9990" width="9.109375" style="249"/>
    <col min="9991" max="9991" width="12.5546875" style="249" bestFit="1" customWidth="1"/>
    <col min="9992" max="10236" width="9.109375" style="249"/>
    <col min="10237" max="10237" width="8" style="249" customWidth="1"/>
    <col min="10238" max="10238" width="118.109375" style="249" customWidth="1"/>
    <col min="10239" max="10239" width="21.44140625" style="249" customWidth="1"/>
    <col min="10240" max="10240" width="24" style="249" customWidth="1"/>
    <col min="10241" max="10241" width="29" style="249" customWidth="1"/>
    <col min="10242" max="10242" width="34" style="249" customWidth="1"/>
    <col min="10243" max="10244" width="21.33203125" style="249" customWidth="1"/>
    <col min="10245" max="10245" width="14.5546875" style="249" customWidth="1"/>
    <col min="10246" max="10246" width="9.109375" style="249"/>
    <col min="10247" max="10247" width="12.5546875" style="249" bestFit="1" customWidth="1"/>
    <col min="10248" max="10492" width="9.109375" style="249"/>
    <col min="10493" max="10493" width="8" style="249" customWidth="1"/>
    <col min="10494" max="10494" width="118.109375" style="249" customWidth="1"/>
    <col min="10495" max="10495" width="21.44140625" style="249" customWidth="1"/>
    <col min="10496" max="10496" width="24" style="249" customWidth="1"/>
    <col min="10497" max="10497" width="29" style="249" customWidth="1"/>
    <col min="10498" max="10498" width="34" style="249" customWidth="1"/>
    <col min="10499" max="10500" width="21.33203125" style="249" customWidth="1"/>
    <col min="10501" max="10501" width="14.5546875" style="249" customWidth="1"/>
    <col min="10502" max="10502" width="9.109375" style="249"/>
    <col min="10503" max="10503" width="12.5546875" style="249" bestFit="1" customWidth="1"/>
    <col min="10504" max="10748" width="9.109375" style="249"/>
    <col min="10749" max="10749" width="8" style="249" customWidth="1"/>
    <col min="10750" max="10750" width="118.109375" style="249" customWidth="1"/>
    <col min="10751" max="10751" width="21.44140625" style="249" customWidth="1"/>
    <col min="10752" max="10752" width="24" style="249" customWidth="1"/>
    <col min="10753" max="10753" width="29" style="249" customWidth="1"/>
    <col min="10754" max="10754" width="34" style="249" customWidth="1"/>
    <col min="10755" max="10756" width="21.33203125" style="249" customWidth="1"/>
    <col min="10757" max="10757" width="14.5546875" style="249" customWidth="1"/>
    <col min="10758" max="10758" width="9.109375" style="249"/>
    <col min="10759" max="10759" width="12.5546875" style="249" bestFit="1" customWidth="1"/>
    <col min="10760" max="11004" width="9.109375" style="249"/>
    <col min="11005" max="11005" width="8" style="249" customWidth="1"/>
    <col min="11006" max="11006" width="118.109375" style="249" customWidth="1"/>
    <col min="11007" max="11007" width="21.44140625" style="249" customWidth="1"/>
    <col min="11008" max="11008" width="24" style="249" customWidth="1"/>
    <col min="11009" max="11009" width="29" style="249" customWidth="1"/>
    <col min="11010" max="11010" width="34" style="249" customWidth="1"/>
    <col min="11011" max="11012" width="21.33203125" style="249" customWidth="1"/>
    <col min="11013" max="11013" width="14.5546875" style="249" customWidth="1"/>
    <col min="11014" max="11014" width="9.109375" style="249"/>
    <col min="11015" max="11015" width="12.5546875" style="249" bestFit="1" customWidth="1"/>
    <col min="11016" max="11260" width="9.109375" style="249"/>
    <col min="11261" max="11261" width="8" style="249" customWidth="1"/>
    <col min="11262" max="11262" width="118.109375" style="249" customWidth="1"/>
    <col min="11263" max="11263" width="21.44140625" style="249" customWidth="1"/>
    <col min="11264" max="11264" width="24" style="249" customWidth="1"/>
    <col min="11265" max="11265" width="29" style="249" customWidth="1"/>
    <col min="11266" max="11266" width="34" style="249" customWidth="1"/>
    <col min="11267" max="11268" width="21.33203125" style="249" customWidth="1"/>
    <col min="11269" max="11269" width="14.5546875" style="249" customWidth="1"/>
    <col min="11270" max="11270" width="9.109375" style="249"/>
    <col min="11271" max="11271" width="12.5546875" style="249" bestFit="1" customWidth="1"/>
    <col min="11272" max="11516" width="9.109375" style="249"/>
    <col min="11517" max="11517" width="8" style="249" customWidth="1"/>
    <col min="11518" max="11518" width="118.109375" style="249" customWidth="1"/>
    <col min="11519" max="11519" width="21.44140625" style="249" customWidth="1"/>
    <col min="11520" max="11520" width="24" style="249" customWidth="1"/>
    <col min="11521" max="11521" width="29" style="249" customWidth="1"/>
    <col min="11522" max="11522" width="34" style="249" customWidth="1"/>
    <col min="11523" max="11524" width="21.33203125" style="249" customWidth="1"/>
    <col min="11525" max="11525" width="14.5546875" style="249" customWidth="1"/>
    <col min="11526" max="11526" width="9.109375" style="249"/>
    <col min="11527" max="11527" width="12.5546875" style="249" bestFit="1" customWidth="1"/>
    <col min="11528" max="11772" width="9.109375" style="249"/>
    <col min="11773" max="11773" width="8" style="249" customWidth="1"/>
    <col min="11774" max="11774" width="118.109375" style="249" customWidth="1"/>
    <col min="11775" max="11775" width="21.44140625" style="249" customWidth="1"/>
    <col min="11776" max="11776" width="24" style="249" customWidth="1"/>
    <col min="11777" max="11777" width="29" style="249" customWidth="1"/>
    <col min="11778" max="11778" width="34" style="249" customWidth="1"/>
    <col min="11779" max="11780" width="21.33203125" style="249" customWidth="1"/>
    <col min="11781" max="11781" width="14.5546875" style="249" customWidth="1"/>
    <col min="11782" max="11782" width="9.109375" style="249"/>
    <col min="11783" max="11783" width="12.5546875" style="249" bestFit="1" customWidth="1"/>
    <col min="11784" max="12028" width="9.109375" style="249"/>
    <col min="12029" max="12029" width="8" style="249" customWidth="1"/>
    <col min="12030" max="12030" width="118.109375" style="249" customWidth="1"/>
    <col min="12031" max="12031" width="21.44140625" style="249" customWidth="1"/>
    <col min="12032" max="12032" width="24" style="249" customWidth="1"/>
    <col min="12033" max="12033" width="29" style="249" customWidth="1"/>
    <col min="12034" max="12034" width="34" style="249" customWidth="1"/>
    <col min="12035" max="12036" width="21.33203125" style="249" customWidth="1"/>
    <col min="12037" max="12037" width="14.5546875" style="249" customWidth="1"/>
    <col min="12038" max="12038" width="9.109375" style="249"/>
    <col min="12039" max="12039" width="12.5546875" style="249" bestFit="1" customWidth="1"/>
    <col min="12040" max="12284" width="9.109375" style="249"/>
    <col min="12285" max="12285" width="8" style="249" customWidth="1"/>
    <col min="12286" max="12286" width="118.109375" style="249" customWidth="1"/>
    <col min="12287" max="12287" width="21.44140625" style="249" customWidth="1"/>
    <col min="12288" max="12288" width="24" style="249" customWidth="1"/>
    <col min="12289" max="12289" width="29" style="249" customWidth="1"/>
    <col min="12290" max="12290" width="34" style="249" customWidth="1"/>
    <col min="12291" max="12292" width="21.33203125" style="249" customWidth="1"/>
    <col min="12293" max="12293" width="14.5546875" style="249" customWidth="1"/>
    <col min="12294" max="12294" width="9.109375" style="249"/>
    <col min="12295" max="12295" width="12.5546875" style="249" bestFit="1" customWidth="1"/>
    <col min="12296" max="12540" width="9.109375" style="249"/>
    <col min="12541" max="12541" width="8" style="249" customWidth="1"/>
    <col min="12542" max="12542" width="118.109375" style="249" customWidth="1"/>
    <col min="12543" max="12543" width="21.44140625" style="249" customWidth="1"/>
    <col min="12544" max="12544" width="24" style="249" customWidth="1"/>
    <col min="12545" max="12545" width="29" style="249" customWidth="1"/>
    <col min="12546" max="12546" width="34" style="249" customWidth="1"/>
    <col min="12547" max="12548" width="21.33203125" style="249" customWidth="1"/>
    <col min="12549" max="12549" width="14.5546875" style="249" customWidth="1"/>
    <col min="12550" max="12550" width="9.109375" style="249"/>
    <col min="12551" max="12551" width="12.5546875" style="249" bestFit="1" customWidth="1"/>
    <col min="12552" max="12796" width="9.109375" style="249"/>
    <col min="12797" max="12797" width="8" style="249" customWidth="1"/>
    <col min="12798" max="12798" width="118.109375" style="249" customWidth="1"/>
    <col min="12799" max="12799" width="21.44140625" style="249" customWidth="1"/>
    <col min="12800" max="12800" width="24" style="249" customWidth="1"/>
    <col min="12801" max="12801" width="29" style="249" customWidth="1"/>
    <col min="12802" max="12802" width="34" style="249" customWidth="1"/>
    <col min="12803" max="12804" width="21.33203125" style="249" customWidth="1"/>
    <col min="12805" max="12805" width="14.5546875" style="249" customWidth="1"/>
    <col min="12806" max="12806" width="9.109375" style="249"/>
    <col min="12807" max="12807" width="12.5546875" style="249" bestFit="1" customWidth="1"/>
    <col min="12808" max="13052" width="9.109375" style="249"/>
    <col min="13053" max="13053" width="8" style="249" customWidth="1"/>
    <col min="13054" max="13054" width="118.109375" style="249" customWidth="1"/>
    <col min="13055" max="13055" width="21.44140625" style="249" customWidth="1"/>
    <col min="13056" max="13056" width="24" style="249" customWidth="1"/>
    <col min="13057" max="13057" width="29" style="249" customWidth="1"/>
    <col min="13058" max="13058" width="34" style="249" customWidth="1"/>
    <col min="13059" max="13060" width="21.33203125" style="249" customWidth="1"/>
    <col min="13061" max="13061" width="14.5546875" style="249" customWidth="1"/>
    <col min="13062" max="13062" width="9.109375" style="249"/>
    <col min="13063" max="13063" width="12.5546875" style="249" bestFit="1" customWidth="1"/>
    <col min="13064" max="13308" width="9.109375" style="249"/>
    <col min="13309" max="13309" width="8" style="249" customWidth="1"/>
    <col min="13310" max="13310" width="118.109375" style="249" customWidth="1"/>
    <col min="13311" max="13311" width="21.44140625" style="249" customWidth="1"/>
    <col min="13312" max="13312" width="24" style="249" customWidth="1"/>
    <col min="13313" max="13313" width="29" style="249" customWidth="1"/>
    <col min="13314" max="13314" width="34" style="249" customWidth="1"/>
    <col min="13315" max="13316" width="21.33203125" style="249" customWidth="1"/>
    <col min="13317" max="13317" width="14.5546875" style="249" customWidth="1"/>
    <col min="13318" max="13318" width="9.109375" style="249"/>
    <col min="13319" max="13319" width="12.5546875" style="249" bestFit="1" customWidth="1"/>
    <col min="13320" max="13564" width="9.109375" style="249"/>
    <col min="13565" max="13565" width="8" style="249" customWidth="1"/>
    <col min="13566" max="13566" width="118.109375" style="249" customWidth="1"/>
    <col min="13567" max="13567" width="21.44140625" style="249" customWidth="1"/>
    <col min="13568" max="13568" width="24" style="249" customWidth="1"/>
    <col min="13569" max="13569" width="29" style="249" customWidth="1"/>
    <col min="13570" max="13570" width="34" style="249" customWidth="1"/>
    <col min="13571" max="13572" width="21.33203125" style="249" customWidth="1"/>
    <col min="13573" max="13573" width="14.5546875" style="249" customWidth="1"/>
    <col min="13574" max="13574" width="9.109375" style="249"/>
    <col min="13575" max="13575" width="12.5546875" style="249" bestFit="1" customWidth="1"/>
    <col min="13576" max="13820" width="9.109375" style="249"/>
    <col min="13821" max="13821" width="8" style="249" customWidth="1"/>
    <col min="13822" max="13822" width="118.109375" style="249" customWidth="1"/>
    <col min="13823" max="13823" width="21.44140625" style="249" customWidth="1"/>
    <col min="13824" max="13824" width="24" style="249" customWidth="1"/>
    <col min="13825" max="13825" width="29" style="249" customWidth="1"/>
    <col min="13826" max="13826" width="34" style="249" customWidth="1"/>
    <col min="13827" max="13828" width="21.33203125" style="249" customWidth="1"/>
    <col min="13829" max="13829" width="14.5546875" style="249" customWidth="1"/>
    <col min="13830" max="13830" width="9.109375" style="249"/>
    <col min="13831" max="13831" width="12.5546875" style="249" bestFit="1" customWidth="1"/>
    <col min="13832" max="14076" width="9.109375" style="249"/>
    <col min="14077" max="14077" width="8" style="249" customWidth="1"/>
    <col min="14078" max="14078" width="118.109375" style="249" customWidth="1"/>
    <col min="14079" max="14079" width="21.44140625" style="249" customWidth="1"/>
    <col min="14080" max="14080" width="24" style="249" customWidth="1"/>
    <col min="14081" max="14081" width="29" style="249" customWidth="1"/>
    <col min="14082" max="14082" width="34" style="249" customWidth="1"/>
    <col min="14083" max="14084" width="21.33203125" style="249" customWidth="1"/>
    <col min="14085" max="14085" width="14.5546875" style="249" customWidth="1"/>
    <col min="14086" max="14086" width="9.109375" style="249"/>
    <col min="14087" max="14087" width="12.5546875" style="249" bestFit="1" customWidth="1"/>
    <col min="14088" max="14332" width="9.109375" style="249"/>
    <col min="14333" max="14333" width="8" style="249" customWidth="1"/>
    <col min="14334" max="14334" width="118.109375" style="249" customWidth="1"/>
    <col min="14335" max="14335" width="21.44140625" style="249" customWidth="1"/>
    <col min="14336" max="14336" width="24" style="249" customWidth="1"/>
    <col min="14337" max="14337" width="29" style="249" customWidth="1"/>
    <col min="14338" max="14338" width="34" style="249" customWidth="1"/>
    <col min="14339" max="14340" width="21.33203125" style="249" customWidth="1"/>
    <col min="14341" max="14341" width="14.5546875" style="249" customWidth="1"/>
    <col min="14342" max="14342" width="9.109375" style="249"/>
    <col min="14343" max="14343" width="12.5546875" style="249" bestFit="1" customWidth="1"/>
    <col min="14344" max="14588" width="9.109375" style="249"/>
    <col min="14589" max="14589" width="8" style="249" customWidth="1"/>
    <col min="14590" max="14590" width="118.109375" style="249" customWidth="1"/>
    <col min="14591" max="14591" width="21.44140625" style="249" customWidth="1"/>
    <col min="14592" max="14592" width="24" style="249" customWidth="1"/>
    <col min="14593" max="14593" width="29" style="249" customWidth="1"/>
    <col min="14594" max="14594" width="34" style="249" customWidth="1"/>
    <col min="14595" max="14596" width="21.33203125" style="249" customWidth="1"/>
    <col min="14597" max="14597" width="14.5546875" style="249" customWidth="1"/>
    <col min="14598" max="14598" width="9.109375" style="249"/>
    <col min="14599" max="14599" width="12.5546875" style="249" bestFit="1" customWidth="1"/>
    <col min="14600" max="14844" width="9.109375" style="249"/>
    <col min="14845" max="14845" width="8" style="249" customWidth="1"/>
    <col min="14846" max="14846" width="118.109375" style="249" customWidth="1"/>
    <col min="14847" max="14847" width="21.44140625" style="249" customWidth="1"/>
    <col min="14848" max="14848" width="24" style="249" customWidth="1"/>
    <col min="14849" max="14849" width="29" style="249" customWidth="1"/>
    <col min="14850" max="14850" width="34" style="249" customWidth="1"/>
    <col min="14851" max="14852" width="21.33203125" style="249" customWidth="1"/>
    <col min="14853" max="14853" width="14.5546875" style="249" customWidth="1"/>
    <col min="14854" max="14854" width="9.109375" style="249"/>
    <col min="14855" max="14855" width="12.5546875" style="249" bestFit="1" customWidth="1"/>
    <col min="14856" max="15100" width="9.109375" style="249"/>
    <col min="15101" max="15101" width="8" style="249" customWidth="1"/>
    <col min="15102" max="15102" width="118.109375" style="249" customWidth="1"/>
    <col min="15103" max="15103" width="21.44140625" style="249" customWidth="1"/>
    <col min="15104" max="15104" width="24" style="249" customWidth="1"/>
    <col min="15105" max="15105" width="29" style="249" customWidth="1"/>
    <col min="15106" max="15106" width="34" style="249" customWidth="1"/>
    <col min="15107" max="15108" width="21.33203125" style="249" customWidth="1"/>
    <col min="15109" max="15109" width="14.5546875" style="249" customWidth="1"/>
    <col min="15110" max="15110" width="9.109375" style="249"/>
    <col min="15111" max="15111" width="12.5546875" style="249" bestFit="1" customWidth="1"/>
    <col min="15112" max="15356" width="9.109375" style="249"/>
    <col min="15357" max="15357" width="8" style="249" customWidth="1"/>
    <col min="15358" max="15358" width="118.109375" style="249" customWidth="1"/>
    <col min="15359" max="15359" width="21.44140625" style="249" customWidth="1"/>
    <col min="15360" max="15360" width="24" style="249" customWidth="1"/>
    <col min="15361" max="15361" width="29" style="249" customWidth="1"/>
    <col min="15362" max="15362" width="34" style="249" customWidth="1"/>
    <col min="15363" max="15364" width="21.33203125" style="249" customWidth="1"/>
    <col min="15365" max="15365" width="14.5546875" style="249" customWidth="1"/>
    <col min="15366" max="15366" width="9.109375" style="249"/>
    <col min="15367" max="15367" width="12.5546875" style="249" bestFit="1" customWidth="1"/>
    <col min="15368" max="15612" width="9.109375" style="249"/>
    <col min="15613" max="15613" width="8" style="249" customWidth="1"/>
    <col min="15614" max="15614" width="118.109375" style="249" customWidth="1"/>
    <col min="15615" max="15615" width="21.44140625" style="249" customWidth="1"/>
    <col min="15616" max="15616" width="24" style="249" customWidth="1"/>
    <col min="15617" max="15617" width="29" style="249" customWidth="1"/>
    <col min="15618" max="15618" width="34" style="249" customWidth="1"/>
    <col min="15619" max="15620" width="21.33203125" style="249" customWidth="1"/>
    <col min="15621" max="15621" width="14.5546875" style="249" customWidth="1"/>
    <col min="15622" max="15622" width="9.109375" style="249"/>
    <col min="15623" max="15623" width="12.5546875" style="249" bestFit="1" customWidth="1"/>
    <col min="15624" max="15868" width="9.109375" style="249"/>
    <col min="15869" max="15869" width="8" style="249" customWidth="1"/>
    <col min="15870" max="15870" width="118.109375" style="249" customWidth="1"/>
    <col min="15871" max="15871" width="21.44140625" style="249" customWidth="1"/>
    <col min="15872" max="15872" width="24" style="249" customWidth="1"/>
    <col min="15873" max="15873" width="29" style="249" customWidth="1"/>
    <col min="15874" max="15874" width="34" style="249" customWidth="1"/>
    <col min="15875" max="15876" width="21.33203125" style="249" customWidth="1"/>
    <col min="15877" max="15877" width="14.5546875" style="249" customWidth="1"/>
    <col min="15878" max="15878" width="9.109375" style="249"/>
    <col min="15879" max="15879" width="12.5546875" style="249" bestFit="1" customWidth="1"/>
    <col min="15880" max="16124" width="9.109375" style="249"/>
    <col min="16125" max="16125" width="8" style="249" customWidth="1"/>
    <col min="16126" max="16126" width="118.109375" style="249" customWidth="1"/>
    <col min="16127" max="16127" width="21.44140625" style="249" customWidth="1"/>
    <col min="16128" max="16128" width="24" style="249" customWidth="1"/>
    <col min="16129" max="16129" width="29" style="249" customWidth="1"/>
    <col min="16130" max="16130" width="34" style="249" customWidth="1"/>
    <col min="16131" max="16132" width="21.33203125" style="249" customWidth="1"/>
    <col min="16133" max="16133" width="14.5546875" style="249" customWidth="1"/>
    <col min="16134" max="16134" width="9.109375" style="249"/>
    <col min="16135" max="16135" width="12.5546875" style="249" bestFit="1" customWidth="1"/>
    <col min="16136" max="16384" width="9.109375" style="249"/>
  </cols>
  <sheetData>
    <row r="1" spans="1:7" x14ac:dyDescent="0.3">
      <c r="F1" s="72" t="s">
        <v>435</v>
      </c>
    </row>
    <row r="3" spans="1:7" s="255" customFormat="1" ht="28.95" customHeight="1" x14ac:dyDescent="0.3">
      <c r="A3" s="1200" t="s">
        <v>1014</v>
      </c>
      <c r="B3" s="1205"/>
      <c r="C3" s="1205"/>
      <c r="D3" s="1205"/>
      <c r="E3" s="1205"/>
      <c r="F3" s="1205"/>
    </row>
    <row r="4" spans="1:7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</row>
    <row r="5" spans="1:7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5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5"/>
    </row>
    <row r="8" spans="1:7" ht="15.6" x14ac:dyDescent="0.3">
      <c r="B8" s="258"/>
    </row>
    <row r="9" spans="1:7" ht="18" x14ac:dyDescent="0.35">
      <c r="A9" s="1206" t="s">
        <v>282</v>
      </c>
      <c r="B9" s="1206" t="s">
        <v>297</v>
      </c>
      <c r="C9" s="1243" t="s">
        <v>366</v>
      </c>
      <c r="D9" s="1244"/>
      <c r="E9" s="1243" t="s">
        <v>367</v>
      </c>
      <c r="F9" s="1244"/>
    </row>
    <row r="10" spans="1:7" ht="75" customHeight="1" x14ac:dyDescent="0.3">
      <c r="A10" s="1206"/>
      <c r="B10" s="1206"/>
      <c r="C10" s="364" t="s">
        <v>354</v>
      </c>
      <c r="D10" s="364" t="s">
        <v>368</v>
      </c>
      <c r="E10" s="364" t="s">
        <v>354</v>
      </c>
      <c r="F10" s="364" t="s">
        <v>368</v>
      </c>
    </row>
    <row r="11" spans="1:7" ht="18" x14ac:dyDescent="0.3">
      <c r="A11" s="364">
        <v>1</v>
      </c>
      <c r="B11" s="364">
        <v>2</v>
      </c>
      <c r="C11" s="365">
        <v>3</v>
      </c>
      <c r="D11" s="365">
        <v>4</v>
      </c>
      <c r="E11" s="365">
        <v>5</v>
      </c>
      <c r="F11" s="366">
        <v>6</v>
      </c>
    </row>
    <row r="12" spans="1:7" ht="18" hidden="1" x14ac:dyDescent="0.35">
      <c r="A12" s="279">
        <v>1</v>
      </c>
      <c r="B12" s="280" t="s">
        <v>369</v>
      </c>
      <c r="C12" s="281" t="s">
        <v>305</v>
      </c>
      <c r="D12" s="284">
        <f>SUM(D14:D15)</f>
        <v>0</v>
      </c>
      <c r="E12" s="577" t="s">
        <v>305</v>
      </c>
      <c r="F12" s="284">
        <f>SUM(F13:F15)</f>
        <v>0</v>
      </c>
    </row>
    <row r="13" spans="1:7" ht="18" hidden="1" x14ac:dyDescent="0.35">
      <c r="A13" s="270"/>
      <c r="B13" s="271" t="s">
        <v>199</v>
      </c>
      <c r="C13" s="272"/>
      <c r="D13" s="273"/>
      <c r="E13" s="578"/>
      <c r="F13" s="273"/>
    </row>
    <row r="14" spans="1:7" ht="22.5" hidden="1" customHeight="1" x14ac:dyDescent="0.35">
      <c r="A14" s="270"/>
      <c r="B14" s="271"/>
      <c r="C14" s="272"/>
      <c r="D14" s="273"/>
      <c r="E14" s="578"/>
      <c r="F14" s="273"/>
    </row>
    <row r="15" spans="1:7" ht="18" hidden="1" x14ac:dyDescent="0.35">
      <c r="A15" s="270"/>
      <c r="B15" s="271"/>
      <c r="C15" s="272"/>
      <c r="D15" s="273"/>
      <c r="E15" s="578"/>
      <c r="F15" s="273"/>
    </row>
    <row r="16" spans="1:7" ht="18" hidden="1" x14ac:dyDescent="0.35">
      <c r="A16" s="279">
        <v>2</v>
      </c>
      <c r="B16" s="280" t="s">
        <v>370</v>
      </c>
      <c r="C16" s="281" t="s">
        <v>305</v>
      </c>
      <c r="D16" s="284">
        <f>SUM(D18:D19)</f>
        <v>0</v>
      </c>
      <c r="E16" s="577" t="s">
        <v>305</v>
      </c>
      <c r="F16" s="284">
        <f>SUM(F17:F19)</f>
        <v>0</v>
      </c>
    </row>
    <row r="17" spans="1:6" ht="18" hidden="1" x14ac:dyDescent="0.35">
      <c r="A17" s="270"/>
      <c r="B17" s="271" t="s">
        <v>199</v>
      </c>
      <c r="C17" s="272"/>
      <c r="D17" s="273"/>
      <c r="E17" s="578"/>
      <c r="F17" s="273"/>
    </row>
    <row r="18" spans="1:6" ht="18" hidden="1" x14ac:dyDescent="0.35">
      <c r="A18" s="270"/>
      <c r="B18" s="271"/>
      <c r="C18" s="272"/>
      <c r="D18" s="273"/>
      <c r="E18" s="578"/>
      <c r="F18" s="273"/>
    </row>
    <row r="19" spans="1:6" ht="18" hidden="1" x14ac:dyDescent="0.35">
      <c r="A19" s="270"/>
      <c r="B19" s="271"/>
      <c r="C19" s="272"/>
      <c r="D19" s="273"/>
      <c r="E19" s="578"/>
      <c r="F19" s="273"/>
    </row>
    <row r="20" spans="1:6" s="255" customFormat="1" ht="17.399999999999999" hidden="1" x14ac:dyDescent="0.3">
      <c r="A20" s="264">
        <v>3</v>
      </c>
      <c r="B20" s="265" t="s">
        <v>372</v>
      </c>
      <c r="C20" s="266" t="s">
        <v>305</v>
      </c>
      <c r="D20" s="267">
        <f>SUM(D22:D32)</f>
        <v>0</v>
      </c>
      <c r="E20" s="579" t="s">
        <v>305</v>
      </c>
      <c r="F20" s="267">
        <f>SUM(F21:F28)</f>
        <v>0</v>
      </c>
    </row>
    <row r="21" spans="1:6" ht="18" hidden="1" x14ac:dyDescent="0.35">
      <c r="A21" s="270"/>
      <c r="B21" s="271" t="s">
        <v>199</v>
      </c>
      <c r="C21" s="272"/>
      <c r="D21" s="273"/>
      <c r="E21" s="578"/>
      <c r="F21" s="273"/>
    </row>
    <row r="22" spans="1:6" ht="42" hidden="1" customHeight="1" x14ac:dyDescent="0.35">
      <c r="A22" s="270"/>
      <c r="B22" s="286" t="s">
        <v>765</v>
      </c>
      <c r="C22" s="272"/>
      <c r="D22" s="273"/>
      <c r="E22" s="578"/>
      <c r="F22" s="273"/>
    </row>
    <row r="23" spans="1:6" ht="42" hidden="1" customHeight="1" x14ac:dyDescent="0.35">
      <c r="A23" s="270"/>
      <c r="B23" s="286" t="s">
        <v>766</v>
      </c>
      <c r="C23" s="272"/>
      <c r="D23" s="273"/>
      <c r="E23" s="578"/>
      <c r="F23" s="273"/>
    </row>
    <row r="24" spans="1:6" ht="42" hidden="1" customHeight="1" x14ac:dyDescent="0.35">
      <c r="A24" s="270"/>
      <c r="B24" s="286" t="s">
        <v>767</v>
      </c>
      <c r="C24" s="272"/>
      <c r="D24" s="273"/>
      <c r="E24" s="578"/>
      <c r="F24" s="273"/>
    </row>
    <row r="25" spans="1:6" ht="42" hidden="1" customHeight="1" x14ac:dyDescent="0.35">
      <c r="A25" s="270"/>
      <c r="B25" s="286" t="s">
        <v>768</v>
      </c>
      <c r="C25" s="272"/>
      <c r="D25" s="273"/>
      <c r="E25" s="578"/>
      <c r="F25" s="273"/>
    </row>
    <row r="26" spans="1:6" ht="42" hidden="1" customHeight="1" x14ac:dyDescent="0.35">
      <c r="A26" s="270"/>
      <c r="B26" s="286" t="s">
        <v>769</v>
      </c>
      <c r="C26" s="272"/>
      <c r="D26" s="273"/>
      <c r="E26" s="578"/>
      <c r="F26" s="273"/>
    </row>
    <row r="27" spans="1:6" ht="23.4" hidden="1" customHeight="1" x14ac:dyDescent="0.35">
      <c r="A27" s="270"/>
      <c r="B27" s="286"/>
      <c r="C27" s="272"/>
      <c r="D27" s="273"/>
      <c r="E27" s="578"/>
      <c r="F27" s="273"/>
    </row>
    <row r="28" spans="1:6" ht="24" hidden="1" customHeight="1" x14ac:dyDescent="0.35">
      <c r="A28" s="270"/>
      <c r="B28" s="287"/>
      <c r="C28" s="272"/>
      <c r="D28" s="273"/>
      <c r="E28" s="578"/>
      <c r="F28" s="273"/>
    </row>
    <row r="29" spans="1:6" ht="20.25" hidden="1" customHeight="1" x14ac:dyDescent="0.35">
      <c r="A29" s="279">
        <v>4</v>
      </c>
      <c r="B29" s="280" t="s">
        <v>373</v>
      </c>
      <c r="C29" s="281" t="s">
        <v>305</v>
      </c>
      <c r="D29" s="284">
        <f>SUM(D32:D32)</f>
        <v>0</v>
      </c>
      <c r="E29" s="577" t="s">
        <v>305</v>
      </c>
      <c r="F29" s="284">
        <f>SUM(F30:F32)</f>
        <v>0</v>
      </c>
    </row>
    <row r="30" spans="1:6" ht="18" hidden="1" x14ac:dyDescent="0.35">
      <c r="A30" s="270"/>
      <c r="B30" s="286" t="s">
        <v>199</v>
      </c>
      <c r="C30" s="272"/>
      <c r="D30" s="273"/>
      <c r="E30" s="578"/>
      <c r="F30" s="273"/>
    </row>
    <row r="31" spans="1:6" ht="18" hidden="1" x14ac:dyDescent="0.35">
      <c r="A31" s="270"/>
      <c r="B31" s="286"/>
      <c r="C31" s="272"/>
      <c r="D31" s="273"/>
      <c r="E31" s="578"/>
      <c r="F31" s="273"/>
    </row>
    <row r="32" spans="1:6" ht="18" hidden="1" x14ac:dyDescent="0.35">
      <c r="A32" s="270"/>
      <c r="B32" s="286"/>
      <c r="C32" s="272"/>
      <c r="D32" s="273"/>
      <c r="E32" s="578"/>
      <c r="F32" s="273"/>
    </row>
    <row r="33" spans="1:6" ht="17.399999999999999" x14ac:dyDescent="0.3">
      <c r="A33" s="264">
        <v>1</v>
      </c>
      <c r="B33" s="265" t="s">
        <v>374</v>
      </c>
      <c r="C33" s="266" t="s">
        <v>305</v>
      </c>
      <c r="D33" s="267">
        <f>SUM(D34:D37)</f>
        <v>0</v>
      </c>
      <c r="E33" s="579" t="s">
        <v>305</v>
      </c>
      <c r="F33" s="267">
        <f>SUM(F34:F37)</f>
        <v>10000</v>
      </c>
    </row>
    <row r="34" spans="1:6" ht="18" x14ac:dyDescent="0.35">
      <c r="A34" s="289"/>
      <c r="B34" s="290" t="s">
        <v>199</v>
      </c>
      <c r="C34" s="272"/>
      <c r="D34" s="273"/>
      <c r="E34" s="578"/>
      <c r="F34" s="273"/>
    </row>
    <row r="35" spans="1:6" ht="36" x14ac:dyDescent="0.35">
      <c r="A35" s="270"/>
      <c r="B35" s="275" t="s">
        <v>770</v>
      </c>
      <c r="C35" s="272"/>
      <c r="D35" s="273"/>
      <c r="E35" s="578"/>
      <c r="F35" s="273">
        <v>10000</v>
      </c>
    </row>
    <row r="36" spans="1:6" ht="18" x14ac:dyDescent="0.35">
      <c r="A36" s="270"/>
      <c r="B36" s="286"/>
      <c r="C36" s="272"/>
      <c r="D36" s="273"/>
      <c r="E36" s="578"/>
      <c r="F36" s="291"/>
    </row>
    <row r="37" spans="1:6" ht="18" x14ac:dyDescent="0.35">
      <c r="A37" s="270"/>
      <c r="B37" s="271"/>
      <c r="C37" s="272"/>
      <c r="D37" s="273"/>
      <c r="E37" s="578"/>
      <c r="F37" s="273"/>
    </row>
    <row r="38" spans="1:6" s="255" customFormat="1" ht="17.399999999999999" x14ac:dyDescent="0.3">
      <c r="A38" s="264"/>
      <c r="B38" s="265" t="s">
        <v>295</v>
      </c>
      <c r="C38" s="266" t="s">
        <v>305</v>
      </c>
      <c r="D38" s="267">
        <f>D29+D20+D16+D12+D33</f>
        <v>0</v>
      </c>
      <c r="E38" s="579" t="s">
        <v>10</v>
      </c>
      <c r="F38" s="267">
        <f>F29+F20+F16+F12+F33</f>
        <v>10000</v>
      </c>
    </row>
    <row r="39" spans="1:6" x14ac:dyDescent="0.3">
      <c r="F39" s="570"/>
    </row>
    <row r="40" spans="1:6" x14ac:dyDescent="0.3">
      <c r="F40" s="570"/>
    </row>
    <row r="41" spans="1:6" ht="18" x14ac:dyDescent="0.3">
      <c r="A41" s="34" t="s">
        <v>671</v>
      </c>
      <c r="B41" s="35"/>
      <c r="C41" s="35"/>
      <c r="D41" s="115"/>
      <c r="E41" s="35"/>
      <c r="F41" s="115" t="s">
        <v>1143</v>
      </c>
    </row>
    <row r="42" spans="1:6" x14ac:dyDescent="0.3">
      <c r="A42" s="66"/>
      <c r="B42" s="66"/>
      <c r="C42" s="66"/>
      <c r="D42" s="67" t="s">
        <v>131</v>
      </c>
      <c r="E42" s="66"/>
      <c r="F42" s="67" t="s">
        <v>132</v>
      </c>
    </row>
    <row r="43" spans="1:6" ht="15.6" x14ac:dyDescent="0.3">
      <c r="A43" s="63"/>
      <c r="B43" s="63"/>
      <c r="C43" s="63"/>
      <c r="D43" s="63"/>
      <c r="E43" s="63"/>
      <c r="F43" s="63"/>
    </row>
    <row r="44" spans="1:6" ht="18" x14ac:dyDescent="0.3">
      <c r="A44" s="34" t="s">
        <v>133</v>
      </c>
      <c r="B44" s="35"/>
      <c r="C44" s="35"/>
      <c r="D44" s="115"/>
      <c r="E44" s="35"/>
      <c r="F44" s="115" t="s">
        <v>1144</v>
      </c>
    </row>
    <row r="45" spans="1:6" x14ac:dyDescent="0.3">
      <c r="A45" s="66"/>
      <c r="B45" s="66"/>
      <c r="C45" s="66"/>
      <c r="D45" s="67" t="s">
        <v>131</v>
      </c>
      <c r="E45" s="66"/>
      <c r="F45" s="67" t="s">
        <v>132</v>
      </c>
    </row>
    <row r="48" spans="1:6" ht="21" x14ac:dyDescent="0.4">
      <c r="B48" s="583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-0.499984740745262"/>
    <pageSetUpPr fitToPage="1"/>
  </sheetPr>
  <dimension ref="A2:D17"/>
  <sheetViews>
    <sheetView view="pageBreakPreview" zoomScaleSheetLayoutView="100" workbookViewId="0"/>
  </sheetViews>
  <sheetFormatPr defaultColWidth="9.109375" defaultRowHeight="14.4" x14ac:dyDescent="0.3"/>
  <cols>
    <col min="1" max="1" width="91" customWidth="1"/>
    <col min="2" max="4" width="26.44140625" customWidth="1"/>
    <col min="5" max="6" width="20.109375" customWidth="1"/>
  </cols>
  <sheetData>
    <row r="2" spans="1:4" x14ac:dyDescent="0.3">
      <c r="D2" t="s">
        <v>423</v>
      </c>
    </row>
    <row r="4" spans="1:4" x14ac:dyDescent="0.3">
      <c r="A4" t="s">
        <v>424</v>
      </c>
    </row>
    <row r="5" spans="1:4" x14ac:dyDescent="0.3">
      <c r="B5" s="1160"/>
      <c r="C5" s="1160"/>
      <c r="D5" s="1160"/>
    </row>
    <row r="6" spans="1:4" x14ac:dyDescent="0.3">
      <c r="A6" s="1160" t="s">
        <v>0</v>
      </c>
      <c r="B6" s="1160" t="s">
        <v>269</v>
      </c>
      <c r="C6" s="1160"/>
      <c r="D6" s="1160"/>
    </row>
    <row r="7" spans="1:4" x14ac:dyDescent="0.3">
      <c r="A7" s="1160"/>
      <c r="B7" t="s">
        <v>979</v>
      </c>
      <c r="C7" t="s">
        <v>980</v>
      </c>
      <c r="D7" t="s">
        <v>981</v>
      </c>
    </row>
    <row r="8" spans="1:4" x14ac:dyDescent="0.3">
      <c r="A8">
        <v>1</v>
      </c>
      <c r="B8">
        <v>2</v>
      </c>
      <c r="C8">
        <v>3</v>
      </c>
      <c r="D8">
        <v>4</v>
      </c>
    </row>
    <row r="9" spans="1:4" x14ac:dyDescent="0.3">
      <c r="A9" t="s">
        <v>270</v>
      </c>
    </row>
    <row r="10" spans="1:4" x14ac:dyDescent="0.3">
      <c r="A10" t="s">
        <v>247</v>
      </c>
      <c r="B10">
        <f>B9</f>
        <v>0</v>
      </c>
      <c r="C10">
        <f>C9</f>
        <v>0</v>
      </c>
      <c r="D10">
        <f>D9</f>
        <v>0</v>
      </c>
    </row>
    <row r="13" spans="1:4" ht="18" customHeight="1" x14ac:dyDescent="0.3">
      <c r="A13" t="s">
        <v>672</v>
      </c>
      <c r="D13" t="s">
        <v>1143</v>
      </c>
    </row>
    <row r="14" spans="1:4" ht="18" customHeight="1" x14ac:dyDescent="0.3">
      <c r="A14" t="s">
        <v>260</v>
      </c>
      <c r="B14" t="s">
        <v>131</v>
      </c>
      <c r="D14" t="s">
        <v>132</v>
      </c>
    </row>
    <row r="15" spans="1:4" ht="18" customHeight="1" x14ac:dyDescent="0.3"/>
    <row r="16" spans="1:4" ht="18" customHeight="1" x14ac:dyDescent="0.3">
      <c r="A16" t="s">
        <v>674</v>
      </c>
      <c r="D16" t="s">
        <v>1144</v>
      </c>
    </row>
    <row r="17" spans="2:4" ht="18" customHeight="1" x14ac:dyDescent="0.3">
      <c r="B17" t="s">
        <v>131</v>
      </c>
      <c r="D17" t="s">
        <v>132</v>
      </c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9">
    <tabColor rgb="FFFFC000"/>
    <pageSetUpPr fitToPage="1"/>
  </sheetPr>
  <dimension ref="A1:W215"/>
  <sheetViews>
    <sheetView view="pageBreakPreview" topLeftCell="A25" zoomScale="70" zoomScaleSheetLayoutView="70" workbookViewId="0">
      <selection activeCell="F30" sqref="F30"/>
    </sheetView>
  </sheetViews>
  <sheetFormatPr defaultRowHeight="18" x14ac:dyDescent="0.35"/>
  <cols>
    <col min="1" max="1" width="8.109375" style="249" customWidth="1"/>
    <col min="2" max="2" width="85.109375" style="249" customWidth="1"/>
    <col min="3" max="5" width="16.3320312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34.5546875" style="584" customWidth="1"/>
    <col min="11" max="11" width="35.44140625" style="536" customWidth="1"/>
    <col min="12" max="13" width="24.33203125" style="554" customWidth="1"/>
    <col min="14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3" x14ac:dyDescent="0.35">
      <c r="F1" s="72" t="s">
        <v>436</v>
      </c>
    </row>
    <row r="3" spans="1:13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3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541"/>
      <c r="L4" s="542"/>
      <c r="M4" s="542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543"/>
      <c r="L5" s="572"/>
      <c r="M5" s="572"/>
    </row>
    <row r="6" spans="1:13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16"/>
      <c r="I6" s="16"/>
      <c r="J6" s="5"/>
      <c r="K6" s="536"/>
      <c r="L6" s="412"/>
      <c r="M6" s="412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36"/>
      <c r="L7" s="412"/>
      <c r="M7" s="412"/>
    </row>
    <row r="8" spans="1:13" x14ac:dyDescent="0.35">
      <c r="B8" s="322"/>
      <c r="C8" s="322"/>
    </row>
    <row r="9" spans="1:13" x14ac:dyDescent="0.35">
      <c r="A9" s="1206" t="s">
        <v>282</v>
      </c>
      <c r="B9" s="1206" t="s">
        <v>297</v>
      </c>
      <c r="C9" s="1246" t="s">
        <v>366</v>
      </c>
      <c r="D9" s="1247"/>
      <c r="E9" s="1248" t="s">
        <v>367</v>
      </c>
      <c r="F9" s="1247"/>
    </row>
    <row r="10" spans="1:13" ht="36" x14ac:dyDescent="0.35">
      <c r="A10" s="1245"/>
      <c r="B10" s="1245"/>
      <c r="C10" s="585" t="s">
        <v>375</v>
      </c>
      <c r="D10" s="437" t="s">
        <v>376</v>
      </c>
      <c r="E10" s="437" t="s">
        <v>375</v>
      </c>
      <c r="F10" s="437" t="s">
        <v>376</v>
      </c>
    </row>
    <row r="11" spans="1:13" ht="43.5" customHeight="1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574" t="s">
        <v>357</v>
      </c>
      <c r="H11" s="575" t="s">
        <v>302</v>
      </c>
      <c r="I11" s="575" t="s">
        <v>303</v>
      </c>
      <c r="J11" s="261" t="s">
        <v>551</v>
      </c>
      <c r="K11" s="536" t="s">
        <v>1036</v>
      </c>
      <c r="L11" s="394" t="s">
        <v>1017</v>
      </c>
      <c r="M11" s="394"/>
    </row>
    <row r="12" spans="1:13" ht="21" customHeight="1" x14ac:dyDescent="0.35">
      <c r="A12" s="1204" t="s">
        <v>999</v>
      </c>
      <c r="B12" s="1204"/>
      <c r="C12" s="1204"/>
      <c r="D12" s="1204"/>
      <c r="E12" s="1204"/>
      <c r="F12" s="1204"/>
      <c r="G12" s="507" t="s">
        <v>1033</v>
      </c>
      <c r="H12" s="576"/>
      <c r="I12" s="576"/>
      <c r="J12" s="576"/>
      <c r="L12" s="396" t="s">
        <v>1012</v>
      </c>
      <c r="M12" s="396" t="s">
        <v>1013</v>
      </c>
    </row>
    <row r="13" spans="1:13" s="338" customFormat="1" ht="48" customHeight="1" x14ac:dyDescent="0.35">
      <c r="A13" s="586">
        <v>1</v>
      </c>
      <c r="B13" s="342" t="s">
        <v>377</v>
      </c>
      <c r="C13" s="340" t="s">
        <v>305</v>
      </c>
      <c r="D13" s="341">
        <f>SUM(D14:D16)</f>
        <v>0</v>
      </c>
      <c r="E13" s="577" t="s">
        <v>305</v>
      </c>
      <c r="F13" s="341">
        <f>SUM(F14:F16)</f>
        <v>0</v>
      </c>
      <c r="G13" s="587"/>
      <c r="H13" s="587"/>
      <c r="I13" s="587"/>
      <c r="J13" s="269"/>
      <c r="K13" s="536"/>
      <c r="L13" s="588"/>
      <c r="M13" s="588"/>
    </row>
    <row r="14" spans="1:13" ht="21.6" customHeight="1" x14ac:dyDescent="0.35">
      <c r="A14" s="589"/>
      <c r="B14" s="286" t="s">
        <v>378</v>
      </c>
      <c r="C14" s="326"/>
      <c r="D14" s="273"/>
      <c r="E14" s="590"/>
      <c r="F14" s="273"/>
      <c r="G14" s="360"/>
      <c r="H14" s="360"/>
      <c r="I14" s="360">
        <f t="shared" ref="I14:I37" si="0">F14-H14</f>
        <v>0</v>
      </c>
      <c r="J14" s="269">
        <f t="shared" ref="J14:J41" si="1">F14-G14</f>
        <v>0</v>
      </c>
    </row>
    <row r="15" spans="1:13" ht="27.6" customHeight="1" x14ac:dyDescent="0.35">
      <c r="A15" s="589"/>
      <c r="B15" s="286"/>
      <c r="C15" s="326"/>
      <c r="D15" s="273"/>
      <c r="E15" s="590"/>
      <c r="F15" s="273"/>
      <c r="G15" s="360"/>
      <c r="H15" s="360"/>
      <c r="I15" s="360">
        <f t="shared" si="0"/>
        <v>0</v>
      </c>
      <c r="J15" s="269">
        <f t="shared" si="1"/>
        <v>0</v>
      </c>
    </row>
    <row r="16" spans="1:13" ht="31.8" customHeight="1" x14ac:dyDescent="0.35">
      <c r="A16" s="589"/>
      <c r="B16" s="270"/>
      <c r="C16" s="326"/>
      <c r="D16" s="273"/>
      <c r="E16" s="590"/>
      <c r="F16" s="273"/>
      <c r="G16" s="360"/>
      <c r="H16" s="360"/>
      <c r="I16" s="360">
        <f t="shared" si="0"/>
        <v>0</v>
      </c>
      <c r="J16" s="269">
        <f t="shared" si="1"/>
        <v>0</v>
      </c>
    </row>
    <row r="17" spans="1:23" s="338" customFormat="1" ht="51" customHeight="1" x14ac:dyDescent="0.35">
      <c r="A17" s="586">
        <v>2</v>
      </c>
      <c r="B17" s="342" t="s">
        <v>379</v>
      </c>
      <c r="C17" s="340" t="s">
        <v>305</v>
      </c>
      <c r="D17" s="341">
        <f>SUM(D18:D20)</f>
        <v>0</v>
      </c>
      <c r="E17" s="577" t="s">
        <v>305</v>
      </c>
      <c r="F17" s="341">
        <f>SUM(F18:F20)</f>
        <v>0</v>
      </c>
      <c r="G17" s="587"/>
      <c r="H17" s="587"/>
      <c r="I17" s="587"/>
      <c r="J17" s="269"/>
      <c r="K17" s="536"/>
      <c r="L17" s="588"/>
      <c r="M17" s="588"/>
    </row>
    <row r="18" spans="1:23" ht="15" hidden="1" customHeight="1" x14ac:dyDescent="0.35">
      <c r="A18" s="589"/>
      <c r="B18" s="286" t="s">
        <v>199</v>
      </c>
      <c r="C18" s="326"/>
      <c r="D18" s="273"/>
      <c r="E18" s="590"/>
      <c r="F18" s="273"/>
      <c r="G18" s="360"/>
      <c r="H18" s="360"/>
      <c r="I18" s="360">
        <f t="shared" si="0"/>
        <v>0</v>
      </c>
      <c r="J18" s="269"/>
    </row>
    <row r="19" spans="1:23" ht="30" customHeight="1" x14ac:dyDescent="0.35">
      <c r="A19" s="589"/>
      <c r="B19" s="286"/>
      <c r="C19" s="326"/>
      <c r="D19" s="273"/>
      <c r="E19" s="590"/>
      <c r="F19" s="273"/>
      <c r="G19" s="360"/>
      <c r="H19" s="360"/>
      <c r="I19" s="360">
        <f t="shared" si="0"/>
        <v>0</v>
      </c>
      <c r="J19" s="269"/>
    </row>
    <row r="20" spans="1:23" ht="31.8" customHeight="1" x14ac:dyDescent="0.35">
      <c r="A20" s="589"/>
      <c r="B20" s="286"/>
      <c r="C20" s="326"/>
      <c r="D20" s="273"/>
      <c r="E20" s="590"/>
      <c r="F20" s="273"/>
      <c r="G20" s="360"/>
      <c r="H20" s="360"/>
      <c r="I20" s="360">
        <f t="shared" si="0"/>
        <v>0</v>
      </c>
      <c r="J20" s="269"/>
    </row>
    <row r="21" spans="1:23" s="338" customFormat="1" ht="21.6" customHeight="1" x14ac:dyDescent="0.35">
      <c r="A21" s="346">
        <v>3</v>
      </c>
      <c r="B21" s="336" t="s">
        <v>380</v>
      </c>
      <c r="C21" s="59" t="s">
        <v>305</v>
      </c>
      <c r="D21" s="337">
        <f>SUM(D22:D24)</f>
        <v>0</v>
      </c>
      <c r="E21" s="579" t="s">
        <v>305</v>
      </c>
      <c r="F21" s="337">
        <f>SUM(F22:F27)</f>
        <v>15000</v>
      </c>
      <c r="G21" s="587"/>
      <c r="H21" s="587"/>
      <c r="I21" s="587"/>
      <c r="J21" s="269"/>
      <c r="K21" s="536"/>
      <c r="L21" s="588"/>
      <c r="M21" s="588"/>
    </row>
    <row r="22" spans="1:23" ht="47.4" customHeight="1" x14ac:dyDescent="0.35">
      <c r="A22" s="589"/>
      <c r="B22" s="286" t="s">
        <v>199</v>
      </c>
      <c r="C22" s="326"/>
      <c r="D22" s="273"/>
      <c r="E22" s="590"/>
      <c r="F22" s="273"/>
      <c r="G22" s="360"/>
      <c r="H22" s="360"/>
      <c r="I22" s="360">
        <f t="shared" si="0"/>
        <v>0</v>
      </c>
      <c r="J22" s="269">
        <f t="shared" si="1"/>
        <v>0</v>
      </c>
      <c r="W22" s="249" t="s">
        <v>371</v>
      </c>
    </row>
    <row r="23" spans="1:23" ht="36" hidden="1" x14ac:dyDescent="0.35">
      <c r="A23" s="589"/>
      <c r="B23" s="343" t="s">
        <v>771</v>
      </c>
      <c r="C23" s="326"/>
      <c r="D23" s="273"/>
      <c r="E23" s="590"/>
      <c r="F23" s="273"/>
      <c r="G23" s="360"/>
      <c r="H23" s="591"/>
      <c r="I23" s="360">
        <f t="shared" si="0"/>
        <v>0</v>
      </c>
      <c r="J23" s="269">
        <f t="shared" si="1"/>
        <v>0</v>
      </c>
    </row>
    <row r="24" spans="1:23" ht="36" hidden="1" x14ac:dyDescent="0.35">
      <c r="A24" s="589"/>
      <c r="B24" s="592" t="s">
        <v>774</v>
      </c>
      <c r="C24" s="326"/>
      <c r="D24" s="273"/>
      <c r="E24" s="590"/>
      <c r="F24" s="273"/>
      <c r="G24" s="360"/>
      <c r="H24" s="591"/>
      <c r="I24" s="360">
        <f t="shared" si="0"/>
        <v>0</v>
      </c>
      <c r="J24" s="269">
        <f t="shared" si="1"/>
        <v>0</v>
      </c>
    </row>
    <row r="25" spans="1:23" ht="32.4" customHeight="1" x14ac:dyDescent="0.35">
      <c r="A25" s="589"/>
      <c r="B25" s="592" t="s">
        <v>775</v>
      </c>
      <c r="C25" s="326"/>
      <c r="D25" s="273"/>
      <c r="E25" s="590"/>
      <c r="F25" s="273"/>
      <c r="G25" s="360"/>
      <c r="H25" s="591"/>
      <c r="I25" s="360">
        <f t="shared" ref="I25:I26" si="2">F25-H25</f>
        <v>0</v>
      </c>
      <c r="J25" s="269">
        <f t="shared" ref="J25:J26" si="3">F25-G25</f>
        <v>0</v>
      </c>
    </row>
    <row r="26" spans="1:23" ht="36" x14ac:dyDescent="0.35">
      <c r="A26" s="589"/>
      <c r="B26" s="286" t="s">
        <v>772</v>
      </c>
      <c r="C26" s="326"/>
      <c r="D26" s="273"/>
      <c r="E26" s="590"/>
      <c r="F26" s="273">
        <v>15000</v>
      </c>
      <c r="G26" s="360"/>
      <c r="H26" s="591"/>
      <c r="I26" s="360">
        <f t="shared" si="2"/>
        <v>15000</v>
      </c>
      <c r="J26" s="269">
        <f t="shared" si="3"/>
        <v>15000</v>
      </c>
    </row>
    <row r="27" spans="1:23" x14ac:dyDescent="0.35">
      <c r="A27" s="589"/>
      <c r="B27" s="286"/>
      <c r="C27" s="326"/>
      <c r="D27" s="273"/>
      <c r="E27" s="590"/>
      <c r="F27" s="273"/>
      <c r="G27" s="360"/>
      <c r="H27" s="360"/>
      <c r="I27" s="360">
        <f t="shared" si="0"/>
        <v>0</v>
      </c>
      <c r="J27" s="269">
        <f t="shared" si="1"/>
        <v>0</v>
      </c>
    </row>
    <row r="28" spans="1:23" s="338" customFormat="1" ht="21.6" customHeight="1" x14ac:dyDescent="0.35">
      <c r="A28" s="346">
        <v>4</v>
      </c>
      <c r="B28" s="336" t="s">
        <v>381</v>
      </c>
      <c r="C28" s="59" t="s">
        <v>305</v>
      </c>
      <c r="D28" s="337">
        <f>SUM(D29:D37)</f>
        <v>0</v>
      </c>
      <c r="E28" s="579" t="s">
        <v>305</v>
      </c>
      <c r="F28" s="337">
        <f>SUM(F30:F41)</f>
        <v>200000</v>
      </c>
      <c r="G28" s="587"/>
      <c r="H28" s="587"/>
      <c r="I28" s="587"/>
      <c r="J28" s="269"/>
      <c r="K28" s="536"/>
      <c r="L28" s="588"/>
      <c r="M28" s="588"/>
    </row>
    <row r="29" spans="1:23" x14ac:dyDescent="0.35">
      <c r="A29" s="593"/>
      <c r="B29" s="286" t="s">
        <v>199</v>
      </c>
      <c r="C29" s="326"/>
      <c r="D29" s="273"/>
      <c r="E29" s="590"/>
      <c r="F29" s="273"/>
      <c r="G29" s="360"/>
      <c r="H29" s="360"/>
      <c r="I29" s="360">
        <f t="shared" si="0"/>
        <v>0</v>
      </c>
      <c r="J29" s="269">
        <f t="shared" si="1"/>
        <v>0</v>
      </c>
    </row>
    <row r="30" spans="1:23" ht="36" x14ac:dyDescent="0.35">
      <c r="A30" s="310"/>
      <c r="B30" s="418" t="s">
        <v>773</v>
      </c>
      <c r="C30" s="326"/>
      <c r="D30" s="273"/>
      <c r="E30" s="590"/>
      <c r="F30" s="273">
        <v>10000</v>
      </c>
      <c r="G30" s="360"/>
      <c r="H30" s="360"/>
      <c r="I30" s="360">
        <f t="shared" si="0"/>
        <v>10000</v>
      </c>
      <c r="J30" s="269">
        <f t="shared" si="1"/>
        <v>10000</v>
      </c>
    </row>
    <row r="31" spans="1:23" ht="32.4" customHeight="1" x14ac:dyDescent="0.35">
      <c r="A31" s="310"/>
      <c r="B31" s="418" t="s">
        <v>796</v>
      </c>
      <c r="C31" s="326"/>
      <c r="D31" s="273"/>
      <c r="E31" s="590"/>
      <c r="F31" s="273"/>
      <c r="G31" s="360"/>
      <c r="H31" s="360"/>
      <c r="I31" s="360">
        <f t="shared" si="0"/>
        <v>0</v>
      </c>
      <c r="J31" s="269">
        <f t="shared" si="1"/>
        <v>0</v>
      </c>
    </row>
    <row r="32" spans="1:23" ht="42.6" customHeight="1" x14ac:dyDescent="0.35">
      <c r="A32" s="310"/>
      <c r="B32" s="594" t="s">
        <v>776</v>
      </c>
      <c r="C32" s="326"/>
      <c r="D32" s="273"/>
      <c r="E32" s="590"/>
      <c r="F32" s="273"/>
      <c r="G32" s="360"/>
      <c r="H32" s="360"/>
      <c r="I32" s="360">
        <f t="shared" si="0"/>
        <v>0</v>
      </c>
      <c r="J32" s="269">
        <f t="shared" si="1"/>
        <v>0</v>
      </c>
    </row>
    <row r="33" spans="1:13" ht="42" customHeight="1" x14ac:dyDescent="0.35">
      <c r="A33" s="310"/>
      <c r="B33" s="418" t="s">
        <v>580</v>
      </c>
      <c r="C33" s="326"/>
      <c r="D33" s="273"/>
      <c r="E33" s="590"/>
      <c r="F33" s="273"/>
      <c r="G33" s="360"/>
      <c r="H33" s="360"/>
      <c r="I33" s="360">
        <f t="shared" si="0"/>
        <v>0</v>
      </c>
      <c r="J33" s="269">
        <f t="shared" si="1"/>
        <v>0</v>
      </c>
    </row>
    <row r="34" spans="1:13" x14ac:dyDescent="0.35">
      <c r="A34" s="310"/>
      <c r="B34" s="418" t="s">
        <v>581</v>
      </c>
      <c r="C34" s="326"/>
      <c r="D34" s="273"/>
      <c r="E34" s="590"/>
      <c r="F34" s="273">
        <v>150000</v>
      </c>
      <c r="G34" s="360"/>
      <c r="H34" s="360"/>
      <c r="I34" s="360">
        <f t="shared" si="0"/>
        <v>150000</v>
      </c>
      <c r="J34" s="269">
        <f t="shared" si="1"/>
        <v>150000</v>
      </c>
    </row>
    <row r="35" spans="1:13" ht="43.2" customHeight="1" x14ac:dyDescent="0.35">
      <c r="A35" s="310"/>
      <c r="B35" s="418" t="s">
        <v>1051</v>
      </c>
      <c r="C35" s="326"/>
      <c r="D35" s="273"/>
      <c r="E35" s="590"/>
      <c r="F35" s="273"/>
      <c r="G35" s="360"/>
      <c r="H35" s="360"/>
      <c r="I35" s="360">
        <f t="shared" si="0"/>
        <v>0</v>
      </c>
      <c r="J35" s="269">
        <f t="shared" si="1"/>
        <v>0</v>
      </c>
    </row>
    <row r="36" spans="1:13" x14ac:dyDescent="0.35">
      <c r="A36" s="310"/>
      <c r="B36" s="418" t="s">
        <v>604</v>
      </c>
      <c r="C36" s="326"/>
      <c r="D36" s="273"/>
      <c r="E36" s="590"/>
      <c r="F36" s="273">
        <v>25000</v>
      </c>
      <c r="G36" s="360"/>
      <c r="H36" s="360"/>
      <c r="I36" s="360">
        <f t="shared" si="0"/>
        <v>25000</v>
      </c>
      <c r="J36" s="269">
        <f t="shared" si="1"/>
        <v>25000</v>
      </c>
    </row>
    <row r="37" spans="1:13" x14ac:dyDescent="0.35">
      <c r="A37" s="310"/>
      <c r="B37" s="595" t="s">
        <v>498</v>
      </c>
      <c r="C37" s="326"/>
      <c r="D37" s="273"/>
      <c r="E37" s="590"/>
      <c r="F37" s="273">
        <v>15000</v>
      </c>
      <c r="G37" s="360"/>
      <c r="H37" s="360"/>
      <c r="I37" s="360">
        <f t="shared" si="0"/>
        <v>15000</v>
      </c>
      <c r="J37" s="269">
        <f t="shared" si="1"/>
        <v>15000</v>
      </c>
    </row>
    <row r="38" spans="1:13" x14ac:dyDescent="0.35">
      <c r="A38" s="310"/>
      <c r="B38" s="595"/>
      <c r="C38" s="326"/>
      <c r="D38" s="273"/>
      <c r="E38" s="590"/>
      <c r="F38" s="273"/>
      <c r="G38" s="360"/>
      <c r="H38" s="360"/>
      <c r="I38" s="360">
        <f t="shared" ref="I38:I40" si="4">F38-H38</f>
        <v>0</v>
      </c>
      <c r="J38" s="269">
        <f t="shared" ref="J38:J40" si="5">F38-G38</f>
        <v>0</v>
      </c>
    </row>
    <row r="39" spans="1:13" x14ac:dyDescent="0.35">
      <c r="A39" s="310"/>
      <c r="B39" s="595"/>
      <c r="C39" s="326"/>
      <c r="D39" s="273"/>
      <c r="E39" s="590"/>
      <c r="F39" s="273"/>
      <c r="G39" s="360"/>
      <c r="H39" s="360"/>
      <c r="I39" s="360">
        <f t="shared" si="4"/>
        <v>0</v>
      </c>
      <c r="J39" s="269">
        <f t="shared" si="5"/>
        <v>0</v>
      </c>
    </row>
    <row r="40" spans="1:13" x14ac:dyDescent="0.35">
      <c r="A40" s="310"/>
      <c r="B40" s="595"/>
      <c r="C40" s="326"/>
      <c r="D40" s="273"/>
      <c r="E40" s="590"/>
      <c r="F40" s="273"/>
      <c r="G40" s="360"/>
      <c r="H40" s="360"/>
      <c r="I40" s="360">
        <f t="shared" si="4"/>
        <v>0</v>
      </c>
      <c r="J40" s="269">
        <f t="shared" si="5"/>
        <v>0</v>
      </c>
    </row>
    <row r="41" spans="1:13" x14ac:dyDescent="0.35">
      <c r="A41" s="310"/>
      <c r="B41" s="286"/>
      <c r="C41" s="326"/>
      <c r="D41" s="273"/>
      <c r="E41" s="590"/>
      <c r="F41" s="273"/>
      <c r="G41" s="360"/>
      <c r="H41" s="360"/>
      <c r="I41" s="360"/>
      <c r="J41" s="269">
        <f t="shared" si="1"/>
        <v>0</v>
      </c>
    </row>
    <row r="42" spans="1:13" ht="21" customHeight="1" x14ac:dyDescent="0.3">
      <c r="A42" s="346"/>
      <c r="B42" s="336" t="s">
        <v>295</v>
      </c>
      <c r="C42" s="59" t="s">
        <v>305</v>
      </c>
      <c r="D42" s="337">
        <f>D28+D21+D17+D13</f>
        <v>0</v>
      </c>
      <c r="E42" s="579" t="s">
        <v>305</v>
      </c>
      <c r="F42" s="337">
        <f>F13+F17+F21+F28</f>
        <v>215000</v>
      </c>
      <c r="G42" s="596" t="s">
        <v>365</v>
      </c>
      <c r="H42" s="596">
        <f>SUM(H13:H41)</f>
        <v>0</v>
      </c>
      <c r="I42" s="596">
        <f>SUM(I13:I41)</f>
        <v>215000</v>
      </c>
      <c r="J42" s="596">
        <f>SUM(J13:J41)</f>
        <v>215000</v>
      </c>
      <c r="K42" s="536">
        <f>SUM(K13:K41)</f>
        <v>0</v>
      </c>
      <c r="L42" s="394">
        <f t="shared" ref="L42:M42" si="6">SUM(L13:L41)</f>
        <v>0</v>
      </c>
      <c r="M42" s="394">
        <f t="shared" si="6"/>
        <v>0</v>
      </c>
    </row>
    <row r="43" spans="1:13" hidden="1" x14ac:dyDescent="0.35">
      <c r="A43" s="1242" t="s">
        <v>489</v>
      </c>
      <c r="B43" s="1242"/>
      <c r="C43" s="1242"/>
      <c r="D43" s="1242"/>
      <c r="E43" s="1242"/>
      <c r="F43" s="1242"/>
      <c r="G43" s="471" t="s">
        <v>1002</v>
      </c>
    </row>
    <row r="44" spans="1:13" s="338" customFormat="1" ht="21.6" hidden="1" customHeight="1" x14ac:dyDescent="0.35">
      <c r="A44" s="586">
        <v>1</v>
      </c>
      <c r="B44" s="342" t="s">
        <v>377</v>
      </c>
      <c r="C44" s="340" t="s">
        <v>305</v>
      </c>
      <c r="D44" s="341">
        <f>SUM(D45:D47)</f>
        <v>0</v>
      </c>
      <c r="E44" s="577" t="s">
        <v>305</v>
      </c>
      <c r="F44" s="341">
        <f>SUM(F45:F47)</f>
        <v>0</v>
      </c>
      <c r="G44" s="587"/>
      <c r="H44" s="587"/>
      <c r="I44" s="587"/>
      <c r="J44" s="269"/>
      <c r="K44" s="536"/>
      <c r="L44" s="588"/>
      <c r="M44" s="588"/>
    </row>
    <row r="45" spans="1:13" ht="15" hidden="1" customHeight="1" x14ac:dyDescent="0.35">
      <c r="A45" s="589"/>
      <c r="B45" s="286" t="s">
        <v>378</v>
      </c>
      <c r="C45" s="326"/>
      <c r="D45" s="273"/>
      <c r="E45" s="590"/>
      <c r="F45" s="273"/>
      <c r="G45" s="360"/>
      <c r="H45" s="360"/>
      <c r="I45" s="360">
        <f t="shared" ref="I45:I47" si="7">F45-H45</f>
        <v>0</v>
      </c>
      <c r="J45" s="269">
        <f t="shared" ref="J45:J47" si="8">F45-G45</f>
        <v>0</v>
      </c>
    </row>
    <row r="46" spans="1:13" ht="15" hidden="1" customHeight="1" x14ac:dyDescent="0.35">
      <c r="A46" s="589"/>
      <c r="B46" s="286"/>
      <c r="C46" s="326"/>
      <c r="D46" s="273"/>
      <c r="E46" s="590"/>
      <c r="F46" s="273"/>
      <c r="G46" s="360"/>
      <c r="H46" s="360"/>
      <c r="I46" s="360">
        <f t="shared" si="7"/>
        <v>0</v>
      </c>
      <c r="J46" s="269">
        <f t="shared" si="8"/>
        <v>0</v>
      </c>
    </row>
    <row r="47" spans="1:13" ht="15" hidden="1" customHeight="1" x14ac:dyDescent="0.35">
      <c r="A47" s="589"/>
      <c r="B47" s="270"/>
      <c r="C47" s="326"/>
      <c r="D47" s="273"/>
      <c r="E47" s="590"/>
      <c r="F47" s="273"/>
      <c r="G47" s="360"/>
      <c r="H47" s="360"/>
      <c r="I47" s="360">
        <f t="shared" si="7"/>
        <v>0</v>
      </c>
      <c r="J47" s="269">
        <f t="shared" si="8"/>
        <v>0</v>
      </c>
    </row>
    <row r="48" spans="1:13" s="338" customFormat="1" ht="21.6" hidden="1" customHeight="1" x14ac:dyDescent="0.35">
      <c r="A48" s="586">
        <v>2</v>
      </c>
      <c r="B48" s="342" t="s">
        <v>379</v>
      </c>
      <c r="C48" s="340" t="s">
        <v>305</v>
      </c>
      <c r="D48" s="341">
        <f>SUM(D49:D51)</f>
        <v>0</v>
      </c>
      <c r="E48" s="577" t="s">
        <v>305</v>
      </c>
      <c r="F48" s="341">
        <f>SUM(F49:F51)</f>
        <v>0</v>
      </c>
      <c r="G48" s="587"/>
      <c r="H48" s="587"/>
      <c r="I48" s="587"/>
      <c r="J48" s="269"/>
      <c r="K48" s="536"/>
      <c r="L48" s="588"/>
      <c r="M48" s="588"/>
    </row>
    <row r="49" spans="1:13" ht="15" hidden="1" customHeight="1" x14ac:dyDescent="0.35">
      <c r="A49" s="589"/>
      <c r="B49" s="286" t="s">
        <v>199</v>
      </c>
      <c r="C49" s="326"/>
      <c r="D49" s="273"/>
      <c r="E49" s="590"/>
      <c r="F49" s="273"/>
      <c r="G49" s="360"/>
      <c r="H49" s="360"/>
      <c r="I49" s="360">
        <f t="shared" ref="I49:I51" si="9">F49-H49</f>
        <v>0</v>
      </c>
      <c r="J49" s="269"/>
    </row>
    <row r="50" spans="1:13" ht="15" hidden="1" customHeight="1" x14ac:dyDescent="0.35">
      <c r="A50" s="589"/>
      <c r="B50" s="286"/>
      <c r="C50" s="326"/>
      <c r="D50" s="273"/>
      <c r="E50" s="590"/>
      <c r="F50" s="273"/>
      <c r="G50" s="360"/>
      <c r="H50" s="360"/>
      <c r="I50" s="360">
        <f t="shared" si="9"/>
        <v>0</v>
      </c>
      <c r="J50" s="269"/>
    </row>
    <row r="51" spans="1:13" ht="15" hidden="1" customHeight="1" x14ac:dyDescent="0.35">
      <c r="A51" s="589"/>
      <c r="B51" s="286"/>
      <c r="C51" s="326"/>
      <c r="D51" s="273"/>
      <c r="E51" s="590"/>
      <c r="F51" s="273"/>
      <c r="G51" s="360"/>
      <c r="H51" s="360"/>
      <c r="I51" s="360">
        <f t="shared" si="9"/>
        <v>0</v>
      </c>
      <c r="J51" s="269"/>
    </row>
    <row r="52" spans="1:13" s="338" customFormat="1" ht="21.6" hidden="1" customHeight="1" x14ac:dyDescent="0.35">
      <c r="A52" s="346">
        <v>3</v>
      </c>
      <c r="B52" s="336" t="s">
        <v>380</v>
      </c>
      <c r="C52" s="59" t="s">
        <v>305</v>
      </c>
      <c r="D52" s="337">
        <f>SUM(D53:D55)</f>
        <v>0</v>
      </c>
      <c r="E52" s="579" t="s">
        <v>305</v>
      </c>
      <c r="F52" s="337">
        <f>SUM(F53:F58)</f>
        <v>0</v>
      </c>
      <c r="G52" s="587"/>
      <c r="H52" s="587"/>
      <c r="I52" s="587"/>
      <c r="J52" s="269"/>
      <c r="K52" s="536"/>
      <c r="L52" s="588"/>
      <c r="M52" s="588"/>
    </row>
    <row r="53" spans="1:13" hidden="1" x14ac:dyDescent="0.35">
      <c r="A53" s="589"/>
      <c r="B53" s="286" t="s">
        <v>199</v>
      </c>
      <c r="C53" s="326"/>
      <c r="D53" s="273"/>
      <c r="E53" s="590"/>
      <c r="F53" s="273"/>
      <c r="G53" s="360"/>
      <c r="H53" s="360"/>
      <c r="I53" s="360">
        <f t="shared" ref="I53:I58" si="10">F53-H53</f>
        <v>0</v>
      </c>
      <c r="J53" s="269">
        <f t="shared" ref="J53:J58" si="11">F53-G53</f>
        <v>0</v>
      </c>
    </row>
    <row r="54" spans="1:13" ht="36" hidden="1" x14ac:dyDescent="0.35">
      <c r="A54" s="589"/>
      <c r="B54" s="343" t="s">
        <v>771</v>
      </c>
      <c r="C54" s="326"/>
      <c r="D54" s="273"/>
      <c r="E54" s="590"/>
      <c r="F54" s="273"/>
      <c r="G54" s="360"/>
      <c r="H54" s="591"/>
      <c r="I54" s="360">
        <f t="shared" si="10"/>
        <v>0</v>
      </c>
      <c r="J54" s="269">
        <f t="shared" si="11"/>
        <v>0</v>
      </c>
    </row>
    <row r="55" spans="1:13" ht="36" hidden="1" x14ac:dyDescent="0.35">
      <c r="A55" s="589"/>
      <c r="B55" s="592" t="s">
        <v>774</v>
      </c>
      <c r="C55" s="326"/>
      <c r="D55" s="273"/>
      <c r="E55" s="590"/>
      <c r="F55" s="273"/>
      <c r="G55" s="360"/>
      <c r="H55" s="591"/>
      <c r="I55" s="360">
        <f t="shared" si="10"/>
        <v>0</v>
      </c>
      <c r="J55" s="269">
        <f t="shared" si="11"/>
        <v>0</v>
      </c>
    </row>
    <row r="56" spans="1:13" ht="36" hidden="1" x14ac:dyDescent="0.35">
      <c r="A56" s="589"/>
      <c r="B56" s="592" t="s">
        <v>775</v>
      </c>
      <c r="C56" s="326"/>
      <c r="D56" s="273"/>
      <c r="E56" s="590"/>
      <c r="F56" s="273"/>
      <c r="G56" s="360"/>
      <c r="H56" s="591"/>
      <c r="I56" s="360">
        <f t="shared" ref="I56:I57" si="12">F56-H56</f>
        <v>0</v>
      </c>
      <c r="J56" s="269">
        <f t="shared" ref="J56:J57" si="13">F56-G56</f>
        <v>0</v>
      </c>
    </row>
    <row r="57" spans="1:13" ht="36" hidden="1" x14ac:dyDescent="0.35">
      <c r="A57" s="589"/>
      <c r="B57" s="286" t="s">
        <v>772</v>
      </c>
      <c r="C57" s="326"/>
      <c r="D57" s="273"/>
      <c r="E57" s="590"/>
      <c r="F57" s="273"/>
      <c r="G57" s="360"/>
      <c r="H57" s="591"/>
      <c r="I57" s="360">
        <f t="shared" si="12"/>
        <v>0</v>
      </c>
      <c r="J57" s="269">
        <f t="shared" si="13"/>
        <v>0</v>
      </c>
    </row>
    <row r="58" spans="1:13" hidden="1" x14ac:dyDescent="0.35">
      <c r="A58" s="589"/>
      <c r="B58" s="286"/>
      <c r="C58" s="326"/>
      <c r="D58" s="273"/>
      <c r="E58" s="590"/>
      <c r="F58" s="273"/>
      <c r="G58" s="360"/>
      <c r="H58" s="360"/>
      <c r="I58" s="360">
        <f t="shared" si="10"/>
        <v>0</v>
      </c>
      <c r="J58" s="269">
        <f t="shared" si="11"/>
        <v>0</v>
      </c>
    </row>
    <row r="59" spans="1:13" s="338" customFormat="1" ht="21.6" hidden="1" customHeight="1" x14ac:dyDescent="0.35">
      <c r="A59" s="346">
        <v>4</v>
      </c>
      <c r="B59" s="336" t="s">
        <v>381</v>
      </c>
      <c r="C59" s="59" t="s">
        <v>305</v>
      </c>
      <c r="D59" s="337">
        <f>SUM(D60:D68)</f>
        <v>0</v>
      </c>
      <c r="E59" s="579" t="s">
        <v>305</v>
      </c>
      <c r="F59" s="337">
        <f>SUM(F61:F72)</f>
        <v>0</v>
      </c>
      <c r="G59" s="587"/>
      <c r="H59" s="587"/>
      <c r="I59" s="587"/>
      <c r="J59" s="269"/>
      <c r="K59" s="536"/>
      <c r="L59" s="588"/>
      <c r="M59" s="588"/>
    </row>
    <row r="60" spans="1:13" hidden="1" x14ac:dyDescent="0.35">
      <c r="A60" s="593"/>
      <c r="B60" s="286" t="s">
        <v>199</v>
      </c>
      <c r="C60" s="326"/>
      <c r="D60" s="273"/>
      <c r="E60" s="590"/>
      <c r="F60" s="273"/>
      <c r="G60" s="360"/>
      <c r="H60" s="360"/>
      <c r="I60" s="360">
        <f t="shared" ref="I60:I68" si="14">F60-H60</f>
        <v>0</v>
      </c>
      <c r="J60" s="269">
        <f t="shared" ref="J60:J72" si="15">F60-G60</f>
        <v>0</v>
      </c>
    </row>
    <row r="61" spans="1:13" ht="36" hidden="1" x14ac:dyDescent="0.35">
      <c r="A61" s="310"/>
      <c r="B61" s="418" t="s">
        <v>773</v>
      </c>
      <c r="C61" s="326"/>
      <c r="D61" s="273"/>
      <c r="E61" s="590"/>
      <c r="F61" s="273"/>
      <c r="G61" s="360"/>
      <c r="H61" s="360"/>
      <c r="I61" s="360">
        <f t="shared" si="14"/>
        <v>0</v>
      </c>
      <c r="J61" s="269">
        <f t="shared" si="15"/>
        <v>0</v>
      </c>
    </row>
    <row r="62" spans="1:13" ht="36" hidden="1" x14ac:dyDescent="0.35">
      <c r="A62" s="310"/>
      <c r="B62" s="418" t="s">
        <v>796</v>
      </c>
      <c r="C62" s="326"/>
      <c r="D62" s="273"/>
      <c r="E62" s="590"/>
      <c r="F62" s="273"/>
      <c r="G62" s="360"/>
      <c r="H62" s="360"/>
      <c r="I62" s="360">
        <f t="shared" si="14"/>
        <v>0</v>
      </c>
      <c r="J62" s="269">
        <f t="shared" si="15"/>
        <v>0</v>
      </c>
    </row>
    <row r="63" spans="1:13" ht="36" hidden="1" x14ac:dyDescent="0.35">
      <c r="A63" s="310"/>
      <c r="B63" s="594" t="s">
        <v>776</v>
      </c>
      <c r="C63" s="326"/>
      <c r="D63" s="273"/>
      <c r="E63" s="590"/>
      <c r="F63" s="273"/>
      <c r="G63" s="360"/>
      <c r="H63" s="360"/>
      <c r="I63" s="360">
        <f t="shared" si="14"/>
        <v>0</v>
      </c>
      <c r="J63" s="269">
        <f t="shared" si="15"/>
        <v>0</v>
      </c>
    </row>
    <row r="64" spans="1:13" hidden="1" x14ac:dyDescent="0.35">
      <c r="A64" s="310"/>
      <c r="B64" s="418" t="s">
        <v>580</v>
      </c>
      <c r="C64" s="326"/>
      <c r="D64" s="273"/>
      <c r="E64" s="590"/>
      <c r="F64" s="273"/>
      <c r="G64" s="360"/>
      <c r="H64" s="360"/>
      <c r="I64" s="360">
        <f t="shared" si="14"/>
        <v>0</v>
      </c>
      <c r="J64" s="269">
        <f t="shared" si="15"/>
        <v>0</v>
      </c>
    </row>
    <row r="65" spans="1:13" hidden="1" x14ac:dyDescent="0.35">
      <c r="A65" s="310"/>
      <c r="B65" s="418" t="s">
        <v>581</v>
      </c>
      <c r="C65" s="326"/>
      <c r="D65" s="273"/>
      <c r="E65" s="590"/>
      <c r="F65" s="273"/>
      <c r="G65" s="360"/>
      <c r="H65" s="360"/>
      <c r="I65" s="360">
        <f t="shared" si="14"/>
        <v>0</v>
      </c>
      <c r="J65" s="269">
        <f t="shared" si="15"/>
        <v>0</v>
      </c>
    </row>
    <row r="66" spans="1:13" ht="36" hidden="1" x14ac:dyDescent="0.35">
      <c r="A66" s="310"/>
      <c r="B66" s="418" t="s">
        <v>1051</v>
      </c>
      <c r="C66" s="326"/>
      <c r="D66" s="273"/>
      <c r="E66" s="590"/>
      <c r="F66" s="273"/>
      <c r="G66" s="360"/>
      <c r="H66" s="360"/>
      <c r="I66" s="360">
        <f t="shared" si="14"/>
        <v>0</v>
      </c>
      <c r="J66" s="269">
        <f t="shared" si="15"/>
        <v>0</v>
      </c>
    </row>
    <row r="67" spans="1:13" hidden="1" x14ac:dyDescent="0.35">
      <c r="A67" s="310"/>
      <c r="B67" s="418" t="s">
        <v>604</v>
      </c>
      <c r="C67" s="326"/>
      <c r="D67" s="273"/>
      <c r="E67" s="590"/>
      <c r="F67" s="273"/>
      <c r="G67" s="360"/>
      <c r="H67" s="360"/>
      <c r="I67" s="360">
        <f t="shared" si="14"/>
        <v>0</v>
      </c>
      <c r="J67" s="269">
        <f t="shared" si="15"/>
        <v>0</v>
      </c>
    </row>
    <row r="68" spans="1:13" hidden="1" x14ac:dyDescent="0.35">
      <c r="A68" s="310"/>
      <c r="B68" s="595" t="s">
        <v>498</v>
      </c>
      <c r="C68" s="326"/>
      <c r="D68" s="273"/>
      <c r="E68" s="590"/>
      <c r="F68" s="273"/>
      <c r="G68" s="360"/>
      <c r="H68" s="360"/>
      <c r="I68" s="360">
        <f t="shared" si="14"/>
        <v>0</v>
      </c>
      <c r="J68" s="269">
        <f t="shared" si="15"/>
        <v>0</v>
      </c>
    </row>
    <row r="69" spans="1:13" hidden="1" x14ac:dyDescent="0.35">
      <c r="A69" s="310"/>
      <c r="B69" s="595"/>
      <c r="C69" s="326"/>
      <c r="D69" s="273"/>
      <c r="E69" s="590"/>
      <c r="F69" s="273"/>
      <c r="G69" s="360"/>
      <c r="H69" s="360"/>
      <c r="I69" s="360">
        <f t="shared" ref="I69:I72" si="16">F69-H69</f>
        <v>0</v>
      </c>
      <c r="J69" s="269">
        <f t="shared" ref="J69:J71" si="17">F69-G69</f>
        <v>0</v>
      </c>
    </row>
    <row r="70" spans="1:13" hidden="1" x14ac:dyDescent="0.35">
      <c r="A70" s="310"/>
      <c r="B70" s="595"/>
      <c r="C70" s="326"/>
      <c r="D70" s="273"/>
      <c r="E70" s="590"/>
      <c r="F70" s="273"/>
      <c r="G70" s="360"/>
      <c r="H70" s="360"/>
      <c r="I70" s="360">
        <f t="shared" si="16"/>
        <v>0</v>
      </c>
      <c r="J70" s="269">
        <f t="shared" si="17"/>
        <v>0</v>
      </c>
    </row>
    <row r="71" spans="1:13" hidden="1" x14ac:dyDescent="0.35">
      <c r="A71" s="310"/>
      <c r="B71" s="595"/>
      <c r="C71" s="326"/>
      <c r="D71" s="273"/>
      <c r="E71" s="590"/>
      <c r="F71" s="273"/>
      <c r="G71" s="360"/>
      <c r="H71" s="360"/>
      <c r="I71" s="360">
        <f t="shared" si="16"/>
        <v>0</v>
      </c>
      <c r="J71" s="269">
        <f t="shared" si="17"/>
        <v>0</v>
      </c>
    </row>
    <row r="72" spans="1:13" hidden="1" x14ac:dyDescent="0.35">
      <c r="A72" s="310"/>
      <c r="B72" s="286"/>
      <c r="C72" s="326"/>
      <c r="D72" s="273"/>
      <c r="E72" s="590"/>
      <c r="F72" s="273"/>
      <c r="G72" s="360"/>
      <c r="H72" s="360"/>
      <c r="I72" s="360">
        <f t="shared" si="16"/>
        <v>0</v>
      </c>
      <c r="J72" s="269">
        <f t="shared" si="15"/>
        <v>0</v>
      </c>
    </row>
    <row r="73" spans="1:13" ht="21" hidden="1" customHeight="1" x14ac:dyDescent="0.3">
      <c r="A73" s="346"/>
      <c r="B73" s="336" t="s">
        <v>295</v>
      </c>
      <c r="C73" s="59" t="s">
        <v>305</v>
      </c>
      <c r="D73" s="337">
        <f>D59+D52+D48+D44</f>
        <v>0</v>
      </c>
      <c r="E73" s="579" t="s">
        <v>305</v>
      </c>
      <c r="F73" s="337">
        <f>F44+F48+F52+F59</f>
        <v>0</v>
      </c>
      <c r="G73" s="596" t="s">
        <v>365</v>
      </c>
      <c r="H73" s="596">
        <f t="shared" ref="H73:M74" si="18">SUM(H44:H72)</f>
        <v>0</v>
      </c>
      <c r="I73" s="596">
        <f t="shared" si="18"/>
        <v>0</v>
      </c>
      <c r="J73" s="596">
        <f t="shared" si="18"/>
        <v>0</v>
      </c>
      <c r="K73" s="536">
        <f t="shared" si="18"/>
        <v>0</v>
      </c>
      <c r="L73" s="394">
        <f t="shared" si="18"/>
        <v>0</v>
      </c>
      <c r="M73" s="394">
        <f t="shared" si="18"/>
        <v>0</v>
      </c>
    </row>
    <row r="74" spans="1:13" ht="17.399999999999999" hidden="1" x14ac:dyDescent="0.3">
      <c r="G74" s="252" t="s">
        <v>386</v>
      </c>
      <c r="H74" s="597">
        <f t="shared" si="18"/>
        <v>0</v>
      </c>
      <c r="I74" s="597">
        <f t="shared" si="18"/>
        <v>0</v>
      </c>
      <c r="J74" s="597">
        <f t="shared" si="18"/>
        <v>0</v>
      </c>
      <c r="K74" s="536">
        <f t="shared" si="18"/>
        <v>0</v>
      </c>
      <c r="L74" s="394">
        <f t="shared" si="18"/>
        <v>0</v>
      </c>
      <c r="M74" s="394">
        <f t="shared" si="18"/>
        <v>0</v>
      </c>
    </row>
    <row r="78" spans="1:13" s="536" customFormat="1" x14ac:dyDescent="0.35">
      <c r="A78" s="34" t="s">
        <v>671</v>
      </c>
      <c r="B78" s="35"/>
      <c r="C78" s="35"/>
      <c r="D78" s="115"/>
      <c r="E78" s="35"/>
      <c r="F78" s="115" t="s">
        <v>1143</v>
      </c>
      <c r="G78" s="35"/>
      <c r="H78" s="35"/>
      <c r="I78" s="98"/>
      <c r="J78" s="249"/>
      <c r="L78" s="554"/>
      <c r="M78" s="554"/>
    </row>
    <row r="79" spans="1:13" s="536" customFormat="1" x14ac:dyDescent="0.35">
      <c r="A79" s="66"/>
      <c r="B79" s="66"/>
      <c r="C79" s="66"/>
      <c r="D79" s="67" t="s">
        <v>131</v>
      </c>
      <c r="E79" s="66"/>
      <c r="F79" s="67" t="s">
        <v>132</v>
      </c>
      <c r="G79" s="66"/>
      <c r="H79" s="66"/>
      <c r="I79" s="68"/>
      <c r="J79" s="249"/>
      <c r="L79" s="554"/>
      <c r="M79" s="554"/>
    </row>
    <row r="80" spans="1:13" s="536" customFormat="1" x14ac:dyDescent="0.35">
      <c r="A80" s="63"/>
      <c r="B80" s="63"/>
      <c r="C80" s="63"/>
      <c r="D80" s="63"/>
      <c r="E80" s="63"/>
      <c r="F80" s="63"/>
      <c r="G80" s="63"/>
      <c r="H80" s="63"/>
      <c r="I80" s="69"/>
      <c r="J80" s="249"/>
      <c r="L80" s="554"/>
      <c r="M80" s="554"/>
    </row>
    <row r="81" spans="1:13" s="536" customFormat="1" x14ac:dyDescent="0.35">
      <c r="A81" s="34" t="s">
        <v>133</v>
      </c>
      <c r="B81" s="35"/>
      <c r="C81" s="35"/>
      <c r="D81" s="115"/>
      <c r="E81" s="35"/>
      <c r="F81" s="115" t="s">
        <v>1144</v>
      </c>
      <c r="G81" s="35"/>
      <c r="H81" s="35"/>
      <c r="I81" s="98"/>
      <c r="J81" s="249"/>
      <c r="L81" s="554"/>
      <c r="M81" s="554"/>
    </row>
    <row r="82" spans="1:13" s="536" customFormat="1" x14ac:dyDescent="0.35">
      <c r="A82" s="66"/>
      <c r="B82" s="66"/>
      <c r="C82" s="66"/>
      <c r="D82" s="67" t="s">
        <v>131</v>
      </c>
      <c r="E82" s="66"/>
      <c r="F82" s="67" t="s">
        <v>132</v>
      </c>
      <c r="G82" s="66"/>
      <c r="H82" s="66"/>
      <c r="I82" s="68"/>
      <c r="J82" s="249"/>
      <c r="L82" s="554"/>
      <c r="M82" s="554"/>
    </row>
    <row r="83" spans="1:13" s="536" customFormat="1" x14ac:dyDescent="0.35">
      <c r="A83" s="1"/>
      <c r="B83" s="1"/>
      <c r="C83" s="1"/>
      <c r="D83" s="1"/>
      <c r="E83" s="1"/>
      <c r="F83" s="1"/>
      <c r="G83" s="598"/>
      <c r="H83" s="598"/>
      <c r="I83" s="598"/>
      <c r="J83" s="584"/>
      <c r="L83" s="554"/>
      <c r="M83" s="554"/>
    </row>
    <row r="84" spans="1:13" s="536" customFormat="1" x14ac:dyDescent="0.35">
      <c r="A84" s="249"/>
      <c r="B84" s="298" t="s">
        <v>1090</v>
      </c>
      <c r="C84" s="249"/>
      <c r="D84" s="249"/>
      <c r="E84" s="249"/>
      <c r="F84" s="249"/>
      <c r="G84" s="250"/>
      <c r="H84" s="250"/>
      <c r="I84" s="250"/>
      <c r="J84" s="584"/>
      <c r="L84" s="554"/>
      <c r="M84" s="554"/>
    </row>
    <row r="85" spans="1:13" s="536" customFormat="1" x14ac:dyDescent="0.35">
      <c r="A85" s="249"/>
      <c r="B85" s="298" t="s">
        <v>1088</v>
      </c>
      <c r="C85" s="249"/>
      <c r="D85" s="249"/>
      <c r="E85" s="249"/>
      <c r="F85" s="249"/>
      <c r="G85" s="250"/>
      <c r="H85" s="250"/>
      <c r="I85" s="250"/>
      <c r="J85" s="584"/>
      <c r="L85" s="554"/>
      <c r="M85" s="554"/>
    </row>
    <row r="211" spans="1:11" s="554" customFormat="1" x14ac:dyDescent="0.35">
      <c r="A211" s="249"/>
      <c r="B211" s="249"/>
      <c r="C211" s="249"/>
      <c r="D211" s="249"/>
      <c r="E211" s="249"/>
      <c r="F211" s="249"/>
      <c r="G211" s="250"/>
      <c r="H211" s="250"/>
      <c r="I211" s="250"/>
      <c r="J211" s="584"/>
      <c r="K211" s="563"/>
    </row>
    <row r="212" spans="1:11" s="554" customFormat="1" x14ac:dyDescent="0.35">
      <c r="A212" s="249"/>
      <c r="B212" s="249"/>
      <c r="C212" s="249"/>
      <c r="D212" s="249"/>
      <c r="E212" s="249"/>
      <c r="F212" s="249"/>
      <c r="G212" s="250"/>
      <c r="H212" s="250"/>
      <c r="I212" s="250"/>
      <c r="J212" s="584"/>
      <c r="K212" s="564"/>
    </row>
    <row r="213" spans="1:11" s="554" customFormat="1" x14ac:dyDescent="0.35">
      <c r="A213" s="249"/>
      <c r="B213" s="249"/>
      <c r="C213" s="249"/>
      <c r="D213" s="249"/>
      <c r="E213" s="249"/>
      <c r="F213" s="249"/>
      <c r="G213" s="250"/>
      <c r="H213" s="250"/>
      <c r="I213" s="250"/>
      <c r="J213" s="584"/>
      <c r="K213" s="563"/>
    </row>
    <row r="214" spans="1:11" s="554" customFormat="1" x14ac:dyDescent="0.35">
      <c r="A214" s="249"/>
      <c r="B214" s="249"/>
      <c r="C214" s="249"/>
      <c r="D214" s="249"/>
      <c r="E214" s="249"/>
      <c r="F214" s="249"/>
      <c r="G214" s="250"/>
      <c r="H214" s="250"/>
      <c r="I214" s="250"/>
      <c r="J214" s="584"/>
      <c r="K214" s="563"/>
    </row>
    <row r="215" spans="1:11" s="554" customFormat="1" x14ac:dyDescent="0.35">
      <c r="A215" s="249"/>
      <c r="B215" s="249"/>
      <c r="C215" s="249"/>
      <c r="D215" s="249"/>
      <c r="E215" s="249"/>
      <c r="F215" s="249"/>
      <c r="G215" s="250"/>
      <c r="H215" s="250"/>
      <c r="I215" s="250"/>
      <c r="J215" s="584"/>
      <c r="K215" s="564"/>
    </row>
  </sheetData>
  <mergeCells count="8">
    <mergeCell ref="A12:F12"/>
    <mergeCell ref="A43:F43"/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39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0">
    <tabColor theme="9" tint="0.39997558519241921"/>
    <pageSetUpPr fitToPage="1"/>
  </sheetPr>
  <dimension ref="A1:G48"/>
  <sheetViews>
    <sheetView view="pageBreakPreview" topLeftCell="A3" zoomScale="80" zoomScaleSheetLayoutView="80" workbookViewId="0">
      <selection activeCell="W22" sqref="W22"/>
    </sheetView>
  </sheetViews>
  <sheetFormatPr defaultRowHeight="14.4" x14ac:dyDescent="0.3"/>
  <cols>
    <col min="1" max="1" width="8.109375" style="249" customWidth="1"/>
    <col min="2" max="2" width="85.109375" style="249" customWidth="1"/>
    <col min="3" max="3" width="27.88671875" style="249" customWidth="1"/>
    <col min="4" max="4" width="31.44140625" style="249" customWidth="1"/>
    <col min="5" max="5" width="28.109375" style="249" customWidth="1"/>
    <col min="6" max="6" width="31.109375" style="249" customWidth="1"/>
    <col min="7" max="252" width="9.109375" style="249"/>
    <col min="253" max="253" width="8.109375" style="249" customWidth="1"/>
    <col min="254" max="254" width="85.109375" style="249" customWidth="1"/>
    <col min="255" max="255" width="27.88671875" style="249" customWidth="1"/>
    <col min="256" max="256" width="31.44140625" style="249" customWidth="1"/>
    <col min="257" max="257" width="28.109375" style="249" customWidth="1"/>
    <col min="258" max="258" width="31.109375" style="249" customWidth="1"/>
    <col min="259" max="261" width="16.6640625" style="249" customWidth="1"/>
    <col min="262" max="262" width="17.5546875" style="249" customWidth="1"/>
    <col min="263" max="508" width="9.109375" style="249"/>
    <col min="509" max="509" width="8.109375" style="249" customWidth="1"/>
    <col min="510" max="510" width="85.109375" style="249" customWidth="1"/>
    <col min="511" max="511" width="27.88671875" style="249" customWidth="1"/>
    <col min="512" max="512" width="31.44140625" style="249" customWidth="1"/>
    <col min="513" max="513" width="28.109375" style="249" customWidth="1"/>
    <col min="514" max="514" width="31.109375" style="249" customWidth="1"/>
    <col min="515" max="517" width="16.6640625" style="249" customWidth="1"/>
    <col min="518" max="518" width="17.5546875" style="249" customWidth="1"/>
    <col min="519" max="764" width="9.109375" style="249"/>
    <col min="765" max="765" width="8.109375" style="249" customWidth="1"/>
    <col min="766" max="766" width="85.109375" style="249" customWidth="1"/>
    <col min="767" max="767" width="27.88671875" style="249" customWidth="1"/>
    <col min="768" max="768" width="31.44140625" style="249" customWidth="1"/>
    <col min="769" max="769" width="28.109375" style="249" customWidth="1"/>
    <col min="770" max="770" width="31.109375" style="249" customWidth="1"/>
    <col min="771" max="773" width="16.6640625" style="249" customWidth="1"/>
    <col min="774" max="774" width="17.5546875" style="249" customWidth="1"/>
    <col min="775" max="1020" width="9.109375" style="249"/>
    <col min="1021" max="1021" width="8.109375" style="249" customWidth="1"/>
    <col min="1022" max="1022" width="85.109375" style="249" customWidth="1"/>
    <col min="1023" max="1023" width="27.88671875" style="249" customWidth="1"/>
    <col min="1024" max="1024" width="31.44140625" style="249" customWidth="1"/>
    <col min="1025" max="1025" width="28.109375" style="249" customWidth="1"/>
    <col min="1026" max="1026" width="31.109375" style="249" customWidth="1"/>
    <col min="1027" max="1029" width="16.6640625" style="249" customWidth="1"/>
    <col min="1030" max="1030" width="17.5546875" style="249" customWidth="1"/>
    <col min="1031" max="1276" width="9.109375" style="249"/>
    <col min="1277" max="1277" width="8.109375" style="249" customWidth="1"/>
    <col min="1278" max="1278" width="85.109375" style="249" customWidth="1"/>
    <col min="1279" max="1279" width="27.88671875" style="249" customWidth="1"/>
    <col min="1280" max="1280" width="31.44140625" style="249" customWidth="1"/>
    <col min="1281" max="1281" width="28.109375" style="249" customWidth="1"/>
    <col min="1282" max="1282" width="31.109375" style="249" customWidth="1"/>
    <col min="1283" max="1285" width="16.6640625" style="249" customWidth="1"/>
    <col min="1286" max="1286" width="17.5546875" style="249" customWidth="1"/>
    <col min="1287" max="1532" width="9.109375" style="249"/>
    <col min="1533" max="1533" width="8.109375" style="249" customWidth="1"/>
    <col min="1534" max="1534" width="85.109375" style="249" customWidth="1"/>
    <col min="1535" max="1535" width="27.88671875" style="249" customWidth="1"/>
    <col min="1536" max="1536" width="31.44140625" style="249" customWidth="1"/>
    <col min="1537" max="1537" width="28.109375" style="249" customWidth="1"/>
    <col min="1538" max="1538" width="31.109375" style="249" customWidth="1"/>
    <col min="1539" max="1541" width="16.6640625" style="249" customWidth="1"/>
    <col min="1542" max="1542" width="17.5546875" style="249" customWidth="1"/>
    <col min="1543" max="1788" width="9.109375" style="249"/>
    <col min="1789" max="1789" width="8.109375" style="249" customWidth="1"/>
    <col min="1790" max="1790" width="85.109375" style="249" customWidth="1"/>
    <col min="1791" max="1791" width="27.88671875" style="249" customWidth="1"/>
    <col min="1792" max="1792" width="31.44140625" style="249" customWidth="1"/>
    <col min="1793" max="1793" width="28.109375" style="249" customWidth="1"/>
    <col min="1794" max="1794" width="31.109375" style="249" customWidth="1"/>
    <col min="1795" max="1797" width="16.6640625" style="249" customWidth="1"/>
    <col min="1798" max="1798" width="17.5546875" style="249" customWidth="1"/>
    <col min="1799" max="2044" width="9.109375" style="249"/>
    <col min="2045" max="2045" width="8.109375" style="249" customWidth="1"/>
    <col min="2046" max="2046" width="85.109375" style="249" customWidth="1"/>
    <col min="2047" max="2047" width="27.88671875" style="249" customWidth="1"/>
    <col min="2048" max="2048" width="31.44140625" style="249" customWidth="1"/>
    <col min="2049" max="2049" width="28.109375" style="249" customWidth="1"/>
    <col min="2050" max="2050" width="31.109375" style="249" customWidth="1"/>
    <col min="2051" max="2053" width="16.6640625" style="249" customWidth="1"/>
    <col min="2054" max="2054" width="17.5546875" style="249" customWidth="1"/>
    <col min="2055" max="2300" width="9.109375" style="249"/>
    <col min="2301" max="2301" width="8.109375" style="249" customWidth="1"/>
    <col min="2302" max="2302" width="85.109375" style="249" customWidth="1"/>
    <col min="2303" max="2303" width="27.88671875" style="249" customWidth="1"/>
    <col min="2304" max="2304" width="31.44140625" style="249" customWidth="1"/>
    <col min="2305" max="2305" width="28.109375" style="249" customWidth="1"/>
    <col min="2306" max="2306" width="31.109375" style="249" customWidth="1"/>
    <col min="2307" max="2309" width="16.6640625" style="249" customWidth="1"/>
    <col min="2310" max="2310" width="17.5546875" style="249" customWidth="1"/>
    <col min="2311" max="2556" width="9.109375" style="249"/>
    <col min="2557" max="2557" width="8.109375" style="249" customWidth="1"/>
    <col min="2558" max="2558" width="85.109375" style="249" customWidth="1"/>
    <col min="2559" max="2559" width="27.88671875" style="249" customWidth="1"/>
    <col min="2560" max="2560" width="31.44140625" style="249" customWidth="1"/>
    <col min="2561" max="2561" width="28.109375" style="249" customWidth="1"/>
    <col min="2562" max="2562" width="31.109375" style="249" customWidth="1"/>
    <col min="2563" max="2565" width="16.6640625" style="249" customWidth="1"/>
    <col min="2566" max="2566" width="17.5546875" style="249" customWidth="1"/>
    <col min="2567" max="2812" width="9.109375" style="249"/>
    <col min="2813" max="2813" width="8.109375" style="249" customWidth="1"/>
    <col min="2814" max="2814" width="85.109375" style="249" customWidth="1"/>
    <col min="2815" max="2815" width="27.88671875" style="249" customWidth="1"/>
    <col min="2816" max="2816" width="31.44140625" style="249" customWidth="1"/>
    <col min="2817" max="2817" width="28.109375" style="249" customWidth="1"/>
    <col min="2818" max="2818" width="31.109375" style="249" customWidth="1"/>
    <col min="2819" max="2821" width="16.6640625" style="249" customWidth="1"/>
    <col min="2822" max="2822" width="17.5546875" style="249" customWidth="1"/>
    <col min="2823" max="3068" width="9.109375" style="249"/>
    <col min="3069" max="3069" width="8.109375" style="249" customWidth="1"/>
    <col min="3070" max="3070" width="85.109375" style="249" customWidth="1"/>
    <col min="3071" max="3071" width="27.88671875" style="249" customWidth="1"/>
    <col min="3072" max="3072" width="31.44140625" style="249" customWidth="1"/>
    <col min="3073" max="3073" width="28.109375" style="249" customWidth="1"/>
    <col min="3074" max="3074" width="31.109375" style="249" customWidth="1"/>
    <col min="3075" max="3077" width="16.6640625" style="249" customWidth="1"/>
    <col min="3078" max="3078" width="17.5546875" style="249" customWidth="1"/>
    <col min="3079" max="3324" width="9.109375" style="249"/>
    <col min="3325" max="3325" width="8.109375" style="249" customWidth="1"/>
    <col min="3326" max="3326" width="85.109375" style="249" customWidth="1"/>
    <col min="3327" max="3327" width="27.88671875" style="249" customWidth="1"/>
    <col min="3328" max="3328" width="31.44140625" style="249" customWidth="1"/>
    <col min="3329" max="3329" width="28.109375" style="249" customWidth="1"/>
    <col min="3330" max="3330" width="31.109375" style="249" customWidth="1"/>
    <col min="3331" max="3333" width="16.6640625" style="249" customWidth="1"/>
    <col min="3334" max="3334" width="17.5546875" style="249" customWidth="1"/>
    <col min="3335" max="3580" width="9.109375" style="249"/>
    <col min="3581" max="3581" width="8.109375" style="249" customWidth="1"/>
    <col min="3582" max="3582" width="85.109375" style="249" customWidth="1"/>
    <col min="3583" max="3583" width="27.88671875" style="249" customWidth="1"/>
    <col min="3584" max="3584" width="31.44140625" style="249" customWidth="1"/>
    <col min="3585" max="3585" width="28.109375" style="249" customWidth="1"/>
    <col min="3586" max="3586" width="31.109375" style="249" customWidth="1"/>
    <col min="3587" max="3589" width="16.6640625" style="249" customWidth="1"/>
    <col min="3590" max="3590" width="17.5546875" style="249" customWidth="1"/>
    <col min="3591" max="3836" width="9.109375" style="249"/>
    <col min="3837" max="3837" width="8.109375" style="249" customWidth="1"/>
    <col min="3838" max="3838" width="85.109375" style="249" customWidth="1"/>
    <col min="3839" max="3839" width="27.88671875" style="249" customWidth="1"/>
    <col min="3840" max="3840" width="31.44140625" style="249" customWidth="1"/>
    <col min="3841" max="3841" width="28.109375" style="249" customWidth="1"/>
    <col min="3842" max="3842" width="31.109375" style="249" customWidth="1"/>
    <col min="3843" max="3845" width="16.6640625" style="249" customWidth="1"/>
    <col min="3846" max="3846" width="17.5546875" style="249" customWidth="1"/>
    <col min="3847" max="4092" width="9.109375" style="249"/>
    <col min="4093" max="4093" width="8.109375" style="249" customWidth="1"/>
    <col min="4094" max="4094" width="85.109375" style="249" customWidth="1"/>
    <col min="4095" max="4095" width="27.88671875" style="249" customWidth="1"/>
    <col min="4096" max="4096" width="31.44140625" style="249" customWidth="1"/>
    <col min="4097" max="4097" width="28.109375" style="249" customWidth="1"/>
    <col min="4098" max="4098" width="31.109375" style="249" customWidth="1"/>
    <col min="4099" max="4101" width="16.6640625" style="249" customWidth="1"/>
    <col min="4102" max="4102" width="17.5546875" style="249" customWidth="1"/>
    <col min="4103" max="4348" width="9.109375" style="249"/>
    <col min="4349" max="4349" width="8.109375" style="249" customWidth="1"/>
    <col min="4350" max="4350" width="85.109375" style="249" customWidth="1"/>
    <col min="4351" max="4351" width="27.88671875" style="249" customWidth="1"/>
    <col min="4352" max="4352" width="31.44140625" style="249" customWidth="1"/>
    <col min="4353" max="4353" width="28.109375" style="249" customWidth="1"/>
    <col min="4354" max="4354" width="31.109375" style="249" customWidth="1"/>
    <col min="4355" max="4357" width="16.6640625" style="249" customWidth="1"/>
    <col min="4358" max="4358" width="17.5546875" style="249" customWidth="1"/>
    <col min="4359" max="4604" width="9.109375" style="249"/>
    <col min="4605" max="4605" width="8.109375" style="249" customWidth="1"/>
    <col min="4606" max="4606" width="85.109375" style="249" customWidth="1"/>
    <col min="4607" max="4607" width="27.88671875" style="249" customWidth="1"/>
    <col min="4608" max="4608" width="31.44140625" style="249" customWidth="1"/>
    <col min="4609" max="4609" width="28.109375" style="249" customWidth="1"/>
    <col min="4610" max="4610" width="31.109375" style="249" customWidth="1"/>
    <col min="4611" max="4613" width="16.6640625" style="249" customWidth="1"/>
    <col min="4614" max="4614" width="17.5546875" style="249" customWidth="1"/>
    <col min="4615" max="4860" width="9.109375" style="249"/>
    <col min="4861" max="4861" width="8.109375" style="249" customWidth="1"/>
    <col min="4862" max="4862" width="85.109375" style="249" customWidth="1"/>
    <col min="4863" max="4863" width="27.88671875" style="249" customWidth="1"/>
    <col min="4864" max="4864" width="31.44140625" style="249" customWidth="1"/>
    <col min="4865" max="4865" width="28.109375" style="249" customWidth="1"/>
    <col min="4866" max="4866" width="31.109375" style="249" customWidth="1"/>
    <col min="4867" max="4869" width="16.6640625" style="249" customWidth="1"/>
    <col min="4870" max="4870" width="17.5546875" style="249" customWidth="1"/>
    <col min="4871" max="5116" width="9.109375" style="249"/>
    <col min="5117" max="5117" width="8.109375" style="249" customWidth="1"/>
    <col min="5118" max="5118" width="85.109375" style="249" customWidth="1"/>
    <col min="5119" max="5119" width="27.88671875" style="249" customWidth="1"/>
    <col min="5120" max="5120" width="31.44140625" style="249" customWidth="1"/>
    <col min="5121" max="5121" width="28.109375" style="249" customWidth="1"/>
    <col min="5122" max="5122" width="31.109375" style="249" customWidth="1"/>
    <col min="5123" max="5125" width="16.6640625" style="249" customWidth="1"/>
    <col min="5126" max="5126" width="17.5546875" style="249" customWidth="1"/>
    <col min="5127" max="5372" width="9.109375" style="249"/>
    <col min="5373" max="5373" width="8.109375" style="249" customWidth="1"/>
    <col min="5374" max="5374" width="85.109375" style="249" customWidth="1"/>
    <col min="5375" max="5375" width="27.88671875" style="249" customWidth="1"/>
    <col min="5376" max="5376" width="31.44140625" style="249" customWidth="1"/>
    <col min="5377" max="5377" width="28.109375" style="249" customWidth="1"/>
    <col min="5378" max="5378" width="31.109375" style="249" customWidth="1"/>
    <col min="5379" max="5381" width="16.6640625" style="249" customWidth="1"/>
    <col min="5382" max="5382" width="17.5546875" style="249" customWidth="1"/>
    <col min="5383" max="5628" width="9.109375" style="249"/>
    <col min="5629" max="5629" width="8.109375" style="249" customWidth="1"/>
    <col min="5630" max="5630" width="85.109375" style="249" customWidth="1"/>
    <col min="5631" max="5631" width="27.88671875" style="249" customWidth="1"/>
    <col min="5632" max="5632" width="31.44140625" style="249" customWidth="1"/>
    <col min="5633" max="5633" width="28.109375" style="249" customWidth="1"/>
    <col min="5634" max="5634" width="31.109375" style="249" customWidth="1"/>
    <col min="5635" max="5637" width="16.6640625" style="249" customWidth="1"/>
    <col min="5638" max="5638" width="17.5546875" style="249" customWidth="1"/>
    <col min="5639" max="5884" width="9.109375" style="249"/>
    <col min="5885" max="5885" width="8.109375" style="249" customWidth="1"/>
    <col min="5886" max="5886" width="85.109375" style="249" customWidth="1"/>
    <col min="5887" max="5887" width="27.88671875" style="249" customWidth="1"/>
    <col min="5888" max="5888" width="31.44140625" style="249" customWidth="1"/>
    <col min="5889" max="5889" width="28.109375" style="249" customWidth="1"/>
    <col min="5890" max="5890" width="31.109375" style="249" customWidth="1"/>
    <col min="5891" max="5893" width="16.6640625" style="249" customWidth="1"/>
    <col min="5894" max="5894" width="17.5546875" style="249" customWidth="1"/>
    <col min="5895" max="6140" width="9.109375" style="249"/>
    <col min="6141" max="6141" width="8.109375" style="249" customWidth="1"/>
    <col min="6142" max="6142" width="85.109375" style="249" customWidth="1"/>
    <col min="6143" max="6143" width="27.88671875" style="249" customWidth="1"/>
    <col min="6144" max="6144" width="31.44140625" style="249" customWidth="1"/>
    <col min="6145" max="6145" width="28.109375" style="249" customWidth="1"/>
    <col min="6146" max="6146" width="31.109375" style="249" customWidth="1"/>
    <col min="6147" max="6149" width="16.6640625" style="249" customWidth="1"/>
    <col min="6150" max="6150" width="17.5546875" style="249" customWidth="1"/>
    <col min="6151" max="6396" width="9.109375" style="249"/>
    <col min="6397" max="6397" width="8.109375" style="249" customWidth="1"/>
    <col min="6398" max="6398" width="85.109375" style="249" customWidth="1"/>
    <col min="6399" max="6399" width="27.88671875" style="249" customWidth="1"/>
    <col min="6400" max="6400" width="31.44140625" style="249" customWidth="1"/>
    <col min="6401" max="6401" width="28.109375" style="249" customWidth="1"/>
    <col min="6402" max="6402" width="31.109375" style="249" customWidth="1"/>
    <col min="6403" max="6405" width="16.6640625" style="249" customWidth="1"/>
    <col min="6406" max="6406" width="17.5546875" style="249" customWidth="1"/>
    <col min="6407" max="6652" width="9.109375" style="249"/>
    <col min="6653" max="6653" width="8.109375" style="249" customWidth="1"/>
    <col min="6654" max="6654" width="85.109375" style="249" customWidth="1"/>
    <col min="6655" max="6655" width="27.88671875" style="249" customWidth="1"/>
    <col min="6656" max="6656" width="31.44140625" style="249" customWidth="1"/>
    <col min="6657" max="6657" width="28.109375" style="249" customWidth="1"/>
    <col min="6658" max="6658" width="31.109375" style="249" customWidth="1"/>
    <col min="6659" max="6661" width="16.6640625" style="249" customWidth="1"/>
    <col min="6662" max="6662" width="17.5546875" style="249" customWidth="1"/>
    <col min="6663" max="6908" width="9.109375" style="249"/>
    <col min="6909" max="6909" width="8.109375" style="249" customWidth="1"/>
    <col min="6910" max="6910" width="85.109375" style="249" customWidth="1"/>
    <col min="6911" max="6911" width="27.88671875" style="249" customWidth="1"/>
    <col min="6912" max="6912" width="31.44140625" style="249" customWidth="1"/>
    <col min="6913" max="6913" width="28.109375" style="249" customWidth="1"/>
    <col min="6914" max="6914" width="31.109375" style="249" customWidth="1"/>
    <col min="6915" max="6917" width="16.6640625" style="249" customWidth="1"/>
    <col min="6918" max="6918" width="17.5546875" style="249" customWidth="1"/>
    <col min="6919" max="7164" width="9.109375" style="249"/>
    <col min="7165" max="7165" width="8.109375" style="249" customWidth="1"/>
    <col min="7166" max="7166" width="85.109375" style="249" customWidth="1"/>
    <col min="7167" max="7167" width="27.88671875" style="249" customWidth="1"/>
    <col min="7168" max="7168" width="31.44140625" style="249" customWidth="1"/>
    <col min="7169" max="7169" width="28.109375" style="249" customWidth="1"/>
    <col min="7170" max="7170" width="31.109375" style="249" customWidth="1"/>
    <col min="7171" max="7173" width="16.6640625" style="249" customWidth="1"/>
    <col min="7174" max="7174" width="17.5546875" style="249" customWidth="1"/>
    <col min="7175" max="7420" width="9.109375" style="249"/>
    <col min="7421" max="7421" width="8.109375" style="249" customWidth="1"/>
    <col min="7422" max="7422" width="85.109375" style="249" customWidth="1"/>
    <col min="7423" max="7423" width="27.88671875" style="249" customWidth="1"/>
    <col min="7424" max="7424" width="31.44140625" style="249" customWidth="1"/>
    <col min="7425" max="7425" width="28.109375" style="249" customWidth="1"/>
    <col min="7426" max="7426" width="31.109375" style="249" customWidth="1"/>
    <col min="7427" max="7429" width="16.6640625" style="249" customWidth="1"/>
    <col min="7430" max="7430" width="17.5546875" style="249" customWidth="1"/>
    <col min="7431" max="7676" width="9.109375" style="249"/>
    <col min="7677" max="7677" width="8.109375" style="249" customWidth="1"/>
    <col min="7678" max="7678" width="85.109375" style="249" customWidth="1"/>
    <col min="7679" max="7679" width="27.88671875" style="249" customWidth="1"/>
    <col min="7680" max="7680" width="31.44140625" style="249" customWidth="1"/>
    <col min="7681" max="7681" width="28.109375" style="249" customWidth="1"/>
    <col min="7682" max="7682" width="31.109375" style="249" customWidth="1"/>
    <col min="7683" max="7685" width="16.6640625" style="249" customWidth="1"/>
    <col min="7686" max="7686" width="17.5546875" style="249" customWidth="1"/>
    <col min="7687" max="7932" width="9.109375" style="249"/>
    <col min="7933" max="7933" width="8.109375" style="249" customWidth="1"/>
    <col min="7934" max="7934" width="85.109375" style="249" customWidth="1"/>
    <col min="7935" max="7935" width="27.88671875" style="249" customWidth="1"/>
    <col min="7936" max="7936" width="31.44140625" style="249" customWidth="1"/>
    <col min="7937" max="7937" width="28.109375" style="249" customWidth="1"/>
    <col min="7938" max="7938" width="31.109375" style="249" customWidth="1"/>
    <col min="7939" max="7941" width="16.6640625" style="249" customWidth="1"/>
    <col min="7942" max="7942" width="17.5546875" style="249" customWidth="1"/>
    <col min="7943" max="8188" width="9.109375" style="249"/>
    <col min="8189" max="8189" width="8.109375" style="249" customWidth="1"/>
    <col min="8190" max="8190" width="85.109375" style="249" customWidth="1"/>
    <col min="8191" max="8191" width="27.88671875" style="249" customWidth="1"/>
    <col min="8192" max="8192" width="31.44140625" style="249" customWidth="1"/>
    <col min="8193" max="8193" width="28.109375" style="249" customWidth="1"/>
    <col min="8194" max="8194" width="31.109375" style="249" customWidth="1"/>
    <col min="8195" max="8197" width="16.6640625" style="249" customWidth="1"/>
    <col min="8198" max="8198" width="17.5546875" style="249" customWidth="1"/>
    <col min="8199" max="8444" width="9.109375" style="249"/>
    <col min="8445" max="8445" width="8.109375" style="249" customWidth="1"/>
    <col min="8446" max="8446" width="85.109375" style="249" customWidth="1"/>
    <col min="8447" max="8447" width="27.88671875" style="249" customWidth="1"/>
    <col min="8448" max="8448" width="31.44140625" style="249" customWidth="1"/>
    <col min="8449" max="8449" width="28.109375" style="249" customWidth="1"/>
    <col min="8450" max="8450" width="31.109375" style="249" customWidth="1"/>
    <col min="8451" max="8453" width="16.6640625" style="249" customWidth="1"/>
    <col min="8454" max="8454" width="17.5546875" style="249" customWidth="1"/>
    <col min="8455" max="8700" width="9.109375" style="249"/>
    <col min="8701" max="8701" width="8.109375" style="249" customWidth="1"/>
    <col min="8702" max="8702" width="85.109375" style="249" customWidth="1"/>
    <col min="8703" max="8703" width="27.88671875" style="249" customWidth="1"/>
    <col min="8704" max="8704" width="31.44140625" style="249" customWidth="1"/>
    <col min="8705" max="8705" width="28.109375" style="249" customWidth="1"/>
    <col min="8706" max="8706" width="31.109375" style="249" customWidth="1"/>
    <col min="8707" max="8709" width="16.6640625" style="249" customWidth="1"/>
    <col min="8710" max="8710" width="17.5546875" style="249" customWidth="1"/>
    <col min="8711" max="8956" width="9.109375" style="249"/>
    <col min="8957" max="8957" width="8.109375" style="249" customWidth="1"/>
    <col min="8958" max="8958" width="85.109375" style="249" customWidth="1"/>
    <col min="8959" max="8959" width="27.88671875" style="249" customWidth="1"/>
    <col min="8960" max="8960" width="31.44140625" style="249" customWidth="1"/>
    <col min="8961" max="8961" width="28.109375" style="249" customWidth="1"/>
    <col min="8962" max="8962" width="31.109375" style="249" customWidth="1"/>
    <col min="8963" max="8965" width="16.6640625" style="249" customWidth="1"/>
    <col min="8966" max="8966" width="17.5546875" style="249" customWidth="1"/>
    <col min="8967" max="9212" width="9.109375" style="249"/>
    <col min="9213" max="9213" width="8.109375" style="249" customWidth="1"/>
    <col min="9214" max="9214" width="85.109375" style="249" customWidth="1"/>
    <col min="9215" max="9215" width="27.88671875" style="249" customWidth="1"/>
    <col min="9216" max="9216" width="31.44140625" style="249" customWidth="1"/>
    <col min="9217" max="9217" width="28.109375" style="249" customWidth="1"/>
    <col min="9218" max="9218" width="31.109375" style="249" customWidth="1"/>
    <col min="9219" max="9221" width="16.6640625" style="249" customWidth="1"/>
    <col min="9222" max="9222" width="17.5546875" style="249" customWidth="1"/>
    <col min="9223" max="9468" width="9.109375" style="249"/>
    <col min="9469" max="9469" width="8.109375" style="249" customWidth="1"/>
    <col min="9470" max="9470" width="85.109375" style="249" customWidth="1"/>
    <col min="9471" max="9471" width="27.88671875" style="249" customWidth="1"/>
    <col min="9472" max="9472" width="31.44140625" style="249" customWidth="1"/>
    <col min="9473" max="9473" width="28.109375" style="249" customWidth="1"/>
    <col min="9474" max="9474" width="31.109375" style="249" customWidth="1"/>
    <col min="9475" max="9477" width="16.6640625" style="249" customWidth="1"/>
    <col min="9478" max="9478" width="17.5546875" style="249" customWidth="1"/>
    <col min="9479" max="9724" width="9.109375" style="249"/>
    <col min="9725" max="9725" width="8.109375" style="249" customWidth="1"/>
    <col min="9726" max="9726" width="85.109375" style="249" customWidth="1"/>
    <col min="9727" max="9727" width="27.88671875" style="249" customWidth="1"/>
    <col min="9728" max="9728" width="31.44140625" style="249" customWidth="1"/>
    <col min="9729" max="9729" width="28.109375" style="249" customWidth="1"/>
    <col min="9730" max="9730" width="31.109375" style="249" customWidth="1"/>
    <col min="9731" max="9733" width="16.6640625" style="249" customWidth="1"/>
    <col min="9734" max="9734" width="17.5546875" style="249" customWidth="1"/>
    <col min="9735" max="9980" width="9.109375" style="249"/>
    <col min="9981" max="9981" width="8.109375" style="249" customWidth="1"/>
    <col min="9982" max="9982" width="85.109375" style="249" customWidth="1"/>
    <col min="9983" max="9983" width="27.88671875" style="249" customWidth="1"/>
    <col min="9984" max="9984" width="31.44140625" style="249" customWidth="1"/>
    <col min="9985" max="9985" width="28.109375" style="249" customWidth="1"/>
    <col min="9986" max="9986" width="31.109375" style="249" customWidth="1"/>
    <col min="9987" max="9989" width="16.6640625" style="249" customWidth="1"/>
    <col min="9990" max="9990" width="17.5546875" style="249" customWidth="1"/>
    <col min="9991" max="10236" width="9.109375" style="249"/>
    <col min="10237" max="10237" width="8.109375" style="249" customWidth="1"/>
    <col min="10238" max="10238" width="85.109375" style="249" customWidth="1"/>
    <col min="10239" max="10239" width="27.88671875" style="249" customWidth="1"/>
    <col min="10240" max="10240" width="31.44140625" style="249" customWidth="1"/>
    <col min="10241" max="10241" width="28.109375" style="249" customWidth="1"/>
    <col min="10242" max="10242" width="31.109375" style="249" customWidth="1"/>
    <col min="10243" max="10245" width="16.6640625" style="249" customWidth="1"/>
    <col min="10246" max="10246" width="17.5546875" style="249" customWidth="1"/>
    <col min="10247" max="10492" width="9.109375" style="249"/>
    <col min="10493" max="10493" width="8.109375" style="249" customWidth="1"/>
    <col min="10494" max="10494" width="85.109375" style="249" customWidth="1"/>
    <col min="10495" max="10495" width="27.88671875" style="249" customWidth="1"/>
    <col min="10496" max="10496" width="31.44140625" style="249" customWidth="1"/>
    <col min="10497" max="10497" width="28.109375" style="249" customWidth="1"/>
    <col min="10498" max="10498" width="31.109375" style="249" customWidth="1"/>
    <col min="10499" max="10501" width="16.6640625" style="249" customWidth="1"/>
    <col min="10502" max="10502" width="17.5546875" style="249" customWidth="1"/>
    <col min="10503" max="10748" width="9.109375" style="249"/>
    <col min="10749" max="10749" width="8.109375" style="249" customWidth="1"/>
    <col min="10750" max="10750" width="85.109375" style="249" customWidth="1"/>
    <col min="10751" max="10751" width="27.88671875" style="249" customWidth="1"/>
    <col min="10752" max="10752" width="31.44140625" style="249" customWidth="1"/>
    <col min="10753" max="10753" width="28.109375" style="249" customWidth="1"/>
    <col min="10754" max="10754" width="31.109375" style="249" customWidth="1"/>
    <col min="10755" max="10757" width="16.6640625" style="249" customWidth="1"/>
    <col min="10758" max="10758" width="17.5546875" style="249" customWidth="1"/>
    <col min="10759" max="11004" width="9.109375" style="249"/>
    <col min="11005" max="11005" width="8.109375" style="249" customWidth="1"/>
    <col min="11006" max="11006" width="85.109375" style="249" customWidth="1"/>
    <col min="11007" max="11007" width="27.88671875" style="249" customWidth="1"/>
    <col min="11008" max="11008" width="31.44140625" style="249" customWidth="1"/>
    <col min="11009" max="11009" width="28.109375" style="249" customWidth="1"/>
    <col min="11010" max="11010" width="31.109375" style="249" customWidth="1"/>
    <col min="11011" max="11013" width="16.6640625" style="249" customWidth="1"/>
    <col min="11014" max="11014" width="17.5546875" style="249" customWidth="1"/>
    <col min="11015" max="11260" width="9.109375" style="249"/>
    <col min="11261" max="11261" width="8.109375" style="249" customWidth="1"/>
    <col min="11262" max="11262" width="85.109375" style="249" customWidth="1"/>
    <col min="11263" max="11263" width="27.88671875" style="249" customWidth="1"/>
    <col min="11264" max="11264" width="31.44140625" style="249" customWidth="1"/>
    <col min="11265" max="11265" width="28.109375" style="249" customWidth="1"/>
    <col min="11266" max="11266" width="31.109375" style="249" customWidth="1"/>
    <col min="11267" max="11269" width="16.6640625" style="249" customWidth="1"/>
    <col min="11270" max="11270" width="17.5546875" style="249" customWidth="1"/>
    <col min="11271" max="11516" width="9.109375" style="249"/>
    <col min="11517" max="11517" width="8.109375" style="249" customWidth="1"/>
    <col min="11518" max="11518" width="85.109375" style="249" customWidth="1"/>
    <col min="11519" max="11519" width="27.88671875" style="249" customWidth="1"/>
    <col min="11520" max="11520" width="31.44140625" style="249" customWidth="1"/>
    <col min="11521" max="11521" width="28.109375" style="249" customWidth="1"/>
    <col min="11522" max="11522" width="31.109375" style="249" customWidth="1"/>
    <col min="11523" max="11525" width="16.6640625" style="249" customWidth="1"/>
    <col min="11526" max="11526" width="17.5546875" style="249" customWidth="1"/>
    <col min="11527" max="11772" width="9.109375" style="249"/>
    <col min="11773" max="11773" width="8.109375" style="249" customWidth="1"/>
    <col min="11774" max="11774" width="85.109375" style="249" customWidth="1"/>
    <col min="11775" max="11775" width="27.88671875" style="249" customWidth="1"/>
    <col min="11776" max="11776" width="31.44140625" style="249" customWidth="1"/>
    <col min="11777" max="11777" width="28.109375" style="249" customWidth="1"/>
    <col min="11778" max="11778" width="31.109375" style="249" customWidth="1"/>
    <col min="11779" max="11781" width="16.6640625" style="249" customWidth="1"/>
    <col min="11782" max="11782" width="17.5546875" style="249" customWidth="1"/>
    <col min="11783" max="12028" width="9.109375" style="249"/>
    <col min="12029" max="12029" width="8.109375" style="249" customWidth="1"/>
    <col min="12030" max="12030" width="85.109375" style="249" customWidth="1"/>
    <col min="12031" max="12031" width="27.88671875" style="249" customWidth="1"/>
    <col min="12032" max="12032" width="31.44140625" style="249" customWidth="1"/>
    <col min="12033" max="12033" width="28.109375" style="249" customWidth="1"/>
    <col min="12034" max="12034" width="31.109375" style="249" customWidth="1"/>
    <col min="12035" max="12037" width="16.6640625" style="249" customWidth="1"/>
    <col min="12038" max="12038" width="17.5546875" style="249" customWidth="1"/>
    <col min="12039" max="12284" width="9.109375" style="249"/>
    <col min="12285" max="12285" width="8.109375" style="249" customWidth="1"/>
    <col min="12286" max="12286" width="85.109375" style="249" customWidth="1"/>
    <col min="12287" max="12287" width="27.88671875" style="249" customWidth="1"/>
    <col min="12288" max="12288" width="31.44140625" style="249" customWidth="1"/>
    <col min="12289" max="12289" width="28.109375" style="249" customWidth="1"/>
    <col min="12290" max="12290" width="31.109375" style="249" customWidth="1"/>
    <col min="12291" max="12293" width="16.6640625" style="249" customWidth="1"/>
    <col min="12294" max="12294" width="17.5546875" style="249" customWidth="1"/>
    <col min="12295" max="12540" width="9.109375" style="249"/>
    <col min="12541" max="12541" width="8.109375" style="249" customWidth="1"/>
    <col min="12542" max="12542" width="85.109375" style="249" customWidth="1"/>
    <col min="12543" max="12543" width="27.88671875" style="249" customWidth="1"/>
    <col min="12544" max="12544" width="31.44140625" style="249" customWidth="1"/>
    <col min="12545" max="12545" width="28.109375" style="249" customWidth="1"/>
    <col min="12546" max="12546" width="31.109375" style="249" customWidth="1"/>
    <col min="12547" max="12549" width="16.6640625" style="249" customWidth="1"/>
    <col min="12550" max="12550" width="17.5546875" style="249" customWidth="1"/>
    <col min="12551" max="12796" width="9.109375" style="249"/>
    <col min="12797" max="12797" width="8.109375" style="249" customWidth="1"/>
    <col min="12798" max="12798" width="85.109375" style="249" customWidth="1"/>
    <col min="12799" max="12799" width="27.88671875" style="249" customWidth="1"/>
    <col min="12800" max="12800" width="31.44140625" style="249" customWidth="1"/>
    <col min="12801" max="12801" width="28.109375" style="249" customWidth="1"/>
    <col min="12802" max="12802" width="31.109375" style="249" customWidth="1"/>
    <col min="12803" max="12805" width="16.6640625" style="249" customWidth="1"/>
    <col min="12806" max="12806" width="17.5546875" style="249" customWidth="1"/>
    <col min="12807" max="13052" width="9.109375" style="249"/>
    <col min="13053" max="13053" width="8.109375" style="249" customWidth="1"/>
    <col min="13054" max="13054" width="85.109375" style="249" customWidth="1"/>
    <col min="13055" max="13055" width="27.88671875" style="249" customWidth="1"/>
    <col min="13056" max="13056" width="31.44140625" style="249" customWidth="1"/>
    <col min="13057" max="13057" width="28.109375" style="249" customWidth="1"/>
    <col min="13058" max="13058" width="31.109375" style="249" customWidth="1"/>
    <col min="13059" max="13061" width="16.6640625" style="249" customWidth="1"/>
    <col min="13062" max="13062" width="17.5546875" style="249" customWidth="1"/>
    <col min="13063" max="13308" width="9.109375" style="249"/>
    <col min="13309" max="13309" width="8.109375" style="249" customWidth="1"/>
    <col min="13310" max="13310" width="85.109375" style="249" customWidth="1"/>
    <col min="13311" max="13311" width="27.88671875" style="249" customWidth="1"/>
    <col min="13312" max="13312" width="31.44140625" style="249" customWidth="1"/>
    <col min="13313" max="13313" width="28.109375" style="249" customWidth="1"/>
    <col min="13314" max="13314" width="31.109375" style="249" customWidth="1"/>
    <col min="13315" max="13317" width="16.6640625" style="249" customWidth="1"/>
    <col min="13318" max="13318" width="17.5546875" style="249" customWidth="1"/>
    <col min="13319" max="13564" width="9.109375" style="249"/>
    <col min="13565" max="13565" width="8.109375" style="249" customWidth="1"/>
    <col min="13566" max="13566" width="85.109375" style="249" customWidth="1"/>
    <col min="13567" max="13567" width="27.88671875" style="249" customWidth="1"/>
    <col min="13568" max="13568" width="31.44140625" style="249" customWidth="1"/>
    <col min="13569" max="13569" width="28.109375" style="249" customWidth="1"/>
    <col min="13570" max="13570" width="31.109375" style="249" customWidth="1"/>
    <col min="13571" max="13573" width="16.6640625" style="249" customWidth="1"/>
    <col min="13574" max="13574" width="17.5546875" style="249" customWidth="1"/>
    <col min="13575" max="13820" width="9.109375" style="249"/>
    <col min="13821" max="13821" width="8.109375" style="249" customWidth="1"/>
    <col min="13822" max="13822" width="85.109375" style="249" customWidth="1"/>
    <col min="13823" max="13823" width="27.88671875" style="249" customWidth="1"/>
    <col min="13824" max="13824" width="31.44140625" style="249" customWidth="1"/>
    <col min="13825" max="13825" width="28.109375" style="249" customWidth="1"/>
    <col min="13826" max="13826" width="31.109375" style="249" customWidth="1"/>
    <col min="13827" max="13829" width="16.6640625" style="249" customWidth="1"/>
    <col min="13830" max="13830" width="17.5546875" style="249" customWidth="1"/>
    <col min="13831" max="14076" width="9.109375" style="249"/>
    <col min="14077" max="14077" width="8.109375" style="249" customWidth="1"/>
    <col min="14078" max="14078" width="85.109375" style="249" customWidth="1"/>
    <col min="14079" max="14079" width="27.88671875" style="249" customWidth="1"/>
    <col min="14080" max="14080" width="31.44140625" style="249" customWidth="1"/>
    <col min="14081" max="14081" width="28.109375" style="249" customWidth="1"/>
    <col min="14082" max="14082" width="31.109375" style="249" customWidth="1"/>
    <col min="14083" max="14085" width="16.6640625" style="249" customWidth="1"/>
    <col min="14086" max="14086" width="17.5546875" style="249" customWidth="1"/>
    <col min="14087" max="14332" width="9.109375" style="249"/>
    <col min="14333" max="14333" width="8.109375" style="249" customWidth="1"/>
    <col min="14334" max="14334" width="85.109375" style="249" customWidth="1"/>
    <col min="14335" max="14335" width="27.88671875" style="249" customWidth="1"/>
    <col min="14336" max="14336" width="31.44140625" style="249" customWidth="1"/>
    <col min="14337" max="14337" width="28.109375" style="249" customWidth="1"/>
    <col min="14338" max="14338" width="31.109375" style="249" customWidth="1"/>
    <col min="14339" max="14341" width="16.6640625" style="249" customWidth="1"/>
    <col min="14342" max="14342" width="17.5546875" style="249" customWidth="1"/>
    <col min="14343" max="14588" width="9.109375" style="249"/>
    <col min="14589" max="14589" width="8.109375" style="249" customWidth="1"/>
    <col min="14590" max="14590" width="85.109375" style="249" customWidth="1"/>
    <col min="14591" max="14591" width="27.88671875" style="249" customWidth="1"/>
    <col min="14592" max="14592" width="31.44140625" style="249" customWidth="1"/>
    <col min="14593" max="14593" width="28.109375" style="249" customWidth="1"/>
    <col min="14594" max="14594" width="31.109375" style="249" customWidth="1"/>
    <col min="14595" max="14597" width="16.6640625" style="249" customWidth="1"/>
    <col min="14598" max="14598" width="17.5546875" style="249" customWidth="1"/>
    <col min="14599" max="14844" width="9.109375" style="249"/>
    <col min="14845" max="14845" width="8.109375" style="249" customWidth="1"/>
    <col min="14846" max="14846" width="85.109375" style="249" customWidth="1"/>
    <col min="14847" max="14847" width="27.88671875" style="249" customWidth="1"/>
    <col min="14848" max="14848" width="31.44140625" style="249" customWidth="1"/>
    <col min="14849" max="14849" width="28.109375" style="249" customWidth="1"/>
    <col min="14850" max="14850" width="31.109375" style="249" customWidth="1"/>
    <col min="14851" max="14853" width="16.6640625" style="249" customWidth="1"/>
    <col min="14854" max="14854" width="17.5546875" style="249" customWidth="1"/>
    <col min="14855" max="15100" width="9.109375" style="249"/>
    <col min="15101" max="15101" width="8.109375" style="249" customWidth="1"/>
    <col min="15102" max="15102" width="85.109375" style="249" customWidth="1"/>
    <col min="15103" max="15103" width="27.88671875" style="249" customWidth="1"/>
    <col min="15104" max="15104" width="31.44140625" style="249" customWidth="1"/>
    <col min="15105" max="15105" width="28.109375" style="249" customWidth="1"/>
    <col min="15106" max="15106" width="31.109375" style="249" customWidth="1"/>
    <col min="15107" max="15109" width="16.6640625" style="249" customWidth="1"/>
    <col min="15110" max="15110" width="17.5546875" style="249" customWidth="1"/>
    <col min="15111" max="15356" width="9.109375" style="249"/>
    <col min="15357" max="15357" width="8.109375" style="249" customWidth="1"/>
    <col min="15358" max="15358" width="85.109375" style="249" customWidth="1"/>
    <col min="15359" max="15359" width="27.88671875" style="249" customWidth="1"/>
    <col min="15360" max="15360" width="31.44140625" style="249" customWidth="1"/>
    <col min="15361" max="15361" width="28.109375" style="249" customWidth="1"/>
    <col min="15362" max="15362" width="31.109375" style="249" customWidth="1"/>
    <col min="15363" max="15365" width="16.6640625" style="249" customWidth="1"/>
    <col min="15366" max="15366" width="17.5546875" style="249" customWidth="1"/>
    <col min="15367" max="15612" width="9.109375" style="249"/>
    <col min="15613" max="15613" width="8.109375" style="249" customWidth="1"/>
    <col min="15614" max="15614" width="85.109375" style="249" customWidth="1"/>
    <col min="15615" max="15615" width="27.88671875" style="249" customWidth="1"/>
    <col min="15616" max="15616" width="31.44140625" style="249" customWidth="1"/>
    <col min="15617" max="15617" width="28.109375" style="249" customWidth="1"/>
    <col min="15618" max="15618" width="31.109375" style="249" customWidth="1"/>
    <col min="15619" max="15621" width="16.6640625" style="249" customWidth="1"/>
    <col min="15622" max="15622" width="17.5546875" style="249" customWidth="1"/>
    <col min="15623" max="15868" width="9.109375" style="249"/>
    <col min="15869" max="15869" width="8.109375" style="249" customWidth="1"/>
    <col min="15870" max="15870" width="85.109375" style="249" customWidth="1"/>
    <col min="15871" max="15871" width="27.88671875" style="249" customWidth="1"/>
    <col min="15872" max="15872" width="31.44140625" style="249" customWidth="1"/>
    <col min="15873" max="15873" width="28.109375" style="249" customWidth="1"/>
    <col min="15874" max="15874" width="31.109375" style="249" customWidth="1"/>
    <col min="15875" max="15877" width="16.6640625" style="249" customWidth="1"/>
    <col min="15878" max="15878" width="17.5546875" style="249" customWidth="1"/>
    <col min="15879" max="16124" width="9.109375" style="249"/>
    <col min="16125" max="16125" width="8.109375" style="249" customWidth="1"/>
    <col min="16126" max="16126" width="85.109375" style="249" customWidth="1"/>
    <col min="16127" max="16127" width="27.88671875" style="249" customWidth="1"/>
    <col min="16128" max="16128" width="31.44140625" style="249" customWidth="1"/>
    <col min="16129" max="16129" width="28.109375" style="249" customWidth="1"/>
    <col min="16130" max="16130" width="31.109375" style="249" customWidth="1"/>
    <col min="16131" max="16133" width="16.6640625" style="249" customWidth="1"/>
    <col min="16134" max="16134" width="17.5546875" style="249" customWidth="1"/>
    <col min="16135" max="16384" width="9.109375" style="249"/>
  </cols>
  <sheetData>
    <row r="1" spans="1:7" x14ac:dyDescent="0.3">
      <c r="F1" s="72" t="s">
        <v>436</v>
      </c>
    </row>
    <row r="3" spans="1:7" ht="20.399999999999999" customHeight="1" x14ac:dyDescent="0.3">
      <c r="A3" s="1209" t="s">
        <v>525</v>
      </c>
      <c r="B3" s="1209"/>
      <c r="C3" s="1209"/>
      <c r="D3" s="1209"/>
      <c r="E3" s="1209"/>
      <c r="F3" s="1209"/>
    </row>
    <row r="4" spans="1:7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</row>
    <row r="5" spans="1:7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5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5"/>
    </row>
    <row r="8" spans="1:7" ht="15.6" x14ac:dyDescent="0.3">
      <c r="B8" s="322"/>
      <c r="C8" s="322"/>
    </row>
    <row r="9" spans="1:7" ht="18" x14ac:dyDescent="0.3">
      <c r="A9" s="1206" t="s">
        <v>282</v>
      </c>
      <c r="B9" s="1206" t="s">
        <v>297</v>
      </c>
      <c r="C9" s="1206" t="s">
        <v>366</v>
      </c>
      <c r="D9" s="1206"/>
      <c r="E9" s="1206" t="s">
        <v>367</v>
      </c>
      <c r="F9" s="1206"/>
    </row>
    <row r="10" spans="1:7" ht="18" x14ac:dyDescent="0.3">
      <c r="A10" s="1206"/>
      <c r="B10" s="1206"/>
      <c r="C10" s="259" t="s">
        <v>375</v>
      </c>
      <c r="D10" s="259" t="s">
        <v>376</v>
      </c>
      <c r="E10" s="259" t="s">
        <v>375</v>
      </c>
      <c r="F10" s="259" t="s">
        <v>376</v>
      </c>
    </row>
    <row r="11" spans="1:7" ht="43.5" customHeight="1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</row>
    <row r="12" spans="1:7" s="338" customFormat="1" ht="21.6" hidden="1" customHeight="1" x14ac:dyDescent="0.3">
      <c r="A12" s="586">
        <v>1</v>
      </c>
      <c r="B12" s="342" t="s">
        <v>377</v>
      </c>
      <c r="C12" s="340" t="s">
        <v>305</v>
      </c>
      <c r="D12" s="341">
        <f>SUM(D13:D15)</f>
        <v>0</v>
      </c>
      <c r="E12" s="577" t="s">
        <v>305</v>
      </c>
      <c r="F12" s="341">
        <f>SUM(F13:F15)</f>
        <v>0</v>
      </c>
    </row>
    <row r="13" spans="1:7" ht="18" hidden="1" x14ac:dyDescent="0.35">
      <c r="A13" s="589"/>
      <c r="B13" s="286" t="s">
        <v>378</v>
      </c>
      <c r="C13" s="326"/>
      <c r="D13" s="273"/>
      <c r="E13" s="590"/>
      <c r="F13" s="273"/>
    </row>
    <row r="14" spans="1:7" ht="18" hidden="1" x14ac:dyDescent="0.35">
      <c r="A14" s="589"/>
      <c r="B14" s="286"/>
      <c r="C14" s="326"/>
      <c r="D14" s="273"/>
      <c r="E14" s="590"/>
      <c r="F14" s="273"/>
    </row>
    <row r="15" spans="1:7" ht="18" hidden="1" x14ac:dyDescent="0.35">
      <c r="A15" s="589"/>
      <c r="B15" s="270"/>
      <c r="C15" s="326"/>
      <c r="D15" s="273"/>
      <c r="E15" s="590"/>
      <c r="F15" s="273"/>
    </row>
    <row r="16" spans="1:7" s="338" customFormat="1" ht="21.6" hidden="1" customHeight="1" x14ac:dyDescent="0.3">
      <c r="A16" s="586">
        <v>2</v>
      </c>
      <c r="B16" s="342" t="s">
        <v>379</v>
      </c>
      <c r="C16" s="340" t="s">
        <v>305</v>
      </c>
      <c r="D16" s="341">
        <f>SUM(D17:D19)</f>
        <v>0</v>
      </c>
      <c r="E16" s="577" t="s">
        <v>305</v>
      </c>
      <c r="F16" s="341">
        <f>SUM(F17:F19)</f>
        <v>0</v>
      </c>
    </row>
    <row r="17" spans="1:6" ht="18" hidden="1" x14ac:dyDescent="0.35">
      <c r="A17" s="589"/>
      <c r="B17" s="286" t="s">
        <v>199</v>
      </c>
      <c r="C17" s="326"/>
      <c r="D17" s="273"/>
      <c r="E17" s="590"/>
      <c r="F17" s="273"/>
    </row>
    <row r="18" spans="1:6" ht="18" hidden="1" x14ac:dyDescent="0.35">
      <c r="A18" s="589"/>
      <c r="B18" s="286"/>
      <c r="C18" s="326"/>
      <c r="D18" s="273"/>
      <c r="E18" s="590"/>
      <c r="F18" s="273"/>
    </row>
    <row r="19" spans="1:6" ht="18" hidden="1" x14ac:dyDescent="0.35">
      <c r="A19" s="589"/>
      <c r="B19" s="286"/>
      <c r="C19" s="326"/>
      <c r="D19" s="273"/>
      <c r="E19" s="590"/>
      <c r="F19" s="273"/>
    </row>
    <row r="20" spans="1:6" s="338" customFormat="1" ht="21.6" customHeight="1" x14ac:dyDescent="0.3">
      <c r="A20" s="346">
        <v>1</v>
      </c>
      <c r="B20" s="336" t="s">
        <v>380</v>
      </c>
      <c r="C20" s="59" t="s">
        <v>305</v>
      </c>
      <c r="D20" s="337">
        <f>SUM(D21:D23)</f>
        <v>0</v>
      </c>
      <c r="E20" s="579" t="s">
        <v>305</v>
      </c>
      <c r="F20" s="337">
        <f>SUM(F21:F26)</f>
        <v>15000</v>
      </c>
    </row>
    <row r="21" spans="1:6" ht="18" x14ac:dyDescent="0.35">
      <c r="A21" s="589"/>
      <c r="B21" s="286" t="s">
        <v>199</v>
      </c>
      <c r="C21" s="326"/>
      <c r="D21" s="273"/>
      <c r="E21" s="590"/>
      <c r="F21" s="273"/>
    </row>
    <row r="22" spans="1:6" ht="36" hidden="1" x14ac:dyDescent="0.35">
      <c r="A22" s="589"/>
      <c r="B22" s="343" t="s">
        <v>771</v>
      </c>
      <c r="C22" s="326"/>
      <c r="D22" s="273"/>
      <c r="E22" s="590"/>
      <c r="F22" s="273"/>
    </row>
    <row r="23" spans="1:6" ht="36" hidden="1" x14ac:dyDescent="0.35">
      <c r="A23" s="589"/>
      <c r="B23" s="592" t="s">
        <v>774</v>
      </c>
      <c r="C23" s="326"/>
      <c r="D23" s="273"/>
      <c r="E23" s="590"/>
      <c r="F23" s="273"/>
    </row>
    <row r="24" spans="1:6" ht="36" hidden="1" x14ac:dyDescent="0.35">
      <c r="A24" s="589"/>
      <c r="B24" s="592" t="s">
        <v>775</v>
      </c>
      <c r="C24" s="326"/>
      <c r="D24" s="273"/>
      <c r="E24" s="590"/>
      <c r="F24" s="273"/>
    </row>
    <row r="25" spans="1:6" ht="36" x14ac:dyDescent="0.35">
      <c r="A25" s="589"/>
      <c r="B25" s="286" t="s">
        <v>772</v>
      </c>
      <c r="C25" s="326"/>
      <c r="D25" s="273"/>
      <c r="E25" s="590"/>
      <c r="F25" s="273">
        <v>15000</v>
      </c>
    </row>
    <row r="26" spans="1:6" ht="18" x14ac:dyDescent="0.35">
      <c r="A26" s="589"/>
      <c r="B26" s="286"/>
      <c r="C26" s="326"/>
      <c r="D26" s="273"/>
      <c r="E26" s="590"/>
      <c r="F26" s="273"/>
    </row>
    <row r="27" spans="1:6" s="338" customFormat="1" ht="21.6" customHeight="1" x14ac:dyDescent="0.3">
      <c r="A27" s="346">
        <v>2</v>
      </c>
      <c r="B27" s="336" t="s">
        <v>381</v>
      </c>
      <c r="C27" s="59" t="s">
        <v>305</v>
      </c>
      <c r="D27" s="337">
        <f>SUM(D28:D36)</f>
        <v>0</v>
      </c>
      <c r="E27" s="579" t="s">
        <v>305</v>
      </c>
      <c r="F27" s="337">
        <f>SUM(F29:F37)</f>
        <v>200000</v>
      </c>
    </row>
    <row r="28" spans="1:6" ht="18" x14ac:dyDescent="0.35">
      <c r="A28" s="593"/>
      <c r="B28" s="286" t="s">
        <v>199</v>
      </c>
      <c r="C28" s="326"/>
      <c r="D28" s="273"/>
      <c r="E28" s="590"/>
      <c r="F28" s="273"/>
    </row>
    <row r="29" spans="1:6" ht="36" x14ac:dyDescent="0.35">
      <c r="A29" s="310"/>
      <c r="B29" s="418" t="s">
        <v>773</v>
      </c>
      <c r="C29" s="326"/>
      <c r="D29" s="273"/>
      <c r="E29" s="590"/>
      <c r="F29" s="273">
        <v>10000</v>
      </c>
    </row>
    <row r="30" spans="1:6" ht="36" hidden="1" x14ac:dyDescent="0.35">
      <c r="A30" s="310"/>
      <c r="B30" s="418" t="s">
        <v>796</v>
      </c>
      <c r="C30" s="326"/>
      <c r="D30" s="273"/>
      <c r="E30" s="590"/>
      <c r="F30" s="273"/>
    </row>
    <row r="31" spans="1:6" ht="36" hidden="1" x14ac:dyDescent="0.35">
      <c r="A31" s="310"/>
      <c r="B31" s="594" t="s">
        <v>776</v>
      </c>
      <c r="C31" s="326"/>
      <c r="D31" s="273"/>
      <c r="E31" s="590"/>
      <c r="F31" s="273"/>
    </row>
    <row r="32" spans="1:6" ht="18" x14ac:dyDescent="0.35">
      <c r="A32" s="310"/>
      <c r="B32" s="418" t="s">
        <v>580</v>
      </c>
      <c r="C32" s="326"/>
      <c r="D32" s="273"/>
      <c r="E32" s="590"/>
      <c r="F32" s="273"/>
    </row>
    <row r="33" spans="1:6" ht="18" x14ac:dyDescent="0.35">
      <c r="A33" s="310"/>
      <c r="B33" s="418" t="s">
        <v>581</v>
      </c>
      <c r="C33" s="326"/>
      <c r="D33" s="273"/>
      <c r="E33" s="590"/>
      <c r="F33" s="273">
        <v>150000</v>
      </c>
    </row>
    <row r="34" spans="1:6" ht="36" hidden="1" x14ac:dyDescent="0.35">
      <c r="A34" s="310"/>
      <c r="B34" s="418" t="s">
        <v>1051</v>
      </c>
      <c r="C34" s="326"/>
      <c r="D34" s="273"/>
      <c r="E34" s="590"/>
      <c r="F34" s="273"/>
    </row>
    <row r="35" spans="1:6" ht="18" x14ac:dyDescent="0.35">
      <c r="A35" s="310"/>
      <c r="B35" s="418" t="s">
        <v>604</v>
      </c>
      <c r="C35" s="326"/>
      <c r="D35" s="273"/>
      <c r="E35" s="590"/>
      <c r="F35" s="273">
        <v>25000</v>
      </c>
    </row>
    <row r="36" spans="1:6" ht="18" x14ac:dyDescent="0.35">
      <c r="A36" s="310"/>
      <c r="B36" s="595" t="s">
        <v>498</v>
      </c>
      <c r="C36" s="326"/>
      <c r="D36" s="273"/>
      <c r="E36" s="590"/>
      <c r="F36" s="273">
        <v>15000</v>
      </c>
    </row>
    <row r="37" spans="1:6" ht="18" x14ac:dyDescent="0.35">
      <c r="A37" s="310"/>
      <c r="B37" s="286"/>
      <c r="C37" s="326"/>
      <c r="D37" s="273"/>
      <c r="E37" s="590"/>
      <c r="F37" s="273"/>
    </row>
    <row r="38" spans="1:6" ht="21" customHeight="1" x14ac:dyDescent="0.3">
      <c r="A38" s="346"/>
      <c r="B38" s="336" t="s">
        <v>295</v>
      </c>
      <c r="C38" s="59" t="s">
        <v>305</v>
      </c>
      <c r="D38" s="337">
        <f>D27+D20+D16+D12</f>
        <v>0</v>
      </c>
      <c r="E38" s="579" t="s">
        <v>305</v>
      </c>
      <c r="F38" s="337">
        <f>F12+F16+F20+F27</f>
        <v>215000</v>
      </c>
    </row>
    <row r="39" spans="1:6" s="604" customFormat="1" ht="21" customHeight="1" x14ac:dyDescent="0.3">
      <c r="A39" s="599"/>
      <c r="B39" s="600"/>
      <c r="C39" s="601"/>
      <c r="D39" s="602"/>
      <c r="E39" s="603"/>
      <c r="F39" s="602"/>
    </row>
    <row r="40" spans="1:6" s="604" customFormat="1" ht="21" customHeight="1" x14ac:dyDescent="0.3">
      <c r="A40" s="599"/>
      <c r="B40" s="600"/>
      <c r="C40" s="601"/>
      <c r="D40" s="602"/>
      <c r="E40" s="603"/>
      <c r="F40" s="602"/>
    </row>
    <row r="41" spans="1:6" ht="18" x14ac:dyDescent="0.3">
      <c r="A41" s="34" t="s">
        <v>671</v>
      </c>
      <c r="B41" s="35"/>
      <c r="C41" s="35"/>
      <c r="D41" s="115"/>
      <c r="E41" s="35"/>
      <c r="F41" s="115" t="s">
        <v>1143</v>
      </c>
    </row>
    <row r="42" spans="1:6" x14ac:dyDescent="0.3">
      <c r="A42" s="66"/>
      <c r="B42" s="66"/>
      <c r="C42" s="66"/>
      <c r="D42" s="67" t="s">
        <v>131</v>
      </c>
      <c r="E42" s="66"/>
      <c r="F42" s="67" t="s">
        <v>132</v>
      </c>
    </row>
    <row r="43" spans="1:6" ht="15.6" x14ac:dyDescent="0.3">
      <c r="A43" s="63"/>
      <c r="B43" s="63"/>
      <c r="C43" s="63"/>
      <c r="D43" s="63"/>
      <c r="E43" s="63"/>
      <c r="F43" s="63"/>
    </row>
    <row r="44" spans="1:6" ht="18" x14ac:dyDescent="0.3">
      <c r="A44" s="34" t="s">
        <v>133</v>
      </c>
      <c r="B44" s="35"/>
      <c r="C44" s="35"/>
      <c r="D44" s="115"/>
      <c r="E44" s="35"/>
      <c r="F44" s="115" t="s">
        <v>1144</v>
      </c>
    </row>
    <row r="45" spans="1:6" x14ac:dyDescent="0.3">
      <c r="A45" s="66"/>
      <c r="B45" s="66"/>
      <c r="C45" s="66"/>
      <c r="D45" s="67" t="s">
        <v>131</v>
      </c>
      <c r="E45" s="66"/>
      <c r="F45" s="67" t="s">
        <v>132</v>
      </c>
    </row>
    <row r="46" spans="1:6" ht="18" x14ac:dyDescent="0.35">
      <c r="A46" s="1"/>
      <c r="B46" s="1"/>
      <c r="C46" s="1"/>
      <c r="D46" s="1"/>
      <c r="E46" s="1"/>
      <c r="F46" s="1"/>
    </row>
    <row r="48" spans="1:6" ht="21" x14ac:dyDescent="0.4">
      <c r="B48" s="583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1">
    <tabColor theme="9" tint="0.39997558519241921"/>
    <pageSetUpPr fitToPage="1"/>
  </sheetPr>
  <dimension ref="A1:G48"/>
  <sheetViews>
    <sheetView view="pageBreakPreview" topLeftCell="A6" zoomScale="80" zoomScaleSheetLayoutView="80" workbookViewId="0">
      <selection activeCell="W22" sqref="W22"/>
    </sheetView>
  </sheetViews>
  <sheetFormatPr defaultRowHeight="14.4" x14ac:dyDescent="0.3"/>
  <cols>
    <col min="1" max="1" width="8.109375" style="249" customWidth="1"/>
    <col min="2" max="2" width="85.109375" style="249" customWidth="1"/>
    <col min="3" max="3" width="27.88671875" style="249" customWidth="1"/>
    <col min="4" max="4" width="31.44140625" style="249" customWidth="1"/>
    <col min="5" max="5" width="28.109375" style="249" customWidth="1"/>
    <col min="6" max="6" width="31.109375" style="249" customWidth="1"/>
    <col min="7" max="252" width="9.109375" style="249"/>
    <col min="253" max="253" width="8.109375" style="249" customWidth="1"/>
    <col min="254" max="254" width="85.109375" style="249" customWidth="1"/>
    <col min="255" max="255" width="27.88671875" style="249" customWidth="1"/>
    <col min="256" max="256" width="31.44140625" style="249" customWidth="1"/>
    <col min="257" max="257" width="28.109375" style="249" customWidth="1"/>
    <col min="258" max="258" width="31.109375" style="249" customWidth="1"/>
    <col min="259" max="261" width="16.6640625" style="249" customWidth="1"/>
    <col min="262" max="262" width="17.5546875" style="249" customWidth="1"/>
    <col min="263" max="508" width="9.109375" style="249"/>
    <col min="509" max="509" width="8.109375" style="249" customWidth="1"/>
    <col min="510" max="510" width="85.109375" style="249" customWidth="1"/>
    <col min="511" max="511" width="27.88671875" style="249" customWidth="1"/>
    <col min="512" max="512" width="31.44140625" style="249" customWidth="1"/>
    <col min="513" max="513" width="28.109375" style="249" customWidth="1"/>
    <col min="514" max="514" width="31.109375" style="249" customWidth="1"/>
    <col min="515" max="517" width="16.6640625" style="249" customWidth="1"/>
    <col min="518" max="518" width="17.5546875" style="249" customWidth="1"/>
    <col min="519" max="764" width="9.109375" style="249"/>
    <col min="765" max="765" width="8.109375" style="249" customWidth="1"/>
    <col min="766" max="766" width="85.109375" style="249" customWidth="1"/>
    <col min="767" max="767" width="27.88671875" style="249" customWidth="1"/>
    <col min="768" max="768" width="31.44140625" style="249" customWidth="1"/>
    <col min="769" max="769" width="28.109375" style="249" customWidth="1"/>
    <col min="770" max="770" width="31.109375" style="249" customWidth="1"/>
    <col min="771" max="773" width="16.6640625" style="249" customWidth="1"/>
    <col min="774" max="774" width="17.5546875" style="249" customWidth="1"/>
    <col min="775" max="1020" width="9.109375" style="249"/>
    <col min="1021" max="1021" width="8.109375" style="249" customWidth="1"/>
    <col min="1022" max="1022" width="85.109375" style="249" customWidth="1"/>
    <col min="1023" max="1023" width="27.88671875" style="249" customWidth="1"/>
    <col min="1024" max="1024" width="31.44140625" style="249" customWidth="1"/>
    <col min="1025" max="1025" width="28.109375" style="249" customWidth="1"/>
    <col min="1026" max="1026" width="31.109375" style="249" customWidth="1"/>
    <col min="1027" max="1029" width="16.6640625" style="249" customWidth="1"/>
    <col min="1030" max="1030" width="17.5546875" style="249" customWidth="1"/>
    <col min="1031" max="1276" width="9.109375" style="249"/>
    <col min="1277" max="1277" width="8.109375" style="249" customWidth="1"/>
    <col min="1278" max="1278" width="85.109375" style="249" customWidth="1"/>
    <col min="1279" max="1279" width="27.88671875" style="249" customWidth="1"/>
    <col min="1280" max="1280" width="31.44140625" style="249" customWidth="1"/>
    <col min="1281" max="1281" width="28.109375" style="249" customWidth="1"/>
    <col min="1282" max="1282" width="31.109375" style="249" customWidth="1"/>
    <col min="1283" max="1285" width="16.6640625" style="249" customWidth="1"/>
    <col min="1286" max="1286" width="17.5546875" style="249" customWidth="1"/>
    <col min="1287" max="1532" width="9.109375" style="249"/>
    <col min="1533" max="1533" width="8.109375" style="249" customWidth="1"/>
    <col min="1534" max="1534" width="85.109375" style="249" customWidth="1"/>
    <col min="1535" max="1535" width="27.88671875" style="249" customWidth="1"/>
    <col min="1536" max="1536" width="31.44140625" style="249" customWidth="1"/>
    <col min="1537" max="1537" width="28.109375" style="249" customWidth="1"/>
    <col min="1538" max="1538" width="31.109375" style="249" customWidth="1"/>
    <col min="1539" max="1541" width="16.6640625" style="249" customWidth="1"/>
    <col min="1542" max="1542" width="17.5546875" style="249" customWidth="1"/>
    <col min="1543" max="1788" width="9.109375" style="249"/>
    <col min="1789" max="1789" width="8.109375" style="249" customWidth="1"/>
    <col min="1790" max="1790" width="85.109375" style="249" customWidth="1"/>
    <col min="1791" max="1791" width="27.88671875" style="249" customWidth="1"/>
    <col min="1792" max="1792" width="31.44140625" style="249" customWidth="1"/>
    <col min="1793" max="1793" width="28.109375" style="249" customWidth="1"/>
    <col min="1794" max="1794" width="31.109375" style="249" customWidth="1"/>
    <col min="1795" max="1797" width="16.6640625" style="249" customWidth="1"/>
    <col min="1798" max="1798" width="17.5546875" style="249" customWidth="1"/>
    <col min="1799" max="2044" width="9.109375" style="249"/>
    <col min="2045" max="2045" width="8.109375" style="249" customWidth="1"/>
    <col min="2046" max="2046" width="85.109375" style="249" customWidth="1"/>
    <col min="2047" max="2047" width="27.88671875" style="249" customWidth="1"/>
    <col min="2048" max="2048" width="31.44140625" style="249" customWidth="1"/>
    <col min="2049" max="2049" width="28.109375" style="249" customWidth="1"/>
    <col min="2050" max="2050" width="31.109375" style="249" customWidth="1"/>
    <col min="2051" max="2053" width="16.6640625" style="249" customWidth="1"/>
    <col min="2054" max="2054" width="17.5546875" style="249" customWidth="1"/>
    <col min="2055" max="2300" width="9.109375" style="249"/>
    <col min="2301" max="2301" width="8.109375" style="249" customWidth="1"/>
    <col min="2302" max="2302" width="85.109375" style="249" customWidth="1"/>
    <col min="2303" max="2303" width="27.88671875" style="249" customWidth="1"/>
    <col min="2304" max="2304" width="31.44140625" style="249" customWidth="1"/>
    <col min="2305" max="2305" width="28.109375" style="249" customWidth="1"/>
    <col min="2306" max="2306" width="31.109375" style="249" customWidth="1"/>
    <col min="2307" max="2309" width="16.6640625" style="249" customWidth="1"/>
    <col min="2310" max="2310" width="17.5546875" style="249" customWidth="1"/>
    <col min="2311" max="2556" width="9.109375" style="249"/>
    <col min="2557" max="2557" width="8.109375" style="249" customWidth="1"/>
    <col min="2558" max="2558" width="85.109375" style="249" customWidth="1"/>
    <col min="2559" max="2559" width="27.88671875" style="249" customWidth="1"/>
    <col min="2560" max="2560" width="31.44140625" style="249" customWidth="1"/>
    <col min="2561" max="2561" width="28.109375" style="249" customWidth="1"/>
    <col min="2562" max="2562" width="31.109375" style="249" customWidth="1"/>
    <col min="2563" max="2565" width="16.6640625" style="249" customWidth="1"/>
    <col min="2566" max="2566" width="17.5546875" style="249" customWidth="1"/>
    <col min="2567" max="2812" width="9.109375" style="249"/>
    <col min="2813" max="2813" width="8.109375" style="249" customWidth="1"/>
    <col min="2814" max="2814" width="85.109375" style="249" customWidth="1"/>
    <col min="2815" max="2815" width="27.88671875" style="249" customWidth="1"/>
    <col min="2816" max="2816" width="31.44140625" style="249" customWidth="1"/>
    <col min="2817" max="2817" width="28.109375" style="249" customWidth="1"/>
    <col min="2818" max="2818" width="31.109375" style="249" customWidth="1"/>
    <col min="2819" max="2821" width="16.6640625" style="249" customWidth="1"/>
    <col min="2822" max="2822" width="17.5546875" style="249" customWidth="1"/>
    <col min="2823" max="3068" width="9.109375" style="249"/>
    <col min="3069" max="3069" width="8.109375" style="249" customWidth="1"/>
    <col min="3070" max="3070" width="85.109375" style="249" customWidth="1"/>
    <col min="3071" max="3071" width="27.88671875" style="249" customWidth="1"/>
    <col min="3072" max="3072" width="31.44140625" style="249" customWidth="1"/>
    <col min="3073" max="3073" width="28.109375" style="249" customWidth="1"/>
    <col min="3074" max="3074" width="31.109375" style="249" customWidth="1"/>
    <col min="3075" max="3077" width="16.6640625" style="249" customWidth="1"/>
    <col min="3078" max="3078" width="17.5546875" style="249" customWidth="1"/>
    <col min="3079" max="3324" width="9.109375" style="249"/>
    <col min="3325" max="3325" width="8.109375" style="249" customWidth="1"/>
    <col min="3326" max="3326" width="85.109375" style="249" customWidth="1"/>
    <col min="3327" max="3327" width="27.88671875" style="249" customWidth="1"/>
    <col min="3328" max="3328" width="31.44140625" style="249" customWidth="1"/>
    <col min="3329" max="3329" width="28.109375" style="249" customWidth="1"/>
    <col min="3330" max="3330" width="31.109375" style="249" customWidth="1"/>
    <col min="3331" max="3333" width="16.6640625" style="249" customWidth="1"/>
    <col min="3334" max="3334" width="17.5546875" style="249" customWidth="1"/>
    <col min="3335" max="3580" width="9.109375" style="249"/>
    <col min="3581" max="3581" width="8.109375" style="249" customWidth="1"/>
    <col min="3582" max="3582" width="85.109375" style="249" customWidth="1"/>
    <col min="3583" max="3583" width="27.88671875" style="249" customWidth="1"/>
    <col min="3584" max="3584" width="31.44140625" style="249" customWidth="1"/>
    <col min="3585" max="3585" width="28.109375" style="249" customWidth="1"/>
    <col min="3586" max="3586" width="31.109375" style="249" customWidth="1"/>
    <col min="3587" max="3589" width="16.6640625" style="249" customWidth="1"/>
    <col min="3590" max="3590" width="17.5546875" style="249" customWidth="1"/>
    <col min="3591" max="3836" width="9.109375" style="249"/>
    <col min="3837" max="3837" width="8.109375" style="249" customWidth="1"/>
    <col min="3838" max="3838" width="85.109375" style="249" customWidth="1"/>
    <col min="3839" max="3839" width="27.88671875" style="249" customWidth="1"/>
    <col min="3840" max="3840" width="31.44140625" style="249" customWidth="1"/>
    <col min="3841" max="3841" width="28.109375" style="249" customWidth="1"/>
    <col min="3842" max="3842" width="31.109375" style="249" customWidth="1"/>
    <col min="3843" max="3845" width="16.6640625" style="249" customWidth="1"/>
    <col min="3846" max="3846" width="17.5546875" style="249" customWidth="1"/>
    <col min="3847" max="4092" width="9.109375" style="249"/>
    <col min="4093" max="4093" width="8.109375" style="249" customWidth="1"/>
    <col min="4094" max="4094" width="85.109375" style="249" customWidth="1"/>
    <col min="4095" max="4095" width="27.88671875" style="249" customWidth="1"/>
    <col min="4096" max="4096" width="31.44140625" style="249" customWidth="1"/>
    <col min="4097" max="4097" width="28.109375" style="249" customWidth="1"/>
    <col min="4098" max="4098" width="31.109375" style="249" customWidth="1"/>
    <col min="4099" max="4101" width="16.6640625" style="249" customWidth="1"/>
    <col min="4102" max="4102" width="17.5546875" style="249" customWidth="1"/>
    <col min="4103" max="4348" width="9.109375" style="249"/>
    <col min="4349" max="4349" width="8.109375" style="249" customWidth="1"/>
    <col min="4350" max="4350" width="85.109375" style="249" customWidth="1"/>
    <col min="4351" max="4351" width="27.88671875" style="249" customWidth="1"/>
    <col min="4352" max="4352" width="31.44140625" style="249" customWidth="1"/>
    <col min="4353" max="4353" width="28.109375" style="249" customWidth="1"/>
    <col min="4354" max="4354" width="31.109375" style="249" customWidth="1"/>
    <col min="4355" max="4357" width="16.6640625" style="249" customWidth="1"/>
    <col min="4358" max="4358" width="17.5546875" style="249" customWidth="1"/>
    <col min="4359" max="4604" width="9.109375" style="249"/>
    <col min="4605" max="4605" width="8.109375" style="249" customWidth="1"/>
    <col min="4606" max="4606" width="85.109375" style="249" customWidth="1"/>
    <col min="4607" max="4607" width="27.88671875" style="249" customWidth="1"/>
    <col min="4608" max="4608" width="31.44140625" style="249" customWidth="1"/>
    <col min="4609" max="4609" width="28.109375" style="249" customWidth="1"/>
    <col min="4610" max="4610" width="31.109375" style="249" customWidth="1"/>
    <col min="4611" max="4613" width="16.6640625" style="249" customWidth="1"/>
    <col min="4614" max="4614" width="17.5546875" style="249" customWidth="1"/>
    <col min="4615" max="4860" width="9.109375" style="249"/>
    <col min="4861" max="4861" width="8.109375" style="249" customWidth="1"/>
    <col min="4862" max="4862" width="85.109375" style="249" customWidth="1"/>
    <col min="4863" max="4863" width="27.88671875" style="249" customWidth="1"/>
    <col min="4864" max="4864" width="31.44140625" style="249" customWidth="1"/>
    <col min="4865" max="4865" width="28.109375" style="249" customWidth="1"/>
    <col min="4866" max="4866" width="31.109375" style="249" customWidth="1"/>
    <col min="4867" max="4869" width="16.6640625" style="249" customWidth="1"/>
    <col min="4870" max="4870" width="17.5546875" style="249" customWidth="1"/>
    <col min="4871" max="5116" width="9.109375" style="249"/>
    <col min="5117" max="5117" width="8.109375" style="249" customWidth="1"/>
    <col min="5118" max="5118" width="85.109375" style="249" customWidth="1"/>
    <col min="5119" max="5119" width="27.88671875" style="249" customWidth="1"/>
    <col min="5120" max="5120" width="31.44140625" style="249" customWidth="1"/>
    <col min="5121" max="5121" width="28.109375" style="249" customWidth="1"/>
    <col min="5122" max="5122" width="31.109375" style="249" customWidth="1"/>
    <col min="5123" max="5125" width="16.6640625" style="249" customWidth="1"/>
    <col min="5126" max="5126" width="17.5546875" style="249" customWidth="1"/>
    <col min="5127" max="5372" width="9.109375" style="249"/>
    <col min="5373" max="5373" width="8.109375" style="249" customWidth="1"/>
    <col min="5374" max="5374" width="85.109375" style="249" customWidth="1"/>
    <col min="5375" max="5375" width="27.88671875" style="249" customWidth="1"/>
    <col min="5376" max="5376" width="31.44140625" style="249" customWidth="1"/>
    <col min="5377" max="5377" width="28.109375" style="249" customWidth="1"/>
    <col min="5378" max="5378" width="31.109375" style="249" customWidth="1"/>
    <col min="5379" max="5381" width="16.6640625" style="249" customWidth="1"/>
    <col min="5382" max="5382" width="17.5546875" style="249" customWidth="1"/>
    <col min="5383" max="5628" width="9.109375" style="249"/>
    <col min="5629" max="5629" width="8.109375" style="249" customWidth="1"/>
    <col min="5630" max="5630" width="85.109375" style="249" customWidth="1"/>
    <col min="5631" max="5631" width="27.88671875" style="249" customWidth="1"/>
    <col min="5632" max="5632" width="31.44140625" style="249" customWidth="1"/>
    <col min="5633" max="5633" width="28.109375" style="249" customWidth="1"/>
    <col min="5634" max="5634" width="31.109375" style="249" customWidth="1"/>
    <col min="5635" max="5637" width="16.6640625" style="249" customWidth="1"/>
    <col min="5638" max="5638" width="17.5546875" style="249" customWidth="1"/>
    <col min="5639" max="5884" width="9.109375" style="249"/>
    <col min="5885" max="5885" width="8.109375" style="249" customWidth="1"/>
    <col min="5886" max="5886" width="85.109375" style="249" customWidth="1"/>
    <col min="5887" max="5887" width="27.88671875" style="249" customWidth="1"/>
    <col min="5888" max="5888" width="31.44140625" style="249" customWidth="1"/>
    <col min="5889" max="5889" width="28.109375" style="249" customWidth="1"/>
    <col min="5890" max="5890" width="31.109375" style="249" customWidth="1"/>
    <col min="5891" max="5893" width="16.6640625" style="249" customWidth="1"/>
    <col min="5894" max="5894" width="17.5546875" style="249" customWidth="1"/>
    <col min="5895" max="6140" width="9.109375" style="249"/>
    <col min="6141" max="6141" width="8.109375" style="249" customWidth="1"/>
    <col min="6142" max="6142" width="85.109375" style="249" customWidth="1"/>
    <col min="6143" max="6143" width="27.88671875" style="249" customWidth="1"/>
    <col min="6144" max="6144" width="31.44140625" style="249" customWidth="1"/>
    <col min="6145" max="6145" width="28.109375" style="249" customWidth="1"/>
    <col min="6146" max="6146" width="31.109375" style="249" customWidth="1"/>
    <col min="6147" max="6149" width="16.6640625" style="249" customWidth="1"/>
    <col min="6150" max="6150" width="17.5546875" style="249" customWidth="1"/>
    <col min="6151" max="6396" width="9.109375" style="249"/>
    <col min="6397" max="6397" width="8.109375" style="249" customWidth="1"/>
    <col min="6398" max="6398" width="85.109375" style="249" customWidth="1"/>
    <col min="6399" max="6399" width="27.88671875" style="249" customWidth="1"/>
    <col min="6400" max="6400" width="31.44140625" style="249" customWidth="1"/>
    <col min="6401" max="6401" width="28.109375" style="249" customWidth="1"/>
    <col min="6402" max="6402" width="31.109375" style="249" customWidth="1"/>
    <col min="6403" max="6405" width="16.6640625" style="249" customWidth="1"/>
    <col min="6406" max="6406" width="17.5546875" style="249" customWidth="1"/>
    <col min="6407" max="6652" width="9.109375" style="249"/>
    <col min="6653" max="6653" width="8.109375" style="249" customWidth="1"/>
    <col min="6654" max="6654" width="85.109375" style="249" customWidth="1"/>
    <col min="6655" max="6655" width="27.88671875" style="249" customWidth="1"/>
    <col min="6656" max="6656" width="31.44140625" style="249" customWidth="1"/>
    <col min="6657" max="6657" width="28.109375" style="249" customWidth="1"/>
    <col min="6658" max="6658" width="31.109375" style="249" customWidth="1"/>
    <col min="6659" max="6661" width="16.6640625" style="249" customWidth="1"/>
    <col min="6662" max="6662" width="17.5546875" style="249" customWidth="1"/>
    <col min="6663" max="6908" width="9.109375" style="249"/>
    <col min="6909" max="6909" width="8.109375" style="249" customWidth="1"/>
    <col min="6910" max="6910" width="85.109375" style="249" customWidth="1"/>
    <col min="6911" max="6911" width="27.88671875" style="249" customWidth="1"/>
    <col min="6912" max="6912" width="31.44140625" style="249" customWidth="1"/>
    <col min="6913" max="6913" width="28.109375" style="249" customWidth="1"/>
    <col min="6914" max="6914" width="31.109375" style="249" customWidth="1"/>
    <col min="6915" max="6917" width="16.6640625" style="249" customWidth="1"/>
    <col min="6918" max="6918" width="17.5546875" style="249" customWidth="1"/>
    <col min="6919" max="7164" width="9.109375" style="249"/>
    <col min="7165" max="7165" width="8.109375" style="249" customWidth="1"/>
    <col min="7166" max="7166" width="85.109375" style="249" customWidth="1"/>
    <col min="7167" max="7167" width="27.88671875" style="249" customWidth="1"/>
    <col min="7168" max="7168" width="31.44140625" style="249" customWidth="1"/>
    <col min="7169" max="7169" width="28.109375" style="249" customWidth="1"/>
    <col min="7170" max="7170" width="31.109375" style="249" customWidth="1"/>
    <col min="7171" max="7173" width="16.6640625" style="249" customWidth="1"/>
    <col min="7174" max="7174" width="17.5546875" style="249" customWidth="1"/>
    <col min="7175" max="7420" width="9.109375" style="249"/>
    <col min="7421" max="7421" width="8.109375" style="249" customWidth="1"/>
    <col min="7422" max="7422" width="85.109375" style="249" customWidth="1"/>
    <col min="7423" max="7423" width="27.88671875" style="249" customWidth="1"/>
    <col min="7424" max="7424" width="31.44140625" style="249" customWidth="1"/>
    <col min="7425" max="7425" width="28.109375" style="249" customWidth="1"/>
    <col min="7426" max="7426" width="31.109375" style="249" customWidth="1"/>
    <col min="7427" max="7429" width="16.6640625" style="249" customWidth="1"/>
    <col min="7430" max="7430" width="17.5546875" style="249" customWidth="1"/>
    <col min="7431" max="7676" width="9.109375" style="249"/>
    <col min="7677" max="7677" width="8.109375" style="249" customWidth="1"/>
    <col min="7678" max="7678" width="85.109375" style="249" customWidth="1"/>
    <col min="7679" max="7679" width="27.88671875" style="249" customWidth="1"/>
    <col min="7680" max="7680" width="31.44140625" style="249" customWidth="1"/>
    <col min="7681" max="7681" width="28.109375" style="249" customWidth="1"/>
    <col min="7682" max="7682" width="31.109375" style="249" customWidth="1"/>
    <col min="7683" max="7685" width="16.6640625" style="249" customWidth="1"/>
    <col min="7686" max="7686" width="17.5546875" style="249" customWidth="1"/>
    <col min="7687" max="7932" width="9.109375" style="249"/>
    <col min="7933" max="7933" width="8.109375" style="249" customWidth="1"/>
    <col min="7934" max="7934" width="85.109375" style="249" customWidth="1"/>
    <col min="7935" max="7935" width="27.88671875" style="249" customWidth="1"/>
    <col min="7936" max="7936" width="31.44140625" style="249" customWidth="1"/>
    <col min="7937" max="7937" width="28.109375" style="249" customWidth="1"/>
    <col min="7938" max="7938" width="31.109375" style="249" customWidth="1"/>
    <col min="7939" max="7941" width="16.6640625" style="249" customWidth="1"/>
    <col min="7942" max="7942" width="17.5546875" style="249" customWidth="1"/>
    <col min="7943" max="8188" width="9.109375" style="249"/>
    <col min="8189" max="8189" width="8.109375" style="249" customWidth="1"/>
    <col min="8190" max="8190" width="85.109375" style="249" customWidth="1"/>
    <col min="8191" max="8191" width="27.88671875" style="249" customWidth="1"/>
    <col min="8192" max="8192" width="31.44140625" style="249" customWidth="1"/>
    <col min="8193" max="8193" width="28.109375" style="249" customWidth="1"/>
    <col min="8194" max="8194" width="31.109375" style="249" customWidth="1"/>
    <col min="8195" max="8197" width="16.6640625" style="249" customWidth="1"/>
    <col min="8198" max="8198" width="17.5546875" style="249" customWidth="1"/>
    <col min="8199" max="8444" width="9.109375" style="249"/>
    <col min="8445" max="8445" width="8.109375" style="249" customWidth="1"/>
    <col min="8446" max="8446" width="85.109375" style="249" customWidth="1"/>
    <col min="8447" max="8447" width="27.88671875" style="249" customWidth="1"/>
    <col min="8448" max="8448" width="31.44140625" style="249" customWidth="1"/>
    <col min="8449" max="8449" width="28.109375" style="249" customWidth="1"/>
    <col min="8450" max="8450" width="31.109375" style="249" customWidth="1"/>
    <col min="8451" max="8453" width="16.6640625" style="249" customWidth="1"/>
    <col min="8454" max="8454" width="17.5546875" style="249" customWidth="1"/>
    <col min="8455" max="8700" width="9.109375" style="249"/>
    <col min="8701" max="8701" width="8.109375" style="249" customWidth="1"/>
    <col min="8702" max="8702" width="85.109375" style="249" customWidth="1"/>
    <col min="8703" max="8703" width="27.88671875" style="249" customWidth="1"/>
    <col min="8704" max="8704" width="31.44140625" style="249" customWidth="1"/>
    <col min="8705" max="8705" width="28.109375" style="249" customWidth="1"/>
    <col min="8706" max="8706" width="31.109375" style="249" customWidth="1"/>
    <col min="8707" max="8709" width="16.6640625" style="249" customWidth="1"/>
    <col min="8710" max="8710" width="17.5546875" style="249" customWidth="1"/>
    <col min="8711" max="8956" width="9.109375" style="249"/>
    <col min="8957" max="8957" width="8.109375" style="249" customWidth="1"/>
    <col min="8958" max="8958" width="85.109375" style="249" customWidth="1"/>
    <col min="8959" max="8959" width="27.88671875" style="249" customWidth="1"/>
    <col min="8960" max="8960" width="31.44140625" style="249" customWidth="1"/>
    <col min="8961" max="8961" width="28.109375" style="249" customWidth="1"/>
    <col min="8962" max="8962" width="31.109375" style="249" customWidth="1"/>
    <col min="8963" max="8965" width="16.6640625" style="249" customWidth="1"/>
    <col min="8966" max="8966" width="17.5546875" style="249" customWidth="1"/>
    <col min="8967" max="9212" width="9.109375" style="249"/>
    <col min="9213" max="9213" width="8.109375" style="249" customWidth="1"/>
    <col min="9214" max="9214" width="85.109375" style="249" customWidth="1"/>
    <col min="9215" max="9215" width="27.88671875" style="249" customWidth="1"/>
    <col min="9216" max="9216" width="31.44140625" style="249" customWidth="1"/>
    <col min="9217" max="9217" width="28.109375" style="249" customWidth="1"/>
    <col min="9218" max="9218" width="31.109375" style="249" customWidth="1"/>
    <col min="9219" max="9221" width="16.6640625" style="249" customWidth="1"/>
    <col min="9222" max="9222" width="17.5546875" style="249" customWidth="1"/>
    <col min="9223" max="9468" width="9.109375" style="249"/>
    <col min="9469" max="9469" width="8.109375" style="249" customWidth="1"/>
    <col min="9470" max="9470" width="85.109375" style="249" customWidth="1"/>
    <col min="9471" max="9471" width="27.88671875" style="249" customWidth="1"/>
    <col min="9472" max="9472" width="31.44140625" style="249" customWidth="1"/>
    <col min="9473" max="9473" width="28.109375" style="249" customWidth="1"/>
    <col min="9474" max="9474" width="31.109375" style="249" customWidth="1"/>
    <col min="9475" max="9477" width="16.6640625" style="249" customWidth="1"/>
    <col min="9478" max="9478" width="17.5546875" style="249" customWidth="1"/>
    <col min="9479" max="9724" width="9.109375" style="249"/>
    <col min="9725" max="9725" width="8.109375" style="249" customWidth="1"/>
    <col min="9726" max="9726" width="85.109375" style="249" customWidth="1"/>
    <col min="9727" max="9727" width="27.88671875" style="249" customWidth="1"/>
    <col min="9728" max="9728" width="31.44140625" style="249" customWidth="1"/>
    <col min="9729" max="9729" width="28.109375" style="249" customWidth="1"/>
    <col min="9730" max="9730" width="31.109375" style="249" customWidth="1"/>
    <col min="9731" max="9733" width="16.6640625" style="249" customWidth="1"/>
    <col min="9734" max="9734" width="17.5546875" style="249" customWidth="1"/>
    <col min="9735" max="9980" width="9.109375" style="249"/>
    <col min="9981" max="9981" width="8.109375" style="249" customWidth="1"/>
    <col min="9982" max="9982" width="85.109375" style="249" customWidth="1"/>
    <col min="9983" max="9983" width="27.88671875" style="249" customWidth="1"/>
    <col min="9984" max="9984" width="31.44140625" style="249" customWidth="1"/>
    <col min="9985" max="9985" width="28.109375" style="249" customWidth="1"/>
    <col min="9986" max="9986" width="31.109375" style="249" customWidth="1"/>
    <col min="9987" max="9989" width="16.6640625" style="249" customWidth="1"/>
    <col min="9990" max="9990" width="17.5546875" style="249" customWidth="1"/>
    <col min="9991" max="10236" width="9.109375" style="249"/>
    <col min="10237" max="10237" width="8.109375" style="249" customWidth="1"/>
    <col min="10238" max="10238" width="85.109375" style="249" customWidth="1"/>
    <col min="10239" max="10239" width="27.88671875" style="249" customWidth="1"/>
    <col min="10240" max="10240" width="31.44140625" style="249" customWidth="1"/>
    <col min="10241" max="10241" width="28.109375" style="249" customWidth="1"/>
    <col min="10242" max="10242" width="31.109375" style="249" customWidth="1"/>
    <col min="10243" max="10245" width="16.6640625" style="249" customWidth="1"/>
    <col min="10246" max="10246" width="17.5546875" style="249" customWidth="1"/>
    <col min="10247" max="10492" width="9.109375" style="249"/>
    <col min="10493" max="10493" width="8.109375" style="249" customWidth="1"/>
    <col min="10494" max="10494" width="85.109375" style="249" customWidth="1"/>
    <col min="10495" max="10495" width="27.88671875" style="249" customWidth="1"/>
    <col min="10496" max="10496" width="31.44140625" style="249" customWidth="1"/>
    <col min="10497" max="10497" width="28.109375" style="249" customWidth="1"/>
    <col min="10498" max="10498" width="31.109375" style="249" customWidth="1"/>
    <col min="10499" max="10501" width="16.6640625" style="249" customWidth="1"/>
    <col min="10502" max="10502" width="17.5546875" style="249" customWidth="1"/>
    <col min="10503" max="10748" width="9.109375" style="249"/>
    <col min="10749" max="10749" width="8.109375" style="249" customWidth="1"/>
    <col min="10750" max="10750" width="85.109375" style="249" customWidth="1"/>
    <col min="10751" max="10751" width="27.88671875" style="249" customWidth="1"/>
    <col min="10752" max="10752" width="31.44140625" style="249" customWidth="1"/>
    <col min="10753" max="10753" width="28.109375" style="249" customWidth="1"/>
    <col min="10754" max="10754" width="31.109375" style="249" customWidth="1"/>
    <col min="10755" max="10757" width="16.6640625" style="249" customWidth="1"/>
    <col min="10758" max="10758" width="17.5546875" style="249" customWidth="1"/>
    <col min="10759" max="11004" width="9.109375" style="249"/>
    <col min="11005" max="11005" width="8.109375" style="249" customWidth="1"/>
    <col min="11006" max="11006" width="85.109375" style="249" customWidth="1"/>
    <col min="11007" max="11007" width="27.88671875" style="249" customWidth="1"/>
    <col min="11008" max="11008" width="31.44140625" style="249" customWidth="1"/>
    <col min="11009" max="11009" width="28.109375" style="249" customWidth="1"/>
    <col min="11010" max="11010" width="31.109375" style="249" customWidth="1"/>
    <col min="11011" max="11013" width="16.6640625" style="249" customWidth="1"/>
    <col min="11014" max="11014" width="17.5546875" style="249" customWidth="1"/>
    <col min="11015" max="11260" width="9.109375" style="249"/>
    <col min="11261" max="11261" width="8.109375" style="249" customWidth="1"/>
    <col min="11262" max="11262" width="85.109375" style="249" customWidth="1"/>
    <col min="11263" max="11263" width="27.88671875" style="249" customWidth="1"/>
    <col min="11264" max="11264" width="31.44140625" style="249" customWidth="1"/>
    <col min="11265" max="11265" width="28.109375" style="249" customWidth="1"/>
    <col min="11266" max="11266" width="31.109375" style="249" customWidth="1"/>
    <col min="11267" max="11269" width="16.6640625" style="249" customWidth="1"/>
    <col min="11270" max="11270" width="17.5546875" style="249" customWidth="1"/>
    <col min="11271" max="11516" width="9.109375" style="249"/>
    <col min="11517" max="11517" width="8.109375" style="249" customWidth="1"/>
    <col min="11518" max="11518" width="85.109375" style="249" customWidth="1"/>
    <col min="11519" max="11519" width="27.88671875" style="249" customWidth="1"/>
    <col min="11520" max="11520" width="31.44140625" style="249" customWidth="1"/>
    <col min="11521" max="11521" width="28.109375" style="249" customWidth="1"/>
    <col min="11522" max="11522" width="31.109375" style="249" customWidth="1"/>
    <col min="11523" max="11525" width="16.6640625" style="249" customWidth="1"/>
    <col min="11526" max="11526" width="17.5546875" style="249" customWidth="1"/>
    <col min="11527" max="11772" width="9.109375" style="249"/>
    <col min="11773" max="11773" width="8.109375" style="249" customWidth="1"/>
    <col min="11774" max="11774" width="85.109375" style="249" customWidth="1"/>
    <col min="11775" max="11775" width="27.88671875" style="249" customWidth="1"/>
    <col min="11776" max="11776" width="31.44140625" style="249" customWidth="1"/>
    <col min="11777" max="11777" width="28.109375" style="249" customWidth="1"/>
    <col min="11778" max="11778" width="31.109375" style="249" customWidth="1"/>
    <col min="11779" max="11781" width="16.6640625" style="249" customWidth="1"/>
    <col min="11782" max="11782" width="17.5546875" style="249" customWidth="1"/>
    <col min="11783" max="12028" width="9.109375" style="249"/>
    <col min="12029" max="12029" width="8.109375" style="249" customWidth="1"/>
    <col min="12030" max="12030" width="85.109375" style="249" customWidth="1"/>
    <col min="12031" max="12031" width="27.88671875" style="249" customWidth="1"/>
    <col min="12032" max="12032" width="31.44140625" style="249" customWidth="1"/>
    <col min="12033" max="12033" width="28.109375" style="249" customWidth="1"/>
    <col min="12034" max="12034" width="31.109375" style="249" customWidth="1"/>
    <col min="12035" max="12037" width="16.6640625" style="249" customWidth="1"/>
    <col min="12038" max="12038" width="17.5546875" style="249" customWidth="1"/>
    <col min="12039" max="12284" width="9.109375" style="249"/>
    <col min="12285" max="12285" width="8.109375" style="249" customWidth="1"/>
    <col min="12286" max="12286" width="85.109375" style="249" customWidth="1"/>
    <col min="12287" max="12287" width="27.88671875" style="249" customWidth="1"/>
    <col min="12288" max="12288" width="31.44140625" style="249" customWidth="1"/>
    <col min="12289" max="12289" width="28.109375" style="249" customWidth="1"/>
    <col min="12290" max="12290" width="31.109375" style="249" customWidth="1"/>
    <col min="12291" max="12293" width="16.6640625" style="249" customWidth="1"/>
    <col min="12294" max="12294" width="17.5546875" style="249" customWidth="1"/>
    <col min="12295" max="12540" width="9.109375" style="249"/>
    <col min="12541" max="12541" width="8.109375" style="249" customWidth="1"/>
    <col min="12542" max="12542" width="85.109375" style="249" customWidth="1"/>
    <col min="12543" max="12543" width="27.88671875" style="249" customWidth="1"/>
    <col min="12544" max="12544" width="31.44140625" style="249" customWidth="1"/>
    <col min="12545" max="12545" width="28.109375" style="249" customWidth="1"/>
    <col min="12546" max="12546" width="31.109375" style="249" customWidth="1"/>
    <col min="12547" max="12549" width="16.6640625" style="249" customWidth="1"/>
    <col min="12550" max="12550" width="17.5546875" style="249" customWidth="1"/>
    <col min="12551" max="12796" width="9.109375" style="249"/>
    <col min="12797" max="12797" width="8.109375" style="249" customWidth="1"/>
    <col min="12798" max="12798" width="85.109375" style="249" customWidth="1"/>
    <col min="12799" max="12799" width="27.88671875" style="249" customWidth="1"/>
    <col min="12800" max="12800" width="31.44140625" style="249" customWidth="1"/>
    <col min="12801" max="12801" width="28.109375" style="249" customWidth="1"/>
    <col min="12802" max="12802" width="31.109375" style="249" customWidth="1"/>
    <col min="12803" max="12805" width="16.6640625" style="249" customWidth="1"/>
    <col min="12806" max="12806" width="17.5546875" style="249" customWidth="1"/>
    <col min="12807" max="13052" width="9.109375" style="249"/>
    <col min="13053" max="13053" width="8.109375" style="249" customWidth="1"/>
    <col min="13054" max="13054" width="85.109375" style="249" customWidth="1"/>
    <col min="13055" max="13055" width="27.88671875" style="249" customWidth="1"/>
    <col min="13056" max="13056" width="31.44140625" style="249" customWidth="1"/>
    <col min="13057" max="13057" width="28.109375" style="249" customWidth="1"/>
    <col min="13058" max="13058" width="31.109375" style="249" customWidth="1"/>
    <col min="13059" max="13061" width="16.6640625" style="249" customWidth="1"/>
    <col min="13062" max="13062" width="17.5546875" style="249" customWidth="1"/>
    <col min="13063" max="13308" width="9.109375" style="249"/>
    <col min="13309" max="13309" width="8.109375" style="249" customWidth="1"/>
    <col min="13310" max="13310" width="85.109375" style="249" customWidth="1"/>
    <col min="13311" max="13311" width="27.88671875" style="249" customWidth="1"/>
    <col min="13312" max="13312" width="31.44140625" style="249" customWidth="1"/>
    <col min="13313" max="13313" width="28.109375" style="249" customWidth="1"/>
    <col min="13314" max="13314" width="31.109375" style="249" customWidth="1"/>
    <col min="13315" max="13317" width="16.6640625" style="249" customWidth="1"/>
    <col min="13318" max="13318" width="17.5546875" style="249" customWidth="1"/>
    <col min="13319" max="13564" width="9.109375" style="249"/>
    <col min="13565" max="13565" width="8.109375" style="249" customWidth="1"/>
    <col min="13566" max="13566" width="85.109375" style="249" customWidth="1"/>
    <col min="13567" max="13567" width="27.88671875" style="249" customWidth="1"/>
    <col min="13568" max="13568" width="31.44140625" style="249" customWidth="1"/>
    <col min="13569" max="13569" width="28.109375" style="249" customWidth="1"/>
    <col min="13570" max="13570" width="31.109375" style="249" customWidth="1"/>
    <col min="13571" max="13573" width="16.6640625" style="249" customWidth="1"/>
    <col min="13574" max="13574" width="17.5546875" style="249" customWidth="1"/>
    <col min="13575" max="13820" width="9.109375" style="249"/>
    <col min="13821" max="13821" width="8.109375" style="249" customWidth="1"/>
    <col min="13822" max="13822" width="85.109375" style="249" customWidth="1"/>
    <col min="13823" max="13823" width="27.88671875" style="249" customWidth="1"/>
    <col min="13824" max="13824" width="31.44140625" style="249" customWidth="1"/>
    <col min="13825" max="13825" width="28.109375" style="249" customWidth="1"/>
    <col min="13826" max="13826" width="31.109375" style="249" customWidth="1"/>
    <col min="13827" max="13829" width="16.6640625" style="249" customWidth="1"/>
    <col min="13830" max="13830" width="17.5546875" style="249" customWidth="1"/>
    <col min="13831" max="14076" width="9.109375" style="249"/>
    <col min="14077" max="14077" width="8.109375" style="249" customWidth="1"/>
    <col min="14078" max="14078" width="85.109375" style="249" customWidth="1"/>
    <col min="14079" max="14079" width="27.88671875" style="249" customWidth="1"/>
    <col min="14080" max="14080" width="31.44140625" style="249" customWidth="1"/>
    <col min="14081" max="14081" width="28.109375" style="249" customWidth="1"/>
    <col min="14082" max="14082" width="31.109375" style="249" customWidth="1"/>
    <col min="14083" max="14085" width="16.6640625" style="249" customWidth="1"/>
    <col min="14086" max="14086" width="17.5546875" style="249" customWidth="1"/>
    <col min="14087" max="14332" width="9.109375" style="249"/>
    <col min="14333" max="14333" width="8.109375" style="249" customWidth="1"/>
    <col min="14334" max="14334" width="85.109375" style="249" customWidth="1"/>
    <col min="14335" max="14335" width="27.88671875" style="249" customWidth="1"/>
    <col min="14336" max="14336" width="31.44140625" style="249" customWidth="1"/>
    <col min="14337" max="14337" width="28.109375" style="249" customWidth="1"/>
    <col min="14338" max="14338" width="31.109375" style="249" customWidth="1"/>
    <col min="14339" max="14341" width="16.6640625" style="249" customWidth="1"/>
    <col min="14342" max="14342" width="17.5546875" style="249" customWidth="1"/>
    <col min="14343" max="14588" width="9.109375" style="249"/>
    <col min="14589" max="14589" width="8.109375" style="249" customWidth="1"/>
    <col min="14590" max="14590" width="85.109375" style="249" customWidth="1"/>
    <col min="14591" max="14591" width="27.88671875" style="249" customWidth="1"/>
    <col min="14592" max="14592" width="31.44140625" style="249" customWidth="1"/>
    <col min="14593" max="14593" width="28.109375" style="249" customWidth="1"/>
    <col min="14594" max="14594" width="31.109375" style="249" customWidth="1"/>
    <col min="14595" max="14597" width="16.6640625" style="249" customWidth="1"/>
    <col min="14598" max="14598" width="17.5546875" style="249" customWidth="1"/>
    <col min="14599" max="14844" width="9.109375" style="249"/>
    <col min="14845" max="14845" width="8.109375" style="249" customWidth="1"/>
    <col min="14846" max="14846" width="85.109375" style="249" customWidth="1"/>
    <col min="14847" max="14847" width="27.88671875" style="249" customWidth="1"/>
    <col min="14848" max="14848" width="31.44140625" style="249" customWidth="1"/>
    <col min="14849" max="14849" width="28.109375" style="249" customWidth="1"/>
    <col min="14850" max="14850" width="31.109375" style="249" customWidth="1"/>
    <col min="14851" max="14853" width="16.6640625" style="249" customWidth="1"/>
    <col min="14854" max="14854" width="17.5546875" style="249" customWidth="1"/>
    <col min="14855" max="15100" width="9.109375" style="249"/>
    <col min="15101" max="15101" width="8.109375" style="249" customWidth="1"/>
    <col min="15102" max="15102" width="85.109375" style="249" customWidth="1"/>
    <col min="15103" max="15103" width="27.88671875" style="249" customWidth="1"/>
    <col min="15104" max="15104" width="31.44140625" style="249" customWidth="1"/>
    <col min="15105" max="15105" width="28.109375" style="249" customWidth="1"/>
    <col min="15106" max="15106" width="31.109375" style="249" customWidth="1"/>
    <col min="15107" max="15109" width="16.6640625" style="249" customWidth="1"/>
    <col min="15110" max="15110" width="17.5546875" style="249" customWidth="1"/>
    <col min="15111" max="15356" width="9.109375" style="249"/>
    <col min="15357" max="15357" width="8.109375" style="249" customWidth="1"/>
    <col min="15358" max="15358" width="85.109375" style="249" customWidth="1"/>
    <col min="15359" max="15359" width="27.88671875" style="249" customWidth="1"/>
    <col min="15360" max="15360" width="31.44140625" style="249" customWidth="1"/>
    <col min="15361" max="15361" width="28.109375" style="249" customWidth="1"/>
    <col min="15362" max="15362" width="31.109375" style="249" customWidth="1"/>
    <col min="15363" max="15365" width="16.6640625" style="249" customWidth="1"/>
    <col min="15366" max="15366" width="17.5546875" style="249" customWidth="1"/>
    <col min="15367" max="15612" width="9.109375" style="249"/>
    <col min="15613" max="15613" width="8.109375" style="249" customWidth="1"/>
    <col min="15614" max="15614" width="85.109375" style="249" customWidth="1"/>
    <col min="15615" max="15615" width="27.88671875" style="249" customWidth="1"/>
    <col min="15616" max="15616" width="31.44140625" style="249" customWidth="1"/>
    <col min="15617" max="15617" width="28.109375" style="249" customWidth="1"/>
    <col min="15618" max="15618" width="31.109375" style="249" customWidth="1"/>
    <col min="15619" max="15621" width="16.6640625" style="249" customWidth="1"/>
    <col min="15622" max="15622" width="17.5546875" style="249" customWidth="1"/>
    <col min="15623" max="15868" width="9.109375" style="249"/>
    <col min="15869" max="15869" width="8.109375" style="249" customWidth="1"/>
    <col min="15870" max="15870" width="85.109375" style="249" customWidth="1"/>
    <col min="15871" max="15871" width="27.88671875" style="249" customWidth="1"/>
    <col min="15872" max="15872" width="31.44140625" style="249" customWidth="1"/>
    <col min="15873" max="15873" width="28.109375" style="249" customWidth="1"/>
    <col min="15874" max="15874" width="31.109375" style="249" customWidth="1"/>
    <col min="15875" max="15877" width="16.6640625" style="249" customWidth="1"/>
    <col min="15878" max="15878" width="17.5546875" style="249" customWidth="1"/>
    <col min="15879" max="16124" width="9.109375" style="249"/>
    <col min="16125" max="16125" width="8.109375" style="249" customWidth="1"/>
    <col min="16126" max="16126" width="85.109375" style="249" customWidth="1"/>
    <col min="16127" max="16127" width="27.88671875" style="249" customWidth="1"/>
    <col min="16128" max="16128" width="31.44140625" style="249" customWidth="1"/>
    <col min="16129" max="16129" width="28.109375" style="249" customWidth="1"/>
    <col min="16130" max="16130" width="31.109375" style="249" customWidth="1"/>
    <col min="16131" max="16133" width="16.6640625" style="249" customWidth="1"/>
    <col min="16134" max="16134" width="17.5546875" style="249" customWidth="1"/>
    <col min="16135" max="16384" width="9.109375" style="249"/>
  </cols>
  <sheetData>
    <row r="1" spans="1:7" x14ac:dyDescent="0.3">
      <c r="F1" s="72" t="s">
        <v>436</v>
      </c>
    </row>
    <row r="3" spans="1:7" ht="20.399999999999999" customHeight="1" x14ac:dyDescent="0.3">
      <c r="A3" s="1209" t="s">
        <v>1023</v>
      </c>
      <c r="B3" s="1209"/>
      <c r="C3" s="1209"/>
      <c r="D3" s="1209"/>
      <c r="E3" s="1209"/>
      <c r="F3" s="1209"/>
    </row>
    <row r="4" spans="1:7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</row>
    <row r="5" spans="1:7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0"/>
    </row>
    <row r="6" spans="1:7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5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5"/>
    </row>
    <row r="8" spans="1:7" ht="15.6" x14ac:dyDescent="0.3">
      <c r="B8" s="322"/>
      <c r="C8" s="322"/>
    </row>
    <row r="9" spans="1:7" ht="18" x14ac:dyDescent="0.3">
      <c r="A9" s="1206" t="s">
        <v>282</v>
      </c>
      <c r="B9" s="1206" t="s">
        <v>297</v>
      </c>
      <c r="C9" s="1206" t="s">
        <v>366</v>
      </c>
      <c r="D9" s="1206"/>
      <c r="E9" s="1206" t="s">
        <v>367</v>
      </c>
      <c r="F9" s="1206"/>
    </row>
    <row r="10" spans="1:7" ht="18" x14ac:dyDescent="0.3">
      <c r="A10" s="1206"/>
      <c r="B10" s="1206"/>
      <c r="C10" s="259" t="s">
        <v>375</v>
      </c>
      <c r="D10" s="259" t="s">
        <v>376</v>
      </c>
      <c r="E10" s="259" t="s">
        <v>375</v>
      </c>
      <c r="F10" s="259" t="s">
        <v>376</v>
      </c>
    </row>
    <row r="11" spans="1:7" ht="43.5" customHeight="1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</row>
    <row r="12" spans="1:7" s="338" customFormat="1" ht="21.6" hidden="1" customHeight="1" x14ac:dyDescent="0.3">
      <c r="A12" s="586">
        <v>1</v>
      </c>
      <c r="B12" s="342" t="s">
        <v>377</v>
      </c>
      <c r="C12" s="340" t="s">
        <v>305</v>
      </c>
      <c r="D12" s="341">
        <f>SUM(D13:D15)</f>
        <v>0</v>
      </c>
      <c r="E12" s="577" t="s">
        <v>305</v>
      </c>
      <c r="F12" s="341">
        <f>SUM(F13:F15)</f>
        <v>0</v>
      </c>
    </row>
    <row r="13" spans="1:7" ht="18" hidden="1" x14ac:dyDescent="0.35">
      <c r="A13" s="589"/>
      <c r="B13" s="286" t="s">
        <v>378</v>
      </c>
      <c r="C13" s="326"/>
      <c r="D13" s="273"/>
      <c r="E13" s="590"/>
      <c r="F13" s="273"/>
    </row>
    <row r="14" spans="1:7" ht="18" hidden="1" x14ac:dyDescent="0.35">
      <c r="A14" s="589"/>
      <c r="B14" s="286"/>
      <c r="C14" s="326"/>
      <c r="D14" s="273"/>
      <c r="E14" s="590"/>
      <c r="F14" s="273"/>
    </row>
    <row r="15" spans="1:7" ht="18" hidden="1" x14ac:dyDescent="0.35">
      <c r="A15" s="589"/>
      <c r="B15" s="270"/>
      <c r="C15" s="326"/>
      <c r="D15" s="273"/>
      <c r="E15" s="590"/>
      <c r="F15" s="273"/>
    </row>
    <row r="16" spans="1:7" s="338" customFormat="1" ht="21.6" hidden="1" customHeight="1" x14ac:dyDescent="0.3">
      <c r="A16" s="586">
        <v>2</v>
      </c>
      <c r="B16" s="342" t="s">
        <v>379</v>
      </c>
      <c r="C16" s="340" t="s">
        <v>305</v>
      </c>
      <c r="D16" s="341">
        <f>SUM(D17:D19)</f>
        <v>0</v>
      </c>
      <c r="E16" s="577" t="s">
        <v>305</v>
      </c>
      <c r="F16" s="341">
        <f>SUM(F17:F19)</f>
        <v>0</v>
      </c>
    </row>
    <row r="17" spans="1:6" ht="18" hidden="1" x14ac:dyDescent="0.35">
      <c r="A17" s="589"/>
      <c r="B17" s="286" t="s">
        <v>199</v>
      </c>
      <c r="C17" s="326"/>
      <c r="D17" s="273"/>
      <c r="E17" s="590"/>
      <c r="F17" s="273"/>
    </row>
    <row r="18" spans="1:6" ht="18" hidden="1" x14ac:dyDescent="0.35">
      <c r="A18" s="589"/>
      <c r="B18" s="286"/>
      <c r="C18" s="326"/>
      <c r="D18" s="273"/>
      <c r="E18" s="590"/>
      <c r="F18" s="273"/>
    </row>
    <row r="19" spans="1:6" ht="18" hidden="1" x14ac:dyDescent="0.35">
      <c r="A19" s="589"/>
      <c r="B19" s="286"/>
      <c r="C19" s="326"/>
      <c r="D19" s="273"/>
      <c r="E19" s="590"/>
      <c r="F19" s="273"/>
    </row>
    <row r="20" spans="1:6" s="338" customFormat="1" ht="21.6" customHeight="1" x14ac:dyDescent="0.3">
      <c r="A20" s="346">
        <v>1</v>
      </c>
      <c r="B20" s="336" t="s">
        <v>380</v>
      </c>
      <c r="C20" s="59" t="s">
        <v>305</v>
      </c>
      <c r="D20" s="337">
        <f>SUM(D21:D23)</f>
        <v>0</v>
      </c>
      <c r="E20" s="579" t="s">
        <v>305</v>
      </c>
      <c r="F20" s="337">
        <f>SUM(F21:F26)</f>
        <v>15000</v>
      </c>
    </row>
    <row r="21" spans="1:6" ht="18" x14ac:dyDescent="0.35">
      <c r="A21" s="589"/>
      <c r="B21" s="286" t="s">
        <v>199</v>
      </c>
      <c r="C21" s="326"/>
      <c r="D21" s="273"/>
      <c r="E21" s="590"/>
      <c r="F21" s="273"/>
    </row>
    <row r="22" spans="1:6" ht="36" hidden="1" x14ac:dyDescent="0.35">
      <c r="A22" s="589"/>
      <c r="B22" s="343" t="s">
        <v>771</v>
      </c>
      <c r="C22" s="326"/>
      <c r="D22" s="273"/>
      <c r="E22" s="590"/>
      <c r="F22" s="273"/>
    </row>
    <row r="23" spans="1:6" ht="36" hidden="1" x14ac:dyDescent="0.35">
      <c r="A23" s="589"/>
      <c r="B23" s="592" t="s">
        <v>774</v>
      </c>
      <c r="C23" s="326"/>
      <c r="D23" s="273"/>
      <c r="E23" s="590"/>
      <c r="F23" s="273"/>
    </row>
    <row r="24" spans="1:6" ht="36" hidden="1" x14ac:dyDescent="0.35">
      <c r="A24" s="589"/>
      <c r="B24" s="592" t="s">
        <v>775</v>
      </c>
      <c r="C24" s="326"/>
      <c r="D24" s="273"/>
      <c r="E24" s="590"/>
      <c r="F24" s="273"/>
    </row>
    <row r="25" spans="1:6" ht="36" x14ac:dyDescent="0.35">
      <c r="A25" s="589"/>
      <c r="B25" s="286" t="s">
        <v>772</v>
      </c>
      <c r="C25" s="326"/>
      <c r="D25" s="273"/>
      <c r="E25" s="590"/>
      <c r="F25" s="273">
        <v>15000</v>
      </c>
    </row>
    <row r="26" spans="1:6" ht="18" x14ac:dyDescent="0.35">
      <c r="A26" s="589"/>
      <c r="B26" s="286"/>
      <c r="C26" s="326"/>
      <c r="D26" s="273"/>
      <c r="E26" s="590"/>
      <c r="F26" s="273"/>
    </row>
    <row r="27" spans="1:6" s="338" customFormat="1" ht="21.6" customHeight="1" x14ac:dyDescent="0.3">
      <c r="A27" s="346">
        <v>2</v>
      </c>
      <c r="B27" s="336" t="s">
        <v>381</v>
      </c>
      <c r="C27" s="59" t="s">
        <v>305</v>
      </c>
      <c r="D27" s="337">
        <f>SUM(D28:D36)</f>
        <v>0</v>
      </c>
      <c r="E27" s="579" t="s">
        <v>305</v>
      </c>
      <c r="F27" s="337">
        <f>SUM(F29:F37)</f>
        <v>200000</v>
      </c>
    </row>
    <row r="28" spans="1:6" ht="18" x14ac:dyDescent="0.35">
      <c r="A28" s="593"/>
      <c r="B28" s="286" t="s">
        <v>199</v>
      </c>
      <c r="C28" s="326"/>
      <c r="D28" s="273"/>
      <c r="E28" s="590"/>
      <c r="F28" s="273"/>
    </row>
    <row r="29" spans="1:6" ht="36" x14ac:dyDescent="0.35">
      <c r="A29" s="310"/>
      <c r="B29" s="418" t="s">
        <v>773</v>
      </c>
      <c r="C29" s="326"/>
      <c r="D29" s="273"/>
      <c r="E29" s="590"/>
      <c r="F29" s="273">
        <v>10000</v>
      </c>
    </row>
    <row r="30" spans="1:6" ht="36" hidden="1" x14ac:dyDescent="0.35">
      <c r="A30" s="310"/>
      <c r="B30" s="418" t="s">
        <v>796</v>
      </c>
      <c r="C30" s="326"/>
      <c r="D30" s="273"/>
      <c r="E30" s="590"/>
      <c r="F30" s="273"/>
    </row>
    <row r="31" spans="1:6" ht="36" hidden="1" x14ac:dyDescent="0.35">
      <c r="A31" s="310"/>
      <c r="B31" s="594" t="s">
        <v>776</v>
      </c>
      <c r="C31" s="326"/>
      <c r="D31" s="273"/>
      <c r="E31" s="590"/>
      <c r="F31" s="273"/>
    </row>
    <row r="32" spans="1:6" ht="18" hidden="1" x14ac:dyDescent="0.35">
      <c r="A32" s="310"/>
      <c r="B32" s="418" t="s">
        <v>580</v>
      </c>
      <c r="C32" s="326"/>
      <c r="D32" s="273"/>
      <c r="E32" s="590"/>
      <c r="F32" s="273"/>
    </row>
    <row r="33" spans="1:6" ht="18" x14ac:dyDescent="0.35">
      <c r="A33" s="310"/>
      <c r="B33" s="418" t="s">
        <v>581</v>
      </c>
      <c r="C33" s="326"/>
      <c r="D33" s="273"/>
      <c r="E33" s="590"/>
      <c r="F33" s="273">
        <v>150000</v>
      </c>
    </row>
    <row r="34" spans="1:6" ht="36" hidden="1" x14ac:dyDescent="0.35">
      <c r="A34" s="310"/>
      <c r="B34" s="418" t="s">
        <v>1051</v>
      </c>
      <c r="C34" s="326"/>
      <c r="D34" s="273"/>
      <c r="E34" s="590"/>
      <c r="F34" s="273"/>
    </row>
    <row r="35" spans="1:6" ht="18" x14ac:dyDescent="0.35">
      <c r="A35" s="310"/>
      <c r="B35" s="418" t="s">
        <v>604</v>
      </c>
      <c r="C35" s="326"/>
      <c r="D35" s="273"/>
      <c r="E35" s="590"/>
      <c r="F35" s="273">
        <v>25000</v>
      </c>
    </row>
    <row r="36" spans="1:6" ht="18" x14ac:dyDescent="0.35">
      <c r="A36" s="310"/>
      <c r="B36" s="595" t="s">
        <v>498</v>
      </c>
      <c r="C36" s="326"/>
      <c r="D36" s="273"/>
      <c r="E36" s="590"/>
      <c r="F36" s="273">
        <v>15000</v>
      </c>
    </row>
    <row r="37" spans="1:6" ht="18" x14ac:dyDescent="0.35">
      <c r="A37" s="310"/>
      <c r="B37" s="286"/>
      <c r="C37" s="326"/>
      <c r="D37" s="273"/>
      <c r="E37" s="590"/>
      <c r="F37" s="273"/>
    </row>
    <row r="38" spans="1:6" ht="21" customHeight="1" x14ac:dyDescent="0.3">
      <c r="A38" s="346"/>
      <c r="B38" s="336" t="s">
        <v>295</v>
      </c>
      <c r="C38" s="59" t="s">
        <v>305</v>
      </c>
      <c r="D38" s="337">
        <f>D27+D20+D16+D12</f>
        <v>0</v>
      </c>
      <c r="E38" s="579" t="s">
        <v>305</v>
      </c>
      <c r="F38" s="337">
        <f>F12+F16+F20+F27</f>
        <v>215000</v>
      </c>
    </row>
    <row r="39" spans="1:6" s="604" customFormat="1" ht="21" customHeight="1" x14ac:dyDescent="0.3">
      <c r="A39" s="599"/>
      <c r="B39" s="600"/>
      <c r="C39" s="601"/>
      <c r="D39" s="602"/>
      <c r="E39" s="603"/>
      <c r="F39" s="602"/>
    </row>
    <row r="40" spans="1:6" s="604" customFormat="1" ht="21" customHeight="1" x14ac:dyDescent="0.3">
      <c r="A40" s="599"/>
      <c r="B40" s="600"/>
      <c r="C40" s="601"/>
      <c r="D40" s="602"/>
      <c r="E40" s="603"/>
      <c r="F40" s="602"/>
    </row>
    <row r="41" spans="1:6" ht="18" x14ac:dyDescent="0.3">
      <c r="A41" s="34" t="s">
        <v>671</v>
      </c>
      <c r="B41" s="35"/>
      <c r="C41" s="35"/>
      <c r="D41" s="115"/>
      <c r="E41" s="35"/>
      <c r="F41" s="115" t="s">
        <v>1143</v>
      </c>
    </row>
    <row r="42" spans="1:6" x14ac:dyDescent="0.3">
      <c r="A42" s="66"/>
      <c r="B42" s="66"/>
      <c r="C42" s="66"/>
      <c r="D42" s="67" t="s">
        <v>131</v>
      </c>
      <c r="E42" s="66"/>
      <c r="F42" s="67" t="s">
        <v>132</v>
      </c>
    </row>
    <row r="43" spans="1:6" ht="15.6" x14ac:dyDescent="0.3">
      <c r="A43" s="63"/>
      <c r="B43" s="63"/>
      <c r="C43" s="63"/>
      <c r="D43" s="63"/>
      <c r="E43" s="63"/>
      <c r="F43" s="63"/>
    </row>
    <row r="44" spans="1:6" ht="18" x14ac:dyDescent="0.3">
      <c r="A44" s="34" t="s">
        <v>133</v>
      </c>
      <c r="B44" s="35"/>
      <c r="C44" s="35"/>
      <c r="D44" s="115"/>
      <c r="E44" s="35"/>
      <c r="F44" s="115" t="s">
        <v>1144</v>
      </c>
    </row>
    <row r="45" spans="1:6" x14ac:dyDescent="0.3">
      <c r="A45" s="66"/>
      <c r="B45" s="66"/>
      <c r="C45" s="66"/>
      <c r="D45" s="67" t="s">
        <v>131</v>
      </c>
      <c r="E45" s="66"/>
      <c r="F45" s="67" t="s">
        <v>132</v>
      </c>
    </row>
    <row r="46" spans="1:6" ht="18" x14ac:dyDescent="0.35">
      <c r="A46" s="1"/>
      <c r="B46" s="1"/>
      <c r="C46" s="1"/>
      <c r="D46" s="1"/>
      <c r="E46" s="1"/>
      <c r="F46" s="1"/>
    </row>
    <row r="48" spans="1:6" ht="21" x14ac:dyDescent="0.4">
      <c r="B48" s="583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2">
    <tabColor rgb="FFFFC000"/>
    <pageSetUpPr fitToPage="1"/>
  </sheetPr>
  <dimension ref="A1:L213"/>
  <sheetViews>
    <sheetView view="pageBreakPreview" topLeftCell="A4" zoomScale="63" zoomScaleNormal="75" zoomScaleSheetLayoutView="63" workbookViewId="0">
      <selection activeCell="B24" sqref="B24"/>
    </sheetView>
  </sheetViews>
  <sheetFormatPr defaultRowHeight="18" x14ac:dyDescent="0.35"/>
  <cols>
    <col min="1" max="1" width="7" style="114" customWidth="1"/>
    <col min="2" max="2" width="68" style="114" customWidth="1"/>
    <col min="3" max="3" width="20.33203125" style="114" customWidth="1"/>
    <col min="4" max="4" width="25.109375" style="114" customWidth="1"/>
    <col min="5" max="5" width="30.6640625" style="114" customWidth="1"/>
    <col min="6" max="6" width="24.5546875" style="605" customWidth="1"/>
    <col min="7" max="8" width="20" style="605" customWidth="1"/>
    <col min="9" max="9" width="35.44140625" style="562" customWidth="1"/>
    <col min="10" max="10" width="35.44140625" style="536" customWidth="1"/>
    <col min="11" max="12" width="22.44140625" style="606" customWidth="1"/>
    <col min="13" max="256" width="9.109375" style="114"/>
    <col min="257" max="257" width="7" style="114" customWidth="1"/>
    <col min="258" max="258" width="68" style="114" customWidth="1"/>
    <col min="259" max="259" width="20.33203125" style="114" customWidth="1"/>
    <col min="260" max="260" width="25.109375" style="114" customWidth="1"/>
    <col min="261" max="261" width="30.6640625" style="114" customWidth="1"/>
    <col min="262" max="264" width="16" style="114" customWidth="1"/>
    <col min="265" max="265" width="13.33203125" style="114" customWidth="1"/>
    <col min="266" max="512" width="9.109375" style="114"/>
    <col min="513" max="513" width="7" style="114" customWidth="1"/>
    <col min="514" max="514" width="68" style="114" customWidth="1"/>
    <col min="515" max="515" width="20.33203125" style="114" customWidth="1"/>
    <col min="516" max="516" width="25.109375" style="114" customWidth="1"/>
    <col min="517" max="517" width="30.6640625" style="114" customWidth="1"/>
    <col min="518" max="520" width="16" style="114" customWidth="1"/>
    <col min="521" max="521" width="13.33203125" style="114" customWidth="1"/>
    <col min="522" max="768" width="9.109375" style="114"/>
    <col min="769" max="769" width="7" style="114" customWidth="1"/>
    <col min="770" max="770" width="68" style="114" customWidth="1"/>
    <col min="771" max="771" width="20.33203125" style="114" customWidth="1"/>
    <col min="772" max="772" width="25.109375" style="114" customWidth="1"/>
    <col min="773" max="773" width="30.6640625" style="114" customWidth="1"/>
    <col min="774" max="776" width="16" style="114" customWidth="1"/>
    <col min="777" max="777" width="13.33203125" style="114" customWidth="1"/>
    <col min="778" max="1024" width="9.109375" style="114"/>
    <col min="1025" max="1025" width="7" style="114" customWidth="1"/>
    <col min="1026" max="1026" width="68" style="114" customWidth="1"/>
    <col min="1027" max="1027" width="20.33203125" style="114" customWidth="1"/>
    <col min="1028" max="1028" width="25.109375" style="114" customWidth="1"/>
    <col min="1029" max="1029" width="30.6640625" style="114" customWidth="1"/>
    <col min="1030" max="1032" width="16" style="114" customWidth="1"/>
    <col min="1033" max="1033" width="13.33203125" style="114" customWidth="1"/>
    <col min="1034" max="1280" width="9.109375" style="114"/>
    <col min="1281" max="1281" width="7" style="114" customWidth="1"/>
    <col min="1282" max="1282" width="68" style="114" customWidth="1"/>
    <col min="1283" max="1283" width="20.33203125" style="114" customWidth="1"/>
    <col min="1284" max="1284" width="25.109375" style="114" customWidth="1"/>
    <col min="1285" max="1285" width="30.6640625" style="114" customWidth="1"/>
    <col min="1286" max="1288" width="16" style="114" customWidth="1"/>
    <col min="1289" max="1289" width="13.33203125" style="114" customWidth="1"/>
    <col min="1290" max="1536" width="9.109375" style="114"/>
    <col min="1537" max="1537" width="7" style="114" customWidth="1"/>
    <col min="1538" max="1538" width="68" style="114" customWidth="1"/>
    <col min="1539" max="1539" width="20.33203125" style="114" customWidth="1"/>
    <col min="1540" max="1540" width="25.109375" style="114" customWidth="1"/>
    <col min="1541" max="1541" width="30.6640625" style="114" customWidth="1"/>
    <col min="1542" max="1544" width="16" style="114" customWidth="1"/>
    <col min="1545" max="1545" width="13.33203125" style="114" customWidth="1"/>
    <col min="1546" max="1792" width="9.109375" style="114"/>
    <col min="1793" max="1793" width="7" style="114" customWidth="1"/>
    <col min="1794" max="1794" width="68" style="114" customWidth="1"/>
    <col min="1795" max="1795" width="20.33203125" style="114" customWidth="1"/>
    <col min="1796" max="1796" width="25.109375" style="114" customWidth="1"/>
    <col min="1797" max="1797" width="30.6640625" style="114" customWidth="1"/>
    <col min="1798" max="1800" width="16" style="114" customWidth="1"/>
    <col min="1801" max="1801" width="13.33203125" style="114" customWidth="1"/>
    <col min="1802" max="2048" width="9.109375" style="114"/>
    <col min="2049" max="2049" width="7" style="114" customWidth="1"/>
    <col min="2050" max="2050" width="68" style="114" customWidth="1"/>
    <col min="2051" max="2051" width="20.33203125" style="114" customWidth="1"/>
    <col min="2052" max="2052" width="25.109375" style="114" customWidth="1"/>
    <col min="2053" max="2053" width="30.6640625" style="114" customWidth="1"/>
    <col min="2054" max="2056" width="16" style="114" customWidth="1"/>
    <col min="2057" max="2057" width="13.33203125" style="114" customWidth="1"/>
    <col min="2058" max="2304" width="9.109375" style="114"/>
    <col min="2305" max="2305" width="7" style="114" customWidth="1"/>
    <col min="2306" max="2306" width="68" style="114" customWidth="1"/>
    <col min="2307" max="2307" width="20.33203125" style="114" customWidth="1"/>
    <col min="2308" max="2308" width="25.109375" style="114" customWidth="1"/>
    <col min="2309" max="2309" width="30.6640625" style="114" customWidth="1"/>
    <col min="2310" max="2312" width="16" style="114" customWidth="1"/>
    <col min="2313" max="2313" width="13.33203125" style="114" customWidth="1"/>
    <col min="2314" max="2560" width="9.109375" style="114"/>
    <col min="2561" max="2561" width="7" style="114" customWidth="1"/>
    <col min="2562" max="2562" width="68" style="114" customWidth="1"/>
    <col min="2563" max="2563" width="20.33203125" style="114" customWidth="1"/>
    <col min="2564" max="2564" width="25.109375" style="114" customWidth="1"/>
    <col min="2565" max="2565" width="30.6640625" style="114" customWidth="1"/>
    <col min="2566" max="2568" width="16" style="114" customWidth="1"/>
    <col min="2569" max="2569" width="13.33203125" style="114" customWidth="1"/>
    <col min="2570" max="2816" width="9.109375" style="114"/>
    <col min="2817" max="2817" width="7" style="114" customWidth="1"/>
    <col min="2818" max="2818" width="68" style="114" customWidth="1"/>
    <col min="2819" max="2819" width="20.33203125" style="114" customWidth="1"/>
    <col min="2820" max="2820" width="25.109375" style="114" customWidth="1"/>
    <col min="2821" max="2821" width="30.6640625" style="114" customWidth="1"/>
    <col min="2822" max="2824" width="16" style="114" customWidth="1"/>
    <col min="2825" max="2825" width="13.33203125" style="114" customWidth="1"/>
    <col min="2826" max="3072" width="9.109375" style="114"/>
    <col min="3073" max="3073" width="7" style="114" customWidth="1"/>
    <col min="3074" max="3074" width="68" style="114" customWidth="1"/>
    <col min="3075" max="3075" width="20.33203125" style="114" customWidth="1"/>
    <col min="3076" max="3076" width="25.109375" style="114" customWidth="1"/>
    <col min="3077" max="3077" width="30.6640625" style="114" customWidth="1"/>
    <col min="3078" max="3080" width="16" style="114" customWidth="1"/>
    <col min="3081" max="3081" width="13.33203125" style="114" customWidth="1"/>
    <col min="3082" max="3328" width="9.109375" style="114"/>
    <col min="3329" max="3329" width="7" style="114" customWidth="1"/>
    <col min="3330" max="3330" width="68" style="114" customWidth="1"/>
    <col min="3331" max="3331" width="20.33203125" style="114" customWidth="1"/>
    <col min="3332" max="3332" width="25.109375" style="114" customWidth="1"/>
    <col min="3333" max="3333" width="30.6640625" style="114" customWidth="1"/>
    <col min="3334" max="3336" width="16" style="114" customWidth="1"/>
    <col min="3337" max="3337" width="13.33203125" style="114" customWidth="1"/>
    <col min="3338" max="3584" width="9.109375" style="114"/>
    <col min="3585" max="3585" width="7" style="114" customWidth="1"/>
    <col min="3586" max="3586" width="68" style="114" customWidth="1"/>
    <col min="3587" max="3587" width="20.33203125" style="114" customWidth="1"/>
    <col min="3588" max="3588" width="25.109375" style="114" customWidth="1"/>
    <col min="3589" max="3589" width="30.6640625" style="114" customWidth="1"/>
    <col min="3590" max="3592" width="16" style="114" customWidth="1"/>
    <col min="3593" max="3593" width="13.33203125" style="114" customWidth="1"/>
    <col min="3594" max="3840" width="9.109375" style="114"/>
    <col min="3841" max="3841" width="7" style="114" customWidth="1"/>
    <col min="3842" max="3842" width="68" style="114" customWidth="1"/>
    <col min="3843" max="3843" width="20.33203125" style="114" customWidth="1"/>
    <col min="3844" max="3844" width="25.109375" style="114" customWidth="1"/>
    <col min="3845" max="3845" width="30.6640625" style="114" customWidth="1"/>
    <col min="3846" max="3848" width="16" style="114" customWidth="1"/>
    <col min="3849" max="3849" width="13.33203125" style="114" customWidth="1"/>
    <col min="3850" max="4096" width="9.109375" style="114"/>
    <col min="4097" max="4097" width="7" style="114" customWidth="1"/>
    <col min="4098" max="4098" width="68" style="114" customWidth="1"/>
    <col min="4099" max="4099" width="20.33203125" style="114" customWidth="1"/>
    <col min="4100" max="4100" width="25.109375" style="114" customWidth="1"/>
    <col min="4101" max="4101" width="30.6640625" style="114" customWidth="1"/>
    <col min="4102" max="4104" width="16" style="114" customWidth="1"/>
    <col min="4105" max="4105" width="13.33203125" style="114" customWidth="1"/>
    <col min="4106" max="4352" width="9.109375" style="114"/>
    <col min="4353" max="4353" width="7" style="114" customWidth="1"/>
    <col min="4354" max="4354" width="68" style="114" customWidth="1"/>
    <col min="4355" max="4355" width="20.33203125" style="114" customWidth="1"/>
    <col min="4356" max="4356" width="25.109375" style="114" customWidth="1"/>
    <col min="4357" max="4357" width="30.6640625" style="114" customWidth="1"/>
    <col min="4358" max="4360" width="16" style="114" customWidth="1"/>
    <col min="4361" max="4361" width="13.33203125" style="114" customWidth="1"/>
    <col min="4362" max="4608" width="9.109375" style="114"/>
    <col min="4609" max="4609" width="7" style="114" customWidth="1"/>
    <col min="4610" max="4610" width="68" style="114" customWidth="1"/>
    <col min="4611" max="4611" width="20.33203125" style="114" customWidth="1"/>
    <col min="4612" max="4612" width="25.109375" style="114" customWidth="1"/>
    <col min="4613" max="4613" width="30.6640625" style="114" customWidth="1"/>
    <col min="4614" max="4616" width="16" style="114" customWidth="1"/>
    <col min="4617" max="4617" width="13.33203125" style="114" customWidth="1"/>
    <col min="4618" max="4864" width="9.109375" style="114"/>
    <col min="4865" max="4865" width="7" style="114" customWidth="1"/>
    <col min="4866" max="4866" width="68" style="114" customWidth="1"/>
    <col min="4867" max="4867" width="20.33203125" style="114" customWidth="1"/>
    <col min="4868" max="4868" width="25.109375" style="114" customWidth="1"/>
    <col min="4869" max="4869" width="30.6640625" style="114" customWidth="1"/>
    <col min="4870" max="4872" width="16" style="114" customWidth="1"/>
    <col min="4873" max="4873" width="13.33203125" style="114" customWidth="1"/>
    <col min="4874" max="5120" width="9.109375" style="114"/>
    <col min="5121" max="5121" width="7" style="114" customWidth="1"/>
    <col min="5122" max="5122" width="68" style="114" customWidth="1"/>
    <col min="5123" max="5123" width="20.33203125" style="114" customWidth="1"/>
    <col min="5124" max="5124" width="25.109375" style="114" customWidth="1"/>
    <col min="5125" max="5125" width="30.6640625" style="114" customWidth="1"/>
    <col min="5126" max="5128" width="16" style="114" customWidth="1"/>
    <col min="5129" max="5129" width="13.33203125" style="114" customWidth="1"/>
    <col min="5130" max="5376" width="9.109375" style="114"/>
    <col min="5377" max="5377" width="7" style="114" customWidth="1"/>
    <col min="5378" max="5378" width="68" style="114" customWidth="1"/>
    <col min="5379" max="5379" width="20.33203125" style="114" customWidth="1"/>
    <col min="5380" max="5380" width="25.109375" style="114" customWidth="1"/>
    <col min="5381" max="5381" width="30.6640625" style="114" customWidth="1"/>
    <col min="5382" max="5384" width="16" style="114" customWidth="1"/>
    <col min="5385" max="5385" width="13.33203125" style="114" customWidth="1"/>
    <col min="5386" max="5632" width="9.109375" style="114"/>
    <col min="5633" max="5633" width="7" style="114" customWidth="1"/>
    <col min="5634" max="5634" width="68" style="114" customWidth="1"/>
    <col min="5635" max="5635" width="20.33203125" style="114" customWidth="1"/>
    <col min="5636" max="5636" width="25.109375" style="114" customWidth="1"/>
    <col min="5637" max="5637" width="30.6640625" style="114" customWidth="1"/>
    <col min="5638" max="5640" width="16" style="114" customWidth="1"/>
    <col min="5641" max="5641" width="13.33203125" style="114" customWidth="1"/>
    <col min="5642" max="5888" width="9.109375" style="114"/>
    <col min="5889" max="5889" width="7" style="114" customWidth="1"/>
    <col min="5890" max="5890" width="68" style="114" customWidth="1"/>
    <col min="5891" max="5891" width="20.33203125" style="114" customWidth="1"/>
    <col min="5892" max="5892" width="25.109375" style="114" customWidth="1"/>
    <col min="5893" max="5893" width="30.6640625" style="114" customWidth="1"/>
    <col min="5894" max="5896" width="16" style="114" customWidth="1"/>
    <col min="5897" max="5897" width="13.33203125" style="114" customWidth="1"/>
    <col min="5898" max="6144" width="9.109375" style="114"/>
    <col min="6145" max="6145" width="7" style="114" customWidth="1"/>
    <col min="6146" max="6146" width="68" style="114" customWidth="1"/>
    <col min="6147" max="6147" width="20.33203125" style="114" customWidth="1"/>
    <col min="6148" max="6148" width="25.109375" style="114" customWidth="1"/>
    <col min="6149" max="6149" width="30.6640625" style="114" customWidth="1"/>
    <col min="6150" max="6152" width="16" style="114" customWidth="1"/>
    <col min="6153" max="6153" width="13.33203125" style="114" customWidth="1"/>
    <col min="6154" max="6400" width="9.109375" style="114"/>
    <col min="6401" max="6401" width="7" style="114" customWidth="1"/>
    <col min="6402" max="6402" width="68" style="114" customWidth="1"/>
    <col min="6403" max="6403" width="20.33203125" style="114" customWidth="1"/>
    <col min="6404" max="6404" width="25.109375" style="114" customWidth="1"/>
    <col min="6405" max="6405" width="30.6640625" style="114" customWidth="1"/>
    <col min="6406" max="6408" width="16" style="114" customWidth="1"/>
    <col min="6409" max="6409" width="13.33203125" style="114" customWidth="1"/>
    <col min="6410" max="6656" width="9.109375" style="114"/>
    <col min="6657" max="6657" width="7" style="114" customWidth="1"/>
    <col min="6658" max="6658" width="68" style="114" customWidth="1"/>
    <col min="6659" max="6659" width="20.33203125" style="114" customWidth="1"/>
    <col min="6660" max="6660" width="25.109375" style="114" customWidth="1"/>
    <col min="6661" max="6661" width="30.6640625" style="114" customWidth="1"/>
    <col min="6662" max="6664" width="16" style="114" customWidth="1"/>
    <col min="6665" max="6665" width="13.33203125" style="114" customWidth="1"/>
    <col min="6666" max="6912" width="9.109375" style="114"/>
    <col min="6913" max="6913" width="7" style="114" customWidth="1"/>
    <col min="6914" max="6914" width="68" style="114" customWidth="1"/>
    <col min="6915" max="6915" width="20.33203125" style="114" customWidth="1"/>
    <col min="6916" max="6916" width="25.109375" style="114" customWidth="1"/>
    <col min="6917" max="6917" width="30.6640625" style="114" customWidth="1"/>
    <col min="6918" max="6920" width="16" style="114" customWidth="1"/>
    <col min="6921" max="6921" width="13.33203125" style="114" customWidth="1"/>
    <col min="6922" max="7168" width="9.109375" style="114"/>
    <col min="7169" max="7169" width="7" style="114" customWidth="1"/>
    <col min="7170" max="7170" width="68" style="114" customWidth="1"/>
    <col min="7171" max="7171" width="20.33203125" style="114" customWidth="1"/>
    <col min="7172" max="7172" width="25.109375" style="114" customWidth="1"/>
    <col min="7173" max="7173" width="30.6640625" style="114" customWidth="1"/>
    <col min="7174" max="7176" width="16" style="114" customWidth="1"/>
    <col min="7177" max="7177" width="13.33203125" style="114" customWidth="1"/>
    <col min="7178" max="7424" width="9.109375" style="114"/>
    <col min="7425" max="7425" width="7" style="114" customWidth="1"/>
    <col min="7426" max="7426" width="68" style="114" customWidth="1"/>
    <col min="7427" max="7427" width="20.33203125" style="114" customWidth="1"/>
    <col min="7428" max="7428" width="25.109375" style="114" customWidth="1"/>
    <col min="7429" max="7429" width="30.6640625" style="114" customWidth="1"/>
    <col min="7430" max="7432" width="16" style="114" customWidth="1"/>
    <col min="7433" max="7433" width="13.33203125" style="114" customWidth="1"/>
    <col min="7434" max="7680" width="9.109375" style="114"/>
    <col min="7681" max="7681" width="7" style="114" customWidth="1"/>
    <col min="7682" max="7682" width="68" style="114" customWidth="1"/>
    <col min="7683" max="7683" width="20.33203125" style="114" customWidth="1"/>
    <col min="7684" max="7684" width="25.109375" style="114" customWidth="1"/>
    <col min="7685" max="7685" width="30.6640625" style="114" customWidth="1"/>
    <col min="7686" max="7688" width="16" style="114" customWidth="1"/>
    <col min="7689" max="7689" width="13.33203125" style="114" customWidth="1"/>
    <col min="7690" max="7936" width="9.109375" style="114"/>
    <col min="7937" max="7937" width="7" style="114" customWidth="1"/>
    <col min="7938" max="7938" width="68" style="114" customWidth="1"/>
    <col min="7939" max="7939" width="20.33203125" style="114" customWidth="1"/>
    <col min="7940" max="7940" width="25.109375" style="114" customWidth="1"/>
    <col min="7941" max="7941" width="30.6640625" style="114" customWidth="1"/>
    <col min="7942" max="7944" width="16" style="114" customWidth="1"/>
    <col min="7945" max="7945" width="13.33203125" style="114" customWidth="1"/>
    <col min="7946" max="8192" width="9.109375" style="114"/>
    <col min="8193" max="8193" width="7" style="114" customWidth="1"/>
    <col min="8194" max="8194" width="68" style="114" customWidth="1"/>
    <col min="8195" max="8195" width="20.33203125" style="114" customWidth="1"/>
    <col min="8196" max="8196" width="25.109375" style="114" customWidth="1"/>
    <col min="8197" max="8197" width="30.6640625" style="114" customWidth="1"/>
    <col min="8198" max="8200" width="16" style="114" customWidth="1"/>
    <col min="8201" max="8201" width="13.33203125" style="114" customWidth="1"/>
    <col min="8202" max="8448" width="9.109375" style="114"/>
    <col min="8449" max="8449" width="7" style="114" customWidth="1"/>
    <col min="8450" max="8450" width="68" style="114" customWidth="1"/>
    <col min="8451" max="8451" width="20.33203125" style="114" customWidth="1"/>
    <col min="8452" max="8452" width="25.109375" style="114" customWidth="1"/>
    <col min="8453" max="8453" width="30.6640625" style="114" customWidth="1"/>
    <col min="8454" max="8456" width="16" style="114" customWidth="1"/>
    <col min="8457" max="8457" width="13.33203125" style="114" customWidth="1"/>
    <col min="8458" max="8704" width="9.109375" style="114"/>
    <col min="8705" max="8705" width="7" style="114" customWidth="1"/>
    <col min="8706" max="8706" width="68" style="114" customWidth="1"/>
    <col min="8707" max="8707" width="20.33203125" style="114" customWidth="1"/>
    <col min="8708" max="8708" width="25.109375" style="114" customWidth="1"/>
    <col min="8709" max="8709" width="30.6640625" style="114" customWidth="1"/>
    <col min="8710" max="8712" width="16" style="114" customWidth="1"/>
    <col min="8713" max="8713" width="13.33203125" style="114" customWidth="1"/>
    <col min="8714" max="8960" width="9.109375" style="114"/>
    <col min="8961" max="8961" width="7" style="114" customWidth="1"/>
    <col min="8962" max="8962" width="68" style="114" customWidth="1"/>
    <col min="8963" max="8963" width="20.33203125" style="114" customWidth="1"/>
    <col min="8964" max="8964" width="25.109375" style="114" customWidth="1"/>
    <col min="8965" max="8965" width="30.6640625" style="114" customWidth="1"/>
    <col min="8966" max="8968" width="16" style="114" customWidth="1"/>
    <col min="8969" max="8969" width="13.33203125" style="114" customWidth="1"/>
    <col min="8970" max="9216" width="9.109375" style="114"/>
    <col min="9217" max="9217" width="7" style="114" customWidth="1"/>
    <col min="9218" max="9218" width="68" style="114" customWidth="1"/>
    <col min="9219" max="9219" width="20.33203125" style="114" customWidth="1"/>
    <col min="9220" max="9220" width="25.109375" style="114" customWidth="1"/>
    <col min="9221" max="9221" width="30.6640625" style="114" customWidth="1"/>
    <col min="9222" max="9224" width="16" style="114" customWidth="1"/>
    <col min="9225" max="9225" width="13.33203125" style="114" customWidth="1"/>
    <col min="9226" max="9472" width="9.109375" style="114"/>
    <col min="9473" max="9473" width="7" style="114" customWidth="1"/>
    <col min="9474" max="9474" width="68" style="114" customWidth="1"/>
    <col min="9475" max="9475" width="20.33203125" style="114" customWidth="1"/>
    <col min="9476" max="9476" width="25.109375" style="114" customWidth="1"/>
    <col min="9477" max="9477" width="30.6640625" style="114" customWidth="1"/>
    <col min="9478" max="9480" width="16" style="114" customWidth="1"/>
    <col min="9481" max="9481" width="13.33203125" style="114" customWidth="1"/>
    <col min="9482" max="9728" width="9.109375" style="114"/>
    <col min="9729" max="9729" width="7" style="114" customWidth="1"/>
    <col min="9730" max="9730" width="68" style="114" customWidth="1"/>
    <col min="9731" max="9731" width="20.33203125" style="114" customWidth="1"/>
    <col min="9732" max="9732" width="25.109375" style="114" customWidth="1"/>
    <col min="9733" max="9733" width="30.6640625" style="114" customWidth="1"/>
    <col min="9734" max="9736" width="16" style="114" customWidth="1"/>
    <col min="9737" max="9737" width="13.33203125" style="114" customWidth="1"/>
    <col min="9738" max="9984" width="9.109375" style="114"/>
    <col min="9985" max="9985" width="7" style="114" customWidth="1"/>
    <col min="9986" max="9986" width="68" style="114" customWidth="1"/>
    <col min="9987" max="9987" width="20.33203125" style="114" customWidth="1"/>
    <col min="9988" max="9988" width="25.109375" style="114" customWidth="1"/>
    <col min="9989" max="9989" width="30.6640625" style="114" customWidth="1"/>
    <col min="9990" max="9992" width="16" style="114" customWidth="1"/>
    <col min="9993" max="9993" width="13.33203125" style="114" customWidth="1"/>
    <col min="9994" max="10240" width="9.109375" style="114"/>
    <col min="10241" max="10241" width="7" style="114" customWidth="1"/>
    <col min="10242" max="10242" width="68" style="114" customWidth="1"/>
    <col min="10243" max="10243" width="20.33203125" style="114" customWidth="1"/>
    <col min="10244" max="10244" width="25.109375" style="114" customWidth="1"/>
    <col min="10245" max="10245" width="30.6640625" style="114" customWidth="1"/>
    <col min="10246" max="10248" width="16" style="114" customWidth="1"/>
    <col min="10249" max="10249" width="13.33203125" style="114" customWidth="1"/>
    <col min="10250" max="10496" width="9.109375" style="114"/>
    <col min="10497" max="10497" width="7" style="114" customWidth="1"/>
    <col min="10498" max="10498" width="68" style="114" customWidth="1"/>
    <col min="10499" max="10499" width="20.33203125" style="114" customWidth="1"/>
    <col min="10500" max="10500" width="25.109375" style="114" customWidth="1"/>
    <col min="10501" max="10501" width="30.6640625" style="114" customWidth="1"/>
    <col min="10502" max="10504" width="16" style="114" customWidth="1"/>
    <col min="10505" max="10505" width="13.33203125" style="114" customWidth="1"/>
    <col min="10506" max="10752" width="9.109375" style="114"/>
    <col min="10753" max="10753" width="7" style="114" customWidth="1"/>
    <col min="10754" max="10754" width="68" style="114" customWidth="1"/>
    <col min="10755" max="10755" width="20.33203125" style="114" customWidth="1"/>
    <col min="10756" max="10756" width="25.109375" style="114" customWidth="1"/>
    <col min="10757" max="10757" width="30.6640625" style="114" customWidth="1"/>
    <col min="10758" max="10760" width="16" style="114" customWidth="1"/>
    <col min="10761" max="10761" width="13.33203125" style="114" customWidth="1"/>
    <col min="10762" max="11008" width="9.109375" style="114"/>
    <col min="11009" max="11009" width="7" style="114" customWidth="1"/>
    <col min="11010" max="11010" width="68" style="114" customWidth="1"/>
    <col min="11011" max="11011" width="20.33203125" style="114" customWidth="1"/>
    <col min="11012" max="11012" width="25.109375" style="114" customWidth="1"/>
    <col min="11013" max="11013" width="30.6640625" style="114" customWidth="1"/>
    <col min="11014" max="11016" width="16" style="114" customWidth="1"/>
    <col min="11017" max="11017" width="13.33203125" style="114" customWidth="1"/>
    <col min="11018" max="11264" width="9.109375" style="114"/>
    <col min="11265" max="11265" width="7" style="114" customWidth="1"/>
    <col min="11266" max="11266" width="68" style="114" customWidth="1"/>
    <col min="11267" max="11267" width="20.33203125" style="114" customWidth="1"/>
    <col min="11268" max="11268" width="25.109375" style="114" customWidth="1"/>
    <col min="11269" max="11269" width="30.6640625" style="114" customWidth="1"/>
    <col min="11270" max="11272" width="16" style="114" customWidth="1"/>
    <col min="11273" max="11273" width="13.33203125" style="114" customWidth="1"/>
    <col min="11274" max="11520" width="9.109375" style="114"/>
    <col min="11521" max="11521" width="7" style="114" customWidth="1"/>
    <col min="11522" max="11522" width="68" style="114" customWidth="1"/>
    <col min="11523" max="11523" width="20.33203125" style="114" customWidth="1"/>
    <col min="11524" max="11524" width="25.109375" style="114" customWidth="1"/>
    <col min="11525" max="11525" width="30.6640625" style="114" customWidth="1"/>
    <col min="11526" max="11528" width="16" style="114" customWidth="1"/>
    <col min="11529" max="11529" width="13.33203125" style="114" customWidth="1"/>
    <col min="11530" max="11776" width="9.109375" style="114"/>
    <col min="11777" max="11777" width="7" style="114" customWidth="1"/>
    <col min="11778" max="11778" width="68" style="114" customWidth="1"/>
    <col min="11779" max="11779" width="20.33203125" style="114" customWidth="1"/>
    <col min="11780" max="11780" width="25.109375" style="114" customWidth="1"/>
    <col min="11781" max="11781" width="30.6640625" style="114" customWidth="1"/>
    <col min="11782" max="11784" width="16" style="114" customWidth="1"/>
    <col min="11785" max="11785" width="13.33203125" style="114" customWidth="1"/>
    <col min="11786" max="12032" width="9.109375" style="114"/>
    <col min="12033" max="12033" width="7" style="114" customWidth="1"/>
    <col min="12034" max="12034" width="68" style="114" customWidth="1"/>
    <col min="12035" max="12035" width="20.33203125" style="114" customWidth="1"/>
    <col min="12036" max="12036" width="25.109375" style="114" customWidth="1"/>
    <col min="12037" max="12037" width="30.6640625" style="114" customWidth="1"/>
    <col min="12038" max="12040" width="16" style="114" customWidth="1"/>
    <col min="12041" max="12041" width="13.33203125" style="114" customWidth="1"/>
    <col min="12042" max="12288" width="9.109375" style="114"/>
    <col min="12289" max="12289" width="7" style="114" customWidth="1"/>
    <col min="12290" max="12290" width="68" style="114" customWidth="1"/>
    <col min="12291" max="12291" width="20.33203125" style="114" customWidth="1"/>
    <col min="12292" max="12292" width="25.109375" style="114" customWidth="1"/>
    <col min="12293" max="12293" width="30.6640625" style="114" customWidth="1"/>
    <col min="12294" max="12296" width="16" style="114" customWidth="1"/>
    <col min="12297" max="12297" width="13.33203125" style="114" customWidth="1"/>
    <col min="12298" max="12544" width="9.109375" style="114"/>
    <col min="12545" max="12545" width="7" style="114" customWidth="1"/>
    <col min="12546" max="12546" width="68" style="114" customWidth="1"/>
    <col min="12547" max="12547" width="20.33203125" style="114" customWidth="1"/>
    <col min="12548" max="12548" width="25.109375" style="114" customWidth="1"/>
    <col min="12549" max="12549" width="30.6640625" style="114" customWidth="1"/>
    <col min="12550" max="12552" width="16" style="114" customWidth="1"/>
    <col min="12553" max="12553" width="13.33203125" style="114" customWidth="1"/>
    <col min="12554" max="12800" width="9.109375" style="114"/>
    <col min="12801" max="12801" width="7" style="114" customWidth="1"/>
    <col min="12802" max="12802" width="68" style="114" customWidth="1"/>
    <col min="12803" max="12803" width="20.33203125" style="114" customWidth="1"/>
    <col min="12804" max="12804" width="25.109375" style="114" customWidth="1"/>
    <col min="12805" max="12805" width="30.6640625" style="114" customWidth="1"/>
    <col min="12806" max="12808" width="16" style="114" customWidth="1"/>
    <col min="12809" max="12809" width="13.33203125" style="114" customWidth="1"/>
    <col min="12810" max="13056" width="9.109375" style="114"/>
    <col min="13057" max="13057" width="7" style="114" customWidth="1"/>
    <col min="13058" max="13058" width="68" style="114" customWidth="1"/>
    <col min="13059" max="13059" width="20.33203125" style="114" customWidth="1"/>
    <col min="13060" max="13060" width="25.109375" style="114" customWidth="1"/>
    <col min="13061" max="13061" width="30.6640625" style="114" customWidth="1"/>
    <col min="13062" max="13064" width="16" style="114" customWidth="1"/>
    <col min="13065" max="13065" width="13.33203125" style="114" customWidth="1"/>
    <col min="13066" max="13312" width="9.109375" style="114"/>
    <col min="13313" max="13313" width="7" style="114" customWidth="1"/>
    <col min="13314" max="13314" width="68" style="114" customWidth="1"/>
    <col min="13315" max="13315" width="20.33203125" style="114" customWidth="1"/>
    <col min="13316" max="13316" width="25.109375" style="114" customWidth="1"/>
    <col min="13317" max="13317" width="30.6640625" style="114" customWidth="1"/>
    <col min="13318" max="13320" width="16" style="114" customWidth="1"/>
    <col min="13321" max="13321" width="13.33203125" style="114" customWidth="1"/>
    <col min="13322" max="13568" width="9.109375" style="114"/>
    <col min="13569" max="13569" width="7" style="114" customWidth="1"/>
    <col min="13570" max="13570" width="68" style="114" customWidth="1"/>
    <col min="13571" max="13571" width="20.33203125" style="114" customWidth="1"/>
    <col min="13572" max="13572" width="25.109375" style="114" customWidth="1"/>
    <col min="13573" max="13573" width="30.6640625" style="114" customWidth="1"/>
    <col min="13574" max="13576" width="16" style="114" customWidth="1"/>
    <col min="13577" max="13577" width="13.33203125" style="114" customWidth="1"/>
    <col min="13578" max="13824" width="9.109375" style="114"/>
    <col min="13825" max="13825" width="7" style="114" customWidth="1"/>
    <col min="13826" max="13826" width="68" style="114" customWidth="1"/>
    <col min="13827" max="13827" width="20.33203125" style="114" customWidth="1"/>
    <col min="13828" max="13828" width="25.109375" style="114" customWidth="1"/>
    <col min="13829" max="13829" width="30.6640625" style="114" customWidth="1"/>
    <col min="13830" max="13832" width="16" style="114" customWidth="1"/>
    <col min="13833" max="13833" width="13.33203125" style="114" customWidth="1"/>
    <col min="13834" max="14080" width="9.109375" style="114"/>
    <col min="14081" max="14081" width="7" style="114" customWidth="1"/>
    <col min="14082" max="14082" width="68" style="114" customWidth="1"/>
    <col min="14083" max="14083" width="20.33203125" style="114" customWidth="1"/>
    <col min="14084" max="14084" width="25.109375" style="114" customWidth="1"/>
    <col min="14085" max="14085" width="30.6640625" style="114" customWidth="1"/>
    <col min="14086" max="14088" width="16" style="114" customWidth="1"/>
    <col min="14089" max="14089" width="13.33203125" style="114" customWidth="1"/>
    <col min="14090" max="14336" width="9.109375" style="114"/>
    <col min="14337" max="14337" width="7" style="114" customWidth="1"/>
    <col min="14338" max="14338" width="68" style="114" customWidth="1"/>
    <col min="14339" max="14339" width="20.33203125" style="114" customWidth="1"/>
    <col min="14340" max="14340" width="25.109375" style="114" customWidth="1"/>
    <col min="14341" max="14341" width="30.6640625" style="114" customWidth="1"/>
    <col min="14342" max="14344" width="16" style="114" customWidth="1"/>
    <col min="14345" max="14345" width="13.33203125" style="114" customWidth="1"/>
    <col min="14346" max="14592" width="9.109375" style="114"/>
    <col min="14593" max="14593" width="7" style="114" customWidth="1"/>
    <col min="14594" max="14594" width="68" style="114" customWidth="1"/>
    <col min="14595" max="14595" width="20.33203125" style="114" customWidth="1"/>
    <col min="14596" max="14596" width="25.109375" style="114" customWidth="1"/>
    <col min="14597" max="14597" width="30.6640625" style="114" customWidth="1"/>
    <col min="14598" max="14600" width="16" style="114" customWidth="1"/>
    <col min="14601" max="14601" width="13.33203125" style="114" customWidth="1"/>
    <col min="14602" max="14848" width="9.109375" style="114"/>
    <col min="14849" max="14849" width="7" style="114" customWidth="1"/>
    <col min="14850" max="14850" width="68" style="114" customWidth="1"/>
    <col min="14851" max="14851" width="20.33203125" style="114" customWidth="1"/>
    <col min="14852" max="14852" width="25.109375" style="114" customWidth="1"/>
    <col min="14853" max="14853" width="30.6640625" style="114" customWidth="1"/>
    <col min="14854" max="14856" width="16" style="114" customWidth="1"/>
    <col min="14857" max="14857" width="13.33203125" style="114" customWidth="1"/>
    <col min="14858" max="15104" width="9.109375" style="114"/>
    <col min="15105" max="15105" width="7" style="114" customWidth="1"/>
    <col min="15106" max="15106" width="68" style="114" customWidth="1"/>
    <col min="15107" max="15107" width="20.33203125" style="114" customWidth="1"/>
    <col min="15108" max="15108" width="25.109375" style="114" customWidth="1"/>
    <col min="15109" max="15109" width="30.6640625" style="114" customWidth="1"/>
    <col min="15110" max="15112" width="16" style="114" customWidth="1"/>
    <col min="15113" max="15113" width="13.33203125" style="114" customWidth="1"/>
    <col min="15114" max="15360" width="9.109375" style="114"/>
    <col min="15361" max="15361" width="7" style="114" customWidth="1"/>
    <col min="15362" max="15362" width="68" style="114" customWidth="1"/>
    <col min="15363" max="15363" width="20.33203125" style="114" customWidth="1"/>
    <col min="15364" max="15364" width="25.109375" style="114" customWidth="1"/>
    <col min="15365" max="15365" width="30.6640625" style="114" customWidth="1"/>
    <col min="15366" max="15368" width="16" style="114" customWidth="1"/>
    <col min="15369" max="15369" width="13.33203125" style="114" customWidth="1"/>
    <col min="15370" max="15616" width="9.109375" style="114"/>
    <col min="15617" max="15617" width="7" style="114" customWidth="1"/>
    <col min="15618" max="15618" width="68" style="114" customWidth="1"/>
    <col min="15619" max="15619" width="20.33203125" style="114" customWidth="1"/>
    <col min="15620" max="15620" width="25.109375" style="114" customWidth="1"/>
    <col min="15621" max="15621" width="30.6640625" style="114" customWidth="1"/>
    <col min="15622" max="15624" width="16" style="114" customWidth="1"/>
    <col min="15625" max="15625" width="13.33203125" style="114" customWidth="1"/>
    <col min="15626" max="15872" width="9.109375" style="114"/>
    <col min="15873" max="15873" width="7" style="114" customWidth="1"/>
    <col min="15874" max="15874" width="68" style="114" customWidth="1"/>
    <col min="15875" max="15875" width="20.33203125" style="114" customWidth="1"/>
    <col min="15876" max="15876" width="25.109375" style="114" customWidth="1"/>
    <col min="15877" max="15877" width="30.6640625" style="114" customWidth="1"/>
    <col min="15878" max="15880" width="16" style="114" customWidth="1"/>
    <col min="15881" max="15881" width="13.33203125" style="114" customWidth="1"/>
    <col min="15882" max="16128" width="9.109375" style="114"/>
    <col min="16129" max="16129" width="7" style="114" customWidth="1"/>
    <col min="16130" max="16130" width="68" style="114" customWidth="1"/>
    <col min="16131" max="16131" width="20.33203125" style="114" customWidth="1"/>
    <col min="16132" max="16132" width="25.109375" style="114" customWidth="1"/>
    <col min="16133" max="16133" width="30.6640625" style="114" customWidth="1"/>
    <col min="16134" max="16136" width="16" style="114" customWidth="1"/>
    <col min="16137" max="16137" width="13.33203125" style="114" customWidth="1"/>
    <col min="16138" max="16384" width="9.109375" style="114"/>
  </cols>
  <sheetData>
    <row r="1" spans="1:12" x14ac:dyDescent="0.35">
      <c r="E1" s="72" t="s">
        <v>439</v>
      </c>
    </row>
    <row r="3" spans="1:12" ht="21" customHeight="1" x14ac:dyDescent="0.35">
      <c r="A3" s="1200" t="s">
        <v>608</v>
      </c>
      <c r="B3" s="1200"/>
      <c r="C3" s="1200"/>
      <c r="D3" s="1200"/>
      <c r="E3" s="1200"/>
    </row>
    <row r="4" spans="1:12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541"/>
      <c r="K4" s="409"/>
      <c r="L4" s="542"/>
    </row>
    <row r="5" spans="1:12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543"/>
      <c r="K5" s="572"/>
      <c r="L5" s="572"/>
    </row>
    <row r="6" spans="1:12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16"/>
      <c r="I6" s="16"/>
      <c r="J6" s="536"/>
      <c r="K6" s="412"/>
      <c r="L6" s="412"/>
    </row>
    <row r="7" spans="1:12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36"/>
      <c r="K7" s="412"/>
      <c r="L7" s="412"/>
    </row>
    <row r="8" spans="1:12" x14ac:dyDescent="0.35">
      <c r="A8" s="79"/>
    </row>
    <row r="9" spans="1:12" s="375" customFormat="1" ht="36" x14ac:dyDescent="0.3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  <c r="F9" s="607"/>
      <c r="G9" s="607"/>
      <c r="H9" s="607"/>
      <c r="I9" s="608"/>
      <c r="J9" s="536"/>
      <c r="K9" s="559"/>
      <c r="L9" s="559"/>
    </row>
    <row r="10" spans="1:12" s="377" customFormat="1" ht="34.799999999999997" x14ac:dyDescent="0.3">
      <c r="A10" s="99">
        <v>1</v>
      </c>
      <c r="B10" s="99">
        <v>2</v>
      </c>
      <c r="C10" s="99">
        <v>3</v>
      </c>
      <c r="D10" s="99">
        <v>4</v>
      </c>
      <c r="E10" s="376">
        <v>5</v>
      </c>
      <c r="F10" s="574" t="s">
        <v>357</v>
      </c>
      <c r="G10" s="575" t="s">
        <v>302</v>
      </c>
      <c r="H10" s="575" t="s">
        <v>303</v>
      </c>
      <c r="I10" s="261" t="s">
        <v>551</v>
      </c>
      <c r="J10" s="536" t="s">
        <v>1036</v>
      </c>
      <c r="K10" s="394" t="s">
        <v>1017</v>
      </c>
      <c r="L10" s="394"/>
    </row>
    <row r="11" spans="1:12" s="377" customFormat="1" x14ac:dyDescent="0.35">
      <c r="A11" s="1249" t="s">
        <v>999</v>
      </c>
      <c r="B11" s="1249"/>
      <c r="C11" s="1249"/>
      <c r="D11" s="1249"/>
      <c r="E11" s="1249"/>
      <c r="F11" s="507" t="s">
        <v>1033</v>
      </c>
      <c r="G11" s="576"/>
      <c r="H11" s="576"/>
      <c r="I11" s="576"/>
      <c r="J11" s="536"/>
      <c r="K11" s="396" t="s">
        <v>1012</v>
      </c>
      <c r="L11" s="396" t="s">
        <v>1013</v>
      </c>
    </row>
    <row r="12" spans="1:12" s="377" customFormat="1" x14ac:dyDescent="0.35">
      <c r="A12" s="367">
        <v>1</v>
      </c>
      <c r="B12" s="378" t="s">
        <v>777</v>
      </c>
      <c r="C12" s="367"/>
      <c r="D12" s="379"/>
      <c r="E12" s="380">
        <v>50000</v>
      </c>
      <c r="F12" s="360"/>
      <c r="G12" s="360"/>
      <c r="H12" s="360">
        <f>E12-G12</f>
        <v>50000</v>
      </c>
      <c r="I12" s="269">
        <f t="shared" ref="I12:I27" si="0">E12-F12</f>
        <v>50000</v>
      </c>
      <c r="J12" s="536"/>
      <c r="K12" s="609"/>
      <c r="L12" s="609"/>
    </row>
    <row r="13" spans="1:12" ht="36" hidden="1" x14ac:dyDescent="0.35">
      <c r="A13" s="367">
        <v>2</v>
      </c>
      <c r="B13" s="378" t="s">
        <v>778</v>
      </c>
      <c r="C13" s="368"/>
      <c r="D13" s="90"/>
      <c r="E13" s="381"/>
      <c r="F13" s="360"/>
      <c r="G13" s="360"/>
      <c r="H13" s="360">
        <f>E13-G13</f>
        <v>0</v>
      </c>
      <c r="I13" s="269">
        <f t="shared" si="0"/>
        <v>0</v>
      </c>
    </row>
    <row r="14" spans="1:12" ht="36" x14ac:dyDescent="0.35">
      <c r="A14" s="367">
        <v>2</v>
      </c>
      <c r="B14" s="89" t="s">
        <v>617</v>
      </c>
      <c r="C14" s="368"/>
      <c r="D14" s="90"/>
      <c r="E14" s="381">
        <v>500000</v>
      </c>
      <c r="F14" s="360"/>
      <c r="G14" s="360"/>
      <c r="H14" s="360"/>
      <c r="I14" s="269">
        <f t="shared" si="0"/>
        <v>500000</v>
      </c>
    </row>
    <row r="15" spans="1:12" hidden="1" x14ac:dyDescent="0.35">
      <c r="A15" s="367">
        <v>4</v>
      </c>
      <c r="B15" s="89" t="s">
        <v>618</v>
      </c>
      <c r="C15" s="368"/>
      <c r="D15" s="90"/>
      <c r="E15" s="381"/>
      <c r="F15" s="360"/>
      <c r="G15" s="360"/>
      <c r="H15" s="360">
        <f>E15-G15</f>
        <v>0</v>
      </c>
      <c r="I15" s="269">
        <f t="shared" si="0"/>
        <v>0</v>
      </c>
    </row>
    <row r="16" spans="1:12" hidden="1" x14ac:dyDescent="0.35">
      <c r="A16" s="367">
        <v>5</v>
      </c>
      <c r="B16" s="89" t="s">
        <v>779</v>
      </c>
      <c r="C16" s="368"/>
      <c r="D16" s="90"/>
      <c r="E16" s="381"/>
      <c r="F16" s="360"/>
      <c r="G16" s="360"/>
      <c r="H16" s="360"/>
      <c r="I16" s="269">
        <f t="shared" si="0"/>
        <v>0</v>
      </c>
    </row>
    <row r="17" spans="1:12" ht="54" hidden="1" x14ac:dyDescent="0.35">
      <c r="A17" s="367">
        <v>6</v>
      </c>
      <c r="B17" s="89" t="s">
        <v>780</v>
      </c>
      <c r="C17" s="368"/>
      <c r="D17" s="90"/>
      <c r="E17" s="381"/>
      <c r="F17" s="360"/>
      <c r="G17" s="360"/>
      <c r="H17" s="360">
        <f>E17-G17</f>
        <v>0</v>
      </c>
      <c r="I17" s="269">
        <f t="shared" si="0"/>
        <v>0</v>
      </c>
    </row>
    <row r="18" spans="1:12" ht="36" x14ac:dyDescent="0.35">
      <c r="A18" s="367">
        <v>3</v>
      </c>
      <c r="B18" s="89" t="s">
        <v>619</v>
      </c>
      <c r="C18" s="368"/>
      <c r="D18" s="90"/>
      <c r="E18" s="381">
        <v>50000</v>
      </c>
      <c r="F18" s="360"/>
      <c r="G18" s="360"/>
      <c r="H18" s="360">
        <f t="shared" ref="H18:H20" si="1">E18-G18</f>
        <v>50000</v>
      </c>
      <c r="I18" s="269">
        <f t="shared" si="0"/>
        <v>50000</v>
      </c>
    </row>
    <row r="19" spans="1:12" ht="36" hidden="1" x14ac:dyDescent="0.35">
      <c r="A19" s="367">
        <v>8</v>
      </c>
      <c r="B19" s="89" t="s">
        <v>781</v>
      </c>
      <c r="C19" s="368"/>
      <c r="D19" s="90"/>
      <c r="E19" s="381"/>
      <c r="F19" s="360"/>
      <c r="G19" s="360"/>
      <c r="H19" s="360">
        <f t="shared" si="1"/>
        <v>0</v>
      </c>
      <c r="I19" s="269">
        <f t="shared" si="0"/>
        <v>0</v>
      </c>
    </row>
    <row r="20" spans="1:12" x14ac:dyDescent="0.35">
      <c r="A20" s="367">
        <v>4</v>
      </c>
      <c r="B20" s="89" t="s">
        <v>782</v>
      </c>
      <c r="C20" s="368"/>
      <c r="D20" s="90"/>
      <c r="E20" s="381">
        <v>70000</v>
      </c>
      <c r="F20" s="360"/>
      <c r="G20" s="360"/>
      <c r="H20" s="360">
        <f t="shared" si="1"/>
        <v>70000</v>
      </c>
      <c r="I20" s="269">
        <f t="shared" si="0"/>
        <v>70000</v>
      </c>
    </row>
    <row r="21" spans="1:12" x14ac:dyDescent="0.35">
      <c r="A21" s="367">
        <v>5</v>
      </c>
      <c r="B21" s="89" t="s">
        <v>783</v>
      </c>
      <c r="C21" s="368"/>
      <c r="D21" s="90"/>
      <c r="E21" s="381"/>
      <c r="F21" s="360"/>
      <c r="G21" s="360"/>
      <c r="H21" s="360">
        <f t="shared" ref="H21:H26" si="2">E21-G21</f>
        <v>0</v>
      </c>
      <c r="I21" s="269">
        <f t="shared" ref="I21:I26" si="3">E21-F21</f>
        <v>0</v>
      </c>
    </row>
    <row r="22" spans="1:12" x14ac:dyDescent="0.35">
      <c r="A22" s="367">
        <v>6</v>
      </c>
      <c r="B22" s="89" t="s">
        <v>605</v>
      </c>
      <c r="C22" s="368"/>
      <c r="D22" s="90"/>
      <c r="E22" s="381">
        <v>150000</v>
      </c>
      <c r="F22" s="360"/>
      <c r="G22" s="360"/>
      <c r="H22" s="360">
        <f t="shared" si="2"/>
        <v>150000</v>
      </c>
      <c r="I22" s="269">
        <f t="shared" si="3"/>
        <v>150000</v>
      </c>
    </row>
    <row r="23" spans="1:12" x14ac:dyDescent="0.35">
      <c r="A23" s="367">
        <v>7</v>
      </c>
      <c r="B23" s="89" t="s">
        <v>784</v>
      </c>
      <c r="C23" s="368"/>
      <c r="D23" s="90"/>
      <c r="E23" s="381"/>
      <c r="F23" s="360"/>
      <c r="G23" s="360"/>
      <c r="H23" s="360">
        <f t="shared" si="2"/>
        <v>0</v>
      </c>
      <c r="I23" s="269">
        <f t="shared" si="3"/>
        <v>0</v>
      </c>
    </row>
    <row r="24" spans="1:12" x14ac:dyDescent="0.35">
      <c r="A24" s="367"/>
      <c r="B24" s="89" t="s">
        <v>1185</v>
      </c>
      <c r="C24" s="368"/>
      <c r="D24" s="90"/>
      <c r="E24" s="381">
        <v>20000</v>
      </c>
      <c r="F24" s="360"/>
      <c r="G24" s="360"/>
      <c r="H24" s="360">
        <f t="shared" si="2"/>
        <v>20000</v>
      </c>
      <c r="I24" s="269">
        <f t="shared" si="3"/>
        <v>20000</v>
      </c>
    </row>
    <row r="25" spans="1:12" x14ac:dyDescent="0.35">
      <c r="A25" s="367"/>
      <c r="B25" s="89"/>
      <c r="C25" s="368"/>
      <c r="D25" s="90"/>
      <c r="E25" s="381"/>
      <c r="F25" s="273"/>
      <c r="G25" s="360"/>
      <c r="H25" s="360">
        <f t="shared" si="2"/>
        <v>0</v>
      </c>
      <c r="I25" s="269">
        <f t="shared" si="3"/>
        <v>0</v>
      </c>
    </row>
    <row r="26" spans="1:12" x14ac:dyDescent="0.35">
      <c r="A26" s="367"/>
      <c r="B26" s="89"/>
      <c r="C26" s="368"/>
      <c r="D26" s="90"/>
      <c r="E26" s="381"/>
      <c r="F26" s="360"/>
      <c r="G26" s="360"/>
      <c r="H26" s="360">
        <f t="shared" si="2"/>
        <v>0</v>
      </c>
      <c r="I26" s="269">
        <f t="shared" si="3"/>
        <v>0</v>
      </c>
    </row>
    <row r="27" spans="1:12" x14ac:dyDescent="0.35">
      <c r="A27" s="386"/>
      <c r="B27" s="89"/>
      <c r="C27" s="368"/>
      <c r="D27" s="90"/>
      <c r="E27" s="369"/>
      <c r="F27" s="360"/>
      <c r="G27" s="360"/>
      <c r="H27" s="360"/>
      <c r="I27" s="269">
        <f t="shared" si="0"/>
        <v>0</v>
      </c>
    </row>
    <row r="28" spans="1:12" s="385" customFormat="1" ht="17.399999999999999" x14ac:dyDescent="0.3">
      <c r="A28" s="382"/>
      <c r="B28" s="95" t="s">
        <v>295</v>
      </c>
      <c r="C28" s="383" t="s">
        <v>305</v>
      </c>
      <c r="D28" s="383" t="s">
        <v>305</v>
      </c>
      <c r="E28" s="384">
        <f>SUM(E12:E27)</f>
        <v>840000</v>
      </c>
      <c r="F28" s="362" t="s">
        <v>365</v>
      </c>
      <c r="G28" s="362">
        <f>SUM(G12:G27)</f>
        <v>0</v>
      </c>
      <c r="H28" s="362">
        <f>SUM(H12:H27)</f>
        <v>340000</v>
      </c>
      <c r="I28" s="362">
        <f>SUM(I12:I27)</f>
        <v>840000</v>
      </c>
      <c r="J28" s="536">
        <f>SUM(J12:J27)</f>
        <v>0</v>
      </c>
      <c r="K28" s="394">
        <f t="shared" ref="K28:L28" si="4">SUM(K12:K27)</f>
        <v>0</v>
      </c>
      <c r="L28" s="394">
        <f t="shared" si="4"/>
        <v>0</v>
      </c>
    </row>
    <row r="29" spans="1:12" hidden="1" x14ac:dyDescent="0.35">
      <c r="A29" s="1249" t="s">
        <v>489</v>
      </c>
      <c r="B29" s="1249"/>
      <c r="C29" s="1249"/>
      <c r="D29" s="1249"/>
      <c r="E29" s="1249"/>
      <c r="F29" s="471" t="s">
        <v>1002</v>
      </c>
    </row>
    <row r="30" spans="1:12" s="377" customFormat="1" hidden="1" x14ac:dyDescent="0.35">
      <c r="A30" s="367">
        <v>1</v>
      </c>
      <c r="B30" s="378" t="s">
        <v>777</v>
      </c>
      <c r="C30" s="367"/>
      <c r="D30" s="379"/>
      <c r="E30" s="380"/>
      <c r="F30" s="360"/>
      <c r="G30" s="360"/>
      <c r="H30" s="360">
        <f>E30-G30</f>
        <v>0</v>
      </c>
      <c r="I30" s="269">
        <f t="shared" ref="I30:I39" si="5">E30-F30</f>
        <v>0</v>
      </c>
      <c r="J30" s="536"/>
      <c r="K30" s="609"/>
      <c r="L30" s="609"/>
    </row>
    <row r="31" spans="1:12" ht="36" hidden="1" x14ac:dyDescent="0.35">
      <c r="A31" s="367">
        <v>2</v>
      </c>
      <c r="B31" s="378" t="s">
        <v>778</v>
      </c>
      <c r="C31" s="368"/>
      <c r="D31" s="90"/>
      <c r="E31" s="381"/>
      <c r="F31" s="360"/>
      <c r="G31" s="360"/>
      <c r="H31" s="360">
        <f>E31-G31</f>
        <v>0</v>
      </c>
      <c r="I31" s="269">
        <f t="shared" si="5"/>
        <v>0</v>
      </c>
    </row>
    <row r="32" spans="1:12" ht="36" hidden="1" x14ac:dyDescent="0.35">
      <c r="A32" s="367">
        <v>3</v>
      </c>
      <c r="B32" s="89" t="s">
        <v>617</v>
      </c>
      <c r="C32" s="368"/>
      <c r="D32" s="90"/>
      <c r="E32" s="381"/>
      <c r="F32" s="360"/>
      <c r="G32" s="360"/>
      <c r="H32" s="360"/>
      <c r="I32" s="269">
        <f t="shared" si="5"/>
        <v>0</v>
      </c>
    </row>
    <row r="33" spans="1:12" hidden="1" x14ac:dyDescent="0.35">
      <c r="A33" s="367">
        <v>4</v>
      </c>
      <c r="B33" s="89" t="s">
        <v>618</v>
      </c>
      <c r="C33" s="368"/>
      <c r="D33" s="90"/>
      <c r="E33" s="381"/>
      <c r="F33" s="360"/>
      <c r="G33" s="360"/>
      <c r="H33" s="360">
        <f>E33-G33</f>
        <v>0</v>
      </c>
      <c r="I33" s="269">
        <f t="shared" si="5"/>
        <v>0</v>
      </c>
    </row>
    <row r="34" spans="1:12" hidden="1" x14ac:dyDescent="0.35">
      <c r="A34" s="367">
        <v>5</v>
      </c>
      <c r="B34" s="89" t="s">
        <v>779</v>
      </c>
      <c r="C34" s="368"/>
      <c r="D34" s="90"/>
      <c r="E34" s="381"/>
      <c r="F34" s="360"/>
      <c r="G34" s="360"/>
      <c r="H34" s="360">
        <f>E34-G34</f>
        <v>0</v>
      </c>
      <c r="I34" s="269">
        <f t="shared" si="5"/>
        <v>0</v>
      </c>
    </row>
    <row r="35" spans="1:12" ht="54" hidden="1" x14ac:dyDescent="0.35">
      <c r="A35" s="367">
        <v>6</v>
      </c>
      <c r="B35" s="89" t="s">
        <v>780</v>
      </c>
      <c r="C35" s="368"/>
      <c r="D35" s="90"/>
      <c r="E35" s="381"/>
      <c r="F35" s="360"/>
      <c r="G35" s="360"/>
      <c r="H35" s="360">
        <f t="shared" ref="H35:H39" si="6">E35-G35</f>
        <v>0</v>
      </c>
      <c r="I35" s="269">
        <f t="shared" si="5"/>
        <v>0</v>
      </c>
    </row>
    <row r="36" spans="1:12" ht="36" hidden="1" x14ac:dyDescent="0.35">
      <c r="A36" s="367">
        <v>7</v>
      </c>
      <c r="B36" s="89" t="s">
        <v>619</v>
      </c>
      <c r="C36" s="368"/>
      <c r="D36" s="90"/>
      <c r="E36" s="381"/>
      <c r="F36" s="360"/>
      <c r="G36" s="360"/>
      <c r="H36" s="360"/>
      <c r="I36" s="269">
        <f t="shared" si="5"/>
        <v>0</v>
      </c>
    </row>
    <row r="37" spans="1:12" ht="36" hidden="1" x14ac:dyDescent="0.35">
      <c r="A37" s="367">
        <v>8</v>
      </c>
      <c r="B37" s="89" t="s">
        <v>781</v>
      </c>
      <c r="C37" s="368"/>
      <c r="D37" s="90"/>
      <c r="E37" s="381"/>
      <c r="F37" s="360"/>
      <c r="G37" s="360"/>
      <c r="H37" s="360">
        <f t="shared" si="6"/>
        <v>0</v>
      </c>
      <c r="I37" s="269">
        <f t="shared" si="5"/>
        <v>0</v>
      </c>
    </row>
    <row r="38" spans="1:12" hidden="1" x14ac:dyDescent="0.35">
      <c r="A38" s="367">
        <v>9</v>
      </c>
      <c r="B38" s="89" t="s">
        <v>782</v>
      </c>
      <c r="C38" s="368"/>
      <c r="D38" s="90"/>
      <c r="E38" s="381"/>
      <c r="F38" s="360"/>
      <c r="G38" s="360"/>
      <c r="H38" s="360">
        <f t="shared" si="6"/>
        <v>0</v>
      </c>
      <c r="I38" s="269">
        <f t="shared" si="5"/>
        <v>0</v>
      </c>
    </row>
    <row r="39" spans="1:12" hidden="1" x14ac:dyDescent="0.35">
      <c r="A39" s="367">
        <v>10</v>
      </c>
      <c r="B39" s="89" t="s">
        <v>783</v>
      </c>
      <c r="C39" s="368"/>
      <c r="D39" s="90"/>
      <c r="E39" s="381"/>
      <c r="F39" s="360"/>
      <c r="G39" s="360"/>
      <c r="H39" s="360">
        <f t="shared" si="6"/>
        <v>0</v>
      </c>
      <c r="I39" s="269">
        <f t="shared" si="5"/>
        <v>0</v>
      </c>
    </row>
    <row r="40" spans="1:12" hidden="1" x14ac:dyDescent="0.35">
      <c r="A40" s="367">
        <v>11</v>
      </c>
      <c r="B40" s="89" t="s">
        <v>605</v>
      </c>
      <c r="C40" s="368"/>
      <c r="D40" s="90"/>
      <c r="E40" s="381"/>
      <c r="F40" s="360"/>
      <c r="G40" s="360"/>
      <c r="H40" s="360">
        <f t="shared" ref="H40:H45" si="7">E40-G40</f>
        <v>0</v>
      </c>
      <c r="I40" s="269">
        <f t="shared" ref="I40:I45" si="8">E40-F40</f>
        <v>0</v>
      </c>
    </row>
    <row r="41" spans="1:12" hidden="1" x14ac:dyDescent="0.35">
      <c r="A41" s="367">
        <v>12</v>
      </c>
      <c r="B41" s="89" t="s">
        <v>784</v>
      </c>
      <c r="C41" s="368"/>
      <c r="D41" s="90"/>
      <c r="E41" s="381"/>
      <c r="F41" s="360"/>
      <c r="G41" s="360"/>
      <c r="H41" s="360">
        <f t="shared" si="7"/>
        <v>0</v>
      </c>
      <c r="I41" s="269">
        <f t="shared" si="8"/>
        <v>0</v>
      </c>
    </row>
    <row r="42" spans="1:12" hidden="1" x14ac:dyDescent="0.35">
      <c r="A42" s="367"/>
      <c r="B42" s="89"/>
      <c r="C42" s="368"/>
      <c r="D42" s="90"/>
      <c r="E42" s="381"/>
      <c r="F42" s="360"/>
      <c r="G42" s="360"/>
      <c r="H42" s="360">
        <f t="shared" si="7"/>
        <v>0</v>
      </c>
      <c r="I42" s="269">
        <f t="shared" si="8"/>
        <v>0</v>
      </c>
    </row>
    <row r="43" spans="1:12" hidden="1" x14ac:dyDescent="0.35">
      <c r="A43" s="367"/>
      <c r="B43" s="89"/>
      <c r="C43" s="368"/>
      <c r="D43" s="90"/>
      <c r="E43" s="381"/>
      <c r="F43" s="360"/>
      <c r="G43" s="360"/>
      <c r="H43" s="360">
        <f t="shared" si="7"/>
        <v>0</v>
      </c>
      <c r="I43" s="269">
        <f t="shared" si="8"/>
        <v>0</v>
      </c>
    </row>
    <row r="44" spans="1:12" hidden="1" x14ac:dyDescent="0.35">
      <c r="A44" s="367"/>
      <c r="B44" s="89"/>
      <c r="C44" s="368"/>
      <c r="D44" s="90"/>
      <c r="E44" s="381"/>
      <c r="F44" s="360"/>
      <c r="G44" s="360"/>
      <c r="H44" s="360">
        <f t="shared" si="7"/>
        <v>0</v>
      </c>
      <c r="I44" s="269">
        <f t="shared" si="8"/>
        <v>0</v>
      </c>
    </row>
    <row r="45" spans="1:12" hidden="1" x14ac:dyDescent="0.35">
      <c r="A45" s="386"/>
      <c r="B45" s="89"/>
      <c r="C45" s="368"/>
      <c r="D45" s="90"/>
      <c r="E45" s="369"/>
      <c r="F45" s="360"/>
      <c r="G45" s="360"/>
      <c r="H45" s="360">
        <f t="shared" si="7"/>
        <v>0</v>
      </c>
      <c r="I45" s="269">
        <f t="shared" si="8"/>
        <v>0</v>
      </c>
    </row>
    <row r="46" spans="1:12" s="385" customFormat="1" ht="17.399999999999999" hidden="1" x14ac:dyDescent="0.3">
      <c r="A46" s="382"/>
      <c r="B46" s="95" t="s">
        <v>295</v>
      </c>
      <c r="C46" s="383" t="s">
        <v>305</v>
      </c>
      <c r="D46" s="383" t="s">
        <v>305</v>
      </c>
      <c r="E46" s="384">
        <f>SUM(E30:E45)</f>
        <v>0</v>
      </c>
      <c r="F46" s="362" t="s">
        <v>365</v>
      </c>
      <c r="G46" s="362">
        <f>SUM(G30:G45)</f>
        <v>0</v>
      </c>
      <c r="H46" s="362">
        <f>SUM(H30:H45)</f>
        <v>0</v>
      </c>
      <c r="I46" s="362">
        <f>SUM(I30:I45)</f>
        <v>0</v>
      </c>
      <c r="J46" s="536">
        <f>SUM(J30:J45)</f>
        <v>0</v>
      </c>
      <c r="K46" s="394">
        <f t="shared" ref="K46:L46" si="9">SUM(K30:K45)</f>
        <v>0</v>
      </c>
      <c r="L46" s="394">
        <f t="shared" si="9"/>
        <v>0</v>
      </c>
    </row>
    <row r="47" spans="1:12" ht="17.399999999999999" hidden="1" x14ac:dyDescent="0.3">
      <c r="F47" s="296" t="s">
        <v>386</v>
      </c>
      <c r="G47" s="610">
        <f>G28+G46</f>
        <v>0</v>
      </c>
      <c r="H47" s="610">
        <f t="shared" ref="H47:I47" si="10">H28+H46</f>
        <v>340000</v>
      </c>
      <c r="I47" s="610">
        <f t="shared" si="10"/>
        <v>840000</v>
      </c>
      <c r="J47" s="536">
        <f>J28+J46</f>
        <v>0</v>
      </c>
      <c r="K47" s="394">
        <f t="shared" ref="K47:L47" si="11">K28+K46</f>
        <v>0</v>
      </c>
      <c r="L47" s="394">
        <f t="shared" si="11"/>
        <v>0</v>
      </c>
    </row>
    <row r="49" spans="1:8" x14ac:dyDescent="0.35">
      <c r="A49" s="34" t="s">
        <v>671</v>
      </c>
      <c r="B49" s="35"/>
      <c r="C49" s="115"/>
      <c r="D49" s="1"/>
      <c r="E49" s="115" t="s">
        <v>1143</v>
      </c>
      <c r="F49" s="249"/>
      <c r="G49" s="35"/>
      <c r="H49" s="1"/>
    </row>
    <row r="50" spans="1:8" ht="19.8" x14ac:dyDescent="0.4">
      <c r="A50" s="249"/>
      <c r="B50" s="66"/>
      <c r="C50" s="67" t="s">
        <v>131</v>
      </c>
      <c r="D50" s="374"/>
      <c r="E50" s="67" t="s">
        <v>132</v>
      </c>
      <c r="F50" s="249"/>
      <c r="G50" s="66"/>
      <c r="H50" s="374"/>
    </row>
    <row r="51" spans="1:8" x14ac:dyDescent="0.35">
      <c r="A51" s="66"/>
      <c r="B51" s="63"/>
      <c r="C51" s="63"/>
      <c r="D51" s="249"/>
      <c r="E51" s="63"/>
      <c r="F51" s="249"/>
      <c r="G51" s="63"/>
      <c r="H51" s="249"/>
    </row>
    <row r="52" spans="1:8" x14ac:dyDescent="0.35">
      <c r="A52" s="34" t="s">
        <v>133</v>
      </c>
      <c r="B52" s="35"/>
      <c r="C52" s="115"/>
      <c r="D52" s="249"/>
      <c r="E52" s="115" t="s">
        <v>1144</v>
      </c>
      <c r="F52" s="249"/>
      <c r="G52" s="35"/>
      <c r="H52" s="249"/>
    </row>
    <row r="53" spans="1:8" x14ac:dyDescent="0.35">
      <c r="A53" s="249"/>
      <c r="B53" s="66"/>
      <c r="C53" s="67" t="s">
        <v>131</v>
      </c>
      <c r="D53" s="249"/>
      <c r="E53" s="67" t="s">
        <v>132</v>
      </c>
      <c r="F53" s="249"/>
      <c r="G53" s="66"/>
      <c r="H53" s="249"/>
    </row>
    <row r="54" spans="1:8" x14ac:dyDescent="0.35">
      <c r="A54" s="1"/>
      <c r="B54" s="1"/>
      <c r="C54" s="1"/>
      <c r="D54" s="1"/>
      <c r="E54" s="1"/>
      <c r="F54" s="598"/>
      <c r="G54" s="598"/>
      <c r="H54" s="598"/>
    </row>
    <row r="55" spans="1:8" x14ac:dyDescent="0.35">
      <c r="A55" s="1"/>
      <c r="B55" s="298" t="s">
        <v>1091</v>
      </c>
      <c r="C55" s="1"/>
      <c r="D55" s="1"/>
      <c r="E55" s="1"/>
      <c r="F55" s="598"/>
      <c r="G55" s="598"/>
      <c r="H55" s="598"/>
    </row>
    <row r="56" spans="1:8" x14ac:dyDescent="0.35">
      <c r="A56" s="1"/>
      <c r="B56" s="298" t="s">
        <v>1088</v>
      </c>
      <c r="C56" s="1"/>
      <c r="D56" s="1"/>
      <c r="E56" s="1"/>
      <c r="F56" s="598"/>
      <c r="G56" s="598"/>
      <c r="H56" s="598"/>
    </row>
    <row r="209" spans="1:10" s="606" customFormat="1" x14ac:dyDescent="0.35">
      <c r="A209" s="114"/>
      <c r="B209" s="114"/>
      <c r="C209" s="114"/>
      <c r="D209" s="114"/>
      <c r="E209" s="114"/>
      <c r="F209" s="605"/>
      <c r="G209" s="605"/>
      <c r="H209" s="605"/>
      <c r="I209" s="562"/>
      <c r="J209" s="563"/>
    </row>
    <row r="210" spans="1:10" s="606" customFormat="1" x14ac:dyDescent="0.35">
      <c r="A210" s="114"/>
      <c r="B210" s="114"/>
      <c r="C210" s="114"/>
      <c r="D210" s="114"/>
      <c r="E210" s="114"/>
      <c r="F210" s="605"/>
      <c r="G210" s="605"/>
      <c r="H210" s="605"/>
      <c r="I210" s="562"/>
      <c r="J210" s="564"/>
    </row>
    <row r="211" spans="1:10" s="606" customFormat="1" x14ac:dyDescent="0.35">
      <c r="A211" s="114"/>
      <c r="B211" s="114"/>
      <c r="C211" s="114"/>
      <c r="D211" s="114"/>
      <c r="E211" s="114"/>
      <c r="F211" s="605"/>
      <c r="G211" s="605"/>
      <c r="H211" s="605"/>
      <c r="I211" s="562"/>
      <c r="J211" s="563"/>
    </row>
    <row r="212" spans="1:10" s="606" customFormat="1" x14ac:dyDescent="0.35">
      <c r="A212" s="114"/>
      <c r="B212" s="114"/>
      <c r="C212" s="114"/>
      <c r="D212" s="114"/>
      <c r="E212" s="114"/>
      <c r="F212" s="605"/>
      <c r="G212" s="605"/>
      <c r="H212" s="605"/>
      <c r="I212" s="562"/>
      <c r="J212" s="563"/>
    </row>
    <row r="213" spans="1:10" s="606" customFormat="1" x14ac:dyDescent="0.35">
      <c r="A213" s="114"/>
      <c r="B213" s="114"/>
      <c r="C213" s="114"/>
      <c r="D213" s="114"/>
      <c r="E213" s="114"/>
      <c r="F213" s="605"/>
      <c r="G213" s="605"/>
      <c r="H213" s="605"/>
      <c r="I213" s="562"/>
      <c r="J213" s="564"/>
    </row>
  </sheetData>
  <mergeCells count="4">
    <mergeCell ref="A3:E3"/>
    <mergeCell ref="A6:D6"/>
    <mergeCell ref="A11:E11"/>
    <mergeCell ref="A29:E29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3">
    <tabColor theme="9" tint="0.39997558519241921"/>
    <pageSetUpPr fitToPage="1"/>
  </sheetPr>
  <dimension ref="A1:G86"/>
  <sheetViews>
    <sheetView view="pageBreakPreview" zoomScale="70" zoomScaleNormal="75" zoomScaleSheetLayoutView="70" workbookViewId="0">
      <selection activeCell="W22" sqref="W22"/>
    </sheetView>
  </sheetViews>
  <sheetFormatPr defaultRowHeight="14.4" x14ac:dyDescent="0.3"/>
  <cols>
    <col min="1" max="1" width="7" style="114" customWidth="1"/>
    <col min="2" max="2" width="68" style="114" customWidth="1"/>
    <col min="3" max="3" width="20.33203125" style="114" customWidth="1"/>
    <col min="4" max="4" width="25.109375" style="114" customWidth="1"/>
    <col min="5" max="5" width="30.6640625" style="114" customWidth="1"/>
    <col min="6" max="252" width="9.109375" style="114"/>
    <col min="253" max="253" width="7" style="114" customWidth="1"/>
    <col min="254" max="254" width="68" style="114" customWidth="1"/>
    <col min="255" max="255" width="20.33203125" style="114" customWidth="1"/>
    <col min="256" max="256" width="25.109375" style="114" customWidth="1"/>
    <col min="257" max="257" width="30.6640625" style="114" customWidth="1"/>
    <col min="258" max="260" width="16" style="114" customWidth="1"/>
    <col min="261" max="261" width="13.33203125" style="114" customWidth="1"/>
    <col min="262" max="508" width="9.109375" style="114"/>
    <col min="509" max="509" width="7" style="114" customWidth="1"/>
    <col min="510" max="510" width="68" style="114" customWidth="1"/>
    <col min="511" max="511" width="20.33203125" style="114" customWidth="1"/>
    <col min="512" max="512" width="25.109375" style="114" customWidth="1"/>
    <col min="513" max="513" width="30.6640625" style="114" customWidth="1"/>
    <col min="514" max="516" width="16" style="114" customWidth="1"/>
    <col min="517" max="517" width="13.33203125" style="114" customWidth="1"/>
    <col min="518" max="764" width="9.109375" style="114"/>
    <col min="765" max="765" width="7" style="114" customWidth="1"/>
    <col min="766" max="766" width="68" style="114" customWidth="1"/>
    <col min="767" max="767" width="20.33203125" style="114" customWidth="1"/>
    <col min="768" max="768" width="25.109375" style="114" customWidth="1"/>
    <col min="769" max="769" width="30.6640625" style="114" customWidth="1"/>
    <col min="770" max="772" width="16" style="114" customWidth="1"/>
    <col min="773" max="773" width="13.33203125" style="114" customWidth="1"/>
    <col min="774" max="1020" width="9.109375" style="114"/>
    <col min="1021" max="1021" width="7" style="114" customWidth="1"/>
    <col min="1022" max="1022" width="68" style="114" customWidth="1"/>
    <col min="1023" max="1023" width="20.33203125" style="114" customWidth="1"/>
    <col min="1024" max="1024" width="25.109375" style="114" customWidth="1"/>
    <col min="1025" max="1025" width="30.6640625" style="114" customWidth="1"/>
    <col min="1026" max="1028" width="16" style="114" customWidth="1"/>
    <col min="1029" max="1029" width="13.33203125" style="114" customWidth="1"/>
    <col min="1030" max="1276" width="9.109375" style="114"/>
    <col min="1277" max="1277" width="7" style="114" customWidth="1"/>
    <col min="1278" max="1278" width="68" style="114" customWidth="1"/>
    <col min="1279" max="1279" width="20.33203125" style="114" customWidth="1"/>
    <col min="1280" max="1280" width="25.109375" style="114" customWidth="1"/>
    <col min="1281" max="1281" width="30.6640625" style="114" customWidth="1"/>
    <col min="1282" max="1284" width="16" style="114" customWidth="1"/>
    <col min="1285" max="1285" width="13.33203125" style="114" customWidth="1"/>
    <col min="1286" max="1532" width="9.109375" style="114"/>
    <col min="1533" max="1533" width="7" style="114" customWidth="1"/>
    <col min="1534" max="1534" width="68" style="114" customWidth="1"/>
    <col min="1535" max="1535" width="20.33203125" style="114" customWidth="1"/>
    <col min="1536" max="1536" width="25.109375" style="114" customWidth="1"/>
    <col min="1537" max="1537" width="30.6640625" style="114" customWidth="1"/>
    <col min="1538" max="1540" width="16" style="114" customWidth="1"/>
    <col min="1541" max="1541" width="13.33203125" style="114" customWidth="1"/>
    <col min="1542" max="1788" width="9.109375" style="114"/>
    <col min="1789" max="1789" width="7" style="114" customWidth="1"/>
    <col min="1790" max="1790" width="68" style="114" customWidth="1"/>
    <col min="1791" max="1791" width="20.33203125" style="114" customWidth="1"/>
    <col min="1792" max="1792" width="25.109375" style="114" customWidth="1"/>
    <col min="1793" max="1793" width="30.6640625" style="114" customWidth="1"/>
    <col min="1794" max="1796" width="16" style="114" customWidth="1"/>
    <col min="1797" max="1797" width="13.33203125" style="114" customWidth="1"/>
    <col min="1798" max="2044" width="9.109375" style="114"/>
    <col min="2045" max="2045" width="7" style="114" customWidth="1"/>
    <col min="2046" max="2046" width="68" style="114" customWidth="1"/>
    <col min="2047" max="2047" width="20.33203125" style="114" customWidth="1"/>
    <col min="2048" max="2048" width="25.109375" style="114" customWidth="1"/>
    <col min="2049" max="2049" width="30.6640625" style="114" customWidth="1"/>
    <col min="2050" max="2052" width="16" style="114" customWidth="1"/>
    <col min="2053" max="2053" width="13.33203125" style="114" customWidth="1"/>
    <col min="2054" max="2300" width="9.109375" style="114"/>
    <col min="2301" max="2301" width="7" style="114" customWidth="1"/>
    <col min="2302" max="2302" width="68" style="114" customWidth="1"/>
    <col min="2303" max="2303" width="20.33203125" style="114" customWidth="1"/>
    <col min="2304" max="2304" width="25.109375" style="114" customWidth="1"/>
    <col min="2305" max="2305" width="30.6640625" style="114" customWidth="1"/>
    <col min="2306" max="2308" width="16" style="114" customWidth="1"/>
    <col min="2309" max="2309" width="13.33203125" style="114" customWidth="1"/>
    <col min="2310" max="2556" width="9.109375" style="114"/>
    <col min="2557" max="2557" width="7" style="114" customWidth="1"/>
    <col min="2558" max="2558" width="68" style="114" customWidth="1"/>
    <col min="2559" max="2559" width="20.33203125" style="114" customWidth="1"/>
    <col min="2560" max="2560" width="25.109375" style="114" customWidth="1"/>
    <col min="2561" max="2561" width="30.6640625" style="114" customWidth="1"/>
    <col min="2562" max="2564" width="16" style="114" customWidth="1"/>
    <col min="2565" max="2565" width="13.33203125" style="114" customWidth="1"/>
    <col min="2566" max="2812" width="9.109375" style="114"/>
    <col min="2813" max="2813" width="7" style="114" customWidth="1"/>
    <col min="2814" max="2814" width="68" style="114" customWidth="1"/>
    <col min="2815" max="2815" width="20.33203125" style="114" customWidth="1"/>
    <col min="2816" max="2816" width="25.109375" style="114" customWidth="1"/>
    <col min="2817" max="2817" width="30.6640625" style="114" customWidth="1"/>
    <col min="2818" max="2820" width="16" style="114" customWidth="1"/>
    <col min="2821" max="2821" width="13.33203125" style="114" customWidth="1"/>
    <col min="2822" max="3068" width="9.109375" style="114"/>
    <col min="3069" max="3069" width="7" style="114" customWidth="1"/>
    <col min="3070" max="3070" width="68" style="114" customWidth="1"/>
    <col min="3071" max="3071" width="20.33203125" style="114" customWidth="1"/>
    <col min="3072" max="3072" width="25.109375" style="114" customWidth="1"/>
    <col min="3073" max="3073" width="30.6640625" style="114" customWidth="1"/>
    <col min="3074" max="3076" width="16" style="114" customWidth="1"/>
    <col min="3077" max="3077" width="13.33203125" style="114" customWidth="1"/>
    <col min="3078" max="3324" width="9.109375" style="114"/>
    <col min="3325" max="3325" width="7" style="114" customWidth="1"/>
    <col min="3326" max="3326" width="68" style="114" customWidth="1"/>
    <col min="3327" max="3327" width="20.33203125" style="114" customWidth="1"/>
    <col min="3328" max="3328" width="25.109375" style="114" customWidth="1"/>
    <col min="3329" max="3329" width="30.6640625" style="114" customWidth="1"/>
    <col min="3330" max="3332" width="16" style="114" customWidth="1"/>
    <col min="3333" max="3333" width="13.33203125" style="114" customWidth="1"/>
    <col min="3334" max="3580" width="9.109375" style="114"/>
    <col min="3581" max="3581" width="7" style="114" customWidth="1"/>
    <col min="3582" max="3582" width="68" style="114" customWidth="1"/>
    <col min="3583" max="3583" width="20.33203125" style="114" customWidth="1"/>
    <col min="3584" max="3584" width="25.109375" style="114" customWidth="1"/>
    <col min="3585" max="3585" width="30.6640625" style="114" customWidth="1"/>
    <col min="3586" max="3588" width="16" style="114" customWidth="1"/>
    <col min="3589" max="3589" width="13.33203125" style="114" customWidth="1"/>
    <col min="3590" max="3836" width="9.109375" style="114"/>
    <col min="3837" max="3837" width="7" style="114" customWidth="1"/>
    <col min="3838" max="3838" width="68" style="114" customWidth="1"/>
    <col min="3839" max="3839" width="20.33203125" style="114" customWidth="1"/>
    <col min="3840" max="3840" width="25.109375" style="114" customWidth="1"/>
    <col min="3841" max="3841" width="30.6640625" style="114" customWidth="1"/>
    <col min="3842" max="3844" width="16" style="114" customWidth="1"/>
    <col min="3845" max="3845" width="13.33203125" style="114" customWidth="1"/>
    <col min="3846" max="4092" width="9.109375" style="114"/>
    <col min="4093" max="4093" width="7" style="114" customWidth="1"/>
    <col min="4094" max="4094" width="68" style="114" customWidth="1"/>
    <col min="4095" max="4095" width="20.33203125" style="114" customWidth="1"/>
    <col min="4096" max="4096" width="25.109375" style="114" customWidth="1"/>
    <col min="4097" max="4097" width="30.6640625" style="114" customWidth="1"/>
    <col min="4098" max="4100" width="16" style="114" customWidth="1"/>
    <col min="4101" max="4101" width="13.33203125" style="114" customWidth="1"/>
    <col min="4102" max="4348" width="9.109375" style="114"/>
    <col min="4349" max="4349" width="7" style="114" customWidth="1"/>
    <col min="4350" max="4350" width="68" style="114" customWidth="1"/>
    <col min="4351" max="4351" width="20.33203125" style="114" customWidth="1"/>
    <col min="4352" max="4352" width="25.109375" style="114" customWidth="1"/>
    <col min="4353" max="4353" width="30.6640625" style="114" customWidth="1"/>
    <col min="4354" max="4356" width="16" style="114" customWidth="1"/>
    <col min="4357" max="4357" width="13.33203125" style="114" customWidth="1"/>
    <col min="4358" max="4604" width="9.109375" style="114"/>
    <col min="4605" max="4605" width="7" style="114" customWidth="1"/>
    <col min="4606" max="4606" width="68" style="114" customWidth="1"/>
    <col min="4607" max="4607" width="20.33203125" style="114" customWidth="1"/>
    <col min="4608" max="4608" width="25.109375" style="114" customWidth="1"/>
    <col min="4609" max="4609" width="30.6640625" style="114" customWidth="1"/>
    <col min="4610" max="4612" width="16" style="114" customWidth="1"/>
    <col min="4613" max="4613" width="13.33203125" style="114" customWidth="1"/>
    <col min="4614" max="4860" width="9.109375" style="114"/>
    <col min="4861" max="4861" width="7" style="114" customWidth="1"/>
    <col min="4862" max="4862" width="68" style="114" customWidth="1"/>
    <col min="4863" max="4863" width="20.33203125" style="114" customWidth="1"/>
    <col min="4864" max="4864" width="25.109375" style="114" customWidth="1"/>
    <col min="4865" max="4865" width="30.6640625" style="114" customWidth="1"/>
    <col min="4866" max="4868" width="16" style="114" customWidth="1"/>
    <col min="4869" max="4869" width="13.33203125" style="114" customWidth="1"/>
    <col min="4870" max="5116" width="9.109375" style="114"/>
    <col min="5117" max="5117" width="7" style="114" customWidth="1"/>
    <col min="5118" max="5118" width="68" style="114" customWidth="1"/>
    <col min="5119" max="5119" width="20.33203125" style="114" customWidth="1"/>
    <col min="5120" max="5120" width="25.109375" style="114" customWidth="1"/>
    <col min="5121" max="5121" width="30.6640625" style="114" customWidth="1"/>
    <col min="5122" max="5124" width="16" style="114" customWidth="1"/>
    <col min="5125" max="5125" width="13.33203125" style="114" customWidth="1"/>
    <col min="5126" max="5372" width="9.109375" style="114"/>
    <col min="5373" max="5373" width="7" style="114" customWidth="1"/>
    <col min="5374" max="5374" width="68" style="114" customWidth="1"/>
    <col min="5375" max="5375" width="20.33203125" style="114" customWidth="1"/>
    <col min="5376" max="5376" width="25.109375" style="114" customWidth="1"/>
    <col min="5377" max="5377" width="30.6640625" style="114" customWidth="1"/>
    <col min="5378" max="5380" width="16" style="114" customWidth="1"/>
    <col min="5381" max="5381" width="13.33203125" style="114" customWidth="1"/>
    <col min="5382" max="5628" width="9.109375" style="114"/>
    <col min="5629" max="5629" width="7" style="114" customWidth="1"/>
    <col min="5630" max="5630" width="68" style="114" customWidth="1"/>
    <col min="5631" max="5631" width="20.33203125" style="114" customWidth="1"/>
    <col min="5632" max="5632" width="25.109375" style="114" customWidth="1"/>
    <col min="5633" max="5633" width="30.6640625" style="114" customWidth="1"/>
    <col min="5634" max="5636" width="16" style="114" customWidth="1"/>
    <col min="5637" max="5637" width="13.33203125" style="114" customWidth="1"/>
    <col min="5638" max="5884" width="9.109375" style="114"/>
    <col min="5885" max="5885" width="7" style="114" customWidth="1"/>
    <col min="5886" max="5886" width="68" style="114" customWidth="1"/>
    <col min="5887" max="5887" width="20.33203125" style="114" customWidth="1"/>
    <col min="5888" max="5888" width="25.109375" style="114" customWidth="1"/>
    <col min="5889" max="5889" width="30.6640625" style="114" customWidth="1"/>
    <col min="5890" max="5892" width="16" style="114" customWidth="1"/>
    <col min="5893" max="5893" width="13.33203125" style="114" customWidth="1"/>
    <col min="5894" max="6140" width="9.109375" style="114"/>
    <col min="6141" max="6141" width="7" style="114" customWidth="1"/>
    <col min="6142" max="6142" width="68" style="114" customWidth="1"/>
    <col min="6143" max="6143" width="20.33203125" style="114" customWidth="1"/>
    <col min="6144" max="6144" width="25.109375" style="114" customWidth="1"/>
    <col min="6145" max="6145" width="30.6640625" style="114" customWidth="1"/>
    <col min="6146" max="6148" width="16" style="114" customWidth="1"/>
    <col min="6149" max="6149" width="13.33203125" style="114" customWidth="1"/>
    <col min="6150" max="6396" width="9.109375" style="114"/>
    <col min="6397" max="6397" width="7" style="114" customWidth="1"/>
    <col min="6398" max="6398" width="68" style="114" customWidth="1"/>
    <col min="6399" max="6399" width="20.33203125" style="114" customWidth="1"/>
    <col min="6400" max="6400" width="25.109375" style="114" customWidth="1"/>
    <col min="6401" max="6401" width="30.6640625" style="114" customWidth="1"/>
    <col min="6402" max="6404" width="16" style="114" customWidth="1"/>
    <col min="6405" max="6405" width="13.33203125" style="114" customWidth="1"/>
    <col min="6406" max="6652" width="9.109375" style="114"/>
    <col min="6653" max="6653" width="7" style="114" customWidth="1"/>
    <col min="6654" max="6654" width="68" style="114" customWidth="1"/>
    <col min="6655" max="6655" width="20.33203125" style="114" customWidth="1"/>
    <col min="6656" max="6656" width="25.109375" style="114" customWidth="1"/>
    <col min="6657" max="6657" width="30.6640625" style="114" customWidth="1"/>
    <col min="6658" max="6660" width="16" style="114" customWidth="1"/>
    <col min="6661" max="6661" width="13.33203125" style="114" customWidth="1"/>
    <col min="6662" max="6908" width="9.109375" style="114"/>
    <col min="6909" max="6909" width="7" style="114" customWidth="1"/>
    <col min="6910" max="6910" width="68" style="114" customWidth="1"/>
    <col min="6911" max="6911" width="20.33203125" style="114" customWidth="1"/>
    <col min="6912" max="6912" width="25.109375" style="114" customWidth="1"/>
    <col min="6913" max="6913" width="30.6640625" style="114" customWidth="1"/>
    <col min="6914" max="6916" width="16" style="114" customWidth="1"/>
    <col min="6917" max="6917" width="13.33203125" style="114" customWidth="1"/>
    <col min="6918" max="7164" width="9.109375" style="114"/>
    <col min="7165" max="7165" width="7" style="114" customWidth="1"/>
    <col min="7166" max="7166" width="68" style="114" customWidth="1"/>
    <col min="7167" max="7167" width="20.33203125" style="114" customWidth="1"/>
    <col min="7168" max="7168" width="25.109375" style="114" customWidth="1"/>
    <col min="7169" max="7169" width="30.6640625" style="114" customWidth="1"/>
    <col min="7170" max="7172" width="16" style="114" customWidth="1"/>
    <col min="7173" max="7173" width="13.33203125" style="114" customWidth="1"/>
    <col min="7174" max="7420" width="9.109375" style="114"/>
    <col min="7421" max="7421" width="7" style="114" customWidth="1"/>
    <col min="7422" max="7422" width="68" style="114" customWidth="1"/>
    <col min="7423" max="7423" width="20.33203125" style="114" customWidth="1"/>
    <col min="7424" max="7424" width="25.109375" style="114" customWidth="1"/>
    <col min="7425" max="7425" width="30.6640625" style="114" customWidth="1"/>
    <col min="7426" max="7428" width="16" style="114" customWidth="1"/>
    <col min="7429" max="7429" width="13.33203125" style="114" customWidth="1"/>
    <col min="7430" max="7676" width="9.109375" style="114"/>
    <col min="7677" max="7677" width="7" style="114" customWidth="1"/>
    <col min="7678" max="7678" width="68" style="114" customWidth="1"/>
    <col min="7679" max="7679" width="20.33203125" style="114" customWidth="1"/>
    <col min="7680" max="7680" width="25.109375" style="114" customWidth="1"/>
    <col min="7681" max="7681" width="30.6640625" style="114" customWidth="1"/>
    <col min="7682" max="7684" width="16" style="114" customWidth="1"/>
    <col min="7685" max="7685" width="13.33203125" style="114" customWidth="1"/>
    <col min="7686" max="7932" width="9.109375" style="114"/>
    <col min="7933" max="7933" width="7" style="114" customWidth="1"/>
    <col min="7934" max="7934" width="68" style="114" customWidth="1"/>
    <col min="7935" max="7935" width="20.33203125" style="114" customWidth="1"/>
    <col min="7936" max="7936" width="25.109375" style="114" customWidth="1"/>
    <col min="7937" max="7937" width="30.6640625" style="114" customWidth="1"/>
    <col min="7938" max="7940" width="16" style="114" customWidth="1"/>
    <col min="7941" max="7941" width="13.33203125" style="114" customWidth="1"/>
    <col min="7942" max="8188" width="9.109375" style="114"/>
    <col min="8189" max="8189" width="7" style="114" customWidth="1"/>
    <col min="8190" max="8190" width="68" style="114" customWidth="1"/>
    <col min="8191" max="8191" width="20.33203125" style="114" customWidth="1"/>
    <col min="8192" max="8192" width="25.109375" style="114" customWidth="1"/>
    <col min="8193" max="8193" width="30.6640625" style="114" customWidth="1"/>
    <col min="8194" max="8196" width="16" style="114" customWidth="1"/>
    <col min="8197" max="8197" width="13.33203125" style="114" customWidth="1"/>
    <col min="8198" max="8444" width="9.109375" style="114"/>
    <col min="8445" max="8445" width="7" style="114" customWidth="1"/>
    <col min="8446" max="8446" width="68" style="114" customWidth="1"/>
    <col min="8447" max="8447" width="20.33203125" style="114" customWidth="1"/>
    <col min="8448" max="8448" width="25.109375" style="114" customWidth="1"/>
    <col min="8449" max="8449" width="30.6640625" style="114" customWidth="1"/>
    <col min="8450" max="8452" width="16" style="114" customWidth="1"/>
    <col min="8453" max="8453" width="13.33203125" style="114" customWidth="1"/>
    <col min="8454" max="8700" width="9.109375" style="114"/>
    <col min="8701" max="8701" width="7" style="114" customWidth="1"/>
    <col min="8702" max="8702" width="68" style="114" customWidth="1"/>
    <col min="8703" max="8703" width="20.33203125" style="114" customWidth="1"/>
    <col min="8704" max="8704" width="25.109375" style="114" customWidth="1"/>
    <col min="8705" max="8705" width="30.6640625" style="114" customWidth="1"/>
    <col min="8706" max="8708" width="16" style="114" customWidth="1"/>
    <col min="8709" max="8709" width="13.33203125" style="114" customWidth="1"/>
    <col min="8710" max="8956" width="9.109375" style="114"/>
    <col min="8957" max="8957" width="7" style="114" customWidth="1"/>
    <col min="8958" max="8958" width="68" style="114" customWidth="1"/>
    <col min="8959" max="8959" width="20.33203125" style="114" customWidth="1"/>
    <col min="8960" max="8960" width="25.109375" style="114" customWidth="1"/>
    <col min="8961" max="8961" width="30.6640625" style="114" customWidth="1"/>
    <col min="8962" max="8964" width="16" style="114" customWidth="1"/>
    <col min="8965" max="8965" width="13.33203125" style="114" customWidth="1"/>
    <col min="8966" max="9212" width="9.109375" style="114"/>
    <col min="9213" max="9213" width="7" style="114" customWidth="1"/>
    <col min="9214" max="9214" width="68" style="114" customWidth="1"/>
    <col min="9215" max="9215" width="20.33203125" style="114" customWidth="1"/>
    <col min="9216" max="9216" width="25.109375" style="114" customWidth="1"/>
    <col min="9217" max="9217" width="30.6640625" style="114" customWidth="1"/>
    <col min="9218" max="9220" width="16" style="114" customWidth="1"/>
    <col min="9221" max="9221" width="13.33203125" style="114" customWidth="1"/>
    <col min="9222" max="9468" width="9.109375" style="114"/>
    <col min="9469" max="9469" width="7" style="114" customWidth="1"/>
    <col min="9470" max="9470" width="68" style="114" customWidth="1"/>
    <col min="9471" max="9471" width="20.33203125" style="114" customWidth="1"/>
    <col min="9472" max="9472" width="25.109375" style="114" customWidth="1"/>
    <col min="9473" max="9473" width="30.6640625" style="114" customWidth="1"/>
    <col min="9474" max="9476" width="16" style="114" customWidth="1"/>
    <col min="9477" max="9477" width="13.33203125" style="114" customWidth="1"/>
    <col min="9478" max="9724" width="9.109375" style="114"/>
    <col min="9725" max="9725" width="7" style="114" customWidth="1"/>
    <col min="9726" max="9726" width="68" style="114" customWidth="1"/>
    <col min="9727" max="9727" width="20.33203125" style="114" customWidth="1"/>
    <col min="9728" max="9728" width="25.109375" style="114" customWidth="1"/>
    <col min="9729" max="9729" width="30.6640625" style="114" customWidth="1"/>
    <col min="9730" max="9732" width="16" style="114" customWidth="1"/>
    <col min="9733" max="9733" width="13.33203125" style="114" customWidth="1"/>
    <col min="9734" max="9980" width="9.109375" style="114"/>
    <col min="9981" max="9981" width="7" style="114" customWidth="1"/>
    <col min="9982" max="9982" width="68" style="114" customWidth="1"/>
    <col min="9983" max="9983" width="20.33203125" style="114" customWidth="1"/>
    <col min="9984" max="9984" width="25.109375" style="114" customWidth="1"/>
    <col min="9985" max="9985" width="30.6640625" style="114" customWidth="1"/>
    <col min="9986" max="9988" width="16" style="114" customWidth="1"/>
    <col min="9989" max="9989" width="13.33203125" style="114" customWidth="1"/>
    <col min="9990" max="10236" width="9.109375" style="114"/>
    <col min="10237" max="10237" width="7" style="114" customWidth="1"/>
    <col min="10238" max="10238" width="68" style="114" customWidth="1"/>
    <col min="10239" max="10239" width="20.33203125" style="114" customWidth="1"/>
    <col min="10240" max="10240" width="25.109375" style="114" customWidth="1"/>
    <col min="10241" max="10241" width="30.6640625" style="114" customWidth="1"/>
    <col min="10242" max="10244" width="16" style="114" customWidth="1"/>
    <col min="10245" max="10245" width="13.33203125" style="114" customWidth="1"/>
    <col min="10246" max="10492" width="9.109375" style="114"/>
    <col min="10493" max="10493" width="7" style="114" customWidth="1"/>
    <col min="10494" max="10494" width="68" style="114" customWidth="1"/>
    <col min="10495" max="10495" width="20.33203125" style="114" customWidth="1"/>
    <col min="10496" max="10496" width="25.109375" style="114" customWidth="1"/>
    <col min="10497" max="10497" width="30.6640625" style="114" customWidth="1"/>
    <col min="10498" max="10500" width="16" style="114" customWidth="1"/>
    <col min="10501" max="10501" width="13.33203125" style="114" customWidth="1"/>
    <col min="10502" max="10748" width="9.109375" style="114"/>
    <col min="10749" max="10749" width="7" style="114" customWidth="1"/>
    <col min="10750" max="10750" width="68" style="114" customWidth="1"/>
    <col min="10751" max="10751" width="20.33203125" style="114" customWidth="1"/>
    <col min="10752" max="10752" width="25.109375" style="114" customWidth="1"/>
    <col min="10753" max="10753" width="30.6640625" style="114" customWidth="1"/>
    <col min="10754" max="10756" width="16" style="114" customWidth="1"/>
    <col min="10757" max="10757" width="13.33203125" style="114" customWidth="1"/>
    <col min="10758" max="11004" width="9.109375" style="114"/>
    <col min="11005" max="11005" width="7" style="114" customWidth="1"/>
    <col min="11006" max="11006" width="68" style="114" customWidth="1"/>
    <col min="11007" max="11007" width="20.33203125" style="114" customWidth="1"/>
    <col min="11008" max="11008" width="25.109375" style="114" customWidth="1"/>
    <col min="11009" max="11009" width="30.6640625" style="114" customWidth="1"/>
    <col min="11010" max="11012" width="16" style="114" customWidth="1"/>
    <col min="11013" max="11013" width="13.33203125" style="114" customWidth="1"/>
    <col min="11014" max="11260" width="9.109375" style="114"/>
    <col min="11261" max="11261" width="7" style="114" customWidth="1"/>
    <col min="11262" max="11262" width="68" style="114" customWidth="1"/>
    <col min="11263" max="11263" width="20.33203125" style="114" customWidth="1"/>
    <col min="11264" max="11264" width="25.109375" style="114" customWidth="1"/>
    <col min="11265" max="11265" width="30.6640625" style="114" customWidth="1"/>
    <col min="11266" max="11268" width="16" style="114" customWidth="1"/>
    <col min="11269" max="11269" width="13.33203125" style="114" customWidth="1"/>
    <col min="11270" max="11516" width="9.109375" style="114"/>
    <col min="11517" max="11517" width="7" style="114" customWidth="1"/>
    <col min="11518" max="11518" width="68" style="114" customWidth="1"/>
    <col min="11519" max="11519" width="20.33203125" style="114" customWidth="1"/>
    <col min="11520" max="11520" width="25.109375" style="114" customWidth="1"/>
    <col min="11521" max="11521" width="30.6640625" style="114" customWidth="1"/>
    <col min="11522" max="11524" width="16" style="114" customWidth="1"/>
    <col min="11525" max="11525" width="13.33203125" style="114" customWidth="1"/>
    <col min="11526" max="11772" width="9.109375" style="114"/>
    <col min="11773" max="11773" width="7" style="114" customWidth="1"/>
    <col min="11774" max="11774" width="68" style="114" customWidth="1"/>
    <col min="11775" max="11775" width="20.33203125" style="114" customWidth="1"/>
    <col min="11776" max="11776" width="25.109375" style="114" customWidth="1"/>
    <col min="11777" max="11777" width="30.6640625" style="114" customWidth="1"/>
    <col min="11778" max="11780" width="16" style="114" customWidth="1"/>
    <col min="11781" max="11781" width="13.33203125" style="114" customWidth="1"/>
    <col min="11782" max="12028" width="9.109375" style="114"/>
    <col min="12029" max="12029" width="7" style="114" customWidth="1"/>
    <col min="12030" max="12030" width="68" style="114" customWidth="1"/>
    <col min="12031" max="12031" width="20.33203125" style="114" customWidth="1"/>
    <col min="12032" max="12032" width="25.109375" style="114" customWidth="1"/>
    <col min="12033" max="12033" width="30.6640625" style="114" customWidth="1"/>
    <col min="12034" max="12036" width="16" style="114" customWidth="1"/>
    <col min="12037" max="12037" width="13.33203125" style="114" customWidth="1"/>
    <col min="12038" max="12284" width="9.109375" style="114"/>
    <col min="12285" max="12285" width="7" style="114" customWidth="1"/>
    <col min="12286" max="12286" width="68" style="114" customWidth="1"/>
    <col min="12287" max="12287" width="20.33203125" style="114" customWidth="1"/>
    <col min="12288" max="12288" width="25.109375" style="114" customWidth="1"/>
    <col min="12289" max="12289" width="30.6640625" style="114" customWidth="1"/>
    <col min="12290" max="12292" width="16" style="114" customWidth="1"/>
    <col min="12293" max="12293" width="13.33203125" style="114" customWidth="1"/>
    <col min="12294" max="12540" width="9.109375" style="114"/>
    <col min="12541" max="12541" width="7" style="114" customWidth="1"/>
    <col min="12542" max="12542" width="68" style="114" customWidth="1"/>
    <col min="12543" max="12543" width="20.33203125" style="114" customWidth="1"/>
    <col min="12544" max="12544" width="25.109375" style="114" customWidth="1"/>
    <col min="12545" max="12545" width="30.6640625" style="114" customWidth="1"/>
    <col min="12546" max="12548" width="16" style="114" customWidth="1"/>
    <col min="12549" max="12549" width="13.33203125" style="114" customWidth="1"/>
    <col min="12550" max="12796" width="9.109375" style="114"/>
    <col min="12797" max="12797" width="7" style="114" customWidth="1"/>
    <col min="12798" max="12798" width="68" style="114" customWidth="1"/>
    <col min="12799" max="12799" width="20.33203125" style="114" customWidth="1"/>
    <col min="12800" max="12800" width="25.109375" style="114" customWidth="1"/>
    <col min="12801" max="12801" width="30.6640625" style="114" customWidth="1"/>
    <col min="12802" max="12804" width="16" style="114" customWidth="1"/>
    <col min="12805" max="12805" width="13.33203125" style="114" customWidth="1"/>
    <col min="12806" max="13052" width="9.109375" style="114"/>
    <col min="13053" max="13053" width="7" style="114" customWidth="1"/>
    <col min="13054" max="13054" width="68" style="114" customWidth="1"/>
    <col min="13055" max="13055" width="20.33203125" style="114" customWidth="1"/>
    <col min="13056" max="13056" width="25.109375" style="114" customWidth="1"/>
    <col min="13057" max="13057" width="30.6640625" style="114" customWidth="1"/>
    <col min="13058" max="13060" width="16" style="114" customWidth="1"/>
    <col min="13061" max="13061" width="13.33203125" style="114" customWidth="1"/>
    <col min="13062" max="13308" width="9.109375" style="114"/>
    <col min="13309" max="13309" width="7" style="114" customWidth="1"/>
    <col min="13310" max="13310" width="68" style="114" customWidth="1"/>
    <col min="13311" max="13311" width="20.33203125" style="114" customWidth="1"/>
    <col min="13312" max="13312" width="25.109375" style="114" customWidth="1"/>
    <col min="13313" max="13313" width="30.6640625" style="114" customWidth="1"/>
    <col min="13314" max="13316" width="16" style="114" customWidth="1"/>
    <col min="13317" max="13317" width="13.33203125" style="114" customWidth="1"/>
    <col min="13318" max="13564" width="9.109375" style="114"/>
    <col min="13565" max="13565" width="7" style="114" customWidth="1"/>
    <col min="13566" max="13566" width="68" style="114" customWidth="1"/>
    <col min="13567" max="13567" width="20.33203125" style="114" customWidth="1"/>
    <col min="13568" max="13568" width="25.109375" style="114" customWidth="1"/>
    <col min="13569" max="13569" width="30.6640625" style="114" customWidth="1"/>
    <col min="13570" max="13572" width="16" style="114" customWidth="1"/>
    <col min="13573" max="13573" width="13.33203125" style="114" customWidth="1"/>
    <col min="13574" max="13820" width="9.109375" style="114"/>
    <col min="13821" max="13821" width="7" style="114" customWidth="1"/>
    <col min="13822" max="13822" width="68" style="114" customWidth="1"/>
    <col min="13823" max="13823" width="20.33203125" style="114" customWidth="1"/>
    <col min="13824" max="13824" width="25.109375" style="114" customWidth="1"/>
    <col min="13825" max="13825" width="30.6640625" style="114" customWidth="1"/>
    <col min="13826" max="13828" width="16" style="114" customWidth="1"/>
    <col min="13829" max="13829" width="13.33203125" style="114" customWidth="1"/>
    <col min="13830" max="14076" width="9.109375" style="114"/>
    <col min="14077" max="14077" width="7" style="114" customWidth="1"/>
    <col min="14078" max="14078" width="68" style="114" customWidth="1"/>
    <col min="14079" max="14079" width="20.33203125" style="114" customWidth="1"/>
    <col min="14080" max="14080" width="25.109375" style="114" customWidth="1"/>
    <col min="14081" max="14081" width="30.6640625" style="114" customWidth="1"/>
    <col min="14082" max="14084" width="16" style="114" customWidth="1"/>
    <col min="14085" max="14085" width="13.33203125" style="114" customWidth="1"/>
    <col min="14086" max="14332" width="9.109375" style="114"/>
    <col min="14333" max="14333" width="7" style="114" customWidth="1"/>
    <col min="14334" max="14334" width="68" style="114" customWidth="1"/>
    <col min="14335" max="14335" width="20.33203125" style="114" customWidth="1"/>
    <col min="14336" max="14336" width="25.109375" style="114" customWidth="1"/>
    <col min="14337" max="14337" width="30.6640625" style="114" customWidth="1"/>
    <col min="14338" max="14340" width="16" style="114" customWidth="1"/>
    <col min="14341" max="14341" width="13.33203125" style="114" customWidth="1"/>
    <col min="14342" max="14588" width="9.109375" style="114"/>
    <col min="14589" max="14589" width="7" style="114" customWidth="1"/>
    <col min="14590" max="14590" width="68" style="114" customWidth="1"/>
    <col min="14591" max="14591" width="20.33203125" style="114" customWidth="1"/>
    <col min="14592" max="14592" width="25.109375" style="114" customWidth="1"/>
    <col min="14593" max="14593" width="30.6640625" style="114" customWidth="1"/>
    <col min="14594" max="14596" width="16" style="114" customWidth="1"/>
    <col min="14597" max="14597" width="13.33203125" style="114" customWidth="1"/>
    <col min="14598" max="14844" width="9.109375" style="114"/>
    <col min="14845" max="14845" width="7" style="114" customWidth="1"/>
    <col min="14846" max="14846" width="68" style="114" customWidth="1"/>
    <col min="14847" max="14847" width="20.33203125" style="114" customWidth="1"/>
    <col min="14848" max="14848" width="25.109375" style="114" customWidth="1"/>
    <col min="14849" max="14849" width="30.6640625" style="114" customWidth="1"/>
    <col min="14850" max="14852" width="16" style="114" customWidth="1"/>
    <col min="14853" max="14853" width="13.33203125" style="114" customWidth="1"/>
    <col min="14854" max="15100" width="9.109375" style="114"/>
    <col min="15101" max="15101" width="7" style="114" customWidth="1"/>
    <col min="15102" max="15102" width="68" style="114" customWidth="1"/>
    <col min="15103" max="15103" width="20.33203125" style="114" customWidth="1"/>
    <col min="15104" max="15104" width="25.109375" style="114" customWidth="1"/>
    <col min="15105" max="15105" width="30.6640625" style="114" customWidth="1"/>
    <col min="15106" max="15108" width="16" style="114" customWidth="1"/>
    <col min="15109" max="15109" width="13.33203125" style="114" customWidth="1"/>
    <col min="15110" max="15356" width="9.109375" style="114"/>
    <col min="15357" max="15357" width="7" style="114" customWidth="1"/>
    <col min="15358" max="15358" width="68" style="114" customWidth="1"/>
    <col min="15359" max="15359" width="20.33203125" style="114" customWidth="1"/>
    <col min="15360" max="15360" width="25.109375" style="114" customWidth="1"/>
    <col min="15361" max="15361" width="30.6640625" style="114" customWidth="1"/>
    <col min="15362" max="15364" width="16" style="114" customWidth="1"/>
    <col min="15365" max="15365" width="13.33203125" style="114" customWidth="1"/>
    <col min="15366" max="15612" width="9.109375" style="114"/>
    <col min="15613" max="15613" width="7" style="114" customWidth="1"/>
    <col min="15614" max="15614" width="68" style="114" customWidth="1"/>
    <col min="15615" max="15615" width="20.33203125" style="114" customWidth="1"/>
    <col min="15616" max="15616" width="25.109375" style="114" customWidth="1"/>
    <col min="15617" max="15617" width="30.6640625" style="114" customWidth="1"/>
    <col min="15618" max="15620" width="16" style="114" customWidth="1"/>
    <col min="15621" max="15621" width="13.33203125" style="114" customWidth="1"/>
    <col min="15622" max="15868" width="9.109375" style="114"/>
    <col min="15869" max="15869" width="7" style="114" customWidth="1"/>
    <col min="15870" max="15870" width="68" style="114" customWidth="1"/>
    <col min="15871" max="15871" width="20.33203125" style="114" customWidth="1"/>
    <col min="15872" max="15872" width="25.109375" style="114" customWidth="1"/>
    <col min="15873" max="15873" width="30.6640625" style="114" customWidth="1"/>
    <col min="15874" max="15876" width="16" style="114" customWidth="1"/>
    <col min="15877" max="15877" width="13.33203125" style="114" customWidth="1"/>
    <col min="15878" max="16124" width="9.109375" style="114"/>
    <col min="16125" max="16125" width="7" style="114" customWidth="1"/>
    <col min="16126" max="16126" width="68" style="114" customWidth="1"/>
    <col min="16127" max="16127" width="20.33203125" style="114" customWidth="1"/>
    <col min="16128" max="16128" width="25.109375" style="114" customWidth="1"/>
    <col min="16129" max="16129" width="30.6640625" style="114" customWidth="1"/>
    <col min="16130" max="16132" width="16" style="114" customWidth="1"/>
    <col min="16133" max="16133" width="13.33203125" style="114" customWidth="1"/>
    <col min="16134" max="16384" width="9.109375" style="114"/>
  </cols>
  <sheetData>
    <row r="1" spans="1:7" x14ac:dyDescent="0.3">
      <c r="E1" s="72" t="s">
        <v>439</v>
      </c>
    </row>
    <row r="3" spans="1:7" ht="21" customHeight="1" x14ac:dyDescent="0.3">
      <c r="A3" s="1200" t="s">
        <v>529</v>
      </c>
      <c r="B3" s="1200"/>
      <c r="C3" s="1200"/>
      <c r="D3" s="1200"/>
      <c r="E3" s="1200"/>
    </row>
    <row r="4" spans="1:7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</row>
    <row r="5" spans="1:7" s="11" customFormat="1" ht="19.5" customHeight="1" x14ac:dyDescent="0.35">
      <c r="A5" s="14" t="s">
        <v>345</v>
      </c>
      <c r="B5" s="15"/>
      <c r="C5" s="15"/>
      <c r="D5" s="15"/>
      <c r="E5" s="15"/>
      <c r="F5" s="10"/>
      <c r="G5" s="10"/>
    </row>
    <row r="6" spans="1:7" s="1" customFormat="1" ht="37.5" customHeight="1" x14ac:dyDescent="0.35">
      <c r="A6" s="1184" t="s">
        <v>484</v>
      </c>
      <c r="B6" s="1184"/>
      <c r="C6" s="1184"/>
      <c r="D6" s="1184"/>
      <c r="E6" s="16"/>
      <c r="F6" s="5"/>
      <c r="G6" s="5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5"/>
      <c r="G7" s="5"/>
    </row>
    <row r="8" spans="1:7" ht="18" x14ac:dyDescent="0.35">
      <c r="A8" s="79"/>
    </row>
    <row r="9" spans="1:7" s="375" customFormat="1" ht="36" x14ac:dyDescent="0.3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</row>
    <row r="10" spans="1:7" s="377" customFormat="1" ht="18" x14ac:dyDescent="0.35">
      <c r="A10" s="611">
        <v>1</v>
      </c>
      <c r="B10" s="611">
        <v>2</v>
      </c>
      <c r="C10" s="611">
        <v>3</v>
      </c>
      <c r="D10" s="611">
        <v>4</v>
      </c>
      <c r="E10" s="612">
        <v>5</v>
      </c>
    </row>
    <row r="11" spans="1:7" s="377" customFormat="1" ht="18" x14ac:dyDescent="0.35">
      <c r="A11" s="367">
        <v>1</v>
      </c>
      <c r="B11" s="378" t="s">
        <v>777</v>
      </c>
      <c r="C11" s="367"/>
      <c r="D11" s="379"/>
      <c r="E11" s="380">
        <v>50000</v>
      </c>
    </row>
    <row r="12" spans="1:7" ht="36" hidden="1" x14ac:dyDescent="0.35">
      <c r="A12" s="367">
        <v>2</v>
      </c>
      <c r="B12" s="378" t="s">
        <v>778</v>
      </c>
      <c r="C12" s="368"/>
      <c r="D12" s="90"/>
      <c r="E12" s="381"/>
    </row>
    <row r="13" spans="1:7" ht="36" x14ac:dyDescent="0.35">
      <c r="A13" s="367">
        <v>2</v>
      </c>
      <c r="B13" s="89" t="s">
        <v>617</v>
      </c>
      <c r="C13" s="368"/>
      <c r="D13" s="90"/>
      <c r="E13" s="381">
        <v>500000</v>
      </c>
    </row>
    <row r="14" spans="1:7" ht="18" hidden="1" x14ac:dyDescent="0.35">
      <c r="A14" s="367">
        <v>4</v>
      </c>
      <c r="B14" s="89" t="s">
        <v>618</v>
      </c>
      <c r="C14" s="368"/>
      <c r="D14" s="90"/>
      <c r="E14" s="381"/>
    </row>
    <row r="15" spans="1:7" ht="18" hidden="1" x14ac:dyDescent="0.35">
      <c r="A15" s="367">
        <v>5</v>
      </c>
      <c r="B15" s="89" t="s">
        <v>779</v>
      </c>
      <c r="C15" s="368"/>
      <c r="D15" s="90"/>
      <c r="E15" s="381"/>
    </row>
    <row r="16" spans="1:7" ht="54" hidden="1" x14ac:dyDescent="0.35">
      <c r="A16" s="367">
        <v>6</v>
      </c>
      <c r="B16" s="89" t="s">
        <v>780</v>
      </c>
      <c r="C16" s="368"/>
      <c r="D16" s="90"/>
      <c r="E16" s="381"/>
    </row>
    <row r="17" spans="1:5" ht="36" x14ac:dyDescent="0.35">
      <c r="A17" s="367">
        <v>3</v>
      </c>
      <c r="B17" s="89" t="s">
        <v>619</v>
      </c>
      <c r="C17" s="368"/>
      <c r="D17" s="90"/>
      <c r="E17" s="381">
        <v>50000</v>
      </c>
    </row>
    <row r="18" spans="1:5" ht="36" hidden="1" x14ac:dyDescent="0.35">
      <c r="A18" s="367">
        <v>8</v>
      </c>
      <c r="B18" s="89" t="s">
        <v>781</v>
      </c>
      <c r="C18" s="368"/>
      <c r="D18" s="90"/>
      <c r="E18" s="381"/>
    </row>
    <row r="19" spans="1:5" ht="18" x14ac:dyDescent="0.35">
      <c r="A19" s="367">
        <v>4</v>
      </c>
      <c r="B19" s="89" t="s">
        <v>782</v>
      </c>
      <c r="C19" s="368"/>
      <c r="D19" s="90"/>
      <c r="E19" s="381">
        <v>100000</v>
      </c>
    </row>
    <row r="20" spans="1:5" ht="18" hidden="1" x14ac:dyDescent="0.35">
      <c r="A20" s="367">
        <v>10</v>
      </c>
      <c r="B20" s="89" t="s">
        <v>783</v>
      </c>
      <c r="C20" s="368"/>
      <c r="D20" s="90"/>
      <c r="E20" s="381"/>
    </row>
    <row r="21" spans="1:5" ht="18" x14ac:dyDescent="0.35">
      <c r="A21" s="367">
        <v>5</v>
      </c>
      <c r="B21" s="89" t="s">
        <v>605</v>
      </c>
      <c r="C21" s="368"/>
      <c r="D21" s="90"/>
      <c r="E21" s="381">
        <v>150000</v>
      </c>
    </row>
    <row r="22" spans="1:5" ht="18" x14ac:dyDescent="0.35">
      <c r="A22" s="367">
        <v>6</v>
      </c>
      <c r="B22" s="89" t="s">
        <v>784</v>
      </c>
      <c r="C22" s="368"/>
      <c r="D22" s="90"/>
      <c r="E22" s="381"/>
    </row>
    <row r="23" spans="1:5" ht="18" x14ac:dyDescent="0.35">
      <c r="A23" s="367"/>
      <c r="B23" s="89" t="s">
        <v>1185</v>
      </c>
      <c r="C23" s="368"/>
      <c r="D23" s="90"/>
      <c r="E23" s="381">
        <v>20000</v>
      </c>
    </row>
    <row r="24" spans="1:5" ht="18" x14ac:dyDescent="0.35">
      <c r="A24" s="367"/>
      <c r="B24" s="89"/>
      <c r="C24" s="368"/>
      <c r="D24" s="90"/>
      <c r="E24" s="381"/>
    </row>
    <row r="25" spans="1:5" ht="18" x14ac:dyDescent="0.35">
      <c r="A25" s="367"/>
      <c r="B25" s="89"/>
      <c r="C25" s="368"/>
      <c r="D25" s="90"/>
      <c r="E25" s="381"/>
    </row>
    <row r="26" spans="1:5" ht="18" x14ac:dyDescent="0.35">
      <c r="A26" s="386"/>
      <c r="B26" s="89"/>
      <c r="C26" s="368"/>
      <c r="D26" s="90"/>
      <c r="E26" s="369"/>
    </row>
    <row r="27" spans="1:5" s="385" customFormat="1" ht="17.399999999999999" x14ac:dyDescent="0.3">
      <c r="A27" s="382"/>
      <c r="B27" s="95" t="s">
        <v>295</v>
      </c>
      <c r="C27" s="383" t="s">
        <v>305</v>
      </c>
      <c r="D27" s="383" t="s">
        <v>305</v>
      </c>
      <c r="E27" s="384">
        <f>SUM(E11:E26)</f>
        <v>870000</v>
      </c>
    </row>
    <row r="32" spans="1:5" s="388" customFormat="1" ht="18" x14ac:dyDescent="0.3">
      <c r="A32" s="34" t="s">
        <v>671</v>
      </c>
      <c r="B32" s="35"/>
      <c r="C32" s="115"/>
      <c r="E32" s="115" t="s">
        <v>1143</v>
      </c>
    </row>
    <row r="33" spans="1:5" s="388" customFormat="1" ht="15.6" x14ac:dyDescent="0.3">
      <c r="A33" s="249"/>
      <c r="B33" s="66"/>
      <c r="C33" s="67" t="s">
        <v>131</v>
      </c>
      <c r="E33" s="67" t="s">
        <v>132</v>
      </c>
    </row>
    <row r="34" spans="1:5" s="388" customFormat="1" ht="15.6" x14ac:dyDescent="0.3">
      <c r="A34" s="66"/>
      <c r="B34" s="63"/>
      <c r="C34" s="63"/>
      <c r="E34" s="63"/>
    </row>
    <row r="35" spans="1:5" s="388" customFormat="1" ht="18" x14ac:dyDescent="0.3">
      <c r="A35" s="34" t="s">
        <v>133</v>
      </c>
      <c r="B35" s="35"/>
      <c r="C35" s="115"/>
      <c r="E35" s="115" t="s">
        <v>1144</v>
      </c>
    </row>
    <row r="36" spans="1:5" s="388" customFormat="1" ht="15.6" x14ac:dyDescent="0.3">
      <c r="A36" s="249"/>
      <c r="B36" s="66"/>
      <c r="C36" s="67" t="s">
        <v>131</v>
      </c>
      <c r="E36" s="67" t="s">
        <v>132</v>
      </c>
    </row>
    <row r="37" spans="1:5" ht="18" x14ac:dyDescent="0.35">
      <c r="A37" s="1"/>
      <c r="B37" s="1"/>
      <c r="C37" s="1"/>
      <c r="D37" s="1"/>
      <c r="E37" s="1"/>
    </row>
    <row r="38" spans="1:5" ht="21" x14ac:dyDescent="0.4">
      <c r="A38" s="1"/>
      <c r="B38" s="583"/>
      <c r="C38" s="1"/>
      <c r="D38" s="1"/>
      <c r="E38" s="1"/>
    </row>
    <row r="62" ht="15" hidden="1" customHeight="1" x14ac:dyDescent="0.3"/>
    <row r="63" ht="15" hidden="1" customHeight="1" x14ac:dyDescent="0.3"/>
    <row r="64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  <row r="68" ht="15" hidden="1" customHeight="1" x14ac:dyDescent="0.3"/>
    <row r="73" ht="15" hidden="1" customHeight="1" x14ac:dyDescent="0.3"/>
    <row r="74" ht="15" hidden="1" customHeight="1" x14ac:dyDescent="0.3"/>
    <row r="75" ht="15" hidden="1" customHeight="1" x14ac:dyDescent="0.3"/>
    <row r="76" ht="15" hidden="1" customHeight="1" x14ac:dyDescent="0.3"/>
    <row r="77" ht="15" hidden="1" customHeight="1" x14ac:dyDescent="0.3"/>
    <row r="78" ht="15" hidden="1" customHeight="1" x14ac:dyDescent="0.3"/>
    <row r="79" ht="15" hidden="1" customHeight="1" x14ac:dyDescent="0.3"/>
    <row r="80" ht="15" hidden="1" customHeight="1" x14ac:dyDescent="0.3"/>
    <row r="84" ht="15" hidden="1" customHeight="1" x14ac:dyDescent="0.3"/>
    <row r="85" ht="15" hidden="1" customHeight="1" x14ac:dyDescent="0.3"/>
    <row r="86" ht="15" hidden="1" customHeight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4">
    <tabColor theme="9" tint="0.39997558519241921"/>
    <pageSetUpPr fitToPage="1"/>
  </sheetPr>
  <dimension ref="A1:G86"/>
  <sheetViews>
    <sheetView view="pageBreakPreview" zoomScale="70" zoomScaleNormal="75" zoomScaleSheetLayoutView="70" workbookViewId="0">
      <selection activeCell="W22" sqref="W22"/>
    </sheetView>
  </sheetViews>
  <sheetFormatPr defaultRowHeight="14.4" x14ac:dyDescent="0.3"/>
  <cols>
    <col min="1" max="1" width="7" style="114" customWidth="1"/>
    <col min="2" max="2" width="68" style="114" customWidth="1"/>
    <col min="3" max="3" width="20.33203125" style="114" customWidth="1"/>
    <col min="4" max="4" width="25.109375" style="114" customWidth="1"/>
    <col min="5" max="5" width="30.6640625" style="114" customWidth="1"/>
    <col min="6" max="252" width="9.109375" style="114"/>
    <col min="253" max="253" width="7" style="114" customWidth="1"/>
    <col min="254" max="254" width="68" style="114" customWidth="1"/>
    <col min="255" max="255" width="20.33203125" style="114" customWidth="1"/>
    <col min="256" max="256" width="25.109375" style="114" customWidth="1"/>
    <col min="257" max="257" width="30.6640625" style="114" customWidth="1"/>
    <col min="258" max="260" width="16" style="114" customWidth="1"/>
    <col min="261" max="261" width="13.33203125" style="114" customWidth="1"/>
    <col min="262" max="508" width="9.109375" style="114"/>
    <col min="509" max="509" width="7" style="114" customWidth="1"/>
    <col min="510" max="510" width="68" style="114" customWidth="1"/>
    <col min="511" max="511" width="20.33203125" style="114" customWidth="1"/>
    <col min="512" max="512" width="25.109375" style="114" customWidth="1"/>
    <col min="513" max="513" width="30.6640625" style="114" customWidth="1"/>
    <col min="514" max="516" width="16" style="114" customWidth="1"/>
    <col min="517" max="517" width="13.33203125" style="114" customWidth="1"/>
    <col min="518" max="764" width="9.109375" style="114"/>
    <col min="765" max="765" width="7" style="114" customWidth="1"/>
    <col min="766" max="766" width="68" style="114" customWidth="1"/>
    <col min="767" max="767" width="20.33203125" style="114" customWidth="1"/>
    <col min="768" max="768" width="25.109375" style="114" customWidth="1"/>
    <col min="769" max="769" width="30.6640625" style="114" customWidth="1"/>
    <col min="770" max="772" width="16" style="114" customWidth="1"/>
    <col min="773" max="773" width="13.33203125" style="114" customWidth="1"/>
    <col min="774" max="1020" width="9.109375" style="114"/>
    <col min="1021" max="1021" width="7" style="114" customWidth="1"/>
    <col min="1022" max="1022" width="68" style="114" customWidth="1"/>
    <col min="1023" max="1023" width="20.33203125" style="114" customWidth="1"/>
    <col min="1024" max="1024" width="25.109375" style="114" customWidth="1"/>
    <col min="1025" max="1025" width="30.6640625" style="114" customWidth="1"/>
    <col min="1026" max="1028" width="16" style="114" customWidth="1"/>
    <col min="1029" max="1029" width="13.33203125" style="114" customWidth="1"/>
    <col min="1030" max="1276" width="9.109375" style="114"/>
    <col min="1277" max="1277" width="7" style="114" customWidth="1"/>
    <col min="1278" max="1278" width="68" style="114" customWidth="1"/>
    <col min="1279" max="1279" width="20.33203125" style="114" customWidth="1"/>
    <col min="1280" max="1280" width="25.109375" style="114" customWidth="1"/>
    <col min="1281" max="1281" width="30.6640625" style="114" customWidth="1"/>
    <col min="1282" max="1284" width="16" style="114" customWidth="1"/>
    <col min="1285" max="1285" width="13.33203125" style="114" customWidth="1"/>
    <col min="1286" max="1532" width="9.109375" style="114"/>
    <col min="1533" max="1533" width="7" style="114" customWidth="1"/>
    <col min="1534" max="1534" width="68" style="114" customWidth="1"/>
    <col min="1535" max="1535" width="20.33203125" style="114" customWidth="1"/>
    <col min="1536" max="1536" width="25.109375" style="114" customWidth="1"/>
    <col min="1537" max="1537" width="30.6640625" style="114" customWidth="1"/>
    <col min="1538" max="1540" width="16" style="114" customWidth="1"/>
    <col min="1541" max="1541" width="13.33203125" style="114" customWidth="1"/>
    <col min="1542" max="1788" width="9.109375" style="114"/>
    <col min="1789" max="1789" width="7" style="114" customWidth="1"/>
    <col min="1790" max="1790" width="68" style="114" customWidth="1"/>
    <col min="1791" max="1791" width="20.33203125" style="114" customWidth="1"/>
    <col min="1792" max="1792" width="25.109375" style="114" customWidth="1"/>
    <col min="1793" max="1793" width="30.6640625" style="114" customWidth="1"/>
    <col min="1794" max="1796" width="16" style="114" customWidth="1"/>
    <col min="1797" max="1797" width="13.33203125" style="114" customWidth="1"/>
    <col min="1798" max="2044" width="9.109375" style="114"/>
    <col min="2045" max="2045" width="7" style="114" customWidth="1"/>
    <col min="2046" max="2046" width="68" style="114" customWidth="1"/>
    <col min="2047" max="2047" width="20.33203125" style="114" customWidth="1"/>
    <col min="2048" max="2048" width="25.109375" style="114" customWidth="1"/>
    <col min="2049" max="2049" width="30.6640625" style="114" customWidth="1"/>
    <col min="2050" max="2052" width="16" style="114" customWidth="1"/>
    <col min="2053" max="2053" width="13.33203125" style="114" customWidth="1"/>
    <col min="2054" max="2300" width="9.109375" style="114"/>
    <col min="2301" max="2301" width="7" style="114" customWidth="1"/>
    <col min="2302" max="2302" width="68" style="114" customWidth="1"/>
    <col min="2303" max="2303" width="20.33203125" style="114" customWidth="1"/>
    <col min="2304" max="2304" width="25.109375" style="114" customWidth="1"/>
    <col min="2305" max="2305" width="30.6640625" style="114" customWidth="1"/>
    <col min="2306" max="2308" width="16" style="114" customWidth="1"/>
    <col min="2309" max="2309" width="13.33203125" style="114" customWidth="1"/>
    <col min="2310" max="2556" width="9.109375" style="114"/>
    <col min="2557" max="2557" width="7" style="114" customWidth="1"/>
    <col min="2558" max="2558" width="68" style="114" customWidth="1"/>
    <col min="2559" max="2559" width="20.33203125" style="114" customWidth="1"/>
    <col min="2560" max="2560" width="25.109375" style="114" customWidth="1"/>
    <col min="2561" max="2561" width="30.6640625" style="114" customWidth="1"/>
    <col min="2562" max="2564" width="16" style="114" customWidth="1"/>
    <col min="2565" max="2565" width="13.33203125" style="114" customWidth="1"/>
    <col min="2566" max="2812" width="9.109375" style="114"/>
    <col min="2813" max="2813" width="7" style="114" customWidth="1"/>
    <col min="2814" max="2814" width="68" style="114" customWidth="1"/>
    <col min="2815" max="2815" width="20.33203125" style="114" customWidth="1"/>
    <col min="2816" max="2816" width="25.109375" style="114" customWidth="1"/>
    <col min="2817" max="2817" width="30.6640625" style="114" customWidth="1"/>
    <col min="2818" max="2820" width="16" style="114" customWidth="1"/>
    <col min="2821" max="2821" width="13.33203125" style="114" customWidth="1"/>
    <col min="2822" max="3068" width="9.109375" style="114"/>
    <col min="3069" max="3069" width="7" style="114" customWidth="1"/>
    <col min="3070" max="3070" width="68" style="114" customWidth="1"/>
    <col min="3071" max="3071" width="20.33203125" style="114" customWidth="1"/>
    <col min="3072" max="3072" width="25.109375" style="114" customWidth="1"/>
    <col min="3073" max="3073" width="30.6640625" style="114" customWidth="1"/>
    <col min="3074" max="3076" width="16" style="114" customWidth="1"/>
    <col min="3077" max="3077" width="13.33203125" style="114" customWidth="1"/>
    <col min="3078" max="3324" width="9.109375" style="114"/>
    <col min="3325" max="3325" width="7" style="114" customWidth="1"/>
    <col min="3326" max="3326" width="68" style="114" customWidth="1"/>
    <col min="3327" max="3327" width="20.33203125" style="114" customWidth="1"/>
    <col min="3328" max="3328" width="25.109375" style="114" customWidth="1"/>
    <col min="3329" max="3329" width="30.6640625" style="114" customWidth="1"/>
    <col min="3330" max="3332" width="16" style="114" customWidth="1"/>
    <col min="3333" max="3333" width="13.33203125" style="114" customWidth="1"/>
    <col min="3334" max="3580" width="9.109375" style="114"/>
    <col min="3581" max="3581" width="7" style="114" customWidth="1"/>
    <col min="3582" max="3582" width="68" style="114" customWidth="1"/>
    <col min="3583" max="3583" width="20.33203125" style="114" customWidth="1"/>
    <col min="3584" max="3584" width="25.109375" style="114" customWidth="1"/>
    <col min="3585" max="3585" width="30.6640625" style="114" customWidth="1"/>
    <col min="3586" max="3588" width="16" style="114" customWidth="1"/>
    <col min="3589" max="3589" width="13.33203125" style="114" customWidth="1"/>
    <col min="3590" max="3836" width="9.109375" style="114"/>
    <col min="3837" max="3837" width="7" style="114" customWidth="1"/>
    <col min="3838" max="3838" width="68" style="114" customWidth="1"/>
    <col min="3839" max="3839" width="20.33203125" style="114" customWidth="1"/>
    <col min="3840" max="3840" width="25.109375" style="114" customWidth="1"/>
    <col min="3841" max="3841" width="30.6640625" style="114" customWidth="1"/>
    <col min="3842" max="3844" width="16" style="114" customWidth="1"/>
    <col min="3845" max="3845" width="13.33203125" style="114" customWidth="1"/>
    <col min="3846" max="4092" width="9.109375" style="114"/>
    <col min="4093" max="4093" width="7" style="114" customWidth="1"/>
    <col min="4094" max="4094" width="68" style="114" customWidth="1"/>
    <col min="4095" max="4095" width="20.33203125" style="114" customWidth="1"/>
    <col min="4096" max="4096" width="25.109375" style="114" customWidth="1"/>
    <col min="4097" max="4097" width="30.6640625" style="114" customWidth="1"/>
    <col min="4098" max="4100" width="16" style="114" customWidth="1"/>
    <col min="4101" max="4101" width="13.33203125" style="114" customWidth="1"/>
    <col min="4102" max="4348" width="9.109375" style="114"/>
    <col min="4349" max="4349" width="7" style="114" customWidth="1"/>
    <col min="4350" max="4350" width="68" style="114" customWidth="1"/>
    <col min="4351" max="4351" width="20.33203125" style="114" customWidth="1"/>
    <col min="4352" max="4352" width="25.109375" style="114" customWidth="1"/>
    <col min="4353" max="4353" width="30.6640625" style="114" customWidth="1"/>
    <col min="4354" max="4356" width="16" style="114" customWidth="1"/>
    <col min="4357" max="4357" width="13.33203125" style="114" customWidth="1"/>
    <col min="4358" max="4604" width="9.109375" style="114"/>
    <col min="4605" max="4605" width="7" style="114" customWidth="1"/>
    <col min="4606" max="4606" width="68" style="114" customWidth="1"/>
    <col min="4607" max="4607" width="20.33203125" style="114" customWidth="1"/>
    <col min="4608" max="4608" width="25.109375" style="114" customWidth="1"/>
    <col min="4609" max="4609" width="30.6640625" style="114" customWidth="1"/>
    <col min="4610" max="4612" width="16" style="114" customWidth="1"/>
    <col min="4613" max="4613" width="13.33203125" style="114" customWidth="1"/>
    <col min="4614" max="4860" width="9.109375" style="114"/>
    <col min="4861" max="4861" width="7" style="114" customWidth="1"/>
    <col min="4862" max="4862" width="68" style="114" customWidth="1"/>
    <col min="4863" max="4863" width="20.33203125" style="114" customWidth="1"/>
    <col min="4864" max="4864" width="25.109375" style="114" customWidth="1"/>
    <col min="4865" max="4865" width="30.6640625" style="114" customWidth="1"/>
    <col min="4866" max="4868" width="16" style="114" customWidth="1"/>
    <col min="4869" max="4869" width="13.33203125" style="114" customWidth="1"/>
    <col min="4870" max="5116" width="9.109375" style="114"/>
    <col min="5117" max="5117" width="7" style="114" customWidth="1"/>
    <col min="5118" max="5118" width="68" style="114" customWidth="1"/>
    <col min="5119" max="5119" width="20.33203125" style="114" customWidth="1"/>
    <col min="5120" max="5120" width="25.109375" style="114" customWidth="1"/>
    <col min="5121" max="5121" width="30.6640625" style="114" customWidth="1"/>
    <col min="5122" max="5124" width="16" style="114" customWidth="1"/>
    <col min="5125" max="5125" width="13.33203125" style="114" customWidth="1"/>
    <col min="5126" max="5372" width="9.109375" style="114"/>
    <col min="5373" max="5373" width="7" style="114" customWidth="1"/>
    <col min="5374" max="5374" width="68" style="114" customWidth="1"/>
    <col min="5375" max="5375" width="20.33203125" style="114" customWidth="1"/>
    <col min="5376" max="5376" width="25.109375" style="114" customWidth="1"/>
    <col min="5377" max="5377" width="30.6640625" style="114" customWidth="1"/>
    <col min="5378" max="5380" width="16" style="114" customWidth="1"/>
    <col min="5381" max="5381" width="13.33203125" style="114" customWidth="1"/>
    <col min="5382" max="5628" width="9.109375" style="114"/>
    <col min="5629" max="5629" width="7" style="114" customWidth="1"/>
    <col min="5630" max="5630" width="68" style="114" customWidth="1"/>
    <col min="5631" max="5631" width="20.33203125" style="114" customWidth="1"/>
    <col min="5632" max="5632" width="25.109375" style="114" customWidth="1"/>
    <col min="5633" max="5633" width="30.6640625" style="114" customWidth="1"/>
    <col min="5634" max="5636" width="16" style="114" customWidth="1"/>
    <col min="5637" max="5637" width="13.33203125" style="114" customWidth="1"/>
    <col min="5638" max="5884" width="9.109375" style="114"/>
    <col min="5885" max="5885" width="7" style="114" customWidth="1"/>
    <col min="5886" max="5886" width="68" style="114" customWidth="1"/>
    <col min="5887" max="5887" width="20.33203125" style="114" customWidth="1"/>
    <col min="5888" max="5888" width="25.109375" style="114" customWidth="1"/>
    <col min="5889" max="5889" width="30.6640625" style="114" customWidth="1"/>
    <col min="5890" max="5892" width="16" style="114" customWidth="1"/>
    <col min="5893" max="5893" width="13.33203125" style="114" customWidth="1"/>
    <col min="5894" max="6140" width="9.109375" style="114"/>
    <col min="6141" max="6141" width="7" style="114" customWidth="1"/>
    <col min="6142" max="6142" width="68" style="114" customWidth="1"/>
    <col min="6143" max="6143" width="20.33203125" style="114" customWidth="1"/>
    <col min="6144" max="6144" width="25.109375" style="114" customWidth="1"/>
    <col min="6145" max="6145" width="30.6640625" style="114" customWidth="1"/>
    <col min="6146" max="6148" width="16" style="114" customWidth="1"/>
    <col min="6149" max="6149" width="13.33203125" style="114" customWidth="1"/>
    <col min="6150" max="6396" width="9.109375" style="114"/>
    <col min="6397" max="6397" width="7" style="114" customWidth="1"/>
    <col min="6398" max="6398" width="68" style="114" customWidth="1"/>
    <col min="6399" max="6399" width="20.33203125" style="114" customWidth="1"/>
    <col min="6400" max="6400" width="25.109375" style="114" customWidth="1"/>
    <col min="6401" max="6401" width="30.6640625" style="114" customWidth="1"/>
    <col min="6402" max="6404" width="16" style="114" customWidth="1"/>
    <col min="6405" max="6405" width="13.33203125" style="114" customWidth="1"/>
    <col min="6406" max="6652" width="9.109375" style="114"/>
    <col min="6653" max="6653" width="7" style="114" customWidth="1"/>
    <col min="6654" max="6654" width="68" style="114" customWidth="1"/>
    <col min="6655" max="6655" width="20.33203125" style="114" customWidth="1"/>
    <col min="6656" max="6656" width="25.109375" style="114" customWidth="1"/>
    <col min="6657" max="6657" width="30.6640625" style="114" customWidth="1"/>
    <col min="6658" max="6660" width="16" style="114" customWidth="1"/>
    <col min="6661" max="6661" width="13.33203125" style="114" customWidth="1"/>
    <col min="6662" max="6908" width="9.109375" style="114"/>
    <col min="6909" max="6909" width="7" style="114" customWidth="1"/>
    <col min="6910" max="6910" width="68" style="114" customWidth="1"/>
    <col min="6911" max="6911" width="20.33203125" style="114" customWidth="1"/>
    <col min="6912" max="6912" width="25.109375" style="114" customWidth="1"/>
    <col min="6913" max="6913" width="30.6640625" style="114" customWidth="1"/>
    <col min="6914" max="6916" width="16" style="114" customWidth="1"/>
    <col min="6917" max="6917" width="13.33203125" style="114" customWidth="1"/>
    <col min="6918" max="7164" width="9.109375" style="114"/>
    <col min="7165" max="7165" width="7" style="114" customWidth="1"/>
    <col min="7166" max="7166" width="68" style="114" customWidth="1"/>
    <col min="7167" max="7167" width="20.33203125" style="114" customWidth="1"/>
    <col min="7168" max="7168" width="25.109375" style="114" customWidth="1"/>
    <col min="7169" max="7169" width="30.6640625" style="114" customWidth="1"/>
    <col min="7170" max="7172" width="16" style="114" customWidth="1"/>
    <col min="7173" max="7173" width="13.33203125" style="114" customWidth="1"/>
    <col min="7174" max="7420" width="9.109375" style="114"/>
    <col min="7421" max="7421" width="7" style="114" customWidth="1"/>
    <col min="7422" max="7422" width="68" style="114" customWidth="1"/>
    <col min="7423" max="7423" width="20.33203125" style="114" customWidth="1"/>
    <col min="7424" max="7424" width="25.109375" style="114" customWidth="1"/>
    <col min="7425" max="7425" width="30.6640625" style="114" customWidth="1"/>
    <col min="7426" max="7428" width="16" style="114" customWidth="1"/>
    <col min="7429" max="7429" width="13.33203125" style="114" customWidth="1"/>
    <col min="7430" max="7676" width="9.109375" style="114"/>
    <col min="7677" max="7677" width="7" style="114" customWidth="1"/>
    <col min="7678" max="7678" width="68" style="114" customWidth="1"/>
    <col min="7679" max="7679" width="20.33203125" style="114" customWidth="1"/>
    <col min="7680" max="7680" width="25.109375" style="114" customWidth="1"/>
    <col min="7681" max="7681" width="30.6640625" style="114" customWidth="1"/>
    <col min="7682" max="7684" width="16" style="114" customWidth="1"/>
    <col min="7685" max="7685" width="13.33203125" style="114" customWidth="1"/>
    <col min="7686" max="7932" width="9.109375" style="114"/>
    <col min="7933" max="7933" width="7" style="114" customWidth="1"/>
    <col min="7934" max="7934" width="68" style="114" customWidth="1"/>
    <col min="7935" max="7935" width="20.33203125" style="114" customWidth="1"/>
    <col min="7936" max="7936" width="25.109375" style="114" customWidth="1"/>
    <col min="7937" max="7937" width="30.6640625" style="114" customWidth="1"/>
    <col min="7938" max="7940" width="16" style="114" customWidth="1"/>
    <col min="7941" max="7941" width="13.33203125" style="114" customWidth="1"/>
    <col min="7942" max="8188" width="9.109375" style="114"/>
    <col min="8189" max="8189" width="7" style="114" customWidth="1"/>
    <col min="8190" max="8190" width="68" style="114" customWidth="1"/>
    <col min="8191" max="8191" width="20.33203125" style="114" customWidth="1"/>
    <col min="8192" max="8192" width="25.109375" style="114" customWidth="1"/>
    <col min="8193" max="8193" width="30.6640625" style="114" customWidth="1"/>
    <col min="8194" max="8196" width="16" style="114" customWidth="1"/>
    <col min="8197" max="8197" width="13.33203125" style="114" customWidth="1"/>
    <col min="8198" max="8444" width="9.109375" style="114"/>
    <col min="8445" max="8445" width="7" style="114" customWidth="1"/>
    <col min="8446" max="8446" width="68" style="114" customWidth="1"/>
    <col min="8447" max="8447" width="20.33203125" style="114" customWidth="1"/>
    <col min="8448" max="8448" width="25.109375" style="114" customWidth="1"/>
    <col min="8449" max="8449" width="30.6640625" style="114" customWidth="1"/>
    <col min="8450" max="8452" width="16" style="114" customWidth="1"/>
    <col min="8453" max="8453" width="13.33203125" style="114" customWidth="1"/>
    <col min="8454" max="8700" width="9.109375" style="114"/>
    <col min="8701" max="8701" width="7" style="114" customWidth="1"/>
    <col min="8702" max="8702" width="68" style="114" customWidth="1"/>
    <col min="8703" max="8703" width="20.33203125" style="114" customWidth="1"/>
    <col min="8704" max="8704" width="25.109375" style="114" customWidth="1"/>
    <col min="8705" max="8705" width="30.6640625" style="114" customWidth="1"/>
    <col min="8706" max="8708" width="16" style="114" customWidth="1"/>
    <col min="8709" max="8709" width="13.33203125" style="114" customWidth="1"/>
    <col min="8710" max="8956" width="9.109375" style="114"/>
    <col min="8957" max="8957" width="7" style="114" customWidth="1"/>
    <col min="8958" max="8958" width="68" style="114" customWidth="1"/>
    <col min="8959" max="8959" width="20.33203125" style="114" customWidth="1"/>
    <col min="8960" max="8960" width="25.109375" style="114" customWidth="1"/>
    <col min="8961" max="8961" width="30.6640625" style="114" customWidth="1"/>
    <col min="8962" max="8964" width="16" style="114" customWidth="1"/>
    <col min="8965" max="8965" width="13.33203125" style="114" customWidth="1"/>
    <col min="8966" max="9212" width="9.109375" style="114"/>
    <col min="9213" max="9213" width="7" style="114" customWidth="1"/>
    <col min="9214" max="9214" width="68" style="114" customWidth="1"/>
    <col min="9215" max="9215" width="20.33203125" style="114" customWidth="1"/>
    <col min="9216" max="9216" width="25.109375" style="114" customWidth="1"/>
    <col min="9217" max="9217" width="30.6640625" style="114" customWidth="1"/>
    <col min="9218" max="9220" width="16" style="114" customWidth="1"/>
    <col min="9221" max="9221" width="13.33203125" style="114" customWidth="1"/>
    <col min="9222" max="9468" width="9.109375" style="114"/>
    <col min="9469" max="9469" width="7" style="114" customWidth="1"/>
    <col min="9470" max="9470" width="68" style="114" customWidth="1"/>
    <col min="9471" max="9471" width="20.33203125" style="114" customWidth="1"/>
    <col min="9472" max="9472" width="25.109375" style="114" customWidth="1"/>
    <col min="9473" max="9473" width="30.6640625" style="114" customWidth="1"/>
    <col min="9474" max="9476" width="16" style="114" customWidth="1"/>
    <col min="9477" max="9477" width="13.33203125" style="114" customWidth="1"/>
    <col min="9478" max="9724" width="9.109375" style="114"/>
    <col min="9725" max="9725" width="7" style="114" customWidth="1"/>
    <col min="9726" max="9726" width="68" style="114" customWidth="1"/>
    <col min="9727" max="9727" width="20.33203125" style="114" customWidth="1"/>
    <col min="9728" max="9728" width="25.109375" style="114" customWidth="1"/>
    <col min="9729" max="9729" width="30.6640625" style="114" customWidth="1"/>
    <col min="9730" max="9732" width="16" style="114" customWidth="1"/>
    <col min="9733" max="9733" width="13.33203125" style="114" customWidth="1"/>
    <col min="9734" max="9980" width="9.109375" style="114"/>
    <col min="9981" max="9981" width="7" style="114" customWidth="1"/>
    <col min="9982" max="9982" width="68" style="114" customWidth="1"/>
    <col min="9983" max="9983" width="20.33203125" style="114" customWidth="1"/>
    <col min="9984" max="9984" width="25.109375" style="114" customWidth="1"/>
    <col min="9985" max="9985" width="30.6640625" style="114" customWidth="1"/>
    <col min="9986" max="9988" width="16" style="114" customWidth="1"/>
    <col min="9989" max="9989" width="13.33203125" style="114" customWidth="1"/>
    <col min="9990" max="10236" width="9.109375" style="114"/>
    <col min="10237" max="10237" width="7" style="114" customWidth="1"/>
    <col min="10238" max="10238" width="68" style="114" customWidth="1"/>
    <col min="10239" max="10239" width="20.33203125" style="114" customWidth="1"/>
    <col min="10240" max="10240" width="25.109375" style="114" customWidth="1"/>
    <col min="10241" max="10241" width="30.6640625" style="114" customWidth="1"/>
    <col min="10242" max="10244" width="16" style="114" customWidth="1"/>
    <col min="10245" max="10245" width="13.33203125" style="114" customWidth="1"/>
    <col min="10246" max="10492" width="9.109375" style="114"/>
    <col min="10493" max="10493" width="7" style="114" customWidth="1"/>
    <col min="10494" max="10494" width="68" style="114" customWidth="1"/>
    <col min="10495" max="10495" width="20.33203125" style="114" customWidth="1"/>
    <col min="10496" max="10496" width="25.109375" style="114" customWidth="1"/>
    <col min="10497" max="10497" width="30.6640625" style="114" customWidth="1"/>
    <col min="10498" max="10500" width="16" style="114" customWidth="1"/>
    <col min="10501" max="10501" width="13.33203125" style="114" customWidth="1"/>
    <col min="10502" max="10748" width="9.109375" style="114"/>
    <col min="10749" max="10749" width="7" style="114" customWidth="1"/>
    <col min="10750" max="10750" width="68" style="114" customWidth="1"/>
    <col min="10751" max="10751" width="20.33203125" style="114" customWidth="1"/>
    <col min="10752" max="10752" width="25.109375" style="114" customWidth="1"/>
    <col min="10753" max="10753" width="30.6640625" style="114" customWidth="1"/>
    <col min="10754" max="10756" width="16" style="114" customWidth="1"/>
    <col min="10757" max="10757" width="13.33203125" style="114" customWidth="1"/>
    <col min="10758" max="11004" width="9.109375" style="114"/>
    <col min="11005" max="11005" width="7" style="114" customWidth="1"/>
    <col min="11006" max="11006" width="68" style="114" customWidth="1"/>
    <col min="11007" max="11007" width="20.33203125" style="114" customWidth="1"/>
    <col min="11008" max="11008" width="25.109375" style="114" customWidth="1"/>
    <col min="11009" max="11009" width="30.6640625" style="114" customWidth="1"/>
    <col min="11010" max="11012" width="16" style="114" customWidth="1"/>
    <col min="11013" max="11013" width="13.33203125" style="114" customWidth="1"/>
    <col min="11014" max="11260" width="9.109375" style="114"/>
    <col min="11261" max="11261" width="7" style="114" customWidth="1"/>
    <col min="11262" max="11262" width="68" style="114" customWidth="1"/>
    <col min="11263" max="11263" width="20.33203125" style="114" customWidth="1"/>
    <col min="11264" max="11264" width="25.109375" style="114" customWidth="1"/>
    <col min="11265" max="11265" width="30.6640625" style="114" customWidth="1"/>
    <col min="11266" max="11268" width="16" style="114" customWidth="1"/>
    <col min="11269" max="11269" width="13.33203125" style="114" customWidth="1"/>
    <col min="11270" max="11516" width="9.109375" style="114"/>
    <col min="11517" max="11517" width="7" style="114" customWidth="1"/>
    <col min="11518" max="11518" width="68" style="114" customWidth="1"/>
    <col min="11519" max="11519" width="20.33203125" style="114" customWidth="1"/>
    <col min="11520" max="11520" width="25.109375" style="114" customWidth="1"/>
    <col min="11521" max="11521" width="30.6640625" style="114" customWidth="1"/>
    <col min="11522" max="11524" width="16" style="114" customWidth="1"/>
    <col min="11525" max="11525" width="13.33203125" style="114" customWidth="1"/>
    <col min="11526" max="11772" width="9.109375" style="114"/>
    <col min="11773" max="11773" width="7" style="114" customWidth="1"/>
    <col min="11774" max="11774" width="68" style="114" customWidth="1"/>
    <col min="11775" max="11775" width="20.33203125" style="114" customWidth="1"/>
    <col min="11776" max="11776" width="25.109375" style="114" customWidth="1"/>
    <col min="11777" max="11777" width="30.6640625" style="114" customWidth="1"/>
    <col min="11778" max="11780" width="16" style="114" customWidth="1"/>
    <col min="11781" max="11781" width="13.33203125" style="114" customWidth="1"/>
    <col min="11782" max="12028" width="9.109375" style="114"/>
    <col min="12029" max="12029" width="7" style="114" customWidth="1"/>
    <col min="12030" max="12030" width="68" style="114" customWidth="1"/>
    <col min="12031" max="12031" width="20.33203125" style="114" customWidth="1"/>
    <col min="12032" max="12032" width="25.109375" style="114" customWidth="1"/>
    <col min="12033" max="12033" width="30.6640625" style="114" customWidth="1"/>
    <col min="12034" max="12036" width="16" style="114" customWidth="1"/>
    <col min="12037" max="12037" width="13.33203125" style="114" customWidth="1"/>
    <col min="12038" max="12284" width="9.109375" style="114"/>
    <col min="12285" max="12285" width="7" style="114" customWidth="1"/>
    <col min="12286" max="12286" width="68" style="114" customWidth="1"/>
    <col min="12287" max="12287" width="20.33203125" style="114" customWidth="1"/>
    <col min="12288" max="12288" width="25.109375" style="114" customWidth="1"/>
    <col min="12289" max="12289" width="30.6640625" style="114" customWidth="1"/>
    <col min="12290" max="12292" width="16" style="114" customWidth="1"/>
    <col min="12293" max="12293" width="13.33203125" style="114" customWidth="1"/>
    <col min="12294" max="12540" width="9.109375" style="114"/>
    <col min="12541" max="12541" width="7" style="114" customWidth="1"/>
    <col min="12542" max="12542" width="68" style="114" customWidth="1"/>
    <col min="12543" max="12543" width="20.33203125" style="114" customWidth="1"/>
    <col min="12544" max="12544" width="25.109375" style="114" customWidth="1"/>
    <col min="12545" max="12545" width="30.6640625" style="114" customWidth="1"/>
    <col min="12546" max="12548" width="16" style="114" customWidth="1"/>
    <col min="12549" max="12549" width="13.33203125" style="114" customWidth="1"/>
    <col min="12550" max="12796" width="9.109375" style="114"/>
    <col min="12797" max="12797" width="7" style="114" customWidth="1"/>
    <col min="12798" max="12798" width="68" style="114" customWidth="1"/>
    <col min="12799" max="12799" width="20.33203125" style="114" customWidth="1"/>
    <col min="12800" max="12800" width="25.109375" style="114" customWidth="1"/>
    <col min="12801" max="12801" width="30.6640625" style="114" customWidth="1"/>
    <col min="12802" max="12804" width="16" style="114" customWidth="1"/>
    <col min="12805" max="12805" width="13.33203125" style="114" customWidth="1"/>
    <col min="12806" max="13052" width="9.109375" style="114"/>
    <col min="13053" max="13053" width="7" style="114" customWidth="1"/>
    <col min="13054" max="13054" width="68" style="114" customWidth="1"/>
    <col min="13055" max="13055" width="20.33203125" style="114" customWidth="1"/>
    <col min="13056" max="13056" width="25.109375" style="114" customWidth="1"/>
    <col min="13057" max="13057" width="30.6640625" style="114" customWidth="1"/>
    <col min="13058" max="13060" width="16" style="114" customWidth="1"/>
    <col min="13061" max="13061" width="13.33203125" style="114" customWidth="1"/>
    <col min="13062" max="13308" width="9.109375" style="114"/>
    <col min="13309" max="13309" width="7" style="114" customWidth="1"/>
    <col min="13310" max="13310" width="68" style="114" customWidth="1"/>
    <col min="13311" max="13311" width="20.33203125" style="114" customWidth="1"/>
    <col min="13312" max="13312" width="25.109375" style="114" customWidth="1"/>
    <col min="13313" max="13313" width="30.6640625" style="114" customWidth="1"/>
    <col min="13314" max="13316" width="16" style="114" customWidth="1"/>
    <col min="13317" max="13317" width="13.33203125" style="114" customWidth="1"/>
    <col min="13318" max="13564" width="9.109375" style="114"/>
    <col min="13565" max="13565" width="7" style="114" customWidth="1"/>
    <col min="13566" max="13566" width="68" style="114" customWidth="1"/>
    <col min="13567" max="13567" width="20.33203125" style="114" customWidth="1"/>
    <col min="13568" max="13568" width="25.109375" style="114" customWidth="1"/>
    <col min="13569" max="13569" width="30.6640625" style="114" customWidth="1"/>
    <col min="13570" max="13572" width="16" style="114" customWidth="1"/>
    <col min="13573" max="13573" width="13.33203125" style="114" customWidth="1"/>
    <col min="13574" max="13820" width="9.109375" style="114"/>
    <col min="13821" max="13821" width="7" style="114" customWidth="1"/>
    <col min="13822" max="13822" width="68" style="114" customWidth="1"/>
    <col min="13823" max="13823" width="20.33203125" style="114" customWidth="1"/>
    <col min="13824" max="13824" width="25.109375" style="114" customWidth="1"/>
    <col min="13825" max="13825" width="30.6640625" style="114" customWidth="1"/>
    <col min="13826" max="13828" width="16" style="114" customWidth="1"/>
    <col min="13829" max="13829" width="13.33203125" style="114" customWidth="1"/>
    <col min="13830" max="14076" width="9.109375" style="114"/>
    <col min="14077" max="14077" width="7" style="114" customWidth="1"/>
    <col min="14078" max="14078" width="68" style="114" customWidth="1"/>
    <col min="14079" max="14079" width="20.33203125" style="114" customWidth="1"/>
    <col min="14080" max="14080" width="25.109375" style="114" customWidth="1"/>
    <col min="14081" max="14081" width="30.6640625" style="114" customWidth="1"/>
    <col min="14082" max="14084" width="16" style="114" customWidth="1"/>
    <col min="14085" max="14085" width="13.33203125" style="114" customWidth="1"/>
    <col min="14086" max="14332" width="9.109375" style="114"/>
    <col min="14333" max="14333" width="7" style="114" customWidth="1"/>
    <col min="14334" max="14334" width="68" style="114" customWidth="1"/>
    <col min="14335" max="14335" width="20.33203125" style="114" customWidth="1"/>
    <col min="14336" max="14336" width="25.109375" style="114" customWidth="1"/>
    <col min="14337" max="14337" width="30.6640625" style="114" customWidth="1"/>
    <col min="14338" max="14340" width="16" style="114" customWidth="1"/>
    <col min="14341" max="14341" width="13.33203125" style="114" customWidth="1"/>
    <col min="14342" max="14588" width="9.109375" style="114"/>
    <col min="14589" max="14589" width="7" style="114" customWidth="1"/>
    <col min="14590" max="14590" width="68" style="114" customWidth="1"/>
    <col min="14591" max="14591" width="20.33203125" style="114" customWidth="1"/>
    <col min="14592" max="14592" width="25.109375" style="114" customWidth="1"/>
    <col min="14593" max="14593" width="30.6640625" style="114" customWidth="1"/>
    <col min="14594" max="14596" width="16" style="114" customWidth="1"/>
    <col min="14597" max="14597" width="13.33203125" style="114" customWidth="1"/>
    <col min="14598" max="14844" width="9.109375" style="114"/>
    <col min="14845" max="14845" width="7" style="114" customWidth="1"/>
    <col min="14846" max="14846" width="68" style="114" customWidth="1"/>
    <col min="14847" max="14847" width="20.33203125" style="114" customWidth="1"/>
    <col min="14848" max="14848" width="25.109375" style="114" customWidth="1"/>
    <col min="14849" max="14849" width="30.6640625" style="114" customWidth="1"/>
    <col min="14850" max="14852" width="16" style="114" customWidth="1"/>
    <col min="14853" max="14853" width="13.33203125" style="114" customWidth="1"/>
    <col min="14854" max="15100" width="9.109375" style="114"/>
    <col min="15101" max="15101" width="7" style="114" customWidth="1"/>
    <col min="15102" max="15102" width="68" style="114" customWidth="1"/>
    <col min="15103" max="15103" width="20.33203125" style="114" customWidth="1"/>
    <col min="15104" max="15104" width="25.109375" style="114" customWidth="1"/>
    <col min="15105" max="15105" width="30.6640625" style="114" customWidth="1"/>
    <col min="15106" max="15108" width="16" style="114" customWidth="1"/>
    <col min="15109" max="15109" width="13.33203125" style="114" customWidth="1"/>
    <col min="15110" max="15356" width="9.109375" style="114"/>
    <col min="15357" max="15357" width="7" style="114" customWidth="1"/>
    <col min="15358" max="15358" width="68" style="114" customWidth="1"/>
    <col min="15359" max="15359" width="20.33203125" style="114" customWidth="1"/>
    <col min="15360" max="15360" width="25.109375" style="114" customWidth="1"/>
    <col min="15361" max="15361" width="30.6640625" style="114" customWidth="1"/>
    <col min="15362" max="15364" width="16" style="114" customWidth="1"/>
    <col min="15365" max="15365" width="13.33203125" style="114" customWidth="1"/>
    <col min="15366" max="15612" width="9.109375" style="114"/>
    <col min="15613" max="15613" width="7" style="114" customWidth="1"/>
    <col min="15614" max="15614" width="68" style="114" customWidth="1"/>
    <col min="15615" max="15615" width="20.33203125" style="114" customWidth="1"/>
    <col min="15616" max="15616" width="25.109375" style="114" customWidth="1"/>
    <col min="15617" max="15617" width="30.6640625" style="114" customWidth="1"/>
    <col min="15618" max="15620" width="16" style="114" customWidth="1"/>
    <col min="15621" max="15621" width="13.33203125" style="114" customWidth="1"/>
    <col min="15622" max="15868" width="9.109375" style="114"/>
    <col min="15869" max="15869" width="7" style="114" customWidth="1"/>
    <col min="15870" max="15870" width="68" style="114" customWidth="1"/>
    <col min="15871" max="15871" width="20.33203125" style="114" customWidth="1"/>
    <col min="15872" max="15872" width="25.109375" style="114" customWidth="1"/>
    <col min="15873" max="15873" width="30.6640625" style="114" customWidth="1"/>
    <col min="15874" max="15876" width="16" style="114" customWidth="1"/>
    <col min="15877" max="15877" width="13.33203125" style="114" customWidth="1"/>
    <col min="15878" max="16124" width="9.109375" style="114"/>
    <col min="16125" max="16125" width="7" style="114" customWidth="1"/>
    <col min="16126" max="16126" width="68" style="114" customWidth="1"/>
    <col min="16127" max="16127" width="20.33203125" style="114" customWidth="1"/>
    <col min="16128" max="16128" width="25.109375" style="114" customWidth="1"/>
    <col min="16129" max="16129" width="30.6640625" style="114" customWidth="1"/>
    <col min="16130" max="16132" width="16" style="114" customWidth="1"/>
    <col min="16133" max="16133" width="13.33203125" style="114" customWidth="1"/>
    <col min="16134" max="16384" width="9.109375" style="114"/>
  </cols>
  <sheetData>
    <row r="1" spans="1:7" x14ac:dyDescent="0.3">
      <c r="E1" s="72" t="s">
        <v>439</v>
      </c>
    </row>
    <row r="3" spans="1:7" ht="21" customHeight="1" x14ac:dyDescent="0.3">
      <c r="A3" s="1200" t="s">
        <v>1037</v>
      </c>
      <c r="B3" s="1200"/>
      <c r="C3" s="1200"/>
      <c r="D3" s="1200"/>
      <c r="E3" s="1200"/>
    </row>
    <row r="4" spans="1:7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</row>
    <row r="5" spans="1:7" s="11" customFormat="1" ht="19.5" customHeight="1" x14ac:dyDescent="0.35">
      <c r="A5" s="14" t="s">
        <v>345</v>
      </c>
      <c r="B5" s="15"/>
      <c r="C5" s="15"/>
      <c r="D5" s="15"/>
      <c r="E5" s="15"/>
      <c r="F5" s="10"/>
      <c r="G5" s="10"/>
    </row>
    <row r="6" spans="1:7" s="1" customFormat="1" ht="37.5" customHeight="1" x14ac:dyDescent="0.35">
      <c r="A6" s="1184" t="s">
        <v>484</v>
      </c>
      <c r="B6" s="1184"/>
      <c r="C6" s="1184"/>
      <c r="D6" s="1184"/>
      <c r="E6" s="16"/>
      <c r="F6" s="5"/>
      <c r="G6" s="5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5"/>
      <c r="G7" s="5"/>
    </row>
    <row r="8" spans="1:7" ht="18" x14ac:dyDescent="0.35">
      <c r="A8" s="79"/>
    </row>
    <row r="9" spans="1:7" s="375" customFormat="1" ht="36" x14ac:dyDescent="0.3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</row>
    <row r="10" spans="1:7" s="377" customFormat="1" ht="18" x14ac:dyDescent="0.35">
      <c r="A10" s="611">
        <v>1</v>
      </c>
      <c r="B10" s="611">
        <v>2</v>
      </c>
      <c r="C10" s="611">
        <v>3</v>
      </c>
      <c r="D10" s="611">
        <v>4</v>
      </c>
      <c r="E10" s="612">
        <v>5</v>
      </c>
    </row>
    <row r="11" spans="1:7" s="377" customFormat="1" ht="18" x14ac:dyDescent="0.35">
      <c r="A11" s="367">
        <v>1</v>
      </c>
      <c r="B11" s="378" t="s">
        <v>777</v>
      </c>
      <c r="C11" s="367"/>
      <c r="D11" s="379"/>
      <c r="E11" s="380">
        <v>50000</v>
      </c>
    </row>
    <row r="12" spans="1:7" ht="36" hidden="1" x14ac:dyDescent="0.35">
      <c r="A12" s="367">
        <v>2</v>
      </c>
      <c r="B12" s="378" t="s">
        <v>778</v>
      </c>
      <c r="C12" s="368"/>
      <c r="D12" s="90"/>
      <c r="E12" s="381"/>
    </row>
    <row r="13" spans="1:7" ht="36" x14ac:dyDescent="0.35">
      <c r="A13" s="367">
        <v>2</v>
      </c>
      <c r="B13" s="89" t="s">
        <v>617</v>
      </c>
      <c r="C13" s="368"/>
      <c r="D13" s="90"/>
      <c r="E13" s="381">
        <v>500000</v>
      </c>
    </row>
    <row r="14" spans="1:7" ht="18" hidden="1" x14ac:dyDescent="0.35">
      <c r="A14" s="367">
        <v>4</v>
      </c>
      <c r="B14" s="89" t="s">
        <v>618</v>
      </c>
      <c r="C14" s="368"/>
      <c r="D14" s="90"/>
      <c r="E14" s="381"/>
    </row>
    <row r="15" spans="1:7" ht="18" hidden="1" x14ac:dyDescent="0.35">
      <c r="A15" s="367">
        <v>5</v>
      </c>
      <c r="B15" s="89" t="s">
        <v>779</v>
      </c>
      <c r="C15" s="368"/>
      <c r="D15" s="90"/>
      <c r="E15" s="381"/>
    </row>
    <row r="16" spans="1:7" ht="54" hidden="1" x14ac:dyDescent="0.35">
      <c r="A16" s="367">
        <v>6</v>
      </c>
      <c r="B16" s="89" t="s">
        <v>780</v>
      </c>
      <c r="C16" s="368"/>
      <c r="D16" s="90"/>
      <c r="E16" s="381"/>
    </row>
    <row r="17" spans="1:5" ht="36" x14ac:dyDescent="0.35">
      <c r="A17" s="367">
        <v>3</v>
      </c>
      <c r="B17" s="89" t="s">
        <v>619</v>
      </c>
      <c r="C17" s="368"/>
      <c r="D17" s="90"/>
      <c r="E17" s="381">
        <v>50000</v>
      </c>
    </row>
    <row r="18" spans="1:5" ht="36" hidden="1" x14ac:dyDescent="0.35">
      <c r="A18" s="367">
        <v>8</v>
      </c>
      <c r="B18" s="89" t="s">
        <v>781</v>
      </c>
      <c r="C18" s="368"/>
      <c r="D18" s="90"/>
      <c r="E18" s="381"/>
    </row>
    <row r="19" spans="1:5" ht="18" x14ac:dyDescent="0.35">
      <c r="A19" s="367">
        <v>4</v>
      </c>
      <c r="B19" s="89" t="s">
        <v>782</v>
      </c>
      <c r="C19" s="368"/>
      <c r="D19" s="90"/>
      <c r="E19" s="381">
        <v>100000</v>
      </c>
    </row>
    <row r="20" spans="1:5" ht="18" hidden="1" x14ac:dyDescent="0.35">
      <c r="A20" s="367">
        <v>10</v>
      </c>
      <c r="B20" s="89" t="s">
        <v>783</v>
      </c>
      <c r="C20" s="368"/>
      <c r="D20" s="90"/>
      <c r="E20" s="381"/>
    </row>
    <row r="21" spans="1:5" ht="18" x14ac:dyDescent="0.35">
      <c r="A21" s="367">
        <v>5</v>
      </c>
      <c r="B21" s="89" t="s">
        <v>605</v>
      </c>
      <c r="C21" s="368"/>
      <c r="D21" s="90"/>
      <c r="E21" s="381">
        <v>150000</v>
      </c>
    </row>
    <row r="22" spans="1:5" ht="18" x14ac:dyDescent="0.35">
      <c r="A22" s="367">
        <v>6</v>
      </c>
      <c r="B22" s="89" t="s">
        <v>784</v>
      </c>
      <c r="C22" s="368"/>
      <c r="D22" s="90"/>
      <c r="E22" s="381"/>
    </row>
    <row r="23" spans="1:5" ht="18" x14ac:dyDescent="0.35">
      <c r="A23" s="367"/>
      <c r="B23" s="89" t="s">
        <v>1185</v>
      </c>
      <c r="C23" s="368"/>
      <c r="D23" s="90"/>
      <c r="E23" s="381">
        <v>20000</v>
      </c>
    </row>
    <row r="24" spans="1:5" ht="18" x14ac:dyDescent="0.35">
      <c r="A24" s="367"/>
      <c r="B24" s="89"/>
      <c r="C24" s="368"/>
      <c r="D24" s="90"/>
      <c r="E24" s="381"/>
    </row>
    <row r="25" spans="1:5" ht="18" x14ac:dyDescent="0.35">
      <c r="A25" s="367"/>
      <c r="B25" s="89"/>
      <c r="C25" s="368"/>
      <c r="D25" s="90"/>
      <c r="E25" s="381"/>
    </row>
    <row r="26" spans="1:5" ht="18" x14ac:dyDescent="0.35">
      <c r="A26" s="386"/>
      <c r="B26" s="89"/>
      <c r="C26" s="368"/>
      <c r="D26" s="90"/>
      <c r="E26" s="369"/>
    </row>
    <row r="27" spans="1:5" s="385" customFormat="1" ht="17.399999999999999" x14ac:dyDescent="0.3">
      <c r="A27" s="382"/>
      <c r="B27" s="95" t="s">
        <v>295</v>
      </c>
      <c r="C27" s="383" t="s">
        <v>305</v>
      </c>
      <c r="D27" s="383" t="s">
        <v>305</v>
      </c>
      <c r="E27" s="384">
        <f>SUM(E11:E26)</f>
        <v>870000</v>
      </c>
    </row>
    <row r="32" spans="1:5" s="388" customFormat="1" ht="18" x14ac:dyDescent="0.3">
      <c r="A32" s="34" t="s">
        <v>671</v>
      </c>
      <c r="B32" s="35"/>
      <c r="C32" s="115"/>
      <c r="E32" s="115" t="s">
        <v>1143</v>
      </c>
    </row>
    <row r="33" spans="1:5" s="388" customFormat="1" ht="15.6" x14ac:dyDescent="0.3">
      <c r="A33" s="249"/>
      <c r="B33" s="66"/>
      <c r="C33" s="67" t="s">
        <v>131</v>
      </c>
      <c r="E33" s="67" t="s">
        <v>132</v>
      </c>
    </row>
    <row r="34" spans="1:5" s="388" customFormat="1" ht="15.6" x14ac:dyDescent="0.3">
      <c r="A34" s="66"/>
      <c r="B34" s="63"/>
      <c r="C34" s="63"/>
      <c r="E34" s="63"/>
    </row>
    <row r="35" spans="1:5" s="388" customFormat="1" ht="18" x14ac:dyDescent="0.3">
      <c r="A35" s="34" t="s">
        <v>133</v>
      </c>
      <c r="B35" s="35"/>
      <c r="C35" s="115"/>
      <c r="E35" s="115" t="s">
        <v>1144</v>
      </c>
    </row>
    <row r="36" spans="1:5" s="388" customFormat="1" ht="15.6" x14ac:dyDescent="0.3">
      <c r="A36" s="249"/>
      <c r="B36" s="66"/>
      <c r="C36" s="67" t="s">
        <v>131</v>
      </c>
      <c r="E36" s="67" t="s">
        <v>132</v>
      </c>
    </row>
    <row r="37" spans="1:5" ht="18" x14ac:dyDescent="0.35">
      <c r="A37" s="1"/>
      <c r="B37" s="1"/>
      <c r="C37" s="1"/>
      <c r="D37" s="1"/>
      <c r="E37" s="1"/>
    </row>
    <row r="38" spans="1:5" ht="21" x14ac:dyDescent="0.4">
      <c r="A38" s="1"/>
      <c r="B38" s="583"/>
      <c r="C38" s="1"/>
      <c r="D38" s="1"/>
      <c r="E38" s="1"/>
    </row>
    <row r="62" ht="15" hidden="1" customHeight="1" x14ac:dyDescent="0.3"/>
    <row r="63" ht="15" hidden="1" customHeight="1" x14ac:dyDescent="0.3"/>
    <row r="64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  <row r="68" ht="15" hidden="1" customHeight="1" x14ac:dyDescent="0.3"/>
    <row r="73" ht="15" hidden="1" customHeight="1" x14ac:dyDescent="0.3"/>
    <row r="74" ht="15" hidden="1" customHeight="1" x14ac:dyDescent="0.3"/>
    <row r="75" ht="15" hidden="1" customHeight="1" x14ac:dyDescent="0.3"/>
    <row r="76" ht="15" hidden="1" customHeight="1" x14ac:dyDescent="0.3"/>
    <row r="77" ht="15" hidden="1" customHeight="1" x14ac:dyDescent="0.3"/>
    <row r="78" ht="15" hidden="1" customHeight="1" x14ac:dyDescent="0.3"/>
    <row r="79" ht="15" hidden="1" customHeight="1" x14ac:dyDescent="0.3"/>
    <row r="80" ht="15" hidden="1" customHeight="1" x14ac:dyDescent="0.3"/>
    <row r="84" ht="15" hidden="1" customHeight="1" x14ac:dyDescent="0.3"/>
    <row r="85" ht="15" hidden="1" customHeight="1" x14ac:dyDescent="0.3"/>
    <row r="86" ht="15" hidden="1" customHeight="1" x14ac:dyDescent="0.3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5">
    <tabColor rgb="FFFFC000"/>
    <pageSetUpPr fitToPage="1"/>
  </sheetPr>
  <dimension ref="A1:K205"/>
  <sheetViews>
    <sheetView view="pageBreakPreview" zoomScale="70" zoomScaleSheetLayoutView="70" workbookViewId="0">
      <selection sqref="A1:XFD1048576"/>
    </sheetView>
  </sheetViews>
  <sheetFormatPr defaultColWidth="8.88671875" defaultRowHeight="18" x14ac:dyDescent="0.35"/>
  <cols>
    <col min="1" max="1" width="7.33203125" style="388" customWidth="1"/>
    <col min="2" max="2" width="91.33203125" style="388" customWidth="1"/>
    <col min="3" max="3" width="26.6640625" style="388" customWidth="1"/>
    <col min="4" max="4" width="28.88671875" style="388" customWidth="1"/>
    <col min="5" max="7" width="24.44140625" style="388" customWidth="1"/>
    <col min="8" max="8" width="35.44140625" style="536" customWidth="1"/>
    <col min="9" max="10" width="29.109375" style="606" customWidth="1"/>
    <col min="11" max="256" width="8.88671875" style="388"/>
    <col min="257" max="257" width="7.33203125" style="388" customWidth="1"/>
    <col min="258" max="258" width="91.33203125" style="388" customWidth="1"/>
    <col min="259" max="259" width="26.6640625" style="388" customWidth="1"/>
    <col min="260" max="260" width="28.88671875" style="388" customWidth="1"/>
    <col min="261" max="263" width="24.44140625" style="388" customWidth="1"/>
    <col min="264" max="264" width="13.88671875" style="388" customWidth="1"/>
    <col min="265" max="512" width="8.88671875" style="388"/>
    <col min="513" max="513" width="7.33203125" style="388" customWidth="1"/>
    <col min="514" max="514" width="91.33203125" style="388" customWidth="1"/>
    <col min="515" max="515" width="26.6640625" style="388" customWidth="1"/>
    <col min="516" max="516" width="28.88671875" style="388" customWidth="1"/>
    <col min="517" max="519" width="24.44140625" style="388" customWidth="1"/>
    <col min="520" max="520" width="13.88671875" style="388" customWidth="1"/>
    <col min="521" max="768" width="8.88671875" style="388"/>
    <col min="769" max="769" width="7.33203125" style="388" customWidth="1"/>
    <col min="770" max="770" width="91.33203125" style="388" customWidth="1"/>
    <col min="771" max="771" width="26.6640625" style="388" customWidth="1"/>
    <col min="772" max="772" width="28.88671875" style="388" customWidth="1"/>
    <col min="773" max="775" width="24.44140625" style="388" customWidth="1"/>
    <col min="776" max="776" width="13.88671875" style="388" customWidth="1"/>
    <col min="777" max="1024" width="8.88671875" style="388"/>
    <col min="1025" max="1025" width="7.33203125" style="388" customWidth="1"/>
    <col min="1026" max="1026" width="91.33203125" style="388" customWidth="1"/>
    <col min="1027" max="1027" width="26.6640625" style="388" customWidth="1"/>
    <col min="1028" max="1028" width="28.88671875" style="388" customWidth="1"/>
    <col min="1029" max="1031" width="24.44140625" style="388" customWidth="1"/>
    <col min="1032" max="1032" width="13.88671875" style="388" customWidth="1"/>
    <col min="1033" max="1280" width="8.88671875" style="388"/>
    <col min="1281" max="1281" width="7.33203125" style="388" customWidth="1"/>
    <col min="1282" max="1282" width="91.33203125" style="388" customWidth="1"/>
    <col min="1283" max="1283" width="26.6640625" style="388" customWidth="1"/>
    <col min="1284" max="1284" width="28.88671875" style="388" customWidth="1"/>
    <col min="1285" max="1287" width="24.44140625" style="388" customWidth="1"/>
    <col min="1288" max="1288" width="13.88671875" style="388" customWidth="1"/>
    <col min="1289" max="1536" width="8.88671875" style="388"/>
    <col min="1537" max="1537" width="7.33203125" style="388" customWidth="1"/>
    <col min="1538" max="1538" width="91.33203125" style="388" customWidth="1"/>
    <col min="1539" max="1539" width="26.6640625" style="388" customWidth="1"/>
    <col min="1540" max="1540" width="28.88671875" style="388" customWidth="1"/>
    <col min="1541" max="1543" width="24.44140625" style="388" customWidth="1"/>
    <col min="1544" max="1544" width="13.88671875" style="388" customWidth="1"/>
    <col min="1545" max="1792" width="8.88671875" style="388"/>
    <col min="1793" max="1793" width="7.33203125" style="388" customWidth="1"/>
    <col min="1794" max="1794" width="91.33203125" style="388" customWidth="1"/>
    <col min="1795" max="1795" width="26.6640625" style="388" customWidth="1"/>
    <col min="1796" max="1796" width="28.88671875" style="388" customWidth="1"/>
    <col min="1797" max="1799" width="24.44140625" style="388" customWidth="1"/>
    <col min="1800" max="1800" width="13.88671875" style="388" customWidth="1"/>
    <col min="1801" max="2048" width="8.88671875" style="388"/>
    <col min="2049" max="2049" width="7.33203125" style="388" customWidth="1"/>
    <col min="2050" max="2050" width="91.33203125" style="388" customWidth="1"/>
    <col min="2051" max="2051" width="26.6640625" style="388" customWidth="1"/>
    <col min="2052" max="2052" width="28.88671875" style="388" customWidth="1"/>
    <col min="2053" max="2055" width="24.44140625" style="388" customWidth="1"/>
    <col min="2056" max="2056" width="13.88671875" style="388" customWidth="1"/>
    <col min="2057" max="2304" width="8.88671875" style="388"/>
    <col min="2305" max="2305" width="7.33203125" style="388" customWidth="1"/>
    <col min="2306" max="2306" width="91.33203125" style="388" customWidth="1"/>
    <col min="2307" max="2307" width="26.6640625" style="388" customWidth="1"/>
    <col min="2308" max="2308" width="28.88671875" style="388" customWidth="1"/>
    <col min="2309" max="2311" width="24.44140625" style="388" customWidth="1"/>
    <col min="2312" max="2312" width="13.88671875" style="388" customWidth="1"/>
    <col min="2313" max="2560" width="8.88671875" style="388"/>
    <col min="2561" max="2561" width="7.33203125" style="388" customWidth="1"/>
    <col min="2562" max="2562" width="91.33203125" style="388" customWidth="1"/>
    <col min="2563" max="2563" width="26.6640625" style="388" customWidth="1"/>
    <col min="2564" max="2564" width="28.88671875" style="388" customWidth="1"/>
    <col min="2565" max="2567" width="24.44140625" style="388" customWidth="1"/>
    <col min="2568" max="2568" width="13.88671875" style="388" customWidth="1"/>
    <col min="2569" max="2816" width="8.88671875" style="388"/>
    <col min="2817" max="2817" width="7.33203125" style="388" customWidth="1"/>
    <col min="2818" max="2818" width="91.33203125" style="388" customWidth="1"/>
    <col min="2819" max="2819" width="26.6640625" style="388" customWidth="1"/>
    <col min="2820" max="2820" width="28.88671875" style="388" customWidth="1"/>
    <col min="2821" max="2823" width="24.44140625" style="388" customWidth="1"/>
    <col min="2824" max="2824" width="13.88671875" style="388" customWidth="1"/>
    <col min="2825" max="3072" width="8.88671875" style="388"/>
    <col min="3073" max="3073" width="7.33203125" style="388" customWidth="1"/>
    <col min="3074" max="3074" width="91.33203125" style="388" customWidth="1"/>
    <col min="3075" max="3075" width="26.6640625" style="388" customWidth="1"/>
    <col min="3076" max="3076" width="28.88671875" style="388" customWidth="1"/>
    <col min="3077" max="3079" width="24.44140625" style="388" customWidth="1"/>
    <col min="3080" max="3080" width="13.88671875" style="388" customWidth="1"/>
    <col min="3081" max="3328" width="8.88671875" style="388"/>
    <col min="3329" max="3329" width="7.33203125" style="388" customWidth="1"/>
    <col min="3330" max="3330" width="91.33203125" style="388" customWidth="1"/>
    <col min="3331" max="3331" width="26.6640625" style="388" customWidth="1"/>
    <col min="3332" max="3332" width="28.88671875" style="388" customWidth="1"/>
    <col min="3333" max="3335" width="24.44140625" style="388" customWidth="1"/>
    <col min="3336" max="3336" width="13.88671875" style="388" customWidth="1"/>
    <col min="3337" max="3584" width="8.88671875" style="388"/>
    <col min="3585" max="3585" width="7.33203125" style="388" customWidth="1"/>
    <col min="3586" max="3586" width="91.33203125" style="388" customWidth="1"/>
    <col min="3587" max="3587" width="26.6640625" style="388" customWidth="1"/>
    <col min="3588" max="3588" width="28.88671875" style="388" customWidth="1"/>
    <col min="3589" max="3591" width="24.44140625" style="388" customWidth="1"/>
    <col min="3592" max="3592" width="13.88671875" style="388" customWidth="1"/>
    <col min="3593" max="3840" width="8.88671875" style="388"/>
    <col min="3841" max="3841" width="7.33203125" style="388" customWidth="1"/>
    <col min="3842" max="3842" width="91.33203125" style="388" customWidth="1"/>
    <col min="3843" max="3843" width="26.6640625" style="388" customWidth="1"/>
    <col min="3844" max="3844" width="28.88671875" style="388" customWidth="1"/>
    <col min="3845" max="3847" width="24.44140625" style="388" customWidth="1"/>
    <col min="3848" max="3848" width="13.88671875" style="388" customWidth="1"/>
    <col min="3849" max="4096" width="8.88671875" style="388"/>
    <col min="4097" max="4097" width="7.33203125" style="388" customWidth="1"/>
    <col min="4098" max="4098" width="91.33203125" style="388" customWidth="1"/>
    <col min="4099" max="4099" width="26.6640625" style="388" customWidth="1"/>
    <col min="4100" max="4100" width="28.88671875" style="388" customWidth="1"/>
    <col min="4101" max="4103" width="24.44140625" style="388" customWidth="1"/>
    <col min="4104" max="4104" width="13.88671875" style="388" customWidth="1"/>
    <col min="4105" max="4352" width="8.88671875" style="388"/>
    <col min="4353" max="4353" width="7.33203125" style="388" customWidth="1"/>
    <col min="4354" max="4354" width="91.33203125" style="388" customWidth="1"/>
    <col min="4355" max="4355" width="26.6640625" style="388" customWidth="1"/>
    <col min="4356" max="4356" width="28.88671875" style="388" customWidth="1"/>
    <col min="4357" max="4359" width="24.44140625" style="388" customWidth="1"/>
    <col min="4360" max="4360" width="13.88671875" style="388" customWidth="1"/>
    <col min="4361" max="4608" width="8.88671875" style="388"/>
    <col min="4609" max="4609" width="7.33203125" style="388" customWidth="1"/>
    <col min="4610" max="4610" width="91.33203125" style="388" customWidth="1"/>
    <col min="4611" max="4611" width="26.6640625" style="388" customWidth="1"/>
    <col min="4612" max="4612" width="28.88671875" style="388" customWidth="1"/>
    <col min="4613" max="4615" width="24.44140625" style="388" customWidth="1"/>
    <col min="4616" max="4616" width="13.88671875" style="388" customWidth="1"/>
    <col min="4617" max="4864" width="8.88671875" style="388"/>
    <col min="4865" max="4865" width="7.33203125" style="388" customWidth="1"/>
    <col min="4866" max="4866" width="91.33203125" style="388" customWidth="1"/>
    <col min="4867" max="4867" width="26.6640625" style="388" customWidth="1"/>
    <col min="4868" max="4868" width="28.88671875" style="388" customWidth="1"/>
    <col min="4869" max="4871" width="24.44140625" style="388" customWidth="1"/>
    <col min="4872" max="4872" width="13.88671875" style="388" customWidth="1"/>
    <col min="4873" max="5120" width="8.88671875" style="388"/>
    <col min="5121" max="5121" width="7.33203125" style="388" customWidth="1"/>
    <col min="5122" max="5122" width="91.33203125" style="388" customWidth="1"/>
    <col min="5123" max="5123" width="26.6640625" style="388" customWidth="1"/>
    <col min="5124" max="5124" width="28.88671875" style="388" customWidth="1"/>
    <col min="5125" max="5127" width="24.44140625" style="388" customWidth="1"/>
    <col min="5128" max="5128" width="13.88671875" style="388" customWidth="1"/>
    <col min="5129" max="5376" width="8.88671875" style="388"/>
    <col min="5377" max="5377" width="7.33203125" style="388" customWidth="1"/>
    <col min="5378" max="5378" width="91.33203125" style="388" customWidth="1"/>
    <col min="5379" max="5379" width="26.6640625" style="388" customWidth="1"/>
    <col min="5380" max="5380" width="28.88671875" style="388" customWidth="1"/>
    <col min="5381" max="5383" width="24.44140625" style="388" customWidth="1"/>
    <col min="5384" max="5384" width="13.88671875" style="388" customWidth="1"/>
    <col min="5385" max="5632" width="8.88671875" style="388"/>
    <col min="5633" max="5633" width="7.33203125" style="388" customWidth="1"/>
    <col min="5634" max="5634" width="91.33203125" style="388" customWidth="1"/>
    <col min="5635" max="5635" width="26.6640625" style="388" customWidth="1"/>
    <col min="5636" max="5636" width="28.88671875" style="388" customWidth="1"/>
    <col min="5637" max="5639" width="24.44140625" style="388" customWidth="1"/>
    <col min="5640" max="5640" width="13.88671875" style="388" customWidth="1"/>
    <col min="5641" max="5888" width="8.88671875" style="388"/>
    <col min="5889" max="5889" width="7.33203125" style="388" customWidth="1"/>
    <col min="5890" max="5890" width="91.33203125" style="388" customWidth="1"/>
    <col min="5891" max="5891" width="26.6640625" style="388" customWidth="1"/>
    <col min="5892" max="5892" width="28.88671875" style="388" customWidth="1"/>
    <col min="5893" max="5895" width="24.44140625" style="388" customWidth="1"/>
    <col min="5896" max="5896" width="13.88671875" style="388" customWidth="1"/>
    <col min="5897" max="6144" width="8.88671875" style="388"/>
    <col min="6145" max="6145" width="7.33203125" style="388" customWidth="1"/>
    <col min="6146" max="6146" width="91.33203125" style="388" customWidth="1"/>
    <col min="6147" max="6147" width="26.6640625" style="388" customWidth="1"/>
    <col min="6148" max="6148" width="28.88671875" style="388" customWidth="1"/>
    <col min="6149" max="6151" width="24.44140625" style="388" customWidth="1"/>
    <col min="6152" max="6152" width="13.88671875" style="388" customWidth="1"/>
    <col min="6153" max="6400" width="8.88671875" style="388"/>
    <col min="6401" max="6401" width="7.33203125" style="388" customWidth="1"/>
    <col min="6402" max="6402" width="91.33203125" style="388" customWidth="1"/>
    <col min="6403" max="6403" width="26.6640625" style="388" customWidth="1"/>
    <col min="6404" max="6404" width="28.88671875" style="388" customWidth="1"/>
    <col min="6405" max="6407" width="24.44140625" style="388" customWidth="1"/>
    <col min="6408" max="6408" width="13.88671875" style="388" customWidth="1"/>
    <col min="6409" max="6656" width="8.88671875" style="388"/>
    <col min="6657" max="6657" width="7.33203125" style="388" customWidth="1"/>
    <col min="6658" max="6658" width="91.33203125" style="388" customWidth="1"/>
    <col min="6659" max="6659" width="26.6640625" style="388" customWidth="1"/>
    <col min="6660" max="6660" width="28.88671875" style="388" customWidth="1"/>
    <col min="6661" max="6663" width="24.44140625" style="388" customWidth="1"/>
    <col min="6664" max="6664" width="13.88671875" style="388" customWidth="1"/>
    <col min="6665" max="6912" width="8.88671875" style="388"/>
    <col min="6913" max="6913" width="7.33203125" style="388" customWidth="1"/>
    <col min="6914" max="6914" width="91.33203125" style="388" customWidth="1"/>
    <col min="6915" max="6915" width="26.6640625" style="388" customWidth="1"/>
    <col min="6916" max="6916" width="28.88671875" style="388" customWidth="1"/>
    <col min="6917" max="6919" width="24.44140625" style="388" customWidth="1"/>
    <col min="6920" max="6920" width="13.88671875" style="388" customWidth="1"/>
    <col min="6921" max="7168" width="8.88671875" style="388"/>
    <col min="7169" max="7169" width="7.33203125" style="388" customWidth="1"/>
    <col min="7170" max="7170" width="91.33203125" style="388" customWidth="1"/>
    <col min="7171" max="7171" width="26.6640625" style="388" customWidth="1"/>
    <col min="7172" max="7172" width="28.88671875" style="388" customWidth="1"/>
    <col min="7173" max="7175" width="24.44140625" style="388" customWidth="1"/>
    <col min="7176" max="7176" width="13.88671875" style="388" customWidth="1"/>
    <col min="7177" max="7424" width="8.88671875" style="388"/>
    <col min="7425" max="7425" width="7.33203125" style="388" customWidth="1"/>
    <col min="7426" max="7426" width="91.33203125" style="388" customWidth="1"/>
    <col min="7427" max="7427" width="26.6640625" style="388" customWidth="1"/>
    <col min="7428" max="7428" width="28.88671875" style="388" customWidth="1"/>
    <col min="7429" max="7431" width="24.44140625" style="388" customWidth="1"/>
    <col min="7432" max="7432" width="13.88671875" style="388" customWidth="1"/>
    <col min="7433" max="7680" width="8.88671875" style="388"/>
    <col min="7681" max="7681" width="7.33203125" style="388" customWidth="1"/>
    <col min="7682" max="7682" width="91.33203125" style="388" customWidth="1"/>
    <col min="7683" max="7683" width="26.6640625" style="388" customWidth="1"/>
    <col min="7684" max="7684" width="28.88671875" style="388" customWidth="1"/>
    <col min="7685" max="7687" width="24.44140625" style="388" customWidth="1"/>
    <col min="7688" max="7688" width="13.88671875" style="388" customWidth="1"/>
    <col min="7689" max="7936" width="8.88671875" style="388"/>
    <col min="7937" max="7937" width="7.33203125" style="388" customWidth="1"/>
    <col min="7938" max="7938" width="91.33203125" style="388" customWidth="1"/>
    <col min="7939" max="7939" width="26.6640625" style="388" customWidth="1"/>
    <col min="7940" max="7940" width="28.88671875" style="388" customWidth="1"/>
    <col min="7941" max="7943" width="24.44140625" style="388" customWidth="1"/>
    <col min="7944" max="7944" width="13.88671875" style="388" customWidth="1"/>
    <col min="7945" max="8192" width="8.88671875" style="388"/>
    <col min="8193" max="8193" width="7.33203125" style="388" customWidth="1"/>
    <col min="8194" max="8194" width="91.33203125" style="388" customWidth="1"/>
    <col min="8195" max="8195" width="26.6640625" style="388" customWidth="1"/>
    <col min="8196" max="8196" width="28.88671875" style="388" customWidth="1"/>
    <col min="8197" max="8199" width="24.44140625" style="388" customWidth="1"/>
    <col min="8200" max="8200" width="13.88671875" style="388" customWidth="1"/>
    <col min="8201" max="8448" width="8.88671875" style="388"/>
    <col min="8449" max="8449" width="7.33203125" style="388" customWidth="1"/>
    <col min="8450" max="8450" width="91.33203125" style="388" customWidth="1"/>
    <col min="8451" max="8451" width="26.6640625" style="388" customWidth="1"/>
    <col min="8452" max="8452" width="28.88671875" style="388" customWidth="1"/>
    <col min="8453" max="8455" width="24.44140625" style="388" customWidth="1"/>
    <col min="8456" max="8456" width="13.88671875" style="388" customWidth="1"/>
    <col min="8457" max="8704" width="8.88671875" style="388"/>
    <col min="8705" max="8705" width="7.33203125" style="388" customWidth="1"/>
    <col min="8706" max="8706" width="91.33203125" style="388" customWidth="1"/>
    <col min="8707" max="8707" width="26.6640625" style="388" customWidth="1"/>
    <col min="8708" max="8708" width="28.88671875" style="388" customWidth="1"/>
    <col min="8709" max="8711" width="24.44140625" style="388" customWidth="1"/>
    <col min="8712" max="8712" width="13.88671875" style="388" customWidth="1"/>
    <col min="8713" max="8960" width="8.88671875" style="388"/>
    <col min="8961" max="8961" width="7.33203125" style="388" customWidth="1"/>
    <col min="8962" max="8962" width="91.33203125" style="388" customWidth="1"/>
    <col min="8963" max="8963" width="26.6640625" style="388" customWidth="1"/>
    <col min="8964" max="8964" width="28.88671875" style="388" customWidth="1"/>
    <col min="8965" max="8967" width="24.44140625" style="388" customWidth="1"/>
    <col min="8968" max="8968" width="13.88671875" style="388" customWidth="1"/>
    <col min="8969" max="9216" width="8.88671875" style="388"/>
    <col min="9217" max="9217" width="7.33203125" style="388" customWidth="1"/>
    <col min="9218" max="9218" width="91.33203125" style="388" customWidth="1"/>
    <col min="9219" max="9219" width="26.6640625" style="388" customWidth="1"/>
    <col min="9220" max="9220" width="28.88671875" style="388" customWidth="1"/>
    <col min="9221" max="9223" width="24.44140625" style="388" customWidth="1"/>
    <col min="9224" max="9224" width="13.88671875" style="388" customWidth="1"/>
    <col min="9225" max="9472" width="8.88671875" style="388"/>
    <col min="9473" max="9473" width="7.33203125" style="388" customWidth="1"/>
    <col min="9474" max="9474" width="91.33203125" style="388" customWidth="1"/>
    <col min="9475" max="9475" width="26.6640625" style="388" customWidth="1"/>
    <col min="9476" max="9476" width="28.88671875" style="388" customWidth="1"/>
    <col min="9477" max="9479" width="24.44140625" style="388" customWidth="1"/>
    <col min="9480" max="9480" width="13.88671875" style="388" customWidth="1"/>
    <col min="9481" max="9728" width="8.88671875" style="388"/>
    <col min="9729" max="9729" width="7.33203125" style="388" customWidth="1"/>
    <col min="9730" max="9730" width="91.33203125" style="388" customWidth="1"/>
    <col min="9731" max="9731" width="26.6640625" style="388" customWidth="1"/>
    <col min="9732" max="9732" width="28.88671875" style="388" customWidth="1"/>
    <col min="9733" max="9735" width="24.44140625" style="388" customWidth="1"/>
    <col min="9736" max="9736" width="13.88671875" style="388" customWidth="1"/>
    <col min="9737" max="9984" width="8.88671875" style="388"/>
    <col min="9985" max="9985" width="7.33203125" style="388" customWidth="1"/>
    <col min="9986" max="9986" width="91.33203125" style="388" customWidth="1"/>
    <col min="9987" max="9987" width="26.6640625" style="388" customWidth="1"/>
    <col min="9988" max="9988" width="28.88671875" style="388" customWidth="1"/>
    <col min="9989" max="9991" width="24.44140625" style="388" customWidth="1"/>
    <col min="9992" max="9992" width="13.88671875" style="388" customWidth="1"/>
    <col min="9993" max="10240" width="8.88671875" style="388"/>
    <col min="10241" max="10241" width="7.33203125" style="388" customWidth="1"/>
    <col min="10242" max="10242" width="91.33203125" style="388" customWidth="1"/>
    <col min="10243" max="10243" width="26.6640625" style="388" customWidth="1"/>
    <col min="10244" max="10244" width="28.88671875" style="388" customWidth="1"/>
    <col min="10245" max="10247" width="24.44140625" style="388" customWidth="1"/>
    <col min="10248" max="10248" width="13.88671875" style="388" customWidth="1"/>
    <col min="10249" max="10496" width="8.88671875" style="388"/>
    <col min="10497" max="10497" width="7.33203125" style="388" customWidth="1"/>
    <col min="10498" max="10498" width="91.33203125" style="388" customWidth="1"/>
    <col min="10499" max="10499" width="26.6640625" style="388" customWidth="1"/>
    <col min="10500" max="10500" width="28.88671875" style="388" customWidth="1"/>
    <col min="10501" max="10503" width="24.44140625" style="388" customWidth="1"/>
    <col min="10504" max="10504" width="13.88671875" style="388" customWidth="1"/>
    <col min="10505" max="10752" width="8.88671875" style="388"/>
    <col min="10753" max="10753" width="7.33203125" style="388" customWidth="1"/>
    <col min="10754" max="10754" width="91.33203125" style="388" customWidth="1"/>
    <col min="10755" max="10755" width="26.6640625" style="388" customWidth="1"/>
    <col min="10756" max="10756" width="28.88671875" style="388" customWidth="1"/>
    <col min="10757" max="10759" width="24.44140625" style="388" customWidth="1"/>
    <col min="10760" max="10760" width="13.88671875" style="388" customWidth="1"/>
    <col min="10761" max="11008" width="8.88671875" style="388"/>
    <col min="11009" max="11009" width="7.33203125" style="388" customWidth="1"/>
    <col min="11010" max="11010" width="91.33203125" style="388" customWidth="1"/>
    <col min="11011" max="11011" width="26.6640625" style="388" customWidth="1"/>
    <col min="11012" max="11012" width="28.88671875" style="388" customWidth="1"/>
    <col min="11013" max="11015" width="24.44140625" style="388" customWidth="1"/>
    <col min="11016" max="11016" width="13.88671875" style="388" customWidth="1"/>
    <col min="11017" max="11264" width="8.88671875" style="388"/>
    <col min="11265" max="11265" width="7.33203125" style="388" customWidth="1"/>
    <col min="11266" max="11266" width="91.33203125" style="388" customWidth="1"/>
    <col min="11267" max="11267" width="26.6640625" style="388" customWidth="1"/>
    <col min="11268" max="11268" width="28.88671875" style="388" customWidth="1"/>
    <col min="11269" max="11271" width="24.44140625" style="388" customWidth="1"/>
    <col min="11272" max="11272" width="13.88671875" style="388" customWidth="1"/>
    <col min="11273" max="11520" width="8.88671875" style="388"/>
    <col min="11521" max="11521" width="7.33203125" style="388" customWidth="1"/>
    <col min="11522" max="11522" width="91.33203125" style="388" customWidth="1"/>
    <col min="11523" max="11523" width="26.6640625" style="388" customWidth="1"/>
    <col min="11524" max="11524" width="28.88671875" style="388" customWidth="1"/>
    <col min="11525" max="11527" width="24.44140625" style="388" customWidth="1"/>
    <col min="11528" max="11528" width="13.88671875" style="388" customWidth="1"/>
    <col min="11529" max="11776" width="8.88671875" style="388"/>
    <col min="11777" max="11777" width="7.33203125" style="388" customWidth="1"/>
    <col min="11778" max="11778" width="91.33203125" style="388" customWidth="1"/>
    <col min="11779" max="11779" width="26.6640625" style="388" customWidth="1"/>
    <col min="11780" max="11780" width="28.88671875" style="388" customWidth="1"/>
    <col min="11781" max="11783" width="24.44140625" style="388" customWidth="1"/>
    <col min="11784" max="11784" width="13.88671875" style="388" customWidth="1"/>
    <col min="11785" max="12032" width="8.88671875" style="388"/>
    <col min="12033" max="12033" width="7.33203125" style="388" customWidth="1"/>
    <col min="12034" max="12034" width="91.33203125" style="388" customWidth="1"/>
    <col min="12035" max="12035" width="26.6640625" style="388" customWidth="1"/>
    <col min="12036" max="12036" width="28.88671875" style="388" customWidth="1"/>
    <col min="12037" max="12039" width="24.44140625" style="388" customWidth="1"/>
    <col min="12040" max="12040" width="13.88671875" style="388" customWidth="1"/>
    <col min="12041" max="12288" width="8.88671875" style="388"/>
    <col min="12289" max="12289" width="7.33203125" style="388" customWidth="1"/>
    <col min="12290" max="12290" width="91.33203125" style="388" customWidth="1"/>
    <col min="12291" max="12291" width="26.6640625" style="388" customWidth="1"/>
    <col min="12292" max="12292" width="28.88671875" style="388" customWidth="1"/>
    <col min="12293" max="12295" width="24.44140625" style="388" customWidth="1"/>
    <col min="12296" max="12296" width="13.88671875" style="388" customWidth="1"/>
    <col min="12297" max="12544" width="8.88671875" style="388"/>
    <col min="12545" max="12545" width="7.33203125" style="388" customWidth="1"/>
    <col min="12546" max="12546" width="91.33203125" style="388" customWidth="1"/>
    <col min="12547" max="12547" width="26.6640625" style="388" customWidth="1"/>
    <col min="12548" max="12548" width="28.88671875" style="388" customWidth="1"/>
    <col min="12549" max="12551" width="24.44140625" style="388" customWidth="1"/>
    <col min="12552" max="12552" width="13.88671875" style="388" customWidth="1"/>
    <col min="12553" max="12800" width="8.88671875" style="388"/>
    <col min="12801" max="12801" width="7.33203125" style="388" customWidth="1"/>
    <col min="12802" max="12802" width="91.33203125" style="388" customWidth="1"/>
    <col min="12803" max="12803" width="26.6640625" style="388" customWidth="1"/>
    <col min="12804" max="12804" width="28.88671875" style="388" customWidth="1"/>
    <col min="12805" max="12807" width="24.44140625" style="388" customWidth="1"/>
    <col min="12808" max="12808" width="13.88671875" style="388" customWidth="1"/>
    <col min="12809" max="13056" width="8.88671875" style="388"/>
    <col min="13057" max="13057" width="7.33203125" style="388" customWidth="1"/>
    <col min="13058" max="13058" width="91.33203125" style="388" customWidth="1"/>
    <col min="13059" max="13059" width="26.6640625" style="388" customWidth="1"/>
    <col min="13060" max="13060" width="28.88671875" style="388" customWidth="1"/>
    <col min="13061" max="13063" width="24.44140625" style="388" customWidth="1"/>
    <col min="13064" max="13064" width="13.88671875" style="388" customWidth="1"/>
    <col min="13065" max="13312" width="8.88671875" style="388"/>
    <col min="13313" max="13313" width="7.33203125" style="388" customWidth="1"/>
    <col min="13314" max="13314" width="91.33203125" style="388" customWidth="1"/>
    <col min="13315" max="13315" width="26.6640625" style="388" customWidth="1"/>
    <col min="13316" max="13316" width="28.88671875" style="388" customWidth="1"/>
    <col min="13317" max="13319" width="24.44140625" style="388" customWidth="1"/>
    <col min="13320" max="13320" width="13.88671875" style="388" customWidth="1"/>
    <col min="13321" max="13568" width="8.88671875" style="388"/>
    <col min="13569" max="13569" width="7.33203125" style="388" customWidth="1"/>
    <col min="13570" max="13570" width="91.33203125" style="388" customWidth="1"/>
    <col min="13571" max="13571" width="26.6640625" style="388" customWidth="1"/>
    <col min="13572" max="13572" width="28.88671875" style="388" customWidth="1"/>
    <col min="13573" max="13575" width="24.44140625" style="388" customWidth="1"/>
    <col min="13576" max="13576" width="13.88671875" style="388" customWidth="1"/>
    <col min="13577" max="13824" width="8.88671875" style="388"/>
    <col min="13825" max="13825" width="7.33203125" style="388" customWidth="1"/>
    <col min="13826" max="13826" width="91.33203125" style="388" customWidth="1"/>
    <col min="13827" max="13827" width="26.6640625" style="388" customWidth="1"/>
    <col min="13828" max="13828" width="28.88671875" style="388" customWidth="1"/>
    <col min="13829" max="13831" width="24.44140625" style="388" customWidth="1"/>
    <col min="13832" max="13832" width="13.88671875" style="388" customWidth="1"/>
    <col min="13833" max="14080" width="8.88671875" style="388"/>
    <col min="14081" max="14081" width="7.33203125" style="388" customWidth="1"/>
    <col min="14082" max="14082" width="91.33203125" style="388" customWidth="1"/>
    <col min="14083" max="14083" width="26.6640625" style="388" customWidth="1"/>
    <col min="14084" max="14084" width="28.88671875" style="388" customWidth="1"/>
    <col min="14085" max="14087" width="24.44140625" style="388" customWidth="1"/>
    <col min="14088" max="14088" width="13.88671875" style="388" customWidth="1"/>
    <col min="14089" max="14336" width="8.88671875" style="388"/>
    <col min="14337" max="14337" width="7.33203125" style="388" customWidth="1"/>
    <col min="14338" max="14338" width="91.33203125" style="388" customWidth="1"/>
    <col min="14339" max="14339" width="26.6640625" style="388" customWidth="1"/>
    <col min="14340" max="14340" width="28.88671875" style="388" customWidth="1"/>
    <col min="14341" max="14343" width="24.44140625" style="388" customWidth="1"/>
    <col min="14344" max="14344" width="13.88671875" style="388" customWidth="1"/>
    <col min="14345" max="14592" width="8.88671875" style="388"/>
    <col min="14593" max="14593" width="7.33203125" style="388" customWidth="1"/>
    <col min="14594" max="14594" width="91.33203125" style="388" customWidth="1"/>
    <col min="14595" max="14595" width="26.6640625" style="388" customWidth="1"/>
    <col min="14596" max="14596" width="28.88671875" style="388" customWidth="1"/>
    <col min="14597" max="14599" width="24.44140625" style="388" customWidth="1"/>
    <col min="14600" max="14600" width="13.88671875" style="388" customWidth="1"/>
    <col min="14601" max="14848" width="8.88671875" style="388"/>
    <col min="14849" max="14849" width="7.33203125" style="388" customWidth="1"/>
    <col min="14850" max="14850" width="91.33203125" style="388" customWidth="1"/>
    <col min="14851" max="14851" width="26.6640625" style="388" customWidth="1"/>
    <col min="14852" max="14852" width="28.88671875" style="388" customWidth="1"/>
    <col min="14853" max="14855" width="24.44140625" style="388" customWidth="1"/>
    <col min="14856" max="14856" width="13.88671875" style="388" customWidth="1"/>
    <col min="14857" max="15104" width="8.88671875" style="388"/>
    <col min="15105" max="15105" width="7.33203125" style="388" customWidth="1"/>
    <col min="15106" max="15106" width="91.33203125" style="388" customWidth="1"/>
    <col min="15107" max="15107" width="26.6640625" style="388" customWidth="1"/>
    <col min="15108" max="15108" width="28.88671875" style="388" customWidth="1"/>
    <col min="15109" max="15111" width="24.44140625" style="388" customWidth="1"/>
    <col min="15112" max="15112" width="13.88671875" style="388" customWidth="1"/>
    <col min="15113" max="15360" width="8.88671875" style="388"/>
    <col min="15361" max="15361" width="7.33203125" style="388" customWidth="1"/>
    <col min="15362" max="15362" width="91.33203125" style="388" customWidth="1"/>
    <col min="15363" max="15363" width="26.6640625" style="388" customWidth="1"/>
    <col min="15364" max="15364" width="28.88671875" style="388" customWidth="1"/>
    <col min="15365" max="15367" width="24.44140625" style="388" customWidth="1"/>
    <col min="15368" max="15368" width="13.88671875" style="388" customWidth="1"/>
    <col min="15369" max="15616" width="8.88671875" style="388"/>
    <col min="15617" max="15617" width="7.33203125" style="388" customWidth="1"/>
    <col min="15618" max="15618" width="91.33203125" style="388" customWidth="1"/>
    <col min="15619" max="15619" width="26.6640625" style="388" customWidth="1"/>
    <col min="15620" max="15620" width="28.88671875" style="388" customWidth="1"/>
    <col min="15621" max="15623" width="24.44140625" style="388" customWidth="1"/>
    <col min="15624" max="15624" width="13.88671875" style="388" customWidth="1"/>
    <col min="15625" max="15872" width="8.88671875" style="388"/>
    <col min="15873" max="15873" width="7.33203125" style="388" customWidth="1"/>
    <col min="15874" max="15874" width="91.33203125" style="388" customWidth="1"/>
    <col min="15875" max="15875" width="26.6640625" style="388" customWidth="1"/>
    <col min="15876" max="15876" width="28.88671875" style="388" customWidth="1"/>
    <col min="15877" max="15879" width="24.44140625" style="388" customWidth="1"/>
    <col min="15880" max="15880" width="13.88671875" style="388" customWidth="1"/>
    <col min="15881" max="16128" width="8.88671875" style="388"/>
    <col min="16129" max="16129" width="7.33203125" style="388" customWidth="1"/>
    <col min="16130" max="16130" width="91.33203125" style="388" customWidth="1"/>
    <col min="16131" max="16131" width="26.6640625" style="388" customWidth="1"/>
    <col min="16132" max="16132" width="28.88671875" style="388" customWidth="1"/>
    <col min="16133" max="16135" width="24.44140625" style="388" customWidth="1"/>
    <col min="16136" max="16136" width="13.88671875" style="388" customWidth="1"/>
    <col min="16137" max="16384" width="8.88671875" style="388"/>
  </cols>
  <sheetData>
    <row r="1" spans="1:11" x14ac:dyDescent="0.35">
      <c r="A1" s="387"/>
      <c r="B1" s="387"/>
      <c r="C1" s="387"/>
      <c r="D1" s="72" t="s">
        <v>685</v>
      </c>
    </row>
    <row r="2" spans="1:11" ht="12.75" customHeight="1" x14ac:dyDescent="0.35">
      <c r="A2" s="387"/>
      <c r="B2" s="387"/>
      <c r="C2" s="387"/>
      <c r="D2" s="387"/>
    </row>
    <row r="3" spans="1:11" ht="51" customHeight="1" x14ac:dyDescent="0.35">
      <c r="A3" s="1219" t="s">
        <v>1038</v>
      </c>
      <c r="B3" s="1219"/>
      <c r="C3" s="1219"/>
      <c r="D3" s="121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541"/>
      <c r="I4" s="409"/>
      <c r="J4" s="542"/>
      <c r="K4" s="1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543"/>
      <c r="I5" s="572"/>
      <c r="J5" s="572"/>
      <c r="K5" s="10"/>
    </row>
    <row r="6" spans="1:11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536"/>
      <c r="I6" s="412"/>
      <c r="J6" s="412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36"/>
      <c r="I7" s="412"/>
      <c r="J7" s="412"/>
      <c r="K7" s="5"/>
    </row>
    <row r="8" spans="1:11" x14ac:dyDescent="0.35">
      <c r="A8" s="389"/>
      <c r="B8" s="387"/>
      <c r="C8" s="387"/>
      <c r="D8" s="387"/>
    </row>
    <row r="9" spans="1:11" s="390" customFormat="1" ht="15.75" customHeight="1" x14ac:dyDescent="0.3">
      <c r="A9" s="1212" t="s">
        <v>282</v>
      </c>
      <c r="B9" s="1212" t="s">
        <v>385</v>
      </c>
      <c r="C9" s="1212" t="s">
        <v>261</v>
      </c>
      <c r="D9" s="1212" t="s">
        <v>349</v>
      </c>
      <c r="H9" s="536"/>
      <c r="I9" s="559"/>
      <c r="J9" s="559"/>
    </row>
    <row r="10" spans="1:11" s="390" customFormat="1" ht="15.75" customHeight="1" x14ac:dyDescent="0.3">
      <c r="A10" s="1220"/>
      <c r="B10" s="1220"/>
      <c r="C10" s="1220"/>
      <c r="D10" s="1220"/>
    </row>
    <row r="11" spans="1:11" s="390" customFormat="1" ht="15.75" customHeight="1" x14ac:dyDescent="0.3">
      <c r="A11" s="1213"/>
      <c r="B11" s="1213"/>
      <c r="C11" s="1213"/>
      <c r="D11" s="1213"/>
      <c r="H11" s="536"/>
    </row>
    <row r="12" spans="1:11" s="390" customFormat="1" ht="34.799999999999997" x14ac:dyDescent="0.3">
      <c r="A12" s="364">
        <v>1</v>
      </c>
      <c r="B12" s="364">
        <v>2</v>
      </c>
      <c r="C12" s="365">
        <v>3</v>
      </c>
      <c r="D12" s="366">
        <v>4</v>
      </c>
      <c r="E12" s="613" t="s">
        <v>357</v>
      </c>
      <c r="F12" s="613" t="s">
        <v>302</v>
      </c>
      <c r="G12" s="613" t="s">
        <v>303</v>
      </c>
      <c r="H12" s="536" t="s">
        <v>1036</v>
      </c>
      <c r="I12" s="614" t="s">
        <v>1017</v>
      </c>
      <c r="J12" s="614"/>
    </row>
    <row r="13" spans="1:11" s="390" customFormat="1" x14ac:dyDescent="0.35">
      <c r="A13" s="1208" t="s">
        <v>999</v>
      </c>
      <c r="B13" s="1208"/>
      <c r="C13" s="1208"/>
      <c r="D13" s="1208"/>
      <c r="E13" s="507" t="s">
        <v>1033</v>
      </c>
      <c r="F13" s="615"/>
      <c r="G13" s="615"/>
      <c r="H13" s="536"/>
      <c r="I13" s="396" t="s">
        <v>1012</v>
      </c>
      <c r="J13" s="396" t="s">
        <v>1013</v>
      </c>
    </row>
    <row r="14" spans="1:11" s="397" customFormat="1" x14ac:dyDescent="0.35">
      <c r="A14" s="367">
        <v>1</v>
      </c>
      <c r="B14" s="398" t="s">
        <v>1057</v>
      </c>
      <c r="C14" s="368"/>
      <c r="D14" s="369"/>
      <c r="E14" s="400"/>
      <c r="F14" s="360"/>
      <c r="G14" s="360">
        <f>D14-F14</f>
        <v>0</v>
      </c>
      <c r="H14" s="536"/>
      <c r="I14" s="606"/>
      <c r="J14" s="606"/>
    </row>
    <row r="15" spans="1:11" s="397" customFormat="1" x14ac:dyDescent="0.35">
      <c r="A15" s="367"/>
      <c r="B15" s="89"/>
      <c r="C15" s="368"/>
      <c r="D15" s="369"/>
      <c r="E15" s="400"/>
      <c r="F15" s="360"/>
      <c r="G15" s="360">
        <f t="shared" ref="G15:G19" si="0">D15-F15</f>
        <v>0</v>
      </c>
      <c r="H15" s="536"/>
      <c r="I15" s="606"/>
      <c r="J15" s="606"/>
    </row>
    <row r="16" spans="1:11" s="397" customFormat="1" x14ac:dyDescent="0.35">
      <c r="A16" s="367"/>
      <c r="B16" s="89"/>
      <c r="C16" s="368"/>
      <c r="D16" s="369"/>
      <c r="E16" s="400"/>
      <c r="F16" s="360"/>
      <c r="G16" s="360">
        <f t="shared" si="0"/>
        <v>0</v>
      </c>
      <c r="H16" s="536"/>
      <c r="I16" s="606"/>
      <c r="J16" s="606"/>
    </row>
    <row r="17" spans="1:10" s="397" customFormat="1" x14ac:dyDescent="0.35">
      <c r="A17" s="367"/>
      <c r="B17" s="89"/>
      <c r="C17" s="368"/>
      <c r="D17" s="369"/>
      <c r="E17" s="400"/>
      <c r="F17" s="360"/>
      <c r="G17" s="360">
        <f t="shared" si="0"/>
        <v>0</v>
      </c>
      <c r="H17" s="536"/>
      <c r="I17" s="606"/>
      <c r="J17" s="606"/>
    </row>
    <row r="18" spans="1:10" s="397" customFormat="1" x14ac:dyDescent="0.35">
      <c r="A18" s="367"/>
      <c r="B18" s="89"/>
      <c r="C18" s="368"/>
      <c r="D18" s="369"/>
      <c r="E18" s="400"/>
      <c r="F18" s="360"/>
      <c r="G18" s="360">
        <f t="shared" si="0"/>
        <v>0</v>
      </c>
      <c r="H18" s="536"/>
      <c r="I18" s="606"/>
      <c r="J18" s="606"/>
    </row>
    <row r="19" spans="1:10" s="397" customFormat="1" x14ac:dyDescent="0.35">
      <c r="A19" s="367"/>
      <c r="B19" s="89"/>
      <c r="C19" s="368"/>
      <c r="D19" s="369"/>
      <c r="E19" s="400"/>
      <c r="F19" s="360"/>
      <c r="G19" s="360">
        <f t="shared" si="0"/>
        <v>0</v>
      </c>
      <c r="H19" s="536"/>
      <c r="I19" s="606"/>
      <c r="J19" s="606"/>
    </row>
    <row r="20" spans="1:10" ht="17.399999999999999" x14ac:dyDescent="0.3">
      <c r="A20" s="616"/>
      <c r="B20" s="617" t="s">
        <v>295</v>
      </c>
      <c r="C20" s="618" t="s">
        <v>305</v>
      </c>
      <c r="D20" s="619">
        <f>SUM(D14:D19)</f>
        <v>0</v>
      </c>
      <c r="E20" s="362" t="s">
        <v>365</v>
      </c>
      <c r="F20" s="362">
        <f>SUM(F14:F19)</f>
        <v>0</v>
      </c>
      <c r="G20" s="362">
        <f>SUM(G14:G19)</f>
        <v>0</v>
      </c>
      <c r="H20" s="536">
        <f>SUM(H14:H19)</f>
        <v>0</v>
      </c>
      <c r="I20" s="394">
        <f t="shared" ref="I20:J20" si="1">SUM(I14:I19)</f>
        <v>0</v>
      </c>
      <c r="J20" s="394">
        <f t="shared" si="1"/>
        <v>0</v>
      </c>
    </row>
    <row r="21" spans="1:10" x14ac:dyDescent="0.35">
      <c r="A21" s="1208" t="s">
        <v>489</v>
      </c>
      <c r="B21" s="1208"/>
      <c r="C21" s="1208"/>
      <c r="D21" s="1208"/>
      <c r="E21" s="471" t="s">
        <v>1002</v>
      </c>
      <c r="F21" s="615"/>
      <c r="G21" s="615"/>
    </row>
    <row r="22" spans="1:10" s="397" customFormat="1" x14ac:dyDescent="0.35">
      <c r="A22" s="620">
        <v>1</v>
      </c>
      <c r="B22" s="398" t="s">
        <v>1057</v>
      </c>
      <c r="C22" s="621"/>
      <c r="D22" s="622"/>
      <c r="E22" s="400"/>
      <c r="F22" s="360"/>
      <c r="G22" s="360">
        <f>D22-F22</f>
        <v>0</v>
      </c>
      <c r="H22" s="536"/>
      <c r="I22" s="606"/>
      <c r="J22" s="606"/>
    </row>
    <row r="23" spans="1:10" s="397" customFormat="1" x14ac:dyDescent="0.35">
      <c r="A23" s="367"/>
      <c r="B23" s="89"/>
      <c r="C23" s="368"/>
      <c r="D23" s="369"/>
      <c r="E23" s="400"/>
      <c r="F23" s="360"/>
      <c r="G23" s="360">
        <f t="shared" ref="G23:G27" si="2">D23-F23</f>
        <v>0</v>
      </c>
      <c r="H23" s="536"/>
      <c r="I23" s="606"/>
      <c r="J23" s="606"/>
    </row>
    <row r="24" spans="1:10" s="397" customFormat="1" x14ac:dyDescent="0.35">
      <c r="A24" s="367"/>
      <c r="B24" s="89"/>
      <c r="C24" s="368"/>
      <c r="D24" s="369"/>
      <c r="E24" s="400"/>
      <c r="F24" s="360"/>
      <c r="G24" s="360">
        <f t="shared" si="2"/>
        <v>0</v>
      </c>
      <c r="H24" s="536"/>
    </row>
    <row r="25" spans="1:10" s="397" customFormat="1" x14ac:dyDescent="0.35">
      <c r="A25" s="367"/>
      <c r="B25" s="89"/>
      <c r="C25" s="368"/>
      <c r="D25" s="369"/>
      <c r="E25" s="400"/>
      <c r="F25" s="360"/>
      <c r="G25" s="360">
        <f t="shared" si="2"/>
        <v>0</v>
      </c>
      <c r="H25" s="536"/>
      <c r="I25" s="606"/>
      <c r="J25" s="606"/>
    </row>
    <row r="26" spans="1:10" s="397" customFormat="1" x14ac:dyDescent="0.35">
      <c r="A26" s="367"/>
      <c r="B26" s="89"/>
      <c r="C26" s="368"/>
      <c r="D26" s="369"/>
      <c r="E26" s="400"/>
      <c r="F26" s="360"/>
      <c r="G26" s="360">
        <f t="shared" si="2"/>
        <v>0</v>
      </c>
      <c r="H26" s="536"/>
      <c r="I26" s="609"/>
      <c r="J26" s="609"/>
    </row>
    <row r="27" spans="1:10" s="397" customFormat="1" x14ac:dyDescent="0.35">
      <c r="A27" s="367"/>
      <c r="B27" s="89"/>
      <c r="C27" s="368"/>
      <c r="D27" s="369"/>
      <c r="E27" s="400"/>
      <c r="F27" s="360"/>
      <c r="G27" s="360">
        <f t="shared" si="2"/>
        <v>0</v>
      </c>
      <c r="H27" s="536"/>
      <c r="I27" s="606"/>
      <c r="J27" s="606"/>
    </row>
    <row r="28" spans="1:10" ht="17.399999999999999" x14ac:dyDescent="0.3">
      <c r="A28" s="371"/>
      <c r="B28" s="372" t="s">
        <v>295</v>
      </c>
      <c r="C28" s="373" t="s">
        <v>305</v>
      </c>
      <c r="D28" s="97">
        <f>SUM(D22:D27)</f>
        <v>0</v>
      </c>
      <c r="E28" s="362" t="s">
        <v>365</v>
      </c>
      <c r="F28" s="362">
        <f>SUM(F22:F27)</f>
        <v>0</v>
      </c>
      <c r="G28" s="362">
        <f>SUM(G22:G27)</f>
        <v>0</v>
      </c>
      <c r="H28" s="536">
        <f>SUM(H22:H27)</f>
        <v>0</v>
      </c>
      <c r="I28" s="394">
        <f t="shared" ref="I28:J28" si="3">SUM(I22:I27)</f>
        <v>0</v>
      </c>
      <c r="J28" s="394">
        <f t="shared" si="3"/>
        <v>0</v>
      </c>
    </row>
    <row r="29" spans="1:10" ht="17.399999999999999" x14ac:dyDescent="0.3">
      <c r="A29" s="623"/>
      <c r="B29" s="624"/>
      <c r="C29" s="625"/>
      <c r="D29" s="602"/>
      <c r="E29" s="296" t="s">
        <v>386</v>
      </c>
      <c r="F29" s="610">
        <f>F20+F28</f>
        <v>0</v>
      </c>
      <c r="G29" s="610">
        <f>G20+G28</f>
        <v>0</v>
      </c>
      <c r="H29" s="536">
        <f>H20+H28</f>
        <v>0</v>
      </c>
      <c r="I29" s="394">
        <f t="shared" ref="I29:J29" si="4">I20+I28</f>
        <v>0</v>
      </c>
      <c r="J29" s="394">
        <f t="shared" si="4"/>
        <v>0</v>
      </c>
    </row>
    <row r="30" spans="1:10" x14ac:dyDescent="0.35">
      <c r="A30" s="623"/>
      <c r="B30" s="624"/>
      <c r="C30" s="625"/>
      <c r="D30" s="602"/>
      <c r="E30" s="615"/>
      <c r="F30" s="615"/>
      <c r="G30" s="615"/>
    </row>
    <row r="31" spans="1:10" x14ac:dyDescent="0.35">
      <c r="A31" s="34" t="s">
        <v>671</v>
      </c>
      <c r="B31" s="35"/>
      <c r="C31" s="115"/>
      <c r="D31" s="115" t="s">
        <v>1143</v>
      </c>
      <c r="E31" s="35"/>
      <c r="F31" s="249"/>
      <c r="G31" s="35"/>
    </row>
    <row r="32" spans="1:10" x14ac:dyDescent="0.35">
      <c r="A32" s="249"/>
      <c r="B32" s="66"/>
      <c r="C32" s="67" t="s">
        <v>131</v>
      </c>
      <c r="D32" s="67" t="s">
        <v>132</v>
      </c>
      <c r="E32" s="66"/>
      <c r="F32" s="249"/>
      <c r="G32" s="66"/>
    </row>
    <row r="33" spans="1:7" x14ac:dyDescent="0.35">
      <c r="A33" s="66"/>
      <c r="B33" s="63"/>
      <c r="C33" s="63"/>
      <c r="D33" s="63"/>
      <c r="E33" s="63"/>
      <c r="F33" s="249"/>
      <c r="G33" s="63"/>
    </row>
    <row r="34" spans="1:7" x14ac:dyDescent="0.35">
      <c r="A34" s="34" t="s">
        <v>133</v>
      </c>
      <c r="B34" s="35"/>
      <c r="C34" s="115"/>
      <c r="D34" s="115" t="s">
        <v>1144</v>
      </c>
      <c r="E34" s="35"/>
      <c r="F34" s="249"/>
      <c r="G34" s="35"/>
    </row>
    <row r="35" spans="1:7" x14ac:dyDescent="0.35">
      <c r="A35" s="249"/>
      <c r="B35" s="66"/>
      <c r="C35" s="67" t="s">
        <v>131</v>
      </c>
      <c r="D35" s="67" t="s">
        <v>132</v>
      </c>
      <c r="E35" s="66"/>
      <c r="F35" s="249"/>
      <c r="G35" s="66"/>
    </row>
    <row r="37" spans="1:7" x14ac:dyDescent="0.35">
      <c r="B37" s="298" t="s">
        <v>1055</v>
      </c>
    </row>
    <row r="38" spans="1:7" x14ac:dyDescent="0.35">
      <c r="B38" s="298" t="s">
        <v>1034</v>
      </c>
    </row>
    <row r="201" spans="8:8" x14ac:dyDescent="0.35">
      <c r="H201" s="563"/>
    </row>
    <row r="202" spans="8:8" x14ac:dyDescent="0.35">
      <c r="H202" s="564"/>
    </row>
    <row r="203" spans="8:8" x14ac:dyDescent="0.35">
      <c r="H203" s="563"/>
    </row>
    <row r="204" spans="8:8" x14ac:dyDescent="0.35">
      <c r="H204" s="563"/>
    </row>
    <row r="205" spans="8:8" x14ac:dyDescent="0.35">
      <c r="H205" s="564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6">
    <tabColor rgb="FFFFC000"/>
    <pageSetUpPr fitToPage="1"/>
  </sheetPr>
  <dimension ref="A1:K205"/>
  <sheetViews>
    <sheetView view="pageBreakPreview" zoomScale="70" zoomScaleSheetLayoutView="70" workbookViewId="0">
      <selection sqref="A1:XFD1048576"/>
    </sheetView>
  </sheetViews>
  <sheetFormatPr defaultColWidth="8.88671875" defaultRowHeight="18" x14ac:dyDescent="0.35"/>
  <cols>
    <col min="1" max="1" width="7.33203125" style="388" customWidth="1"/>
    <col min="2" max="2" width="91.33203125" style="388" customWidth="1"/>
    <col min="3" max="3" width="26.6640625" style="388" customWidth="1"/>
    <col min="4" max="4" width="28.88671875" style="388" customWidth="1"/>
    <col min="5" max="7" width="24.44140625" style="388" customWidth="1"/>
    <col min="8" max="8" width="35.44140625" style="536" customWidth="1"/>
    <col min="9" max="10" width="29.109375" style="606" customWidth="1"/>
    <col min="11" max="256" width="8.88671875" style="388"/>
    <col min="257" max="257" width="7.33203125" style="388" customWidth="1"/>
    <col min="258" max="258" width="91.33203125" style="388" customWidth="1"/>
    <col min="259" max="259" width="26.6640625" style="388" customWidth="1"/>
    <col min="260" max="260" width="28.88671875" style="388" customWidth="1"/>
    <col min="261" max="263" width="24.44140625" style="388" customWidth="1"/>
    <col min="264" max="264" width="13.88671875" style="388" customWidth="1"/>
    <col min="265" max="512" width="8.88671875" style="388"/>
    <col min="513" max="513" width="7.33203125" style="388" customWidth="1"/>
    <col min="514" max="514" width="91.33203125" style="388" customWidth="1"/>
    <col min="515" max="515" width="26.6640625" style="388" customWidth="1"/>
    <col min="516" max="516" width="28.88671875" style="388" customWidth="1"/>
    <col min="517" max="519" width="24.44140625" style="388" customWidth="1"/>
    <col min="520" max="520" width="13.88671875" style="388" customWidth="1"/>
    <col min="521" max="768" width="8.88671875" style="388"/>
    <col min="769" max="769" width="7.33203125" style="388" customWidth="1"/>
    <col min="770" max="770" width="91.33203125" style="388" customWidth="1"/>
    <col min="771" max="771" width="26.6640625" style="388" customWidth="1"/>
    <col min="772" max="772" width="28.88671875" style="388" customWidth="1"/>
    <col min="773" max="775" width="24.44140625" style="388" customWidth="1"/>
    <col min="776" max="776" width="13.88671875" style="388" customWidth="1"/>
    <col min="777" max="1024" width="8.88671875" style="388"/>
    <col min="1025" max="1025" width="7.33203125" style="388" customWidth="1"/>
    <col min="1026" max="1026" width="91.33203125" style="388" customWidth="1"/>
    <col min="1027" max="1027" width="26.6640625" style="388" customWidth="1"/>
    <col min="1028" max="1028" width="28.88671875" style="388" customWidth="1"/>
    <col min="1029" max="1031" width="24.44140625" style="388" customWidth="1"/>
    <col min="1032" max="1032" width="13.88671875" style="388" customWidth="1"/>
    <col min="1033" max="1280" width="8.88671875" style="388"/>
    <col min="1281" max="1281" width="7.33203125" style="388" customWidth="1"/>
    <col min="1282" max="1282" width="91.33203125" style="388" customWidth="1"/>
    <col min="1283" max="1283" width="26.6640625" style="388" customWidth="1"/>
    <col min="1284" max="1284" width="28.88671875" style="388" customWidth="1"/>
    <col min="1285" max="1287" width="24.44140625" style="388" customWidth="1"/>
    <col min="1288" max="1288" width="13.88671875" style="388" customWidth="1"/>
    <col min="1289" max="1536" width="8.88671875" style="388"/>
    <col min="1537" max="1537" width="7.33203125" style="388" customWidth="1"/>
    <col min="1538" max="1538" width="91.33203125" style="388" customWidth="1"/>
    <col min="1539" max="1539" width="26.6640625" style="388" customWidth="1"/>
    <col min="1540" max="1540" width="28.88671875" style="388" customWidth="1"/>
    <col min="1541" max="1543" width="24.44140625" style="388" customWidth="1"/>
    <col min="1544" max="1544" width="13.88671875" style="388" customWidth="1"/>
    <col min="1545" max="1792" width="8.88671875" style="388"/>
    <col min="1793" max="1793" width="7.33203125" style="388" customWidth="1"/>
    <col min="1794" max="1794" width="91.33203125" style="388" customWidth="1"/>
    <col min="1795" max="1795" width="26.6640625" style="388" customWidth="1"/>
    <col min="1796" max="1796" width="28.88671875" style="388" customWidth="1"/>
    <col min="1797" max="1799" width="24.44140625" style="388" customWidth="1"/>
    <col min="1800" max="1800" width="13.88671875" style="388" customWidth="1"/>
    <col min="1801" max="2048" width="8.88671875" style="388"/>
    <col min="2049" max="2049" width="7.33203125" style="388" customWidth="1"/>
    <col min="2050" max="2050" width="91.33203125" style="388" customWidth="1"/>
    <col min="2051" max="2051" width="26.6640625" style="388" customWidth="1"/>
    <col min="2052" max="2052" width="28.88671875" style="388" customWidth="1"/>
    <col min="2053" max="2055" width="24.44140625" style="388" customWidth="1"/>
    <col min="2056" max="2056" width="13.88671875" style="388" customWidth="1"/>
    <col min="2057" max="2304" width="8.88671875" style="388"/>
    <col min="2305" max="2305" width="7.33203125" style="388" customWidth="1"/>
    <col min="2306" max="2306" width="91.33203125" style="388" customWidth="1"/>
    <col min="2307" max="2307" width="26.6640625" style="388" customWidth="1"/>
    <col min="2308" max="2308" width="28.88671875" style="388" customWidth="1"/>
    <col min="2309" max="2311" width="24.44140625" style="388" customWidth="1"/>
    <col min="2312" max="2312" width="13.88671875" style="388" customWidth="1"/>
    <col min="2313" max="2560" width="8.88671875" style="388"/>
    <col min="2561" max="2561" width="7.33203125" style="388" customWidth="1"/>
    <col min="2562" max="2562" width="91.33203125" style="388" customWidth="1"/>
    <col min="2563" max="2563" width="26.6640625" style="388" customWidth="1"/>
    <col min="2564" max="2564" width="28.88671875" style="388" customWidth="1"/>
    <col min="2565" max="2567" width="24.44140625" style="388" customWidth="1"/>
    <col min="2568" max="2568" width="13.88671875" style="388" customWidth="1"/>
    <col min="2569" max="2816" width="8.88671875" style="388"/>
    <col min="2817" max="2817" width="7.33203125" style="388" customWidth="1"/>
    <col min="2818" max="2818" width="91.33203125" style="388" customWidth="1"/>
    <col min="2819" max="2819" width="26.6640625" style="388" customWidth="1"/>
    <col min="2820" max="2820" width="28.88671875" style="388" customWidth="1"/>
    <col min="2821" max="2823" width="24.44140625" style="388" customWidth="1"/>
    <col min="2824" max="2824" width="13.88671875" style="388" customWidth="1"/>
    <col min="2825" max="3072" width="8.88671875" style="388"/>
    <col min="3073" max="3073" width="7.33203125" style="388" customWidth="1"/>
    <col min="3074" max="3074" width="91.33203125" style="388" customWidth="1"/>
    <col min="3075" max="3075" width="26.6640625" style="388" customWidth="1"/>
    <col min="3076" max="3076" width="28.88671875" style="388" customWidth="1"/>
    <col min="3077" max="3079" width="24.44140625" style="388" customWidth="1"/>
    <col min="3080" max="3080" width="13.88671875" style="388" customWidth="1"/>
    <col min="3081" max="3328" width="8.88671875" style="388"/>
    <col min="3329" max="3329" width="7.33203125" style="388" customWidth="1"/>
    <col min="3330" max="3330" width="91.33203125" style="388" customWidth="1"/>
    <col min="3331" max="3331" width="26.6640625" style="388" customWidth="1"/>
    <col min="3332" max="3332" width="28.88671875" style="388" customWidth="1"/>
    <col min="3333" max="3335" width="24.44140625" style="388" customWidth="1"/>
    <col min="3336" max="3336" width="13.88671875" style="388" customWidth="1"/>
    <col min="3337" max="3584" width="8.88671875" style="388"/>
    <col min="3585" max="3585" width="7.33203125" style="388" customWidth="1"/>
    <col min="3586" max="3586" width="91.33203125" style="388" customWidth="1"/>
    <col min="3587" max="3587" width="26.6640625" style="388" customWidth="1"/>
    <col min="3588" max="3588" width="28.88671875" style="388" customWidth="1"/>
    <col min="3589" max="3591" width="24.44140625" style="388" customWidth="1"/>
    <col min="3592" max="3592" width="13.88671875" style="388" customWidth="1"/>
    <col min="3593" max="3840" width="8.88671875" style="388"/>
    <col min="3841" max="3841" width="7.33203125" style="388" customWidth="1"/>
    <col min="3842" max="3842" width="91.33203125" style="388" customWidth="1"/>
    <col min="3843" max="3843" width="26.6640625" style="388" customWidth="1"/>
    <col min="3844" max="3844" width="28.88671875" style="388" customWidth="1"/>
    <col min="3845" max="3847" width="24.44140625" style="388" customWidth="1"/>
    <col min="3848" max="3848" width="13.88671875" style="388" customWidth="1"/>
    <col min="3849" max="4096" width="8.88671875" style="388"/>
    <col min="4097" max="4097" width="7.33203125" style="388" customWidth="1"/>
    <col min="4098" max="4098" width="91.33203125" style="388" customWidth="1"/>
    <col min="4099" max="4099" width="26.6640625" style="388" customWidth="1"/>
    <col min="4100" max="4100" width="28.88671875" style="388" customWidth="1"/>
    <col min="4101" max="4103" width="24.44140625" style="388" customWidth="1"/>
    <col min="4104" max="4104" width="13.88671875" style="388" customWidth="1"/>
    <col min="4105" max="4352" width="8.88671875" style="388"/>
    <col min="4353" max="4353" width="7.33203125" style="388" customWidth="1"/>
    <col min="4354" max="4354" width="91.33203125" style="388" customWidth="1"/>
    <col min="4355" max="4355" width="26.6640625" style="388" customWidth="1"/>
    <col min="4356" max="4356" width="28.88671875" style="388" customWidth="1"/>
    <col min="4357" max="4359" width="24.44140625" style="388" customWidth="1"/>
    <col min="4360" max="4360" width="13.88671875" style="388" customWidth="1"/>
    <col min="4361" max="4608" width="8.88671875" style="388"/>
    <col min="4609" max="4609" width="7.33203125" style="388" customWidth="1"/>
    <col min="4610" max="4610" width="91.33203125" style="388" customWidth="1"/>
    <col min="4611" max="4611" width="26.6640625" style="388" customWidth="1"/>
    <col min="4612" max="4612" width="28.88671875" style="388" customWidth="1"/>
    <col min="4613" max="4615" width="24.44140625" style="388" customWidth="1"/>
    <col min="4616" max="4616" width="13.88671875" style="388" customWidth="1"/>
    <col min="4617" max="4864" width="8.88671875" style="388"/>
    <col min="4865" max="4865" width="7.33203125" style="388" customWidth="1"/>
    <col min="4866" max="4866" width="91.33203125" style="388" customWidth="1"/>
    <col min="4867" max="4867" width="26.6640625" style="388" customWidth="1"/>
    <col min="4868" max="4868" width="28.88671875" style="388" customWidth="1"/>
    <col min="4869" max="4871" width="24.44140625" style="388" customWidth="1"/>
    <col min="4872" max="4872" width="13.88671875" style="388" customWidth="1"/>
    <col min="4873" max="5120" width="8.88671875" style="388"/>
    <col min="5121" max="5121" width="7.33203125" style="388" customWidth="1"/>
    <col min="5122" max="5122" width="91.33203125" style="388" customWidth="1"/>
    <col min="5123" max="5123" width="26.6640625" style="388" customWidth="1"/>
    <col min="5124" max="5124" width="28.88671875" style="388" customWidth="1"/>
    <col min="5125" max="5127" width="24.44140625" style="388" customWidth="1"/>
    <col min="5128" max="5128" width="13.88671875" style="388" customWidth="1"/>
    <col min="5129" max="5376" width="8.88671875" style="388"/>
    <col min="5377" max="5377" width="7.33203125" style="388" customWidth="1"/>
    <col min="5378" max="5378" width="91.33203125" style="388" customWidth="1"/>
    <col min="5379" max="5379" width="26.6640625" style="388" customWidth="1"/>
    <col min="5380" max="5380" width="28.88671875" style="388" customWidth="1"/>
    <col min="5381" max="5383" width="24.44140625" style="388" customWidth="1"/>
    <col min="5384" max="5384" width="13.88671875" style="388" customWidth="1"/>
    <col min="5385" max="5632" width="8.88671875" style="388"/>
    <col min="5633" max="5633" width="7.33203125" style="388" customWidth="1"/>
    <col min="5634" max="5634" width="91.33203125" style="388" customWidth="1"/>
    <col min="5635" max="5635" width="26.6640625" style="388" customWidth="1"/>
    <col min="5636" max="5636" width="28.88671875" style="388" customWidth="1"/>
    <col min="5637" max="5639" width="24.44140625" style="388" customWidth="1"/>
    <col min="5640" max="5640" width="13.88671875" style="388" customWidth="1"/>
    <col min="5641" max="5888" width="8.88671875" style="388"/>
    <col min="5889" max="5889" width="7.33203125" style="388" customWidth="1"/>
    <col min="5890" max="5890" width="91.33203125" style="388" customWidth="1"/>
    <col min="5891" max="5891" width="26.6640625" style="388" customWidth="1"/>
    <col min="5892" max="5892" width="28.88671875" style="388" customWidth="1"/>
    <col min="5893" max="5895" width="24.44140625" style="388" customWidth="1"/>
    <col min="5896" max="5896" width="13.88671875" style="388" customWidth="1"/>
    <col min="5897" max="6144" width="8.88671875" style="388"/>
    <col min="6145" max="6145" width="7.33203125" style="388" customWidth="1"/>
    <col min="6146" max="6146" width="91.33203125" style="388" customWidth="1"/>
    <col min="6147" max="6147" width="26.6640625" style="388" customWidth="1"/>
    <col min="6148" max="6148" width="28.88671875" style="388" customWidth="1"/>
    <col min="6149" max="6151" width="24.44140625" style="388" customWidth="1"/>
    <col min="6152" max="6152" width="13.88671875" style="388" customWidth="1"/>
    <col min="6153" max="6400" width="8.88671875" style="388"/>
    <col min="6401" max="6401" width="7.33203125" style="388" customWidth="1"/>
    <col min="6402" max="6402" width="91.33203125" style="388" customWidth="1"/>
    <col min="6403" max="6403" width="26.6640625" style="388" customWidth="1"/>
    <col min="6404" max="6404" width="28.88671875" style="388" customWidth="1"/>
    <col min="6405" max="6407" width="24.44140625" style="388" customWidth="1"/>
    <col min="6408" max="6408" width="13.88671875" style="388" customWidth="1"/>
    <col min="6409" max="6656" width="8.88671875" style="388"/>
    <col min="6657" max="6657" width="7.33203125" style="388" customWidth="1"/>
    <col min="6658" max="6658" width="91.33203125" style="388" customWidth="1"/>
    <col min="6659" max="6659" width="26.6640625" style="388" customWidth="1"/>
    <col min="6660" max="6660" width="28.88671875" style="388" customWidth="1"/>
    <col min="6661" max="6663" width="24.44140625" style="388" customWidth="1"/>
    <col min="6664" max="6664" width="13.88671875" style="388" customWidth="1"/>
    <col min="6665" max="6912" width="8.88671875" style="388"/>
    <col min="6913" max="6913" width="7.33203125" style="388" customWidth="1"/>
    <col min="6914" max="6914" width="91.33203125" style="388" customWidth="1"/>
    <col min="6915" max="6915" width="26.6640625" style="388" customWidth="1"/>
    <col min="6916" max="6916" width="28.88671875" style="388" customWidth="1"/>
    <col min="6917" max="6919" width="24.44140625" style="388" customWidth="1"/>
    <col min="6920" max="6920" width="13.88671875" style="388" customWidth="1"/>
    <col min="6921" max="7168" width="8.88671875" style="388"/>
    <col min="7169" max="7169" width="7.33203125" style="388" customWidth="1"/>
    <col min="7170" max="7170" width="91.33203125" style="388" customWidth="1"/>
    <col min="7171" max="7171" width="26.6640625" style="388" customWidth="1"/>
    <col min="7172" max="7172" width="28.88671875" style="388" customWidth="1"/>
    <col min="7173" max="7175" width="24.44140625" style="388" customWidth="1"/>
    <col min="7176" max="7176" width="13.88671875" style="388" customWidth="1"/>
    <col min="7177" max="7424" width="8.88671875" style="388"/>
    <col min="7425" max="7425" width="7.33203125" style="388" customWidth="1"/>
    <col min="7426" max="7426" width="91.33203125" style="388" customWidth="1"/>
    <col min="7427" max="7427" width="26.6640625" style="388" customWidth="1"/>
    <col min="7428" max="7428" width="28.88671875" style="388" customWidth="1"/>
    <col min="7429" max="7431" width="24.44140625" style="388" customWidth="1"/>
    <col min="7432" max="7432" width="13.88671875" style="388" customWidth="1"/>
    <col min="7433" max="7680" width="8.88671875" style="388"/>
    <col min="7681" max="7681" width="7.33203125" style="388" customWidth="1"/>
    <col min="7682" max="7682" width="91.33203125" style="388" customWidth="1"/>
    <col min="7683" max="7683" width="26.6640625" style="388" customWidth="1"/>
    <col min="7684" max="7684" width="28.88671875" style="388" customWidth="1"/>
    <col min="7685" max="7687" width="24.44140625" style="388" customWidth="1"/>
    <col min="7688" max="7688" width="13.88671875" style="388" customWidth="1"/>
    <col min="7689" max="7936" width="8.88671875" style="388"/>
    <col min="7937" max="7937" width="7.33203125" style="388" customWidth="1"/>
    <col min="7938" max="7938" width="91.33203125" style="388" customWidth="1"/>
    <col min="7939" max="7939" width="26.6640625" style="388" customWidth="1"/>
    <col min="7940" max="7940" width="28.88671875" style="388" customWidth="1"/>
    <col min="7941" max="7943" width="24.44140625" style="388" customWidth="1"/>
    <col min="7944" max="7944" width="13.88671875" style="388" customWidth="1"/>
    <col min="7945" max="8192" width="8.88671875" style="388"/>
    <col min="8193" max="8193" width="7.33203125" style="388" customWidth="1"/>
    <col min="8194" max="8194" width="91.33203125" style="388" customWidth="1"/>
    <col min="8195" max="8195" width="26.6640625" style="388" customWidth="1"/>
    <col min="8196" max="8196" width="28.88671875" style="388" customWidth="1"/>
    <col min="8197" max="8199" width="24.44140625" style="388" customWidth="1"/>
    <col min="8200" max="8200" width="13.88671875" style="388" customWidth="1"/>
    <col min="8201" max="8448" width="8.88671875" style="388"/>
    <col min="8449" max="8449" width="7.33203125" style="388" customWidth="1"/>
    <col min="8450" max="8450" width="91.33203125" style="388" customWidth="1"/>
    <col min="8451" max="8451" width="26.6640625" style="388" customWidth="1"/>
    <col min="8452" max="8452" width="28.88671875" style="388" customWidth="1"/>
    <col min="8453" max="8455" width="24.44140625" style="388" customWidth="1"/>
    <col min="8456" max="8456" width="13.88671875" style="388" customWidth="1"/>
    <col min="8457" max="8704" width="8.88671875" style="388"/>
    <col min="8705" max="8705" width="7.33203125" style="388" customWidth="1"/>
    <col min="8706" max="8706" width="91.33203125" style="388" customWidth="1"/>
    <col min="8707" max="8707" width="26.6640625" style="388" customWidth="1"/>
    <col min="8708" max="8708" width="28.88671875" style="388" customWidth="1"/>
    <col min="8709" max="8711" width="24.44140625" style="388" customWidth="1"/>
    <col min="8712" max="8712" width="13.88671875" style="388" customWidth="1"/>
    <col min="8713" max="8960" width="8.88671875" style="388"/>
    <col min="8961" max="8961" width="7.33203125" style="388" customWidth="1"/>
    <col min="8962" max="8962" width="91.33203125" style="388" customWidth="1"/>
    <col min="8963" max="8963" width="26.6640625" style="388" customWidth="1"/>
    <col min="8964" max="8964" width="28.88671875" style="388" customWidth="1"/>
    <col min="8965" max="8967" width="24.44140625" style="388" customWidth="1"/>
    <col min="8968" max="8968" width="13.88671875" style="388" customWidth="1"/>
    <col min="8969" max="9216" width="8.88671875" style="388"/>
    <col min="9217" max="9217" width="7.33203125" style="388" customWidth="1"/>
    <col min="9218" max="9218" width="91.33203125" style="388" customWidth="1"/>
    <col min="9219" max="9219" width="26.6640625" style="388" customWidth="1"/>
    <col min="9220" max="9220" width="28.88671875" style="388" customWidth="1"/>
    <col min="9221" max="9223" width="24.44140625" style="388" customWidth="1"/>
    <col min="9224" max="9224" width="13.88671875" style="388" customWidth="1"/>
    <col min="9225" max="9472" width="8.88671875" style="388"/>
    <col min="9473" max="9473" width="7.33203125" style="388" customWidth="1"/>
    <col min="9474" max="9474" width="91.33203125" style="388" customWidth="1"/>
    <col min="9475" max="9475" width="26.6640625" style="388" customWidth="1"/>
    <col min="9476" max="9476" width="28.88671875" style="388" customWidth="1"/>
    <col min="9477" max="9479" width="24.44140625" style="388" customWidth="1"/>
    <col min="9480" max="9480" width="13.88671875" style="388" customWidth="1"/>
    <col min="9481" max="9728" width="8.88671875" style="388"/>
    <col min="9729" max="9729" width="7.33203125" style="388" customWidth="1"/>
    <col min="9730" max="9730" width="91.33203125" style="388" customWidth="1"/>
    <col min="9731" max="9731" width="26.6640625" style="388" customWidth="1"/>
    <col min="9732" max="9732" width="28.88671875" style="388" customWidth="1"/>
    <col min="9733" max="9735" width="24.44140625" style="388" customWidth="1"/>
    <col min="9736" max="9736" width="13.88671875" style="388" customWidth="1"/>
    <col min="9737" max="9984" width="8.88671875" style="388"/>
    <col min="9985" max="9985" width="7.33203125" style="388" customWidth="1"/>
    <col min="9986" max="9986" width="91.33203125" style="388" customWidth="1"/>
    <col min="9987" max="9987" width="26.6640625" style="388" customWidth="1"/>
    <col min="9988" max="9988" width="28.88671875" style="388" customWidth="1"/>
    <col min="9989" max="9991" width="24.44140625" style="388" customWidth="1"/>
    <col min="9992" max="9992" width="13.88671875" style="388" customWidth="1"/>
    <col min="9993" max="10240" width="8.88671875" style="388"/>
    <col min="10241" max="10241" width="7.33203125" style="388" customWidth="1"/>
    <col min="10242" max="10242" width="91.33203125" style="388" customWidth="1"/>
    <col min="10243" max="10243" width="26.6640625" style="388" customWidth="1"/>
    <col min="10244" max="10244" width="28.88671875" style="388" customWidth="1"/>
    <col min="10245" max="10247" width="24.44140625" style="388" customWidth="1"/>
    <col min="10248" max="10248" width="13.88671875" style="388" customWidth="1"/>
    <col min="10249" max="10496" width="8.88671875" style="388"/>
    <col min="10497" max="10497" width="7.33203125" style="388" customWidth="1"/>
    <col min="10498" max="10498" width="91.33203125" style="388" customWidth="1"/>
    <col min="10499" max="10499" width="26.6640625" style="388" customWidth="1"/>
    <col min="10500" max="10500" width="28.88671875" style="388" customWidth="1"/>
    <col min="10501" max="10503" width="24.44140625" style="388" customWidth="1"/>
    <col min="10504" max="10504" width="13.88671875" style="388" customWidth="1"/>
    <col min="10505" max="10752" width="8.88671875" style="388"/>
    <col min="10753" max="10753" width="7.33203125" style="388" customWidth="1"/>
    <col min="10754" max="10754" width="91.33203125" style="388" customWidth="1"/>
    <col min="10755" max="10755" width="26.6640625" style="388" customWidth="1"/>
    <col min="10756" max="10756" width="28.88671875" style="388" customWidth="1"/>
    <col min="10757" max="10759" width="24.44140625" style="388" customWidth="1"/>
    <col min="10760" max="10760" width="13.88671875" style="388" customWidth="1"/>
    <col min="10761" max="11008" width="8.88671875" style="388"/>
    <col min="11009" max="11009" width="7.33203125" style="388" customWidth="1"/>
    <col min="11010" max="11010" width="91.33203125" style="388" customWidth="1"/>
    <col min="11011" max="11011" width="26.6640625" style="388" customWidth="1"/>
    <col min="11012" max="11012" width="28.88671875" style="388" customWidth="1"/>
    <col min="11013" max="11015" width="24.44140625" style="388" customWidth="1"/>
    <col min="11016" max="11016" width="13.88671875" style="388" customWidth="1"/>
    <col min="11017" max="11264" width="8.88671875" style="388"/>
    <col min="11265" max="11265" width="7.33203125" style="388" customWidth="1"/>
    <col min="11266" max="11266" width="91.33203125" style="388" customWidth="1"/>
    <col min="11267" max="11267" width="26.6640625" style="388" customWidth="1"/>
    <col min="11268" max="11268" width="28.88671875" style="388" customWidth="1"/>
    <col min="11269" max="11271" width="24.44140625" style="388" customWidth="1"/>
    <col min="11272" max="11272" width="13.88671875" style="388" customWidth="1"/>
    <col min="11273" max="11520" width="8.88671875" style="388"/>
    <col min="11521" max="11521" width="7.33203125" style="388" customWidth="1"/>
    <col min="11522" max="11522" width="91.33203125" style="388" customWidth="1"/>
    <col min="11523" max="11523" width="26.6640625" style="388" customWidth="1"/>
    <col min="11524" max="11524" width="28.88671875" style="388" customWidth="1"/>
    <col min="11525" max="11527" width="24.44140625" style="388" customWidth="1"/>
    <col min="11528" max="11528" width="13.88671875" style="388" customWidth="1"/>
    <col min="11529" max="11776" width="8.88671875" style="388"/>
    <col min="11777" max="11777" width="7.33203125" style="388" customWidth="1"/>
    <col min="11778" max="11778" width="91.33203125" style="388" customWidth="1"/>
    <col min="11779" max="11779" width="26.6640625" style="388" customWidth="1"/>
    <col min="11780" max="11780" width="28.88671875" style="388" customWidth="1"/>
    <col min="11781" max="11783" width="24.44140625" style="388" customWidth="1"/>
    <col min="11784" max="11784" width="13.88671875" style="388" customWidth="1"/>
    <col min="11785" max="12032" width="8.88671875" style="388"/>
    <col min="12033" max="12033" width="7.33203125" style="388" customWidth="1"/>
    <col min="12034" max="12034" width="91.33203125" style="388" customWidth="1"/>
    <col min="12035" max="12035" width="26.6640625" style="388" customWidth="1"/>
    <col min="12036" max="12036" width="28.88671875" style="388" customWidth="1"/>
    <col min="12037" max="12039" width="24.44140625" style="388" customWidth="1"/>
    <col min="12040" max="12040" width="13.88671875" style="388" customWidth="1"/>
    <col min="12041" max="12288" width="8.88671875" style="388"/>
    <col min="12289" max="12289" width="7.33203125" style="388" customWidth="1"/>
    <col min="12290" max="12290" width="91.33203125" style="388" customWidth="1"/>
    <col min="12291" max="12291" width="26.6640625" style="388" customWidth="1"/>
    <col min="12292" max="12292" width="28.88671875" style="388" customWidth="1"/>
    <col min="12293" max="12295" width="24.44140625" style="388" customWidth="1"/>
    <col min="12296" max="12296" width="13.88671875" style="388" customWidth="1"/>
    <col min="12297" max="12544" width="8.88671875" style="388"/>
    <col min="12545" max="12545" width="7.33203125" style="388" customWidth="1"/>
    <col min="12546" max="12546" width="91.33203125" style="388" customWidth="1"/>
    <col min="12547" max="12547" width="26.6640625" style="388" customWidth="1"/>
    <col min="12548" max="12548" width="28.88671875" style="388" customWidth="1"/>
    <col min="12549" max="12551" width="24.44140625" style="388" customWidth="1"/>
    <col min="12552" max="12552" width="13.88671875" style="388" customWidth="1"/>
    <col min="12553" max="12800" width="8.88671875" style="388"/>
    <col min="12801" max="12801" width="7.33203125" style="388" customWidth="1"/>
    <col min="12802" max="12802" width="91.33203125" style="388" customWidth="1"/>
    <col min="12803" max="12803" width="26.6640625" style="388" customWidth="1"/>
    <col min="12804" max="12804" width="28.88671875" style="388" customWidth="1"/>
    <col min="12805" max="12807" width="24.44140625" style="388" customWidth="1"/>
    <col min="12808" max="12808" width="13.88671875" style="388" customWidth="1"/>
    <col min="12809" max="13056" width="8.88671875" style="388"/>
    <col min="13057" max="13057" width="7.33203125" style="388" customWidth="1"/>
    <col min="13058" max="13058" width="91.33203125" style="388" customWidth="1"/>
    <col min="13059" max="13059" width="26.6640625" style="388" customWidth="1"/>
    <col min="13060" max="13060" width="28.88671875" style="388" customWidth="1"/>
    <col min="13061" max="13063" width="24.44140625" style="388" customWidth="1"/>
    <col min="13064" max="13064" width="13.88671875" style="388" customWidth="1"/>
    <col min="13065" max="13312" width="8.88671875" style="388"/>
    <col min="13313" max="13313" width="7.33203125" style="388" customWidth="1"/>
    <col min="13314" max="13314" width="91.33203125" style="388" customWidth="1"/>
    <col min="13315" max="13315" width="26.6640625" style="388" customWidth="1"/>
    <col min="13316" max="13316" width="28.88671875" style="388" customWidth="1"/>
    <col min="13317" max="13319" width="24.44140625" style="388" customWidth="1"/>
    <col min="13320" max="13320" width="13.88671875" style="388" customWidth="1"/>
    <col min="13321" max="13568" width="8.88671875" style="388"/>
    <col min="13569" max="13569" width="7.33203125" style="388" customWidth="1"/>
    <col min="13570" max="13570" width="91.33203125" style="388" customWidth="1"/>
    <col min="13571" max="13571" width="26.6640625" style="388" customWidth="1"/>
    <col min="13572" max="13572" width="28.88671875" style="388" customWidth="1"/>
    <col min="13573" max="13575" width="24.44140625" style="388" customWidth="1"/>
    <col min="13576" max="13576" width="13.88671875" style="388" customWidth="1"/>
    <col min="13577" max="13824" width="8.88671875" style="388"/>
    <col min="13825" max="13825" width="7.33203125" style="388" customWidth="1"/>
    <col min="13826" max="13826" width="91.33203125" style="388" customWidth="1"/>
    <col min="13827" max="13827" width="26.6640625" style="388" customWidth="1"/>
    <col min="13828" max="13828" width="28.88671875" style="388" customWidth="1"/>
    <col min="13829" max="13831" width="24.44140625" style="388" customWidth="1"/>
    <col min="13832" max="13832" width="13.88671875" style="388" customWidth="1"/>
    <col min="13833" max="14080" width="8.88671875" style="388"/>
    <col min="14081" max="14081" width="7.33203125" style="388" customWidth="1"/>
    <col min="14082" max="14082" width="91.33203125" style="388" customWidth="1"/>
    <col min="14083" max="14083" width="26.6640625" style="388" customWidth="1"/>
    <col min="14084" max="14084" width="28.88671875" style="388" customWidth="1"/>
    <col min="14085" max="14087" width="24.44140625" style="388" customWidth="1"/>
    <col min="14088" max="14088" width="13.88671875" style="388" customWidth="1"/>
    <col min="14089" max="14336" width="8.88671875" style="388"/>
    <col min="14337" max="14337" width="7.33203125" style="388" customWidth="1"/>
    <col min="14338" max="14338" width="91.33203125" style="388" customWidth="1"/>
    <col min="14339" max="14339" width="26.6640625" style="388" customWidth="1"/>
    <col min="14340" max="14340" width="28.88671875" style="388" customWidth="1"/>
    <col min="14341" max="14343" width="24.44140625" style="388" customWidth="1"/>
    <col min="14344" max="14344" width="13.88671875" style="388" customWidth="1"/>
    <col min="14345" max="14592" width="8.88671875" style="388"/>
    <col min="14593" max="14593" width="7.33203125" style="388" customWidth="1"/>
    <col min="14594" max="14594" width="91.33203125" style="388" customWidth="1"/>
    <col min="14595" max="14595" width="26.6640625" style="388" customWidth="1"/>
    <col min="14596" max="14596" width="28.88671875" style="388" customWidth="1"/>
    <col min="14597" max="14599" width="24.44140625" style="388" customWidth="1"/>
    <col min="14600" max="14600" width="13.88671875" style="388" customWidth="1"/>
    <col min="14601" max="14848" width="8.88671875" style="388"/>
    <col min="14849" max="14849" width="7.33203125" style="388" customWidth="1"/>
    <col min="14850" max="14850" width="91.33203125" style="388" customWidth="1"/>
    <col min="14851" max="14851" width="26.6640625" style="388" customWidth="1"/>
    <col min="14852" max="14852" width="28.88671875" style="388" customWidth="1"/>
    <col min="14853" max="14855" width="24.44140625" style="388" customWidth="1"/>
    <col min="14856" max="14856" width="13.88671875" style="388" customWidth="1"/>
    <col min="14857" max="15104" width="8.88671875" style="388"/>
    <col min="15105" max="15105" width="7.33203125" style="388" customWidth="1"/>
    <col min="15106" max="15106" width="91.33203125" style="388" customWidth="1"/>
    <col min="15107" max="15107" width="26.6640625" style="388" customWidth="1"/>
    <col min="15108" max="15108" width="28.88671875" style="388" customWidth="1"/>
    <col min="15109" max="15111" width="24.44140625" style="388" customWidth="1"/>
    <col min="15112" max="15112" width="13.88671875" style="388" customWidth="1"/>
    <col min="15113" max="15360" width="8.88671875" style="388"/>
    <col min="15361" max="15361" width="7.33203125" style="388" customWidth="1"/>
    <col min="15362" max="15362" width="91.33203125" style="388" customWidth="1"/>
    <col min="15363" max="15363" width="26.6640625" style="388" customWidth="1"/>
    <col min="15364" max="15364" width="28.88671875" style="388" customWidth="1"/>
    <col min="15365" max="15367" width="24.44140625" style="388" customWidth="1"/>
    <col min="15368" max="15368" width="13.88671875" style="388" customWidth="1"/>
    <col min="15369" max="15616" width="8.88671875" style="388"/>
    <col min="15617" max="15617" width="7.33203125" style="388" customWidth="1"/>
    <col min="15618" max="15618" width="91.33203125" style="388" customWidth="1"/>
    <col min="15619" max="15619" width="26.6640625" style="388" customWidth="1"/>
    <col min="15620" max="15620" width="28.88671875" style="388" customWidth="1"/>
    <col min="15621" max="15623" width="24.44140625" style="388" customWidth="1"/>
    <col min="15624" max="15624" width="13.88671875" style="388" customWidth="1"/>
    <col min="15625" max="15872" width="8.88671875" style="388"/>
    <col min="15873" max="15873" width="7.33203125" style="388" customWidth="1"/>
    <col min="15874" max="15874" width="91.33203125" style="388" customWidth="1"/>
    <col min="15875" max="15875" width="26.6640625" style="388" customWidth="1"/>
    <col min="15876" max="15876" width="28.88671875" style="388" customWidth="1"/>
    <col min="15877" max="15879" width="24.44140625" style="388" customWidth="1"/>
    <col min="15880" max="15880" width="13.88671875" style="388" customWidth="1"/>
    <col min="15881" max="16128" width="8.88671875" style="388"/>
    <col min="16129" max="16129" width="7.33203125" style="388" customWidth="1"/>
    <col min="16130" max="16130" width="91.33203125" style="388" customWidth="1"/>
    <col min="16131" max="16131" width="26.6640625" style="388" customWidth="1"/>
    <col min="16132" max="16132" width="28.88671875" style="388" customWidth="1"/>
    <col min="16133" max="16135" width="24.44140625" style="388" customWidth="1"/>
    <col min="16136" max="16136" width="13.88671875" style="388" customWidth="1"/>
    <col min="16137" max="16384" width="8.88671875" style="388"/>
  </cols>
  <sheetData>
    <row r="1" spans="1:11" x14ac:dyDescent="0.35">
      <c r="A1" s="387"/>
      <c r="B1" s="387"/>
      <c r="C1" s="387"/>
      <c r="D1" s="72" t="s">
        <v>440</v>
      </c>
    </row>
    <row r="2" spans="1:11" ht="12.75" customHeight="1" x14ac:dyDescent="0.35">
      <c r="A2" s="387"/>
      <c r="B2" s="387"/>
      <c r="C2" s="387"/>
      <c r="D2" s="387"/>
    </row>
    <row r="3" spans="1:11" ht="51" customHeight="1" x14ac:dyDescent="0.35">
      <c r="A3" s="1219" t="s">
        <v>991</v>
      </c>
      <c r="B3" s="1219"/>
      <c r="C3" s="1219"/>
      <c r="D3" s="121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541"/>
      <c r="I4" s="409"/>
      <c r="J4" s="542"/>
      <c r="K4" s="1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543"/>
      <c r="I5" s="572"/>
      <c r="J5" s="572"/>
      <c r="K5" s="10"/>
    </row>
    <row r="6" spans="1:11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536"/>
      <c r="I6" s="412"/>
      <c r="J6" s="412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36"/>
      <c r="I7" s="412"/>
      <c r="J7" s="412"/>
      <c r="K7" s="5"/>
    </row>
    <row r="8" spans="1:11" x14ac:dyDescent="0.35">
      <c r="A8" s="389"/>
      <c r="B8" s="387"/>
      <c r="C8" s="387"/>
      <c r="D8" s="387"/>
    </row>
    <row r="9" spans="1:11" s="390" customFormat="1" ht="15.75" customHeight="1" x14ac:dyDescent="0.3">
      <c r="A9" s="1212" t="s">
        <v>282</v>
      </c>
      <c r="B9" s="1212" t="s">
        <v>385</v>
      </c>
      <c r="C9" s="1212" t="s">
        <v>261</v>
      </c>
      <c r="D9" s="1212" t="s">
        <v>349</v>
      </c>
      <c r="H9" s="536"/>
      <c r="I9" s="559"/>
      <c r="J9" s="559"/>
    </row>
    <row r="10" spans="1:11" s="390" customFormat="1" ht="15.75" customHeight="1" x14ac:dyDescent="0.3">
      <c r="A10" s="1220"/>
      <c r="B10" s="1220"/>
      <c r="C10" s="1220"/>
      <c r="D10" s="1220"/>
    </row>
    <row r="11" spans="1:11" s="390" customFormat="1" ht="15.75" customHeight="1" x14ac:dyDescent="0.3">
      <c r="A11" s="1213"/>
      <c r="B11" s="1213"/>
      <c r="C11" s="1213"/>
      <c r="D11" s="1213"/>
    </row>
    <row r="12" spans="1:11" s="390" customFormat="1" ht="34.799999999999997" x14ac:dyDescent="0.3">
      <c r="A12" s="364">
        <v>1</v>
      </c>
      <c r="B12" s="364">
        <v>2</v>
      </c>
      <c r="C12" s="365">
        <v>3</v>
      </c>
      <c r="D12" s="366">
        <v>4</v>
      </c>
      <c r="E12" s="613" t="s">
        <v>357</v>
      </c>
      <c r="F12" s="613" t="s">
        <v>302</v>
      </c>
      <c r="G12" s="613" t="s">
        <v>303</v>
      </c>
      <c r="H12" s="536" t="s">
        <v>1036</v>
      </c>
      <c r="I12" s="614" t="s">
        <v>1017</v>
      </c>
      <c r="J12" s="614"/>
    </row>
    <row r="13" spans="1:11" s="390" customFormat="1" x14ac:dyDescent="0.35">
      <c r="A13" s="1208" t="s">
        <v>999</v>
      </c>
      <c r="B13" s="1208"/>
      <c r="C13" s="1208"/>
      <c r="D13" s="1208"/>
      <c r="E13" s="507" t="s">
        <v>1033</v>
      </c>
      <c r="F13" s="615"/>
      <c r="G13" s="615"/>
      <c r="H13" s="536"/>
      <c r="I13" s="396" t="s">
        <v>1012</v>
      </c>
      <c r="J13" s="396" t="s">
        <v>1013</v>
      </c>
    </row>
    <row r="14" spans="1:11" s="397" customFormat="1" x14ac:dyDescent="0.35">
      <c r="A14" s="367">
        <v>1</v>
      </c>
      <c r="B14" s="89"/>
      <c r="C14" s="368"/>
      <c r="D14" s="369"/>
      <c r="E14" s="400"/>
      <c r="F14" s="360"/>
      <c r="G14" s="360">
        <f>D14-F14</f>
        <v>0</v>
      </c>
      <c r="H14" s="536"/>
      <c r="I14" s="606"/>
      <c r="J14" s="606"/>
    </row>
    <row r="15" spans="1:11" s="397" customFormat="1" x14ac:dyDescent="0.35">
      <c r="A15" s="367"/>
      <c r="B15" s="89"/>
      <c r="C15" s="368"/>
      <c r="D15" s="369"/>
      <c r="E15" s="400"/>
      <c r="F15" s="360"/>
      <c r="G15" s="360">
        <f t="shared" ref="G15:G19" si="0">D15-F15</f>
        <v>0</v>
      </c>
      <c r="H15" s="536"/>
      <c r="I15" s="606"/>
      <c r="J15" s="606"/>
    </row>
    <row r="16" spans="1:11" s="397" customFormat="1" x14ac:dyDescent="0.35">
      <c r="A16" s="367"/>
      <c r="B16" s="89"/>
      <c r="C16" s="368"/>
      <c r="D16" s="369"/>
      <c r="E16" s="400"/>
      <c r="F16" s="360"/>
      <c r="G16" s="360">
        <f t="shared" si="0"/>
        <v>0</v>
      </c>
      <c r="H16" s="536"/>
      <c r="I16" s="606"/>
      <c r="J16" s="606"/>
    </row>
    <row r="17" spans="1:10" s="397" customFormat="1" x14ac:dyDescent="0.35">
      <c r="A17" s="367"/>
      <c r="B17" s="89"/>
      <c r="C17" s="368"/>
      <c r="D17" s="369"/>
      <c r="E17" s="400"/>
      <c r="F17" s="360"/>
      <c r="G17" s="360">
        <f t="shared" si="0"/>
        <v>0</v>
      </c>
      <c r="H17" s="536"/>
      <c r="I17" s="606"/>
      <c r="J17" s="606"/>
    </row>
    <row r="18" spans="1:10" s="397" customFormat="1" x14ac:dyDescent="0.35">
      <c r="A18" s="367"/>
      <c r="B18" s="89"/>
      <c r="C18" s="368"/>
      <c r="D18" s="369"/>
      <c r="E18" s="400"/>
      <c r="F18" s="360"/>
      <c r="G18" s="360">
        <f t="shared" si="0"/>
        <v>0</v>
      </c>
      <c r="H18" s="536"/>
      <c r="I18" s="606"/>
      <c r="J18" s="606"/>
    </row>
    <row r="19" spans="1:10" s="397" customFormat="1" x14ac:dyDescent="0.35">
      <c r="A19" s="367"/>
      <c r="B19" s="89"/>
      <c r="C19" s="368"/>
      <c r="D19" s="369"/>
      <c r="E19" s="400"/>
      <c r="F19" s="360"/>
      <c r="G19" s="360">
        <f t="shared" si="0"/>
        <v>0</v>
      </c>
      <c r="H19" s="536"/>
      <c r="I19" s="606"/>
      <c r="J19" s="606"/>
    </row>
    <row r="20" spans="1:10" ht="17.399999999999999" x14ac:dyDescent="0.3">
      <c r="A20" s="616"/>
      <c r="B20" s="617" t="s">
        <v>295</v>
      </c>
      <c r="C20" s="618" t="s">
        <v>305</v>
      </c>
      <c r="D20" s="619">
        <f>SUM(D14:D19)</f>
        <v>0</v>
      </c>
      <c r="E20" s="362" t="s">
        <v>365</v>
      </c>
      <c r="F20" s="362">
        <f>SUM(F14:F19)</f>
        <v>0</v>
      </c>
      <c r="G20" s="362">
        <f>SUM(G14:G19)</f>
        <v>0</v>
      </c>
      <c r="H20" s="536">
        <f>SUM(H14:H19)</f>
        <v>0</v>
      </c>
      <c r="I20" s="394">
        <f>SUM(I14:I19)</f>
        <v>0</v>
      </c>
      <c r="J20" s="394">
        <f t="shared" ref="J20" si="1">SUM(J14:J19)</f>
        <v>0</v>
      </c>
    </row>
    <row r="21" spans="1:10" x14ac:dyDescent="0.35">
      <c r="A21" s="1208" t="s">
        <v>489</v>
      </c>
      <c r="B21" s="1208"/>
      <c r="C21" s="1208"/>
      <c r="D21" s="1208"/>
      <c r="E21" s="471" t="s">
        <v>1002</v>
      </c>
      <c r="F21" s="615"/>
      <c r="G21" s="615"/>
    </row>
    <row r="22" spans="1:10" s="397" customFormat="1" x14ac:dyDescent="0.35">
      <c r="A22" s="620">
        <v>1</v>
      </c>
      <c r="B22" s="626"/>
      <c r="C22" s="621"/>
      <c r="D22" s="622"/>
      <c r="E22" s="400"/>
      <c r="F22" s="360"/>
      <c r="G22" s="360">
        <f>D22-F22</f>
        <v>0</v>
      </c>
      <c r="H22" s="536"/>
      <c r="I22" s="606"/>
      <c r="J22" s="606"/>
    </row>
    <row r="23" spans="1:10" s="397" customFormat="1" x14ac:dyDescent="0.35">
      <c r="A23" s="367"/>
      <c r="B23" s="89"/>
      <c r="C23" s="368"/>
      <c r="D23" s="369"/>
      <c r="E23" s="400"/>
      <c r="F23" s="360"/>
      <c r="G23" s="360">
        <f t="shared" ref="G23:G27" si="2">D23-F23</f>
        <v>0</v>
      </c>
      <c r="H23" s="536"/>
      <c r="I23" s="606"/>
      <c r="J23" s="606"/>
    </row>
    <row r="24" spans="1:10" s="397" customFormat="1" x14ac:dyDescent="0.35">
      <c r="A24" s="367"/>
      <c r="B24" s="89"/>
      <c r="C24" s="368"/>
      <c r="D24" s="369"/>
      <c r="E24" s="400"/>
      <c r="F24" s="360"/>
      <c r="G24" s="360">
        <f t="shared" si="2"/>
        <v>0</v>
      </c>
      <c r="H24" s="536"/>
    </row>
    <row r="25" spans="1:10" s="397" customFormat="1" x14ac:dyDescent="0.35">
      <c r="A25" s="367"/>
      <c r="B25" s="89"/>
      <c r="C25" s="368"/>
      <c r="D25" s="369"/>
      <c r="E25" s="400"/>
      <c r="F25" s="360"/>
      <c r="G25" s="360">
        <f t="shared" si="2"/>
        <v>0</v>
      </c>
      <c r="H25" s="536"/>
      <c r="I25" s="606"/>
      <c r="J25" s="606"/>
    </row>
    <row r="26" spans="1:10" s="397" customFormat="1" x14ac:dyDescent="0.35">
      <c r="A26" s="367"/>
      <c r="B26" s="89"/>
      <c r="C26" s="368"/>
      <c r="D26" s="369"/>
      <c r="E26" s="400"/>
      <c r="F26" s="360"/>
      <c r="G26" s="360">
        <f t="shared" si="2"/>
        <v>0</v>
      </c>
      <c r="H26" s="536"/>
      <c r="I26" s="609"/>
      <c r="J26" s="609"/>
    </row>
    <row r="27" spans="1:10" s="397" customFormat="1" x14ac:dyDescent="0.35">
      <c r="A27" s="367"/>
      <c r="B27" s="89"/>
      <c r="C27" s="368"/>
      <c r="D27" s="369"/>
      <c r="E27" s="400"/>
      <c r="F27" s="360"/>
      <c r="G27" s="360">
        <f t="shared" si="2"/>
        <v>0</v>
      </c>
      <c r="H27" s="536"/>
      <c r="I27" s="606"/>
      <c r="J27" s="606"/>
    </row>
    <row r="28" spans="1:10" ht="17.399999999999999" x14ac:dyDescent="0.3">
      <c r="A28" s="371"/>
      <c r="B28" s="372" t="s">
        <v>295</v>
      </c>
      <c r="C28" s="373" t="s">
        <v>305</v>
      </c>
      <c r="D28" s="97">
        <f>SUM(D22:D27)</f>
        <v>0</v>
      </c>
      <c r="E28" s="362" t="s">
        <v>365</v>
      </c>
      <c r="F28" s="362">
        <f>SUM(F22:F27)</f>
        <v>0</v>
      </c>
      <c r="G28" s="362">
        <f>SUM(G22:G27)</f>
        <v>0</v>
      </c>
      <c r="H28" s="536">
        <f>SUM(H22:H27)</f>
        <v>0</v>
      </c>
      <c r="I28" s="394">
        <f t="shared" ref="I28:J28" si="3">SUM(I22:I27)</f>
        <v>0</v>
      </c>
      <c r="J28" s="394">
        <f t="shared" si="3"/>
        <v>0</v>
      </c>
    </row>
    <row r="29" spans="1:10" ht="17.399999999999999" x14ac:dyDescent="0.3">
      <c r="A29" s="623"/>
      <c r="B29" s="624"/>
      <c r="C29" s="625"/>
      <c r="D29" s="602"/>
      <c r="E29" s="296" t="s">
        <v>386</v>
      </c>
      <c r="F29" s="610">
        <f>F20+F28</f>
        <v>0</v>
      </c>
      <c r="G29" s="610">
        <f>G20+G28</f>
        <v>0</v>
      </c>
      <c r="H29" s="536">
        <f>H20+H28</f>
        <v>0</v>
      </c>
      <c r="I29" s="394">
        <f t="shared" ref="I29:J29" si="4">I20+I28</f>
        <v>0</v>
      </c>
      <c r="J29" s="394">
        <f t="shared" si="4"/>
        <v>0</v>
      </c>
    </row>
    <row r="30" spans="1:10" x14ac:dyDescent="0.35">
      <c r="A30" s="623"/>
      <c r="B30" s="624"/>
      <c r="C30" s="625"/>
      <c r="D30" s="602"/>
      <c r="E30" s="615"/>
      <c r="F30" s="615"/>
      <c r="G30" s="615"/>
    </row>
    <row r="31" spans="1:10" x14ac:dyDescent="0.35">
      <c r="A31" s="34" t="s">
        <v>671</v>
      </c>
      <c r="B31" s="35"/>
      <c r="C31" s="115"/>
      <c r="D31" s="115" t="s">
        <v>1143</v>
      </c>
      <c r="E31" s="35"/>
      <c r="F31" s="249"/>
      <c r="G31" s="35"/>
    </row>
    <row r="32" spans="1:10" x14ac:dyDescent="0.35">
      <c r="A32" s="249"/>
      <c r="B32" s="66"/>
      <c r="C32" s="67" t="s">
        <v>131</v>
      </c>
      <c r="D32" s="67" t="s">
        <v>132</v>
      </c>
      <c r="E32" s="66"/>
      <c r="F32" s="249"/>
      <c r="G32" s="66"/>
    </row>
    <row r="33" spans="1:7" x14ac:dyDescent="0.35">
      <c r="A33" s="66"/>
      <c r="B33" s="63"/>
      <c r="C33" s="63"/>
      <c r="D33" s="63"/>
      <c r="E33" s="63"/>
      <c r="F33" s="249"/>
      <c r="G33" s="63"/>
    </row>
    <row r="34" spans="1:7" x14ac:dyDescent="0.35">
      <c r="A34" s="34" t="s">
        <v>133</v>
      </c>
      <c r="B34" s="35"/>
      <c r="C34" s="115"/>
      <c r="D34" s="115" t="s">
        <v>1144</v>
      </c>
      <c r="E34" s="35"/>
      <c r="F34" s="249"/>
      <c r="G34" s="35"/>
    </row>
    <row r="35" spans="1:7" x14ac:dyDescent="0.35">
      <c r="A35" s="249"/>
      <c r="B35" s="66"/>
      <c r="C35" s="67" t="s">
        <v>131</v>
      </c>
      <c r="D35" s="67" t="s">
        <v>132</v>
      </c>
      <c r="E35" s="66"/>
      <c r="F35" s="249"/>
      <c r="G35" s="66"/>
    </row>
    <row r="37" spans="1:7" x14ac:dyDescent="0.35">
      <c r="B37" s="298" t="s">
        <v>1055</v>
      </c>
    </row>
    <row r="38" spans="1:7" x14ac:dyDescent="0.35">
      <c r="B38" s="298" t="s">
        <v>1034</v>
      </c>
    </row>
    <row r="201" spans="8:8" x14ac:dyDescent="0.35">
      <c r="H201" s="563"/>
    </row>
    <row r="202" spans="8:8" x14ac:dyDescent="0.35">
      <c r="H202" s="564"/>
    </row>
    <row r="203" spans="8:8" x14ac:dyDescent="0.35">
      <c r="H203" s="563"/>
    </row>
    <row r="204" spans="8:8" x14ac:dyDescent="0.35">
      <c r="H204" s="563"/>
    </row>
    <row r="205" spans="8:8" x14ac:dyDescent="0.35">
      <c r="H205" s="564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7">
    <tabColor rgb="FFFFC000"/>
    <pageSetUpPr fitToPage="1"/>
  </sheetPr>
  <dimension ref="A1:J30"/>
  <sheetViews>
    <sheetView view="pageBreakPreview" zoomScale="70" zoomScaleSheetLayoutView="70" workbookViewId="0">
      <selection sqref="A1:XFD1048576"/>
    </sheetView>
  </sheetViews>
  <sheetFormatPr defaultColWidth="8.88671875" defaultRowHeight="14.4" x14ac:dyDescent="0.3"/>
  <cols>
    <col min="1" max="1" width="7.33203125" customWidth="1"/>
    <col min="2" max="2" width="91.33203125" customWidth="1"/>
    <col min="3" max="4" width="26.33203125" customWidth="1"/>
    <col min="5" max="5" width="30.6640625" customWidth="1"/>
    <col min="6" max="7" width="24.44140625" customWidth="1"/>
    <col min="8" max="8" width="35.44140625" customWidth="1"/>
    <col min="9" max="10" width="28.6640625" customWidth="1"/>
    <col min="256" max="256" width="7.33203125" customWidth="1"/>
    <col min="257" max="257" width="91.33203125" customWidth="1"/>
    <col min="258" max="260" width="26.33203125" customWidth="1"/>
    <col min="261" max="263" width="24.44140625" customWidth="1"/>
    <col min="264" max="264" width="17.88671875" customWidth="1"/>
    <col min="512" max="512" width="7.33203125" customWidth="1"/>
    <col min="513" max="513" width="91.33203125" customWidth="1"/>
    <col min="514" max="516" width="26.33203125" customWidth="1"/>
    <col min="517" max="519" width="24.44140625" customWidth="1"/>
    <col min="520" max="520" width="17.88671875" customWidth="1"/>
    <col min="768" max="768" width="7.33203125" customWidth="1"/>
    <col min="769" max="769" width="91.33203125" customWidth="1"/>
    <col min="770" max="772" width="26.33203125" customWidth="1"/>
    <col min="773" max="775" width="24.44140625" customWidth="1"/>
    <col min="776" max="776" width="17.88671875" customWidth="1"/>
    <col min="1024" max="1024" width="7.33203125" customWidth="1"/>
    <col min="1025" max="1025" width="91.33203125" customWidth="1"/>
    <col min="1026" max="1028" width="26.33203125" customWidth="1"/>
    <col min="1029" max="1031" width="24.44140625" customWidth="1"/>
    <col min="1032" max="1032" width="17.88671875" customWidth="1"/>
    <col min="1280" max="1280" width="7.33203125" customWidth="1"/>
    <col min="1281" max="1281" width="91.33203125" customWidth="1"/>
    <col min="1282" max="1284" width="26.33203125" customWidth="1"/>
    <col min="1285" max="1287" width="24.44140625" customWidth="1"/>
    <col min="1288" max="1288" width="17.88671875" customWidth="1"/>
    <col min="1536" max="1536" width="7.33203125" customWidth="1"/>
    <col min="1537" max="1537" width="91.33203125" customWidth="1"/>
    <col min="1538" max="1540" width="26.33203125" customWidth="1"/>
    <col min="1541" max="1543" width="24.44140625" customWidth="1"/>
    <col min="1544" max="1544" width="17.88671875" customWidth="1"/>
    <col min="1792" max="1792" width="7.33203125" customWidth="1"/>
    <col min="1793" max="1793" width="91.33203125" customWidth="1"/>
    <col min="1794" max="1796" width="26.33203125" customWidth="1"/>
    <col min="1797" max="1799" width="24.44140625" customWidth="1"/>
    <col min="1800" max="1800" width="17.88671875" customWidth="1"/>
    <col min="2048" max="2048" width="7.33203125" customWidth="1"/>
    <col min="2049" max="2049" width="91.33203125" customWidth="1"/>
    <col min="2050" max="2052" width="26.33203125" customWidth="1"/>
    <col min="2053" max="2055" width="24.44140625" customWidth="1"/>
    <col min="2056" max="2056" width="17.88671875" customWidth="1"/>
    <col min="2304" max="2304" width="7.33203125" customWidth="1"/>
    <col min="2305" max="2305" width="91.33203125" customWidth="1"/>
    <col min="2306" max="2308" width="26.33203125" customWidth="1"/>
    <col min="2309" max="2311" width="24.44140625" customWidth="1"/>
    <col min="2312" max="2312" width="17.88671875" customWidth="1"/>
    <col min="2560" max="2560" width="7.33203125" customWidth="1"/>
    <col min="2561" max="2561" width="91.33203125" customWidth="1"/>
    <col min="2562" max="2564" width="26.33203125" customWidth="1"/>
    <col min="2565" max="2567" width="24.44140625" customWidth="1"/>
    <col min="2568" max="2568" width="17.88671875" customWidth="1"/>
    <col min="2816" max="2816" width="7.33203125" customWidth="1"/>
    <col min="2817" max="2817" width="91.33203125" customWidth="1"/>
    <col min="2818" max="2820" width="26.33203125" customWidth="1"/>
    <col min="2821" max="2823" width="24.44140625" customWidth="1"/>
    <col min="2824" max="2824" width="17.88671875" customWidth="1"/>
    <col min="3072" max="3072" width="7.33203125" customWidth="1"/>
    <col min="3073" max="3073" width="91.33203125" customWidth="1"/>
    <col min="3074" max="3076" width="26.33203125" customWidth="1"/>
    <col min="3077" max="3079" width="24.44140625" customWidth="1"/>
    <col min="3080" max="3080" width="17.88671875" customWidth="1"/>
    <col min="3328" max="3328" width="7.33203125" customWidth="1"/>
    <col min="3329" max="3329" width="91.33203125" customWidth="1"/>
    <col min="3330" max="3332" width="26.33203125" customWidth="1"/>
    <col min="3333" max="3335" width="24.44140625" customWidth="1"/>
    <col min="3336" max="3336" width="17.88671875" customWidth="1"/>
    <col min="3584" max="3584" width="7.33203125" customWidth="1"/>
    <col min="3585" max="3585" width="91.33203125" customWidth="1"/>
    <col min="3586" max="3588" width="26.33203125" customWidth="1"/>
    <col min="3589" max="3591" width="24.44140625" customWidth="1"/>
    <col min="3592" max="3592" width="17.88671875" customWidth="1"/>
    <col min="3840" max="3840" width="7.33203125" customWidth="1"/>
    <col min="3841" max="3841" width="91.33203125" customWidth="1"/>
    <col min="3842" max="3844" width="26.33203125" customWidth="1"/>
    <col min="3845" max="3847" width="24.44140625" customWidth="1"/>
    <col min="3848" max="3848" width="17.88671875" customWidth="1"/>
    <col min="4096" max="4096" width="7.33203125" customWidth="1"/>
    <col min="4097" max="4097" width="91.33203125" customWidth="1"/>
    <col min="4098" max="4100" width="26.33203125" customWidth="1"/>
    <col min="4101" max="4103" width="24.44140625" customWidth="1"/>
    <col min="4104" max="4104" width="17.88671875" customWidth="1"/>
    <col min="4352" max="4352" width="7.33203125" customWidth="1"/>
    <col min="4353" max="4353" width="91.33203125" customWidth="1"/>
    <col min="4354" max="4356" width="26.33203125" customWidth="1"/>
    <col min="4357" max="4359" width="24.44140625" customWidth="1"/>
    <col min="4360" max="4360" width="17.88671875" customWidth="1"/>
    <col min="4608" max="4608" width="7.33203125" customWidth="1"/>
    <col min="4609" max="4609" width="91.33203125" customWidth="1"/>
    <col min="4610" max="4612" width="26.33203125" customWidth="1"/>
    <col min="4613" max="4615" width="24.44140625" customWidth="1"/>
    <col min="4616" max="4616" width="17.88671875" customWidth="1"/>
    <col min="4864" max="4864" width="7.33203125" customWidth="1"/>
    <col min="4865" max="4865" width="91.33203125" customWidth="1"/>
    <col min="4866" max="4868" width="26.33203125" customWidth="1"/>
    <col min="4869" max="4871" width="24.44140625" customWidth="1"/>
    <col min="4872" max="4872" width="17.88671875" customWidth="1"/>
    <col min="5120" max="5120" width="7.33203125" customWidth="1"/>
    <col min="5121" max="5121" width="91.33203125" customWidth="1"/>
    <col min="5122" max="5124" width="26.33203125" customWidth="1"/>
    <col min="5125" max="5127" width="24.44140625" customWidth="1"/>
    <col min="5128" max="5128" width="17.88671875" customWidth="1"/>
    <col min="5376" max="5376" width="7.33203125" customWidth="1"/>
    <col min="5377" max="5377" width="91.33203125" customWidth="1"/>
    <col min="5378" max="5380" width="26.33203125" customWidth="1"/>
    <col min="5381" max="5383" width="24.44140625" customWidth="1"/>
    <col min="5384" max="5384" width="17.88671875" customWidth="1"/>
    <col min="5632" max="5632" width="7.33203125" customWidth="1"/>
    <col min="5633" max="5633" width="91.33203125" customWidth="1"/>
    <col min="5634" max="5636" width="26.33203125" customWidth="1"/>
    <col min="5637" max="5639" width="24.44140625" customWidth="1"/>
    <col min="5640" max="5640" width="17.88671875" customWidth="1"/>
    <col min="5888" max="5888" width="7.33203125" customWidth="1"/>
    <col min="5889" max="5889" width="91.33203125" customWidth="1"/>
    <col min="5890" max="5892" width="26.33203125" customWidth="1"/>
    <col min="5893" max="5895" width="24.44140625" customWidth="1"/>
    <col min="5896" max="5896" width="17.88671875" customWidth="1"/>
    <col min="6144" max="6144" width="7.33203125" customWidth="1"/>
    <col min="6145" max="6145" width="91.33203125" customWidth="1"/>
    <col min="6146" max="6148" width="26.33203125" customWidth="1"/>
    <col min="6149" max="6151" width="24.44140625" customWidth="1"/>
    <col min="6152" max="6152" width="17.88671875" customWidth="1"/>
    <col min="6400" max="6400" width="7.33203125" customWidth="1"/>
    <col min="6401" max="6401" width="91.33203125" customWidth="1"/>
    <col min="6402" max="6404" width="26.33203125" customWidth="1"/>
    <col min="6405" max="6407" width="24.44140625" customWidth="1"/>
    <col min="6408" max="6408" width="17.88671875" customWidth="1"/>
    <col min="6656" max="6656" width="7.33203125" customWidth="1"/>
    <col min="6657" max="6657" width="91.33203125" customWidth="1"/>
    <col min="6658" max="6660" width="26.33203125" customWidth="1"/>
    <col min="6661" max="6663" width="24.44140625" customWidth="1"/>
    <col min="6664" max="6664" width="17.88671875" customWidth="1"/>
    <col min="6912" max="6912" width="7.33203125" customWidth="1"/>
    <col min="6913" max="6913" width="91.33203125" customWidth="1"/>
    <col min="6914" max="6916" width="26.33203125" customWidth="1"/>
    <col min="6917" max="6919" width="24.44140625" customWidth="1"/>
    <col min="6920" max="6920" width="17.88671875" customWidth="1"/>
    <col min="7168" max="7168" width="7.33203125" customWidth="1"/>
    <col min="7169" max="7169" width="91.33203125" customWidth="1"/>
    <col min="7170" max="7172" width="26.33203125" customWidth="1"/>
    <col min="7173" max="7175" width="24.44140625" customWidth="1"/>
    <col min="7176" max="7176" width="17.88671875" customWidth="1"/>
    <col min="7424" max="7424" width="7.33203125" customWidth="1"/>
    <col min="7425" max="7425" width="91.33203125" customWidth="1"/>
    <col min="7426" max="7428" width="26.33203125" customWidth="1"/>
    <col min="7429" max="7431" width="24.44140625" customWidth="1"/>
    <col min="7432" max="7432" width="17.88671875" customWidth="1"/>
    <col min="7680" max="7680" width="7.33203125" customWidth="1"/>
    <col min="7681" max="7681" width="91.33203125" customWidth="1"/>
    <col min="7682" max="7684" width="26.33203125" customWidth="1"/>
    <col min="7685" max="7687" width="24.44140625" customWidth="1"/>
    <col min="7688" max="7688" width="17.88671875" customWidth="1"/>
    <col min="7936" max="7936" width="7.33203125" customWidth="1"/>
    <col min="7937" max="7937" width="91.33203125" customWidth="1"/>
    <col min="7938" max="7940" width="26.33203125" customWidth="1"/>
    <col min="7941" max="7943" width="24.44140625" customWidth="1"/>
    <col min="7944" max="7944" width="17.88671875" customWidth="1"/>
    <col min="8192" max="8192" width="7.33203125" customWidth="1"/>
    <col min="8193" max="8193" width="91.33203125" customWidth="1"/>
    <col min="8194" max="8196" width="26.33203125" customWidth="1"/>
    <col min="8197" max="8199" width="24.44140625" customWidth="1"/>
    <col min="8200" max="8200" width="17.88671875" customWidth="1"/>
    <col min="8448" max="8448" width="7.33203125" customWidth="1"/>
    <col min="8449" max="8449" width="91.33203125" customWidth="1"/>
    <col min="8450" max="8452" width="26.33203125" customWidth="1"/>
    <col min="8453" max="8455" width="24.44140625" customWidth="1"/>
    <col min="8456" max="8456" width="17.88671875" customWidth="1"/>
    <col min="8704" max="8704" width="7.33203125" customWidth="1"/>
    <col min="8705" max="8705" width="91.33203125" customWidth="1"/>
    <col min="8706" max="8708" width="26.33203125" customWidth="1"/>
    <col min="8709" max="8711" width="24.44140625" customWidth="1"/>
    <col min="8712" max="8712" width="17.88671875" customWidth="1"/>
    <col min="8960" max="8960" width="7.33203125" customWidth="1"/>
    <col min="8961" max="8961" width="91.33203125" customWidth="1"/>
    <col min="8962" max="8964" width="26.33203125" customWidth="1"/>
    <col min="8965" max="8967" width="24.44140625" customWidth="1"/>
    <col min="8968" max="8968" width="17.88671875" customWidth="1"/>
    <col min="9216" max="9216" width="7.33203125" customWidth="1"/>
    <col min="9217" max="9217" width="91.33203125" customWidth="1"/>
    <col min="9218" max="9220" width="26.33203125" customWidth="1"/>
    <col min="9221" max="9223" width="24.44140625" customWidth="1"/>
    <col min="9224" max="9224" width="17.88671875" customWidth="1"/>
    <col min="9472" max="9472" width="7.33203125" customWidth="1"/>
    <col min="9473" max="9473" width="91.33203125" customWidth="1"/>
    <col min="9474" max="9476" width="26.33203125" customWidth="1"/>
    <col min="9477" max="9479" width="24.44140625" customWidth="1"/>
    <col min="9480" max="9480" width="17.88671875" customWidth="1"/>
    <col min="9728" max="9728" width="7.33203125" customWidth="1"/>
    <col min="9729" max="9729" width="91.33203125" customWidth="1"/>
    <col min="9730" max="9732" width="26.33203125" customWidth="1"/>
    <col min="9733" max="9735" width="24.44140625" customWidth="1"/>
    <col min="9736" max="9736" width="17.88671875" customWidth="1"/>
    <col min="9984" max="9984" width="7.33203125" customWidth="1"/>
    <col min="9985" max="9985" width="91.33203125" customWidth="1"/>
    <col min="9986" max="9988" width="26.33203125" customWidth="1"/>
    <col min="9989" max="9991" width="24.44140625" customWidth="1"/>
    <col min="9992" max="9992" width="17.88671875" customWidth="1"/>
    <col min="10240" max="10240" width="7.33203125" customWidth="1"/>
    <col min="10241" max="10241" width="91.33203125" customWidth="1"/>
    <col min="10242" max="10244" width="26.33203125" customWidth="1"/>
    <col min="10245" max="10247" width="24.44140625" customWidth="1"/>
    <col min="10248" max="10248" width="17.88671875" customWidth="1"/>
    <col min="10496" max="10496" width="7.33203125" customWidth="1"/>
    <col min="10497" max="10497" width="91.33203125" customWidth="1"/>
    <col min="10498" max="10500" width="26.33203125" customWidth="1"/>
    <col min="10501" max="10503" width="24.44140625" customWidth="1"/>
    <col min="10504" max="10504" width="17.88671875" customWidth="1"/>
    <col min="10752" max="10752" width="7.33203125" customWidth="1"/>
    <col min="10753" max="10753" width="91.33203125" customWidth="1"/>
    <col min="10754" max="10756" width="26.33203125" customWidth="1"/>
    <col min="10757" max="10759" width="24.44140625" customWidth="1"/>
    <col min="10760" max="10760" width="17.88671875" customWidth="1"/>
    <col min="11008" max="11008" width="7.33203125" customWidth="1"/>
    <col min="11009" max="11009" width="91.33203125" customWidth="1"/>
    <col min="11010" max="11012" width="26.33203125" customWidth="1"/>
    <col min="11013" max="11015" width="24.44140625" customWidth="1"/>
    <col min="11016" max="11016" width="17.88671875" customWidth="1"/>
    <col min="11264" max="11264" width="7.33203125" customWidth="1"/>
    <col min="11265" max="11265" width="91.33203125" customWidth="1"/>
    <col min="11266" max="11268" width="26.33203125" customWidth="1"/>
    <col min="11269" max="11271" width="24.44140625" customWidth="1"/>
    <col min="11272" max="11272" width="17.88671875" customWidth="1"/>
    <col min="11520" max="11520" width="7.33203125" customWidth="1"/>
    <col min="11521" max="11521" width="91.33203125" customWidth="1"/>
    <col min="11522" max="11524" width="26.33203125" customWidth="1"/>
    <col min="11525" max="11527" width="24.44140625" customWidth="1"/>
    <col min="11528" max="11528" width="17.88671875" customWidth="1"/>
    <col min="11776" max="11776" width="7.33203125" customWidth="1"/>
    <col min="11777" max="11777" width="91.33203125" customWidth="1"/>
    <col min="11778" max="11780" width="26.33203125" customWidth="1"/>
    <col min="11781" max="11783" width="24.44140625" customWidth="1"/>
    <col min="11784" max="11784" width="17.88671875" customWidth="1"/>
    <col min="12032" max="12032" width="7.33203125" customWidth="1"/>
    <col min="12033" max="12033" width="91.33203125" customWidth="1"/>
    <col min="12034" max="12036" width="26.33203125" customWidth="1"/>
    <col min="12037" max="12039" width="24.44140625" customWidth="1"/>
    <col min="12040" max="12040" width="17.88671875" customWidth="1"/>
    <col min="12288" max="12288" width="7.33203125" customWidth="1"/>
    <col min="12289" max="12289" width="91.33203125" customWidth="1"/>
    <col min="12290" max="12292" width="26.33203125" customWidth="1"/>
    <col min="12293" max="12295" width="24.44140625" customWidth="1"/>
    <col min="12296" max="12296" width="17.88671875" customWidth="1"/>
    <col min="12544" max="12544" width="7.33203125" customWidth="1"/>
    <col min="12545" max="12545" width="91.33203125" customWidth="1"/>
    <col min="12546" max="12548" width="26.33203125" customWidth="1"/>
    <col min="12549" max="12551" width="24.44140625" customWidth="1"/>
    <col min="12552" max="12552" width="17.88671875" customWidth="1"/>
    <col min="12800" max="12800" width="7.33203125" customWidth="1"/>
    <col min="12801" max="12801" width="91.33203125" customWidth="1"/>
    <col min="12802" max="12804" width="26.33203125" customWidth="1"/>
    <col min="12805" max="12807" width="24.44140625" customWidth="1"/>
    <col min="12808" max="12808" width="17.88671875" customWidth="1"/>
    <col min="13056" max="13056" width="7.33203125" customWidth="1"/>
    <col min="13057" max="13057" width="91.33203125" customWidth="1"/>
    <col min="13058" max="13060" width="26.33203125" customWidth="1"/>
    <col min="13061" max="13063" width="24.44140625" customWidth="1"/>
    <col min="13064" max="13064" width="17.88671875" customWidth="1"/>
    <col min="13312" max="13312" width="7.33203125" customWidth="1"/>
    <col min="13313" max="13313" width="91.33203125" customWidth="1"/>
    <col min="13314" max="13316" width="26.33203125" customWidth="1"/>
    <col min="13317" max="13319" width="24.44140625" customWidth="1"/>
    <col min="13320" max="13320" width="17.88671875" customWidth="1"/>
    <col min="13568" max="13568" width="7.33203125" customWidth="1"/>
    <col min="13569" max="13569" width="91.33203125" customWidth="1"/>
    <col min="13570" max="13572" width="26.33203125" customWidth="1"/>
    <col min="13573" max="13575" width="24.44140625" customWidth="1"/>
    <col min="13576" max="13576" width="17.88671875" customWidth="1"/>
    <col min="13824" max="13824" width="7.33203125" customWidth="1"/>
    <col min="13825" max="13825" width="91.33203125" customWidth="1"/>
    <col min="13826" max="13828" width="26.33203125" customWidth="1"/>
    <col min="13829" max="13831" width="24.44140625" customWidth="1"/>
    <col min="13832" max="13832" width="17.88671875" customWidth="1"/>
    <col min="14080" max="14080" width="7.33203125" customWidth="1"/>
    <col min="14081" max="14081" width="91.33203125" customWidth="1"/>
    <col min="14082" max="14084" width="26.33203125" customWidth="1"/>
    <col min="14085" max="14087" width="24.44140625" customWidth="1"/>
    <col min="14088" max="14088" width="17.88671875" customWidth="1"/>
    <col min="14336" max="14336" width="7.33203125" customWidth="1"/>
    <col min="14337" max="14337" width="91.33203125" customWidth="1"/>
    <col min="14338" max="14340" width="26.33203125" customWidth="1"/>
    <col min="14341" max="14343" width="24.44140625" customWidth="1"/>
    <col min="14344" max="14344" width="17.88671875" customWidth="1"/>
    <col min="14592" max="14592" width="7.33203125" customWidth="1"/>
    <col min="14593" max="14593" width="91.33203125" customWidth="1"/>
    <col min="14594" max="14596" width="26.33203125" customWidth="1"/>
    <col min="14597" max="14599" width="24.44140625" customWidth="1"/>
    <col min="14600" max="14600" width="17.88671875" customWidth="1"/>
    <col min="14848" max="14848" width="7.33203125" customWidth="1"/>
    <col min="14849" max="14849" width="91.33203125" customWidth="1"/>
    <col min="14850" max="14852" width="26.33203125" customWidth="1"/>
    <col min="14853" max="14855" width="24.44140625" customWidth="1"/>
    <col min="14856" max="14856" width="17.88671875" customWidth="1"/>
    <col min="15104" max="15104" width="7.33203125" customWidth="1"/>
    <col min="15105" max="15105" width="91.33203125" customWidth="1"/>
    <col min="15106" max="15108" width="26.33203125" customWidth="1"/>
    <col min="15109" max="15111" width="24.44140625" customWidth="1"/>
    <col min="15112" max="15112" width="17.88671875" customWidth="1"/>
    <col min="15360" max="15360" width="7.33203125" customWidth="1"/>
    <col min="15361" max="15361" width="91.33203125" customWidth="1"/>
    <col min="15362" max="15364" width="26.33203125" customWidth="1"/>
    <col min="15365" max="15367" width="24.44140625" customWidth="1"/>
    <col min="15368" max="15368" width="17.88671875" customWidth="1"/>
    <col min="15616" max="15616" width="7.33203125" customWidth="1"/>
    <col min="15617" max="15617" width="91.33203125" customWidth="1"/>
    <col min="15618" max="15620" width="26.33203125" customWidth="1"/>
    <col min="15621" max="15623" width="24.44140625" customWidth="1"/>
    <col min="15624" max="15624" width="17.88671875" customWidth="1"/>
    <col min="15872" max="15872" width="7.33203125" customWidth="1"/>
    <col min="15873" max="15873" width="91.33203125" customWidth="1"/>
    <col min="15874" max="15876" width="26.33203125" customWidth="1"/>
    <col min="15877" max="15879" width="24.44140625" customWidth="1"/>
    <col min="15880" max="15880" width="17.88671875" customWidth="1"/>
    <col min="16128" max="16128" width="7.33203125" customWidth="1"/>
    <col min="16129" max="16129" width="91.33203125" customWidth="1"/>
    <col min="16130" max="16132" width="26.33203125" customWidth="1"/>
    <col min="16133" max="16135" width="24.44140625" customWidth="1"/>
    <col min="16136" max="16136" width="17.88671875" customWidth="1"/>
  </cols>
  <sheetData>
    <row r="1" spans="1:10" x14ac:dyDescent="0.3">
      <c r="D1" t="s">
        <v>443</v>
      </c>
    </row>
    <row r="2" spans="1:10" ht="12.75" customHeight="1" x14ac:dyDescent="0.3"/>
    <row r="3" spans="1:10" ht="29.25" customHeight="1" x14ac:dyDescent="0.3">
      <c r="A3" s="1160" t="s">
        <v>993</v>
      </c>
      <c r="B3" s="1160"/>
      <c r="C3" s="1160"/>
      <c r="D3" s="1160"/>
    </row>
    <row r="4" spans="1:10" ht="27" customHeight="1" x14ac:dyDescent="0.3">
      <c r="A4" t="s">
        <v>1145</v>
      </c>
    </row>
    <row r="5" spans="1:10" ht="19.5" customHeight="1" x14ac:dyDescent="0.3">
      <c r="A5" t="s">
        <v>345</v>
      </c>
    </row>
    <row r="6" spans="1:10" ht="37.5" customHeight="1" x14ac:dyDescent="0.3">
      <c r="A6" s="1160" t="s">
        <v>484</v>
      </c>
      <c r="B6" s="1160"/>
      <c r="C6" s="1160"/>
    </row>
    <row r="7" spans="1:10" ht="17.25" customHeight="1" x14ac:dyDescent="0.3">
      <c r="A7" t="s">
        <v>281</v>
      </c>
    </row>
    <row r="9" spans="1:10" ht="15.75" customHeight="1" x14ac:dyDescent="0.3">
      <c r="A9" s="1160" t="s">
        <v>282</v>
      </c>
      <c r="B9" s="1160" t="s">
        <v>385</v>
      </c>
      <c r="C9" s="1160" t="s">
        <v>383</v>
      </c>
      <c r="D9" s="1160" t="s">
        <v>349</v>
      </c>
    </row>
    <row r="10" spans="1:10" ht="15.75" customHeight="1" x14ac:dyDescent="0.3">
      <c r="A10" s="1160"/>
      <c r="B10" s="1160"/>
      <c r="C10" s="1160"/>
      <c r="D10" s="1160"/>
    </row>
    <row r="11" spans="1:10" ht="15.75" customHeight="1" x14ac:dyDescent="0.3">
      <c r="A11" s="1160"/>
      <c r="B11" s="1160"/>
      <c r="C11" s="1160"/>
      <c r="D11" s="1160"/>
    </row>
    <row r="12" spans="1:10" x14ac:dyDescent="0.3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H12" t="s">
        <v>1036</v>
      </c>
      <c r="I12" t="s">
        <v>1017</v>
      </c>
    </row>
    <row r="13" spans="1:10" x14ac:dyDescent="0.3">
      <c r="A13" s="1160" t="s">
        <v>999</v>
      </c>
      <c r="B13" s="1160"/>
      <c r="C13" s="1160"/>
      <c r="D13" s="1160"/>
      <c r="E13" t="s">
        <v>1033</v>
      </c>
      <c r="I13" t="s">
        <v>1012</v>
      </c>
      <c r="J13" t="s">
        <v>1013</v>
      </c>
    </row>
    <row r="14" spans="1:10" x14ac:dyDescent="0.3">
      <c r="A14">
        <v>1</v>
      </c>
      <c r="B14" t="s">
        <v>387</v>
      </c>
      <c r="G14">
        <f>D14-F14</f>
        <v>0</v>
      </c>
    </row>
    <row r="16" spans="1:10" ht="18.75" customHeight="1" x14ac:dyDescent="0.3">
      <c r="B16" t="s">
        <v>295</v>
      </c>
      <c r="C16" t="s">
        <v>305</v>
      </c>
      <c r="D16">
        <f>SUM(D14:D15)</f>
        <v>0</v>
      </c>
      <c r="E16" t="s">
        <v>365</v>
      </c>
      <c r="F16">
        <f>SUM(F14:F15)</f>
        <v>0</v>
      </c>
      <c r="G16">
        <f>SUM(G14:G15)</f>
        <v>0</v>
      </c>
      <c r="H16">
        <f>SUM(H14:H15)</f>
        <v>0</v>
      </c>
      <c r="I16">
        <f t="shared" ref="I16:J16" si="0">SUM(I14:I15)</f>
        <v>0</v>
      </c>
      <c r="J16">
        <f t="shared" si="0"/>
        <v>0</v>
      </c>
    </row>
    <row r="17" spans="1:10" x14ac:dyDescent="0.3">
      <c r="A17" s="1160" t="s">
        <v>489</v>
      </c>
      <c r="B17" s="1160"/>
      <c r="C17" s="1160"/>
      <c r="D17" s="1160"/>
      <c r="E17" t="s">
        <v>1002</v>
      </c>
    </row>
    <row r="18" spans="1:10" x14ac:dyDescent="0.3">
      <c r="A18">
        <v>1</v>
      </c>
      <c r="B18" t="s">
        <v>387</v>
      </c>
      <c r="G18">
        <f>D18-F18</f>
        <v>0</v>
      </c>
    </row>
    <row r="20" spans="1:10" ht="18.75" customHeight="1" x14ac:dyDescent="0.3">
      <c r="B20" t="s">
        <v>295</v>
      </c>
      <c r="C20" t="s">
        <v>305</v>
      </c>
      <c r="D20">
        <f>SUM(D18:D19)</f>
        <v>0</v>
      </c>
      <c r="E20" t="s">
        <v>365</v>
      </c>
      <c r="F20">
        <f>SUM(F18:F19)</f>
        <v>0</v>
      </c>
      <c r="G20">
        <f>SUM(G18:G19)</f>
        <v>0</v>
      </c>
      <c r="H20">
        <f>SUM(H18:H19)</f>
        <v>0</v>
      </c>
      <c r="I20">
        <f t="shared" ref="I20:J20" si="1">SUM(I18:I19)</f>
        <v>0</v>
      </c>
      <c r="J20">
        <f t="shared" si="1"/>
        <v>0</v>
      </c>
    </row>
    <row r="21" spans="1:10" x14ac:dyDescent="0.3">
      <c r="E21" t="s">
        <v>386</v>
      </c>
      <c r="F21">
        <f>F16+F20</f>
        <v>0</v>
      </c>
      <c r="G21">
        <f>G16+G20</f>
        <v>0</v>
      </c>
      <c r="H21">
        <f>H16+H20</f>
        <v>0</v>
      </c>
      <c r="I21">
        <f t="shared" ref="I21:J21" si="2">I16+I20</f>
        <v>0</v>
      </c>
      <c r="J21">
        <f t="shared" si="2"/>
        <v>0</v>
      </c>
    </row>
    <row r="23" spans="1:10" x14ac:dyDescent="0.3">
      <c r="A23" t="s">
        <v>671</v>
      </c>
      <c r="D23" t="s">
        <v>1143</v>
      </c>
    </row>
    <row r="24" spans="1:10" x14ac:dyDescent="0.3">
      <c r="C24" t="s">
        <v>131</v>
      </c>
      <c r="D24" t="s">
        <v>132</v>
      </c>
    </row>
    <row r="26" spans="1:10" x14ac:dyDescent="0.3">
      <c r="A26" t="s">
        <v>133</v>
      </c>
      <c r="D26" t="s">
        <v>1144</v>
      </c>
    </row>
    <row r="27" spans="1:10" x14ac:dyDescent="0.3">
      <c r="C27" t="s">
        <v>131</v>
      </c>
      <c r="D27" t="s">
        <v>132</v>
      </c>
    </row>
    <row r="29" spans="1:10" x14ac:dyDescent="0.3">
      <c r="B29" t="s">
        <v>1055</v>
      </c>
    </row>
    <row r="30" spans="1:10" x14ac:dyDescent="0.3">
      <c r="B30" t="s">
        <v>1034</v>
      </c>
    </row>
  </sheetData>
  <mergeCells count="8">
    <mergeCell ref="A13:D13"/>
    <mergeCell ref="A17:D17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8">
    <tabColor rgb="FFFFC000"/>
    <pageSetUpPr fitToPage="1"/>
  </sheetPr>
  <dimension ref="A1:W209"/>
  <sheetViews>
    <sheetView view="pageBreakPreview" topLeftCell="F6" zoomScale="70" zoomScaleSheetLayoutView="70" workbookViewId="0">
      <selection activeCell="W22" sqref="W22"/>
    </sheetView>
  </sheetViews>
  <sheetFormatPr defaultColWidth="8.88671875" defaultRowHeight="18" x14ac:dyDescent="0.35"/>
  <cols>
    <col min="1" max="1" width="7.33203125" style="388" customWidth="1"/>
    <col min="2" max="2" width="91.33203125" style="388" customWidth="1"/>
    <col min="3" max="3" width="20.33203125" style="388" customWidth="1"/>
    <col min="4" max="4" width="27.5546875" style="388" customWidth="1"/>
    <col min="5" max="7" width="24.44140625" style="388" customWidth="1"/>
    <col min="8" max="8" width="35.44140625" style="562" customWidth="1"/>
    <col min="9" max="9" width="35.44140625" style="536" customWidth="1"/>
    <col min="10" max="11" width="23" style="403" customWidth="1"/>
    <col min="12" max="255" width="8.88671875" style="388"/>
    <col min="256" max="256" width="7.33203125" style="388" customWidth="1"/>
    <col min="257" max="257" width="91.33203125" style="388" customWidth="1"/>
    <col min="258" max="258" width="20.33203125" style="388" customWidth="1"/>
    <col min="259" max="259" width="22.6640625" style="388" customWidth="1"/>
    <col min="260" max="260" width="27.5546875" style="388" customWidth="1"/>
    <col min="261" max="263" width="24.44140625" style="388" customWidth="1"/>
    <col min="264" max="264" width="17.109375" style="388" customWidth="1"/>
    <col min="265" max="511" width="8.88671875" style="388"/>
    <col min="512" max="512" width="7.33203125" style="388" customWidth="1"/>
    <col min="513" max="513" width="91.33203125" style="388" customWidth="1"/>
    <col min="514" max="514" width="20.33203125" style="388" customWidth="1"/>
    <col min="515" max="515" width="22.6640625" style="388" customWidth="1"/>
    <col min="516" max="516" width="27.5546875" style="388" customWidth="1"/>
    <col min="517" max="519" width="24.44140625" style="388" customWidth="1"/>
    <col min="520" max="520" width="17.109375" style="388" customWidth="1"/>
    <col min="521" max="767" width="8.88671875" style="388"/>
    <col min="768" max="768" width="7.33203125" style="388" customWidth="1"/>
    <col min="769" max="769" width="91.33203125" style="388" customWidth="1"/>
    <col min="770" max="770" width="20.33203125" style="388" customWidth="1"/>
    <col min="771" max="771" width="22.6640625" style="388" customWidth="1"/>
    <col min="772" max="772" width="27.5546875" style="388" customWidth="1"/>
    <col min="773" max="775" width="24.44140625" style="388" customWidth="1"/>
    <col min="776" max="776" width="17.109375" style="388" customWidth="1"/>
    <col min="777" max="1023" width="8.88671875" style="388"/>
    <col min="1024" max="1024" width="7.33203125" style="388" customWidth="1"/>
    <col min="1025" max="1025" width="91.33203125" style="388" customWidth="1"/>
    <col min="1026" max="1026" width="20.33203125" style="388" customWidth="1"/>
    <col min="1027" max="1027" width="22.6640625" style="388" customWidth="1"/>
    <col min="1028" max="1028" width="27.5546875" style="388" customWidth="1"/>
    <col min="1029" max="1031" width="24.44140625" style="388" customWidth="1"/>
    <col min="1032" max="1032" width="17.109375" style="388" customWidth="1"/>
    <col min="1033" max="1279" width="8.88671875" style="388"/>
    <col min="1280" max="1280" width="7.33203125" style="388" customWidth="1"/>
    <col min="1281" max="1281" width="91.33203125" style="388" customWidth="1"/>
    <col min="1282" max="1282" width="20.33203125" style="388" customWidth="1"/>
    <col min="1283" max="1283" width="22.6640625" style="388" customWidth="1"/>
    <col min="1284" max="1284" width="27.5546875" style="388" customWidth="1"/>
    <col min="1285" max="1287" width="24.44140625" style="388" customWidth="1"/>
    <col min="1288" max="1288" width="17.109375" style="388" customWidth="1"/>
    <col min="1289" max="1535" width="8.88671875" style="388"/>
    <col min="1536" max="1536" width="7.33203125" style="388" customWidth="1"/>
    <col min="1537" max="1537" width="91.33203125" style="388" customWidth="1"/>
    <col min="1538" max="1538" width="20.33203125" style="388" customWidth="1"/>
    <col min="1539" max="1539" width="22.6640625" style="388" customWidth="1"/>
    <col min="1540" max="1540" width="27.5546875" style="388" customWidth="1"/>
    <col min="1541" max="1543" width="24.44140625" style="388" customWidth="1"/>
    <col min="1544" max="1544" width="17.109375" style="388" customWidth="1"/>
    <col min="1545" max="1791" width="8.88671875" style="388"/>
    <col min="1792" max="1792" width="7.33203125" style="388" customWidth="1"/>
    <col min="1793" max="1793" width="91.33203125" style="388" customWidth="1"/>
    <col min="1794" max="1794" width="20.33203125" style="388" customWidth="1"/>
    <col min="1795" max="1795" width="22.6640625" style="388" customWidth="1"/>
    <col min="1796" max="1796" width="27.5546875" style="388" customWidth="1"/>
    <col min="1797" max="1799" width="24.44140625" style="388" customWidth="1"/>
    <col min="1800" max="1800" width="17.109375" style="388" customWidth="1"/>
    <col min="1801" max="2047" width="8.88671875" style="388"/>
    <col min="2048" max="2048" width="7.33203125" style="388" customWidth="1"/>
    <col min="2049" max="2049" width="91.33203125" style="388" customWidth="1"/>
    <col min="2050" max="2050" width="20.33203125" style="388" customWidth="1"/>
    <col min="2051" max="2051" width="22.6640625" style="388" customWidth="1"/>
    <col min="2052" max="2052" width="27.5546875" style="388" customWidth="1"/>
    <col min="2053" max="2055" width="24.44140625" style="388" customWidth="1"/>
    <col min="2056" max="2056" width="17.109375" style="388" customWidth="1"/>
    <col min="2057" max="2303" width="8.88671875" style="388"/>
    <col min="2304" max="2304" width="7.33203125" style="388" customWidth="1"/>
    <col min="2305" max="2305" width="91.33203125" style="388" customWidth="1"/>
    <col min="2306" max="2306" width="20.33203125" style="388" customWidth="1"/>
    <col min="2307" max="2307" width="22.6640625" style="388" customWidth="1"/>
    <col min="2308" max="2308" width="27.5546875" style="388" customWidth="1"/>
    <col min="2309" max="2311" width="24.44140625" style="388" customWidth="1"/>
    <col min="2312" max="2312" width="17.109375" style="388" customWidth="1"/>
    <col min="2313" max="2559" width="8.88671875" style="388"/>
    <col min="2560" max="2560" width="7.33203125" style="388" customWidth="1"/>
    <col min="2561" max="2561" width="91.33203125" style="388" customWidth="1"/>
    <col min="2562" max="2562" width="20.33203125" style="388" customWidth="1"/>
    <col min="2563" max="2563" width="22.6640625" style="388" customWidth="1"/>
    <col min="2564" max="2564" width="27.5546875" style="388" customWidth="1"/>
    <col min="2565" max="2567" width="24.44140625" style="388" customWidth="1"/>
    <col min="2568" max="2568" width="17.109375" style="388" customWidth="1"/>
    <col min="2569" max="2815" width="8.88671875" style="388"/>
    <col min="2816" max="2816" width="7.33203125" style="388" customWidth="1"/>
    <col min="2817" max="2817" width="91.33203125" style="388" customWidth="1"/>
    <col min="2818" max="2818" width="20.33203125" style="388" customWidth="1"/>
    <col min="2819" max="2819" width="22.6640625" style="388" customWidth="1"/>
    <col min="2820" max="2820" width="27.5546875" style="388" customWidth="1"/>
    <col min="2821" max="2823" width="24.44140625" style="388" customWidth="1"/>
    <col min="2824" max="2824" width="17.109375" style="388" customWidth="1"/>
    <col min="2825" max="3071" width="8.88671875" style="388"/>
    <col min="3072" max="3072" width="7.33203125" style="388" customWidth="1"/>
    <col min="3073" max="3073" width="91.33203125" style="388" customWidth="1"/>
    <col min="3074" max="3074" width="20.33203125" style="388" customWidth="1"/>
    <col min="3075" max="3075" width="22.6640625" style="388" customWidth="1"/>
    <col min="3076" max="3076" width="27.5546875" style="388" customWidth="1"/>
    <col min="3077" max="3079" width="24.44140625" style="388" customWidth="1"/>
    <col min="3080" max="3080" width="17.109375" style="388" customWidth="1"/>
    <col min="3081" max="3327" width="8.88671875" style="388"/>
    <col min="3328" max="3328" width="7.33203125" style="388" customWidth="1"/>
    <col min="3329" max="3329" width="91.33203125" style="388" customWidth="1"/>
    <col min="3330" max="3330" width="20.33203125" style="388" customWidth="1"/>
    <col min="3331" max="3331" width="22.6640625" style="388" customWidth="1"/>
    <col min="3332" max="3332" width="27.5546875" style="388" customWidth="1"/>
    <col min="3333" max="3335" width="24.44140625" style="388" customWidth="1"/>
    <col min="3336" max="3336" width="17.109375" style="388" customWidth="1"/>
    <col min="3337" max="3583" width="8.88671875" style="388"/>
    <col min="3584" max="3584" width="7.33203125" style="388" customWidth="1"/>
    <col min="3585" max="3585" width="91.33203125" style="388" customWidth="1"/>
    <col min="3586" max="3586" width="20.33203125" style="388" customWidth="1"/>
    <col min="3587" max="3587" width="22.6640625" style="388" customWidth="1"/>
    <col min="3588" max="3588" width="27.5546875" style="388" customWidth="1"/>
    <col min="3589" max="3591" width="24.44140625" style="388" customWidth="1"/>
    <col min="3592" max="3592" width="17.109375" style="388" customWidth="1"/>
    <col min="3593" max="3839" width="8.88671875" style="388"/>
    <col min="3840" max="3840" width="7.33203125" style="388" customWidth="1"/>
    <col min="3841" max="3841" width="91.33203125" style="388" customWidth="1"/>
    <col min="3842" max="3842" width="20.33203125" style="388" customWidth="1"/>
    <col min="3843" max="3843" width="22.6640625" style="388" customWidth="1"/>
    <col min="3844" max="3844" width="27.5546875" style="388" customWidth="1"/>
    <col min="3845" max="3847" width="24.44140625" style="388" customWidth="1"/>
    <col min="3848" max="3848" width="17.109375" style="388" customWidth="1"/>
    <col min="3849" max="4095" width="8.88671875" style="388"/>
    <col min="4096" max="4096" width="7.33203125" style="388" customWidth="1"/>
    <col min="4097" max="4097" width="91.33203125" style="388" customWidth="1"/>
    <col min="4098" max="4098" width="20.33203125" style="388" customWidth="1"/>
    <col min="4099" max="4099" width="22.6640625" style="388" customWidth="1"/>
    <col min="4100" max="4100" width="27.5546875" style="388" customWidth="1"/>
    <col min="4101" max="4103" width="24.44140625" style="388" customWidth="1"/>
    <col min="4104" max="4104" width="17.109375" style="388" customWidth="1"/>
    <col min="4105" max="4351" width="8.88671875" style="388"/>
    <col min="4352" max="4352" width="7.33203125" style="388" customWidth="1"/>
    <col min="4353" max="4353" width="91.33203125" style="388" customWidth="1"/>
    <col min="4354" max="4354" width="20.33203125" style="388" customWidth="1"/>
    <col min="4355" max="4355" width="22.6640625" style="388" customWidth="1"/>
    <col min="4356" max="4356" width="27.5546875" style="388" customWidth="1"/>
    <col min="4357" max="4359" width="24.44140625" style="388" customWidth="1"/>
    <col min="4360" max="4360" width="17.109375" style="388" customWidth="1"/>
    <col min="4361" max="4607" width="8.88671875" style="388"/>
    <col min="4608" max="4608" width="7.33203125" style="388" customWidth="1"/>
    <col min="4609" max="4609" width="91.33203125" style="388" customWidth="1"/>
    <col min="4610" max="4610" width="20.33203125" style="388" customWidth="1"/>
    <col min="4611" max="4611" width="22.6640625" style="388" customWidth="1"/>
    <col min="4612" max="4612" width="27.5546875" style="388" customWidth="1"/>
    <col min="4613" max="4615" width="24.44140625" style="388" customWidth="1"/>
    <col min="4616" max="4616" width="17.109375" style="388" customWidth="1"/>
    <col min="4617" max="4863" width="8.88671875" style="388"/>
    <col min="4864" max="4864" width="7.33203125" style="388" customWidth="1"/>
    <col min="4865" max="4865" width="91.33203125" style="388" customWidth="1"/>
    <col min="4866" max="4866" width="20.33203125" style="388" customWidth="1"/>
    <col min="4867" max="4867" width="22.6640625" style="388" customWidth="1"/>
    <col min="4868" max="4868" width="27.5546875" style="388" customWidth="1"/>
    <col min="4869" max="4871" width="24.44140625" style="388" customWidth="1"/>
    <col min="4872" max="4872" width="17.109375" style="388" customWidth="1"/>
    <col min="4873" max="5119" width="8.88671875" style="388"/>
    <col min="5120" max="5120" width="7.33203125" style="388" customWidth="1"/>
    <col min="5121" max="5121" width="91.33203125" style="388" customWidth="1"/>
    <col min="5122" max="5122" width="20.33203125" style="388" customWidth="1"/>
    <col min="5123" max="5123" width="22.6640625" style="388" customWidth="1"/>
    <col min="5124" max="5124" width="27.5546875" style="388" customWidth="1"/>
    <col min="5125" max="5127" width="24.44140625" style="388" customWidth="1"/>
    <col min="5128" max="5128" width="17.109375" style="388" customWidth="1"/>
    <col min="5129" max="5375" width="8.88671875" style="388"/>
    <col min="5376" max="5376" width="7.33203125" style="388" customWidth="1"/>
    <col min="5377" max="5377" width="91.33203125" style="388" customWidth="1"/>
    <col min="5378" max="5378" width="20.33203125" style="388" customWidth="1"/>
    <col min="5379" max="5379" width="22.6640625" style="388" customWidth="1"/>
    <col min="5380" max="5380" width="27.5546875" style="388" customWidth="1"/>
    <col min="5381" max="5383" width="24.44140625" style="388" customWidth="1"/>
    <col min="5384" max="5384" width="17.109375" style="388" customWidth="1"/>
    <col min="5385" max="5631" width="8.88671875" style="388"/>
    <col min="5632" max="5632" width="7.33203125" style="388" customWidth="1"/>
    <col min="5633" max="5633" width="91.33203125" style="388" customWidth="1"/>
    <col min="5634" max="5634" width="20.33203125" style="388" customWidth="1"/>
    <col min="5635" max="5635" width="22.6640625" style="388" customWidth="1"/>
    <col min="5636" max="5636" width="27.5546875" style="388" customWidth="1"/>
    <col min="5637" max="5639" width="24.44140625" style="388" customWidth="1"/>
    <col min="5640" max="5640" width="17.109375" style="388" customWidth="1"/>
    <col min="5641" max="5887" width="8.88671875" style="388"/>
    <col min="5888" max="5888" width="7.33203125" style="388" customWidth="1"/>
    <col min="5889" max="5889" width="91.33203125" style="388" customWidth="1"/>
    <col min="5890" max="5890" width="20.33203125" style="388" customWidth="1"/>
    <col min="5891" max="5891" width="22.6640625" style="388" customWidth="1"/>
    <col min="5892" max="5892" width="27.5546875" style="388" customWidth="1"/>
    <col min="5893" max="5895" width="24.44140625" style="388" customWidth="1"/>
    <col min="5896" max="5896" width="17.109375" style="388" customWidth="1"/>
    <col min="5897" max="6143" width="8.88671875" style="388"/>
    <col min="6144" max="6144" width="7.33203125" style="388" customWidth="1"/>
    <col min="6145" max="6145" width="91.33203125" style="388" customWidth="1"/>
    <col min="6146" max="6146" width="20.33203125" style="388" customWidth="1"/>
    <col min="6147" max="6147" width="22.6640625" style="388" customWidth="1"/>
    <col min="6148" max="6148" width="27.5546875" style="388" customWidth="1"/>
    <col min="6149" max="6151" width="24.44140625" style="388" customWidth="1"/>
    <col min="6152" max="6152" width="17.109375" style="388" customWidth="1"/>
    <col min="6153" max="6399" width="8.88671875" style="388"/>
    <col min="6400" max="6400" width="7.33203125" style="388" customWidth="1"/>
    <col min="6401" max="6401" width="91.33203125" style="388" customWidth="1"/>
    <col min="6402" max="6402" width="20.33203125" style="388" customWidth="1"/>
    <col min="6403" max="6403" width="22.6640625" style="388" customWidth="1"/>
    <col min="6404" max="6404" width="27.5546875" style="388" customWidth="1"/>
    <col min="6405" max="6407" width="24.44140625" style="388" customWidth="1"/>
    <col min="6408" max="6408" width="17.109375" style="388" customWidth="1"/>
    <col min="6409" max="6655" width="8.88671875" style="388"/>
    <col min="6656" max="6656" width="7.33203125" style="388" customWidth="1"/>
    <col min="6657" max="6657" width="91.33203125" style="388" customWidth="1"/>
    <col min="6658" max="6658" width="20.33203125" style="388" customWidth="1"/>
    <col min="6659" max="6659" width="22.6640625" style="388" customWidth="1"/>
    <col min="6660" max="6660" width="27.5546875" style="388" customWidth="1"/>
    <col min="6661" max="6663" width="24.44140625" style="388" customWidth="1"/>
    <col min="6664" max="6664" width="17.109375" style="388" customWidth="1"/>
    <col min="6665" max="6911" width="8.88671875" style="388"/>
    <col min="6912" max="6912" width="7.33203125" style="388" customWidth="1"/>
    <col min="6913" max="6913" width="91.33203125" style="388" customWidth="1"/>
    <col min="6914" max="6914" width="20.33203125" style="388" customWidth="1"/>
    <col min="6915" max="6915" width="22.6640625" style="388" customWidth="1"/>
    <col min="6916" max="6916" width="27.5546875" style="388" customWidth="1"/>
    <col min="6917" max="6919" width="24.44140625" style="388" customWidth="1"/>
    <col min="6920" max="6920" width="17.109375" style="388" customWidth="1"/>
    <col min="6921" max="7167" width="8.88671875" style="388"/>
    <col min="7168" max="7168" width="7.33203125" style="388" customWidth="1"/>
    <col min="7169" max="7169" width="91.33203125" style="388" customWidth="1"/>
    <col min="7170" max="7170" width="20.33203125" style="388" customWidth="1"/>
    <col min="7171" max="7171" width="22.6640625" style="388" customWidth="1"/>
    <col min="7172" max="7172" width="27.5546875" style="388" customWidth="1"/>
    <col min="7173" max="7175" width="24.44140625" style="388" customWidth="1"/>
    <col min="7176" max="7176" width="17.109375" style="388" customWidth="1"/>
    <col min="7177" max="7423" width="8.88671875" style="388"/>
    <col min="7424" max="7424" width="7.33203125" style="388" customWidth="1"/>
    <col min="7425" max="7425" width="91.33203125" style="388" customWidth="1"/>
    <col min="7426" max="7426" width="20.33203125" style="388" customWidth="1"/>
    <col min="7427" max="7427" width="22.6640625" style="388" customWidth="1"/>
    <col min="7428" max="7428" width="27.5546875" style="388" customWidth="1"/>
    <col min="7429" max="7431" width="24.44140625" style="388" customWidth="1"/>
    <col min="7432" max="7432" width="17.109375" style="388" customWidth="1"/>
    <col min="7433" max="7679" width="8.88671875" style="388"/>
    <col min="7680" max="7680" width="7.33203125" style="388" customWidth="1"/>
    <col min="7681" max="7681" width="91.33203125" style="388" customWidth="1"/>
    <col min="7682" max="7682" width="20.33203125" style="388" customWidth="1"/>
    <col min="7683" max="7683" width="22.6640625" style="388" customWidth="1"/>
    <col min="7684" max="7684" width="27.5546875" style="388" customWidth="1"/>
    <col min="7685" max="7687" width="24.44140625" style="388" customWidth="1"/>
    <col min="7688" max="7688" width="17.109375" style="388" customWidth="1"/>
    <col min="7689" max="7935" width="8.88671875" style="388"/>
    <col min="7936" max="7936" width="7.33203125" style="388" customWidth="1"/>
    <col min="7937" max="7937" width="91.33203125" style="388" customWidth="1"/>
    <col min="7938" max="7938" width="20.33203125" style="388" customWidth="1"/>
    <col min="7939" max="7939" width="22.6640625" style="388" customWidth="1"/>
    <col min="7940" max="7940" width="27.5546875" style="388" customWidth="1"/>
    <col min="7941" max="7943" width="24.44140625" style="388" customWidth="1"/>
    <col min="7944" max="7944" width="17.109375" style="388" customWidth="1"/>
    <col min="7945" max="8191" width="8.88671875" style="388"/>
    <col min="8192" max="8192" width="7.33203125" style="388" customWidth="1"/>
    <col min="8193" max="8193" width="91.33203125" style="388" customWidth="1"/>
    <col min="8194" max="8194" width="20.33203125" style="388" customWidth="1"/>
    <col min="8195" max="8195" width="22.6640625" style="388" customWidth="1"/>
    <col min="8196" max="8196" width="27.5546875" style="388" customWidth="1"/>
    <col min="8197" max="8199" width="24.44140625" style="388" customWidth="1"/>
    <col min="8200" max="8200" width="17.109375" style="388" customWidth="1"/>
    <col min="8201" max="8447" width="8.88671875" style="388"/>
    <col min="8448" max="8448" width="7.33203125" style="388" customWidth="1"/>
    <col min="8449" max="8449" width="91.33203125" style="388" customWidth="1"/>
    <col min="8450" max="8450" width="20.33203125" style="388" customWidth="1"/>
    <col min="8451" max="8451" width="22.6640625" style="388" customWidth="1"/>
    <col min="8452" max="8452" width="27.5546875" style="388" customWidth="1"/>
    <col min="8453" max="8455" width="24.44140625" style="388" customWidth="1"/>
    <col min="8456" max="8456" width="17.109375" style="388" customWidth="1"/>
    <col min="8457" max="8703" width="8.88671875" style="388"/>
    <col min="8704" max="8704" width="7.33203125" style="388" customWidth="1"/>
    <col min="8705" max="8705" width="91.33203125" style="388" customWidth="1"/>
    <col min="8706" max="8706" width="20.33203125" style="388" customWidth="1"/>
    <col min="8707" max="8707" width="22.6640625" style="388" customWidth="1"/>
    <col min="8708" max="8708" width="27.5546875" style="388" customWidth="1"/>
    <col min="8709" max="8711" width="24.44140625" style="388" customWidth="1"/>
    <col min="8712" max="8712" width="17.109375" style="388" customWidth="1"/>
    <col min="8713" max="8959" width="8.88671875" style="388"/>
    <col min="8960" max="8960" width="7.33203125" style="388" customWidth="1"/>
    <col min="8961" max="8961" width="91.33203125" style="388" customWidth="1"/>
    <col min="8962" max="8962" width="20.33203125" style="388" customWidth="1"/>
    <col min="8963" max="8963" width="22.6640625" style="388" customWidth="1"/>
    <col min="8964" max="8964" width="27.5546875" style="388" customWidth="1"/>
    <col min="8965" max="8967" width="24.44140625" style="388" customWidth="1"/>
    <col min="8968" max="8968" width="17.109375" style="388" customWidth="1"/>
    <col min="8969" max="9215" width="8.88671875" style="388"/>
    <col min="9216" max="9216" width="7.33203125" style="388" customWidth="1"/>
    <col min="9217" max="9217" width="91.33203125" style="388" customWidth="1"/>
    <col min="9218" max="9218" width="20.33203125" style="388" customWidth="1"/>
    <col min="9219" max="9219" width="22.6640625" style="388" customWidth="1"/>
    <col min="9220" max="9220" width="27.5546875" style="388" customWidth="1"/>
    <col min="9221" max="9223" width="24.44140625" style="388" customWidth="1"/>
    <col min="9224" max="9224" width="17.109375" style="388" customWidth="1"/>
    <col min="9225" max="9471" width="8.88671875" style="388"/>
    <col min="9472" max="9472" width="7.33203125" style="388" customWidth="1"/>
    <col min="9473" max="9473" width="91.33203125" style="388" customWidth="1"/>
    <col min="9474" max="9474" width="20.33203125" style="388" customWidth="1"/>
    <col min="9475" max="9475" width="22.6640625" style="388" customWidth="1"/>
    <col min="9476" max="9476" width="27.5546875" style="388" customWidth="1"/>
    <col min="9477" max="9479" width="24.44140625" style="388" customWidth="1"/>
    <col min="9480" max="9480" width="17.109375" style="388" customWidth="1"/>
    <col min="9481" max="9727" width="8.88671875" style="388"/>
    <col min="9728" max="9728" width="7.33203125" style="388" customWidth="1"/>
    <col min="9729" max="9729" width="91.33203125" style="388" customWidth="1"/>
    <col min="9730" max="9730" width="20.33203125" style="388" customWidth="1"/>
    <col min="9731" max="9731" width="22.6640625" style="388" customWidth="1"/>
    <col min="9732" max="9732" width="27.5546875" style="388" customWidth="1"/>
    <col min="9733" max="9735" width="24.44140625" style="388" customWidth="1"/>
    <col min="9736" max="9736" width="17.109375" style="388" customWidth="1"/>
    <col min="9737" max="9983" width="8.88671875" style="388"/>
    <col min="9984" max="9984" width="7.33203125" style="388" customWidth="1"/>
    <col min="9985" max="9985" width="91.33203125" style="388" customWidth="1"/>
    <col min="9986" max="9986" width="20.33203125" style="388" customWidth="1"/>
    <col min="9987" max="9987" width="22.6640625" style="388" customWidth="1"/>
    <col min="9988" max="9988" width="27.5546875" style="388" customWidth="1"/>
    <col min="9989" max="9991" width="24.44140625" style="388" customWidth="1"/>
    <col min="9992" max="9992" width="17.109375" style="388" customWidth="1"/>
    <col min="9993" max="10239" width="8.88671875" style="388"/>
    <col min="10240" max="10240" width="7.33203125" style="388" customWidth="1"/>
    <col min="10241" max="10241" width="91.33203125" style="388" customWidth="1"/>
    <col min="10242" max="10242" width="20.33203125" style="388" customWidth="1"/>
    <col min="10243" max="10243" width="22.6640625" style="388" customWidth="1"/>
    <col min="10244" max="10244" width="27.5546875" style="388" customWidth="1"/>
    <col min="10245" max="10247" width="24.44140625" style="388" customWidth="1"/>
    <col min="10248" max="10248" width="17.109375" style="388" customWidth="1"/>
    <col min="10249" max="10495" width="8.88671875" style="388"/>
    <col min="10496" max="10496" width="7.33203125" style="388" customWidth="1"/>
    <col min="10497" max="10497" width="91.33203125" style="388" customWidth="1"/>
    <col min="10498" max="10498" width="20.33203125" style="388" customWidth="1"/>
    <col min="10499" max="10499" width="22.6640625" style="388" customWidth="1"/>
    <col min="10500" max="10500" width="27.5546875" style="388" customWidth="1"/>
    <col min="10501" max="10503" width="24.44140625" style="388" customWidth="1"/>
    <col min="10504" max="10504" width="17.109375" style="388" customWidth="1"/>
    <col min="10505" max="10751" width="8.88671875" style="388"/>
    <col min="10752" max="10752" width="7.33203125" style="388" customWidth="1"/>
    <col min="10753" max="10753" width="91.33203125" style="388" customWidth="1"/>
    <col min="10754" max="10754" width="20.33203125" style="388" customWidth="1"/>
    <col min="10755" max="10755" width="22.6640625" style="388" customWidth="1"/>
    <col min="10756" max="10756" width="27.5546875" style="388" customWidth="1"/>
    <col min="10757" max="10759" width="24.44140625" style="388" customWidth="1"/>
    <col min="10760" max="10760" width="17.109375" style="388" customWidth="1"/>
    <col min="10761" max="11007" width="8.88671875" style="388"/>
    <col min="11008" max="11008" width="7.33203125" style="388" customWidth="1"/>
    <col min="11009" max="11009" width="91.33203125" style="388" customWidth="1"/>
    <col min="11010" max="11010" width="20.33203125" style="388" customWidth="1"/>
    <col min="11011" max="11011" width="22.6640625" style="388" customWidth="1"/>
    <col min="11012" max="11012" width="27.5546875" style="388" customWidth="1"/>
    <col min="11013" max="11015" width="24.44140625" style="388" customWidth="1"/>
    <col min="11016" max="11016" width="17.109375" style="388" customWidth="1"/>
    <col min="11017" max="11263" width="8.88671875" style="388"/>
    <col min="11264" max="11264" width="7.33203125" style="388" customWidth="1"/>
    <col min="11265" max="11265" width="91.33203125" style="388" customWidth="1"/>
    <col min="11266" max="11266" width="20.33203125" style="388" customWidth="1"/>
    <col min="11267" max="11267" width="22.6640625" style="388" customWidth="1"/>
    <col min="11268" max="11268" width="27.5546875" style="388" customWidth="1"/>
    <col min="11269" max="11271" width="24.44140625" style="388" customWidth="1"/>
    <col min="11272" max="11272" width="17.109375" style="388" customWidth="1"/>
    <col min="11273" max="11519" width="8.88671875" style="388"/>
    <col min="11520" max="11520" width="7.33203125" style="388" customWidth="1"/>
    <col min="11521" max="11521" width="91.33203125" style="388" customWidth="1"/>
    <col min="11522" max="11522" width="20.33203125" style="388" customWidth="1"/>
    <col min="11523" max="11523" width="22.6640625" style="388" customWidth="1"/>
    <col min="11524" max="11524" width="27.5546875" style="388" customWidth="1"/>
    <col min="11525" max="11527" width="24.44140625" style="388" customWidth="1"/>
    <col min="11528" max="11528" width="17.109375" style="388" customWidth="1"/>
    <col min="11529" max="11775" width="8.88671875" style="388"/>
    <col min="11776" max="11776" width="7.33203125" style="388" customWidth="1"/>
    <col min="11777" max="11777" width="91.33203125" style="388" customWidth="1"/>
    <col min="11778" max="11778" width="20.33203125" style="388" customWidth="1"/>
    <col min="11779" max="11779" width="22.6640625" style="388" customWidth="1"/>
    <col min="11780" max="11780" width="27.5546875" style="388" customWidth="1"/>
    <col min="11781" max="11783" width="24.44140625" style="388" customWidth="1"/>
    <col min="11784" max="11784" width="17.109375" style="388" customWidth="1"/>
    <col min="11785" max="12031" width="8.88671875" style="388"/>
    <col min="12032" max="12032" width="7.33203125" style="388" customWidth="1"/>
    <col min="12033" max="12033" width="91.33203125" style="388" customWidth="1"/>
    <col min="12034" max="12034" width="20.33203125" style="388" customWidth="1"/>
    <col min="12035" max="12035" width="22.6640625" style="388" customWidth="1"/>
    <col min="12036" max="12036" width="27.5546875" style="388" customWidth="1"/>
    <col min="12037" max="12039" width="24.44140625" style="388" customWidth="1"/>
    <col min="12040" max="12040" width="17.109375" style="388" customWidth="1"/>
    <col min="12041" max="12287" width="8.88671875" style="388"/>
    <col min="12288" max="12288" width="7.33203125" style="388" customWidth="1"/>
    <col min="12289" max="12289" width="91.33203125" style="388" customWidth="1"/>
    <col min="12290" max="12290" width="20.33203125" style="388" customWidth="1"/>
    <col min="12291" max="12291" width="22.6640625" style="388" customWidth="1"/>
    <col min="12292" max="12292" width="27.5546875" style="388" customWidth="1"/>
    <col min="12293" max="12295" width="24.44140625" style="388" customWidth="1"/>
    <col min="12296" max="12296" width="17.109375" style="388" customWidth="1"/>
    <col min="12297" max="12543" width="8.88671875" style="388"/>
    <col min="12544" max="12544" width="7.33203125" style="388" customWidth="1"/>
    <col min="12545" max="12545" width="91.33203125" style="388" customWidth="1"/>
    <col min="12546" max="12546" width="20.33203125" style="388" customWidth="1"/>
    <col min="12547" max="12547" width="22.6640625" style="388" customWidth="1"/>
    <col min="12548" max="12548" width="27.5546875" style="388" customWidth="1"/>
    <col min="12549" max="12551" width="24.44140625" style="388" customWidth="1"/>
    <col min="12552" max="12552" width="17.109375" style="388" customWidth="1"/>
    <col min="12553" max="12799" width="8.88671875" style="388"/>
    <col min="12800" max="12800" width="7.33203125" style="388" customWidth="1"/>
    <col min="12801" max="12801" width="91.33203125" style="388" customWidth="1"/>
    <col min="12802" max="12802" width="20.33203125" style="388" customWidth="1"/>
    <col min="12803" max="12803" width="22.6640625" style="388" customWidth="1"/>
    <col min="12804" max="12804" width="27.5546875" style="388" customWidth="1"/>
    <col min="12805" max="12807" width="24.44140625" style="388" customWidth="1"/>
    <col min="12808" max="12808" width="17.109375" style="388" customWidth="1"/>
    <col min="12809" max="13055" width="8.88671875" style="388"/>
    <col min="13056" max="13056" width="7.33203125" style="388" customWidth="1"/>
    <col min="13057" max="13057" width="91.33203125" style="388" customWidth="1"/>
    <col min="13058" max="13058" width="20.33203125" style="388" customWidth="1"/>
    <col min="13059" max="13059" width="22.6640625" style="388" customWidth="1"/>
    <col min="13060" max="13060" width="27.5546875" style="388" customWidth="1"/>
    <col min="13061" max="13063" width="24.44140625" style="388" customWidth="1"/>
    <col min="13064" max="13064" width="17.109375" style="388" customWidth="1"/>
    <col min="13065" max="13311" width="8.88671875" style="388"/>
    <col min="13312" max="13312" width="7.33203125" style="388" customWidth="1"/>
    <col min="13313" max="13313" width="91.33203125" style="388" customWidth="1"/>
    <col min="13314" max="13314" width="20.33203125" style="388" customWidth="1"/>
    <col min="13315" max="13315" width="22.6640625" style="388" customWidth="1"/>
    <col min="13316" max="13316" width="27.5546875" style="388" customWidth="1"/>
    <col min="13317" max="13319" width="24.44140625" style="388" customWidth="1"/>
    <col min="13320" max="13320" width="17.109375" style="388" customWidth="1"/>
    <col min="13321" max="13567" width="8.88671875" style="388"/>
    <col min="13568" max="13568" width="7.33203125" style="388" customWidth="1"/>
    <col min="13569" max="13569" width="91.33203125" style="388" customWidth="1"/>
    <col min="13570" max="13570" width="20.33203125" style="388" customWidth="1"/>
    <col min="13571" max="13571" width="22.6640625" style="388" customWidth="1"/>
    <col min="13572" max="13572" width="27.5546875" style="388" customWidth="1"/>
    <col min="13573" max="13575" width="24.44140625" style="388" customWidth="1"/>
    <col min="13576" max="13576" width="17.109375" style="388" customWidth="1"/>
    <col min="13577" max="13823" width="8.88671875" style="388"/>
    <col min="13824" max="13824" width="7.33203125" style="388" customWidth="1"/>
    <col min="13825" max="13825" width="91.33203125" style="388" customWidth="1"/>
    <col min="13826" max="13826" width="20.33203125" style="388" customWidth="1"/>
    <col min="13827" max="13827" width="22.6640625" style="388" customWidth="1"/>
    <col min="13828" max="13828" width="27.5546875" style="388" customWidth="1"/>
    <col min="13829" max="13831" width="24.44140625" style="388" customWidth="1"/>
    <col min="13832" max="13832" width="17.109375" style="388" customWidth="1"/>
    <col min="13833" max="14079" width="8.88671875" style="388"/>
    <col min="14080" max="14080" width="7.33203125" style="388" customWidth="1"/>
    <col min="14081" max="14081" width="91.33203125" style="388" customWidth="1"/>
    <col min="14082" max="14082" width="20.33203125" style="388" customWidth="1"/>
    <col min="14083" max="14083" width="22.6640625" style="388" customWidth="1"/>
    <col min="14084" max="14084" width="27.5546875" style="388" customWidth="1"/>
    <col min="14085" max="14087" width="24.44140625" style="388" customWidth="1"/>
    <col min="14088" max="14088" width="17.109375" style="388" customWidth="1"/>
    <col min="14089" max="14335" width="8.88671875" style="388"/>
    <col min="14336" max="14336" width="7.33203125" style="388" customWidth="1"/>
    <col min="14337" max="14337" width="91.33203125" style="388" customWidth="1"/>
    <col min="14338" max="14338" width="20.33203125" style="388" customWidth="1"/>
    <col min="14339" max="14339" width="22.6640625" style="388" customWidth="1"/>
    <col min="14340" max="14340" width="27.5546875" style="388" customWidth="1"/>
    <col min="14341" max="14343" width="24.44140625" style="388" customWidth="1"/>
    <col min="14344" max="14344" width="17.109375" style="388" customWidth="1"/>
    <col min="14345" max="14591" width="8.88671875" style="388"/>
    <col min="14592" max="14592" width="7.33203125" style="388" customWidth="1"/>
    <col min="14593" max="14593" width="91.33203125" style="388" customWidth="1"/>
    <col min="14594" max="14594" width="20.33203125" style="388" customWidth="1"/>
    <col min="14595" max="14595" width="22.6640625" style="388" customWidth="1"/>
    <col min="14596" max="14596" width="27.5546875" style="388" customWidth="1"/>
    <col min="14597" max="14599" width="24.44140625" style="388" customWidth="1"/>
    <col min="14600" max="14600" width="17.109375" style="388" customWidth="1"/>
    <col min="14601" max="14847" width="8.88671875" style="388"/>
    <col min="14848" max="14848" width="7.33203125" style="388" customWidth="1"/>
    <col min="14849" max="14849" width="91.33203125" style="388" customWidth="1"/>
    <col min="14850" max="14850" width="20.33203125" style="388" customWidth="1"/>
    <col min="14851" max="14851" width="22.6640625" style="388" customWidth="1"/>
    <col min="14852" max="14852" width="27.5546875" style="388" customWidth="1"/>
    <col min="14853" max="14855" width="24.44140625" style="388" customWidth="1"/>
    <col min="14856" max="14856" width="17.109375" style="388" customWidth="1"/>
    <col min="14857" max="15103" width="8.88671875" style="388"/>
    <col min="15104" max="15104" width="7.33203125" style="388" customWidth="1"/>
    <col min="15105" max="15105" width="91.33203125" style="388" customWidth="1"/>
    <col min="15106" max="15106" width="20.33203125" style="388" customWidth="1"/>
    <col min="15107" max="15107" width="22.6640625" style="388" customWidth="1"/>
    <col min="15108" max="15108" width="27.5546875" style="388" customWidth="1"/>
    <col min="15109" max="15111" width="24.44140625" style="388" customWidth="1"/>
    <col min="15112" max="15112" width="17.109375" style="388" customWidth="1"/>
    <col min="15113" max="15359" width="8.88671875" style="388"/>
    <col min="15360" max="15360" width="7.33203125" style="388" customWidth="1"/>
    <col min="15361" max="15361" width="91.33203125" style="388" customWidth="1"/>
    <col min="15362" max="15362" width="20.33203125" style="388" customWidth="1"/>
    <col min="15363" max="15363" width="22.6640625" style="388" customWidth="1"/>
    <col min="15364" max="15364" width="27.5546875" style="388" customWidth="1"/>
    <col min="15365" max="15367" width="24.44140625" style="388" customWidth="1"/>
    <col min="15368" max="15368" width="17.109375" style="388" customWidth="1"/>
    <col min="15369" max="15615" width="8.88671875" style="388"/>
    <col min="15616" max="15616" width="7.33203125" style="388" customWidth="1"/>
    <col min="15617" max="15617" width="91.33203125" style="388" customWidth="1"/>
    <col min="15618" max="15618" width="20.33203125" style="388" customWidth="1"/>
    <col min="15619" max="15619" width="22.6640625" style="388" customWidth="1"/>
    <col min="15620" max="15620" width="27.5546875" style="388" customWidth="1"/>
    <col min="15621" max="15623" width="24.44140625" style="388" customWidth="1"/>
    <col min="15624" max="15624" width="17.109375" style="388" customWidth="1"/>
    <col min="15625" max="15871" width="8.88671875" style="388"/>
    <col min="15872" max="15872" width="7.33203125" style="388" customWidth="1"/>
    <col min="15873" max="15873" width="91.33203125" style="388" customWidth="1"/>
    <col min="15874" max="15874" width="20.33203125" style="388" customWidth="1"/>
    <col min="15875" max="15875" width="22.6640625" style="388" customWidth="1"/>
    <col min="15876" max="15876" width="27.5546875" style="388" customWidth="1"/>
    <col min="15877" max="15879" width="24.44140625" style="388" customWidth="1"/>
    <col min="15880" max="15880" width="17.109375" style="388" customWidth="1"/>
    <col min="15881" max="16127" width="8.88671875" style="388"/>
    <col min="16128" max="16128" width="7.33203125" style="388" customWidth="1"/>
    <col min="16129" max="16129" width="91.33203125" style="388" customWidth="1"/>
    <col min="16130" max="16130" width="20.33203125" style="388" customWidth="1"/>
    <col min="16131" max="16131" width="22.6640625" style="388" customWidth="1"/>
    <col min="16132" max="16132" width="27.5546875" style="388" customWidth="1"/>
    <col min="16133" max="16135" width="24.44140625" style="388" customWidth="1"/>
    <col min="16136" max="16136" width="17.109375" style="388" customWidth="1"/>
    <col min="16137" max="16384" width="8.88671875" style="388"/>
  </cols>
  <sheetData>
    <row r="1" spans="1:11" x14ac:dyDescent="0.35">
      <c r="A1" s="387"/>
      <c r="B1" s="387"/>
      <c r="C1" s="387"/>
      <c r="D1" s="72" t="s">
        <v>444</v>
      </c>
    </row>
    <row r="2" spans="1:11" ht="12.75" customHeight="1" x14ac:dyDescent="0.35">
      <c r="A2" s="387"/>
      <c r="B2" s="387"/>
      <c r="C2" s="387"/>
      <c r="D2" s="387"/>
    </row>
    <row r="3" spans="1:11" ht="29.25" customHeight="1" x14ac:dyDescent="0.35">
      <c r="A3" s="1219" t="s">
        <v>994</v>
      </c>
      <c r="B3" s="1219"/>
      <c r="C3" s="1219"/>
      <c r="D3" s="121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541"/>
      <c r="J4" s="409"/>
      <c r="K4" s="54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543"/>
      <c r="J5" s="411"/>
      <c r="K5" s="411"/>
    </row>
    <row r="6" spans="1:11" s="1" customFormat="1" ht="37.5" customHeight="1" x14ac:dyDescent="0.35">
      <c r="A6" s="1184" t="s">
        <v>484</v>
      </c>
      <c r="B6" s="1184"/>
      <c r="C6" s="1184"/>
      <c r="D6" s="16"/>
      <c r="E6" s="16"/>
      <c r="F6" s="16"/>
      <c r="G6" s="16"/>
      <c r="H6" s="16"/>
      <c r="I6" s="536"/>
      <c r="J6" s="412"/>
      <c r="K6" s="412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36"/>
      <c r="J7" s="412"/>
      <c r="K7" s="412"/>
    </row>
    <row r="8" spans="1:11" ht="18.75" customHeight="1" x14ac:dyDescent="0.35">
      <c r="A8" s="389"/>
      <c r="B8" s="387"/>
      <c r="C8" s="387"/>
      <c r="D8" s="387"/>
    </row>
    <row r="9" spans="1:11" s="390" customFormat="1" ht="15.75" customHeight="1" x14ac:dyDescent="0.3">
      <c r="A9" s="1212" t="s">
        <v>282</v>
      </c>
      <c r="B9" s="1212" t="s">
        <v>385</v>
      </c>
      <c r="C9" s="1212" t="s">
        <v>383</v>
      </c>
      <c r="D9" s="1212" t="s">
        <v>349</v>
      </c>
      <c r="H9" s="608"/>
      <c r="I9" s="536"/>
      <c r="J9" s="413"/>
      <c r="K9" s="413"/>
    </row>
    <row r="10" spans="1:11" s="390" customFormat="1" ht="15.75" customHeight="1" x14ac:dyDescent="0.3">
      <c r="A10" s="1220"/>
      <c r="B10" s="1220"/>
      <c r="C10" s="1220"/>
      <c r="D10" s="1220"/>
      <c r="J10" s="413"/>
      <c r="K10" s="413"/>
    </row>
    <row r="11" spans="1:11" s="390" customFormat="1" ht="15.75" customHeight="1" x14ac:dyDescent="0.3">
      <c r="A11" s="1213"/>
      <c r="B11" s="1213"/>
      <c r="C11" s="1213"/>
      <c r="D11" s="1213"/>
      <c r="H11" s="576"/>
      <c r="I11" s="536"/>
      <c r="J11" s="413"/>
      <c r="K11" s="413"/>
    </row>
    <row r="12" spans="1:11" s="390" customFormat="1" ht="34.799999999999997" x14ac:dyDescent="0.3">
      <c r="A12" s="632">
        <v>1</v>
      </c>
      <c r="B12" s="632">
        <v>2</v>
      </c>
      <c r="C12" s="632">
        <v>3</v>
      </c>
      <c r="D12" s="632">
        <v>4</v>
      </c>
      <c r="E12" s="362" t="s">
        <v>357</v>
      </c>
      <c r="F12" s="362" t="s">
        <v>302</v>
      </c>
      <c r="G12" s="362" t="s">
        <v>303</v>
      </c>
      <c r="H12" s="261" t="s">
        <v>551</v>
      </c>
      <c r="I12" s="536" t="s">
        <v>1036</v>
      </c>
      <c r="J12" s="614" t="s">
        <v>1017</v>
      </c>
      <c r="K12" s="614"/>
    </row>
    <row r="13" spans="1:11" s="390" customFormat="1" x14ac:dyDescent="0.35">
      <c r="A13" s="1208" t="s">
        <v>999</v>
      </c>
      <c r="B13" s="1208"/>
      <c r="C13" s="1208"/>
      <c r="D13" s="1208"/>
      <c r="E13" s="507" t="s">
        <v>1033</v>
      </c>
      <c r="F13" s="615"/>
      <c r="G13" s="615"/>
      <c r="H13" s="615"/>
      <c r="I13" s="536"/>
      <c r="J13" s="396" t="s">
        <v>1012</v>
      </c>
      <c r="K13" s="396" t="s">
        <v>1013</v>
      </c>
    </row>
    <row r="14" spans="1:11" x14ac:dyDescent="0.35">
      <c r="A14" s="417">
        <v>1</v>
      </c>
      <c r="B14" s="89" t="s">
        <v>788</v>
      </c>
      <c r="C14" s="633"/>
      <c r="D14" s="634">
        <v>30000</v>
      </c>
      <c r="E14" s="629"/>
      <c r="F14" s="629"/>
      <c r="G14" s="629">
        <f>D14-F14</f>
        <v>30000</v>
      </c>
      <c r="H14" s="269">
        <f t="shared" ref="H14:H27" si="0">D14-E14</f>
        <v>30000</v>
      </c>
    </row>
    <row r="15" spans="1:11" x14ac:dyDescent="0.35">
      <c r="A15" s="417">
        <v>2</v>
      </c>
      <c r="B15" s="398" t="s">
        <v>789</v>
      </c>
      <c r="C15" s="633"/>
      <c r="D15" s="634">
        <v>10000</v>
      </c>
      <c r="E15" s="629"/>
      <c r="F15" s="629"/>
      <c r="G15" s="629">
        <f t="shared" ref="G15:G24" si="1">D15-F15</f>
        <v>10000</v>
      </c>
      <c r="H15" s="269">
        <f t="shared" si="0"/>
        <v>10000</v>
      </c>
    </row>
    <row r="16" spans="1:11" x14ac:dyDescent="0.35">
      <c r="A16" s="417">
        <v>3</v>
      </c>
      <c r="B16" s="398" t="s">
        <v>620</v>
      </c>
      <c r="C16" s="633"/>
      <c r="D16" s="634">
        <v>25000</v>
      </c>
      <c r="E16" s="629"/>
      <c r="F16" s="629"/>
      <c r="G16" s="629">
        <f t="shared" si="1"/>
        <v>25000</v>
      </c>
      <c r="H16" s="269">
        <f t="shared" si="0"/>
        <v>25000</v>
      </c>
    </row>
    <row r="17" spans="1:23" ht="18" customHeight="1" x14ac:dyDescent="0.35">
      <c r="A17" s="417">
        <v>4</v>
      </c>
      <c r="B17" s="378" t="s">
        <v>785</v>
      </c>
      <c r="C17" s="633"/>
      <c r="D17" s="634"/>
      <c r="E17" s="629"/>
      <c r="F17" s="629"/>
      <c r="G17" s="629">
        <f t="shared" si="1"/>
        <v>0</v>
      </c>
      <c r="H17" s="269">
        <f t="shared" si="0"/>
        <v>0</v>
      </c>
    </row>
    <row r="18" spans="1:23" ht="22.2" customHeight="1" x14ac:dyDescent="0.35">
      <c r="A18" s="417">
        <v>5</v>
      </c>
      <c r="B18" s="398" t="s">
        <v>606</v>
      </c>
      <c r="C18" s="633"/>
      <c r="D18" s="634"/>
      <c r="E18" s="629"/>
      <c r="F18" s="629"/>
      <c r="G18" s="629">
        <f t="shared" si="1"/>
        <v>0</v>
      </c>
      <c r="H18" s="269">
        <f t="shared" si="0"/>
        <v>0</v>
      </c>
    </row>
    <row r="19" spans="1:23" ht="24" customHeight="1" x14ac:dyDescent="0.35">
      <c r="A19" s="417">
        <v>6</v>
      </c>
      <c r="B19" s="418" t="s">
        <v>779</v>
      </c>
      <c r="C19" s="633"/>
      <c r="D19" s="634"/>
      <c r="E19" s="629"/>
      <c r="F19" s="629"/>
      <c r="G19" s="629">
        <f t="shared" si="1"/>
        <v>0</v>
      </c>
      <c r="H19" s="269">
        <f t="shared" si="0"/>
        <v>0</v>
      </c>
    </row>
    <row r="20" spans="1:23" ht="23.4" customHeight="1" x14ac:dyDescent="0.35">
      <c r="A20" s="417">
        <v>7</v>
      </c>
      <c r="B20" s="418" t="s">
        <v>607</v>
      </c>
      <c r="C20" s="633"/>
      <c r="D20" s="634"/>
      <c r="E20" s="629"/>
      <c r="F20" s="629"/>
      <c r="G20" s="629">
        <f t="shared" si="1"/>
        <v>0</v>
      </c>
      <c r="H20" s="269">
        <f t="shared" si="0"/>
        <v>0</v>
      </c>
    </row>
    <row r="21" spans="1:23" ht="31.8" customHeight="1" x14ac:dyDescent="0.35">
      <c r="A21" s="417">
        <v>8</v>
      </c>
      <c r="B21" s="418" t="s">
        <v>619</v>
      </c>
      <c r="C21" s="633"/>
      <c r="D21" s="634"/>
      <c r="E21" s="629"/>
      <c r="F21" s="629"/>
      <c r="G21" s="629">
        <f t="shared" si="1"/>
        <v>0</v>
      </c>
      <c r="H21" s="269">
        <f t="shared" si="0"/>
        <v>0</v>
      </c>
    </row>
    <row r="22" spans="1:23" ht="22.2" customHeight="1" x14ac:dyDescent="0.35">
      <c r="A22" s="417">
        <v>9</v>
      </c>
      <c r="B22" s="89" t="s">
        <v>787</v>
      </c>
      <c r="C22" s="633"/>
      <c r="D22" s="634"/>
      <c r="E22" s="629"/>
      <c r="F22" s="629"/>
      <c r="G22" s="629">
        <f t="shared" si="1"/>
        <v>0</v>
      </c>
      <c r="H22" s="269">
        <f t="shared" si="0"/>
        <v>0</v>
      </c>
      <c r="W22" s="388" t="s">
        <v>371</v>
      </c>
    </row>
    <row r="23" spans="1:23" ht="36" customHeight="1" x14ac:dyDescent="0.35">
      <c r="A23" s="417">
        <v>10</v>
      </c>
      <c r="B23" s="89" t="s">
        <v>783</v>
      </c>
      <c r="C23" s="633"/>
      <c r="D23" s="634"/>
      <c r="E23" s="629"/>
      <c r="F23" s="629"/>
      <c r="G23" s="629">
        <f t="shared" si="1"/>
        <v>0</v>
      </c>
      <c r="H23" s="269">
        <f t="shared" si="0"/>
        <v>0</v>
      </c>
    </row>
    <row r="24" spans="1:23" x14ac:dyDescent="0.35">
      <c r="A24" s="417">
        <v>11</v>
      </c>
      <c r="B24" s="418" t="s">
        <v>621</v>
      </c>
      <c r="C24" s="633"/>
      <c r="D24" s="634">
        <v>600</v>
      </c>
      <c r="E24" s="629"/>
      <c r="F24" s="629"/>
      <c r="G24" s="629">
        <f t="shared" si="1"/>
        <v>600</v>
      </c>
      <c r="H24" s="269">
        <f t="shared" si="0"/>
        <v>600</v>
      </c>
    </row>
    <row r="25" spans="1:23" hidden="1" x14ac:dyDescent="0.35">
      <c r="A25" s="417">
        <v>12</v>
      </c>
      <c r="B25" s="398" t="s">
        <v>786</v>
      </c>
      <c r="C25" s="635"/>
      <c r="D25" s="634"/>
      <c r="E25" s="629"/>
      <c r="F25" s="629"/>
      <c r="G25" s="629">
        <f t="shared" ref="G25:G26" si="2">D25-F25</f>
        <v>0</v>
      </c>
      <c r="H25" s="269">
        <f t="shared" ref="H25:H26" si="3">D25-E25</f>
        <v>0</v>
      </c>
    </row>
    <row r="26" spans="1:23" hidden="1" x14ac:dyDescent="0.35">
      <c r="A26" s="636"/>
      <c r="B26" s="637"/>
      <c r="C26" s="635"/>
      <c r="D26" s="634"/>
      <c r="E26" s="629"/>
      <c r="F26" s="629"/>
      <c r="G26" s="629">
        <f t="shared" si="2"/>
        <v>0</v>
      </c>
      <c r="H26" s="269">
        <f t="shared" si="3"/>
        <v>0</v>
      </c>
    </row>
    <row r="27" spans="1:23" hidden="1" x14ac:dyDescent="0.35">
      <c r="A27" s="638"/>
      <c r="B27" s="639"/>
      <c r="C27" s="639"/>
      <c r="D27" s="634"/>
      <c r="E27" s="629"/>
      <c r="F27" s="629"/>
      <c r="G27" s="629"/>
      <c r="H27" s="269">
        <f t="shared" si="0"/>
        <v>0</v>
      </c>
    </row>
    <row r="28" spans="1:23" s="397" customFormat="1" ht="17.399999999999999" x14ac:dyDescent="0.3">
      <c r="A28" s="640"/>
      <c r="B28" s="372" t="s">
        <v>295</v>
      </c>
      <c r="C28" s="323" t="s">
        <v>305</v>
      </c>
      <c r="D28" s="641">
        <f>SUM(D14:D27)</f>
        <v>65600</v>
      </c>
      <c r="E28" s="362" t="s">
        <v>365</v>
      </c>
      <c r="F28" s="362">
        <f>SUM(F14:F27)</f>
        <v>0</v>
      </c>
      <c r="G28" s="362">
        <f>SUM(G14:G27)</f>
        <v>65600</v>
      </c>
      <c r="H28" s="362">
        <f>SUM(H14:H27)</f>
        <v>65600</v>
      </c>
      <c r="I28" s="536">
        <f>SUM(I14:I27)</f>
        <v>0</v>
      </c>
      <c r="J28" s="394">
        <f t="shared" ref="J28:K28" si="4">SUM(J14:J27)</f>
        <v>0</v>
      </c>
      <c r="K28" s="394">
        <f t="shared" si="4"/>
        <v>0</v>
      </c>
    </row>
    <row r="29" spans="1:23" hidden="1" x14ac:dyDescent="0.35">
      <c r="A29" s="1249" t="s">
        <v>489</v>
      </c>
      <c r="B29" s="1249"/>
      <c r="C29" s="1249"/>
      <c r="D29" s="1249"/>
      <c r="E29" s="471" t="s">
        <v>1002</v>
      </c>
      <c r="F29" s="615"/>
      <c r="G29" s="615"/>
      <c r="H29" s="615"/>
    </row>
    <row r="30" spans="1:23" hidden="1" x14ac:dyDescent="0.35">
      <c r="A30" s="417">
        <v>1</v>
      </c>
      <c r="B30" s="89" t="s">
        <v>788</v>
      </c>
      <c r="C30" s="633"/>
      <c r="D30" s="634"/>
      <c r="E30" s="629"/>
      <c r="F30" s="629"/>
      <c r="G30" s="629">
        <f>D30-F30</f>
        <v>0</v>
      </c>
      <c r="H30" s="269">
        <f t="shared" ref="H30:H43" si="5">D30-E30</f>
        <v>0</v>
      </c>
    </row>
    <row r="31" spans="1:23" hidden="1" x14ac:dyDescent="0.35">
      <c r="A31" s="417">
        <v>2</v>
      </c>
      <c r="B31" s="398" t="s">
        <v>789</v>
      </c>
      <c r="C31" s="633"/>
      <c r="D31" s="634"/>
      <c r="E31" s="629"/>
      <c r="F31" s="629"/>
      <c r="G31" s="629">
        <f t="shared" ref="G31:G40" si="6">D31-F31</f>
        <v>0</v>
      </c>
      <c r="H31" s="269">
        <f t="shared" si="5"/>
        <v>0</v>
      </c>
    </row>
    <row r="32" spans="1:23" hidden="1" x14ac:dyDescent="0.35">
      <c r="A32" s="417">
        <v>3</v>
      </c>
      <c r="B32" s="398" t="s">
        <v>620</v>
      </c>
      <c r="C32" s="633"/>
      <c r="D32" s="634"/>
      <c r="E32" s="629"/>
      <c r="F32" s="629"/>
      <c r="G32" s="629">
        <f t="shared" si="6"/>
        <v>0</v>
      </c>
      <c r="H32" s="269">
        <f t="shared" si="5"/>
        <v>0</v>
      </c>
    </row>
    <row r="33" spans="1:11" hidden="1" x14ac:dyDescent="0.35">
      <c r="A33" s="417">
        <v>4</v>
      </c>
      <c r="B33" s="378" t="s">
        <v>785</v>
      </c>
      <c r="C33" s="633"/>
      <c r="D33" s="634"/>
      <c r="E33" s="629"/>
      <c r="F33" s="629"/>
      <c r="G33" s="629">
        <f t="shared" si="6"/>
        <v>0</v>
      </c>
      <c r="H33" s="269">
        <f t="shared" si="5"/>
        <v>0</v>
      </c>
    </row>
    <row r="34" spans="1:11" ht="36" hidden="1" x14ac:dyDescent="0.35">
      <c r="A34" s="417">
        <v>5</v>
      </c>
      <c r="B34" s="398" t="s">
        <v>606</v>
      </c>
      <c r="C34" s="633"/>
      <c r="D34" s="634"/>
      <c r="E34" s="629"/>
      <c r="F34" s="629"/>
      <c r="G34" s="629">
        <f t="shared" si="6"/>
        <v>0</v>
      </c>
      <c r="H34" s="269">
        <f t="shared" si="5"/>
        <v>0</v>
      </c>
    </row>
    <row r="35" spans="1:11" hidden="1" x14ac:dyDescent="0.35">
      <c r="A35" s="417">
        <v>6</v>
      </c>
      <c r="B35" s="418" t="s">
        <v>779</v>
      </c>
      <c r="C35" s="633"/>
      <c r="D35" s="634"/>
      <c r="E35" s="629"/>
      <c r="F35" s="629"/>
      <c r="G35" s="629">
        <f t="shared" si="6"/>
        <v>0</v>
      </c>
      <c r="H35" s="269">
        <f t="shared" si="5"/>
        <v>0</v>
      </c>
    </row>
    <row r="36" spans="1:11" ht="36" hidden="1" x14ac:dyDescent="0.35">
      <c r="A36" s="417">
        <v>7</v>
      </c>
      <c r="B36" s="418" t="s">
        <v>607</v>
      </c>
      <c r="C36" s="633"/>
      <c r="D36" s="634"/>
      <c r="E36" s="629"/>
      <c r="F36" s="629"/>
      <c r="G36" s="629">
        <f t="shared" si="6"/>
        <v>0</v>
      </c>
      <c r="H36" s="269">
        <f t="shared" si="5"/>
        <v>0</v>
      </c>
    </row>
    <row r="37" spans="1:11" ht="36" hidden="1" x14ac:dyDescent="0.35">
      <c r="A37" s="417">
        <v>8</v>
      </c>
      <c r="B37" s="418" t="s">
        <v>619</v>
      </c>
      <c r="C37" s="633"/>
      <c r="D37" s="634"/>
      <c r="E37" s="629"/>
      <c r="F37" s="629"/>
      <c r="G37" s="629">
        <f t="shared" si="6"/>
        <v>0</v>
      </c>
      <c r="H37" s="269">
        <f t="shared" si="5"/>
        <v>0</v>
      </c>
    </row>
    <row r="38" spans="1:11" hidden="1" x14ac:dyDescent="0.35">
      <c r="A38" s="417">
        <v>9</v>
      </c>
      <c r="B38" s="89" t="s">
        <v>787</v>
      </c>
      <c r="C38" s="633"/>
      <c r="D38" s="634"/>
      <c r="E38" s="629"/>
      <c r="F38" s="629"/>
      <c r="G38" s="629">
        <f t="shared" si="6"/>
        <v>0</v>
      </c>
      <c r="H38" s="269">
        <f t="shared" si="5"/>
        <v>0</v>
      </c>
    </row>
    <row r="39" spans="1:11" hidden="1" x14ac:dyDescent="0.35">
      <c r="A39" s="417">
        <v>10</v>
      </c>
      <c r="B39" s="89" t="s">
        <v>783</v>
      </c>
      <c r="C39" s="633"/>
      <c r="D39" s="634"/>
      <c r="E39" s="629"/>
      <c r="F39" s="629"/>
      <c r="G39" s="629">
        <f t="shared" si="6"/>
        <v>0</v>
      </c>
      <c r="H39" s="269">
        <f t="shared" si="5"/>
        <v>0</v>
      </c>
    </row>
    <row r="40" spans="1:11" hidden="1" x14ac:dyDescent="0.35">
      <c r="A40" s="417">
        <v>11</v>
      </c>
      <c r="B40" s="418" t="s">
        <v>621</v>
      </c>
      <c r="C40" s="633"/>
      <c r="D40" s="634"/>
      <c r="E40" s="629"/>
      <c r="F40" s="629"/>
      <c r="G40" s="629">
        <f t="shared" si="6"/>
        <v>0</v>
      </c>
      <c r="H40" s="269">
        <f t="shared" si="5"/>
        <v>0</v>
      </c>
    </row>
    <row r="41" spans="1:11" hidden="1" x14ac:dyDescent="0.35">
      <c r="A41" s="417">
        <v>12</v>
      </c>
      <c r="B41" s="398" t="s">
        <v>786</v>
      </c>
      <c r="C41" s="635"/>
      <c r="D41" s="634"/>
      <c r="E41" s="629"/>
      <c r="F41" s="629"/>
      <c r="G41" s="629">
        <f t="shared" ref="G41:G42" si="7">D41-F41</f>
        <v>0</v>
      </c>
      <c r="H41" s="269">
        <f t="shared" ref="H41:H42" si="8">D41-E41</f>
        <v>0</v>
      </c>
    </row>
    <row r="42" spans="1:11" hidden="1" x14ac:dyDescent="0.35">
      <c r="A42" s="636"/>
      <c r="B42" s="637"/>
      <c r="C42" s="635"/>
      <c r="D42" s="634"/>
      <c r="E42" s="629"/>
      <c r="F42" s="629"/>
      <c r="G42" s="629">
        <f t="shared" si="7"/>
        <v>0</v>
      </c>
      <c r="H42" s="269">
        <f t="shared" si="8"/>
        <v>0</v>
      </c>
    </row>
    <row r="43" spans="1:11" hidden="1" x14ac:dyDescent="0.35">
      <c r="A43" s="638"/>
      <c r="B43" s="639"/>
      <c r="C43" s="639"/>
      <c r="D43" s="634"/>
      <c r="E43" s="629"/>
      <c r="F43" s="629"/>
      <c r="G43" s="629"/>
      <c r="H43" s="269">
        <f t="shared" si="5"/>
        <v>0</v>
      </c>
    </row>
    <row r="44" spans="1:11" s="397" customFormat="1" ht="17.399999999999999" hidden="1" x14ac:dyDescent="0.3">
      <c r="A44" s="640"/>
      <c r="B44" s="372" t="s">
        <v>295</v>
      </c>
      <c r="C44" s="323" t="s">
        <v>305</v>
      </c>
      <c r="D44" s="641">
        <f>SUM(D30:D43)</f>
        <v>0</v>
      </c>
      <c r="E44" s="362" t="s">
        <v>365</v>
      </c>
      <c r="F44" s="362">
        <f>SUM(F30:F43)</f>
        <v>0</v>
      </c>
      <c r="G44" s="362">
        <f>SUM(G30:G43)</f>
        <v>0</v>
      </c>
      <c r="H44" s="362">
        <f>SUM(H30:H43)</f>
        <v>0</v>
      </c>
      <c r="I44" s="536">
        <f>SUM(I30:I43)</f>
        <v>0</v>
      </c>
      <c r="J44" s="394">
        <f t="shared" ref="J44:K44" si="9">SUM(J30:J43)</f>
        <v>0</v>
      </c>
      <c r="K44" s="394">
        <f t="shared" si="9"/>
        <v>0</v>
      </c>
    </row>
    <row r="45" spans="1:11" ht="17.399999999999999" hidden="1" x14ac:dyDescent="0.3">
      <c r="A45" s="404"/>
      <c r="B45" s="405"/>
      <c r="C45" s="405"/>
      <c r="D45" s="407"/>
      <c r="E45" s="642" t="s">
        <v>386</v>
      </c>
      <c r="F45" s="610">
        <f>F28+F44</f>
        <v>0</v>
      </c>
      <c r="G45" s="610">
        <f t="shared" ref="G45:H45" si="10">G28+G44</f>
        <v>65600</v>
      </c>
      <c r="H45" s="610">
        <f t="shared" si="10"/>
        <v>65600</v>
      </c>
      <c r="I45" s="536">
        <f>I28+I44</f>
        <v>0</v>
      </c>
      <c r="J45" s="394">
        <f t="shared" ref="J45:K45" si="11">J28+J44</f>
        <v>0</v>
      </c>
      <c r="K45" s="394">
        <f t="shared" si="11"/>
        <v>0</v>
      </c>
    </row>
    <row r="46" spans="1:11" ht="18.75" customHeight="1" x14ac:dyDescent="0.35">
      <c r="A46" s="404"/>
      <c r="B46" s="405"/>
      <c r="C46" s="405"/>
      <c r="D46" s="407"/>
      <c r="E46" s="408"/>
      <c r="F46" s="408"/>
      <c r="G46" s="408"/>
    </row>
    <row r="47" spans="1:11" x14ac:dyDescent="0.35">
      <c r="A47" s="34" t="s">
        <v>671</v>
      </c>
      <c r="B47" s="35"/>
      <c r="C47" s="115"/>
      <c r="D47" s="115" t="s">
        <v>1143</v>
      </c>
      <c r="E47" s="249"/>
      <c r="F47" s="35"/>
    </row>
    <row r="48" spans="1:11" x14ac:dyDescent="0.35">
      <c r="A48" s="249"/>
      <c r="B48" s="66"/>
      <c r="C48" s="67" t="s">
        <v>131</v>
      </c>
      <c r="D48" s="67" t="s">
        <v>132</v>
      </c>
      <c r="E48" s="249"/>
      <c r="F48" s="66"/>
    </row>
    <row r="49" spans="1:6" ht="18.75" customHeight="1" x14ac:dyDescent="0.35">
      <c r="A49" s="66"/>
      <c r="B49" s="63"/>
      <c r="C49" s="63"/>
      <c r="D49" s="63"/>
      <c r="E49" s="249"/>
      <c r="F49" s="63"/>
    </row>
    <row r="50" spans="1:6" x14ac:dyDescent="0.35">
      <c r="A50" s="34" t="s">
        <v>133</v>
      </c>
      <c r="B50" s="35"/>
      <c r="C50" s="115"/>
      <c r="D50" s="115" t="s">
        <v>1144</v>
      </c>
      <c r="E50" s="249"/>
      <c r="F50" s="35"/>
    </row>
    <row r="51" spans="1:6" x14ac:dyDescent="0.35">
      <c r="A51" s="249"/>
      <c r="B51" s="66"/>
      <c r="C51" s="67" t="s">
        <v>131</v>
      </c>
      <c r="D51" s="67" t="s">
        <v>132</v>
      </c>
      <c r="E51" s="249"/>
      <c r="F51" s="66"/>
    </row>
    <row r="52" spans="1:6" ht="18.75" customHeight="1" x14ac:dyDescent="0.35">
      <c r="A52" s="387"/>
      <c r="B52" s="387"/>
      <c r="C52" s="387"/>
      <c r="D52" s="387"/>
    </row>
    <row r="53" spans="1:6" x14ac:dyDescent="0.35">
      <c r="B53" s="298" t="s">
        <v>1092</v>
      </c>
      <c r="C53" s="387"/>
      <c r="D53" s="387"/>
    </row>
    <row r="54" spans="1:6" x14ac:dyDescent="0.35">
      <c r="B54" s="298" t="s">
        <v>1088</v>
      </c>
    </row>
    <row r="205" spans="1:9" s="403" customFormat="1" ht="18.75" customHeight="1" x14ac:dyDescent="0.35">
      <c r="A205" s="388"/>
      <c r="B205" s="388"/>
      <c r="C205" s="388"/>
      <c r="D205" s="388"/>
      <c r="E205" s="388"/>
      <c r="F205" s="388"/>
      <c r="G205" s="388"/>
      <c r="H205" s="562"/>
      <c r="I205" s="563"/>
    </row>
    <row r="206" spans="1:9" s="403" customFormat="1" ht="18.75" customHeight="1" x14ac:dyDescent="0.35">
      <c r="A206" s="388"/>
      <c r="B206" s="388"/>
      <c r="C206" s="388"/>
      <c r="D206" s="388"/>
      <c r="E206" s="388"/>
      <c r="F206" s="388"/>
      <c r="G206" s="388"/>
      <c r="H206" s="562"/>
      <c r="I206" s="564"/>
    </row>
    <row r="207" spans="1:9" s="403" customFormat="1" ht="18.75" customHeight="1" x14ac:dyDescent="0.35">
      <c r="A207" s="388"/>
      <c r="B207" s="388"/>
      <c r="C207" s="388"/>
      <c r="D207" s="388"/>
      <c r="E207" s="388"/>
      <c r="F207" s="388"/>
      <c r="G207" s="388"/>
      <c r="H207" s="562"/>
      <c r="I207" s="563"/>
    </row>
    <row r="208" spans="1:9" s="403" customFormat="1" ht="18.75" customHeight="1" x14ac:dyDescent="0.35">
      <c r="A208" s="388"/>
      <c r="B208" s="388"/>
      <c r="C208" s="388"/>
      <c r="D208" s="388"/>
      <c r="E208" s="388"/>
      <c r="F208" s="388"/>
      <c r="G208" s="388"/>
      <c r="H208" s="562"/>
      <c r="I208" s="563"/>
    </row>
    <row r="209" spans="1:9" s="403" customFormat="1" ht="18.75" customHeight="1" x14ac:dyDescent="0.35">
      <c r="A209" s="388"/>
      <c r="B209" s="388"/>
      <c r="C209" s="388"/>
      <c r="D209" s="388"/>
      <c r="E209" s="388"/>
      <c r="F209" s="388"/>
      <c r="G209" s="388"/>
      <c r="H209" s="562"/>
      <c r="I209" s="564"/>
    </row>
  </sheetData>
  <mergeCells count="8">
    <mergeCell ref="A13:D13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B3CC82"/>
    <pageSetUpPr fitToPage="1"/>
  </sheetPr>
  <dimension ref="A1:L67"/>
  <sheetViews>
    <sheetView view="pageBreakPreview" topLeftCell="A7" zoomScale="85" zoomScaleNormal="75" zoomScaleSheetLayoutView="85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33203125" style="11" customWidth="1"/>
    <col min="9" max="9" width="20.109375" style="11" customWidth="1"/>
    <col min="10" max="10" width="23.5546875" style="10" bestFit="1" customWidth="1"/>
    <col min="11" max="11" width="20.5546875" style="10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1" s="1" customFormat="1" ht="16.5" hidden="1" customHeight="1" x14ac:dyDescent="0.35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 x14ac:dyDescent="0.35">
      <c r="C2" s="2"/>
      <c r="D2" s="3"/>
      <c r="E2" s="3"/>
      <c r="F2" s="3"/>
      <c r="I2" s="6"/>
      <c r="J2" s="5"/>
      <c r="K2" s="5"/>
    </row>
    <row r="3" spans="1:11" s="1" customFormat="1" ht="18.75" hidden="1" customHeight="1" x14ac:dyDescent="0.35">
      <c r="C3" s="2"/>
      <c r="D3" s="3"/>
      <c r="E3" s="3"/>
      <c r="F3" s="3"/>
      <c r="I3" s="6"/>
      <c r="J3" s="5"/>
      <c r="K3" s="5"/>
    </row>
    <row r="4" spans="1:11" s="1" customFormat="1" ht="18.75" hidden="1" customHeight="1" x14ac:dyDescent="0.35">
      <c r="C4" s="2"/>
      <c r="D4" s="3"/>
      <c r="E4" s="3"/>
      <c r="F4" s="3"/>
      <c r="I4" s="6"/>
      <c r="J4" s="5"/>
      <c r="K4" s="5"/>
    </row>
    <row r="5" spans="1:11" s="1" customFormat="1" ht="18.75" hidden="1" customHeight="1" x14ac:dyDescent="0.35">
      <c r="C5" s="2"/>
      <c r="D5" s="3"/>
      <c r="E5" s="3"/>
      <c r="F5" s="3"/>
      <c r="I5" s="6"/>
      <c r="J5" s="5"/>
      <c r="K5" s="5"/>
    </row>
    <row r="6" spans="1:11" s="1" customFormat="1" ht="18.75" hidden="1" customHeight="1" x14ac:dyDescent="0.35">
      <c r="C6" s="2"/>
      <c r="D6" s="3"/>
      <c r="E6" s="3"/>
      <c r="F6" s="3"/>
      <c r="J6" s="5"/>
      <c r="K6" s="5"/>
    </row>
    <row r="7" spans="1:11" ht="28.5" customHeight="1" x14ac:dyDescent="0.3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 x14ac:dyDescent="0.3">
      <c r="A8" s="1182" t="s">
        <v>602</v>
      </c>
      <c r="B8" s="1182"/>
      <c r="C8" s="1182"/>
      <c r="D8" s="1182"/>
      <c r="E8" s="1182"/>
      <c r="F8" s="1182"/>
      <c r="G8" s="1182"/>
      <c r="H8" s="1182"/>
      <c r="I8" s="1182"/>
    </row>
    <row r="9" spans="1:11" s="13" customFormat="1" ht="27" customHeight="1" x14ac:dyDescent="0.35">
      <c r="A9" s="1183" t="s">
        <v>1145</v>
      </c>
      <c r="B9" s="1183"/>
      <c r="C9" s="1183"/>
      <c r="D9" s="1183"/>
      <c r="E9" s="1183"/>
      <c r="F9" s="1183"/>
      <c r="G9" s="1183"/>
      <c r="H9" s="1183"/>
      <c r="I9" s="1183"/>
      <c r="J9" s="12"/>
      <c r="K9" s="12"/>
    </row>
    <row r="10" spans="1:11" ht="19.5" customHeight="1" x14ac:dyDescent="0.35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 x14ac:dyDescent="0.35">
      <c r="A11" s="1184" t="s">
        <v>454</v>
      </c>
      <c r="B11" s="1184"/>
      <c r="C11" s="1184"/>
      <c r="D11" s="1184"/>
      <c r="E11" s="1184"/>
      <c r="F11" s="1184"/>
      <c r="G11" s="1184"/>
      <c r="H11" s="1184"/>
      <c r="I11" s="1184"/>
      <c r="J11" s="5"/>
      <c r="K11" s="5"/>
    </row>
    <row r="12" spans="1:11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 x14ac:dyDescent="0.35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 x14ac:dyDescent="0.3">
      <c r="A14" s="1185" t="s">
        <v>282</v>
      </c>
      <c r="B14" s="1185" t="s">
        <v>283</v>
      </c>
      <c r="C14" s="1185" t="s">
        <v>284</v>
      </c>
      <c r="D14" s="1185" t="s">
        <v>285</v>
      </c>
      <c r="E14" s="1175" t="s">
        <v>286</v>
      </c>
      <c r="F14" s="1176"/>
      <c r="G14" s="1176"/>
      <c r="H14" s="1177"/>
      <c r="I14" s="1188" t="s">
        <v>287</v>
      </c>
    </row>
    <row r="15" spans="1:11" ht="18" x14ac:dyDescent="0.3">
      <c r="A15" s="1186"/>
      <c r="B15" s="1186"/>
      <c r="C15" s="1186"/>
      <c r="D15" s="1186"/>
      <c r="E15" s="1185" t="s">
        <v>288</v>
      </c>
      <c r="F15" s="1175" t="s">
        <v>289</v>
      </c>
      <c r="G15" s="1176"/>
      <c r="H15" s="1177"/>
      <c r="I15" s="1189"/>
    </row>
    <row r="16" spans="1:11" ht="43.5" customHeight="1" x14ac:dyDescent="0.3">
      <c r="A16" s="1186"/>
      <c r="B16" s="1187"/>
      <c r="C16" s="1186"/>
      <c r="D16" s="1186"/>
      <c r="E16" s="1186"/>
      <c r="F16" s="18" t="s">
        <v>290</v>
      </c>
      <c r="G16" s="18" t="s">
        <v>291</v>
      </c>
      <c r="H16" s="18" t="s">
        <v>292</v>
      </c>
      <c r="I16" s="1189"/>
    </row>
    <row r="17" spans="1:12" s="22" customFormat="1" ht="40.5" customHeight="1" x14ac:dyDescent="0.3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54" x14ac:dyDescent="0.35">
      <c r="A18" s="23">
        <v>1</v>
      </c>
      <c r="B18" s="1178" t="s">
        <v>502</v>
      </c>
      <c r="C18" s="24" t="s">
        <v>501</v>
      </c>
      <c r="D18" s="25">
        <v>1</v>
      </c>
      <c r="E18" s="26">
        <f>F18+G18+H18</f>
        <v>13890</v>
      </c>
      <c r="F18" s="25">
        <v>5726</v>
      </c>
      <c r="G18" s="25">
        <v>8164</v>
      </c>
      <c r="H18" s="25"/>
      <c r="I18" s="27">
        <f>E18*D18*12</f>
        <v>166680</v>
      </c>
      <c r="L18" s="10"/>
    </row>
    <row r="19" spans="1:12" ht="18" x14ac:dyDescent="0.35">
      <c r="A19" s="23">
        <v>2</v>
      </c>
      <c r="B19" s="1179"/>
      <c r="C19" s="24"/>
      <c r="D19" s="25"/>
      <c r="E19" s="26">
        <f t="shared" ref="E19:E23" si="0">F19+G19+H19</f>
        <v>0</v>
      </c>
      <c r="F19" s="25"/>
      <c r="G19" s="25"/>
      <c r="H19" s="25"/>
      <c r="I19" s="27">
        <f t="shared" ref="I19:I23" si="1">E19*D19*11.9686950753807</f>
        <v>0</v>
      </c>
      <c r="L19" s="10"/>
    </row>
    <row r="20" spans="1:12" ht="18" x14ac:dyDescent="0.35">
      <c r="A20" s="23">
        <v>3</v>
      </c>
      <c r="B20" s="1179"/>
      <c r="C20" s="24"/>
      <c r="D20" s="25"/>
      <c r="E20" s="26">
        <f t="shared" si="0"/>
        <v>0</v>
      </c>
      <c r="F20" s="25"/>
      <c r="G20" s="25"/>
      <c r="H20" s="25"/>
      <c r="I20" s="27">
        <f t="shared" si="1"/>
        <v>0</v>
      </c>
      <c r="L20" s="10"/>
    </row>
    <row r="21" spans="1:12" ht="19.5" customHeight="1" x14ac:dyDescent="0.35">
      <c r="A21" s="23">
        <v>4</v>
      </c>
      <c r="B21" s="1179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9.5" customHeight="1" x14ac:dyDescent="0.35">
      <c r="A22" s="23">
        <v>5</v>
      </c>
      <c r="B22" s="1179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" x14ac:dyDescent="0.35">
      <c r="A23" s="23">
        <v>6</v>
      </c>
      <c r="B23" s="1180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" x14ac:dyDescent="0.3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" x14ac:dyDescent="0.3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" x14ac:dyDescent="0.3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x14ac:dyDescent="0.3">
      <c r="A27" s="1181" t="s">
        <v>295</v>
      </c>
      <c r="B27" s="1181"/>
      <c r="C27" s="1181"/>
      <c r="D27" s="31">
        <f>SUM(D18:D26)</f>
        <v>1</v>
      </c>
      <c r="E27" s="31">
        <f>SUM(E18:E26)</f>
        <v>13890</v>
      </c>
      <c r="F27" s="31" t="s">
        <v>296</v>
      </c>
      <c r="G27" s="31">
        <f>SUM(G18:G26)</f>
        <v>8164</v>
      </c>
      <c r="H27" s="31">
        <f>SUM(H18:H26)</f>
        <v>0</v>
      </c>
      <c r="I27" s="31">
        <f>ROUND(SUM(I18:I23),2)</f>
        <v>166680</v>
      </c>
      <c r="K27" s="32"/>
    </row>
    <row r="28" spans="1:12" x14ac:dyDescent="0.3">
      <c r="I28" s="33"/>
    </row>
    <row r="29" spans="1:12" s="35" customFormat="1" ht="23.25" customHeight="1" x14ac:dyDescent="0.3">
      <c r="A29" s="34" t="s">
        <v>671</v>
      </c>
      <c r="E29" s="36"/>
      <c r="F29" s="36"/>
      <c r="H29" s="1144" t="s">
        <v>1143</v>
      </c>
      <c r="I29" s="1144"/>
    </row>
    <row r="30" spans="1:12" s="37" customFormat="1" ht="12" x14ac:dyDescent="0.3">
      <c r="E30" s="1174" t="s">
        <v>131</v>
      </c>
      <c r="F30" s="1174"/>
      <c r="H30" s="1174" t="s">
        <v>132</v>
      </c>
      <c r="I30" s="1174"/>
    </row>
    <row r="31" spans="1:12" s="35" customFormat="1" ht="18" x14ac:dyDescent="0.3"/>
    <row r="32" spans="1:12" s="35" customFormat="1" ht="23.25" customHeight="1" x14ac:dyDescent="0.3">
      <c r="A32" s="34" t="s">
        <v>133</v>
      </c>
      <c r="E32" s="36"/>
      <c r="F32" s="36"/>
      <c r="H32" s="1144" t="s">
        <v>1144</v>
      </c>
      <c r="I32" s="1144"/>
    </row>
    <row r="33" spans="5:9" s="37" customFormat="1" ht="12" x14ac:dyDescent="0.3">
      <c r="E33" s="1174" t="s">
        <v>131</v>
      </c>
      <c r="F33" s="1174"/>
      <c r="H33" s="1174" t="s">
        <v>132</v>
      </c>
      <c r="I33" s="1174"/>
    </row>
    <row r="43" spans="5:9" ht="15" hidden="1" customHeight="1" x14ac:dyDescent="0.3"/>
    <row r="44" spans="5:9" ht="15" hidden="1" customHeight="1" x14ac:dyDescent="0.3"/>
    <row r="45" spans="5:9" ht="15" hidden="1" customHeight="1" x14ac:dyDescent="0.3"/>
    <row r="46" spans="5:9" ht="15" hidden="1" customHeight="1" x14ac:dyDescent="0.3"/>
    <row r="47" spans="5:9" ht="15" hidden="1" customHeight="1" x14ac:dyDescent="0.3"/>
    <row r="48" spans="5:9" ht="15" hidden="1" customHeight="1" x14ac:dyDescent="0.3"/>
    <row r="49" ht="15" hidden="1" customHeight="1" x14ac:dyDescent="0.3"/>
    <row r="54" ht="15" hidden="1" customHeight="1" x14ac:dyDescent="0.3"/>
    <row r="55" ht="15" hidden="1" customHeight="1" x14ac:dyDescent="0.3"/>
    <row r="56" ht="15" hidden="1" customHeight="1" x14ac:dyDescent="0.3"/>
    <row r="57" ht="15" hidden="1" customHeight="1" x14ac:dyDescent="0.3"/>
    <row r="58" ht="15" hidden="1" customHeight="1" x14ac:dyDescent="0.3"/>
    <row r="59" ht="15" hidden="1" customHeight="1" x14ac:dyDescent="0.3"/>
    <row r="60" ht="15" hidden="1" customHeight="1" x14ac:dyDescent="0.3"/>
    <row r="61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</sheetData>
  <protectedRanges>
    <protectedRange sqref="C20:C26" name="Диапазон2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74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9">
    <tabColor theme="9" tint="0.39997558519241921"/>
    <pageSetUpPr fitToPage="1"/>
  </sheetPr>
  <dimension ref="A1:F35"/>
  <sheetViews>
    <sheetView view="pageBreakPreview" topLeftCell="A4" zoomScale="90" zoomScaleSheetLayoutView="90" workbookViewId="0">
      <selection activeCell="W22" sqref="W22"/>
    </sheetView>
  </sheetViews>
  <sheetFormatPr defaultColWidth="8.88671875" defaultRowHeight="15.6" x14ac:dyDescent="0.3"/>
  <cols>
    <col min="1" max="1" width="7.33203125" style="388" customWidth="1"/>
    <col min="2" max="2" width="91.33203125" style="388" customWidth="1"/>
    <col min="3" max="3" width="20.33203125" style="388" customWidth="1"/>
    <col min="4" max="4" width="27.5546875" style="388" customWidth="1"/>
    <col min="5" max="251" width="8.88671875" style="388"/>
    <col min="252" max="252" width="7.33203125" style="388" customWidth="1"/>
    <col min="253" max="253" width="91.33203125" style="388" customWidth="1"/>
    <col min="254" max="254" width="20.33203125" style="388" customWidth="1"/>
    <col min="255" max="255" width="22.6640625" style="388" customWidth="1"/>
    <col min="256" max="256" width="27.5546875" style="388" customWidth="1"/>
    <col min="257" max="259" width="24.44140625" style="388" customWidth="1"/>
    <col min="260" max="260" width="17.109375" style="388" customWidth="1"/>
    <col min="261" max="507" width="8.88671875" style="388"/>
    <col min="508" max="508" width="7.33203125" style="388" customWidth="1"/>
    <col min="509" max="509" width="91.33203125" style="388" customWidth="1"/>
    <col min="510" max="510" width="20.33203125" style="388" customWidth="1"/>
    <col min="511" max="511" width="22.6640625" style="388" customWidth="1"/>
    <col min="512" max="512" width="27.5546875" style="388" customWidth="1"/>
    <col min="513" max="515" width="24.44140625" style="388" customWidth="1"/>
    <col min="516" max="516" width="17.109375" style="388" customWidth="1"/>
    <col min="517" max="763" width="8.88671875" style="388"/>
    <col min="764" max="764" width="7.33203125" style="388" customWidth="1"/>
    <col min="765" max="765" width="91.33203125" style="388" customWidth="1"/>
    <col min="766" max="766" width="20.33203125" style="388" customWidth="1"/>
    <col min="767" max="767" width="22.6640625" style="388" customWidth="1"/>
    <col min="768" max="768" width="27.5546875" style="388" customWidth="1"/>
    <col min="769" max="771" width="24.44140625" style="388" customWidth="1"/>
    <col min="772" max="772" width="17.109375" style="388" customWidth="1"/>
    <col min="773" max="1019" width="8.88671875" style="388"/>
    <col min="1020" max="1020" width="7.33203125" style="388" customWidth="1"/>
    <col min="1021" max="1021" width="91.33203125" style="388" customWidth="1"/>
    <col min="1022" max="1022" width="20.33203125" style="388" customWidth="1"/>
    <col min="1023" max="1023" width="22.6640625" style="388" customWidth="1"/>
    <col min="1024" max="1024" width="27.5546875" style="388" customWidth="1"/>
    <col min="1025" max="1027" width="24.44140625" style="388" customWidth="1"/>
    <col min="1028" max="1028" width="17.109375" style="388" customWidth="1"/>
    <col min="1029" max="1275" width="8.88671875" style="388"/>
    <col min="1276" max="1276" width="7.33203125" style="388" customWidth="1"/>
    <col min="1277" max="1277" width="91.33203125" style="388" customWidth="1"/>
    <col min="1278" max="1278" width="20.33203125" style="388" customWidth="1"/>
    <col min="1279" max="1279" width="22.6640625" style="388" customWidth="1"/>
    <col min="1280" max="1280" width="27.5546875" style="388" customWidth="1"/>
    <col min="1281" max="1283" width="24.44140625" style="388" customWidth="1"/>
    <col min="1284" max="1284" width="17.109375" style="388" customWidth="1"/>
    <col min="1285" max="1531" width="8.88671875" style="388"/>
    <col min="1532" max="1532" width="7.33203125" style="388" customWidth="1"/>
    <col min="1533" max="1533" width="91.33203125" style="388" customWidth="1"/>
    <col min="1534" max="1534" width="20.33203125" style="388" customWidth="1"/>
    <col min="1535" max="1535" width="22.6640625" style="388" customWidth="1"/>
    <col min="1536" max="1536" width="27.5546875" style="388" customWidth="1"/>
    <col min="1537" max="1539" width="24.44140625" style="388" customWidth="1"/>
    <col min="1540" max="1540" width="17.109375" style="388" customWidth="1"/>
    <col min="1541" max="1787" width="8.88671875" style="388"/>
    <col min="1788" max="1788" width="7.33203125" style="388" customWidth="1"/>
    <col min="1789" max="1789" width="91.33203125" style="388" customWidth="1"/>
    <col min="1790" max="1790" width="20.33203125" style="388" customWidth="1"/>
    <col min="1791" max="1791" width="22.6640625" style="388" customWidth="1"/>
    <col min="1792" max="1792" width="27.5546875" style="388" customWidth="1"/>
    <col min="1793" max="1795" width="24.44140625" style="388" customWidth="1"/>
    <col min="1796" max="1796" width="17.109375" style="388" customWidth="1"/>
    <col min="1797" max="2043" width="8.88671875" style="388"/>
    <col min="2044" max="2044" width="7.33203125" style="388" customWidth="1"/>
    <col min="2045" max="2045" width="91.33203125" style="388" customWidth="1"/>
    <col min="2046" max="2046" width="20.33203125" style="388" customWidth="1"/>
    <col min="2047" max="2047" width="22.6640625" style="388" customWidth="1"/>
    <col min="2048" max="2048" width="27.5546875" style="388" customWidth="1"/>
    <col min="2049" max="2051" width="24.44140625" style="388" customWidth="1"/>
    <col min="2052" max="2052" width="17.109375" style="388" customWidth="1"/>
    <col min="2053" max="2299" width="8.88671875" style="388"/>
    <col min="2300" max="2300" width="7.33203125" style="388" customWidth="1"/>
    <col min="2301" max="2301" width="91.33203125" style="388" customWidth="1"/>
    <col min="2302" max="2302" width="20.33203125" style="388" customWidth="1"/>
    <col min="2303" max="2303" width="22.6640625" style="388" customWidth="1"/>
    <col min="2304" max="2304" width="27.5546875" style="388" customWidth="1"/>
    <col min="2305" max="2307" width="24.44140625" style="388" customWidth="1"/>
    <col min="2308" max="2308" width="17.109375" style="388" customWidth="1"/>
    <col min="2309" max="2555" width="8.88671875" style="388"/>
    <col min="2556" max="2556" width="7.33203125" style="388" customWidth="1"/>
    <col min="2557" max="2557" width="91.33203125" style="388" customWidth="1"/>
    <col min="2558" max="2558" width="20.33203125" style="388" customWidth="1"/>
    <col min="2559" max="2559" width="22.6640625" style="388" customWidth="1"/>
    <col min="2560" max="2560" width="27.5546875" style="388" customWidth="1"/>
    <col min="2561" max="2563" width="24.44140625" style="388" customWidth="1"/>
    <col min="2564" max="2564" width="17.109375" style="388" customWidth="1"/>
    <col min="2565" max="2811" width="8.88671875" style="388"/>
    <col min="2812" max="2812" width="7.33203125" style="388" customWidth="1"/>
    <col min="2813" max="2813" width="91.33203125" style="388" customWidth="1"/>
    <col min="2814" max="2814" width="20.33203125" style="388" customWidth="1"/>
    <col min="2815" max="2815" width="22.6640625" style="388" customWidth="1"/>
    <col min="2816" max="2816" width="27.5546875" style="388" customWidth="1"/>
    <col min="2817" max="2819" width="24.44140625" style="388" customWidth="1"/>
    <col min="2820" max="2820" width="17.109375" style="388" customWidth="1"/>
    <col min="2821" max="3067" width="8.88671875" style="388"/>
    <col min="3068" max="3068" width="7.33203125" style="388" customWidth="1"/>
    <col min="3069" max="3069" width="91.33203125" style="388" customWidth="1"/>
    <col min="3070" max="3070" width="20.33203125" style="388" customWidth="1"/>
    <col min="3071" max="3071" width="22.6640625" style="388" customWidth="1"/>
    <col min="3072" max="3072" width="27.5546875" style="388" customWidth="1"/>
    <col min="3073" max="3075" width="24.44140625" style="388" customWidth="1"/>
    <col min="3076" max="3076" width="17.109375" style="388" customWidth="1"/>
    <col min="3077" max="3323" width="8.88671875" style="388"/>
    <col min="3324" max="3324" width="7.33203125" style="388" customWidth="1"/>
    <col min="3325" max="3325" width="91.33203125" style="388" customWidth="1"/>
    <col min="3326" max="3326" width="20.33203125" style="388" customWidth="1"/>
    <col min="3327" max="3327" width="22.6640625" style="388" customWidth="1"/>
    <col min="3328" max="3328" width="27.5546875" style="388" customWidth="1"/>
    <col min="3329" max="3331" width="24.44140625" style="388" customWidth="1"/>
    <col min="3332" max="3332" width="17.109375" style="388" customWidth="1"/>
    <col min="3333" max="3579" width="8.88671875" style="388"/>
    <col min="3580" max="3580" width="7.33203125" style="388" customWidth="1"/>
    <col min="3581" max="3581" width="91.33203125" style="388" customWidth="1"/>
    <col min="3582" max="3582" width="20.33203125" style="388" customWidth="1"/>
    <col min="3583" max="3583" width="22.6640625" style="388" customWidth="1"/>
    <col min="3584" max="3584" width="27.5546875" style="388" customWidth="1"/>
    <col min="3585" max="3587" width="24.44140625" style="388" customWidth="1"/>
    <col min="3588" max="3588" width="17.109375" style="388" customWidth="1"/>
    <col min="3589" max="3835" width="8.88671875" style="388"/>
    <col min="3836" max="3836" width="7.33203125" style="388" customWidth="1"/>
    <col min="3837" max="3837" width="91.33203125" style="388" customWidth="1"/>
    <col min="3838" max="3838" width="20.33203125" style="388" customWidth="1"/>
    <col min="3839" max="3839" width="22.6640625" style="388" customWidth="1"/>
    <col min="3840" max="3840" width="27.5546875" style="388" customWidth="1"/>
    <col min="3841" max="3843" width="24.44140625" style="388" customWidth="1"/>
    <col min="3844" max="3844" width="17.109375" style="388" customWidth="1"/>
    <col min="3845" max="4091" width="8.88671875" style="388"/>
    <col min="4092" max="4092" width="7.33203125" style="388" customWidth="1"/>
    <col min="4093" max="4093" width="91.33203125" style="388" customWidth="1"/>
    <col min="4094" max="4094" width="20.33203125" style="388" customWidth="1"/>
    <col min="4095" max="4095" width="22.6640625" style="388" customWidth="1"/>
    <col min="4096" max="4096" width="27.5546875" style="388" customWidth="1"/>
    <col min="4097" max="4099" width="24.44140625" style="388" customWidth="1"/>
    <col min="4100" max="4100" width="17.109375" style="388" customWidth="1"/>
    <col min="4101" max="4347" width="8.88671875" style="388"/>
    <col min="4348" max="4348" width="7.33203125" style="388" customWidth="1"/>
    <col min="4349" max="4349" width="91.33203125" style="388" customWidth="1"/>
    <col min="4350" max="4350" width="20.33203125" style="388" customWidth="1"/>
    <col min="4351" max="4351" width="22.6640625" style="388" customWidth="1"/>
    <col min="4352" max="4352" width="27.5546875" style="388" customWidth="1"/>
    <col min="4353" max="4355" width="24.44140625" style="388" customWidth="1"/>
    <col min="4356" max="4356" width="17.109375" style="388" customWidth="1"/>
    <col min="4357" max="4603" width="8.88671875" style="388"/>
    <col min="4604" max="4604" width="7.33203125" style="388" customWidth="1"/>
    <col min="4605" max="4605" width="91.33203125" style="388" customWidth="1"/>
    <col min="4606" max="4606" width="20.33203125" style="388" customWidth="1"/>
    <col min="4607" max="4607" width="22.6640625" style="388" customWidth="1"/>
    <col min="4608" max="4608" width="27.5546875" style="388" customWidth="1"/>
    <col min="4609" max="4611" width="24.44140625" style="388" customWidth="1"/>
    <col min="4612" max="4612" width="17.109375" style="388" customWidth="1"/>
    <col min="4613" max="4859" width="8.88671875" style="388"/>
    <col min="4860" max="4860" width="7.33203125" style="388" customWidth="1"/>
    <col min="4861" max="4861" width="91.33203125" style="388" customWidth="1"/>
    <col min="4862" max="4862" width="20.33203125" style="388" customWidth="1"/>
    <col min="4863" max="4863" width="22.6640625" style="388" customWidth="1"/>
    <col min="4864" max="4864" width="27.5546875" style="388" customWidth="1"/>
    <col min="4865" max="4867" width="24.44140625" style="388" customWidth="1"/>
    <col min="4868" max="4868" width="17.109375" style="388" customWidth="1"/>
    <col min="4869" max="5115" width="8.88671875" style="388"/>
    <col min="5116" max="5116" width="7.33203125" style="388" customWidth="1"/>
    <col min="5117" max="5117" width="91.33203125" style="388" customWidth="1"/>
    <col min="5118" max="5118" width="20.33203125" style="388" customWidth="1"/>
    <col min="5119" max="5119" width="22.6640625" style="388" customWidth="1"/>
    <col min="5120" max="5120" width="27.5546875" style="388" customWidth="1"/>
    <col min="5121" max="5123" width="24.44140625" style="388" customWidth="1"/>
    <col min="5124" max="5124" width="17.109375" style="388" customWidth="1"/>
    <col min="5125" max="5371" width="8.88671875" style="388"/>
    <col min="5372" max="5372" width="7.33203125" style="388" customWidth="1"/>
    <col min="5373" max="5373" width="91.33203125" style="388" customWidth="1"/>
    <col min="5374" max="5374" width="20.33203125" style="388" customWidth="1"/>
    <col min="5375" max="5375" width="22.6640625" style="388" customWidth="1"/>
    <col min="5376" max="5376" width="27.5546875" style="388" customWidth="1"/>
    <col min="5377" max="5379" width="24.44140625" style="388" customWidth="1"/>
    <col min="5380" max="5380" width="17.109375" style="388" customWidth="1"/>
    <col min="5381" max="5627" width="8.88671875" style="388"/>
    <col min="5628" max="5628" width="7.33203125" style="388" customWidth="1"/>
    <col min="5629" max="5629" width="91.33203125" style="388" customWidth="1"/>
    <col min="5630" max="5630" width="20.33203125" style="388" customWidth="1"/>
    <col min="5631" max="5631" width="22.6640625" style="388" customWidth="1"/>
    <col min="5632" max="5632" width="27.5546875" style="388" customWidth="1"/>
    <col min="5633" max="5635" width="24.44140625" style="388" customWidth="1"/>
    <col min="5636" max="5636" width="17.109375" style="388" customWidth="1"/>
    <col min="5637" max="5883" width="8.88671875" style="388"/>
    <col min="5884" max="5884" width="7.33203125" style="388" customWidth="1"/>
    <col min="5885" max="5885" width="91.33203125" style="388" customWidth="1"/>
    <col min="5886" max="5886" width="20.33203125" style="388" customWidth="1"/>
    <col min="5887" max="5887" width="22.6640625" style="388" customWidth="1"/>
    <col min="5888" max="5888" width="27.5546875" style="388" customWidth="1"/>
    <col min="5889" max="5891" width="24.44140625" style="388" customWidth="1"/>
    <col min="5892" max="5892" width="17.109375" style="388" customWidth="1"/>
    <col min="5893" max="6139" width="8.88671875" style="388"/>
    <col min="6140" max="6140" width="7.33203125" style="388" customWidth="1"/>
    <col min="6141" max="6141" width="91.33203125" style="388" customWidth="1"/>
    <col min="6142" max="6142" width="20.33203125" style="388" customWidth="1"/>
    <col min="6143" max="6143" width="22.6640625" style="388" customWidth="1"/>
    <col min="6144" max="6144" width="27.5546875" style="388" customWidth="1"/>
    <col min="6145" max="6147" width="24.44140625" style="388" customWidth="1"/>
    <col min="6148" max="6148" width="17.109375" style="388" customWidth="1"/>
    <col min="6149" max="6395" width="8.88671875" style="388"/>
    <col min="6396" max="6396" width="7.33203125" style="388" customWidth="1"/>
    <col min="6397" max="6397" width="91.33203125" style="388" customWidth="1"/>
    <col min="6398" max="6398" width="20.33203125" style="388" customWidth="1"/>
    <col min="6399" max="6399" width="22.6640625" style="388" customWidth="1"/>
    <col min="6400" max="6400" width="27.5546875" style="388" customWidth="1"/>
    <col min="6401" max="6403" width="24.44140625" style="388" customWidth="1"/>
    <col min="6404" max="6404" width="17.109375" style="388" customWidth="1"/>
    <col min="6405" max="6651" width="8.88671875" style="388"/>
    <col min="6652" max="6652" width="7.33203125" style="388" customWidth="1"/>
    <col min="6653" max="6653" width="91.33203125" style="388" customWidth="1"/>
    <col min="6654" max="6654" width="20.33203125" style="388" customWidth="1"/>
    <col min="6655" max="6655" width="22.6640625" style="388" customWidth="1"/>
    <col min="6656" max="6656" width="27.5546875" style="388" customWidth="1"/>
    <col min="6657" max="6659" width="24.44140625" style="388" customWidth="1"/>
    <col min="6660" max="6660" width="17.109375" style="388" customWidth="1"/>
    <col min="6661" max="6907" width="8.88671875" style="388"/>
    <col min="6908" max="6908" width="7.33203125" style="388" customWidth="1"/>
    <col min="6909" max="6909" width="91.33203125" style="388" customWidth="1"/>
    <col min="6910" max="6910" width="20.33203125" style="388" customWidth="1"/>
    <col min="6911" max="6911" width="22.6640625" style="388" customWidth="1"/>
    <col min="6912" max="6912" width="27.5546875" style="388" customWidth="1"/>
    <col min="6913" max="6915" width="24.44140625" style="388" customWidth="1"/>
    <col min="6916" max="6916" width="17.109375" style="388" customWidth="1"/>
    <col min="6917" max="7163" width="8.88671875" style="388"/>
    <col min="7164" max="7164" width="7.33203125" style="388" customWidth="1"/>
    <col min="7165" max="7165" width="91.33203125" style="388" customWidth="1"/>
    <col min="7166" max="7166" width="20.33203125" style="388" customWidth="1"/>
    <col min="7167" max="7167" width="22.6640625" style="388" customWidth="1"/>
    <col min="7168" max="7168" width="27.5546875" style="388" customWidth="1"/>
    <col min="7169" max="7171" width="24.44140625" style="388" customWidth="1"/>
    <col min="7172" max="7172" width="17.109375" style="388" customWidth="1"/>
    <col min="7173" max="7419" width="8.88671875" style="388"/>
    <col min="7420" max="7420" width="7.33203125" style="388" customWidth="1"/>
    <col min="7421" max="7421" width="91.33203125" style="388" customWidth="1"/>
    <col min="7422" max="7422" width="20.33203125" style="388" customWidth="1"/>
    <col min="7423" max="7423" width="22.6640625" style="388" customWidth="1"/>
    <col min="7424" max="7424" width="27.5546875" style="388" customWidth="1"/>
    <col min="7425" max="7427" width="24.44140625" style="388" customWidth="1"/>
    <col min="7428" max="7428" width="17.109375" style="388" customWidth="1"/>
    <col min="7429" max="7675" width="8.88671875" style="388"/>
    <col min="7676" max="7676" width="7.33203125" style="388" customWidth="1"/>
    <col min="7677" max="7677" width="91.33203125" style="388" customWidth="1"/>
    <col min="7678" max="7678" width="20.33203125" style="388" customWidth="1"/>
    <col min="7679" max="7679" width="22.6640625" style="388" customWidth="1"/>
    <col min="7680" max="7680" width="27.5546875" style="388" customWidth="1"/>
    <col min="7681" max="7683" width="24.44140625" style="388" customWidth="1"/>
    <col min="7684" max="7684" width="17.109375" style="388" customWidth="1"/>
    <col min="7685" max="7931" width="8.88671875" style="388"/>
    <col min="7932" max="7932" width="7.33203125" style="388" customWidth="1"/>
    <col min="7933" max="7933" width="91.33203125" style="388" customWidth="1"/>
    <col min="7934" max="7934" width="20.33203125" style="388" customWidth="1"/>
    <col min="7935" max="7935" width="22.6640625" style="388" customWidth="1"/>
    <col min="7936" max="7936" width="27.5546875" style="388" customWidth="1"/>
    <col min="7937" max="7939" width="24.44140625" style="388" customWidth="1"/>
    <col min="7940" max="7940" width="17.109375" style="388" customWidth="1"/>
    <col min="7941" max="8187" width="8.88671875" style="388"/>
    <col min="8188" max="8188" width="7.33203125" style="388" customWidth="1"/>
    <col min="8189" max="8189" width="91.33203125" style="388" customWidth="1"/>
    <col min="8190" max="8190" width="20.33203125" style="388" customWidth="1"/>
    <col min="8191" max="8191" width="22.6640625" style="388" customWidth="1"/>
    <col min="8192" max="8192" width="27.5546875" style="388" customWidth="1"/>
    <col min="8193" max="8195" width="24.44140625" style="388" customWidth="1"/>
    <col min="8196" max="8196" width="17.109375" style="388" customWidth="1"/>
    <col min="8197" max="8443" width="8.88671875" style="388"/>
    <col min="8444" max="8444" width="7.33203125" style="388" customWidth="1"/>
    <col min="8445" max="8445" width="91.33203125" style="388" customWidth="1"/>
    <col min="8446" max="8446" width="20.33203125" style="388" customWidth="1"/>
    <col min="8447" max="8447" width="22.6640625" style="388" customWidth="1"/>
    <col min="8448" max="8448" width="27.5546875" style="388" customWidth="1"/>
    <col min="8449" max="8451" width="24.44140625" style="388" customWidth="1"/>
    <col min="8452" max="8452" width="17.109375" style="388" customWidth="1"/>
    <col min="8453" max="8699" width="8.88671875" style="388"/>
    <col min="8700" max="8700" width="7.33203125" style="388" customWidth="1"/>
    <col min="8701" max="8701" width="91.33203125" style="388" customWidth="1"/>
    <col min="8702" max="8702" width="20.33203125" style="388" customWidth="1"/>
    <col min="8703" max="8703" width="22.6640625" style="388" customWidth="1"/>
    <col min="8704" max="8704" width="27.5546875" style="388" customWidth="1"/>
    <col min="8705" max="8707" width="24.44140625" style="388" customWidth="1"/>
    <col min="8708" max="8708" width="17.109375" style="388" customWidth="1"/>
    <col min="8709" max="8955" width="8.88671875" style="388"/>
    <col min="8956" max="8956" width="7.33203125" style="388" customWidth="1"/>
    <col min="8957" max="8957" width="91.33203125" style="388" customWidth="1"/>
    <col min="8958" max="8958" width="20.33203125" style="388" customWidth="1"/>
    <col min="8959" max="8959" width="22.6640625" style="388" customWidth="1"/>
    <col min="8960" max="8960" width="27.5546875" style="388" customWidth="1"/>
    <col min="8961" max="8963" width="24.44140625" style="388" customWidth="1"/>
    <col min="8964" max="8964" width="17.109375" style="388" customWidth="1"/>
    <col min="8965" max="9211" width="8.88671875" style="388"/>
    <col min="9212" max="9212" width="7.33203125" style="388" customWidth="1"/>
    <col min="9213" max="9213" width="91.33203125" style="388" customWidth="1"/>
    <col min="9214" max="9214" width="20.33203125" style="388" customWidth="1"/>
    <col min="9215" max="9215" width="22.6640625" style="388" customWidth="1"/>
    <col min="9216" max="9216" width="27.5546875" style="388" customWidth="1"/>
    <col min="9217" max="9219" width="24.44140625" style="388" customWidth="1"/>
    <col min="9220" max="9220" width="17.109375" style="388" customWidth="1"/>
    <col min="9221" max="9467" width="8.88671875" style="388"/>
    <col min="9468" max="9468" width="7.33203125" style="388" customWidth="1"/>
    <col min="9469" max="9469" width="91.33203125" style="388" customWidth="1"/>
    <col min="9470" max="9470" width="20.33203125" style="388" customWidth="1"/>
    <col min="9471" max="9471" width="22.6640625" style="388" customWidth="1"/>
    <col min="9472" max="9472" width="27.5546875" style="388" customWidth="1"/>
    <col min="9473" max="9475" width="24.44140625" style="388" customWidth="1"/>
    <col min="9476" max="9476" width="17.109375" style="388" customWidth="1"/>
    <col min="9477" max="9723" width="8.88671875" style="388"/>
    <col min="9724" max="9724" width="7.33203125" style="388" customWidth="1"/>
    <col min="9725" max="9725" width="91.33203125" style="388" customWidth="1"/>
    <col min="9726" max="9726" width="20.33203125" style="388" customWidth="1"/>
    <col min="9727" max="9727" width="22.6640625" style="388" customWidth="1"/>
    <col min="9728" max="9728" width="27.5546875" style="388" customWidth="1"/>
    <col min="9729" max="9731" width="24.44140625" style="388" customWidth="1"/>
    <col min="9732" max="9732" width="17.109375" style="388" customWidth="1"/>
    <col min="9733" max="9979" width="8.88671875" style="388"/>
    <col min="9980" max="9980" width="7.33203125" style="388" customWidth="1"/>
    <col min="9981" max="9981" width="91.33203125" style="388" customWidth="1"/>
    <col min="9982" max="9982" width="20.33203125" style="388" customWidth="1"/>
    <col min="9983" max="9983" width="22.6640625" style="388" customWidth="1"/>
    <col min="9984" max="9984" width="27.5546875" style="388" customWidth="1"/>
    <col min="9985" max="9987" width="24.44140625" style="388" customWidth="1"/>
    <col min="9988" max="9988" width="17.109375" style="388" customWidth="1"/>
    <col min="9989" max="10235" width="8.88671875" style="388"/>
    <col min="10236" max="10236" width="7.33203125" style="388" customWidth="1"/>
    <col min="10237" max="10237" width="91.33203125" style="388" customWidth="1"/>
    <col min="10238" max="10238" width="20.33203125" style="388" customWidth="1"/>
    <col min="10239" max="10239" width="22.6640625" style="388" customWidth="1"/>
    <col min="10240" max="10240" width="27.5546875" style="388" customWidth="1"/>
    <col min="10241" max="10243" width="24.44140625" style="388" customWidth="1"/>
    <col min="10244" max="10244" width="17.109375" style="388" customWidth="1"/>
    <col min="10245" max="10491" width="8.88671875" style="388"/>
    <col min="10492" max="10492" width="7.33203125" style="388" customWidth="1"/>
    <col min="10493" max="10493" width="91.33203125" style="388" customWidth="1"/>
    <col min="10494" max="10494" width="20.33203125" style="388" customWidth="1"/>
    <col min="10495" max="10495" width="22.6640625" style="388" customWidth="1"/>
    <col min="10496" max="10496" width="27.5546875" style="388" customWidth="1"/>
    <col min="10497" max="10499" width="24.44140625" style="388" customWidth="1"/>
    <col min="10500" max="10500" width="17.109375" style="388" customWidth="1"/>
    <col min="10501" max="10747" width="8.88671875" style="388"/>
    <col min="10748" max="10748" width="7.33203125" style="388" customWidth="1"/>
    <col min="10749" max="10749" width="91.33203125" style="388" customWidth="1"/>
    <col min="10750" max="10750" width="20.33203125" style="388" customWidth="1"/>
    <col min="10751" max="10751" width="22.6640625" style="388" customWidth="1"/>
    <col min="10752" max="10752" width="27.5546875" style="388" customWidth="1"/>
    <col min="10753" max="10755" width="24.44140625" style="388" customWidth="1"/>
    <col min="10756" max="10756" width="17.109375" style="388" customWidth="1"/>
    <col min="10757" max="11003" width="8.88671875" style="388"/>
    <col min="11004" max="11004" width="7.33203125" style="388" customWidth="1"/>
    <col min="11005" max="11005" width="91.33203125" style="388" customWidth="1"/>
    <col min="11006" max="11006" width="20.33203125" style="388" customWidth="1"/>
    <col min="11007" max="11007" width="22.6640625" style="388" customWidth="1"/>
    <col min="11008" max="11008" width="27.5546875" style="388" customWidth="1"/>
    <col min="11009" max="11011" width="24.44140625" style="388" customWidth="1"/>
    <col min="11012" max="11012" width="17.109375" style="388" customWidth="1"/>
    <col min="11013" max="11259" width="8.88671875" style="388"/>
    <col min="11260" max="11260" width="7.33203125" style="388" customWidth="1"/>
    <col min="11261" max="11261" width="91.33203125" style="388" customWidth="1"/>
    <col min="11262" max="11262" width="20.33203125" style="388" customWidth="1"/>
    <col min="11263" max="11263" width="22.6640625" style="388" customWidth="1"/>
    <col min="11264" max="11264" width="27.5546875" style="388" customWidth="1"/>
    <col min="11265" max="11267" width="24.44140625" style="388" customWidth="1"/>
    <col min="11268" max="11268" width="17.109375" style="388" customWidth="1"/>
    <col min="11269" max="11515" width="8.88671875" style="388"/>
    <col min="11516" max="11516" width="7.33203125" style="388" customWidth="1"/>
    <col min="11517" max="11517" width="91.33203125" style="388" customWidth="1"/>
    <col min="11518" max="11518" width="20.33203125" style="388" customWidth="1"/>
    <col min="11519" max="11519" width="22.6640625" style="388" customWidth="1"/>
    <col min="11520" max="11520" width="27.5546875" style="388" customWidth="1"/>
    <col min="11521" max="11523" width="24.44140625" style="388" customWidth="1"/>
    <col min="11524" max="11524" width="17.109375" style="388" customWidth="1"/>
    <col min="11525" max="11771" width="8.88671875" style="388"/>
    <col min="11772" max="11772" width="7.33203125" style="388" customWidth="1"/>
    <col min="11773" max="11773" width="91.33203125" style="388" customWidth="1"/>
    <col min="11774" max="11774" width="20.33203125" style="388" customWidth="1"/>
    <col min="11775" max="11775" width="22.6640625" style="388" customWidth="1"/>
    <col min="11776" max="11776" width="27.5546875" style="388" customWidth="1"/>
    <col min="11777" max="11779" width="24.44140625" style="388" customWidth="1"/>
    <col min="11780" max="11780" width="17.109375" style="388" customWidth="1"/>
    <col min="11781" max="12027" width="8.88671875" style="388"/>
    <col min="12028" max="12028" width="7.33203125" style="388" customWidth="1"/>
    <col min="12029" max="12029" width="91.33203125" style="388" customWidth="1"/>
    <col min="12030" max="12030" width="20.33203125" style="388" customWidth="1"/>
    <col min="12031" max="12031" width="22.6640625" style="388" customWidth="1"/>
    <col min="12032" max="12032" width="27.5546875" style="388" customWidth="1"/>
    <col min="12033" max="12035" width="24.44140625" style="388" customWidth="1"/>
    <col min="12036" max="12036" width="17.109375" style="388" customWidth="1"/>
    <col min="12037" max="12283" width="8.88671875" style="388"/>
    <col min="12284" max="12284" width="7.33203125" style="388" customWidth="1"/>
    <col min="12285" max="12285" width="91.33203125" style="388" customWidth="1"/>
    <col min="12286" max="12286" width="20.33203125" style="388" customWidth="1"/>
    <col min="12287" max="12287" width="22.6640625" style="388" customWidth="1"/>
    <col min="12288" max="12288" width="27.5546875" style="388" customWidth="1"/>
    <col min="12289" max="12291" width="24.44140625" style="388" customWidth="1"/>
    <col min="12292" max="12292" width="17.109375" style="388" customWidth="1"/>
    <col min="12293" max="12539" width="8.88671875" style="388"/>
    <col min="12540" max="12540" width="7.33203125" style="388" customWidth="1"/>
    <col min="12541" max="12541" width="91.33203125" style="388" customWidth="1"/>
    <col min="12542" max="12542" width="20.33203125" style="388" customWidth="1"/>
    <col min="12543" max="12543" width="22.6640625" style="388" customWidth="1"/>
    <col min="12544" max="12544" width="27.5546875" style="388" customWidth="1"/>
    <col min="12545" max="12547" width="24.44140625" style="388" customWidth="1"/>
    <col min="12548" max="12548" width="17.109375" style="388" customWidth="1"/>
    <col min="12549" max="12795" width="8.88671875" style="388"/>
    <col min="12796" max="12796" width="7.33203125" style="388" customWidth="1"/>
    <col min="12797" max="12797" width="91.33203125" style="388" customWidth="1"/>
    <col min="12798" max="12798" width="20.33203125" style="388" customWidth="1"/>
    <col min="12799" max="12799" width="22.6640625" style="388" customWidth="1"/>
    <col min="12800" max="12800" width="27.5546875" style="388" customWidth="1"/>
    <col min="12801" max="12803" width="24.44140625" style="388" customWidth="1"/>
    <col min="12804" max="12804" width="17.109375" style="388" customWidth="1"/>
    <col min="12805" max="13051" width="8.88671875" style="388"/>
    <col min="13052" max="13052" width="7.33203125" style="388" customWidth="1"/>
    <col min="13053" max="13053" width="91.33203125" style="388" customWidth="1"/>
    <col min="13054" max="13054" width="20.33203125" style="388" customWidth="1"/>
    <col min="13055" max="13055" width="22.6640625" style="388" customWidth="1"/>
    <col min="13056" max="13056" width="27.5546875" style="388" customWidth="1"/>
    <col min="13057" max="13059" width="24.44140625" style="388" customWidth="1"/>
    <col min="13060" max="13060" width="17.109375" style="388" customWidth="1"/>
    <col min="13061" max="13307" width="8.88671875" style="388"/>
    <col min="13308" max="13308" width="7.33203125" style="388" customWidth="1"/>
    <col min="13309" max="13309" width="91.33203125" style="388" customWidth="1"/>
    <col min="13310" max="13310" width="20.33203125" style="388" customWidth="1"/>
    <col min="13311" max="13311" width="22.6640625" style="388" customWidth="1"/>
    <col min="13312" max="13312" width="27.5546875" style="388" customWidth="1"/>
    <col min="13313" max="13315" width="24.44140625" style="388" customWidth="1"/>
    <col min="13316" max="13316" width="17.109375" style="388" customWidth="1"/>
    <col min="13317" max="13563" width="8.88671875" style="388"/>
    <col min="13564" max="13564" width="7.33203125" style="388" customWidth="1"/>
    <col min="13565" max="13565" width="91.33203125" style="388" customWidth="1"/>
    <col min="13566" max="13566" width="20.33203125" style="388" customWidth="1"/>
    <col min="13567" max="13567" width="22.6640625" style="388" customWidth="1"/>
    <col min="13568" max="13568" width="27.5546875" style="388" customWidth="1"/>
    <col min="13569" max="13571" width="24.44140625" style="388" customWidth="1"/>
    <col min="13572" max="13572" width="17.109375" style="388" customWidth="1"/>
    <col min="13573" max="13819" width="8.88671875" style="388"/>
    <col min="13820" max="13820" width="7.33203125" style="388" customWidth="1"/>
    <col min="13821" max="13821" width="91.33203125" style="388" customWidth="1"/>
    <col min="13822" max="13822" width="20.33203125" style="388" customWidth="1"/>
    <col min="13823" max="13823" width="22.6640625" style="388" customWidth="1"/>
    <col min="13824" max="13824" width="27.5546875" style="388" customWidth="1"/>
    <col min="13825" max="13827" width="24.44140625" style="388" customWidth="1"/>
    <col min="13828" max="13828" width="17.109375" style="388" customWidth="1"/>
    <col min="13829" max="14075" width="8.88671875" style="388"/>
    <col min="14076" max="14076" width="7.33203125" style="388" customWidth="1"/>
    <col min="14077" max="14077" width="91.33203125" style="388" customWidth="1"/>
    <col min="14078" max="14078" width="20.33203125" style="388" customWidth="1"/>
    <col min="14079" max="14079" width="22.6640625" style="388" customWidth="1"/>
    <col min="14080" max="14080" width="27.5546875" style="388" customWidth="1"/>
    <col min="14081" max="14083" width="24.44140625" style="388" customWidth="1"/>
    <col min="14084" max="14084" width="17.109375" style="388" customWidth="1"/>
    <col min="14085" max="14331" width="8.88671875" style="388"/>
    <col min="14332" max="14332" width="7.33203125" style="388" customWidth="1"/>
    <col min="14333" max="14333" width="91.33203125" style="388" customWidth="1"/>
    <col min="14334" max="14334" width="20.33203125" style="388" customWidth="1"/>
    <col min="14335" max="14335" width="22.6640625" style="388" customWidth="1"/>
    <col min="14336" max="14336" width="27.5546875" style="388" customWidth="1"/>
    <col min="14337" max="14339" width="24.44140625" style="388" customWidth="1"/>
    <col min="14340" max="14340" width="17.109375" style="388" customWidth="1"/>
    <col min="14341" max="14587" width="8.88671875" style="388"/>
    <col min="14588" max="14588" width="7.33203125" style="388" customWidth="1"/>
    <col min="14589" max="14589" width="91.33203125" style="388" customWidth="1"/>
    <col min="14590" max="14590" width="20.33203125" style="388" customWidth="1"/>
    <col min="14591" max="14591" width="22.6640625" style="388" customWidth="1"/>
    <col min="14592" max="14592" width="27.5546875" style="388" customWidth="1"/>
    <col min="14593" max="14595" width="24.44140625" style="388" customWidth="1"/>
    <col min="14596" max="14596" width="17.109375" style="388" customWidth="1"/>
    <col min="14597" max="14843" width="8.88671875" style="388"/>
    <col min="14844" max="14844" width="7.33203125" style="388" customWidth="1"/>
    <col min="14845" max="14845" width="91.33203125" style="388" customWidth="1"/>
    <col min="14846" max="14846" width="20.33203125" style="388" customWidth="1"/>
    <col min="14847" max="14847" width="22.6640625" style="388" customWidth="1"/>
    <col min="14848" max="14848" width="27.5546875" style="388" customWidth="1"/>
    <col min="14849" max="14851" width="24.44140625" style="388" customWidth="1"/>
    <col min="14852" max="14852" width="17.109375" style="388" customWidth="1"/>
    <col min="14853" max="15099" width="8.88671875" style="388"/>
    <col min="15100" max="15100" width="7.33203125" style="388" customWidth="1"/>
    <col min="15101" max="15101" width="91.33203125" style="388" customWidth="1"/>
    <col min="15102" max="15102" width="20.33203125" style="388" customWidth="1"/>
    <col min="15103" max="15103" width="22.6640625" style="388" customWidth="1"/>
    <col min="15104" max="15104" width="27.5546875" style="388" customWidth="1"/>
    <col min="15105" max="15107" width="24.44140625" style="388" customWidth="1"/>
    <col min="15108" max="15108" width="17.109375" style="388" customWidth="1"/>
    <col min="15109" max="15355" width="8.88671875" style="388"/>
    <col min="15356" max="15356" width="7.33203125" style="388" customWidth="1"/>
    <col min="15357" max="15357" width="91.33203125" style="388" customWidth="1"/>
    <col min="15358" max="15358" width="20.33203125" style="388" customWidth="1"/>
    <col min="15359" max="15359" width="22.6640625" style="388" customWidth="1"/>
    <col min="15360" max="15360" width="27.5546875" style="388" customWidth="1"/>
    <col min="15361" max="15363" width="24.44140625" style="388" customWidth="1"/>
    <col min="15364" max="15364" width="17.109375" style="388" customWidth="1"/>
    <col min="15365" max="15611" width="8.88671875" style="388"/>
    <col min="15612" max="15612" width="7.33203125" style="388" customWidth="1"/>
    <col min="15613" max="15613" width="91.33203125" style="388" customWidth="1"/>
    <col min="15614" max="15614" width="20.33203125" style="388" customWidth="1"/>
    <col min="15615" max="15615" width="22.6640625" style="388" customWidth="1"/>
    <col min="15616" max="15616" width="27.5546875" style="388" customWidth="1"/>
    <col min="15617" max="15619" width="24.44140625" style="388" customWidth="1"/>
    <col min="15620" max="15620" width="17.109375" style="388" customWidth="1"/>
    <col min="15621" max="15867" width="8.88671875" style="388"/>
    <col min="15868" max="15868" width="7.33203125" style="388" customWidth="1"/>
    <col min="15869" max="15869" width="91.33203125" style="388" customWidth="1"/>
    <col min="15870" max="15870" width="20.33203125" style="388" customWidth="1"/>
    <col min="15871" max="15871" width="22.6640625" style="388" customWidth="1"/>
    <col min="15872" max="15872" width="27.5546875" style="388" customWidth="1"/>
    <col min="15873" max="15875" width="24.44140625" style="388" customWidth="1"/>
    <col min="15876" max="15876" width="17.109375" style="388" customWidth="1"/>
    <col min="15877" max="16123" width="8.88671875" style="388"/>
    <col min="16124" max="16124" width="7.33203125" style="388" customWidth="1"/>
    <col min="16125" max="16125" width="91.33203125" style="388" customWidth="1"/>
    <col min="16126" max="16126" width="20.33203125" style="388" customWidth="1"/>
    <col min="16127" max="16127" width="22.6640625" style="388" customWidth="1"/>
    <col min="16128" max="16128" width="27.5546875" style="388" customWidth="1"/>
    <col min="16129" max="16131" width="24.44140625" style="388" customWidth="1"/>
    <col min="16132" max="16132" width="17.109375" style="388" customWidth="1"/>
    <col min="16133" max="16384" width="8.88671875" style="388"/>
  </cols>
  <sheetData>
    <row r="1" spans="1:6" ht="18" x14ac:dyDescent="0.35">
      <c r="A1" s="387"/>
      <c r="B1" s="387"/>
      <c r="C1" s="387"/>
      <c r="D1" s="72" t="s">
        <v>444</v>
      </c>
    </row>
    <row r="2" spans="1:6" ht="12.75" customHeight="1" x14ac:dyDescent="0.35">
      <c r="A2" s="387"/>
      <c r="B2" s="387"/>
      <c r="C2" s="387"/>
      <c r="D2" s="387"/>
    </row>
    <row r="3" spans="1:6" ht="29.25" customHeight="1" x14ac:dyDescent="0.3">
      <c r="A3" s="1219" t="s">
        <v>994</v>
      </c>
      <c r="B3" s="1219"/>
      <c r="C3" s="1219"/>
      <c r="D3" s="1219"/>
    </row>
    <row r="4" spans="1:6" s="13" customFormat="1" ht="27" customHeight="1" x14ac:dyDescent="0.35">
      <c r="A4" s="12" t="s">
        <v>1145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345</v>
      </c>
      <c r="B5" s="15"/>
      <c r="C5" s="15"/>
      <c r="D5" s="15"/>
      <c r="E5" s="10"/>
      <c r="F5" s="10"/>
    </row>
    <row r="6" spans="1:6" s="1" customFormat="1" ht="37.5" customHeight="1" x14ac:dyDescent="0.35">
      <c r="A6" s="1184" t="s">
        <v>484</v>
      </c>
      <c r="B6" s="1184"/>
      <c r="C6" s="1184"/>
      <c r="D6" s="16"/>
      <c r="E6" s="5"/>
      <c r="F6" s="5"/>
    </row>
    <row r="7" spans="1:6" s="1" customFormat="1" ht="17.25" customHeight="1" x14ac:dyDescent="0.35">
      <c r="A7" s="16" t="s">
        <v>281</v>
      </c>
      <c r="B7" s="16"/>
      <c r="C7" s="16"/>
      <c r="D7" s="16"/>
      <c r="E7" s="5"/>
      <c r="F7" s="5"/>
    </row>
    <row r="8" spans="1:6" ht="18" x14ac:dyDescent="0.35">
      <c r="A8" s="389"/>
      <c r="B8" s="387"/>
      <c r="C8" s="387"/>
      <c r="D8" s="387"/>
    </row>
    <row r="9" spans="1:6" s="390" customFormat="1" ht="15.75" customHeight="1" x14ac:dyDescent="0.3">
      <c r="A9" s="1206" t="s">
        <v>282</v>
      </c>
      <c r="B9" s="1206" t="s">
        <v>385</v>
      </c>
      <c r="C9" s="1206" t="s">
        <v>383</v>
      </c>
      <c r="D9" s="1206" t="s">
        <v>349</v>
      </c>
    </row>
    <row r="10" spans="1:6" s="390" customFormat="1" ht="15.75" customHeight="1" x14ac:dyDescent="0.3">
      <c r="A10" s="1206"/>
      <c r="B10" s="1206"/>
      <c r="C10" s="1206"/>
      <c r="D10" s="1206"/>
    </row>
    <row r="11" spans="1:6" s="390" customFormat="1" ht="15.75" customHeight="1" x14ac:dyDescent="0.3">
      <c r="A11" s="1206"/>
      <c r="B11" s="1206"/>
      <c r="C11" s="1206"/>
      <c r="D11" s="1206"/>
    </row>
    <row r="12" spans="1:6" s="390" customFormat="1" x14ac:dyDescent="0.3">
      <c r="A12" s="627">
        <v>1</v>
      </c>
      <c r="B12" s="627">
        <v>2</v>
      </c>
      <c r="C12" s="627">
        <v>3</v>
      </c>
      <c r="D12" s="627">
        <v>4</v>
      </c>
    </row>
    <row r="13" spans="1:6" ht="18.75" customHeight="1" x14ac:dyDescent="0.35">
      <c r="A13" s="417">
        <v>1</v>
      </c>
      <c r="B13" s="89" t="s">
        <v>788</v>
      </c>
      <c r="C13" s="290"/>
      <c r="D13" s="291"/>
      <c r="F13" s="464"/>
    </row>
    <row r="14" spans="1:6" ht="18" x14ac:dyDescent="0.35">
      <c r="A14" s="417">
        <v>2</v>
      </c>
      <c r="B14" s="398" t="s">
        <v>789</v>
      </c>
      <c r="C14" s="290"/>
      <c r="D14" s="634">
        <v>10000</v>
      </c>
      <c r="F14" s="464"/>
    </row>
    <row r="15" spans="1:6" ht="18" x14ac:dyDescent="0.35">
      <c r="A15" s="417">
        <v>3</v>
      </c>
      <c r="B15" s="398" t="s">
        <v>620</v>
      </c>
      <c r="C15" s="290"/>
      <c r="D15" s="634">
        <v>25000</v>
      </c>
      <c r="F15" s="464"/>
    </row>
    <row r="16" spans="1:6" ht="18" hidden="1" x14ac:dyDescent="0.35">
      <c r="A16" s="417">
        <v>4</v>
      </c>
      <c r="B16" s="378" t="s">
        <v>785</v>
      </c>
      <c r="C16" s="290"/>
      <c r="D16" s="634"/>
      <c r="F16" s="464"/>
    </row>
    <row r="17" spans="1:6" ht="36" hidden="1" x14ac:dyDescent="0.35">
      <c r="A17" s="417">
        <v>5</v>
      </c>
      <c r="B17" s="398" t="s">
        <v>606</v>
      </c>
      <c r="C17" s="290"/>
      <c r="D17" s="634"/>
      <c r="F17" s="464"/>
    </row>
    <row r="18" spans="1:6" ht="18" hidden="1" x14ac:dyDescent="0.35">
      <c r="A18" s="417">
        <v>6</v>
      </c>
      <c r="B18" s="418" t="s">
        <v>779</v>
      </c>
      <c r="C18" s="290"/>
      <c r="D18" s="634"/>
      <c r="F18" s="464"/>
    </row>
    <row r="19" spans="1:6" ht="36" hidden="1" x14ac:dyDescent="0.35">
      <c r="A19" s="417">
        <v>7</v>
      </c>
      <c r="B19" s="418" t="s">
        <v>607</v>
      </c>
      <c r="C19" s="290"/>
      <c r="D19" s="634"/>
      <c r="F19" s="464"/>
    </row>
    <row r="20" spans="1:6" ht="36" hidden="1" x14ac:dyDescent="0.35">
      <c r="A20" s="417">
        <v>8</v>
      </c>
      <c r="B20" s="418" t="s">
        <v>619</v>
      </c>
      <c r="C20" s="290"/>
      <c r="D20" s="634"/>
      <c r="F20" s="464"/>
    </row>
    <row r="21" spans="1:6" ht="18" hidden="1" x14ac:dyDescent="0.35">
      <c r="A21" s="417">
        <v>9</v>
      </c>
      <c r="B21" s="89" t="s">
        <v>787</v>
      </c>
      <c r="C21" s="290"/>
      <c r="D21" s="634"/>
      <c r="F21" s="464"/>
    </row>
    <row r="22" spans="1:6" ht="18" hidden="1" x14ac:dyDescent="0.35">
      <c r="A22" s="417">
        <v>10</v>
      </c>
      <c r="B22" s="89" t="s">
        <v>783</v>
      </c>
      <c r="C22" s="290"/>
      <c r="D22" s="634"/>
      <c r="F22" s="464"/>
    </row>
    <row r="23" spans="1:6" ht="18" x14ac:dyDescent="0.35">
      <c r="A23" s="417">
        <v>4</v>
      </c>
      <c r="B23" s="418" t="s">
        <v>621</v>
      </c>
      <c r="C23" s="290"/>
      <c r="D23" s="634">
        <v>600</v>
      </c>
      <c r="F23" s="464"/>
    </row>
    <row r="24" spans="1:6" ht="18" hidden="1" x14ac:dyDescent="0.35">
      <c r="A24" s="417">
        <v>12</v>
      </c>
      <c r="B24" s="398" t="s">
        <v>786</v>
      </c>
      <c r="C24" s="290"/>
      <c r="D24" s="291"/>
      <c r="F24" s="464"/>
    </row>
    <row r="25" spans="1:6" ht="18" x14ac:dyDescent="0.35">
      <c r="A25" s="628"/>
      <c r="B25" s="290"/>
      <c r="C25" s="290"/>
      <c r="D25" s="291"/>
      <c r="F25" s="464"/>
    </row>
    <row r="26" spans="1:6" ht="18" x14ac:dyDescent="0.35">
      <c r="A26" s="630"/>
      <c r="B26" s="631"/>
      <c r="C26" s="631"/>
      <c r="D26" s="291"/>
    </row>
    <row r="27" spans="1:6" s="397" customFormat="1" ht="17.399999999999999" x14ac:dyDescent="0.3">
      <c r="A27" s="305"/>
      <c r="B27" s="264" t="s">
        <v>295</v>
      </c>
      <c r="C27" s="323" t="s">
        <v>305</v>
      </c>
      <c r="D27" s="306">
        <f>SUM(D13:D26)</f>
        <v>35600</v>
      </c>
    </row>
    <row r="28" spans="1:6" ht="17.399999999999999" x14ac:dyDescent="0.3">
      <c r="A28" s="404"/>
      <c r="B28" s="405"/>
      <c r="C28" s="405"/>
      <c r="D28" s="407"/>
    </row>
    <row r="29" spans="1:6" ht="18" x14ac:dyDescent="0.3">
      <c r="A29" s="34" t="s">
        <v>671</v>
      </c>
      <c r="B29" s="35"/>
      <c r="C29" s="115"/>
      <c r="D29" s="115" t="s">
        <v>1143</v>
      </c>
    </row>
    <row r="30" spans="1:6" x14ac:dyDescent="0.3">
      <c r="A30" s="249"/>
      <c r="B30" s="66"/>
      <c r="C30" s="67" t="s">
        <v>131</v>
      </c>
      <c r="D30" s="67" t="s">
        <v>132</v>
      </c>
    </row>
    <row r="31" spans="1:6" x14ac:dyDescent="0.3">
      <c r="A31" s="66"/>
      <c r="B31" s="63"/>
      <c r="C31" s="63"/>
      <c r="D31" s="63"/>
    </row>
    <row r="32" spans="1:6" ht="18" x14ac:dyDescent="0.3">
      <c r="A32" s="34" t="s">
        <v>133</v>
      </c>
      <c r="B32" s="35"/>
      <c r="C32" s="115"/>
      <c r="D32" s="115" t="s">
        <v>1144</v>
      </c>
    </row>
    <row r="33" spans="1:4" x14ac:dyDescent="0.3">
      <c r="A33" s="249"/>
      <c r="B33" s="66"/>
      <c r="C33" s="67" t="s">
        <v>131</v>
      </c>
      <c r="D33" s="67" t="s">
        <v>132</v>
      </c>
    </row>
    <row r="34" spans="1:4" ht="18" x14ac:dyDescent="0.35">
      <c r="A34" s="387"/>
      <c r="B34" s="387"/>
      <c r="C34" s="387"/>
      <c r="D34" s="387"/>
    </row>
    <row r="35" spans="1:4" ht="18" x14ac:dyDescent="0.35">
      <c r="B35" s="387"/>
      <c r="C35" s="387"/>
      <c r="D35" s="387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0">
    <tabColor theme="9" tint="0.39997558519241921"/>
    <pageSetUpPr fitToPage="1"/>
  </sheetPr>
  <dimension ref="A1:F35"/>
  <sheetViews>
    <sheetView view="pageBreakPreview" topLeftCell="A7" zoomScale="90" zoomScaleSheetLayoutView="90" workbookViewId="0">
      <selection activeCell="W22" sqref="W22"/>
    </sheetView>
  </sheetViews>
  <sheetFormatPr defaultColWidth="8.88671875" defaultRowHeight="15.6" x14ac:dyDescent="0.3"/>
  <cols>
    <col min="1" max="1" width="7.33203125" style="388" customWidth="1"/>
    <col min="2" max="2" width="91.33203125" style="388" customWidth="1"/>
    <col min="3" max="3" width="20.33203125" style="388" customWidth="1"/>
    <col min="4" max="4" width="27.5546875" style="388" customWidth="1"/>
    <col min="5" max="251" width="8.88671875" style="388"/>
    <col min="252" max="252" width="7.33203125" style="388" customWidth="1"/>
    <col min="253" max="253" width="91.33203125" style="388" customWidth="1"/>
    <col min="254" max="254" width="20.33203125" style="388" customWidth="1"/>
    <col min="255" max="255" width="22.6640625" style="388" customWidth="1"/>
    <col min="256" max="256" width="27.5546875" style="388" customWidth="1"/>
    <col min="257" max="259" width="24.44140625" style="388" customWidth="1"/>
    <col min="260" max="260" width="17.109375" style="388" customWidth="1"/>
    <col min="261" max="507" width="8.88671875" style="388"/>
    <col min="508" max="508" width="7.33203125" style="388" customWidth="1"/>
    <col min="509" max="509" width="91.33203125" style="388" customWidth="1"/>
    <col min="510" max="510" width="20.33203125" style="388" customWidth="1"/>
    <col min="511" max="511" width="22.6640625" style="388" customWidth="1"/>
    <col min="512" max="512" width="27.5546875" style="388" customWidth="1"/>
    <col min="513" max="515" width="24.44140625" style="388" customWidth="1"/>
    <col min="516" max="516" width="17.109375" style="388" customWidth="1"/>
    <col min="517" max="763" width="8.88671875" style="388"/>
    <col min="764" max="764" width="7.33203125" style="388" customWidth="1"/>
    <col min="765" max="765" width="91.33203125" style="388" customWidth="1"/>
    <col min="766" max="766" width="20.33203125" style="388" customWidth="1"/>
    <col min="767" max="767" width="22.6640625" style="388" customWidth="1"/>
    <col min="768" max="768" width="27.5546875" style="388" customWidth="1"/>
    <col min="769" max="771" width="24.44140625" style="388" customWidth="1"/>
    <col min="772" max="772" width="17.109375" style="388" customWidth="1"/>
    <col min="773" max="1019" width="8.88671875" style="388"/>
    <col min="1020" max="1020" width="7.33203125" style="388" customWidth="1"/>
    <col min="1021" max="1021" width="91.33203125" style="388" customWidth="1"/>
    <col min="1022" max="1022" width="20.33203125" style="388" customWidth="1"/>
    <col min="1023" max="1023" width="22.6640625" style="388" customWidth="1"/>
    <col min="1024" max="1024" width="27.5546875" style="388" customWidth="1"/>
    <col min="1025" max="1027" width="24.44140625" style="388" customWidth="1"/>
    <col min="1028" max="1028" width="17.109375" style="388" customWidth="1"/>
    <col min="1029" max="1275" width="8.88671875" style="388"/>
    <col min="1276" max="1276" width="7.33203125" style="388" customWidth="1"/>
    <col min="1277" max="1277" width="91.33203125" style="388" customWidth="1"/>
    <col min="1278" max="1278" width="20.33203125" style="388" customWidth="1"/>
    <col min="1279" max="1279" width="22.6640625" style="388" customWidth="1"/>
    <col min="1280" max="1280" width="27.5546875" style="388" customWidth="1"/>
    <col min="1281" max="1283" width="24.44140625" style="388" customWidth="1"/>
    <col min="1284" max="1284" width="17.109375" style="388" customWidth="1"/>
    <col min="1285" max="1531" width="8.88671875" style="388"/>
    <col min="1532" max="1532" width="7.33203125" style="388" customWidth="1"/>
    <col min="1533" max="1533" width="91.33203125" style="388" customWidth="1"/>
    <col min="1534" max="1534" width="20.33203125" style="388" customWidth="1"/>
    <col min="1535" max="1535" width="22.6640625" style="388" customWidth="1"/>
    <col min="1536" max="1536" width="27.5546875" style="388" customWidth="1"/>
    <col min="1537" max="1539" width="24.44140625" style="388" customWidth="1"/>
    <col min="1540" max="1540" width="17.109375" style="388" customWidth="1"/>
    <col min="1541" max="1787" width="8.88671875" style="388"/>
    <col min="1788" max="1788" width="7.33203125" style="388" customWidth="1"/>
    <col min="1789" max="1789" width="91.33203125" style="388" customWidth="1"/>
    <col min="1790" max="1790" width="20.33203125" style="388" customWidth="1"/>
    <col min="1791" max="1791" width="22.6640625" style="388" customWidth="1"/>
    <col min="1792" max="1792" width="27.5546875" style="388" customWidth="1"/>
    <col min="1793" max="1795" width="24.44140625" style="388" customWidth="1"/>
    <col min="1796" max="1796" width="17.109375" style="388" customWidth="1"/>
    <col min="1797" max="2043" width="8.88671875" style="388"/>
    <col min="2044" max="2044" width="7.33203125" style="388" customWidth="1"/>
    <col min="2045" max="2045" width="91.33203125" style="388" customWidth="1"/>
    <col min="2046" max="2046" width="20.33203125" style="388" customWidth="1"/>
    <col min="2047" max="2047" width="22.6640625" style="388" customWidth="1"/>
    <col min="2048" max="2048" width="27.5546875" style="388" customWidth="1"/>
    <col min="2049" max="2051" width="24.44140625" style="388" customWidth="1"/>
    <col min="2052" max="2052" width="17.109375" style="388" customWidth="1"/>
    <col min="2053" max="2299" width="8.88671875" style="388"/>
    <col min="2300" max="2300" width="7.33203125" style="388" customWidth="1"/>
    <col min="2301" max="2301" width="91.33203125" style="388" customWidth="1"/>
    <col min="2302" max="2302" width="20.33203125" style="388" customWidth="1"/>
    <col min="2303" max="2303" width="22.6640625" style="388" customWidth="1"/>
    <col min="2304" max="2304" width="27.5546875" style="388" customWidth="1"/>
    <col min="2305" max="2307" width="24.44140625" style="388" customWidth="1"/>
    <col min="2308" max="2308" width="17.109375" style="388" customWidth="1"/>
    <col min="2309" max="2555" width="8.88671875" style="388"/>
    <col min="2556" max="2556" width="7.33203125" style="388" customWidth="1"/>
    <col min="2557" max="2557" width="91.33203125" style="388" customWidth="1"/>
    <col min="2558" max="2558" width="20.33203125" style="388" customWidth="1"/>
    <col min="2559" max="2559" width="22.6640625" style="388" customWidth="1"/>
    <col min="2560" max="2560" width="27.5546875" style="388" customWidth="1"/>
    <col min="2561" max="2563" width="24.44140625" style="388" customWidth="1"/>
    <col min="2564" max="2564" width="17.109375" style="388" customWidth="1"/>
    <col min="2565" max="2811" width="8.88671875" style="388"/>
    <col min="2812" max="2812" width="7.33203125" style="388" customWidth="1"/>
    <col min="2813" max="2813" width="91.33203125" style="388" customWidth="1"/>
    <col min="2814" max="2814" width="20.33203125" style="388" customWidth="1"/>
    <col min="2815" max="2815" width="22.6640625" style="388" customWidth="1"/>
    <col min="2816" max="2816" width="27.5546875" style="388" customWidth="1"/>
    <col min="2817" max="2819" width="24.44140625" style="388" customWidth="1"/>
    <col min="2820" max="2820" width="17.109375" style="388" customWidth="1"/>
    <col min="2821" max="3067" width="8.88671875" style="388"/>
    <col min="3068" max="3068" width="7.33203125" style="388" customWidth="1"/>
    <col min="3069" max="3069" width="91.33203125" style="388" customWidth="1"/>
    <col min="3070" max="3070" width="20.33203125" style="388" customWidth="1"/>
    <col min="3071" max="3071" width="22.6640625" style="388" customWidth="1"/>
    <col min="3072" max="3072" width="27.5546875" style="388" customWidth="1"/>
    <col min="3073" max="3075" width="24.44140625" style="388" customWidth="1"/>
    <col min="3076" max="3076" width="17.109375" style="388" customWidth="1"/>
    <col min="3077" max="3323" width="8.88671875" style="388"/>
    <col min="3324" max="3324" width="7.33203125" style="388" customWidth="1"/>
    <col min="3325" max="3325" width="91.33203125" style="388" customWidth="1"/>
    <col min="3326" max="3326" width="20.33203125" style="388" customWidth="1"/>
    <col min="3327" max="3327" width="22.6640625" style="388" customWidth="1"/>
    <col min="3328" max="3328" width="27.5546875" style="388" customWidth="1"/>
    <col min="3329" max="3331" width="24.44140625" style="388" customWidth="1"/>
    <col min="3332" max="3332" width="17.109375" style="388" customWidth="1"/>
    <col min="3333" max="3579" width="8.88671875" style="388"/>
    <col min="3580" max="3580" width="7.33203125" style="388" customWidth="1"/>
    <col min="3581" max="3581" width="91.33203125" style="388" customWidth="1"/>
    <col min="3582" max="3582" width="20.33203125" style="388" customWidth="1"/>
    <col min="3583" max="3583" width="22.6640625" style="388" customWidth="1"/>
    <col min="3584" max="3584" width="27.5546875" style="388" customWidth="1"/>
    <col min="3585" max="3587" width="24.44140625" style="388" customWidth="1"/>
    <col min="3588" max="3588" width="17.109375" style="388" customWidth="1"/>
    <col min="3589" max="3835" width="8.88671875" style="388"/>
    <col min="3836" max="3836" width="7.33203125" style="388" customWidth="1"/>
    <col min="3837" max="3837" width="91.33203125" style="388" customWidth="1"/>
    <col min="3838" max="3838" width="20.33203125" style="388" customWidth="1"/>
    <col min="3839" max="3839" width="22.6640625" style="388" customWidth="1"/>
    <col min="3840" max="3840" width="27.5546875" style="388" customWidth="1"/>
    <col min="3841" max="3843" width="24.44140625" style="388" customWidth="1"/>
    <col min="3844" max="3844" width="17.109375" style="388" customWidth="1"/>
    <col min="3845" max="4091" width="8.88671875" style="388"/>
    <col min="4092" max="4092" width="7.33203125" style="388" customWidth="1"/>
    <col min="4093" max="4093" width="91.33203125" style="388" customWidth="1"/>
    <col min="4094" max="4094" width="20.33203125" style="388" customWidth="1"/>
    <col min="4095" max="4095" width="22.6640625" style="388" customWidth="1"/>
    <col min="4096" max="4096" width="27.5546875" style="388" customWidth="1"/>
    <col min="4097" max="4099" width="24.44140625" style="388" customWidth="1"/>
    <col min="4100" max="4100" width="17.109375" style="388" customWidth="1"/>
    <col min="4101" max="4347" width="8.88671875" style="388"/>
    <col min="4348" max="4348" width="7.33203125" style="388" customWidth="1"/>
    <col min="4349" max="4349" width="91.33203125" style="388" customWidth="1"/>
    <col min="4350" max="4350" width="20.33203125" style="388" customWidth="1"/>
    <col min="4351" max="4351" width="22.6640625" style="388" customWidth="1"/>
    <col min="4352" max="4352" width="27.5546875" style="388" customWidth="1"/>
    <col min="4353" max="4355" width="24.44140625" style="388" customWidth="1"/>
    <col min="4356" max="4356" width="17.109375" style="388" customWidth="1"/>
    <col min="4357" max="4603" width="8.88671875" style="388"/>
    <col min="4604" max="4604" width="7.33203125" style="388" customWidth="1"/>
    <col min="4605" max="4605" width="91.33203125" style="388" customWidth="1"/>
    <col min="4606" max="4606" width="20.33203125" style="388" customWidth="1"/>
    <col min="4607" max="4607" width="22.6640625" style="388" customWidth="1"/>
    <col min="4608" max="4608" width="27.5546875" style="388" customWidth="1"/>
    <col min="4609" max="4611" width="24.44140625" style="388" customWidth="1"/>
    <col min="4612" max="4612" width="17.109375" style="388" customWidth="1"/>
    <col min="4613" max="4859" width="8.88671875" style="388"/>
    <col min="4860" max="4860" width="7.33203125" style="388" customWidth="1"/>
    <col min="4861" max="4861" width="91.33203125" style="388" customWidth="1"/>
    <col min="4862" max="4862" width="20.33203125" style="388" customWidth="1"/>
    <col min="4863" max="4863" width="22.6640625" style="388" customWidth="1"/>
    <col min="4864" max="4864" width="27.5546875" style="388" customWidth="1"/>
    <col min="4865" max="4867" width="24.44140625" style="388" customWidth="1"/>
    <col min="4868" max="4868" width="17.109375" style="388" customWidth="1"/>
    <col min="4869" max="5115" width="8.88671875" style="388"/>
    <col min="5116" max="5116" width="7.33203125" style="388" customWidth="1"/>
    <col min="5117" max="5117" width="91.33203125" style="388" customWidth="1"/>
    <col min="5118" max="5118" width="20.33203125" style="388" customWidth="1"/>
    <col min="5119" max="5119" width="22.6640625" style="388" customWidth="1"/>
    <col min="5120" max="5120" width="27.5546875" style="388" customWidth="1"/>
    <col min="5121" max="5123" width="24.44140625" style="388" customWidth="1"/>
    <col min="5124" max="5124" width="17.109375" style="388" customWidth="1"/>
    <col min="5125" max="5371" width="8.88671875" style="388"/>
    <col min="5372" max="5372" width="7.33203125" style="388" customWidth="1"/>
    <col min="5373" max="5373" width="91.33203125" style="388" customWidth="1"/>
    <col min="5374" max="5374" width="20.33203125" style="388" customWidth="1"/>
    <col min="5375" max="5375" width="22.6640625" style="388" customWidth="1"/>
    <col min="5376" max="5376" width="27.5546875" style="388" customWidth="1"/>
    <col min="5377" max="5379" width="24.44140625" style="388" customWidth="1"/>
    <col min="5380" max="5380" width="17.109375" style="388" customWidth="1"/>
    <col min="5381" max="5627" width="8.88671875" style="388"/>
    <col min="5628" max="5628" width="7.33203125" style="388" customWidth="1"/>
    <col min="5629" max="5629" width="91.33203125" style="388" customWidth="1"/>
    <col min="5630" max="5630" width="20.33203125" style="388" customWidth="1"/>
    <col min="5631" max="5631" width="22.6640625" style="388" customWidth="1"/>
    <col min="5632" max="5632" width="27.5546875" style="388" customWidth="1"/>
    <col min="5633" max="5635" width="24.44140625" style="388" customWidth="1"/>
    <col min="5636" max="5636" width="17.109375" style="388" customWidth="1"/>
    <col min="5637" max="5883" width="8.88671875" style="388"/>
    <col min="5884" max="5884" width="7.33203125" style="388" customWidth="1"/>
    <col min="5885" max="5885" width="91.33203125" style="388" customWidth="1"/>
    <col min="5886" max="5886" width="20.33203125" style="388" customWidth="1"/>
    <col min="5887" max="5887" width="22.6640625" style="388" customWidth="1"/>
    <col min="5888" max="5888" width="27.5546875" style="388" customWidth="1"/>
    <col min="5889" max="5891" width="24.44140625" style="388" customWidth="1"/>
    <col min="5892" max="5892" width="17.109375" style="388" customWidth="1"/>
    <col min="5893" max="6139" width="8.88671875" style="388"/>
    <col min="6140" max="6140" width="7.33203125" style="388" customWidth="1"/>
    <col min="6141" max="6141" width="91.33203125" style="388" customWidth="1"/>
    <col min="6142" max="6142" width="20.33203125" style="388" customWidth="1"/>
    <col min="6143" max="6143" width="22.6640625" style="388" customWidth="1"/>
    <col min="6144" max="6144" width="27.5546875" style="388" customWidth="1"/>
    <col min="6145" max="6147" width="24.44140625" style="388" customWidth="1"/>
    <col min="6148" max="6148" width="17.109375" style="388" customWidth="1"/>
    <col min="6149" max="6395" width="8.88671875" style="388"/>
    <col min="6396" max="6396" width="7.33203125" style="388" customWidth="1"/>
    <col min="6397" max="6397" width="91.33203125" style="388" customWidth="1"/>
    <col min="6398" max="6398" width="20.33203125" style="388" customWidth="1"/>
    <col min="6399" max="6399" width="22.6640625" style="388" customWidth="1"/>
    <col min="6400" max="6400" width="27.5546875" style="388" customWidth="1"/>
    <col min="6401" max="6403" width="24.44140625" style="388" customWidth="1"/>
    <col min="6404" max="6404" width="17.109375" style="388" customWidth="1"/>
    <col min="6405" max="6651" width="8.88671875" style="388"/>
    <col min="6652" max="6652" width="7.33203125" style="388" customWidth="1"/>
    <col min="6653" max="6653" width="91.33203125" style="388" customWidth="1"/>
    <col min="6654" max="6654" width="20.33203125" style="388" customWidth="1"/>
    <col min="6655" max="6655" width="22.6640625" style="388" customWidth="1"/>
    <col min="6656" max="6656" width="27.5546875" style="388" customWidth="1"/>
    <col min="6657" max="6659" width="24.44140625" style="388" customWidth="1"/>
    <col min="6660" max="6660" width="17.109375" style="388" customWidth="1"/>
    <col min="6661" max="6907" width="8.88671875" style="388"/>
    <col min="6908" max="6908" width="7.33203125" style="388" customWidth="1"/>
    <col min="6909" max="6909" width="91.33203125" style="388" customWidth="1"/>
    <col min="6910" max="6910" width="20.33203125" style="388" customWidth="1"/>
    <col min="6911" max="6911" width="22.6640625" style="388" customWidth="1"/>
    <col min="6912" max="6912" width="27.5546875" style="388" customWidth="1"/>
    <col min="6913" max="6915" width="24.44140625" style="388" customWidth="1"/>
    <col min="6916" max="6916" width="17.109375" style="388" customWidth="1"/>
    <col min="6917" max="7163" width="8.88671875" style="388"/>
    <col min="7164" max="7164" width="7.33203125" style="388" customWidth="1"/>
    <col min="7165" max="7165" width="91.33203125" style="388" customWidth="1"/>
    <col min="7166" max="7166" width="20.33203125" style="388" customWidth="1"/>
    <col min="7167" max="7167" width="22.6640625" style="388" customWidth="1"/>
    <col min="7168" max="7168" width="27.5546875" style="388" customWidth="1"/>
    <col min="7169" max="7171" width="24.44140625" style="388" customWidth="1"/>
    <col min="7172" max="7172" width="17.109375" style="388" customWidth="1"/>
    <col min="7173" max="7419" width="8.88671875" style="388"/>
    <col min="7420" max="7420" width="7.33203125" style="388" customWidth="1"/>
    <col min="7421" max="7421" width="91.33203125" style="388" customWidth="1"/>
    <col min="7422" max="7422" width="20.33203125" style="388" customWidth="1"/>
    <col min="7423" max="7423" width="22.6640625" style="388" customWidth="1"/>
    <col min="7424" max="7424" width="27.5546875" style="388" customWidth="1"/>
    <col min="7425" max="7427" width="24.44140625" style="388" customWidth="1"/>
    <col min="7428" max="7428" width="17.109375" style="388" customWidth="1"/>
    <col min="7429" max="7675" width="8.88671875" style="388"/>
    <col min="7676" max="7676" width="7.33203125" style="388" customWidth="1"/>
    <col min="7677" max="7677" width="91.33203125" style="388" customWidth="1"/>
    <col min="7678" max="7678" width="20.33203125" style="388" customWidth="1"/>
    <col min="7679" max="7679" width="22.6640625" style="388" customWidth="1"/>
    <col min="7680" max="7680" width="27.5546875" style="388" customWidth="1"/>
    <col min="7681" max="7683" width="24.44140625" style="388" customWidth="1"/>
    <col min="7684" max="7684" width="17.109375" style="388" customWidth="1"/>
    <col min="7685" max="7931" width="8.88671875" style="388"/>
    <col min="7932" max="7932" width="7.33203125" style="388" customWidth="1"/>
    <col min="7933" max="7933" width="91.33203125" style="388" customWidth="1"/>
    <col min="7934" max="7934" width="20.33203125" style="388" customWidth="1"/>
    <col min="7935" max="7935" width="22.6640625" style="388" customWidth="1"/>
    <col min="7936" max="7936" width="27.5546875" style="388" customWidth="1"/>
    <col min="7937" max="7939" width="24.44140625" style="388" customWidth="1"/>
    <col min="7940" max="7940" width="17.109375" style="388" customWidth="1"/>
    <col min="7941" max="8187" width="8.88671875" style="388"/>
    <col min="8188" max="8188" width="7.33203125" style="388" customWidth="1"/>
    <col min="8189" max="8189" width="91.33203125" style="388" customWidth="1"/>
    <col min="8190" max="8190" width="20.33203125" style="388" customWidth="1"/>
    <col min="8191" max="8191" width="22.6640625" style="388" customWidth="1"/>
    <col min="8192" max="8192" width="27.5546875" style="388" customWidth="1"/>
    <col min="8193" max="8195" width="24.44140625" style="388" customWidth="1"/>
    <col min="8196" max="8196" width="17.109375" style="388" customWidth="1"/>
    <col min="8197" max="8443" width="8.88671875" style="388"/>
    <col min="8444" max="8444" width="7.33203125" style="388" customWidth="1"/>
    <col min="8445" max="8445" width="91.33203125" style="388" customWidth="1"/>
    <col min="8446" max="8446" width="20.33203125" style="388" customWidth="1"/>
    <col min="8447" max="8447" width="22.6640625" style="388" customWidth="1"/>
    <col min="8448" max="8448" width="27.5546875" style="388" customWidth="1"/>
    <col min="8449" max="8451" width="24.44140625" style="388" customWidth="1"/>
    <col min="8452" max="8452" width="17.109375" style="388" customWidth="1"/>
    <col min="8453" max="8699" width="8.88671875" style="388"/>
    <col min="8700" max="8700" width="7.33203125" style="388" customWidth="1"/>
    <col min="8701" max="8701" width="91.33203125" style="388" customWidth="1"/>
    <col min="8702" max="8702" width="20.33203125" style="388" customWidth="1"/>
    <col min="8703" max="8703" width="22.6640625" style="388" customWidth="1"/>
    <col min="8704" max="8704" width="27.5546875" style="388" customWidth="1"/>
    <col min="8705" max="8707" width="24.44140625" style="388" customWidth="1"/>
    <col min="8708" max="8708" width="17.109375" style="388" customWidth="1"/>
    <col min="8709" max="8955" width="8.88671875" style="388"/>
    <col min="8956" max="8956" width="7.33203125" style="388" customWidth="1"/>
    <col min="8957" max="8957" width="91.33203125" style="388" customWidth="1"/>
    <col min="8958" max="8958" width="20.33203125" style="388" customWidth="1"/>
    <col min="8959" max="8959" width="22.6640625" style="388" customWidth="1"/>
    <col min="8960" max="8960" width="27.5546875" style="388" customWidth="1"/>
    <col min="8961" max="8963" width="24.44140625" style="388" customWidth="1"/>
    <col min="8964" max="8964" width="17.109375" style="388" customWidth="1"/>
    <col min="8965" max="9211" width="8.88671875" style="388"/>
    <col min="9212" max="9212" width="7.33203125" style="388" customWidth="1"/>
    <col min="9213" max="9213" width="91.33203125" style="388" customWidth="1"/>
    <col min="9214" max="9214" width="20.33203125" style="388" customWidth="1"/>
    <col min="9215" max="9215" width="22.6640625" style="388" customWidth="1"/>
    <col min="9216" max="9216" width="27.5546875" style="388" customWidth="1"/>
    <col min="9217" max="9219" width="24.44140625" style="388" customWidth="1"/>
    <col min="9220" max="9220" width="17.109375" style="388" customWidth="1"/>
    <col min="9221" max="9467" width="8.88671875" style="388"/>
    <col min="9468" max="9468" width="7.33203125" style="388" customWidth="1"/>
    <col min="9469" max="9469" width="91.33203125" style="388" customWidth="1"/>
    <col min="9470" max="9470" width="20.33203125" style="388" customWidth="1"/>
    <col min="9471" max="9471" width="22.6640625" style="388" customWidth="1"/>
    <col min="9472" max="9472" width="27.5546875" style="388" customWidth="1"/>
    <col min="9473" max="9475" width="24.44140625" style="388" customWidth="1"/>
    <col min="9476" max="9476" width="17.109375" style="388" customWidth="1"/>
    <col min="9477" max="9723" width="8.88671875" style="388"/>
    <col min="9724" max="9724" width="7.33203125" style="388" customWidth="1"/>
    <col min="9725" max="9725" width="91.33203125" style="388" customWidth="1"/>
    <col min="9726" max="9726" width="20.33203125" style="388" customWidth="1"/>
    <col min="9727" max="9727" width="22.6640625" style="388" customWidth="1"/>
    <col min="9728" max="9728" width="27.5546875" style="388" customWidth="1"/>
    <col min="9729" max="9731" width="24.44140625" style="388" customWidth="1"/>
    <col min="9732" max="9732" width="17.109375" style="388" customWidth="1"/>
    <col min="9733" max="9979" width="8.88671875" style="388"/>
    <col min="9980" max="9980" width="7.33203125" style="388" customWidth="1"/>
    <col min="9981" max="9981" width="91.33203125" style="388" customWidth="1"/>
    <col min="9982" max="9982" width="20.33203125" style="388" customWidth="1"/>
    <col min="9983" max="9983" width="22.6640625" style="388" customWidth="1"/>
    <col min="9984" max="9984" width="27.5546875" style="388" customWidth="1"/>
    <col min="9985" max="9987" width="24.44140625" style="388" customWidth="1"/>
    <col min="9988" max="9988" width="17.109375" style="388" customWidth="1"/>
    <col min="9989" max="10235" width="8.88671875" style="388"/>
    <col min="10236" max="10236" width="7.33203125" style="388" customWidth="1"/>
    <col min="10237" max="10237" width="91.33203125" style="388" customWidth="1"/>
    <col min="10238" max="10238" width="20.33203125" style="388" customWidth="1"/>
    <col min="10239" max="10239" width="22.6640625" style="388" customWidth="1"/>
    <col min="10240" max="10240" width="27.5546875" style="388" customWidth="1"/>
    <col min="10241" max="10243" width="24.44140625" style="388" customWidth="1"/>
    <col min="10244" max="10244" width="17.109375" style="388" customWidth="1"/>
    <col min="10245" max="10491" width="8.88671875" style="388"/>
    <col min="10492" max="10492" width="7.33203125" style="388" customWidth="1"/>
    <col min="10493" max="10493" width="91.33203125" style="388" customWidth="1"/>
    <col min="10494" max="10494" width="20.33203125" style="388" customWidth="1"/>
    <col min="10495" max="10495" width="22.6640625" style="388" customWidth="1"/>
    <col min="10496" max="10496" width="27.5546875" style="388" customWidth="1"/>
    <col min="10497" max="10499" width="24.44140625" style="388" customWidth="1"/>
    <col min="10500" max="10500" width="17.109375" style="388" customWidth="1"/>
    <col min="10501" max="10747" width="8.88671875" style="388"/>
    <col min="10748" max="10748" width="7.33203125" style="388" customWidth="1"/>
    <col min="10749" max="10749" width="91.33203125" style="388" customWidth="1"/>
    <col min="10750" max="10750" width="20.33203125" style="388" customWidth="1"/>
    <col min="10751" max="10751" width="22.6640625" style="388" customWidth="1"/>
    <col min="10752" max="10752" width="27.5546875" style="388" customWidth="1"/>
    <col min="10753" max="10755" width="24.44140625" style="388" customWidth="1"/>
    <col min="10756" max="10756" width="17.109375" style="388" customWidth="1"/>
    <col min="10757" max="11003" width="8.88671875" style="388"/>
    <col min="11004" max="11004" width="7.33203125" style="388" customWidth="1"/>
    <col min="11005" max="11005" width="91.33203125" style="388" customWidth="1"/>
    <col min="11006" max="11006" width="20.33203125" style="388" customWidth="1"/>
    <col min="11007" max="11007" width="22.6640625" style="388" customWidth="1"/>
    <col min="11008" max="11008" width="27.5546875" style="388" customWidth="1"/>
    <col min="11009" max="11011" width="24.44140625" style="388" customWidth="1"/>
    <col min="11012" max="11012" width="17.109375" style="388" customWidth="1"/>
    <col min="11013" max="11259" width="8.88671875" style="388"/>
    <col min="11260" max="11260" width="7.33203125" style="388" customWidth="1"/>
    <col min="11261" max="11261" width="91.33203125" style="388" customWidth="1"/>
    <col min="11262" max="11262" width="20.33203125" style="388" customWidth="1"/>
    <col min="11263" max="11263" width="22.6640625" style="388" customWidth="1"/>
    <col min="11264" max="11264" width="27.5546875" style="388" customWidth="1"/>
    <col min="11265" max="11267" width="24.44140625" style="388" customWidth="1"/>
    <col min="11268" max="11268" width="17.109375" style="388" customWidth="1"/>
    <col min="11269" max="11515" width="8.88671875" style="388"/>
    <col min="11516" max="11516" width="7.33203125" style="388" customWidth="1"/>
    <col min="11517" max="11517" width="91.33203125" style="388" customWidth="1"/>
    <col min="11518" max="11518" width="20.33203125" style="388" customWidth="1"/>
    <col min="11519" max="11519" width="22.6640625" style="388" customWidth="1"/>
    <col min="11520" max="11520" width="27.5546875" style="388" customWidth="1"/>
    <col min="11521" max="11523" width="24.44140625" style="388" customWidth="1"/>
    <col min="11524" max="11524" width="17.109375" style="388" customWidth="1"/>
    <col min="11525" max="11771" width="8.88671875" style="388"/>
    <col min="11772" max="11772" width="7.33203125" style="388" customWidth="1"/>
    <col min="11773" max="11773" width="91.33203125" style="388" customWidth="1"/>
    <col min="11774" max="11774" width="20.33203125" style="388" customWidth="1"/>
    <col min="11775" max="11775" width="22.6640625" style="388" customWidth="1"/>
    <col min="11776" max="11776" width="27.5546875" style="388" customWidth="1"/>
    <col min="11777" max="11779" width="24.44140625" style="388" customWidth="1"/>
    <col min="11780" max="11780" width="17.109375" style="388" customWidth="1"/>
    <col min="11781" max="12027" width="8.88671875" style="388"/>
    <col min="12028" max="12028" width="7.33203125" style="388" customWidth="1"/>
    <col min="12029" max="12029" width="91.33203125" style="388" customWidth="1"/>
    <col min="12030" max="12030" width="20.33203125" style="388" customWidth="1"/>
    <col min="12031" max="12031" width="22.6640625" style="388" customWidth="1"/>
    <col min="12032" max="12032" width="27.5546875" style="388" customWidth="1"/>
    <col min="12033" max="12035" width="24.44140625" style="388" customWidth="1"/>
    <col min="12036" max="12036" width="17.109375" style="388" customWidth="1"/>
    <col min="12037" max="12283" width="8.88671875" style="388"/>
    <col min="12284" max="12284" width="7.33203125" style="388" customWidth="1"/>
    <col min="12285" max="12285" width="91.33203125" style="388" customWidth="1"/>
    <col min="12286" max="12286" width="20.33203125" style="388" customWidth="1"/>
    <col min="12287" max="12287" width="22.6640625" style="388" customWidth="1"/>
    <col min="12288" max="12288" width="27.5546875" style="388" customWidth="1"/>
    <col min="12289" max="12291" width="24.44140625" style="388" customWidth="1"/>
    <col min="12292" max="12292" width="17.109375" style="388" customWidth="1"/>
    <col min="12293" max="12539" width="8.88671875" style="388"/>
    <col min="12540" max="12540" width="7.33203125" style="388" customWidth="1"/>
    <col min="12541" max="12541" width="91.33203125" style="388" customWidth="1"/>
    <col min="12542" max="12542" width="20.33203125" style="388" customWidth="1"/>
    <col min="12543" max="12543" width="22.6640625" style="388" customWidth="1"/>
    <col min="12544" max="12544" width="27.5546875" style="388" customWidth="1"/>
    <col min="12545" max="12547" width="24.44140625" style="388" customWidth="1"/>
    <col min="12548" max="12548" width="17.109375" style="388" customWidth="1"/>
    <col min="12549" max="12795" width="8.88671875" style="388"/>
    <col min="12796" max="12796" width="7.33203125" style="388" customWidth="1"/>
    <col min="12797" max="12797" width="91.33203125" style="388" customWidth="1"/>
    <col min="12798" max="12798" width="20.33203125" style="388" customWidth="1"/>
    <col min="12799" max="12799" width="22.6640625" style="388" customWidth="1"/>
    <col min="12800" max="12800" width="27.5546875" style="388" customWidth="1"/>
    <col min="12801" max="12803" width="24.44140625" style="388" customWidth="1"/>
    <col min="12804" max="12804" width="17.109375" style="388" customWidth="1"/>
    <col min="12805" max="13051" width="8.88671875" style="388"/>
    <col min="13052" max="13052" width="7.33203125" style="388" customWidth="1"/>
    <col min="13053" max="13053" width="91.33203125" style="388" customWidth="1"/>
    <col min="13054" max="13054" width="20.33203125" style="388" customWidth="1"/>
    <col min="13055" max="13055" width="22.6640625" style="388" customWidth="1"/>
    <col min="13056" max="13056" width="27.5546875" style="388" customWidth="1"/>
    <col min="13057" max="13059" width="24.44140625" style="388" customWidth="1"/>
    <col min="13060" max="13060" width="17.109375" style="388" customWidth="1"/>
    <col min="13061" max="13307" width="8.88671875" style="388"/>
    <col min="13308" max="13308" width="7.33203125" style="388" customWidth="1"/>
    <col min="13309" max="13309" width="91.33203125" style="388" customWidth="1"/>
    <col min="13310" max="13310" width="20.33203125" style="388" customWidth="1"/>
    <col min="13311" max="13311" width="22.6640625" style="388" customWidth="1"/>
    <col min="13312" max="13312" width="27.5546875" style="388" customWidth="1"/>
    <col min="13313" max="13315" width="24.44140625" style="388" customWidth="1"/>
    <col min="13316" max="13316" width="17.109375" style="388" customWidth="1"/>
    <col min="13317" max="13563" width="8.88671875" style="388"/>
    <col min="13564" max="13564" width="7.33203125" style="388" customWidth="1"/>
    <col min="13565" max="13565" width="91.33203125" style="388" customWidth="1"/>
    <col min="13566" max="13566" width="20.33203125" style="388" customWidth="1"/>
    <col min="13567" max="13567" width="22.6640625" style="388" customWidth="1"/>
    <col min="13568" max="13568" width="27.5546875" style="388" customWidth="1"/>
    <col min="13569" max="13571" width="24.44140625" style="388" customWidth="1"/>
    <col min="13572" max="13572" width="17.109375" style="388" customWidth="1"/>
    <col min="13573" max="13819" width="8.88671875" style="388"/>
    <col min="13820" max="13820" width="7.33203125" style="388" customWidth="1"/>
    <col min="13821" max="13821" width="91.33203125" style="388" customWidth="1"/>
    <col min="13822" max="13822" width="20.33203125" style="388" customWidth="1"/>
    <col min="13823" max="13823" width="22.6640625" style="388" customWidth="1"/>
    <col min="13824" max="13824" width="27.5546875" style="388" customWidth="1"/>
    <col min="13825" max="13827" width="24.44140625" style="388" customWidth="1"/>
    <col min="13828" max="13828" width="17.109375" style="388" customWidth="1"/>
    <col min="13829" max="14075" width="8.88671875" style="388"/>
    <col min="14076" max="14076" width="7.33203125" style="388" customWidth="1"/>
    <col min="14077" max="14077" width="91.33203125" style="388" customWidth="1"/>
    <col min="14078" max="14078" width="20.33203125" style="388" customWidth="1"/>
    <col min="14079" max="14079" width="22.6640625" style="388" customWidth="1"/>
    <col min="14080" max="14080" width="27.5546875" style="388" customWidth="1"/>
    <col min="14081" max="14083" width="24.44140625" style="388" customWidth="1"/>
    <col min="14084" max="14084" width="17.109375" style="388" customWidth="1"/>
    <col min="14085" max="14331" width="8.88671875" style="388"/>
    <col min="14332" max="14332" width="7.33203125" style="388" customWidth="1"/>
    <col min="14333" max="14333" width="91.33203125" style="388" customWidth="1"/>
    <col min="14334" max="14334" width="20.33203125" style="388" customWidth="1"/>
    <col min="14335" max="14335" width="22.6640625" style="388" customWidth="1"/>
    <col min="14336" max="14336" width="27.5546875" style="388" customWidth="1"/>
    <col min="14337" max="14339" width="24.44140625" style="388" customWidth="1"/>
    <col min="14340" max="14340" width="17.109375" style="388" customWidth="1"/>
    <col min="14341" max="14587" width="8.88671875" style="388"/>
    <col min="14588" max="14588" width="7.33203125" style="388" customWidth="1"/>
    <col min="14589" max="14589" width="91.33203125" style="388" customWidth="1"/>
    <col min="14590" max="14590" width="20.33203125" style="388" customWidth="1"/>
    <col min="14591" max="14591" width="22.6640625" style="388" customWidth="1"/>
    <col min="14592" max="14592" width="27.5546875" style="388" customWidth="1"/>
    <col min="14593" max="14595" width="24.44140625" style="388" customWidth="1"/>
    <col min="14596" max="14596" width="17.109375" style="388" customWidth="1"/>
    <col min="14597" max="14843" width="8.88671875" style="388"/>
    <col min="14844" max="14844" width="7.33203125" style="388" customWidth="1"/>
    <col min="14845" max="14845" width="91.33203125" style="388" customWidth="1"/>
    <col min="14846" max="14846" width="20.33203125" style="388" customWidth="1"/>
    <col min="14847" max="14847" width="22.6640625" style="388" customWidth="1"/>
    <col min="14848" max="14848" width="27.5546875" style="388" customWidth="1"/>
    <col min="14849" max="14851" width="24.44140625" style="388" customWidth="1"/>
    <col min="14852" max="14852" width="17.109375" style="388" customWidth="1"/>
    <col min="14853" max="15099" width="8.88671875" style="388"/>
    <col min="15100" max="15100" width="7.33203125" style="388" customWidth="1"/>
    <col min="15101" max="15101" width="91.33203125" style="388" customWidth="1"/>
    <col min="15102" max="15102" width="20.33203125" style="388" customWidth="1"/>
    <col min="15103" max="15103" width="22.6640625" style="388" customWidth="1"/>
    <col min="15104" max="15104" width="27.5546875" style="388" customWidth="1"/>
    <col min="15105" max="15107" width="24.44140625" style="388" customWidth="1"/>
    <col min="15108" max="15108" width="17.109375" style="388" customWidth="1"/>
    <col min="15109" max="15355" width="8.88671875" style="388"/>
    <col min="15356" max="15356" width="7.33203125" style="388" customWidth="1"/>
    <col min="15357" max="15357" width="91.33203125" style="388" customWidth="1"/>
    <col min="15358" max="15358" width="20.33203125" style="388" customWidth="1"/>
    <col min="15359" max="15359" width="22.6640625" style="388" customWidth="1"/>
    <col min="15360" max="15360" width="27.5546875" style="388" customWidth="1"/>
    <col min="15361" max="15363" width="24.44140625" style="388" customWidth="1"/>
    <col min="15364" max="15364" width="17.109375" style="388" customWidth="1"/>
    <col min="15365" max="15611" width="8.88671875" style="388"/>
    <col min="15612" max="15612" width="7.33203125" style="388" customWidth="1"/>
    <col min="15613" max="15613" width="91.33203125" style="388" customWidth="1"/>
    <col min="15614" max="15614" width="20.33203125" style="388" customWidth="1"/>
    <col min="15615" max="15615" width="22.6640625" style="388" customWidth="1"/>
    <col min="15616" max="15616" width="27.5546875" style="388" customWidth="1"/>
    <col min="15617" max="15619" width="24.44140625" style="388" customWidth="1"/>
    <col min="15620" max="15620" width="17.109375" style="388" customWidth="1"/>
    <col min="15621" max="15867" width="8.88671875" style="388"/>
    <col min="15868" max="15868" width="7.33203125" style="388" customWidth="1"/>
    <col min="15869" max="15869" width="91.33203125" style="388" customWidth="1"/>
    <col min="15870" max="15870" width="20.33203125" style="388" customWidth="1"/>
    <col min="15871" max="15871" width="22.6640625" style="388" customWidth="1"/>
    <col min="15872" max="15872" width="27.5546875" style="388" customWidth="1"/>
    <col min="15873" max="15875" width="24.44140625" style="388" customWidth="1"/>
    <col min="15876" max="15876" width="17.109375" style="388" customWidth="1"/>
    <col min="15877" max="16123" width="8.88671875" style="388"/>
    <col min="16124" max="16124" width="7.33203125" style="388" customWidth="1"/>
    <col min="16125" max="16125" width="91.33203125" style="388" customWidth="1"/>
    <col min="16126" max="16126" width="20.33203125" style="388" customWidth="1"/>
    <col min="16127" max="16127" width="22.6640625" style="388" customWidth="1"/>
    <col min="16128" max="16128" width="27.5546875" style="388" customWidth="1"/>
    <col min="16129" max="16131" width="24.44140625" style="388" customWidth="1"/>
    <col min="16132" max="16132" width="17.109375" style="388" customWidth="1"/>
    <col min="16133" max="16384" width="8.88671875" style="388"/>
  </cols>
  <sheetData>
    <row r="1" spans="1:6" ht="18" x14ac:dyDescent="0.35">
      <c r="A1" s="387"/>
      <c r="B1" s="387"/>
      <c r="C1" s="387"/>
      <c r="D1" s="72" t="s">
        <v>444</v>
      </c>
    </row>
    <row r="2" spans="1:6" ht="12.75" customHeight="1" x14ac:dyDescent="0.35">
      <c r="A2" s="387"/>
      <c r="B2" s="387"/>
      <c r="C2" s="387"/>
      <c r="D2" s="387"/>
    </row>
    <row r="3" spans="1:6" ht="29.25" customHeight="1" x14ac:dyDescent="0.3">
      <c r="A3" s="1219" t="s">
        <v>994</v>
      </c>
      <c r="B3" s="1219"/>
      <c r="C3" s="1219"/>
      <c r="D3" s="1219"/>
    </row>
    <row r="4" spans="1:6" s="13" customFormat="1" ht="27" customHeight="1" x14ac:dyDescent="0.35">
      <c r="A4" s="12" t="s">
        <v>1145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345</v>
      </c>
      <c r="B5" s="15"/>
      <c r="C5" s="15"/>
      <c r="D5" s="15"/>
      <c r="E5" s="10"/>
      <c r="F5" s="10"/>
    </row>
    <row r="6" spans="1:6" s="1" customFormat="1" ht="37.5" customHeight="1" x14ac:dyDescent="0.35">
      <c r="A6" s="1184" t="s">
        <v>484</v>
      </c>
      <c r="B6" s="1184"/>
      <c r="C6" s="1184"/>
      <c r="D6" s="16"/>
      <c r="E6" s="5"/>
      <c r="F6" s="5"/>
    </row>
    <row r="7" spans="1:6" s="1" customFormat="1" ht="17.25" customHeight="1" x14ac:dyDescent="0.35">
      <c r="A7" s="16" t="s">
        <v>281</v>
      </c>
      <c r="B7" s="16"/>
      <c r="C7" s="16"/>
      <c r="D7" s="16"/>
      <c r="E7" s="5"/>
      <c r="F7" s="5"/>
    </row>
    <row r="8" spans="1:6" ht="18" x14ac:dyDescent="0.35">
      <c r="A8" s="389"/>
      <c r="B8" s="387"/>
      <c r="C8" s="387"/>
      <c r="D8" s="387"/>
    </row>
    <row r="9" spans="1:6" s="390" customFormat="1" ht="15.75" customHeight="1" x14ac:dyDescent="0.3">
      <c r="A9" s="1206" t="s">
        <v>282</v>
      </c>
      <c r="B9" s="1206" t="s">
        <v>385</v>
      </c>
      <c r="C9" s="1206" t="s">
        <v>383</v>
      </c>
      <c r="D9" s="1206" t="s">
        <v>349</v>
      </c>
    </row>
    <row r="10" spans="1:6" s="390" customFormat="1" ht="15.75" customHeight="1" x14ac:dyDescent="0.3">
      <c r="A10" s="1206"/>
      <c r="B10" s="1206"/>
      <c r="C10" s="1206"/>
      <c r="D10" s="1206"/>
    </row>
    <row r="11" spans="1:6" s="390" customFormat="1" ht="15.75" customHeight="1" x14ac:dyDescent="0.3">
      <c r="A11" s="1206"/>
      <c r="B11" s="1206"/>
      <c r="C11" s="1206"/>
      <c r="D11" s="1206"/>
    </row>
    <row r="12" spans="1:6" s="390" customFormat="1" x14ac:dyDescent="0.3">
      <c r="A12" s="627">
        <v>1</v>
      </c>
      <c r="B12" s="627">
        <v>2</v>
      </c>
      <c r="C12" s="627">
        <v>3</v>
      </c>
      <c r="D12" s="627">
        <v>4</v>
      </c>
    </row>
    <row r="13" spans="1:6" ht="18.75" customHeight="1" x14ac:dyDescent="0.35">
      <c r="A13" s="417">
        <v>1</v>
      </c>
      <c r="B13" s="89" t="s">
        <v>788</v>
      </c>
      <c r="C13" s="290"/>
      <c r="D13" s="291"/>
      <c r="F13" s="464"/>
    </row>
    <row r="14" spans="1:6" ht="18" x14ac:dyDescent="0.35">
      <c r="A14" s="417">
        <v>2</v>
      </c>
      <c r="B14" s="398" t="s">
        <v>789</v>
      </c>
      <c r="C14" s="290"/>
      <c r="D14" s="634">
        <v>10000</v>
      </c>
      <c r="F14" s="464"/>
    </row>
    <row r="15" spans="1:6" ht="18" x14ac:dyDescent="0.35">
      <c r="A15" s="417">
        <v>3</v>
      </c>
      <c r="B15" s="398" t="s">
        <v>620</v>
      </c>
      <c r="C15" s="290"/>
      <c r="D15" s="634">
        <v>25000</v>
      </c>
      <c r="F15" s="464"/>
    </row>
    <row r="16" spans="1:6" ht="18" hidden="1" x14ac:dyDescent="0.35">
      <c r="A16" s="417">
        <v>4</v>
      </c>
      <c r="B16" s="378" t="s">
        <v>785</v>
      </c>
      <c r="C16" s="290"/>
      <c r="D16" s="634"/>
      <c r="F16" s="464"/>
    </row>
    <row r="17" spans="1:6" ht="36" hidden="1" x14ac:dyDescent="0.35">
      <c r="A17" s="417">
        <v>5</v>
      </c>
      <c r="B17" s="398" t="s">
        <v>606</v>
      </c>
      <c r="C17" s="290"/>
      <c r="D17" s="634"/>
      <c r="F17" s="464"/>
    </row>
    <row r="18" spans="1:6" ht="18" hidden="1" x14ac:dyDescent="0.35">
      <c r="A18" s="417">
        <v>6</v>
      </c>
      <c r="B18" s="418" t="s">
        <v>779</v>
      </c>
      <c r="C18" s="290"/>
      <c r="D18" s="634"/>
      <c r="F18" s="464"/>
    </row>
    <row r="19" spans="1:6" ht="36" hidden="1" x14ac:dyDescent="0.35">
      <c r="A19" s="417">
        <v>7</v>
      </c>
      <c r="B19" s="418" t="s">
        <v>607</v>
      </c>
      <c r="C19" s="290"/>
      <c r="D19" s="634"/>
      <c r="F19" s="464"/>
    </row>
    <row r="20" spans="1:6" ht="36" hidden="1" x14ac:dyDescent="0.35">
      <c r="A20" s="417">
        <v>8</v>
      </c>
      <c r="B20" s="418" t="s">
        <v>619</v>
      </c>
      <c r="C20" s="290"/>
      <c r="D20" s="634"/>
      <c r="F20" s="464"/>
    </row>
    <row r="21" spans="1:6" ht="18" hidden="1" x14ac:dyDescent="0.35">
      <c r="A21" s="417">
        <v>9</v>
      </c>
      <c r="B21" s="89" t="s">
        <v>787</v>
      </c>
      <c r="C21" s="290"/>
      <c r="D21" s="634"/>
      <c r="F21" s="464"/>
    </row>
    <row r="22" spans="1:6" ht="18" hidden="1" x14ac:dyDescent="0.35">
      <c r="A22" s="417">
        <v>10</v>
      </c>
      <c r="B22" s="89" t="s">
        <v>783</v>
      </c>
      <c r="C22" s="290"/>
      <c r="D22" s="634"/>
      <c r="F22" s="464"/>
    </row>
    <row r="23" spans="1:6" ht="18" x14ac:dyDescent="0.35">
      <c r="A23" s="417">
        <v>4</v>
      </c>
      <c r="B23" s="418" t="s">
        <v>621</v>
      </c>
      <c r="C23" s="290"/>
      <c r="D23" s="634">
        <v>600</v>
      </c>
      <c r="F23" s="464"/>
    </row>
    <row r="24" spans="1:6" ht="18" hidden="1" x14ac:dyDescent="0.35">
      <c r="A24" s="417">
        <v>12</v>
      </c>
      <c r="B24" s="398" t="s">
        <v>786</v>
      </c>
      <c r="C24" s="290"/>
      <c r="D24" s="291"/>
      <c r="F24" s="464"/>
    </row>
    <row r="25" spans="1:6" ht="18" x14ac:dyDescent="0.35">
      <c r="A25" s="628"/>
      <c r="B25" s="290"/>
      <c r="C25" s="290"/>
      <c r="D25" s="291"/>
      <c r="F25" s="464"/>
    </row>
    <row r="26" spans="1:6" ht="18" x14ac:dyDescent="0.35">
      <c r="A26" s="630"/>
      <c r="B26" s="631"/>
      <c r="C26" s="631"/>
      <c r="D26" s="291"/>
    </row>
    <row r="27" spans="1:6" s="397" customFormat="1" ht="17.399999999999999" x14ac:dyDescent="0.3">
      <c r="A27" s="305"/>
      <c r="B27" s="264" t="s">
        <v>295</v>
      </c>
      <c r="C27" s="323" t="s">
        <v>305</v>
      </c>
      <c r="D27" s="306">
        <f>SUM(D13:D26)</f>
        <v>35600</v>
      </c>
    </row>
    <row r="28" spans="1:6" ht="17.399999999999999" x14ac:dyDescent="0.3">
      <c r="A28" s="404"/>
      <c r="B28" s="405"/>
      <c r="C28" s="405"/>
      <c r="D28" s="407"/>
    </row>
    <row r="29" spans="1:6" ht="18" x14ac:dyDescent="0.3">
      <c r="A29" s="34" t="s">
        <v>671</v>
      </c>
      <c r="B29" s="35"/>
      <c r="C29" s="115"/>
      <c r="D29" s="115" t="s">
        <v>1143</v>
      </c>
    </row>
    <row r="30" spans="1:6" x14ac:dyDescent="0.3">
      <c r="A30" s="249"/>
      <c r="B30" s="66"/>
      <c r="C30" s="67" t="s">
        <v>131</v>
      </c>
      <c r="D30" s="67" t="s">
        <v>132</v>
      </c>
    </row>
    <row r="31" spans="1:6" x14ac:dyDescent="0.3">
      <c r="A31" s="66"/>
      <c r="B31" s="63"/>
      <c r="C31" s="63"/>
      <c r="D31" s="63"/>
    </row>
    <row r="32" spans="1:6" ht="18" x14ac:dyDescent="0.3">
      <c r="A32" s="34" t="s">
        <v>133</v>
      </c>
      <c r="B32" s="35"/>
      <c r="C32" s="115"/>
      <c r="D32" s="115" t="s">
        <v>1144</v>
      </c>
    </row>
    <row r="33" spans="1:4" x14ac:dyDescent="0.3">
      <c r="A33" s="249"/>
      <c r="B33" s="66"/>
      <c r="C33" s="67" t="s">
        <v>131</v>
      </c>
      <c r="D33" s="67" t="s">
        <v>132</v>
      </c>
    </row>
    <row r="34" spans="1:4" ht="18" x14ac:dyDescent="0.35">
      <c r="A34" s="387"/>
      <c r="B34" s="387"/>
      <c r="C34" s="387"/>
      <c r="D34" s="387"/>
    </row>
    <row r="35" spans="1:4" ht="18" x14ac:dyDescent="0.35">
      <c r="B35" s="387"/>
      <c r="C35" s="387"/>
      <c r="D35" s="387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1">
    <tabColor rgb="FFFFC000"/>
    <pageSetUpPr fitToPage="1"/>
  </sheetPr>
  <dimension ref="A1:J205"/>
  <sheetViews>
    <sheetView view="pageBreakPreview" topLeftCell="A7" zoomScale="80" zoomScaleSheetLayoutView="80" workbookViewId="0">
      <selection activeCell="W22" sqref="W22"/>
    </sheetView>
  </sheetViews>
  <sheetFormatPr defaultColWidth="8.88671875" defaultRowHeight="18" x14ac:dyDescent="0.35"/>
  <cols>
    <col min="1" max="1" width="7.33203125" style="388" customWidth="1"/>
    <col min="2" max="2" width="91.33203125" style="388" customWidth="1"/>
    <col min="3" max="4" width="23" style="388" customWidth="1"/>
    <col min="5" max="7" width="24.44140625" style="388" customWidth="1"/>
    <col min="8" max="8" width="35.44140625" style="536" customWidth="1"/>
    <col min="9" max="10" width="29.109375" style="606" customWidth="1"/>
    <col min="11" max="255" width="8.88671875" style="388"/>
    <col min="256" max="256" width="7.33203125" style="388" customWidth="1"/>
    <col min="257" max="257" width="91.33203125" style="388" customWidth="1"/>
    <col min="258" max="260" width="23" style="388" customWidth="1"/>
    <col min="261" max="263" width="24.44140625" style="388" customWidth="1"/>
    <col min="264" max="264" width="16.44140625" style="388" customWidth="1"/>
    <col min="265" max="511" width="8.88671875" style="388"/>
    <col min="512" max="512" width="7.33203125" style="388" customWidth="1"/>
    <col min="513" max="513" width="91.33203125" style="388" customWidth="1"/>
    <col min="514" max="516" width="23" style="388" customWidth="1"/>
    <col min="517" max="519" width="24.44140625" style="388" customWidth="1"/>
    <col min="520" max="520" width="16.44140625" style="388" customWidth="1"/>
    <col min="521" max="767" width="8.88671875" style="388"/>
    <col min="768" max="768" width="7.33203125" style="388" customWidth="1"/>
    <col min="769" max="769" width="91.33203125" style="388" customWidth="1"/>
    <col min="770" max="772" width="23" style="388" customWidth="1"/>
    <col min="773" max="775" width="24.44140625" style="388" customWidth="1"/>
    <col min="776" max="776" width="16.44140625" style="388" customWidth="1"/>
    <col min="777" max="1023" width="8.88671875" style="388"/>
    <col min="1024" max="1024" width="7.33203125" style="388" customWidth="1"/>
    <col min="1025" max="1025" width="91.33203125" style="388" customWidth="1"/>
    <col min="1026" max="1028" width="23" style="388" customWidth="1"/>
    <col min="1029" max="1031" width="24.44140625" style="388" customWidth="1"/>
    <col min="1032" max="1032" width="16.44140625" style="388" customWidth="1"/>
    <col min="1033" max="1279" width="8.88671875" style="388"/>
    <col min="1280" max="1280" width="7.33203125" style="388" customWidth="1"/>
    <col min="1281" max="1281" width="91.33203125" style="388" customWidth="1"/>
    <col min="1282" max="1284" width="23" style="388" customWidth="1"/>
    <col min="1285" max="1287" width="24.44140625" style="388" customWidth="1"/>
    <col min="1288" max="1288" width="16.44140625" style="388" customWidth="1"/>
    <col min="1289" max="1535" width="8.88671875" style="388"/>
    <col min="1536" max="1536" width="7.33203125" style="388" customWidth="1"/>
    <col min="1537" max="1537" width="91.33203125" style="388" customWidth="1"/>
    <col min="1538" max="1540" width="23" style="388" customWidth="1"/>
    <col min="1541" max="1543" width="24.44140625" style="388" customWidth="1"/>
    <col min="1544" max="1544" width="16.44140625" style="388" customWidth="1"/>
    <col min="1545" max="1791" width="8.88671875" style="388"/>
    <col min="1792" max="1792" width="7.33203125" style="388" customWidth="1"/>
    <col min="1793" max="1793" width="91.33203125" style="388" customWidth="1"/>
    <col min="1794" max="1796" width="23" style="388" customWidth="1"/>
    <col min="1797" max="1799" width="24.44140625" style="388" customWidth="1"/>
    <col min="1800" max="1800" width="16.44140625" style="388" customWidth="1"/>
    <col min="1801" max="2047" width="8.88671875" style="388"/>
    <col min="2048" max="2048" width="7.33203125" style="388" customWidth="1"/>
    <col min="2049" max="2049" width="91.33203125" style="388" customWidth="1"/>
    <col min="2050" max="2052" width="23" style="388" customWidth="1"/>
    <col min="2053" max="2055" width="24.44140625" style="388" customWidth="1"/>
    <col min="2056" max="2056" width="16.44140625" style="388" customWidth="1"/>
    <col min="2057" max="2303" width="8.88671875" style="388"/>
    <col min="2304" max="2304" width="7.33203125" style="388" customWidth="1"/>
    <col min="2305" max="2305" width="91.33203125" style="388" customWidth="1"/>
    <col min="2306" max="2308" width="23" style="388" customWidth="1"/>
    <col min="2309" max="2311" width="24.44140625" style="388" customWidth="1"/>
    <col min="2312" max="2312" width="16.44140625" style="388" customWidth="1"/>
    <col min="2313" max="2559" width="8.88671875" style="388"/>
    <col min="2560" max="2560" width="7.33203125" style="388" customWidth="1"/>
    <col min="2561" max="2561" width="91.33203125" style="388" customWidth="1"/>
    <col min="2562" max="2564" width="23" style="388" customWidth="1"/>
    <col min="2565" max="2567" width="24.44140625" style="388" customWidth="1"/>
    <col min="2568" max="2568" width="16.44140625" style="388" customWidth="1"/>
    <col min="2569" max="2815" width="8.88671875" style="388"/>
    <col min="2816" max="2816" width="7.33203125" style="388" customWidth="1"/>
    <col min="2817" max="2817" width="91.33203125" style="388" customWidth="1"/>
    <col min="2818" max="2820" width="23" style="388" customWidth="1"/>
    <col min="2821" max="2823" width="24.44140625" style="388" customWidth="1"/>
    <col min="2824" max="2824" width="16.44140625" style="388" customWidth="1"/>
    <col min="2825" max="3071" width="8.88671875" style="388"/>
    <col min="3072" max="3072" width="7.33203125" style="388" customWidth="1"/>
    <col min="3073" max="3073" width="91.33203125" style="388" customWidth="1"/>
    <col min="3074" max="3076" width="23" style="388" customWidth="1"/>
    <col min="3077" max="3079" width="24.44140625" style="388" customWidth="1"/>
    <col min="3080" max="3080" width="16.44140625" style="388" customWidth="1"/>
    <col min="3081" max="3327" width="8.88671875" style="388"/>
    <col min="3328" max="3328" width="7.33203125" style="388" customWidth="1"/>
    <col min="3329" max="3329" width="91.33203125" style="388" customWidth="1"/>
    <col min="3330" max="3332" width="23" style="388" customWidth="1"/>
    <col min="3333" max="3335" width="24.44140625" style="388" customWidth="1"/>
    <col min="3336" max="3336" width="16.44140625" style="388" customWidth="1"/>
    <col min="3337" max="3583" width="8.88671875" style="388"/>
    <col min="3584" max="3584" width="7.33203125" style="388" customWidth="1"/>
    <col min="3585" max="3585" width="91.33203125" style="388" customWidth="1"/>
    <col min="3586" max="3588" width="23" style="388" customWidth="1"/>
    <col min="3589" max="3591" width="24.44140625" style="388" customWidth="1"/>
    <col min="3592" max="3592" width="16.44140625" style="388" customWidth="1"/>
    <col min="3593" max="3839" width="8.88671875" style="388"/>
    <col min="3840" max="3840" width="7.33203125" style="388" customWidth="1"/>
    <col min="3841" max="3841" width="91.33203125" style="388" customWidth="1"/>
    <col min="3842" max="3844" width="23" style="388" customWidth="1"/>
    <col min="3845" max="3847" width="24.44140625" style="388" customWidth="1"/>
    <col min="3848" max="3848" width="16.44140625" style="388" customWidth="1"/>
    <col min="3849" max="4095" width="8.88671875" style="388"/>
    <col min="4096" max="4096" width="7.33203125" style="388" customWidth="1"/>
    <col min="4097" max="4097" width="91.33203125" style="388" customWidth="1"/>
    <col min="4098" max="4100" width="23" style="388" customWidth="1"/>
    <col min="4101" max="4103" width="24.44140625" style="388" customWidth="1"/>
    <col min="4104" max="4104" width="16.44140625" style="388" customWidth="1"/>
    <col min="4105" max="4351" width="8.88671875" style="388"/>
    <col min="4352" max="4352" width="7.33203125" style="388" customWidth="1"/>
    <col min="4353" max="4353" width="91.33203125" style="388" customWidth="1"/>
    <col min="4354" max="4356" width="23" style="388" customWidth="1"/>
    <col min="4357" max="4359" width="24.44140625" style="388" customWidth="1"/>
    <col min="4360" max="4360" width="16.44140625" style="388" customWidth="1"/>
    <col min="4361" max="4607" width="8.88671875" style="388"/>
    <col min="4608" max="4608" width="7.33203125" style="388" customWidth="1"/>
    <col min="4609" max="4609" width="91.33203125" style="388" customWidth="1"/>
    <col min="4610" max="4612" width="23" style="388" customWidth="1"/>
    <col min="4613" max="4615" width="24.44140625" style="388" customWidth="1"/>
    <col min="4616" max="4616" width="16.44140625" style="388" customWidth="1"/>
    <col min="4617" max="4863" width="8.88671875" style="388"/>
    <col min="4864" max="4864" width="7.33203125" style="388" customWidth="1"/>
    <col min="4865" max="4865" width="91.33203125" style="388" customWidth="1"/>
    <col min="4866" max="4868" width="23" style="388" customWidth="1"/>
    <col min="4869" max="4871" width="24.44140625" style="388" customWidth="1"/>
    <col min="4872" max="4872" width="16.44140625" style="388" customWidth="1"/>
    <col min="4873" max="5119" width="8.88671875" style="388"/>
    <col min="5120" max="5120" width="7.33203125" style="388" customWidth="1"/>
    <col min="5121" max="5121" width="91.33203125" style="388" customWidth="1"/>
    <col min="5122" max="5124" width="23" style="388" customWidth="1"/>
    <col min="5125" max="5127" width="24.44140625" style="388" customWidth="1"/>
    <col min="5128" max="5128" width="16.44140625" style="388" customWidth="1"/>
    <col min="5129" max="5375" width="8.88671875" style="388"/>
    <col min="5376" max="5376" width="7.33203125" style="388" customWidth="1"/>
    <col min="5377" max="5377" width="91.33203125" style="388" customWidth="1"/>
    <col min="5378" max="5380" width="23" style="388" customWidth="1"/>
    <col min="5381" max="5383" width="24.44140625" style="388" customWidth="1"/>
    <col min="5384" max="5384" width="16.44140625" style="388" customWidth="1"/>
    <col min="5385" max="5631" width="8.88671875" style="388"/>
    <col min="5632" max="5632" width="7.33203125" style="388" customWidth="1"/>
    <col min="5633" max="5633" width="91.33203125" style="388" customWidth="1"/>
    <col min="5634" max="5636" width="23" style="388" customWidth="1"/>
    <col min="5637" max="5639" width="24.44140625" style="388" customWidth="1"/>
    <col min="5640" max="5640" width="16.44140625" style="388" customWidth="1"/>
    <col min="5641" max="5887" width="8.88671875" style="388"/>
    <col min="5888" max="5888" width="7.33203125" style="388" customWidth="1"/>
    <col min="5889" max="5889" width="91.33203125" style="388" customWidth="1"/>
    <col min="5890" max="5892" width="23" style="388" customWidth="1"/>
    <col min="5893" max="5895" width="24.44140625" style="388" customWidth="1"/>
    <col min="5896" max="5896" width="16.44140625" style="388" customWidth="1"/>
    <col min="5897" max="6143" width="8.88671875" style="388"/>
    <col min="6144" max="6144" width="7.33203125" style="388" customWidth="1"/>
    <col min="6145" max="6145" width="91.33203125" style="388" customWidth="1"/>
    <col min="6146" max="6148" width="23" style="388" customWidth="1"/>
    <col min="6149" max="6151" width="24.44140625" style="388" customWidth="1"/>
    <col min="6152" max="6152" width="16.44140625" style="388" customWidth="1"/>
    <col min="6153" max="6399" width="8.88671875" style="388"/>
    <col min="6400" max="6400" width="7.33203125" style="388" customWidth="1"/>
    <col min="6401" max="6401" width="91.33203125" style="388" customWidth="1"/>
    <col min="6402" max="6404" width="23" style="388" customWidth="1"/>
    <col min="6405" max="6407" width="24.44140625" style="388" customWidth="1"/>
    <col min="6408" max="6408" width="16.44140625" style="388" customWidth="1"/>
    <col min="6409" max="6655" width="8.88671875" style="388"/>
    <col min="6656" max="6656" width="7.33203125" style="388" customWidth="1"/>
    <col min="6657" max="6657" width="91.33203125" style="388" customWidth="1"/>
    <col min="6658" max="6660" width="23" style="388" customWidth="1"/>
    <col min="6661" max="6663" width="24.44140625" style="388" customWidth="1"/>
    <col min="6664" max="6664" width="16.44140625" style="388" customWidth="1"/>
    <col min="6665" max="6911" width="8.88671875" style="388"/>
    <col min="6912" max="6912" width="7.33203125" style="388" customWidth="1"/>
    <col min="6913" max="6913" width="91.33203125" style="388" customWidth="1"/>
    <col min="6914" max="6916" width="23" style="388" customWidth="1"/>
    <col min="6917" max="6919" width="24.44140625" style="388" customWidth="1"/>
    <col min="6920" max="6920" width="16.44140625" style="388" customWidth="1"/>
    <col min="6921" max="7167" width="8.88671875" style="388"/>
    <col min="7168" max="7168" width="7.33203125" style="388" customWidth="1"/>
    <col min="7169" max="7169" width="91.33203125" style="388" customWidth="1"/>
    <col min="7170" max="7172" width="23" style="388" customWidth="1"/>
    <col min="7173" max="7175" width="24.44140625" style="388" customWidth="1"/>
    <col min="7176" max="7176" width="16.44140625" style="388" customWidth="1"/>
    <col min="7177" max="7423" width="8.88671875" style="388"/>
    <col min="7424" max="7424" width="7.33203125" style="388" customWidth="1"/>
    <col min="7425" max="7425" width="91.33203125" style="388" customWidth="1"/>
    <col min="7426" max="7428" width="23" style="388" customWidth="1"/>
    <col min="7429" max="7431" width="24.44140625" style="388" customWidth="1"/>
    <col min="7432" max="7432" width="16.44140625" style="388" customWidth="1"/>
    <col min="7433" max="7679" width="8.88671875" style="388"/>
    <col min="7680" max="7680" width="7.33203125" style="388" customWidth="1"/>
    <col min="7681" max="7681" width="91.33203125" style="388" customWidth="1"/>
    <col min="7682" max="7684" width="23" style="388" customWidth="1"/>
    <col min="7685" max="7687" width="24.44140625" style="388" customWidth="1"/>
    <col min="7688" max="7688" width="16.44140625" style="388" customWidth="1"/>
    <col min="7689" max="7935" width="8.88671875" style="388"/>
    <col min="7936" max="7936" width="7.33203125" style="388" customWidth="1"/>
    <col min="7937" max="7937" width="91.33203125" style="388" customWidth="1"/>
    <col min="7938" max="7940" width="23" style="388" customWidth="1"/>
    <col min="7941" max="7943" width="24.44140625" style="388" customWidth="1"/>
    <col min="7944" max="7944" width="16.44140625" style="388" customWidth="1"/>
    <col min="7945" max="8191" width="8.88671875" style="388"/>
    <col min="8192" max="8192" width="7.33203125" style="388" customWidth="1"/>
    <col min="8193" max="8193" width="91.33203125" style="388" customWidth="1"/>
    <col min="8194" max="8196" width="23" style="388" customWidth="1"/>
    <col min="8197" max="8199" width="24.44140625" style="388" customWidth="1"/>
    <col min="8200" max="8200" width="16.44140625" style="388" customWidth="1"/>
    <col min="8201" max="8447" width="8.88671875" style="388"/>
    <col min="8448" max="8448" width="7.33203125" style="388" customWidth="1"/>
    <col min="8449" max="8449" width="91.33203125" style="388" customWidth="1"/>
    <col min="8450" max="8452" width="23" style="388" customWidth="1"/>
    <col min="8453" max="8455" width="24.44140625" style="388" customWidth="1"/>
    <col min="8456" max="8456" width="16.44140625" style="388" customWidth="1"/>
    <col min="8457" max="8703" width="8.88671875" style="388"/>
    <col min="8704" max="8704" width="7.33203125" style="388" customWidth="1"/>
    <col min="8705" max="8705" width="91.33203125" style="388" customWidth="1"/>
    <col min="8706" max="8708" width="23" style="388" customWidth="1"/>
    <col min="8709" max="8711" width="24.44140625" style="388" customWidth="1"/>
    <col min="8712" max="8712" width="16.44140625" style="388" customWidth="1"/>
    <col min="8713" max="8959" width="8.88671875" style="388"/>
    <col min="8960" max="8960" width="7.33203125" style="388" customWidth="1"/>
    <col min="8961" max="8961" width="91.33203125" style="388" customWidth="1"/>
    <col min="8962" max="8964" width="23" style="388" customWidth="1"/>
    <col min="8965" max="8967" width="24.44140625" style="388" customWidth="1"/>
    <col min="8968" max="8968" width="16.44140625" style="388" customWidth="1"/>
    <col min="8969" max="9215" width="8.88671875" style="388"/>
    <col min="9216" max="9216" width="7.33203125" style="388" customWidth="1"/>
    <col min="9217" max="9217" width="91.33203125" style="388" customWidth="1"/>
    <col min="9218" max="9220" width="23" style="388" customWidth="1"/>
    <col min="9221" max="9223" width="24.44140625" style="388" customWidth="1"/>
    <col min="9224" max="9224" width="16.44140625" style="388" customWidth="1"/>
    <col min="9225" max="9471" width="8.88671875" style="388"/>
    <col min="9472" max="9472" width="7.33203125" style="388" customWidth="1"/>
    <col min="9473" max="9473" width="91.33203125" style="388" customWidth="1"/>
    <col min="9474" max="9476" width="23" style="388" customWidth="1"/>
    <col min="9477" max="9479" width="24.44140625" style="388" customWidth="1"/>
    <col min="9480" max="9480" width="16.44140625" style="388" customWidth="1"/>
    <col min="9481" max="9727" width="8.88671875" style="388"/>
    <col min="9728" max="9728" width="7.33203125" style="388" customWidth="1"/>
    <col min="9729" max="9729" width="91.33203125" style="388" customWidth="1"/>
    <col min="9730" max="9732" width="23" style="388" customWidth="1"/>
    <col min="9733" max="9735" width="24.44140625" style="388" customWidth="1"/>
    <col min="9736" max="9736" width="16.44140625" style="388" customWidth="1"/>
    <col min="9737" max="9983" width="8.88671875" style="388"/>
    <col min="9984" max="9984" width="7.33203125" style="388" customWidth="1"/>
    <col min="9985" max="9985" width="91.33203125" style="388" customWidth="1"/>
    <col min="9986" max="9988" width="23" style="388" customWidth="1"/>
    <col min="9989" max="9991" width="24.44140625" style="388" customWidth="1"/>
    <col min="9992" max="9992" width="16.44140625" style="388" customWidth="1"/>
    <col min="9993" max="10239" width="8.88671875" style="388"/>
    <col min="10240" max="10240" width="7.33203125" style="388" customWidth="1"/>
    <col min="10241" max="10241" width="91.33203125" style="388" customWidth="1"/>
    <col min="10242" max="10244" width="23" style="388" customWidth="1"/>
    <col min="10245" max="10247" width="24.44140625" style="388" customWidth="1"/>
    <col min="10248" max="10248" width="16.44140625" style="388" customWidth="1"/>
    <col min="10249" max="10495" width="8.88671875" style="388"/>
    <col min="10496" max="10496" width="7.33203125" style="388" customWidth="1"/>
    <col min="10497" max="10497" width="91.33203125" style="388" customWidth="1"/>
    <col min="10498" max="10500" width="23" style="388" customWidth="1"/>
    <col min="10501" max="10503" width="24.44140625" style="388" customWidth="1"/>
    <col min="10504" max="10504" width="16.44140625" style="388" customWidth="1"/>
    <col min="10505" max="10751" width="8.88671875" style="388"/>
    <col min="10752" max="10752" width="7.33203125" style="388" customWidth="1"/>
    <col min="10753" max="10753" width="91.33203125" style="388" customWidth="1"/>
    <col min="10754" max="10756" width="23" style="388" customWidth="1"/>
    <col min="10757" max="10759" width="24.44140625" style="388" customWidth="1"/>
    <col min="10760" max="10760" width="16.44140625" style="388" customWidth="1"/>
    <col min="10761" max="11007" width="8.88671875" style="388"/>
    <col min="11008" max="11008" width="7.33203125" style="388" customWidth="1"/>
    <col min="11009" max="11009" width="91.33203125" style="388" customWidth="1"/>
    <col min="11010" max="11012" width="23" style="388" customWidth="1"/>
    <col min="11013" max="11015" width="24.44140625" style="388" customWidth="1"/>
    <col min="11016" max="11016" width="16.44140625" style="388" customWidth="1"/>
    <col min="11017" max="11263" width="8.88671875" style="388"/>
    <col min="11264" max="11264" width="7.33203125" style="388" customWidth="1"/>
    <col min="11265" max="11265" width="91.33203125" style="388" customWidth="1"/>
    <col min="11266" max="11268" width="23" style="388" customWidth="1"/>
    <col min="11269" max="11271" width="24.44140625" style="388" customWidth="1"/>
    <col min="11272" max="11272" width="16.44140625" style="388" customWidth="1"/>
    <col min="11273" max="11519" width="8.88671875" style="388"/>
    <col min="11520" max="11520" width="7.33203125" style="388" customWidth="1"/>
    <col min="11521" max="11521" width="91.33203125" style="388" customWidth="1"/>
    <col min="11522" max="11524" width="23" style="388" customWidth="1"/>
    <col min="11525" max="11527" width="24.44140625" style="388" customWidth="1"/>
    <col min="11528" max="11528" width="16.44140625" style="388" customWidth="1"/>
    <col min="11529" max="11775" width="8.88671875" style="388"/>
    <col min="11776" max="11776" width="7.33203125" style="388" customWidth="1"/>
    <col min="11777" max="11777" width="91.33203125" style="388" customWidth="1"/>
    <col min="11778" max="11780" width="23" style="388" customWidth="1"/>
    <col min="11781" max="11783" width="24.44140625" style="388" customWidth="1"/>
    <col min="11784" max="11784" width="16.44140625" style="388" customWidth="1"/>
    <col min="11785" max="12031" width="8.88671875" style="388"/>
    <col min="12032" max="12032" width="7.33203125" style="388" customWidth="1"/>
    <col min="12033" max="12033" width="91.33203125" style="388" customWidth="1"/>
    <col min="12034" max="12036" width="23" style="388" customWidth="1"/>
    <col min="12037" max="12039" width="24.44140625" style="388" customWidth="1"/>
    <col min="12040" max="12040" width="16.44140625" style="388" customWidth="1"/>
    <col min="12041" max="12287" width="8.88671875" style="388"/>
    <col min="12288" max="12288" width="7.33203125" style="388" customWidth="1"/>
    <col min="12289" max="12289" width="91.33203125" style="388" customWidth="1"/>
    <col min="12290" max="12292" width="23" style="388" customWidth="1"/>
    <col min="12293" max="12295" width="24.44140625" style="388" customWidth="1"/>
    <col min="12296" max="12296" width="16.44140625" style="388" customWidth="1"/>
    <col min="12297" max="12543" width="8.88671875" style="388"/>
    <col min="12544" max="12544" width="7.33203125" style="388" customWidth="1"/>
    <col min="12545" max="12545" width="91.33203125" style="388" customWidth="1"/>
    <col min="12546" max="12548" width="23" style="388" customWidth="1"/>
    <col min="12549" max="12551" width="24.44140625" style="388" customWidth="1"/>
    <col min="12552" max="12552" width="16.44140625" style="388" customWidth="1"/>
    <col min="12553" max="12799" width="8.88671875" style="388"/>
    <col min="12800" max="12800" width="7.33203125" style="388" customWidth="1"/>
    <col min="12801" max="12801" width="91.33203125" style="388" customWidth="1"/>
    <col min="12802" max="12804" width="23" style="388" customWidth="1"/>
    <col min="12805" max="12807" width="24.44140625" style="388" customWidth="1"/>
    <col min="12808" max="12808" width="16.44140625" style="388" customWidth="1"/>
    <col min="12809" max="13055" width="8.88671875" style="388"/>
    <col min="13056" max="13056" width="7.33203125" style="388" customWidth="1"/>
    <col min="13057" max="13057" width="91.33203125" style="388" customWidth="1"/>
    <col min="13058" max="13060" width="23" style="388" customWidth="1"/>
    <col min="13061" max="13063" width="24.44140625" style="388" customWidth="1"/>
    <col min="13064" max="13064" width="16.44140625" style="388" customWidth="1"/>
    <col min="13065" max="13311" width="8.88671875" style="388"/>
    <col min="13312" max="13312" width="7.33203125" style="388" customWidth="1"/>
    <col min="13313" max="13313" width="91.33203125" style="388" customWidth="1"/>
    <col min="13314" max="13316" width="23" style="388" customWidth="1"/>
    <col min="13317" max="13319" width="24.44140625" style="388" customWidth="1"/>
    <col min="13320" max="13320" width="16.44140625" style="388" customWidth="1"/>
    <col min="13321" max="13567" width="8.88671875" style="388"/>
    <col min="13568" max="13568" width="7.33203125" style="388" customWidth="1"/>
    <col min="13569" max="13569" width="91.33203125" style="388" customWidth="1"/>
    <col min="13570" max="13572" width="23" style="388" customWidth="1"/>
    <col min="13573" max="13575" width="24.44140625" style="388" customWidth="1"/>
    <col min="13576" max="13576" width="16.44140625" style="388" customWidth="1"/>
    <col min="13577" max="13823" width="8.88671875" style="388"/>
    <col min="13824" max="13824" width="7.33203125" style="388" customWidth="1"/>
    <col min="13825" max="13825" width="91.33203125" style="388" customWidth="1"/>
    <col min="13826" max="13828" width="23" style="388" customWidth="1"/>
    <col min="13829" max="13831" width="24.44140625" style="388" customWidth="1"/>
    <col min="13832" max="13832" width="16.44140625" style="388" customWidth="1"/>
    <col min="13833" max="14079" width="8.88671875" style="388"/>
    <col min="14080" max="14080" width="7.33203125" style="388" customWidth="1"/>
    <col min="14081" max="14081" width="91.33203125" style="388" customWidth="1"/>
    <col min="14082" max="14084" width="23" style="388" customWidth="1"/>
    <col min="14085" max="14087" width="24.44140625" style="388" customWidth="1"/>
    <col min="14088" max="14088" width="16.44140625" style="388" customWidth="1"/>
    <col min="14089" max="14335" width="8.88671875" style="388"/>
    <col min="14336" max="14336" width="7.33203125" style="388" customWidth="1"/>
    <col min="14337" max="14337" width="91.33203125" style="388" customWidth="1"/>
    <col min="14338" max="14340" width="23" style="388" customWidth="1"/>
    <col min="14341" max="14343" width="24.44140625" style="388" customWidth="1"/>
    <col min="14344" max="14344" width="16.44140625" style="388" customWidth="1"/>
    <col min="14345" max="14591" width="8.88671875" style="388"/>
    <col min="14592" max="14592" width="7.33203125" style="388" customWidth="1"/>
    <col min="14593" max="14593" width="91.33203125" style="388" customWidth="1"/>
    <col min="14594" max="14596" width="23" style="388" customWidth="1"/>
    <col min="14597" max="14599" width="24.44140625" style="388" customWidth="1"/>
    <col min="14600" max="14600" width="16.44140625" style="388" customWidth="1"/>
    <col min="14601" max="14847" width="8.88671875" style="388"/>
    <col min="14848" max="14848" width="7.33203125" style="388" customWidth="1"/>
    <col min="14849" max="14849" width="91.33203125" style="388" customWidth="1"/>
    <col min="14850" max="14852" width="23" style="388" customWidth="1"/>
    <col min="14853" max="14855" width="24.44140625" style="388" customWidth="1"/>
    <col min="14856" max="14856" width="16.44140625" style="388" customWidth="1"/>
    <col min="14857" max="15103" width="8.88671875" style="388"/>
    <col min="15104" max="15104" width="7.33203125" style="388" customWidth="1"/>
    <col min="15105" max="15105" width="91.33203125" style="388" customWidth="1"/>
    <col min="15106" max="15108" width="23" style="388" customWidth="1"/>
    <col min="15109" max="15111" width="24.44140625" style="388" customWidth="1"/>
    <col min="15112" max="15112" width="16.44140625" style="388" customWidth="1"/>
    <col min="15113" max="15359" width="8.88671875" style="388"/>
    <col min="15360" max="15360" width="7.33203125" style="388" customWidth="1"/>
    <col min="15361" max="15361" width="91.33203125" style="388" customWidth="1"/>
    <col min="15362" max="15364" width="23" style="388" customWidth="1"/>
    <col min="15365" max="15367" width="24.44140625" style="388" customWidth="1"/>
    <col min="15368" max="15368" width="16.44140625" style="388" customWidth="1"/>
    <col min="15369" max="15615" width="8.88671875" style="388"/>
    <col min="15616" max="15616" width="7.33203125" style="388" customWidth="1"/>
    <col min="15617" max="15617" width="91.33203125" style="388" customWidth="1"/>
    <col min="15618" max="15620" width="23" style="388" customWidth="1"/>
    <col min="15621" max="15623" width="24.44140625" style="388" customWidth="1"/>
    <col min="15624" max="15624" width="16.44140625" style="388" customWidth="1"/>
    <col min="15625" max="15871" width="8.88671875" style="388"/>
    <col min="15872" max="15872" width="7.33203125" style="388" customWidth="1"/>
    <col min="15873" max="15873" width="91.33203125" style="388" customWidth="1"/>
    <col min="15874" max="15876" width="23" style="388" customWidth="1"/>
    <col min="15877" max="15879" width="24.44140625" style="388" customWidth="1"/>
    <col min="15880" max="15880" width="16.44140625" style="388" customWidth="1"/>
    <col min="15881" max="16127" width="8.88671875" style="388"/>
    <col min="16128" max="16128" width="7.33203125" style="388" customWidth="1"/>
    <col min="16129" max="16129" width="91.33203125" style="388" customWidth="1"/>
    <col min="16130" max="16132" width="23" style="388" customWidth="1"/>
    <col min="16133" max="16135" width="24.44140625" style="388" customWidth="1"/>
    <col min="16136" max="16136" width="16.44140625" style="388" customWidth="1"/>
    <col min="16137" max="16384" width="8.88671875" style="388"/>
  </cols>
  <sheetData>
    <row r="1" spans="1:10" x14ac:dyDescent="0.35">
      <c r="A1" s="387"/>
      <c r="B1" s="387"/>
      <c r="C1" s="387"/>
      <c r="D1" s="72" t="s">
        <v>445</v>
      </c>
    </row>
    <row r="2" spans="1:10" ht="12.75" customHeight="1" x14ac:dyDescent="0.35">
      <c r="A2" s="387"/>
      <c r="B2" s="387"/>
      <c r="C2" s="387"/>
      <c r="D2" s="387"/>
    </row>
    <row r="3" spans="1:10" ht="42.75" customHeight="1" x14ac:dyDescent="0.35">
      <c r="A3" s="1219" t="s">
        <v>1035</v>
      </c>
      <c r="B3" s="1219"/>
      <c r="C3" s="1219"/>
      <c r="D3" s="1219"/>
    </row>
    <row r="4" spans="1:10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541"/>
      <c r="I4" s="409"/>
      <c r="J4" s="542"/>
    </row>
    <row r="5" spans="1:10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543"/>
      <c r="I5" s="572"/>
      <c r="J5" s="572"/>
    </row>
    <row r="6" spans="1:10" s="1" customFormat="1" ht="37.5" customHeight="1" x14ac:dyDescent="0.35">
      <c r="A6" s="1184" t="s">
        <v>484</v>
      </c>
      <c r="B6" s="1184"/>
      <c r="C6" s="1184"/>
      <c r="D6" s="16"/>
      <c r="E6" s="16"/>
      <c r="F6" s="16"/>
      <c r="G6" s="16"/>
      <c r="H6" s="536"/>
      <c r="I6" s="412"/>
      <c r="J6" s="412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36"/>
      <c r="I7" s="412"/>
      <c r="J7" s="412"/>
    </row>
    <row r="8" spans="1:10" x14ac:dyDescent="0.35">
      <c r="A8" s="389"/>
      <c r="B8" s="387"/>
      <c r="C8" s="387"/>
      <c r="D8" s="387"/>
    </row>
    <row r="9" spans="1:10" s="390" customFormat="1" ht="15.75" customHeight="1" x14ac:dyDescent="0.3">
      <c r="A9" s="1212" t="s">
        <v>282</v>
      </c>
      <c r="B9" s="1212" t="s">
        <v>385</v>
      </c>
      <c r="C9" s="1212" t="s">
        <v>383</v>
      </c>
      <c r="D9" s="1212" t="s">
        <v>349</v>
      </c>
      <c r="H9" s="536"/>
      <c r="I9" s="559"/>
      <c r="J9" s="559"/>
    </row>
    <row r="10" spans="1:10" s="390" customFormat="1" ht="15.75" customHeight="1" x14ac:dyDescent="0.3">
      <c r="A10" s="1220"/>
      <c r="B10" s="1220"/>
      <c r="C10" s="1220"/>
      <c r="D10" s="1220"/>
    </row>
    <row r="11" spans="1:10" s="390" customFormat="1" ht="15.75" customHeight="1" x14ac:dyDescent="0.3">
      <c r="A11" s="1213"/>
      <c r="B11" s="1213"/>
      <c r="C11" s="1213"/>
      <c r="D11" s="1213"/>
      <c r="H11" s="536"/>
    </row>
    <row r="12" spans="1:10" s="390" customFormat="1" ht="34.799999999999997" x14ac:dyDescent="0.3">
      <c r="A12" s="632">
        <v>1</v>
      </c>
      <c r="B12" s="632">
        <v>2</v>
      </c>
      <c r="C12" s="632">
        <v>3</v>
      </c>
      <c r="D12" s="632">
        <v>4</v>
      </c>
      <c r="E12" s="643" t="s">
        <v>357</v>
      </c>
      <c r="F12" s="643" t="s">
        <v>302</v>
      </c>
      <c r="G12" s="643" t="s">
        <v>303</v>
      </c>
      <c r="H12" s="536" t="s">
        <v>1036</v>
      </c>
      <c r="I12" s="614" t="s">
        <v>1017</v>
      </c>
      <c r="J12" s="614"/>
    </row>
    <row r="13" spans="1:10" s="390" customFormat="1" x14ac:dyDescent="0.35">
      <c r="A13" s="1208" t="s">
        <v>999</v>
      </c>
      <c r="B13" s="1208"/>
      <c r="C13" s="1208"/>
      <c r="D13" s="1208"/>
      <c r="E13" s="507" t="s">
        <v>1033</v>
      </c>
      <c r="F13" s="615"/>
      <c r="G13" s="615"/>
      <c r="H13" s="536"/>
      <c r="I13" s="396" t="s">
        <v>1012</v>
      </c>
      <c r="J13" s="396" t="s">
        <v>1013</v>
      </c>
    </row>
    <row r="14" spans="1:10" s="397" customFormat="1" x14ac:dyDescent="0.35">
      <c r="A14" s="367">
        <v>1</v>
      </c>
      <c r="B14" s="89" t="s">
        <v>790</v>
      </c>
      <c r="C14" s="368"/>
      <c r="D14" s="369">
        <v>15000</v>
      </c>
      <c r="E14" s="400"/>
      <c r="F14" s="360"/>
      <c r="G14" s="360">
        <f>D14-F14</f>
        <v>15000</v>
      </c>
      <c r="H14" s="536"/>
      <c r="I14" s="606"/>
      <c r="J14" s="606"/>
    </row>
    <row r="15" spans="1:10" s="397" customFormat="1" ht="36" x14ac:dyDescent="0.35">
      <c r="A15" s="367">
        <v>2</v>
      </c>
      <c r="B15" s="89" t="s">
        <v>791</v>
      </c>
      <c r="C15" s="368"/>
      <c r="D15" s="369">
        <v>3000</v>
      </c>
      <c r="E15" s="400"/>
      <c r="F15" s="360"/>
      <c r="G15" s="360">
        <f t="shared" ref="G15:G19" si="0">D15-F15</f>
        <v>3000</v>
      </c>
      <c r="H15" s="536"/>
      <c r="I15" s="606"/>
      <c r="J15" s="606"/>
    </row>
    <row r="16" spans="1:10" s="397" customFormat="1" x14ac:dyDescent="0.35">
      <c r="A16" s="367"/>
      <c r="B16" s="89"/>
      <c r="C16" s="368"/>
      <c r="D16" s="369"/>
      <c r="E16" s="400"/>
      <c r="F16" s="360"/>
      <c r="G16" s="360">
        <f t="shared" si="0"/>
        <v>0</v>
      </c>
      <c r="H16" s="536"/>
      <c r="I16" s="606"/>
      <c r="J16" s="606"/>
    </row>
    <row r="17" spans="1:10" s="397" customFormat="1" x14ac:dyDescent="0.35">
      <c r="A17" s="367"/>
      <c r="B17" s="89"/>
      <c r="C17" s="368"/>
      <c r="D17" s="369"/>
      <c r="E17" s="400"/>
      <c r="F17" s="360"/>
      <c r="G17" s="360">
        <f t="shared" si="0"/>
        <v>0</v>
      </c>
      <c r="H17" s="536"/>
      <c r="I17" s="606"/>
      <c r="J17" s="606"/>
    </row>
    <row r="18" spans="1:10" s="397" customFormat="1" x14ac:dyDescent="0.35">
      <c r="A18" s="367"/>
      <c r="B18" s="89"/>
      <c r="C18" s="368"/>
      <c r="D18" s="369"/>
      <c r="E18" s="400"/>
      <c r="F18" s="360"/>
      <c r="G18" s="360">
        <f t="shared" si="0"/>
        <v>0</v>
      </c>
      <c r="H18" s="536"/>
      <c r="I18" s="606"/>
      <c r="J18" s="606"/>
    </row>
    <row r="19" spans="1:10" s="397" customFormat="1" x14ac:dyDescent="0.35">
      <c r="A19" s="367"/>
      <c r="B19" s="89"/>
      <c r="C19" s="368"/>
      <c r="D19" s="369"/>
      <c r="E19" s="400"/>
      <c r="F19" s="360"/>
      <c r="G19" s="360">
        <f t="shared" si="0"/>
        <v>0</v>
      </c>
      <c r="H19" s="536"/>
      <c r="I19" s="606"/>
      <c r="J19" s="606"/>
    </row>
    <row r="20" spans="1:10" ht="17.399999999999999" x14ac:dyDescent="0.3">
      <c r="A20" s="616"/>
      <c r="B20" s="617" t="s">
        <v>295</v>
      </c>
      <c r="C20" s="618" t="s">
        <v>305</v>
      </c>
      <c r="D20" s="619">
        <f>SUM(D14:D19)</f>
        <v>18000</v>
      </c>
      <c r="E20" s="362" t="s">
        <v>365</v>
      </c>
      <c r="F20" s="362">
        <f>SUM(F14:F19)</f>
        <v>0</v>
      </c>
      <c r="G20" s="362">
        <f>SUM(G14:G19)</f>
        <v>18000</v>
      </c>
      <c r="H20" s="536">
        <f>SUM(H14:H19)</f>
        <v>0</v>
      </c>
      <c r="I20" s="394">
        <f>SUM(I14:I19)</f>
        <v>0</v>
      </c>
      <c r="J20" s="394">
        <f t="shared" ref="J20" si="1">SUM(J14:J19)</f>
        <v>0</v>
      </c>
    </row>
    <row r="21" spans="1:10" hidden="1" x14ac:dyDescent="0.35">
      <c r="A21" s="1208" t="s">
        <v>489</v>
      </c>
      <c r="B21" s="1208"/>
      <c r="C21" s="1208"/>
      <c r="D21" s="1208"/>
      <c r="E21" s="471" t="s">
        <v>1002</v>
      </c>
      <c r="F21" s="615"/>
      <c r="G21" s="615"/>
    </row>
    <row r="22" spans="1:10" s="397" customFormat="1" hidden="1" x14ac:dyDescent="0.35">
      <c r="A22" s="367">
        <v>1</v>
      </c>
      <c r="B22" s="89" t="s">
        <v>790</v>
      </c>
      <c r="C22" s="621"/>
      <c r="D22" s="622"/>
      <c r="E22" s="400"/>
      <c r="F22" s="360"/>
      <c r="G22" s="360">
        <f>D22-F22</f>
        <v>0</v>
      </c>
      <c r="H22" s="536"/>
      <c r="I22" s="606"/>
      <c r="J22" s="606"/>
    </row>
    <row r="23" spans="1:10" s="397" customFormat="1" ht="36" hidden="1" x14ac:dyDescent="0.35">
      <c r="A23" s="367">
        <v>2</v>
      </c>
      <c r="B23" s="89" t="s">
        <v>791</v>
      </c>
      <c r="C23" s="368"/>
      <c r="D23" s="369"/>
      <c r="E23" s="400"/>
      <c r="F23" s="360"/>
      <c r="G23" s="360">
        <f t="shared" ref="G23:G27" si="2">D23-F23</f>
        <v>0</v>
      </c>
      <c r="H23" s="536"/>
      <c r="I23" s="606"/>
      <c r="J23" s="606"/>
    </row>
    <row r="24" spans="1:10" s="397" customFormat="1" hidden="1" x14ac:dyDescent="0.35">
      <c r="A24" s="367"/>
      <c r="B24" s="89"/>
      <c r="C24" s="368"/>
      <c r="D24" s="369"/>
      <c r="E24" s="400"/>
      <c r="F24" s="360"/>
      <c r="G24" s="360">
        <f t="shared" si="2"/>
        <v>0</v>
      </c>
      <c r="H24" s="536"/>
    </row>
    <row r="25" spans="1:10" s="397" customFormat="1" hidden="1" x14ac:dyDescent="0.35">
      <c r="A25" s="367"/>
      <c r="B25" s="89"/>
      <c r="C25" s="368"/>
      <c r="D25" s="369"/>
      <c r="E25" s="400"/>
      <c r="F25" s="360"/>
      <c r="G25" s="360">
        <f t="shared" si="2"/>
        <v>0</v>
      </c>
      <c r="H25" s="536"/>
      <c r="I25" s="606"/>
      <c r="J25" s="606"/>
    </row>
    <row r="26" spans="1:10" s="397" customFormat="1" hidden="1" x14ac:dyDescent="0.35">
      <c r="A26" s="367"/>
      <c r="B26" s="89"/>
      <c r="C26" s="368"/>
      <c r="D26" s="369"/>
      <c r="E26" s="400"/>
      <c r="F26" s="360"/>
      <c r="G26" s="360">
        <f t="shared" si="2"/>
        <v>0</v>
      </c>
      <c r="H26" s="536"/>
      <c r="I26" s="609"/>
      <c r="J26" s="609"/>
    </row>
    <row r="27" spans="1:10" s="397" customFormat="1" hidden="1" x14ac:dyDescent="0.35">
      <c r="A27" s="367"/>
      <c r="B27" s="89"/>
      <c r="C27" s="368"/>
      <c r="D27" s="369"/>
      <c r="E27" s="400"/>
      <c r="F27" s="360"/>
      <c r="G27" s="360">
        <f t="shared" si="2"/>
        <v>0</v>
      </c>
      <c r="H27" s="536"/>
      <c r="I27" s="606"/>
      <c r="J27" s="606"/>
    </row>
    <row r="28" spans="1:10" ht="17.399999999999999" hidden="1" x14ac:dyDescent="0.3">
      <c r="A28" s="371"/>
      <c r="B28" s="372" t="s">
        <v>295</v>
      </c>
      <c r="C28" s="373" t="s">
        <v>305</v>
      </c>
      <c r="D28" s="97">
        <f>SUM(D22:D27)</f>
        <v>0</v>
      </c>
      <c r="E28" s="362" t="s">
        <v>365</v>
      </c>
      <c r="F28" s="362">
        <f>SUM(F22:F27)</f>
        <v>0</v>
      </c>
      <c r="G28" s="362">
        <f>SUM(G22:G27)</f>
        <v>0</v>
      </c>
      <c r="H28" s="536">
        <f>SUM(H22:H27)</f>
        <v>0</v>
      </c>
      <c r="I28" s="394">
        <f t="shared" ref="I28:J28" si="3">SUM(I22:I27)</f>
        <v>0</v>
      </c>
      <c r="J28" s="394">
        <f t="shared" si="3"/>
        <v>0</v>
      </c>
    </row>
    <row r="29" spans="1:10" ht="17.399999999999999" hidden="1" x14ac:dyDescent="0.3">
      <c r="A29" s="623"/>
      <c r="B29" s="624"/>
      <c r="C29" s="625"/>
      <c r="D29" s="602"/>
      <c r="E29" s="296" t="s">
        <v>386</v>
      </c>
      <c r="F29" s="610">
        <f>F20+F28</f>
        <v>0</v>
      </c>
      <c r="G29" s="610">
        <f>G20+G28</f>
        <v>18000</v>
      </c>
      <c r="H29" s="536">
        <f>H20+H28</f>
        <v>0</v>
      </c>
      <c r="I29" s="394">
        <f t="shared" ref="I29:J29" si="4">I20+I28</f>
        <v>0</v>
      </c>
      <c r="J29" s="394">
        <f t="shared" si="4"/>
        <v>0</v>
      </c>
    </row>
    <row r="30" spans="1:10" hidden="1" x14ac:dyDescent="0.35">
      <c r="A30" s="623"/>
      <c r="B30" s="624"/>
      <c r="C30" s="625"/>
      <c r="D30" s="602"/>
      <c r="E30" s="615"/>
      <c r="F30" s="615"/>
      <c r="G30" s="615"/>
    </row>
    <row r="31" spans="1:10" x14ac:dyDescent="0.35">
      <c r="A31" s="34" t="s">
        <v>671</v>
      </c>
      <c r="B31" s="35"/>
      <c r="C31" s="115"/>
      <c r="D31" s="115" t="s">
        <v>1143</v>
      </c>
      <c r="E31" s="35"/>
      <c r="F31" s="249"/>
      <c r="G31" s="35"/>
    </row>
    <row r="32" spans="1:10" x14ac:dyDescent="0.35">
      <c r="A32" s="249"/>
      <c r="B32" s="66"/>
      <c r="C32" s="67" t="s">
        <v>131</v>
      </c>
      <c r="D32" s="67" t="s">
        <v>132</v>
      </c>
      <c r="E32" s="66"/>
      <c r="F32" s="249"/>
      <c r="G32" s="66"/>
    </row>
    <row r="33" spans="1:7" x14ac:dyDescent="0.35">
      <c r="A33" s="66"/>
      <c r="B33" s="63"/>
      <c r="C33" s="63"/>
      <c r="D33" s="63"/>
      <c r="E33" s="63"/>
      <c r="F33" s="249"/>
      <c r="G33" s="63"/>
    </row>
    <row r="34" spans="1:7" x14ac:dyDescent="0.35">
      <c r="A34" s="34" t="s">
        <v>133</v>
      </c>
      <c r="B34" s="35"/>
      <c r="C34" s="115"/>
      <c r="D34" s="115" t="s">
        <v>1144</v>
      </c>
      <c r="E34" s="35"/>
      <c r="F34" s="249"/>
      <c r="G34" s="35"/>
    </row>
    <row r="35" spans="1:7" x14ac:dyDescent="0.35">
      <c r="A35" s="249"/>
      <c r="B35" s="66"/>
      <c r="C35" s="67" t="s">
        <v>131</v>
      </c>
      <c r="D35" s="67" t="s">
        <v>132</v>
      </c>
      <c r="E35" s="66"/>
      <c r="F35" s="249"/>
      <c r="G35" s="66"/>
    </row>
    <row r="36" spans="1:7" x14ac:dyDescent="0.35">
      <c r="G36" s="388" t="s">
        <v>371</v>
      </c>
    </row>
    <row r="37" spans="1:7" x14ac:dyDescent="0.35">
      <c r="B37" s="298" t="s">
        <v>1055</v>
      </c>
    </row>
    <row r="38" spans="1:7" x14ac:dyDescent="0.35">
      <c r="B38" s="298" t="s">
        <v>1034</v>
      </c>
    </row>
    <row r="201" spans="8:8" x14ac:dyDescent="0.35">
      <c r="H201" s="563"/>
    </row>
    <row r="202" spans="8:8" x14ac:dyDescent="0.35">
      <c r="H202" s="564"/>
    </row>
    <row r="203" spans="8:8" x14ac:dyDescent="0.35">
      <c r="H203" s="563"/>
    </row>
    <row r="204" spans="8:8" x14ac:dyDescent="0.35">
      <c r="H204" s="563"/>
    </row>
    <row r="205" spans="8:8" x14ac:dyDescent="0.35">
      <c r="H205" s="564"/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2">
    <tabColor theme="9" tint="0.39997558519241921"/>
    <pageSetUpPr fitToPage="1"/>
  </sheetPr>
  <dimension ref="A1:J194"/>
  <sheetViews>
    <sheetView view="pageBreakPreview" zoomScale="80" zoomScaleSheetLayoutView="80" workbookViewId="0">
      <selection activeCell="W22" sqref="W22"/>
    </sheetView>
  </sheetViews>
  <sheetFormatPr defaultColWidth="8.88671875" defaultRowHeight="15.6" x14ac:dyDescent="0.3"/>
  <cols>
    <col min="1" max="1" width="7.33203125" style="388" customWidth="1"/>
    <col min="2" max="2" width="91.33203125" style="388" customWidth="1"/>
    <col min="3" max="4" width="23" style="388" customWidth="1"/>
    <col min="5" max="249" width="8.88671875" style="388"/>
    <col min="250" max="250" width="7.33203125" style="388" customWidth="1"/>
    <col min="251" max="251" width="91.33203125" style="388" customWidth="1"/>
    <col min="252" max="254" width="23" style="388" customWidth="1"/>
    <col min="255" max="257" width="24.44140625" style="388" customWidth="1"/>
    <col min="258" max="258" width="16.44140625" style="388" customWidth="1"/>
    <col min="259" max="505" width="8.88671875" style="388"/>
    <col min="506" max="506" width="7.33203125" style="388" customWidth="1"/>
    <col min="507" max="507" width="91.33203125" style="388" customWidth="1"/>
    <col min="508" max="510" width="23" style="388" customWidth="1"/>
    <col min="511" max="513" width="24.44140625" style="388" customWidth="1"/>
    <col min="514" max="514" width="16.44140625" style="388" customWidth="1"/>
    <col min="515" max="761" width="8.88671875" style="388"/>
    <col min="762" max="762" width="7.33203125" style="388" customWidth="1"/>
    <col min="763" max="763" width="91.33203125" style="388" customWidth="1"/>
    <col min="764" max="766" width="23" style="388" customWidth="1"/>
    <col min="767" max="769" width="24.44140625" style="388" customWidth="1"/>
    <col min="770" max="770" width="16.44140625" style="388" customWidth="1"/>
    <col min="771" max="1017" width="8.88671875" style="388"/>
    <col min="1018" max="1018" width="7.33203125" style="388" customWidth="1"/>
    <col min="1019" max="1019" width="91.33203125" style="388" customWidth="1"/>
    <col min="1020" max="1022" width="23" style="388" customWidth="1"/>
    <col min="1023" max="1025" width="24.44140625" style="388" customWidth="1"/>
    <col min="1026" max="1026" width="16.44140625" style="388" customWidth="1"/>
    <col min="1027" max="1273" width="8.88671875" style="388"/>
    <col min="1274" max="1274" width="7.33203125" style="388" customWidth="1"/>
    <col min="1275" max="1275" width="91.33203125" style="388" customWidth="1"/>
    <col min="1276" max="1278" width="23" style="388" customWidth="1"/>
    <col min="1279" max="1281" width="24.44140625" style="388" customWidth="1"/>
    <col min="1282" max="1282" width="16.44140625" style="388" customWidth="1"/>
    <col min="1283" max="1529" width="8.88671875" style="388"/>
    <col min="1530" max="1530" width="7.33203125" style="388" customWidth="1"/>
    <col min="1531" max="1531" width="91.33203125" style="388" customWidth="1"/>
    <col min="1532" max="1534" width="23" style="388" customWidth="1"/>
    <col min="1535" max="1537" width="24.44140625" style="388" customWidth="1"/>
    <col min="1538" max="1538" width="16.44140625" style="388" customWidth="1"/>
    <col min="1539" max="1785" width="8.88671875" style="388"/>
    <col min="1786" max="1786" width="7.33203125" style="388" customWidth="1"/>
    <col min="1787" max="1787" width="91.33203125" style="388" customWidth="1"/>
    <col min="1788" max="1790" width="23" style="388" customWidth="1"/>
    <col min="1791" max="1793" width="24.44140625" style="388" customWidth="1"/>
    <col min="1794" max="1794" width="16.44140625" style="388" customWidth="1"/>
    <col min="1795" max="2041" width="8.88671875" style="388"/>
    <col min="2042" max="2042" width="7.33203125" style="388" customWidth="1"/>
    <col min="2043" max="2043" width="91.33203125" style="388" customWidth="1"/>
    <col min="2044" max="2046" width="23" style="388" customWidth="1"/>
    <col min="2047" max="2049" width="24.44140625" style="388" customWidth="1"/>
    <col min="2050" max="2050" width="16.44140625" style="388" customWidth="1"/>
    <col min="2051" max="2297" width="8.88671875" style="388"/>
    <col min="2298" max="2298" width="7.33203125" style="388" customWidth="1"/>
    <col min="2299" max="2299" width="91.33203125" style="388" customWidth="1"/>
    <col min="2300" max="2302" width="23" style="388" customWidth="1"/>
    <col min="2303" max="2305" width="24.44140625" style="388" customWidth="1"/>
    <col min="2306" max="2306" width="16.44140625" style="388" customWidth="1"/>
    <col min="2307" max="2553" width="8.88671875" style="388"/>
    <col min="2554" max="2554" width="7.33203125" style="388" customWidth="1"/>
    <col min="2555" max="2555" width="91.33203125" style="388" customWidth="1"/>
    <col min="2556" max="2558" width="23" style="388" customWidth="1"/>
    <col min="2559" max="2561" width="24.44140625" style="388" customWidth="1"/>
    <col min="2562" max="2562" width="16.44140625" style="388" customWidth="1"/>
    <col min="2563" max="2809" width="8.88671875" style="388"/>
    <col min="2810" max="2810" width="7.33203125" style="388" customWidth="1"/>
    <col min="2811" max="2811" width="91.33203125" style="388" customWidth="1"/>
    <col min="2812" max="2814" width="23" style="388" customWidth="1"/>
    <col min="2815" max="2817" width="24.44140625" style="388" customWidth="1"/>
    <col min="2818" max="2818" width="16.44140625" style="388" customWidth="1"/>
    <col min="2819" max="3065" width="8.88671875" style="388"/>
    <col min="3066" max="3066" width="7.33203125" style="388" customWidth="1"/>
    <col min="3067" max="3067" width="91.33203125" style="388" customWidth="1"/>
    <col min="3068" max="3070" width="23" style="388" customWidth="1"/>
    <col min="3071" max="3073" width="24.44140625" style="388" customWidth="1"/>
    <col min="3074" max="3074" width="16.44140625" style="388" customWidth="1"/>
    <col min="3075" max="3321" width="8.88671875" style="388"/>
    <col min="3322" max="3322" width="7.33203125" style="388" customWidth="1"/>
    <col min="3323" max="3323" width="91.33203125" style="388" customWidth="1"/>
    <col min="3324" max="3326" width="23" style="388" customWidth="1"/>
    <col min="3327" max="3329" width="24.44140625" style="388" customWidth="1"/>
    <col min="3330" max="3330" width="16.44140625" style="388" customWidth="1"/>
    <col min="3331" max="3577" width="8.88671875" style="388"/>
    <col min="3578" max="3578" width="7.33203125" style="388" customWidth="1"/>
    <col min="3579" max="3579" width="91.33203125" style="388" customWidth="1"/>
    <col min="3580" max="3582" width="23" style="388" customWidth="1"/>
    <col min="3583" max="3585" width="24.44140625" style="388" customWidth="1"/>
    <col min="3586" max="3586" width="16.44140625" style="388" customWidth="1"/>
    <col min="3587" max="3833" width="8.88671875" style="388"/>
    <col min="3834" max="3834" width="7.33203125" style="388" customWidth="1"/>
    <col min="3835" max="3835" width="91.33203125" style="388" customWidth="1"/>
    <col min="3836" max="3838" width="23" style="388" customWidth="1"/>
    <col min="3839" max="3841" width="24.44140625" style="388" customWidth="1"/>
    <col min="3842" max="3842" width="16.44140625" style="388" customWidth="1"/>
    <col min="3843" max="4089" width="8.88671875" style="388"/>
    <col min="4090" max="4090" width="7.33203125" style="388" customWidth="1"/>
    <col min="4091" max="4091" width="91.33203125" style="388" customWidth="1"/>
    <col min="4092" max="4094" width="23" style="388" customWidth="1"/>
    <col min="4095" max="4097" width="24.44140625" style="388" customWidth="1"/>
    <col min="4098" max="4098" width="16.44140625" style="388" customWidth="1"/>
    <col min="4099" max="4345" width="8.88671875" style="388"/>
    <col min="4346" max="4346" width="7.33203125" style="388" customWidth="1"/>
    <col min="4347" max="4347" width="91.33203125" style="388" customWidth="1"/>
    <col min="4348" max="4350" width="23" style="388" customWidth="1"/>
    <col min="4351" max="4353" width="24.44140625" style="388" customWidth="1"/>
    <col min="4354" max="4354" width="16.44140625" style="388" customWidth="1"/>
    <col min="4355" max="4601" width="8.88671875" style="388"/>
    <col min="4602" max="4602" width="7.33203125" style="388" customWidth="1"/>
    <col min="4603" max="4603" width="91.33203125" style="388" customWidth="1"/>
    <col min="4604" max="4606" width="23" style="388" customWidth="1"/>
    <col min="4607" max="4609" width="24.44140625" style="388" customWidth="1"/>
    <col min="4610" max="4610" width="16.44140625" style="388" customWidth="1"/>
    <col min="4611" max="4857" width="8.88671875" style="388"/>
    <col min="4858" max="4858" width="7.33203125" style="388" customWidth="1"/>
    <col min="4859" max="4859" width="91.33203125" style="388" customWidth="1"/>
    <col min="4860" max="4862" width="23" style="388" customWidth="1"/>
    <col min="4863" max="4865" width="24.44140625" style="388" customWidth="1"/>
    <col min="4866" max="4866" width="16.44140625" style="388" customWidth="1"/>
    <col min="4867" max="5113" width="8.88671875" style="388"/>
    <col min="5114" max="5114" width="7.33203125" style="388" customWidth="1"/>
    <col min="5115" max="5115" width="91.33203125" style="388" customWidth="1"/>
    <col min="5116" max="5118" width="23" style="388" customWidth="1"/>
    <col min="5119" max="5121" width="24.44140625" style="388" customWidth="1"/>
    <col min="5122" max="5122" width="16.44140625" style="388" customWidth="1"/>
    <col min="5123" max="5369" width="8.88671875" style="388"/>
    <col min="5370" max="5370" width="7.33203125" style="388" customWidth="1"/>
    <col min="5371" max="5371" width="91.33203125" style="388" customWidth="1"/>
    <col min="5372" max="5374" width="23" style="388" customWidth="1"/>
    <col min="5375" max="5377" width="24.44140625" style="388" customWidth="1"/>
    <col min="5378" max="5378" width="16.44140625" style="388" customWidth="1"/>
    <col min="5379" max="5625" width="8.88671875" style="388"/>
    <col min="5626" max="5626" width="7.33203125" style="388" customWidth="1"/>
    <col min="5627" max="5627" width="91.33203125" style="388" customWidth="1"/>
    <col min="5628" max="5630" width="23" style="388" customWidth="1"/>
    <col min="5631" max="5633" width="24.44140625" style="388" customWidth="1"/>
    <col min="5634" max="5634" width="16.44140625" style="388" customWidth="1"/>
    <col min="5635" max="5881" width="8.88671875" style="388"/>
    <col min="5882" max="5882" width="7.33203125" style="388" customWidth="1"/>
    <col min="5883" max="5883" width="91.33203125" style="388" customWidth="1"/>
    <col min="5884" max="5886" width="23" style="388" customWidth="1"/>
    <col min="5887" max="5889" width="24.44140625" style="388" customWidth="1"/>
    <col min="5890" max="5890" width="16.44140625" style="388" customWidth="1"/>
    <col min="5891" max="6137" width="8.88671875" style="388"/>
    <col min="6138" max="6138" width="7.33203125" style="388" customWidth="1"/>
    <col min="6139" max="6139" width="91.33203125" style="388" customWidth="1"/>
    <col min="6140" max="6142" width="23" style="388" customWidth="1"/>
    <col min="6143" max="6145" width="24.44140625" style="388" customWidth="1"/>
    <col min="6146" max="6146" width="16.44140625" style="388" customWidth="1"/>
    <col min="6147" max="6393" width="8.88671875" style="388"/>
    <col min="6394" max="6394" width="7.33203125" style="388" customWidth="1"/>
    <col min="6395" max="6395" width="91.33203125" style="388" customWidth="1"/>
    <col min="6396" max="6398" width="23" style="388" customWidth="1"/>
    <col min="6399" max="6401" width="24.44140625" style="388" customWidth="1"/>
    <col min="6402" max="6402" width="16.44140625" style="388" customWidth="1"/>
    <col min="6403" max="6649" width="8.88671875" style="388"/>
    <col min="6650" max="6650" width="7.33203125" style="388" customWidth="1"/>
    <col min="6651" max="6651" width="91.33203125" style="388" customWidth="1"/>
    <col min="6652" max="6654" width="23" style="388" customWidth="1"/>
    <col min="6655" max="6657" width="24.44140625" style="388" customWidth="1"/>
    <col min="6658" max="6658" width="16.44140625" style="388" customWidth="1"/>
    <col min="6659" max="6905" width="8.88671875" style="388"/>
    <col min="6906" max="6906" width="7.33203125" style="388" customWidth="1"/>
    <col min="6907" max="6907" width="91.33203125" style="388" customWidth="1"/>
    <col min="6908" max="6910" width="23" style="388" customWidth="1"/>
    <col min="6911" max="6913" width="24.44140625" style="388" customWidth="1"/>
    <col min="6914" max="6914" width="16.44140625" style="388" customWidth="1"/>
    <col min="6915" max="7161" width="8.88671875" style="388"/>
    <col min="7162" max="7162" width="7.33203125" style="388" customWidth="1"/>
    <col min="7163" max="7163" width="91.33203125" style="388" customWidth="1"/>
    <col min="7164" max="7166" width="23" style="388" customWidth="1"/>
    <col min="7167" max="7169" width="24.44140625" style="388" customWidth="1"/>
    <col min="7170" max="7170" width="16.44140625" style="388" customWidth="1"/>
    <col min="7171" max="7417" width="8.88671875" style="388"/>
    <col min="7418" max="7418" width="7.33203125" style="388" customWidth="1"/>
    <col min="7419" max="7419" width="91.33203125" style="388" customWidth="1"/>
    <col min="7420" max="7422" width="23" style="388" customWidth="1"/>
    <col min="7423" max="7425" width="24.44140625" style="388" customWidth="1"/>
    <col min="7426" max="7426" width="16.44140625" style="388" customWidth="1"/>
    <col min="7427" max="7673" width="8.88671875" style="388"/>
    <col min="7674" max="7674" width="7.33203125" style="388" customWidth="1"/>
    <col min="7675" max="7675" width="91.33203125" style="388" customWidth="1"/>
    <col min="7676" max="7678" width="23" style="388" customWidth="1"/>
    <col min="7679" max="7681" width="24.44140625" style="388" customWidth="1"/>
    <col min="7682" max="7682" width="16.44140625" style="388" customWidth="1"/>
    <col min="7683" max="7929" width="8.88671875" style="388"/>
    <col min="7930" max="7930" width="7.33203125" style="388" customWidth="1"/>
    <col min="7931" max="7931" width="91.33203125" style="388" customWidth="1"/>
    <col min="7932" max="7934" width="23" style="388" customWidth="1"/>
    <col min="7935" max="7937" width="24.44140625" style="388" customWidth="1"/>
    <col min="7938" max="7938" width="16.44140625" style="388" customWidth="1"/>
    <col min="7939" max="8185" width="8.88671875" style="388"/>
    <col min="8186" max="8186" width="7.33203125" style="388" customWidth="1"/>
    <col min="8187" max="8187" width="91.33203125" style="388" customWidth="1"/>
    <col min="8188" max="8190" width="23" style="388" customWidth="1"/>
    <col min="8191" max="8193" width="24.44140625" style="388" customWidth="1"/>
    <col min="8194" max="8194" width="16.44140625" style="388" customWidth="1"/>
    <col min="8195" max="8441" width="8.88671875" style="388"/>
    <col min="8442" max="8442" width="7.33203125" style="388" customWidth="1"/>
    <col min="8443" max="8443" width="91.33203125" style="388" customWidth="1"/>
    <col min="8444" max="8446" width="23" style="388" customWidth="1"/>
    <col min="8447" max="8449" width="24.44140625" style="388" customWidth="1"/>
    <col min="8450" max="8450" width="16.44140625" style="388" customWidth="1"/>
    <col min="8451" max="8697" width="8.88671875" style="388"/>
    <col min="8698" max="8698" width="7.33203125" style="388" customWidth="1"/>
    <col min="8699" max="8699" width="91.33203125" style="388" customWidth="1"/>
    <col min="8700" max="8702" width="23" style="388" customWidth="1"/>
    <col min="8703" max="8705" width="24.44140625" style="388" customWidth="1"/>
    <col min="8706" max="8706" width="16.44140625" style="388" customWidth="1"/>
    <col min="8707" max="8953" width="8.88671875" style="388"/>
    <col min="8954" max="8954" width="7.33203125" style="388" customWidth="1"/>
    <col min="8955" max="8955" width="91.33203125" style="388" customWidth="1"/>
    <col min="8956" max="8958" width="23" style="388" customWidth="1"/>
    <col min="8959" max="8961" width="24.44140625" style="388" customWidth="1"/>
    <col min="8962" max="8962" width="16.44140625" style="388" customWidth="1"/>
    <col min="8963" max="9209" width="8.88671875" style="388"/>
    <col min="9210" max="9210" width="7.33203125" style="388" customWidth="1"/>
    <col min="9211" max="9211" width="91.33203125" style="388" customWidth="1"/>
    <col min="9212" max="9214" width="23" style="388" customWidth="1"/>
    <col min="9215" max="9217" width="24.44140625" style="388" customWidth="1"/>
    <col min="9218" max="9218" width="16.44140625" style="388" customWidth="1"/>
    <col min="9219" max="9465" width="8.88671875" style="388"/>
    <col min="9466" max="9466" width="7.33203125" style="388" customWidth="1"/>
    <col min="9467" max="9467" width="91.33203125" style="388" customWidth="1"/>
    <col min="9468" max="9470" width="23" style="388" customWidth="1"/>
    <col min="9471" max="9473" width="24.44140625" style="388" customWidth="1"/>
    <col min="9474" max="9474" width="16.44140625" style="388" customWidth="1"/>
    <col min="9475" max="9721" width="8.88671875" style="388"/>
    <col min="9722" max="9722" width="7.33203125" style="388" customWidth="1"/>
    <col min="9723" max="9723" width="91.33203125" style="388" customWidth="1"/>
    <col min="9724" max="9726" width="23" style="388" customWidth="1"/>
    <col min="9727" max="9729" width="24.44140625" style="388" customWidth="1"/>
    <col min="9730" max="9730" width="16.44140625" style="388" customWidth="1"/>
    <col min="9731" max="9977" width="8.88671875" style="388"/>
    <col min="9978" max="9978" width="7.33203125" style="388" customWidth="1"/>
    <col min="9979" max="9979" width="91.33203125" style="388" customWidth="1"/>
    <col min="9980" max="9982" width="23" style="388" customWidth="1"/>
    <col min="9983" max="9985" width="24.44140625" style="388" customWidth="1"/>
    <col min="9986" max="9986" width="16.44140625" style="388" customWidth="1"/>
    <col min="9987" max="10233" width="8.88671875" style="388"/>
    <col min="10234" max="10234" width="7.33203125" style="388" customWidth="1"/>
    <col min="10235" max="10235" width="91.33203125" style="388" customWidth="1"/>
    <col min="10236" max="10238" width="23" style="388" customWidth="1"/>
    <col min="10239" max="10241" width="24.44140625" style="388" customWidth="1"/>
    <col min="10242" max="10242" width="16.44140625" style="388" customWidth="1"/>
    <col min="10243" max="10489" width="8.88671875" style="388"/>
    <col min="10490" max="10490" width="7.33203125" style="388" customWidth="1"/>
    <col min="10491" max="10491" width="91.33203125" style="388" customWidth="1"/>
    <col min="10492" max="10494" width="23" style="388" customWidth="1"/>
    <col min="10495" max="10497" width="24.44140625" style="388" customWidth="1"/>
    <col min="10498" max="10498" width="16.44140625" style="388" customWidth="1"/>
    <col min="10499" max="10745" width="8.88671875" style="388"/>
    <col min="10746" max="10746" width="7.33203125" style="388" customWidth="1"/>
    <col min="10747" max="10747" width="91.33203125" style="388" customWidth="1"/>
    <col min="10748" max="10750" width="23" style="388" customWidth="1"/>
    <col min="10751" max="10753" width="24.44140625" style="388" customWidth="1"/>
    <col min="10754" max="10754" width="16.44140625" style="388" customWidth="1"/>
    <col min="10755" max="11001" width="8.88671875" style="388"/>
    <col min="11002" max="11002" width="7.33203125" style="388" customWidth="1"/>
    <col min="11003" max="11003" width="91.33203125" style="388" customWidth="1"/>
    <col min="11004" max="11006" width="23" style="388" customWidth="1"/>
    <col min="11007" max="11009" width="24.44140625" style="388" customWidth="1"/>
    <col min="11010" max="11010" width="16.44140625" style="388" customWidth="1"/>
    <col min="11011" max="11257" width="8.88671875" style="388"/>
    <col min="11258" max="11258" width="7.33203125" style="388" customWidth="1"/>
    <col min="11259" max="11259" width="91.33203125" style="388" customWidth="1"/>
    <col min="11260" max="11262" width="23" style="388" customWidth="1"/>
    <col min="11263" max="11265" width="24.44140625" style="388" customWidth="1"/>
    <col min="11266" max="11266" width="16.44140625" style="388" customWidth="1"/>
    <col min="11267" max="11513" width="8.88671875" style="388"/>
    <col min="11514" max="11514" width="7.33203125" style="388" customWidth="1"/>
    <col min="11515" max="11515" width="91.33203125" style="388" customWidth="1"/>
    <col min="11516" max="11518" width="23" style="388" customWidth="1"/>
    <col min="11519" max="11521" width="24.44140625" style="388" customWidth="1"/>
    <col min="11522" max="11522" width="16.44140625" style="388" customWidth="1"/>
    <col min="11523" max="11769" width="8.88671875" style="388"/>
    <col min="11770" max="11770" width="7.33203125" style="388" customWidth="1"/>
    <col min="11771" max="11771" width="91.33203125" style="388" customWidth="1"/>
    <col min="11772" max="11774" width="23" style="388" customWidth="1"/>
    <col min="11775" max="11777" width="24.44140625" style="388" customWidth="1"/>
    <col min="11778" max="11778" width="16.44140625" style="388" customWidth="1"/>
    <col min="11779" max="12025" width="8.88671875" style="388"/>
    <col min="12026" max="12026" width="7.33203125" style="388" customWidth="1"/>
    <col min="12027" max="12027" width="91.33203125" style="388" customWidth="1"/>
    <col min="12028" max="12030" width="23" style="388" customWidth="1"/>
    <col min="12031" max="12033" width="24.44140625" style="388" customWidth="1"/>
    <col min="12034" max="12034" width="16.44140625" style="388" customWidth="1"/>
    <col min="12035" max="12281" width="8.88671875" style="388"/>
    <col min="12282" max="12282" width="7.33203125" style="388" customWidth="1"/>
    <col min="12283" max="12283" width="91.33203125" style="388" customWidth="1"/>
    <col min="12284" max="12286" width="23" style="388" customWidth="1"/>
    <col min="12287" max="12289" width="24.44140625" style="388" customWidth="1"/>
    <col min="12290" max="12290" width="16.44140625" style="388" customWidth="1"/>
    <col min="12291" max="12537" width="8.88671875" style="388"/>
    <col min="12538" max="12538" width="7.33203125" style="388" customWidth="1"/>
    <col min="12539" max="12539" width="91.33203125" style="388" customWidth="1"/>
    <col min="12540" max="12542" width="23" style="388" customWidth="1"/>
    <col min="12543" max="12545" width="24.44140625" style="388" customWidth="1"/>
    <col min="12546" max="12546" width="16.44140625" style="388" customWidth="1"/>
    <col min="12547" max="12793" width="8.88671875" style="388"/>
    <col min="12794" max="12794" width="7.33203125" style="388" customWidth="1"/>
    <col min="12795" max="12795" width="91.33203125" style="388" customWidth="1"/>
    <col min="12796" max="12798" width="23" style="388" customWidth="1"/>
    <col min="12799" max="12801" width="24.44140625" style="388" customWidth="1"/>
    <col min="12802" max="12802" width="16.44140625" style="388" customWidth="1"/>
    <col min="12803" max="13049" width="8.88671875" style="388"/>
    <col min="13050" max="13050" width="7.33203125" style="388" customWidth="1"/>
    <col min="13051" max="13051" width="91.33203125" style="388" customWidth="1"/>
    <col min="13052" max="13054" width="23" style="388" customWidth="1"/>
    <col min="13055" max="13057" width="24.44140625" style="388" customWidth="1"/>
    <col min="13058" max="13058" width="16.44140625" style="388" customWidth="1"/>
    <col min="13059" max="13305" width="8.88671875" style="388"/>
    <col min="13306" max="13306" width="7.33203125" style="388" customWidth="1"/>
    <col min="13307" max="13307" width="91.33203125" style="388" customWidth="1"/>
    <col min="13308" max="13310" width="23" style="388" customWidth="1"/>
    <col min="13311" max="13313" width="24.44140625" style="388" customWidth="1"/>
    <col min="13314" max="13314" width="16.44140625" style="388" customWidth="1"/>
    <col min="13315" max="13561" width="8.88671875" style="388"/>
    <col min="13562" max="13562" width="7.33203125" style="388" customWidth="1"/>
    <col min="13563" max="13563" width="91.33203125" style="388" customWidth="1"/>
    <col min="13564" max="13566" width="23" style="388" customWidth="1"/>
    <col min="13567" max="13569" width="24.44140625" style="388" customWidth="1"/>
    <col min="13570" max="13570" width="16.44140625" style="388" customWidth="1"/>
    <col min="13571" max="13817" width="8.88671875" style="388"/>
    <col min="13818" max="13818" width="7.33203125" style="388" customWidth="1"/>
    <col min="13819" max="13819" width="91.33203125" style="388" customWidth="1"/>
    <col min="13820" max="13822" width="23" style="388" customWidth="1"/>
    <col min="13823" max="13825" width="24.44140625" style="388" customWidth="1"/>
    <col min="13826" max="13826" width="16.44140625" style="388" customWidth="1"/>
    <col min="13827" max="14073" width="8.88671875" style="388"/>
    <col min="14074" max="14074" width="7.33203125" style="388" customWidth="1"/>
    <col min="14075" max="14075" width="91.33203125" style="388" customWidth="1"/>
    <col min="14076" max="14078" width="23" style="388" customWidth="1"/>
    <col min="14079" max="14081" width="24.44140625" style="388" customWidth="1"/>
    <col min="14082" max="14082" width="16.44140625" style="388" customWidth="1"/>
    <col min="14083" max="14329" width="8.88671875" style="388"/>
    <col min="14330" max="14330" width="7.33203125" style="388" customWidth="1"/>
    <col min="14331" max="14331" width="91.33203125" style="388" customWidth="1"/>
    <col min="14332" max="14334" width="23" style="388" customWidth="1"/>
    <col min="14335" max="14337" width="24.44140625" style="388" customWidth="1"/>
    <col min="14338" max="14338" width="16.44140625" style="388" customWidth="1"/>
    <col min="14339" max="14585" width="8.88671875" style="388"/>
    <col min="14586" max="14586" width="7.33203125" style="388" customWidth="1"/>
    <col min="14587" max="14587" width="91.33203125" style="388" customWidth="1"/>
    <col min="14588" max="14590" width="23" style="388" customWidth="1"/>
    <col min="14591" max="14593" width="24.44140625" style="388" customWidth="1"/>
    <col min="14594" max="14594" width="16.44140625" style="388" customWidth="1"/>
    <col min="14595" max="14841" width="8.88671875" style="388"/>
    <col min="14842" max="14842" width="7.33203125" style="388" customWidth="1"/>
    <col min="14843" max="14843" width="91.33203125" style="388" customWidth="1"/>
    <col min="14844" max="14846" width="23" style="388" customWidth="1"/>
    <col min="14847" max="14849" width="24.44140625" style="388" customWidth="1"/>
    <col min="14850" max="14850" width="16.44140625" style="388" customWidth="1"/>
    <col min="14851" max="15097" width="8.88671875" style="388"/>
    <col min="15098" max="15098" width="7.33203125" style="388" customWidth="1"/>
    <col min="15099" max="15099" width="91.33203125" style="388" customWidth="1"/>
    <col min="15100" max="15102" width="23" style="388" customWidth="1"/>
    <col min="15103" max="15105" width="24.44140625" style="388" customWidth="1"/>
    <col min="15106" max="15106" width="16.44140625" style="388" customWidth="1"/>
    <col min="15107" max="15353" width="8.88671875" style="388"/>
    <col min="15354" max="15354" width="7.33203125" style="388" customWidth="1"/>
    <col min="15355" max="15355" width="91.33203125" style="388" customWidth="1"/>
    <col min="15356" max="15358" width="23" style="388" customWidth="1"/>
    <col min="15359" max="15361" width="24.44140625" style="388" customWidth="1"/>
    <col min="15362" max="15362" width="16.44140625" style="388" customWidth="1"/>
    <col min="15363" max="15609" width="8.88671875" style="388"/>
    <col min="15610" max="15610" width="7.33203125" style="388" customWidth="1"/>
    <col min="15611" max="15611" width="91.33203125" style="388" customWidth="1"/>
    <col min="15612" max="15614" width="23" style="388" customWidth="1"/>
    <col min="15615" max="15617" width="24.44140625" style="388" customWidth="1"/>
    <col min="15618" max="15618" width="16.44140625" style="388" customWidth="1"/>
    <col min="15619" max="15865" width="8.88671875" style="388"/>
    <col min="15866" max="15866" width="7.33203125" style="388" customWidth="1"/>
    <col min="15867" max="15867" width="91.33203125" style="388" customWidth="1"/>
    <col min="15868" max="15870" width="23" style="388" customWidth="1"/>
    <col min="15871" max="15873" width="24.44140625" style="388" customWidth="1"/>
    <col min="15874" max="15874" width="16.44140625" style="388" customWidth="1"/>
    <col min="15875" max="16121" width="8.88671875" style="388"/>
    <col min="16122" max="16122" width="7.33203125" style="388" customWidth="1"/>
    <col min="16123" max="16123" width="91.33203125" style="388" customWidth="1"/>
    <col min="16124" max="16126" width="23" style="388" customWidth="1"/>
    <col min="16127" max="16129" width="24.44140625" style="388" customWidth="1"/>
    <col min="16130" max="16130" width="16.44140625" style="388" customWidth="1"/>
    <col min="16131" max="16384" width="8.88671875" style="388"/>
  </cols>
  <sheetData>
    <row r="1" spans="1:4" ht="18" x14ac:dyDescent="0.35">
      <c r="A1" s="387"/>
      <c r="B1" s="387"/>
      <c r="C1" s="387"/>
      <c r="D1" s="72" t="s">
        <v>445</v>
      </c>
    </row>
    <row r="2" spans="1:4" ht="12.75" customHeight="1" x14ac:dyDescent="0.35">
      <c r="A2" s="387"/>
      <c r="B2" s="387"/>
      <c r="C2" s="387"/>
      <c r="D2" s="387"/>
    </row>
    <row r="3" spans="1:4" ht="42.75" customHeight="1" x14ac:dyDescent="0.3">
      <c r="A3" s="1219" t="s">
        <v>1059</v>
      </c>
      <c r="B3" s="1219"/>
      <c r="C3" s="1219"/>
      <c r="D3" s="1219"/>
    </row>
    <row r="4" spans="1:4" s="13" customFormat="1" ht="27" customHeight="1" x14ac:dyDescent="0.35">
      <c r="A4" s="12" t="s">
        <v>1145</v>
      </c>
      <c r="B4" s="12"/>
      <c r="C4" s="12"/>
      <c r="D4" s="12"/>
    </row>
    <row r="5" spans="1:4" s="11" customFormat="1" ht="19.5" customHeight="1" x14ac:dyDescent="0.35">
      <c r="A5" s="14" t="s">
        <v>345</v>
      </c>
      <c r="B5" s="15"/>
      <c r="C5" s="15"/>
      <c r="D5" s="15"/>
    </row>
    <row r="6" spans="1:4" s="1" customFormat="1" ht="37.5" customHeight="1" x14ac:dyDescent="0.35">
      <c r="A6" s="1184" t="s">
        <v>484</v>
      </c>
      <c r="B6" s="1184"/>
      <c r="C6" s="1184"/>
      <c r="D6" s="16"/>
    </row>
    <row r="7" spans="1:4" s="1" customFormat="1" ht="17.25" customHeight="1" x14ac:dyDescent="0.35">
      <c r="A7" s="16" t="s">
        <v>281</v>
      </c>
      <c r="B7" s="16"/>
      <c r="C7" s="16"/>
      <c r="D7" s="16"/>
    </row>
    <row r="8" spans="1:4" ht="18" x14ac:dyDescent="0.35">
      <c r="A8" s="389"/>
      <c r="B8" s="387"/>
      <c r="C8" s="387"/>
      <c r="D8" s="387"/>
    </row>
    <row r="9" spans="1:4" s="390" customFormat="1" ht="15.75" customHeight="1" x14ac:dyDescent="0.3">
      <c r="A9" s="1206" t="s">
        <v>282</v>
      </c>
      <c r="B9" s="1206" t="s">
        <v>385</v>
      </c>
      <c r="C9" s="1206" t="s">
        <v>383</v>
      </c>
      <c r="D9" s="1206" t="s">
        <v>349</v>
      </c>
    </row>
    <row r="10" spans="1:4" s="390" customFormat="1" ht="15.75" customHeight="1" x14ac:dyDescent="0.3">
      <c r="A10" s="1206"/>
      <c r="B10" s="1206"/>
      <c r="C10" s="1206"/>
      <c r="D10" s="1206"/>
    </row>
    <row r="11" spans="1:4" s="390" customFormat="1" ht="15.75" customHeight="1" x14ac:dyDescent="0.3">
      <c r="A11" s="1206"/>
      <c r="B11" s="1206"/>
      <c r="C11" s="1206"/>
      <c r="D11" s="1206"/>
    </row>
    <row r="12" spans="1:4" s="390" customFormat="1" x14ac:dyDescent="0.3">
      <c r="A12" s="627">
        <v>1</v>
      </c>
      <c r="B12" s="627">
        <v>2</v>
      </c>
      <c r="C12" s="627">
        <v>3</v>
      </c>
      <c r="D12" s="627">
        <v>4</v>
      </c>
    </row>
    <row r="13" spans="1:4" s="397" customFormat="1" ht="18" x14ac:dyDescent="0.35">
      <c r="A13" s="644">
        <v>1</v>
      </c>
      <c r="B13" s="645" t="s">
        <v>790</v>
      </c>
      <c r="C13" s="646"/>
      <c r="D13" s="369">
        <v>15000</v>
      </c>
    </row>
    <row r="14" spans="1:4" s="397" customFormat="1" ht="36" x14ac:dyDescent="0.35">
      <c r="A14" s="644">
        <v>2</v>
      </c>
      <c r="B14" s="645" t="s">
        <v>791</v>
      </c>
      <c r="C14" s="646"/>
      <c r="D14" s="369">
        <v>3000</v>
      </c>
    </row>
    <row r="15" spans="1:4" s="397" customFormat="1" ht="18" x14ac:dyDescent="0.35">
      <c r="A15" s="644"/>
      <c r="B15" s="645"/>
      <c r="C15" s="646"/>
      <c r="D15" s="647"/>
    </row>
    <row r="16" spans="1:4" s="397" customFormat="1" ht="18" x14ac:dyDescent="0.35">
      <c r="A16" s="644"/>
      <c r="B16" s="645"/>
      <c r="C16" s="646"/>
      <c r="D16" s="647"/>
    </row>
    <row r="17" spans="1:10" s="397" customFormat="1" ht="18" x14ac:dyDescent="0.35">
      <c r="A17" s="644"/>
      <c r="B17" s="645"/>
      <c r="C17" s="646"/>
      <c r="D17" s="647"/>
    </row>
    <row r="18" spans="1:10" s="397" customFormat="1" ht="18" x14ac:dyDescent="0.35">
      <c r="A18" s="644"/>
      <c r="B18" s="645"/>
      <c r="C18" s="646"/>
      <c r="D18" s="647"/>
    </row>
    <row r="19" spans="1:10" ht="17.399999999999999" x14ac:dyDescent="0.3">
      <c r="A19" s="648"/>
      <c r="B19" s="264" t="s">
        <v>295</v>
      </c>
      <c r="C19" s="323" t="s">
        <v>305</v>
      </c>
      <c r="D19" s="337">
        <f>SUM(D13:D18)</f>
        <v>18000</v>
      </c>
    </row>
    <row r="20" spans="1:10" ht="17.399999999999999" x14ac:dyDescent="0.3">
      <c r="A20" s="623"/>
      <c r="B20" s="624"/>
      <c r="C20" s="625"/>
      <c r="D20" s="602"/>
    </row>
    <row r="21" spans="1:10" ht="17.399999999999999" x14ac:dyDescent="0.3">
      <c r="A21" s="623"/>
      <c r="B21" s="624"/>
      <c r="C21" s="625"/>
      <c r="D21" s="602"/>
    </row>
    <row r="22" spans="1:10" ht="18" x14ac:dyDescent="0.3">
      <c r="A22" s="34" t="s">
        <v>671</v>
      </c>
      <c r="B22" s="35"/>
      <c r="C22" s="115"/>
      <c r="D22" s="115" t="s">
        <v>1143</v>
      </c>
    </row>
    <row r="23" spans="1:10" x14ac:dyDescent="0.3">
      <c r="A23" s="249"/>
      <c r="B23" s="66"/>
      <c r="C23" s="67" t="s">
        <v>131</v>
      </c>
      <c r="D23" s="67" t="s">
        <v>132</v>
      </c>
    </row>
    <row r="24" spans="1:10" s="536" customFormat="1" ht="17.399999999999999" x14ac:dyDescent="0.3">
      <c r="A24" s="66"/>
      <c r="B24" s="63"/>
      <c r="C24" s="63"/>
      <c r="D24" s="63"/>
      <c r="E24" s="388"/>
      <c r="F24" s="388"/>
      <c r="G24" s="388"/>
      <c r="H24" s="388"/>
      <c r="I24" s="388"/>
      <c r="J24" s="388"/>
    </row>
    <row r="25" spans="1:10" s="536" customFormat="1" ht="18" x14ac:dyDescent="0.3">
      <c r="A25" s="34" t="s">
        <v>133</v>
      </c>
      <c r="B25" s="35"/>
      <c r="C25" s="115"/>
      <c r="D25" s="115" t="s">
        <v>1144</v>
      </c>
      <c r="E25" s="388"/>
      <c r="F25" s="388"/>
      <c r="G25" s="388"/>
      <c r="H25" s="388"/>
      <c r="I25" s="388"/>
      <c r="J25" s="388"/>
    </row>
    <row r="26" spans="1:10" s="536" customFormat="1" ht="17.399999999999999" x14ac:dyDescent="0.3">
      <c r="A26" s="249"/>
      <c r="B26" s="66"/>
      <c r="C26" s="67" t="s">
        <v>131</v>
      </c>
      <c r="D26" s="67" t="s">
        <v>132</v>
      </c>
      <c r="E26" s="388"/>
      <c r="F26" s="388"/>
      <c r="G26" s="388"/>
      <c r="H26" s="388"/>
      <c r="I26" s="388"/>
      <c r="J26" s="388"/>
    </row>
    <row r="27" spans="1:10" s="536" customFormat="1" ht="17.399999999999999" x14ac:dyDescent="0.3">
      <c r="A27" s="388"/>
      <c r="B27" s="388"/>
      <c r="C27" s="388"/>
      <c r="D27" s="388"/>
      <c r="E27" s="388"/>
      <c r="F27" s="388"/>
      <c r="G27" s="388"/>
      <c r="H27" s="388"/>
      <c r="I27" s="388"/>
      <c r="J27" s="388"/>
    </row>
    <row r="190" spans="1:10" s="606" customFormat="1" ht="18" x14ac:dyDescent="0.35">
      <c r="A190" s="388"/>
      <c r="B190" s="388"/>
      <c r="C190" s="388"/>
      <c r="D190" s="388"/>
      <c r="E190" s="388"/>
      <c r="F190" s="388"/>
      <c r="G190" s="388"/>
      <c r="H190" s="388"/>
      <c r="I190" s="388"/>
      <c r="J190" s="388"/>
    </row>
    <row r="191" spans="1:10" s="606" customFormat="1" ht="18" x14ac:dyDescent="0.35">
      <c r="A191" s="388"/>
      <c r="B191" s="388"/>
      <c r="C191" s="388"/>
      <c r="D191" s="388"/>
      <c r="E191" s="388"/>
      <c r="F191" s="388"/>
      <c r="G191" s="388"/>
      <c r="H191" s="388"/>
      <c r="I191" s="388"/>
      <c r="J191" s="388"/>
    </row>
    <row r="192" spans="1:10" s="606" customFormat="1" ht="18" x14ac:dyDescent="0.35">
      <c r="A192" s="388"/>
      <c r="B192" s="388"/>
      <c r="C192" s="388"/>
      <c r="D192" s="388"/>
      <c r="E192" s="388"/>
      <c r="F192" s="388"/>
      <c r="G192" s="388"/>
      <c r="H192" s="388"/>
      <c r="I192" s="388"/>
      <c r="J192" s="388"/>
    </row>
    <row r="193" spans="1:10" s="606" customFormat="1" ht="18" x14ac:dyDescent="0.35">
      <c r="A193" s="388"/>
      <c r="B193" s="388"/>
      <c r="C193" s="388"/>
      <c r="D193" s="388"/>
      <c r="E193" s="388"/>
      <c r="F193" s="388"/>
      <c r="G193" s="388"/>
      <c r="H193" s="388"/>
      <c r="I193" s="388"/>
      <c r="J193" s="388"/>
    </row>
    <row r="194" spans="1:10" s="606" customFormat="1" ht="18" x14ac:dyDescent="0.35">
      <c r="A194" s="388"/>
      <c r="B194" s="388"/>
      <c r="C194" s="388"/>
      <c r="D194" s="388"/>
      <c r="E194" s="388"/>
      <c r="F194" s="388"/>
      <c r="G194" s="388"/>
      <c r="H194" s="388"/>
      <c r="I194" s="388"/>
      <c r="J194" s="388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3">
    <tabColor theme="9" tint="0.39997558519241921"/>
    <pageSetUpPr fitToPage="1"/>
  </sheetPr>
  <dimension ref="A1:J194"/>
  <sheetViews>
    <sheetView view="pageBreakPreview" zoomScale="80" zoomScaleSheetLayoutView="80" workbookViewId="0">
      <selection activeCell="W22" sqref="W22"/>
    </sheetView>
  </sheetViews>
  <sheetFormatPr defaultColWidth="8.88671875" defaultRowHeight="15.6" x14ac:dyDescent="0.3"/>
  <cols>
    <col min="1" max="1" width="7.33203125" style="388" customWidth="1"/>
    <col min="2" max="2" width="91.33203125" style="388" customWidth="1"/>
    <col min="3" max="4" width="23" style="388" customWidth="1"/>
    <col min="5" max="249" width="8.88671875" style="388"/>
    <col min="250" max="250" width="7.33203125" style="388" customWidth="1"/>
    <col min="251" max="251" width="91.33203125" style="388" customWidth="1"/>
    <col min="252" max="254" width="23" style="388" customWidth="1"/>
    <col min="255" max="257" width="24.44140625" style="388" customWidth="1"/>
    <col min="258" max="258" width="16.44140625" style="388" customWidth="1"/>
    <col min="259" max="505" width="8.88671875" style="388"/>
    <col min="506" max="506" width="7.33203125" style="388" customWidth="1"/>
    <col min="507" max="507" width="91.33203125" style="388" customWidth="1"/>
    <col min="508" max="510" width="23" style="388" customWidth="1"/>
    <col min="511" max="513" width="24.44140625" style="388" customWidth="1"/>
    <col min="514" max="514" width="16.44140625" style="388" customWidth="1"/>
    <col min="515" max="761" width="8.88671875" style="388"/>
    <col min="762" max="762" width="7.33203125" style="388" customWidth="1"/>
    <col min="763" max="763" width="91.33203125" style="388" customWidth="1"/>
    <col min="764" max="766" width="23" style="388" customWidth="1"/>
    <col min="767" max="769" width="24.44140625" style="388" customWidth="1"/>
    <col min="770" max="770" width="16.44140625" style="388" customWidth="1"/>
    <col min="771" max="1017" width="8.88671875" style="388"/>
    <col min="1018" max="1018" width="7.33203125" style="388" customWidth="1"/>
    <col min="1019" max="1019" width="91.33203125" style="388" customWidth="1"/>
    <col min="1020" max="1022" width="23" style="388" customWidth="1"/>
    <col min="1023" max="1025" width="24.44140625" style="388" customWidth="1"/>
    <col min="1026" max="1026" width="16.44140625" style="388" customWidth="1"/>
    <col min="1027" max="1273" width="8.88671875" style="388"/>
    <col min="1274" max="1274" width="7.33203125" style="388" customWidth="1"/>
    <col min="1275" max="1275" width="91.33203125" style="388" customWidth="1"/>
    <col min="1276" max="1278" width="23" style="388" customWidth="1"/>
    <col min="1279" max="1281" width="24.44140625" style="388" customWidth="1"/>
    <col min="1282" max="1282" width="16.44140625" style="388" customWidth="1"/>
    <col min="1283" max="1529" width="8.88671875" style="388"/>
    <col min="1530" max="1530" width="7.33203125" style="388" customWidth="1"/>
    <col min="1531" max="1531" width="91.33203125" style="388" customWidth="1"/>
    <col min="1532" max="1534" width="23" style="388" customWidth="1"/>
    <col min="1535" max="1537" width="24.44140625" style="388" customWidth="1"/>
    <col min="1538" max="1538" width="16.44140625" style="388" customWidth="1"/>
    <col min="1539" max="1785" width="8.88671875" style="388"/>
    <col min="1786" max="1786" width="7.33203125" style="388" customWidth="1"/>
    <col min="1787" max="1787" width="91.33203125" style="388" customWidth="1"/>
    <col min="1788" max="1790" width="23" style="388" customWidth="1"/>
    <col min="1791" max="1793" width="24.44140625" style="388" customWidth="1"/>
    <col min="1794" max="1794" width="16.44140625" style="388" customWidth="1"/>
    <col min="1795" max="2041" width="8.88671875" style="388"/>
    <col min="2042" max="2042" width="7.33203125" style="388" customWidth="1"/>
    <col min="2043" max="2043" width="91.33203125" style="388" customWidth="1"/>
    <col min="2044" max="2046" width="23" style="388" customWidth="1"/>
    <col min="2047" max="2049" width="24.44140625" style="388" customWidth="1"/>
    <col min="2050" max="2050" width="16.44140625" style="388" customWidth="1"/>
    <col min="2051" max="2297" width="8.88671875" style="388"/>
    <col min="2298" max="2298" width="7.33203125" style="388" customWidth="1"/>
    <col min="2299" max="2299" width="91.33203125" style="388" customWidth="1"/>
    <col min="2300" max="2302" width="23" style="388" customWidth="1"/>
    <col min="2303" max="2305" width="24.44140625" style="388" customWidth="1"/>
    <col min="2306" max="2306" width="16.44140625" style="388" customWidth="1"/>
    <col min="2307" max="2553" width="8.88671875" style="388"/>
    <col min="2554" max="2554" width="7.33203125" style="388" customWidth="1"/>
    <col min="2555" max="2555" width="91.33203125" style="388" customWidth="1"/>
    <col min="2556" max="2558" width="23" style="388" customWidth="1"/>
    <col min="2559" max="2561" width="24.44140625" style="388" customWidth="1"/>
    <col min="2562" max="2562" width="16.44140625" style="388" customWidth="1"/>
    <col min="2563" max="2809" width="8.88671875" style="388"/>
    <col min="2810" max="2810" width="7.33203125" style="388" customWidth="1"/>
    <col min="2811" max="2811" width="91.33203125" style="388" customWidth="1"/>
    <col min="2812" max="2814" width="23" style="388" customWidth="1"/>
    <col min="2815" max="2817" width="24.44140625" style="388" customWidth="1"/>
    <col min="2818" max="2818" width="16.44140625" style="388" customWidth="1"/>
    <col min="2819" max="3065" width="8.88671875" style="388"/>
    <col min="3066" max="3066" width="7.33203125" style="388" customWidth="1"/>
    <col min="3067" max="3067" width="91.33203125" style="388" customWidth="1"/>
    <col min="3068" max="3070" width="23" style="388" customWidth="1"/>
    <col min="3071" max="3073" width="24.44140625" style="388" customWidth="1"/>
    <col min="3074" max="3074" width="16.44140625" style="388" customWidth="1"/>
    <col min="3075" max="3321" width="8.88671875" style="388"/>
    <col min="3322" max="3322" width="7.33203125" style="388" customWidth="1"/>
    <col min="3323" max="3323" width="91.33203125" style="388" customWidth="1"/>
    <col min="3324" max="3326" width="23" style="388" customWidth="1"/>
    <col min="3327" max="3329" width="24.44140625" style="388" customWidth="1"/>
    <col min="3330" max="3330" width="16.44140625" style="388" customWidth="1"/>
    <col min="3331" max="3577" width="8.88671875" style="388"/>
    <col min="3578" max="3578" width="7.33203125" style="388" customWidth="1"/>
    <col min="3579" max="3579" width="91.33203125" style="388" customWidth="1"/>
    <col min="3580" max="3582" width="23" style="388" customWidth="1"/>
    <col min="3583" max="3585" width="24.44140625" style="388" customWidth="1"/>
    <col min="3586" max="3586" width="16.44140625" style="388" customWidth="1"/>
    <col min="3587" max="3833" width="8.88671875" style="388"/>
    <col min="3834" max="3834" width="7.33203125" style="388" customWidth="1"/>
    <col min="3835" max="3835" width="91.33203125" style="388" customWidth="1"/>
    <col min="3836" max="3838" width="23" style="388" customWidth="1"/>
    <col min="3839" max="3841" width="24.44140625" style="388" customWidth="1"/>
    <col min="3842" max="3842" width="16.44140625" style="388" customWidth="1"/>
    <col min="3843" max="4089" width="8.88671875" style="388"/>
    <col min="4090" max="4090" width="7.33203125" style="388" customWidth="1"/>
    <col min="4091" max="4091" width="91.33203125" style="388" customWidth="1"/>
    <col min="4092" max="4094" width="23" style="388" customWidth="1"/>
    <col min="4095" max="4097" width="24.44140625" style="388" customWidth="1"/>
    <col min="4098" max="4098" width="16.44140625" style="388" customWidth="1"/>
    <col min="4099" max="4345" width="8.88671875" style="388"/>
    <col min="4346" max="4346" width="7.33203125" style="388" customWidth="1"/>
    <col min="4347" max="4347" width="91.33203125" style="388" customWidth="1"/>
    <col min="4348" max="4350" width="23" style="388" customWidth="1"/>
    <col min="4351" max="4353" width="24.44140625" style="388" customWidth="1"/>
    <col min="4354" max="4354" width="16.44140625" style="388" customWidth="1"/>
    <col min="4355" max="4601" width="8.88671875" style="388"/>
    <col min="4602" max="4602" width="7.33203125" style="388" customWidth="1"/>
    <col min="4603" max="4603" width="91.33203125" style="388" customWidth="1"/>
    <col min="4604" max="4606" width="23" style="388" customWidth="1"/>
    <col min="4607" max="4609" width="24.44140625" style="388" customWidth="1"/>
    <col min="4610" max="4610" width="16.44140625" style="388" customWidth="1"/>
    <col min="4611" max="4857" width="8.88671875" style="388"/>
    <col min="4858" max="4858" width="7.33203125" style="388" customWidth="1"/>
    <col min="4859" max="4859" width="91.33203125" style="388" customWidth="1"/>
    <col min="4860" max="4862" width="23" style="388" customWidth="1"/>
    <col min="4863" max="4865" width="24.44140625" style="388" customWidth="1"/>
    <col min="4866" max="4866" width="16.44140625" style="388" customWidth="1"/>
    <col min="4867" max="5113" width="8.88671875" style="388"/>
    <col min="5114" max="5114" width="7.33203125" style="388" customWidth="1"/>
    <col min="5115" max="5115" width="91.33203125" style="388" customWidth="1"/>
    <col min="5116" max="5118" width="23" style="388" customWidth="1"/>
    <col min="5119" max="5121" width="24.44140625" style="388" customWidth="1"/>
    <col min="5122" max="5122" width="16.44140625" style="388" customWidth="1"/>
    <col min="5123" max="5369" width="8.88671875" style="388"/>
    <col min="5370" max="5370" width="7.33203125" style="388" customWidth="1"/>
    <col min="5371" max="5371" width="91.33203125" style="388" customWidth="1"/>
    <col min="5372" max="5374" width="23" style="388" customWidth="1"/>
    <col min="5375" max="5377" width="24.44140625" style="388" customWidth="1"/>
    <col min="5378" max="5378" width="16.44140625" style="388" customWidth="1"/>
    <col min="5379" max="5625" width="8.88671875" style="388"/>
    <col min="5626" max="5626" width="7.33203125" style="388" customWidth="1"/>
    <col min="5627" max="5627" width="91.33203125" style="388" customWidth="1"/>
    <col min="5628" max="5630" width="23" style="388" customWidth="1"/>
    <col min="5631" max="5633" width="24.44140625" style="388" customWidth="1"/>
    <col min="5634" max="5634" width="16.44140625" style="388" customWidth="1"/>
    <col min="5635" max="5881" width="8.88671875" style="388"/>
    <col min="5882" max="5882" width="7.33203125" style="388" customWidth="1"/>
    <col min="5883" max="5883" width="91.33203125" style="388" customWidth="1"/>
    <col min="5884" max="5886" width="23" style="388" customWidth="1"/>
    <col min="5887" max="5889" width="24.44140625" style="388" customWidth="1"/>
    <col min="5890" max="5890" width="16.44140625" style="388" customWidth="1"/>
    <col min="5891" max="6137" width="8.88671875" style="388"/>
    <col min="6138" max="6138" width="7.33203125" style="388" customWidth="1"/>
    <col min="6139" max="6139" width="91.33203125" style="388" customWidth="1"/>
    <col min="6140" max="6142" width="23" style="388" customWidth="1"/>
    <col min="6143" max="6145" width="24.44140625" style="388" customWidth="1"/>
    <col min="6146" max="6146" width="16.44140625" style="388" customWidth="1"/>
    <col min="6147" max="6393" width="8.88671875" style="388"/>
    <col min="6394" max="6394" width="7.33203125" style="388" customWidth="1"/>
    <col min="6395" max="6395" width="91.33203125" style="388" customWidth="1"/>
    <col min="6396" max="6398" width="23" style="388" customWidth="1"/>
    <col min="6399" max="6401" width="24.44140625" style="388" customWidth="1"/>
    <col min="6402" max="6402" width="16.44140625" style="388" customWidth="1"/>
    <col min="6403" max="6649" width="8.88671875" style="388"/>
    <col min="6650" max="6650" width="7.33203125" style="388" customWidth="1"/>
    <col min="6651" max="6651" width="91.33203125" style="388" customWidth="1"/>
    <col min="6652" max="6654" width="23" style="388" customWidth="1"/>
    <col min="6655" max="6657" width="24.44140625" style="388" customWidth="1"/>
    <col min="6658" max="6658" width="16.44140625" style="388" customWidth="1"/>
    <col min="6659" max="6905" width="8.88671875" style="388"/>
    <col min="6906" max="6906" width="7.33203125" style="388" customWidth="1"/>
    <col min="6907" max="6907" width="91.33203125" style="388" customWidth="1"/>
    <col min="6908" max="6910" width="23" style="388" customWidth="1"/>
    <col min="6911" max="6913" width="24.44140625" style="388" customWidth="1"/>
    <col min="6914" max="6914" width="16.44140625" style="388" customWidth="1"/>
    <col min="6915" max="7161" width="8.88671875" style="388"/>
    <col min="7162" max="7162" width="7.33203125" style="388" customWidth="1"/>
    <col min="7163" max="7163" width="91.33203125" style="388" customWidth="1"/>
    <col min="7164" max="7166" width="23" style="388" customWidth="1"/>
    <col min="7167" max="7169" width="24.44140625" style="388" customWidth="1"/>
    <col min="7170" max="7170" width="16.44140625" style="388" customWidth="1"/>
    <col min="7171" max="7417" width="8.88671875" style="388"/>
    <col min="7418" max="7418" width="7.33203125" style="388" customWidth="1"/>
    <col min="7419" max="7419" width="91.33203125" style="388" customWidth="1"/>
    <col min="7420" max="7422" width="23" style="388" customWidth="1"/>
    <col min="7423" max="7425" width="24.44140625" style="388" customWidth="1"/>
    <col min="7426" max="7426" width="16.44140625" style="388" customWidth="1"/>
    <col min="7427" max="7673" width="8.88671875" style="388"/>
    <col min="7674" max="7674" width="7.33203125" style="388" customWidth="1"/>
    <col min="7675" max="7675" width="91.33203125" style="388" customWidth="1"/>
    <col min="7676" max="7678" width="23" style="388" customWidth="1"/>
    <col min="7679" max="7681" width="24.44140625" style="388" customWidth="1"/>
    <col min="7682" max="7682" width="16.44140625" style="388" customWidth="1"/>
    <col min="7683" max="7929" width="8.88671875" style="388"/>
    <col min="7930" max="7930" width="7.33203125" style="388" customWidth="1"/>
    <col min="7931" max="7931" width="91.33203125" style="388" customWidth="1"/>
    <col min="7932" max="7934" width="23" style="388" customWidth="1"/>
    <col min="7935" max="7937" width="24.44140625" style="388" customWidth="1"/>
    <col min="7938" max="7938" width="16.44140625" style="388" customWidth="1"/>
    <col min="7939" max="8185" width="8.88671875" style="388"/>
    <col min="8186" max="8186" width="7.33203125" style="388" customWidth="1"/>
    <col min="8187" max="8187" width="91.33203125" style="388" customWidth="1"/>
    <col min="8188" max="8190" width="23" style="388" customWidth="1"/>
    <col min="8191" max="8193" width="24.44140625" style="388" customWidth="1"/>
    <col min="8194" max="8194" width="16.44140625" style="388" customWidth="1"/>
    <col min="8195" max="8441" width="8.88671875" style="388"/>
    <col min="8442" max="8442" width="7.33203125" style="388" customWidth="1"/>
    <col min="8443" max="8443" width="91.33203125" style="388" customWidth="1"/>
    <col min="8444" max="8446" width="23" style="388" customWidth="1"/>
    <col min="8447" max="8449" width="24.44140625" style="388" customWidth="1"/>
    <col min="8450" max="8450" width="16.44140625" style="388" customWidth="1"/>
    <col min="8451" max="8697" width="8.88671875" style="388"/>
    <col min="8698" max="8698" width="7.33203125" style="388" customWidth="1"/>
    <col min="8699" max="8699" width="91.33203125" style="388" customWidth="1"/>
    <col min="8700" max="8702" width="23" style="388" customWidth="1"/>
    <col min="8703" max="8705" width="24.44140625" style="388" customWidth="1"/>
    <col min="8706" max="8706" width="16.44140625" style="388" customWidth="1"/>
    <col min="8707" max="8953" width="8.88671875" style="388"/>
    <col min="8954" max="8954" width="7.33203125" style="388" customWidth="1"/>
    <col min="8955" max="8955" width="91.33203125" style="388" customWidth="1"/>
    <col min="8956" max="8958" width="23" style="388" customWidth="1"/>
    <col min="8959" max="8961" width="24.44140625" style="388" customWidth="1"/>
    <col min="8962" max="8962" width="16.44140625" style="388" customWidth="1"/>
    <col min="8963" max="9209" width="8.88671875" style="388"/>
    <col min="9210" max="9210" width="7.33203125" style="388" customWidth="1"/>
    <col min="9211" max="9211" width="91.33203125" style="388" customWidth="1"/>
    <col min="9212" max="9214" width="23" style="388" customWidth="1"/>
    <col min="9215" max="9217" width="24.44140625" style="388" customWidth="1"/>
    <col min="9218" max="9218" width="16.44140625" style="388" customWidth="1"/>
    <col min="9219" max="9465" width="8.88671875" style="388"/>
    <col min="9466" max="9466" width="7.33203125" style="388" customWidth="1"/>
    <col min="9467" max="9467" width="91.33203125" style="388" customWidth="1"/>
    <col min="9468" max="9470" width="23" style="388" customWidth="1"/>
    <col min="9471" max="9473" width="24.44140625" style="388" customWidth="1"/>
    <col min="9474" max="9474" width="16.44140625" style="388" customWidth="1"/>
    <col min="9475" max="9721" width="8.88671875" style="388"/>
    <col min="9722" max="9722" width="7.33203125" style="388" customWidth="1"/>
    <col min="9723" max="9723" width="91.33203125" style="388" customWidth="1"/>
    <col min="9724" max="9726" width="23" style="388" customWidth="1"/>
    <col min="9727" max="9729" width="24.44140625" style="388" customWidth="1"/>
    <col min="9730" max="9730" width="16.44140625" style="388" customWidth="1"/>
    <col min="9731" max="9977" width="8.88671875" style="388"/>
    <col min="9978" max="9978" width="7.33203125" style="388" customWidth="1"/>
    <col min="9979" max="9979" width="91.33203125" style="388" customWidth="1"/>
    <col min="9980" max="9982" width="23" style="388" customWidth="1"/>
    <col min="9983" max="9985" width="24.44140625" style="388" customWidth="1"/>
    <col min="9986" max="9986" width="16.44140625" style="388" customWidth="1"/>
    <col min="9987" max="10233" width="8.88671875" style="388"/>
    <col min="10234" max="10234" width="7.33203125" style="388" customWidth="1"/>
    <col min="10235" max="10235" width="91.33203125" style="388" customWidth="1"/>
    <col min="10236" max="10238" width="23" style="388" customWidth="1"/>
    <col min="10239" max="10241" width="24.44140625" style="388" customWidth="1"/>
    <col min="10242" max="10242" width="16.44140625" style="388" customWidth="1"/>
    <col min="10243" max="10489" width="8.88671875" style="388"/>
    <col min="10490" max="10490" width="7.33203125" style="388" customWidth="1"/>
    <col min="10491" max="10491" width="91.33203125" style="388" customWidth="1"/>
    <col min="10492" max="10494" width="23" style="388" customWidth="1"/>
    <col min="10495" max="10497" width="24.44140625" style="388" customWidth="1"/>
    <col min="10498" max="10498" width="16.44140625" style="388" customWidth="1"/>
    <col min="10499" max="10745" width="8.88671875" style="388"/>
    <col min="10746" max="10746" width="7.33203125" style="388" customWidth="1"/>
    <col min="10747" max="10747" width="91.33203125" style="388" customWidth="1"/>
    <col min="10748" max="10750" width="23" style="388" customWidth="1"/>
    <col min="10751" max="10753" width="24.44140625" style="388" customWidth="1"/>
    <col min="10754" max="10754" width="16.44140625" style="388" customWidth="1"/>
    <col min="10755" max="11001" width="8.88671875" style="388"/>
    <col min="11002" max="11002" width="7.33203125" style="388" customWidth="1"/>
    <col min="11003" max="11003" width="91.33203125" style="388" customWidth="1"/>
    <col min="11004" max="11006" width="23" style="388" customWidth="1"/>
    <col min="11007" max="11009" width="24.44140625" style="388" customWidth="1"/>
    <col min="11010" max="11010" width="16.44140625" style="388" customWidth="1"/>
    <col min="11011" max="11257" width="8.88671875" style="388"/>
    <col min="11258" max="11258" width="7.33203125" style="388" customWidth="1"/>
    <col min="11259" max="11259" width="91.33203125" style="388" customWidth="1"/>
    <col min="11260" max="11262" width="23" style="388" customWidth="1"/>
    <col min="11263" max="11265" width="24.44140625" style="388" customWidth="1"/>
    <col min="11266" max="11266" width="16.44140625" style="388" customWidth="1"/>
    <col min="11267" max="11513" width="8.88671875" style="388"/>
    <col min="11514" max="11514" width="7.33203125" style="388" customWidth="1"/>
    <col min="11515" max="11515" width="91.33203125" style="388" customWidth="1"/>
    <col min="11516" max="11518" width="23" style="388" customWidth="1"/>
    <col min="11519" max="11521" width="24.44140625" style="388" customWidth="1"/>
    <col min="11522" max="11522" width="16.44140625" style="388" customWidth="1"/>
    <col min="11523" max="11769" width="8.88671875" style="388"/>
    <col min="11770" max="11770" width="7.33203125" style="388" customWidth="1"/>
    <col min="11771" max="11771" width="91.33203125" style="388" customWidth="1"/>
    <col min="11772" max="11774" width="23" style="388" customWidth="1"/>
    <col min="11775" max="11777" width="24.44140625" style="388" customWidth="1"/>
    <col min="11778" max="11778" width="16.44140625" style="388" customWidth="1"/>
    <col min="11779" max="12025" width="8.88671875" style="388"/>
    <col min="12026" max="12026" width="7.33203125" style="388" customWidth="1"/>
    <col min="12027" max="12027" width="91.33203125" style="388" customWidth="1"/>
    <col min="12028" max="12030" width="23" style="388" customWidth="1"/>
    <col min="12031" max="12033" width="24.44140625" style="388" customWidth="1"/>
    <col min="12034" max="12034" width="16.44140625" style="388" customWidth="1"/>
    <col min="12035" max="12281" width="8.88671875" style="388"/>
    <col min="12282" max="12282" width="7.33203125" style="388" customWidth="1"/>
    <col min="12283" max="12283" width="91.33203125" style="388" customWidth="1"/>
    <col min="12284" max="12286" width="23" style="388" customWidth="1"/>
    <col min="12287" max="12289" width="24.44140625" style="388" customWidth="1"/>
    <col min="12290" max="12290" width="16.44140625" style="388" customWidth="1"/>
    <col min="12291" max="12537" width="8.88671875" style="388"/>
    <col min="12538" max="12538" width="7.33203125" style="388" customWidth="1"/>
    <col min="12539" max="12539" width="91.33203125" style="388" customWidth="1"/>
    <col min="12540" max="12542" width="23" style="388" customWidth="1"/>
    <col min="12543" max="12545" width="24.44140625" style="388" customWidth="1"/>
    <col min="12546" max="12546" width="16.44140625" style="388" customWidth="1"/>
    <col min="12547" max="12793" width="8.88671875" style="388"/>
    <col min="12794" max="12794" width="7.33203125" style="388" customWidth="1"/>
    <col min="12795" max="12795" width="91.33203125" style="388" customWidth="1"/>
    <col min="12796" max="12798" width="23" style="388" customWidth="1"/>
    <col min="12799" max="12801" width="24.44140625" style="388" customWidth="1"/>
    <col min="12802" max="12802" width="16.44140625" style="388" customWidth="1"/>
    <col min="12803" max="13049" width="8.88671875" style="388"/>
    <col min="13050" max="13050" width="7.33203125" style="388" customWidth="1"/>
    <col min="13051" max="13051" width="91.33203125" style="388" customWidth="1"/>
    <col min="13052" max="13054" width="23" style="388" customWidth="1"/>
    <col min="13055" max="13057" width="24.44140625" style="388" customWidth="1"/>
    <col min="13058" max="13058" width="16.44140625" style="388" customWidth="1"/>
    <col min="13059" max="13305" width="8.88671875" style="388"/>
    <col min="13306" max="13306" width="7.33203125" style="388" customWidth="1"/>
    <col min="13307" max="13307" width="91.33203125" style="388" customWidth="1"/>
    <col min="13308" max="13310" width="23" style="388" customWidth="1"/>
    <col min="13311" max="13313" width="24.44140625" style="388" customWidth="1"/>
    <col min="13314" max="13314" width="16.44140625" style="388" customWidth="1"/>
    <col min="13315" max="13561" width="8.88671875" style="388"/>
    <col min="13562" max="13562" width="7.33203125" style="388" customWidth="1"/>
    <col min="13563" max="13563" width="91.33203125" style="388" customWidth="1"/>
    <col min="13564" max="13566" width="23" style="388" customWidth="1"/>
    <col min="13567" max="13569" width="24.44140625" style="388" customWidth="1"/>
    <col min="13570" max="13570" width="16.44140625" style="388" customWidth="1"/>
    <col min="13571" max="13817" width="8.88671875" style="388"/>
    <col min="13818" max="13818" width="7.33203125" style="388" customWidth="1"/>
    <col min="13819" max="13819" width="91.33203125" style="388" customWidth="1"/>
    <col min="13820" max="13822" width="23" style="388" customWidth="1"/>
    <col min="13823" max="13825" width="24.44140625" style="388" customWidth="1"/>
    <col min="13826" max="13826" width="16.44140625" style="388" customWidth="1"/>
    <col min="13827" max="14073" width="8.88671875" style="388"/>
    <col min="14074" max="14074" width="7.33203125" style="388" customWidth="1"/>
    <col min="14075" max="14075" width="91.33203125" style="388" customWidth="1"/>
    <col min="14076" max="14078" width="23" style="388" customWidth="1"/>
    <col min="14079" max="14081" width="24.44140625" style="388" customWidth="1"/>
    <col min="14082" max="14082" width="16.44140625" style="388" customWidth="1"/>
    <col min="14083" max="14329" width="8.88671875" style="388"/>
    <col min="14330" max="14330" width="7.33203125" style="388" customWidth="1"/>
    <col min="14331" max="14331" width="91.33203125" style="388" customWidth="1"/>
    <col min="14332" max="14334" width="23" style="388" customWidth="1"/>
    <col min="14335" max="14337" width="24.44140625" style="388" customWidth="1"/>
    <col min="14338" max="14338" width="16.44140625" style="388" customWidth="1"/>
    <col min="14339" max="14585" width="8.88671875" style="388"/>
    <col min="14586" max="14586" width="7.33203125" style="388" customWidth="1"/>
    <col min="14587" max="14587" width="91.33203125" style="388" customWidth="1"/>
    <col min="14588" max="14590" width="23" style="388" customWidth="1"/>
    <col min="14591" max="14593" width="24.44140625" style="388" customWidth="1"/>
    <col min="14594" max="14594" width="16.44140625" style="388" customWidth="1"/>
    <col min="14595" max="14841" width="8.88671875" style="388"/>
    <col min="14842" max="14842" width="7.33203125" style="388" customWidth="1"/>
    <col min="14843" max="14843" width="91.33203125" style="388" customWidth="1"/>
    <col min="14844" max="14846" width="23" style="388" customWidth="1"/>
    <col min="14847" max="14849" width="24.44140625" style="388" customWidth="1"/>
    <col min="14850" max="14850" width="16.44140625" style="388" customWidth="1"/>
    <col min="14851" max="15097" width="8.88671875" style="388"/>
    <col min="15098" max="15098" width="7.33203125" style="388" customWidth="1"/>
    <col min="15099" max="15099" width="91.33203125" style="388" customWidth="1"/>
    <col min="15100" max="15102" width="23" style="388" customWidth="1"/>
    <col min="15103" max="15105" width="24.44140625" style="388" customWidth="1"/>
    <col min="15106" max="15106" width="16.44140625" style="388" customWidth="1"/>
    <col min="15107" max="15353" width="8.88671875" style="388"/>
    <col min="15354" max="15354" width="7.33203125" style="388" customWidth="1"/>
    <col min="15355" max="15355" width="91.33203125" style="388" customWidth="1"/>
    <col min="15356" max="15358" width="23" style="388" customWidth="1"/>
    <col min="15359" max="15361" width="24.44140625" style="388" customWidth="1"/>
    <col min="15362" max="15362" width="16.44140625" style="388" customWidth="1"/>
    <col min="15363" max="15609" width="8.88671875" style="388"/>
    <col min="15610" max="15610" width="7.33203125" style="388" customWidth="1"/>
    <col min="15611" max="15611" width="91.33203125" style="388" customWidth="1"/>
    <col min="15612" max="15614" width="23" style="388" customWidth="1"/>
    <col min="15615" max="15617" width="24.44140625" style="388" customWidth="1"/>
    <col min="15618" max="15618" width="16.44140625" style="388" customWidth="1"/>
    <col min="15619" max="15865" width="8.88671875" style="388"/>
    <col min="15866" max="15866" width="7.33203125" style="388" customWidth="1"/>
    <col min="15867" max="15867" width="91.33203125" style="388" customWidth="1"/>
    <col min="15868" max="15870" width="23" style="388" customWidth="1"/>
    <col min="15871" max="15873" width="24.44140625" style="388" customWidth="1"/>
    <col min="15874" max="15874" width="16.44140625" style="388" customWidth="1"/>
    <col min="15875" max="16121" width="8.88671875" style="388"/>
    <col min="16122" max="16122" width="7.33203125" style="388" customWidth="1"/>
    <col min="16123" max="16123" width="91.33203125" style="388" customWidth="1"/>
    <col min="16124" max="16126" width="23" style="388" customWidth="1"/>
    <col min="16127" max="16129" width="24.44140625" style="388" customWidth="1"/>
    <col min="16130" max="16130" width="16.44140625" style="388" customWidth="1"/>
    <col min="16131" max="16384" width="8.88671875" style="388"/>
  </cols>
  <sheetData>
    <row r="1" spans="1:4" ht="18" x14ac:dyDescent="0.35">
      <c r="A1" s="387"/>
      <c r="B1" s="387"/>
      <c r="C1" s="387"/>
      <c r="D1" s="72" t="s">
        <v>445</v>
      </c>
    </row>
    <row r="2" spans="1:4" ht="12.75" customHeight="1" x14ac:dyDescent="0.35">
      <c r="A2" s="387"/>
      <c r="B2" s="387"/>
      <c r="C2" s="387"/>
      <c r="D2" s="387"/>
    </row>
    <row r="3" spans="1:4" ht="42.75" customHeight="1" x14ac:dyDescent="0.3">
      <c r="A3" s="1219" t="s">
        <v>1058</v>
      </c>
      <c r="B3" s="1219"/>
      <c r="C3" s="1219"/>
      <c r="D3" s="1219"/>
    </row>
    <row r="4" spans="1:4" s="13" customFormat="1" ht="27" customHeight="1" x14ac:dyDescent="0.35">
      <c r="A4" s="12" t="s">
        <v>1145</v>
      </c>
      <c r="B4" s="12"/>
      <c r="C4" s="12"/>
      <c r="D4" s="12"/>
    </row>
    <row r="5" spans="1:4" s="11" customFormat="1" ht="19.5" customHeight="1" x14ac:dyDescent="0.35">
      <c r="A5" s="14" t="s">
        <v>345</v>
      </c>
      <c r="B5" s="15"/>
      <c r="C5" s="15"/>
      <c r="D5" s="15"/>
    </row>
    <row r="6" spans="1:4" s="1" customFormat="1" ht="37.5" customHeight="1" x14ac:dyDescent="0.35">
      <c r="A6" s="1184" t="s">
        <v>484</v>
      </c>
      <c r="B6" s="1184"/>
      <c r="C6" s="1184"/>
      <c r="D6" s="16"/>
    </row>
    <row r="7" spans="1:4" s="1" customFormat="1" ht="17.25" customHeight="1" x14ac:dyDescent="0.35">
      <c r="A7" s="16" t="s">
        <v>281</v>
      </c>
      <c r="B7" s="16"/>
      <c r="C7" s="16"/>
      <c r="D7" s="16"/>
    </row>
    <row r="8" spans="1:4" ht="18" x14ac:dyDescent="0.35">
      <c r="A8" s="389"/>
      <c r="B8" s="387"/>
      <c r="C8" s="387"/>
      <c r="D8" s="387"/>
    </row>
    <row r="9" spans="1:4" s="390" customFormat="1" ht="15.75" customHeight="1" x14ac:dyDescent="0.3">
      <c r="A9" s="1206" t="s">
        <v>282</v>
      </c>
      <c r="B9" s="1206" t="s">
        <v>385</v>
      </c>
      <c r="C9" s="1206" t="s">
        <v>383</v>
      </c>
      <c r="D9" s="1206" t="s">
        <v>349</v>
      </c>
    </row>
    <row r="10" spans="1:4" s="390" customFormat="1" ht="15.75" customHeight="1" x14ac:dyDescent="0.3">
      <c r="A10" s="1206"/>
      <c r="B10" s="1206"/>
      <c r="C10" s="1206"/>
      <c r="D10" s="1206"/>
    </row>
    <row r="11" spans="1:4" s="390" customFormat="1" ht="15.75" customHeight="1" x14ac:dyDescent="0.3">
      <c r="A11" s="1206"/>
      <c r="B11" s="1206"/>
      <c r="C11" s="1206"/>
      <c r="D11" s="1206"/>
    </row>
    <row r="12" spans="1:4" s="390" customFormat="1" x14ac:dyDescent="0.3">
      <c r="A12" s="627">
        <v>1</v>
      </c>
      <c r="B12" s="627">
        <v>2</v>
      </c>
      <c r="C12" s="627">
        <v>3</v>
      </c>
      <c r="D12" s="627">
        <v>4</v>
      </c>
    </row>
    <row r="13" spans="1:4" s="397" customFormat="1" ht="18" x14ac:dyDescent="0.35">
      <c r="A13" s="644">
        <v>1</v>
      </c>
      <c r="B13" s="645" t="s">
        <v>790</v>
      </c>
      <c r="C13" s="646"/>
      <c r="D13" s="369">
        <v>15000</v>
      </c>
    </row>
    <row r="14" spans="1:4" s="397" customFormat="1" ht="36" x14ac:dyDescent="0.35">
      <c r="A14" s="644">
        <v>2</v>
      </c>
      <c r="B14" s="645" t="s">
        <v>791</v>
      </c>
      <c r="C14" s="646"/>
      <c r="D14" s="369">
        <v>3000</v>
      </c>
    </row>
    <row r="15" spans="1:4" s="397" customFormat="1" ht="18" x14ac:dyDescent="0.35">
      <c r="A15" s="644"/>
      <c r="B15" s="645"/>
      <c r="C15" s="646"/>
      <c r="D15" s="647"/>
    </row>
    <row r="16" spans="1:4" s="397" customFormat="1" ht="18" x14ac:dyDescent="0.35">
      <c r="A16" s="644"/>
      <c r="B16" s="645"/>
      <c r="C16" s="646"/>
      <c r="D16" s="647"/>
    </row>
    <row r="17" spans="1:10" s="397" customFormat="1" ht="18" x14ac:dyDescent="0.35">
      <c r="A17" s="644"/>
      <c r="B17" s="645"/>
      <c r="C17" s="646"/>
      <c r="D17" s="647"/>
    </row>
    <row r="18" spans="1:10" s="397" customFormat="1" ht="18" x14ac:dyDescent="0.35">
      <c r="A18" s="644"/>
      <c r="B18" s="645"/>
      <c r="C18" s="646"/>
      <c r="D18" s="647"/>
    </row>
    <row r="19" spans="1:10" ht="17.399999999999999" x14ac:dyDescent="0.3">
      <c r="A19" s="648"/>
      <c r="B19" s="264" t="s">
        <v>295</v>
      </c>
      <c r="C19" s="323" t="s">
        <v>305</v>
      </c>
      <c r="D19" s="337">
        <f>SUM(D13:D18)</f>
        <v>18000</v>
      </c>
    </row>
    <row r="20" spans="1:10" ht="17.399999999999999" x14ac:dyDescent="0.3">
      <c r="A20" s="623"/>
      <c r="B20" s="624"/>
      <c r="C20" s="625"/>
      <c r="D20" s="602"/>
    </row>
    <row r="21" spans="1:10" ht="17.399999999999999" x14ac:dyDescent="0.3">
      <c r="A21" s="623"/>
      <c r="B21" s="624"/>
      <c r="C21" s="625"/>
      <c r="D21" s="602"/>
    </row>
    <row r="22" spans="1:10" ht="18" x14ac:dyDescent="0.3">
      <c r="A22" s="34" t="s">
        <v>671</v>
      </c>
      <c r="B22" s="35"/>
      <c r="C22" s="115"/>
      <c r="D22" s="115" t="s">
        <v>1143</v>
      </c>
    </row>
    <row r="23" spans="1:10" x14ac:dyDescent="0.3">
      <c r="A23" s="249"/>
      <c r="B23" s="66"/>
      <c r="C23" s="67" t="s">
        <v>131</v>
      </c>
      <c r="D23" s="67" t="s">
        <v>132</v>
      </c>
    </row>
    <row r="24" spans="1:10" s="536" customFormat="1" ht="17.399999999999999" x14ac:dyDescent="0.3">
      <c r="A24" s="66"/>
      <c r="B24" s="63"/>
      <c r="C24" s="63"/>
      <c r="D24" s="63"/>
      <c r="E24" s="388"/>
      <c r="F24" s="388"/>
      <c r="G24" s="388"/>
      <c r="H24" s="388"/>
      <c r="I24" s="388"/>
      <c r="J24" s="388"/>
    </row>
    <row r="25" spans="1:10" s="536" customFormat="1" ht="18" x14ac:dyDescent="0.3">
      <c r="A25" s="34" t="s">
        <v>133</v>
      </c>
      <c r="B25" s="35"/>
      <c r="C25" s="115"/>
      <c r="D25" s="115" t="s">
        <v>1144</v>
      </c>
      <c r="E25" s="388"/>
      <c r="F25" s="388"/>
      <c r="G25" s="388"/>
      <c r="H25" s="388"/>
      <c r="I25" s="388"/>
      <c r="J25" s="388"/>
    </row>
    <row r="26" spans="1:10" s="536" customFormat="1" ht="17.399999999999999" x14ac:dyDescent="0.3">
      <c r="A26" s="249"/>
      <c r="B26" s="66"/>
      <c r="C26" s="67" t="s">
        <v>131</v>
      </c>
      <c r="D26" s="67" t="s">
        <v>132</v>
      </c>
      <c r="E26" s="388"/>
      <c r="F26" s="388"/>
      <c r="G26" s="388"/>
      <c r="H26" s="388"/>
      <c r="I26" s="388"/>
      <c r="J26" s="388"/>
    </row>
    <row r="27" spans="1:10" s="536" customFormat="1" ht="17.399999999999999" x14ac:dyDescent="0.3">
      <c r="A27" s="388"/>
      <c r="B27" s="388"/>
      <c r="C27" s="388"/>
      <c r="D27" s="388"/>
      <c r="E27" s="388"/>
      <c r="F27" s="388"/>
      <c r="G27" s="388"/>
      <c r="H27" s="388"/>
      <c r="I27" s="388"/>
      <c r="J27" s="388"/>
    </row>
    <row r="190" spans="1:10" s="606" customFormat="1" ht="18" x14ac:dyDescent="0.35">
      <c r="A190" s="388"/>
      <c r="B190" s="388"/>
      <c r="C190" s="388"/>
      <c r="D190" s="388"/>
      <c r="E190" s="388"/>
      <c r="F190" s="388"/>
      <c r="G190" s="388"/>
      <c r="H190" s="388"/>
      <c r="I190" s="388"/>
      <c r="J190" s="388"/>
    </row>
    <row r="191" spans="1:10" s="606" customFormat="1" ht="18" x14ac:dyDescent="0.35">
      <c r="A191" s="388"/>
      <c r="B191" s="388"/>
      <c r="C191" s="388"/>
      <c r="D191" s="388"/>
      <c r="E191" s="388"/>
      <c r="F191" s="388"/>
      <c r="G191" s="388"/>
      <c r="H191" s="388"/>
      <c r="I191" s="388"/>
      <c r="J191" s="388"/>
    </row>
    <row r="192" spans="1:10" s="606" customFormat="1" ht="18" x14ac:dyDescent="0.35">
      <c r="A192" s="388"/>
      <c r="B192" s="388"/>
      <c r="C192" s="388"/>
      <c r="D192" s="388"/>
      <c r="E192" s="388"/>
      <c r="F192" s="388"/>
      <c r="G192" s="388"/>
      <c r="H192" s="388"/>
      <c r="I192" s="388"/>
      <c r="J192" s="388"/>
    </row>
    <row r="193" spans="1:10" s="606" customFormat="1" ht="18" x14ac:dyDescent="0.35">
      <c r="A193" s="388"/>
      <c r="B193" s="388"/>
      <c r="C193" s="388"/>
      <c r="D193" s="388"/>
      <c r="E193" s="388"/>
      <c r="F193" s="388"/>
      <c r="G193" s="388"/>
      <c r="H193" s="388"/>
      <c r="I193" s="388"/>
      <c r="J193" s="388"/>
    </row>
    <row r="194" spans="1:10" s="606" customFormat="1" ht="18" x14ac:dyDescent="0.35">
      <c r="A194" s="388"/>
      <c r="B194" s="388"/>
      <c r="C194" s="388"/>
      <c r="D194" s="388"/>
      <c r="E194" s="388"/>
      <c r="F194" s="388"/>
      <c r="G194" s="388"/>
      <c r="H194" s="388"/>
      <c r="I194" s="388"/>
      <c r="J194" s="388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K28"/>
  <sheetViews>
    <sheetView view="pageBreakPreview" zoomScale="80" zoomScaleSheetLayoutView="80" workbookViewId="0">
      <selection activeCell="W22" sqref="W22"/>
    </sheetView>
  </sheetViews>
  <sheetFormatPr defaultColWidth="8.88671875" defaultRowHeight="15.6" x14ac:dyDescent="0.3"/>
  <cols>
    <col min="1" max="1" width="7.33203125" style="388" customWidth="1"/>
    <col min="2" max="2" width="91.33203125" style="388" customWidth="1"/>
    <col min="3" max="3" width="17.44140625" style="388" customWidth="1"/>
    <col min="4" max="4" width="38.44140625" style="388" customWidth="1"/>
    <col min="5" max="7" width="20" style="388" customWidth="1"/>
    <col min="8" max="8" width="19" style="388" customWidth="1"/>
    <col min="9" max="9" width="15.6640625" style="388" customWidth="1"/>
    <col min="10" max="256" width="8.88671875" style="388"/>
    <col min="257" max="257" width="7.33203125" style="388" customWidth="1"/>
    <col min="258" max="258" width="91.33203125" style="388" customWidth="1"/>
    <col min="259" max="259" width="26.6640625" style="388" customWidth="1"/>
    <col min="260" max="260" width="42.6640625" style="388" customWidth="1"/>
    <col min="261" max="263" width="24.44140625" style="388" customWidth="1"/>
    <col min="264" max="512" width="8.88671875" style="388"/>
    <col min="513" max="513" width="7.33203125" style="388" customWidth="1"/>
    <col min="514" max="514" width="91.33203125" style="388" customWidth="1"/>
    <col min="515" max="515" width="26.6640625" style="388" customWidth="1"/>
    <col min="516" max="516" width="42.6640625" style="388" customWidth="1"/>
    <col min="517" max="519" width="24.44140625" style="388" customWidth="1"/>
    <col min="520" max="768" width="8.88671875" style="388"/>
    <col min="769" max="769" width="7.33203125" style="388" customWidth="1"/>
    <col min="770" max="770" width="91.33203125" style="388" customWidth="1"/>
    <col min="771" max="771" width="26.6640625" style="388" customWidth="1"/>
    <col min="772" max="772" width="42.6640625" style="388" customWidth="1"/>
    <col min="773" max="775" width="24.44140625" style="388" customWidth="1"/>
    <col min="776" max="1024" width="8.88671875" style="388"/>
    <col min="1025" max="1025" width="7.33203125" style="388" customWidth="1"/>
    <col min="1026" max="1026" width="91.33203125" style="388" customWidth="1"/>
    <col min="1027" max="1027" width="26.6640625" style="388" customWidth="1"/>
    <col min="1028" max="1028" width="42.6640625" style="388" customWidth="1"/>
    <col min="1029" max="1031" width="24.44140625" style="388" customWidth="1"/>
    <col min="1032" max="1280" width="8.88671875" style="388"/>
    <col min="1281" max="1281" width="7.33203125" style="388" customWidth="1"/>
    <col min="1282" max="1282" width="91.33203125" style="388" customWidth="1"/>
    <col min="1283" max="1283" width="26.6640625" style="388" customWidth="1"/>
    <col min="1284" max="1284" width="42.6640625" style="388" customWidth="1"/>
    <col min="1285" max="1287" width="24.44140625" style="388" customWidth="1"/>
    <col min="1288" max="1536" width="8.88671875" style="388"/>
    <col min="1537" max="1537" width="7.33203125" style="388" customWidth="1"/>
    <col min="1538" max="1538" width="91.33203125" style="388" customWidth="1"/>
    <col min="1539" max="1539" width="26.6640625" style="388" customWidth="1"/>
    <col min="1540" max="1540" width="42.6640625" style="388" customWidth="1"/>
    <col min="1541" max="1543" width="24.44140625" style="388" customWidth="1"/>
    <col min="1544" max="1792" width="8.88671875" style="388"/>
    <col min="1793" max="1793" width="7.33203125" style="388" customWidth="1"/>
    <col min="1794" max="1794" width="91.33203125" style="388" customWidth="1"/>
    <col min="1795" max="1795" width="26.6640625" style="388" customWidth="1"/>
    <col min="1796" max="1796" width="42.6640625" style="388" customWidth="1"/>
    <col min="1797" max="1799" width="24.44140625" style="388" customWidth="1"/>
    <col min="1800" max="2048" width="8.88671875" style="388"/>
    <col min="2049" max="2049" width="7.33203125" style="388" customWidth="1"/>
    <col min="2050" max="2050" width="91.33203125" style="388" customWidth="1"/>
    <col min="2051" max="2051" width="26.6640625" style="388" customWidth="1"/>
    <col min="2052" max="2052" width="42.6640625" style="388" customWidth="1"/>
    <col min="2053" max="2055" width="24.44140625" style="388" customWidth="1"/>
    <col min="2056" max="2304" width="8.88671875" style="388"/>
    <col min="2305" max="2305" width="7.33203125" style="388" customWidth="1"/>
    <col min="2306" max="2306" width="91.33203125" style="388" customWidth="1"/>
    <col min="2307" max="2307" width="26.6640625" style="388" customWidth="1"/>
    <col min="2308" max="2308" width="42.6640625" style="388" customWidth="1"/>
    <col min="2309" max="2311" width="24.44140625" style="388" customWidth="1"/>
    <col min="2312" max="2560" width="8.88671875" style="388"/>
    <col min="2561" max="2561" width="7.33203125" style="388" customWidth="1"/>
    <col min="2562" max="2562" width="91.33203125" style="388" customWidth="1"/>
    <col min="2563" max="2563" width="26.6640625" style="388" customWidth="1"/>
    <col min="2564" max="2564" width="42.6640625" style="388" customWidth="1"/>
    <col min="2565" max="2567" width="24.44140625" style="388" customWidth="1"/>
    <col min="2568" max="2816" width="8.88671875" style="388"/>
    <col min="2817" max="2817" width="7.33203125" style="388" customWidth="1"/>
    <col min="2818" max="2818" width="91.33203125" style="388" customWidth="1"/>
    <col min="2819" max="2819" width="26.6640625" style="388" customWidth="1"/>
    <col min="2820" max="2820" width="42.6640625" style="388" customWidth="1"/>
    <col min="2821" max="2823" width="24.44140625" style="388" customWidth="1"/>
    <col min="2824" max="3072" width="8.88671875" style="388"/>
    <col min="3073" max="3073" width="7.33203125" style="388" customWidth="1"/>
    <col min="3074" max="3074" width="91.33203125" style="388" customWidth="1"/>
    <col min="3075" max="3075" width="26.6640625" style="388" customWidth="1"/>
    <col min="3076" max="3076" width="42.6640625" style="388" customWidth="1"/>
    <col min="3077" max="3079" width="24.44140625" style="388" customWidth="1"/>
    <col min="3080" max="3328" width="8.88671875" style="388"/>
    <col min="3329" max="3329" width="7.33203125" style="388" customWidth="1"/>
    <col min="3330" max="3330" width="91.33203125" style="388" customWidth="1"/>
    <col min="3331" max="3331" width="26.6640625" style="388" customWidth="1"/>
    <col min="3332" max="3332" width="42.6640625" style="388" customWidth="1"/>
    <col min="3333" max="3335" width="24.44140625" style="388" customWidth="1"/>
    <col min="3336" max="3584" width="8.88671875" style="388"/>
    <col min="3585" max="3585" width="7.33203125" style="388" customWidth="1"/>
    <col min="3586" max="3586" width="91.33203125" style="388" customWidth="1"/>
    <col min="3587" max="3587" width="26.6640625" style="388" customWidth="1"/>
    <col min="3588" max="3588" width="42.6640625" style="388" customWidth="1"/>
    <col min="3589" max="3591" width="24.44140625" style="388" customWidth="1"/>
    <col min="3592" max="3840" width="8.88671875" style="388"/>
    <col min="3841" max="3841" width="7.33203125" style="388" customWidth="1"/>
    <col min="3842" max="3842" width="91.33203125" style="388" customWidth="1"/>
    <col min="3843" max="3843" width="26.6640625" style="388" customWidth="1"/>
    <col min="3844" max="3844" width="42.6640625" style="388" customWidth="1"/>
    <col min="3845" max="3847" width="24.44140625" style="388" customWidth="1"/>
    <col min="3848" max="4096" width="8.88671875" style="388"/>
    <col min="4097" max="4097" width="7.33203125" style="388" customWidth="1"/>
    <col min="4098" max="4098" width="91.33203125" style="388" customWidth="1"/>
    <col min="4099" max="4099" width="26.6640625" style="388" customWidth="1"/>
    <col min="4100" max="4100" width="42.6640625" style="388" customWidth="1"/>
    <col min="4101" max="4103" width="24.44140625" style="388" customWidth="1"/>
    <col min="4104" max="4352" width="8.88671875" style="388"/>
    <col min="4353" max="4353" width="7.33203125" style="388" customWidth="1"/>
    <col min="4354" max="4354" width="91.33203125" style="388" customWidth="1"/>
    <col min="4355" max="4355" width="26.6640625" style="388" customWidth="1"/>
    <col min="4356" max="4356" width="42.6640625" style="388" customWidth="1"/>
    <col min="4357" max="4359" width="24.44140625" style="388" customWidth="1"/>
    <col min="4360" max="4608" width="8.88671875" style="388"/>
    <col min="4609" max="4609" width="7.33203125" style="388" customWidth="1"/>
    <col min="4610" max="4610" width="91.33203125" style="388" customWidth="1"/>
    <col min="4611" max="4611" width="26.6640625" style="388" customWidth="1"/>
    <col min="4612" max="4612" width="42.6640625" style="388" customWidth="1"/>
    <col min="4613" max="4615" width="24.44140625" style="388" customWidth="1"/>
    <col min="4616" max="4864" width="8.88671875" style="388"/>
    <col min="4865" max="4865" width="7.33203125" style="388" customWidth="1"/>
    <col min="4866" max="4866" width="91.33203125" style="388" customWidth="1"/>
    <col min="4867" max="4867" width="26.6640625" style="388" customWidth="1"/>
    <col min="4868" max="4868" width="42.6640625" style="388" customWidth="1"/>
    <col min="4869" max="4871" width="24.44140625" style="388" customWidth="1"/>
    <col min="4872" max="5120" width="8.88671875" style="388"/>
    <col min="5121" max="5121" width="7.33203125" style="388" customWidth="1"/>
    <col min="5122" max="5122" width="91.33203125" style="388" customWidth="1"/>
    <col min="5123" max="5123" width="26.6640625" style="388" customWidth="1"/>
    <col min="5124" max="5124" width="42.6640625" style="388" customWidth="1"/>
    <col min="5125" max="5127" width="24.44140625" style="388" customWidth="1"/>
    <col min="5128" max="5376" width="8.88671875" style="388"/>
    <col min="5377" max="5377" width="7.33203125" style="388" customWidth="1"/>
    <col min="5378" max="5378" width="91.33203125" style="388" customWidth="1"/>
    <col min="5379" max="5379" width="26.6640625" style="388" customWidth="1"/>
    <col min="5380" max="5380" width="42.6640625" style="388" customWidth="1"/>
    <col min="5381" max="5383" width="24.44140625" style="388" customWidth="1"/>
    <col min="5384" max="5632" width="8.88671875" style="388"/>
    <col min="5633" max="5633" width="7.33203125" style="388" customWidth="1"/>
    <col min="5634" max="5634" width="91.33203125" style="388" customWidth="1"/>
    <col min="5635" max="5635" width="26.6640625" style="388" customWidth="1"/>
    <col min="5636" max="5636" width="42.6640625" style="388" customWidth="1"/>
    <col min="5637" max="5639" width="24.44140625" style="388" customWidth="1"/>
    <col min="5640" max="5888" width="8.88671875" style="388"/>
    <col min="5889" max="5889" width="7.33203125" style="388" customWidth="1"/>
    <col min="5890" max="5890" width="91.33203125" style="388" customWidth="1"/>
    <col min="5891" max="5891" width="26.6640625" style="388" customWidth="1"/>
    <col min="5892" max="5892" width="42.6640625" style="388" customWidth="1"/>
    <col min="5893" max="5895" width="24.44140625" style="388" customWidth="1"/>
    <col min="5896" max="6144" width="8.88671875" style="388"/>
    <col min="6145" max="6145" width="7.33203125" style="388" customWidth="1"/>
    <col min="6146" max="6146" width="91.33203125" style="388" customWidth="1"/>
    <col min="6147" max="6147" width="26.6640625" style="388" customWidth="1"/>
    <col min="6148" max="6148" width="42.6640625" style="388" customWidth="1"/>
    <col min="6149" max="6151" width="24.44140625" style="388" customWidth="1"/>
    <col min="6152" max="6400" width="8.88671875" style="388"/>
    <col min="6401" max="6401" width="7.33203125" style="388" customWidth="1"/>
    <col min="6402" max="6402" width="91.33203125" style="388" customWidth="1"/>
    <col min="6403" max="6403" width="26.6640625" style="388" customWidth="1"/>
    <col min="6404" max="6404" width="42.6640625" style="388" customWidth="1"/>
    <col min="6405" max="6407" width="24.44140625" style="388" customWidth="1"/>
    <col min="6408" max="6656" width="8.88671875" style="388"/>
    <col min="6657" max="6657" width="7.33203125" style="388" customWidth="1"/>
    <col min="6658" max="6658" width="91.33203125" style="388" customWidth="1"/>
    <col min="6659" max="6659" width="26.6640625" style="388" customWidth="1"/>
    <col min="6660" max="6660" width="42.6640625" style="388" customWidth="1"/>
    <col min="6661" max="6663" width="24.44140625" style="388" customWidth="1"/>
    <col min="6664" max="6912" width="8.88671875" style="388"/>
    <col min="6913" max="6913" width="7.33203125" style="388" customWidth="1"/>
    <col min="6914" max="6914" width="91.33203125" style="388" customWidth="1"/>
    <col min="6915" max="6915" width="26.6640625" style="388" customWidth="1"/>
    <col min="6916" max="6916" width="42.6640625" style="388" customWidth="1"/>
    <col min="6917" max="6919" width="24.44140625" style="388" customWidth="1"/>
    <col min="6920" max="7168" width="8.88671875" style="388"/>
    <col min="7169" max="7169" width="7.33203125" style="388" customWidth="1"/>
    <col min="7170" max="7170" width="91.33203125" style="388" customWidth="1"/>
    <col min="7171" max="7171" width="26.6640625" style="388" customWidth="1"/>
    <col min="7172" max="7172" width="42.6640625" style="388" customWidth="1"/>
    <col min="7173" max="7175" width="24.44140625" style="388" customWidth="1"/>
    <col min="7176" max="7424" width="8.88671875" style="388"/>
    <col min="7425" max="7425" width="7.33203125" style="388" customWidth="1"/>
    <col min="7426" max="7426" width="91.33203125" style="388" customWidth="1"/>
    <col min="7427" max="7427" width="26.6640625" style="388" customWidth="1"/>
    <col min="7428" max="7428" width="42.6640625" style="388" customWidth="1"/>
    <col min="7429" max="7431" width="24.44140625" style="388" customWidth="1"/>
    <col min="7432" max="7680" width="8.88671875" style="388"/>
    <col min="7681" max="7681" width="7.33203125" style="388" customWidth="1"/>
    <col min="7682" max="7682" width="91.33203125" style="388" customWidth="1"/>
    <col min="7683" max="7683" width="26.6640625" style="388" customWidth="1"/>
    <col min="7684" max="7684" width="42.6640625" style="388" customWidth="1"/>
    <col min="7685" max="7687" width="24.44140625" style="388" customWidth="1"/>
    <col min="7688" max="7936" width="8.88671875" style="388"/>
    <col min="7937" max="7937" width="7.33203125" style="388" customWidth="1"/>
    <col min="7938" max="7938" width="91.33203125" style="388" customWidth="1"/>
    <col min="7939" max="7939" width="26.6640625" style="388" customWidth="1"/>
    <col min="7940" max="7940" width="42.6640625" style="388" customWidth="1"/>
    <col min="7941" max="7943" width="24.44140625" style="388" customWidth="1"/>
    <col min="7944" max="8192" width="8.88671875" style="388"/>
    <col min="8193" max="8193" width="7.33203125" style="388" customWidth="1"/>
    <col min="8194" max="8194" width="91.33203125" style="388" customWidth="1"/>
    <col min="8195" max="8195" width="26.6640625" style="388" customWidth="1"/>
    <col min="8196" max="8196" width="42.6640625" style="388" customWidth="1"/>
    <col min="8197" max="8199" width="24.44140625" style="388" customWidth="1"/>
    <col min="8200" max="8448" width="8.88671875" style="388"/>
    <col min="8449" max="8449" width="7.33203125" style="388" customWidth="1"/>
    <col min="8450" max="8450" width="91.33203125" style="388" customWidth="1"/>
    <col min="8451" max="8451" width="26.6640625" style="388" customWidth="1"/>
    <col min="8452" max="8452" width="42.6640625" style="388" customWidth="1"/>
    <col min="8453" max="8455" width="24.44140625" style="388" customWidth="1"/>
    <col min="8456" max="8704" width="8.88671875" style="388"/>
    <col min="8705" max="8705" width="7.33203125" style="388" customWidth="1"/>
    <col min="8706" max="8706" width="91.33203125" style="388" customWidth="1"/>
    <col min="8707" max="8707" width="26.6640625" style="388" customWidth="1"/>
    <col min="8708" max="8708" width="42.6640625" style="388" customWidth="1"/>
    <col min="8709" max="8711" width="24.44140625" style="388" customWidth="1"/>
    <col min="8712" max="8960" width="8.88671875" style="388"/>
    <col min="8961" max="8961" width="7.33203125" style="388" customWidth="1"/>
    <col min="8962" max="8962" width="91.33203125" style="388" customWidth="1"/>
    <col min="8963" max="8963" width="26.6640625" style="388" customWidth="1"/>
    <col min="8964" max="8964" width="42.6640625" style="388" customWidth="1"/>
    <col min="8965" max="8967" width="24.44140625" style="388" customWidth="1"/>
    <col min="8968" max="9216" width="8.88671875" style="388"/>
    <col min="9217" max="9217" width="7.33203125" style="388" customWidth="1"/>
    <col min="9218" max="9218" width="91.33203125" style="388" customWidth="1"/>
    <col min="9219" max="9219" width="26.6640625" style="388" customWidth="1"/>
    <col min="9220" max="9220" width="42.6640625" style="388" customWidth="1"/>
    <col min="9221" max="9223" width="24.44140625" style="388" customWidth="1"/>
    <col min="9224" max="9472" width="8.88671875" style="388"/>
    <col min="9473" max="9473" width="7.33203125" style="388" customWidth="1"/>
    <col min="9474" max="9474" width="91.33203125" style="388" customWidth="1"/>
    <col min="9475" max="9475" width="26.6640625" style="388" customWidth="1"/>
    <col min="9476" max="9476" width="42.6640625" style="388" customWidth="1"/>
    <col min="9477" max="9479" width="24.44140625" style="388" customWidth="1"/>
    <col min="9480" max="9728" width="8.88671875" style="388"/>
    <col min="9729" max="9729" width="7.33203125" style="388" customWidth="1"/>
    <col min="9730" max="9730" width="91.33203125" style="388" customWidth="1"/>
    <col min="9731" max="9731" width="26.6640625" style="388" customWidth="1"/>
    <col min="9732" max="9732" width="42.6640625" style="388" customWidth="1"/>
    <col min="9733" max="9735" width="24.44140625" style="388" customWidth="1"/>
    <col min="9736" max="9984" width="8.88671875" style="388"/>
    <col min="9985" max="9985" width="7.33203125" style="388" customWidth="1"/>
    <col min="9986" max="9986" width="91.33203125" style="388" customWidth="1"/>
    <col min="9987" max="9987" width="26.6640625" style="388" customWidth="1"/>
    <col min="9988" max="9988" width="42.6640625" style="388" customWidth="1"/>
    <col min="9989" max="9991" width="24.44140625" style="388" customWidth="1"/>
    <col min="9992" max="10240" width="8.88671875" style="388"/>
    <col min="10241" max="10241" width="7.33203125" style="388" customWidth="1"/>
    <col min="10242" max="10242" width="91.33203125" style="388" customWidth="1"/>
    <col min="10243" max="10243" width="26.6640625" style="388" customWidth="1"/>
    <col min="10244" max="10244" width="42.6640625" style="388" customWidth="1"/>
    <col min="10245" max="10247" width="24.44140625" style="388" customWidth="1"/>
    <col min="10248" max="10496" width="8.88671875" style="388"/>
    <col min="10497" max="10497" width="7.33203125" style="388" customWidth="1"/>
    <col min="10498" max="10498" width="91.33203125" style="388" customWidth="1"/>
    <col min="10499" max="10499" width="26.6640625" style="388" customWidth="1"/>
    <col min="10500" max="10500" width="42.6640625" style="388" customWidth="1"/>
    <col min="10501" max="10503" width="24.44140625" style="388" customWidth="1"/>
    <col min="10504" max="10752" width="8.88671875" style="388"/>
    <col min="10753" max="10753" width="7.33203125" style="388" customWidth="1"/>
    <col min="10754" max="10754" width="91.33203125" style="388" customWidth="1"/>
    <col min="10755" max="10755" width="26.6640625" style="388" customWidth="1"/>
    <col min="10756" max="10756" width="42.6640625" style="388" customWidth="1"/>
    <col min="10757" max="10759" width="24.44140625" style="388" customWidth="1"/>
    <col min="10760" max="11008" width="8.88671875" style="388"/>
    <col min="11009" max="11009" width="7.33203125" style="388" customWidth="1"/>
    <col min="11010" max="11010" width="91.33203125" style="388" customWidth="1"/>
    <col min="11011" max="11011" width="26.6640625" style="388" customWidth="1"/>
    <col min="11012" max="11012" width="42.6640625" style="388" customWidth="1"/>
    <col min="11013" max="11015" width="24.44140625" style="388" customWidth="1"/>
    <col min="11016" max="11264" width="8.88671875" style="388"/>
    <col min="11265" max="11265" width="7.33203125" style="388" customWidth="1"/>
    <col min="11266" max="11266" width="91.33203125" style="388" customWidth="1"/>
    <col min="11267" max="11267" width="26.6640625" style="388" customWidth="1"/>
    <col min="11268" max="11268" width="42.6640625" style="388" customWidth="1"/>
    <col min="11269" max="11271" width="24.44140625" style="388" customWidth="1"/>
    <col min="11272" max="11520" width="8.88671875" style="388"/>
    <col min="11521" max="11521" width="7.33203125" style="388" customWidth="1"/>
    <col min="11522" max="11522" width="91.33203125" style="388" customWidth="1"/>
    <col min="11523" max="11523" width="26.6640625" style="388" customWidth="1"/>
    <col min="11524" max="11524" width="42.6640625" style="388" customWidth="1"/>
    <col min="11525" max="11527" width="24.44140625" style="388" customWidth="1"/>
    <col min="11528" max="11776" width="8.88671875" style="388"/>
    <col min="11777" max="11777" width="7.33203125" style="388" customWidth="1"/>
    <col min="11778" max="11778" width="91.33203125" style="388" customWidth="1"/>
    <col min="11779" max="11779" width="26.6640625" style="388" customWidth="1"/>
    <col min="11780" max="11780" width="42.6640625" style="388" customWidth="1"/>
    <col min="11781" max="11783" width="24.44140625" style="388" customWidth="1"/>
    <col min="11784" max="12032" width="8.88671875" style="388"/>
    <col min="12033" max="12033" width="7.33203125" style="388" customWidth="1"/>
    <col min="12034" max="12034" width="91.33203125" style="388" customWidth="1"/>
    <col min="12035" max="12035" width="26.6640625" style="388" customWidth="1"/>
    <col min="12036" max="12036" width="42.6640625" style="388" customWidth="1"/>
    <col min="12037" max="12039" width="24.44140625" style="388" customWidth="1"/>
    <col min="12040" max="12288" width="8.88671875" style="388"/>
    <col min="12289" max="12289" width="7.33203125" style="388" customWidth="1"/>
    <col min="12290" max="12290" width="91.33203125" style="388" customWidth="1"/>
    <col min="12291" max="12291" width="26.6640625" style="388" customWidth="1"/>
    <col min="12292" max="12292" width="42.6640625" style="388" customWidth="1"/>
    <col min="12293" max="12295" width="24.44140625" style="388" customWidth="1"/>
    <col min="12296" max="12544" width="8.88671875" style="388"/>
    <col min="12545" max="12545" width="7.33203125" style="388" customWidth="1"/>
    <col min="12546" max="12546" width="91.33203125" style="388" customWidth="1"/>
    <col min="12547" max="12547" width="26.6640625" style="388" customWidth="1"/>
    <col min="12548" max="12548" width="42.6640625" style="388" customWidth="1"/>
    <col min="12549" max="12551" width="24.44140625" style="388" customWidth="1"/>
    <col min="12552" max="12800" width="8.88671875" style="388"/>
    <col min="12801" max="12801" width="7.33203125" style="388" customWidth="1"/>
    <col min="12802" max="12802" width="91.33203125" style="388" customWidth="1"/>
    <col min="12803" max="12803" width="26.6640625" style="388" customWidth="1"/>
    <col min="12804" max="12804" width="42.6640625" style="388" customWidth="1"/>
    <col min="12805" max="12807" width="24.44140625" style="388" customWidth="1"/>
    <col min="12808" max="13056" width="8.88671875" style="388"/>
    <col min="13057" max="13057" width="7.33203125" style="388" customWidth="1"/>
    <col min="13058" max="13058" width="91.33203125" style="388" customWidth="1"/>
    <col min="13059" max="13059" width="26.6640625" style="388" customWidth="1"/>
    <col min="13060" max="13060" width="42.6640625" style="388" customWidth="1"/>
    <col min="13061" max="13063" width="24.44140625" style="388" customWidth="1"/>
    <col min="13064" max="13312" width="8.88671875" style="388"/>
    <col min="13313" max="13313" width="7.33203125" style="388" customWidth="1"/>
    <col min="13314" max="13314" width="91.33203125" style="388" customWidth="1"/>
    <col min="13315" max="13315" width="26.6640625" style="388" customWidth="1"/>
    <col min="13316" max="13316" width="42.6640625" style="388" customWidth="1"/>
    <col min="13317" max="13319" width="24.44140625" style="388" customWidth="1"/>
    <col min="13320" max="13568" width="8.88671875" style="388"/>
    <col min="13569" max="13569" width="7.33203125" style="388" customWidth="1"/>
    <col min="13570" max="13570" width="91.33203125" style="388" customWidth="1"/>
    <col min="13571" max="13571" width="26.6640625" style="388" customWidth="1"/>
    <col min="13572" max="13572" width="42.6640625" style="388" customWidth="1"/>
    <col min="13573" max="13575" width="24.44140625" style="388" customWidth="1"/>
    <col min="13576" max="13824" width="8.88671875" style="388"/>
    <col min="13825" max="13825" width="7.33203125" style="388" customWidth="1"/>
    <col min="13826" max="13826" width="91.33203125" style="388" customWidth="1"/>
    <col min="13827" max="13827" width="26.6640625" style="388" customWidth="1"/>
    <col min="13828" max="13828" width="42.6640625" style="388" customWidth="1"/>
    <col min="13829" max="13831" width="24.44140625" style="388" customWidth="1"/>
    <col min="13832" max="14080" width="8.88671875" style="388"/>
    <col min="14081" max="14081" width="7.33203125" style="388" customWidth="1"/>
    <col min="14082" max="14082" width="91.33203125" style="388" customWidth="1"/>
    <col min="14083" max="14083" width="26.6640625" style="388" customWidth="1"/>
    <col min="14084" max="14084" width="42.6640625" style="388" customWidth="1"/>
    <col min="14085" max="14087" width="24.44140625" style="388" customWidth="1"/>
    <col min="14088" max="14336" width="8.88671875" style="388"/>
    <col min="14337" max="14337" width="7.33203125" style="388" customWidth="1"/>
    <col min="14338" max="14338" width="91.33203125" style="388" customWidth="1"/>
    <col min="14339" max="14339" width="26.6640625" style="388" customWidth="1"/>
    <col min="14340" max="14340" width="42.6640625" style="388" customWidth="1"/>
    <col min="14341" max="14343" width="24.44140625" style="388" customWidth="1"/>
    <col min="14344" max="14592" width="8.88671875" style="388"/>
    <col min="14593" max="14593" width="7.33203125" style="388" customWidth="1"/>
    <col min="14594" max="14594" width="91.33203125" style="388" customWidth="1"/>
    <col min="14595" max="14595" width="26.6640625" style="388" customWidth="1"/>
    <col min="14596" max="14596" width="42.6640625" style="388" customWidth="1"/>
    <col min="14597" max="14599" width="24.44140625" style="388" customWidth="1"/>
    <col min="14600" max="14848" width="8.88671875" style="388"/>
    <col min="14849" max="14849" width="7.33203125" style="388" customWidth="1"/>
    <col min="14850" max="14850" width="91.33203125" style="388" customWidth="1"/>
    <col min="14851" max="14851" width="26.6640625" style="388" customWidth="1"/>
    <col min="14852" max="14852" width="42.6640625" style="388" customWidth="1"/>
    <col min="14853" max="14855" width="24.44140625" style="388" customWidth="1"/>
    <col min="14856" max="15104" width="8.88671875" style="388"/>
    <col min="15105" max="15105" width="7.33203125" style="388" customWidth="1"/>
    <col min="15106" max="15106" width="91.33203125" style="388" customWidth="1"/>
    <col min="15107" max="15107" width="26.6640625" style="388" customWidth="1"/>
    <col min="15108" max="15108" width="42.6640625" style="388" customWidth="1"/>
    <col min="15109" max="15111" width="24.44140625" style="388" customWidth="1"/>
    <col min="15112" max="15360" width="8.88671875" style="388"/>
    <col min="15361" max="15361" width="7.33203125" style="388" customWidth="1"/>
    <col min="15362" max="15362" width="91.33203125" style="388" customWidth="1"/>
    <col min="15363" max="15363" width="26.6640625" style="388" customWidth="1"/>
    <col min="15364" max="15364" width="42.6640625" style="388" customWidth="1"/>
    <col min="15365" max="15367" width="24.44140625" style="388" customWidth="1"/>
    <col min="15368" max="15616" width="8.88671875" style="388"/>
    <col min="15617" max="15617" width="7.33203125" style="388" customWidth="1"/>
    <col min="15618" max="15618" width="91.33203125" style="388" customWidth="1"/>
    <col min="15619" max="15619" width="26.6640625" style="388" customWidth="1"/>
    <col min="15620" max="15620" width="42.6640625" style="388" customWidth="1"/>
    <col min="15621" max="15623" width="24.44140625" style="388" customWidth="1"/>
    <col min="15624" max="15872" width="8.88671875" style="388"/>
    <col min="15873" max="15873" width="7.33203125" style="388" customWidth="1"/>
    <col min="15874" max="15874" width="91.33203125" style="388" customWidth="1"/>
    <col min="15875" max="15875" width="26.6640625" style="388" customWidth="1"/>
    <col min="15876" max="15876" width="42.6640625" style="388" customWidth="1"/>
    <col min="15877" max="15879" width="24.44140625" style="388" customWidth="1"/>
    <col min="15880" max="16128" width="8.88671875" style="388"/>
    <col min="16129" max="16129" width="7.33203125" style="388" customWidth="1"/>
    <col min="16130" max="16130" width="91.33203125" style="388" customWidth="1"/>
    <col min="16131" max="16131" width="26.6640625" style="388" customWidth="1"/>
    <col min="16132" max="16132" width="42.6640625" style="388" customWidth="1"/>
    <col min="16133" max="16135" width="24.44140625" style="388" customWidth="1"/>
    <col min="16136" max="16384" width="8.88671875" style="388"/>
  </cols>
  <sheetData>
    <row r="1" spans="1:11" ht="18" x14ac:dyDescent="0.35">
      <c r="A1" s="387"/>
      <c r="B1" s="387"/>
      <c r="C1" s="387"/>
      <c r="D1" s="72" t="s">
        <v>442</v>
      </c>
    </row>
    <row r="2" spans="1:11" ht="12.75" customHeight="1" x14ac:dyDescent="0.35">
      <c r="A2" s="387"/>
      <c r="B2" s="387"/>
      <c r="C2" s="387"/>
      <c r="D2" s="387"/>
    </row>
    <row r="3" spans="1:11" ht="29.25" customHeight="1" x14ac:dyDescent="0.3">
      <c r="A3" s="1219" t="s">
        <v>992</v>
      </c>
      <c r="B3" s="1219"/>
      <c r="C3" s="1219"/>
      <c r="D3" s="121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943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27.75" customHeight="1" x14ac:dyDescent="0.35">
      <c r="A6" s="1184" t="s">
        <v>1189</v>
      </c>
      <c r="B6" s="1184"/>
      <c r="C6" s="1184"/>
      <c r="D6" s="1184"/>
      <c r="E6" s="15"/>
      <c r="F6" s="16"/>
      <c r="G6" s="16"/>
      <c r="H6" s="16"/>
      <c r="I6" s="16"/>
      <c r="J6" s="5"/>
      <c r="K6" s="5"/>
    </row>
    <row r="7" spans="1:11" s="1" customFormat="1" ht="23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ht="18" x14ac:dyDescent="0.35">
      <c r="A8" s="389"/>
      <c r="B8" s="387"/>
      <c r="C8" s="387"/>
      <c r="D8" s="387"/>
    </row>
    <row r="9" spans="1:11" s="390" customFormat="1" ht="15.75" customHeight="1" x14ac:dyDescent="0.3">
      <c r="A9" s="1212" t="s">
        <v>282</v>
      </c>
      <c r="B9" s="1212" t="s">
        <v>385</v>
      </c>
      <c r="C9" s="1212" t="s">
        <v>261</v>
      </c>
      <c r="D9" s="1212" t="s">
        <v>349</v>
      </c>
    </row>
    <row r="10" spans="1:11" s="390" customFormat="1" ht="15.75" customHeight="1" x14ac:dyDescent="0.3">
      <c r="A10" s="1220"/>
      <c r="B10" s="1220"/>
      <c r="C10" s="1220"/>
      <c r="D10" s="1220"/>
    </row>
    <row r="11" spans="1:11" s="390" customFormat="1" ht="15.75" customHeight="1" x14ac:dyDescent="0.35">
      <c r="A11" s="1213"/>
      <c r="B11" s="1213"/>
      <c r="C11" s="1213"/>
      <c r="D11" s="1213"/>
      <c r="H11" s="956" t="s">
        <v>1188</v>
      </c>
    </row>
    <row r="12" spans="1:11" s="390" customFormat="1" ht="18" x14ac:dyDescent="0.35">
      <c r="A12" s="391">
        <v>1</v>
      </c>
      <c r="B12" s="391">
        <v>2</v>
      </c>
      <c r="C12" s="392">
        <v>3</v>
      </c>
      <c r="D12" s="393">
        <v>4</v>
      </c>
      <c r="E12" s="362" t="s">
        <v>357</v>
      </c>
      <c r="F12" s="362" t="s">
        <v>302</v>
      </c>
      <c r="G12" s="362" t="s">
        <v>303</v>
      </c>
      <c r="H12" s="955" t="s">
        <v>1187</v>
      </c>
    </row>
    <row r="13" spans="1:11" s="397" customFormat="1" ht="18" x14ac:dyDescent="0.35">
      <c r="A13" s="1217" t="s">
        <v>999</v>
      </c>
      <c r="B13" s="1218"/>
      <c r="C13" s="1218"/>
      <c r="D13" s="1218"/>
      <c r="E13" s="347"/>
      <c r="F13" s="263"/>
      <c r="G13" s="263"/>
      <c r="H13" s="955" t="s">
        <v>1187</v>
      </c>
    </row>
    <row r="14" spans="1:11" s="397" customFormat="1" ht="18" x14ac:dyDescent="0.35">
      <c r="A14" s="367">
        <v>1</v>
      </c>
      <c r="B14" s="594" t="s">
        <v>499</v>
      </c>
      <c r="C14" s="368"/>
      <c r="D14" s="369"/>
      <c r="E14" s="400"/>
      <c r="F14" s="360"/>
      <c r="G14" s="360">
        <f>D14-F14</f>
        <v>0</v>
      </c>
    </row>
    <row r="15" spans="1:11" s="397" customFormat="1" ht="36" hidden="1" x14ac:dyDescent="0.35">
      <c r="A15" s="367">
        <v>2</v>
      </c>
      <c r="B15" s="594" t="s">
        <v>1186</v>
      </c>
      <c r="C15" s="368"/>
      <c r="D15" s="369"/>
      <c r="E15" s="400"/>
      <c r="F15" s="360"/>
      <c r="G15" s="360">
        <f>D15-F15</f>
        <v>0</v>
      </c>
    </row>
    <row r="16" spans="1:11" s="397" customFormat="1" ht="18" x14ac:dyDescent="0.35">
      <c r="A16" s="367"/>
      <c r="B16" s="89"/>
      <c r="C16" s="368"/>
      <c r="D16" s="369"/>
      <c r="E16" s="400"/>
      <c r="F16" s="360"/>
      <c r="G16" s="360">
        <f>D16-F16</f>
        <v>0</v>
      </c>
    </row>
    <row r="17" spans="1:8" ht="17.399999999999999" x14ac:dyDescent="0.3">
      <c r="A17" s="371"/>
      <c r="B17" s="372" t="s">
        <v>295</v>
      </c>
      <c r="C17" s="373" t="s">
        <v>305</v>
      </c>
      <c r="D17" s="97">
        <f>SUM(D14:D16)</f>
        <v>0</v>
      </c>
      <c r="E17" s="362" t="s">
        <v>365</v>
      </c>
      <c r="F17" s="362">
        <f>SUM(F14:F16)</f>
        <v>0</v>
      </c>
      <c r="G17" s="362">
        <f>SUM(G14:G16)</f>
        <v>0</v>
      </c>
    </row>
    <row r="18" spans="1:8" s="953" customFormat="1" ht="18" x14ac:dyDescent="0.35">
      <c r="A18" s="1250" t="s">
        <v>1041</v>
      </c>
      <c r="B18" s="1251"/>
      <c r="C18" s="1251"/>
      <c r="D18" s="1251"/>
      <c r="E18" s="954"/>
      <c r="F18" s="954"/>
      <c r="G18" s="954"/>
    </row>
    <row r="19" spans="1:8" s="397" customFormat="1" ht="24.75" customHeight="1" x14ac:dyDescent="0.35">
      <c r="A19" s="367">
        <v>1</v>
      </c>
      <c r="B19" s="594" t="s">
        <v>499</v>
      </c>
      <c r="C19" s="368"/>
      <c r="D19" s="369"/>
      <c r="E19" s="400"/>
      <c r="F19" s="360"/>
      <c r="G19" s="360">
        <f>D19-F19</f>
        <v>0</v>
      </c>
      <c r="H19" s="945"/>
    </row>
    <row r="20" spans="1:8" s="397" customFormat="1" ht="24.75" customHeight="1" x14ac:dyDescent="0.35">
      <c r="A20" s="367">
        <v>2</v>
      </c>
      <c r="B20" s="594" t="s">
        <v>592</v>
      </c>
      <c r="C20" s="368"/>
      <c r="D20" s="369">
        <f>3369.26-2918.27-68</f>
        <v>382.99000000000024</v>
      </c>
      <c r="E20" s="400"/>
      <c r="F20" s="360"/>
      <c r="G20" s="360">
        <f>D20-F20</f>
        <v>382.99000000000024</v>
      </c>
      <c r="H20" s="945"/>
    </row>
    <row r="21" spans="1:8" s="397" customFormat="1" ht="24.75" customHeight="1" x14ac:dyDescent="0.35">
      <c r="A21" s="367"/>
      <c r="B21" s="89"/>
      <c r="C21" s="368"/>
      <c r="D21" s="369"/>
      <c r="E21" s="952"/>
      <c r="F21" s="951"/>
      <c r="G21" s="951">
        <f>D21-F21</f>
        <v>0</v>
      </c>
      <c r="H21" s="945"/>
    </row>
    <row r="22" spans="1:8" ht="24.75" customHeight="1" x14ac:dyDescent="0.3">
      <c r="A22" s="950"/>
      <c r="B22" s="949" t="s">
        <v>295</v>
      </c>
      <c r="C22" s="948" t="s">
        <v>305</v>
      </c>
      <c r="D22" s="819">
        <f>SUM(D19:D21)</f>
        <v>382.99000000000024</v>
      </c>
      <c r="E22" s="947" t="s">
        <v>365</v>
      </c>
      <c r="F22" s="947">
        <f>SUM(F19:F21)</f>
        <v>0</v>
      </c>
      <c r="G22" s="947">
        <f>SUM(G19:G21)</f>
        <v>382.99000000000024</v>
      </c>
      <c r="H22" s="945"/>
    </row>
    <row r="23" spans="1:8" ht="17.399999999999999" x14ac:dyDescent="0.3">
      <c r="A23" s="249"/>
      <c r="B23" s="249"/>
      <c r="C23" s="249"/>
      <c r="D23" s="249"/>
      <c r="E23" s="296" t="s">
        <v>1190</v>
      </c>
      <c r="F23" s="946">
        <f>F17+F22</f>
        <v>0</v>
      </c>
      <c r="G23" s="946">
        <f>G17+G22</f>
        <v>382.99000000000024</v>
      </c>
      <c r="H23" s="945"/>
    </row>
    <row r="24" spans="1:8" ht="18" x14ac:dyDescent="0.3">
      <c r="A24" s="939" t="s">
        <v>671</v>
      </c>
      <c r="B24" s="940"/>
      <c r="C24" s="938"/>
      <c r="D24" s="938" t="s">
        <v>1143</v>
      </c>
      <c r="E24" s="940"/>
      <c r="F24" s="249"/>
      <c r="G24" s="940"/>
    </row>
    <row r="25" spans="1:8" x14ac:dyDescent="0.3">
      <c r="A25" s="249"/>
      <c r="B25" s="66"/>
      <c r="C25" s="944" t="s">
        <v>131</v>
      </c>
      <c r="D25" s="944" t="s">
        <v>132</v>
      </c>
      <c r="E25" s="66"/>
      <c r="F25" s="249"/>
      <c r="G25" s="66"/>
    </row>
    <row r="26" spans="1:8" x14ac:dyDescent="0.3">
      <c r="A26" s="66"/>
      <c r="B26" s="63"/>
      <c r="C26" s="63"/>
      <c r="D26" s="63"/>
      <c r="E26" s="63"/>
      <c r="F26" s="249"/>
      <c r="G26" s="63"/>
    </row>
    <row r="27" spans="1:8" ht="18" x14ac:dyDescent="0.3">
      <c r="A27" s="939" t="s">
        <v>133</v>
      </c>
      <c r="B27" s="940"/>
      <c r="C27" s="938"/>
      <c r="D27" s="938" t="s">
        <v>1144</v>
      </c>
      <c r="E27" s="940"/>
      <c r="F27" s="249"/>
      <c r="G27" s="940"/>
    </row>
    <row r="28" spans="1:8" x14ac:dyDescent="0.3">
      <c r="A28" s="249"/>
      <c r="B28" s="66"/>
      <c r="C28" s="944" t="s">
        <v>131</v>
      </c>
      <c r="D28" s="944" t="s">
        <v>132</v>
      </c>
      <c r="E28" s="66"/>
      <c r="F28" s="249"/>
      <c r="G28" s="66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65" fitToHeight="0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4">
    <tabColor rgb="FFFFCCCC"/>
    <pageSetUpPr fitToPage="1"/>
  </sheetPr>
  <dimension ref="A1:X36"/>
  <sheetViews>
    <sheetView view="pageBreakPreview" zoomScale="70" zoomScaleSheetLayoutView="70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27.88671875" style="73" customWidth="1"/>
    <col min="7" max="8" width="19.88671875" style="73" customWidth="1"/>
    <col min="9" max="9" width="17.44140625" style="1" customWidth="1"/>
    <col min="10" max="19" width="8.88671875" style="1" customWidth="1"/>
    <col min="20" max="20" width="12.33203125" style="1" customWidth="1"/>
    <col min="21" max="21" width="5.5546875" style="1" customWidth="1"/>
    <col min="22" max="22" width="12.33203125" style="1" customWidth="1"/>
    <col min="23" max="23" width="6" style="1" customWidth="1"/>
    <col min="24" max="24" width="13.33203125" style="1" customWidth="1"/>
    <col min="25" max="256" width="8.88671875" style="1"/>
    <col min="257" max="257" width="6.44140625" style="1" customWidth="1"/>
    <col min="258" max="258" width="66.44140625" style="1" customWidth="1"/>
    <col min="259" max="259" width="26.88671875" style="1" customWidth="1"/>
    <col min="260" max="260" width="21.6640625" style="1" customWidth="1"/>
    <col min="261" max="261" width="40.33203125" style="1" customWidth="1"/>
    <col min="262" max="264" width="19.88671875" style="1" customWidth="1"/>
    <col min="265" max="265" width="17.44140625" style="1" customWidth="1"/>
    <col min="266" max="275" width="8.88671875" style="1" customWidth="1"/>
    <col min="276" max="276" width="12.33203125" style="1" customWidth="1"/>
    <col min="277" max="277" width="5.5546875" style="1" customWidth="1"/>
    <col min="278" max="278" width="12.33203125" style="1" customWidth="1"/>
    <col min="279" max="279" width="6" style="1" customWidth="1"/>
    <col min="280" max="280" width="13.33203125" style="1" customWidth="1"/>
    <col min="281" max="512" width="8.88671875" style="1"/>
    <col min="513" max="513" width="6.44140625" style="1" customWidth="1"/>
    <col min="514" max="514" width="66.44140625" style="1" customWidth="1"/>
    <col min="515" max="515" width="26.88671875" style="1" customWidth="1"/>
    <col min="516" max="516" width="21.6640625" style="1" customWidth="1"/>
    <col min="517" max="517" width="40.33203125" style="1" customWidth="1"/>
    <col min="518" max="520" width="19.88671875" style="1" customWidth="1"/>
    <col min="521" max="521" width="17.44140625" style="1" customWidth="1"/>
    <col min="522" max="531" width="8.88671875" style="1" customWidth="1"/>
    <col min="532" max="532" width="12.33203125" style="1" customWidth="1"/>
    <col min="533" max="533" width="5.5546875" style="1" customWidth="1"/>
    <col min="534" max="534" width="12.33203125" style="1" customWidth="1"/>
    <col min="535" max="535" width="6" style="1" customWidth="1"/>
    <col min="536" max="536" width="13.33203125" style="1" customWidth="1"/>
    <col min="537" max="768" width="8.88671875" style="1"/>
    <col min="769" max="769" width="6.44140625" style="1" customWidth="1"/>
    <col min="770" max="770" width="66.44140625" style="1" customWidth="1"/>
    <col min="771" max="771" width="26.88671875" style="1" customWidth="1"/>
    <col min="772" max="772" width="21.6640625" style="1" customWidth="1"/>
    <col min="773" max="773" width="40.33203125" style="1" customWidth="1"/>
    <col min="774" max="776" width="19.88671875" style="1" customWidth="1"/>
    <col min="777" max="777" width="17.44140625" style="1" customWidth="1"/>
    <col min="778" max="787" width="8.88671875" style="1" customWidth="1"/>
    <col min="788" max="788" width="12.33203125" style="1" customWidth="1"/>
    <col min="789" max="789" width="5.5546875" style="1" customWidth="1"/>
    <col min="790" max="790" width="12.33203125" style="1" customWidth="1"/>
    <col min="791" max="791" width="6" style="1" customWidth="1"/>
    <col min="792" max="792" width="13.33203125" style="1" customWidth="1"/>
    <col min="793" max="1024" width="8.88671875" style="1"/>
    <col min="1025" max="1025" width="6.44140625" style="1" customWidth="1"/>
    <col min="1026" max="1026" width="66.44140625" style="1" customWidth="1"/>
    <col min="1027" max="1027" width="26.88671875" style="1" customWidth="1"/>
    <col min="1028" max="1028" width="21.6640625" style="1" customWidth="1"/>
    <col min="1029" max="1029" width="40.33203125" style="1" customWidth="1"/>
    <col min="1030" max="1032" width="19.88671875" style="1" customWidth="1"/>
    <col min="1033" max="1033" width="17.44140625" style="1" customWidth="1"/>
    <col min="1034" max="1043" width="8.88671875" style="1" customWidth="1"/>
    <col min="1044" max="1044" width="12.33203125" style="1" customWidth="1"/>
    <col min="1045" max="1045" width="5.5546875" style="1" customWidth="1"/>
    <col min="1046" max="1046" width="12.33203125" style="1" customWidth="1"/>
    <col min="1047" max="1047" width="6" style="1" customWidth="1"/>
    <col min="1048" max="1048" width="13.33203125" style="1" customWidth="1"/>
    <col min="1049" max="1280" width="8.88671875" style="1"/>
    <col min="1281" max="1281" width="6.44140625" style="1" customWidth="1"/>
    <col min="1282" max="1282" width="66.44140625" style="1" customWidth="1"/>
    <col min="1283" max="1283" width="26.88671875" style="1" customWidth="1"/>
    <col min="1284" max="1284" width="21.6640625" style="1" customWidth="1"/>
    <col min="1285" max="1285" width="40.33203125" style="1" customWidth="1"/>
    <col min="1286" max="1288" width="19.88671875" style="1" customWidth="1"/>
    <col min="1289" max="1289" width="17.44140625" style="1" customWidth="1"/>
    <col min="1290" max="1299" width="8.88671875" style="1" customWidth="1"/>
    <col min="1300" max="1300" width="12.33203125" style="1" customWidth="1"/>
    <col min="1301" max="1301" width="5.5546875" style="1" customWidth="1"/>
    <col min="1302" max="1302" width="12.33203125" style="1" customWidth="1"/>
    <col min="1303" max="1303" width="6" style="1" customWidth="1"/>
    <col min="1304" max="1304" width="13.33203125" style="1" customWidth="1"/>
    <col min="1305" max="1536" width="8.88671875" style="1"/>
    <col min="1537" max="1537" width="6.44140625" style="1" customWidth="1"/>
    <col min="1538" max="1538" width="66.44140625" style="1" customWidth="1"/>
    <col min="1539" max="1539" width="26.88671875" style="1" customWidth="1"/>
    <col min="1540" max="1540" width="21.6640625" style="1" customWidth="1"/>
    <col min="1541" max="1541" width="40.33203125" style="1" customWidth="1"/>
    <col min="1542" max="1544" width="19.88671875" style="1" customWidth="1"/>
    <col min="1545" max="1545" width="17.44140625" style="1" customWidth="1"/>
    <col min="1546" max="1555" width="8.88671875" style="1" customWidth="1"/>
    <col min="1556" max="1556" width="12.33203125" style="1" customWidth="1"/>
    <col min="1557" max="1557" width="5.5546875" style="1" customWidth="1"/>
    <col min="1558" max="1558" width="12.33203125" style="1" customWidth="1"/>
    <col min="1559" max="1559" width="6" style="1" customWidth="1"/>
    <col min="1560" max="1560" width="13.33203125" style="1" customWidth="1"/>
    <col min="1561" max="1792" width="8.88671875" style="1"/>
    <col min="1793" max="1793" width="6.44140625" style="1" customWidth="1"/>
    <col min="1794" max="1794" width="66.44140625" style="1" customWidth="1"/>
    <col min="1795" max="1795" width="26.88671875" style="1" customWidth="1"/>
    <col min="1796" max="1796" width="21.6640625" style="1" customWidth="1"/>
    <col min="1797" max="1797" width="40.33203125" style="1" customWidth="1"/>
    <col min="1798" max="1800" width="19.88671875" style="1" customWidth="1"/>
    <col min="1801" max="1801" width="17.44140625" style="1" customWidth="1"/>
    <col min="1802" max="1811" width="8.88671875" style="1" customWidth="1"/>
    <col min="1812" max="1812" width="12.33203125" style="1" customWidth="1"/>
    <col min="1813" max="1813" width="5.5546875" style="1" customWidth="1"/>
    <col min="1814" max="1814" width="12.33203125" style="1" customWidth="1"/>
    <col min="1815" max="1815" width="6" style="1" customWidth="1"/>
    <col min="1816" max="1816" width="13.33203125" style="1" customWidth="1"/>
    <col min="1817" max="2048" width="8.88671875" style="1"/>
    <col min="2049" max="2049" width="6.44140625" style="1" customWidth="1"/>
    <col min="2050" max="2050" width="66.44140625" style="1" customWidth="1"/>
    <col min="2051" max="2051" width="26.88671875" style="1" customWidth="1"/>
    <col min="2052" max="2052" width="21.6640625" style="1" customWidth="1"/>
    <col min="2053" max="2053" width="40.33203125" style="1" customWidth="1"/>
    <col min="2054" max="2056" width="19.88671875" style="1" customWidth="1"/>
    <col min="2057" max="2057" width="17.44140625" style="1" customWidth="1"/>
    <col min="2058" max="2067" width="8.88671875" style="1" customWidth="1"/>
    <col min="2068" max="2068" width="12.33203125" style="1" customWidth="1"/>
    <col min="2069" max="2069" width="5.5546875" style="1" customWidth="1"/>
    <col min="2070" max="2070" width="12.33203125" style="1" customWidth="1"/>
    <col min="2071" max="2071" width="6" style="1" customWidth="1"/>
    <col min="2072" max="2072" width="13.33203125" style="1" customWidth="1"/>
    <col min="2073" max="2304" width="8.88671875" style="1"/>
    <col min="2305" max="2305" width="6.44140625" style="1" customWidth="1"/>
    <col min="2306" max="2306" width="66.44140625" style="1" customWidth="1"/>
    <col min="2307" max="2307" width="26.88671875" style="1" customWidth="1"/>
    <col min="2308" max="2308" width="21.6640625" style="1" customWidth="1"/>
    <col min="2309" max="2309" width="40.33203125" style="1" customWidth="1"/>
    <col min="2310" max="2312" width="19.88671875" style="1" customWidth="1"/>
    <col min="2313" max="2313" width="17.44140625" style="1" customWidth="1"/>
    <col min="2314" max="2323" width="8.88671875" style="1" customWidth="1"/>
    <col min="2324" max="2324" width="12.33203125" style="1" customWidth="1"/>
    <col min="2325" max="2325" width="5.5546875" style="1" customWidth="1"/>
    <col min="2326" max="2326" width="12.33203125" style="1" customWidth="1"/>
    <col min="2327" max="2327" width="6" style="1" customWidth="1"/>
    <col min="2328" max="2328" width="13.33203125" style="1" customWidth="1"/>
    <col min="2329" max="2560" width="8.88671875" style="1"/>
    <col min="2561" max="2561" width="6.44140625" style="1" customWidth="1"/>
    <col min="2562" max="2562" width="66.44140625" style="1" customWidth="1"/>
    <col min="2563" max="2563" width="26.88671875" style="1" customWidth="1"/>
    <col min="2564" max="2564" width="21.6640625" style="1" customWidth="1"/>
    <col min="2565" max="2565" width="40.33203125" style="1" customWidth="1"/>
    <col min="2566" max="2568" width="19.88671875" style="1" customWidth="1"/>
    <col min="2569" max="2569" width="17.44140625" style="1" customWidth="1"/>
    <col min="2570" max="2579" width="8.88671875" style="1" customWidth="1"/>
    <col min="2580" max="2580" width="12.33203125" style="1" customWidth="1"/>
    <col min="2581" max="2581" width="5.5546875" style="1" customWidth="1"/>
    <col min="2582" max="2582" width="12.33203125" style="1" customWidth="1"/>
    <col min="2583" max="2583" width="6" style="1" customWidth="1"/>
    <col min="2584" max="2584" width="13.33203125" style="1" customWidth="1"/>
    <col min="2585" max="2816" width="8.88671875" style="1"/>
    <col min="2817" max="2817" width="6.44140625" style="1" customWidth="1"/>
    <col min="2818" max="2818" width="66.44140625" style="1" customWidth="1"/>
    <col min="2819" max="2819" width="26.88671875" style="1" customWidth="1"/>
    <col min="2820" max="2820" width="21.6640625" style="1" customWidth="1"/>
    <col min="2821" max="2821" width="40.33203125" style="1" customWidth="1"/>
    <col min="2822" max="2824" width="19.88671875" style="1" customWidth="1"/>
    <col min="2825" max="2825" width="17.44140625" style="1" customWidth="1"/>
    <col min="2826" max="2835" width="8.88671875" style="1" customWidth="1"/>
    <col min="2836" max="2836" width="12.33203125" style="1" customWidth="1"/>
    <col min="2837" max="2837" width="5.5546875" style="1" customWidth="1"/>
    <col min="2838" max="2838" width="12.33203125" style="1" customWidth="1"/>
    <col min="2839" max="2839" width="6" style="1" customWidth="1"/>
    <col min="2840" max="2840" width="13.33203125" style="1" customWidth="1"/>
    <col min="2841" max="3072" width="8.88671875" style="1"/>
    <col min="3073" max="3073" width="6.44140625" style="1" customWidth="1"/>
    <col min="3074" max="3074" width="66.44140625" style="1" customWidth="1"/>
    <col min="3075" max="3075" width="26.88671875" style="1" customWidth="1"/>
    <col min="3076" max="3076" width="21.6640625" style="1" customWidth="1"/>
    <col min="3077" max="3077" width="40.33203125" style="1" customWidth="1"/>
    <col min="3078" max="3080" width="19.88671875" style="1" customWidth="1"/>
    <col min="3081" max="3081" width="17.44140625" style="1" customWidth="1"/>
    <col min="3082" max="3091" width="8.88671875" style="1" customWidth="1"/>
    <col min="3092" max="3092" width="12.33203125" style="1" customWidth="1"/>
    <col min="3093" max="3093" width="5.5546875" style="1" customWidth="1"/>
    <col min="3094" max="3094" width="12.33203125" style="1" customWidth="1"/>
    <col min="3095" max="3095" width="6" style="1" customWidth="1"/>
    <col min="3096" max="3096" width="13.33203125" style="1" customWidth="1"/>
    <col min="3097" max="3328" width="8.88671875" style="1"/>
    <col min="3329" max="3329" width="6.44140625" style="1" customWidth="1"/>
    <col min="3330" max="3330" width="66.44140625" style="1" customWidth="1"/>
    <col min="3331" max="3331" width="26.88671875" style="1" customWidth="1"/>
    <col min="3332" max="3332" width="21.6640625" style="1" customWidth="1"/>
    <col min="3333" max="3333" width="40.33203125" style="1" customWidth="1"/>
    <col min="3334" max="3336" width="19.88671875" style="1" customWidth="1"/>
    <col min="3337" max="3337" width="17.44140625" style="1" customWidth="1"/>
    <col min="3338" max="3347" width="8.88671875" style="1" customWidth="1"/>
    <col min="3348" max="3348" width="12.33203125" style="1" customWidth="1"/>
    <col min="3349" max="3349" width="5.5546875" style="1" customWidth="1"/>
    <col min="3350" max="3350" width="12.33203125" style="1" customWidth="1"/>
    <col min="3351" max="3351" width="6" style="1" customWidth="1"/>
    <col min="3352" max="3352" width="13.33203125" style="1" customWidth="1"/>
    <col min="3353" max="3584" width="8.88671875" style="1"/>
    <col min="3585" max="3585" width="6.44140625" style="1" customWidth="1"/>
    <col min="3586" max="3586" width="66.44140625" style="1" customWidth="1"/>
    <col min="3587" max="3587" width="26.88671875" style="1" customWidth="1"/>
    <col min="3588" max="3588" width="21.6640625" style="1" customWidth="1"/>
    <col min="3589" max="3589" width="40.33203125" style="1" customWidth="1"/>
    <col min="3590" max="3592" width="19.88671875" style="1" customWidth="1"/>
    <col min="3593" max="3593" width="17.44140625" style="1" customWidth="1"/>
    <col min="3594" max="3603" width="8.88671875" style="1" customWidth="1"/>
    <col min="3604" max="3604" width="12.33203125" style="1" customWidth="1"/>
    <col min="3605" max="3605" width="5.5546875" style="1" customWidth="1"/>
    <col min="3606" max="3606" width="12.33203125" style="1" customWidth="1"/>
    <col min="3607" max="3607" width="6" style="1" customWidth="1"/>
    <col min="3608" max="3608" width="13.33203125" style="1" customWidth="1"/>
    <col min="3609" max="3840" width="8.88671875" style="1"/>
    <col min="3841" max="3841" width="6.44140625" style="1" customWidth="1"/>
    <col min="3842" max="3842" width="66.44140625" style="1" customWidth="1"/>
    <col min="3843" max="3843" width="26.88671875" style="1" customWidth="1"/>
    <col min="3844" max="3844" width="21.6640625" style="1" customWidth="1"/>
    <col min="3845" max="3845" width="40.33203125" style="1" customWidth="1"/>
    <col min="3846" max="3848" width="19.88671875" style="1" customWidth="1"/>
    <col min="3849" max="3849" width="17.44140625" style="1" customWidth="1"/>
    <col min="3850" max="3859" width="8.88671875" style="1" customWidth="1"/>
    <col min="3860" max="3860" width="12.33203125" style="1" customWidth="1"/>
    <col min="3861" max="3861" width="5.5546875" style="1" customWidth="1"/>
    <col min="3862" max="3862" width="12.33203125" style="1" customWidth="1"/>
    <col min="3863" max="3863" width="6" style="1" customWidth="1"/>
    <col min="3864" max="3864" width="13.33203125" style="1" customWidth="1"/>
    <col min="3865" max="4096" width="8.88671875" style="1"/>
    <col min="4097" max="4097" width="6.44140625" style="1" customWidth="1"/>
    <col min="4098" max="4098" width="66.44140625" style="1" customWidth="1"/>
    <col min="4099" max="4099" width="26.88671875" style="1" customWidth="1"/>
    <col min="4100" max="4100" width="21.6640625" style="1" customWidth="1"/>
    <col min="4101" max="4101" width="40.33203125" style="1" customWidth="1"/>
    <col min="4102" max="4104" width="19.88671875" style="1" customWidth="1"/>
    <col min="4105" max="4105" width="17.44140625" style="1" customWidth="1"/>
    <col min="4106" max="4115" width="8.88671875" style="1" customWidth="1"/>
    <col min="4116" max="4116" width="12.33203125" style="1" customWidth="1"/>
    <col min="4117" max="4117" width="5.5546875" style="1" customWidth="1"/>
    <col min="4118" max="4118" width="12.33203125" style="1" customWidth="1"/>
    <col min="4119" max="4119" width="6" style="1" customWidth="1"/>
    <col min="4120" max="4120" width="13.33203125" style="1" customWidth="1"/>
    <col min="4121" max="4352" width="8.88671875" style="1"/>
    <col min="4353" max="4353" width="6.44140625" style="1" customWidth="1"/>
    <col min="4354" max="4354" width="66.44140625" style="1" customWidth="1"/>
    <col min="4355" max="4355" width="26.88671875" style="1" customWidth="1"/>
    <col min="4356" max="4356" width="21.6640625" style="1" customWidth="1"/>
    <col min="4357" max="4357" width="40.33203125" style="1" customWidth="1"/>
    <col min="4358" max="4360" width="19.88671875" style="1" customWidth="1"/>
    <col min="4361" max="4361" width="17.44140625" style="1" customWidth="1"/>
    <col min="4362" max="4371" width="8.88671875" style="1" customWidth="1"/>
    <col min="4372" max="4372" width="12.33203125" style="1" customWidth="1"/>
    <col min="4373" max="4373" width="5.5546875" style="1" customWidth="1"/>
    <col min="4374" max="4374" width="12.33203125" style="1" customWidth="1"/>
    <col min="4375" max="4375" width="6" style="1" customWidth="1"/>
    <col min="4376" max="4376" width="13.33203125" style="1" customWidth="1"/>
    <col min="4377" max="4608" width="8.88671875" style="1"/>
    <col min="4609" max="4609" width="6.44140625" style="1" customWidth="1"/>
    <col min="4610" max="4610" width="66.44140625" style="1" customWidth="1"/>
    <col min="4611" max="4611" width="26.88671875" style="1" customWidth="1"/>
    <col min="4612" max="4612" width="21.6640625" style="1" customWidth="1"/>
    <col min="4613" max="4613" width="40.33203125" style="1" customWidth="1"/>
    <col min="4614" max="4616" width="19.88671875" style="1" customWidth="1"/>
    <col min="4617" max="4617" width="17.44140625" style="1" customWidth="1"/>
    <col min="4618" max="4627" width="8.88671875" style="1" customWidth="1"/>
    <col min="4628" max="4628" width="12.33203125" style="1" customWidth="1"/>
    <col min="4629" max="4629" width="5.5546875" style="1" customWidth="1"/>
    <col min="4630" max="4630" width="12.33203125" style="1" customWidth="1"/>
    <col min="4631" max="4631" width="6" style="1" customWidth="1"/>
    <col min="4632" max="4632" width="13.33203125" style="1" customWidth="1"/>
    <col min="4633" max="4864" width="8.88671875" style="1"/>
    <col min="4865" max="4865" width="6.44140625" style="1" customWidth="1"/>
    <col min="4866" max="4866" width="66.44140625" style="1" customWidth="1"/>
    <col min="4867" max="4867" width="26.88671875" style="1" customWidth="1"/>
    <col min="4868" max="4868" width="21.6640625" style="1" customWidth="1"/>
    <col min="4869" max="4869" width="40.33203125" style="1" customWidth="1"/>
    <col min="4870" max="4872" width="19.88671875" style="1" customWidth="1"/>
    <col min="4873" max="4873" width="17.44140625" style="1" customWidth="1"/>
    <col min="4874" max="4883" width="8.88671875" style="1" customWidth="1"/>
    <col min="4884" max="4884" width="12.33203125" style="1" customWidth="1"/>
    <col min="4885" max="4885" width="5.5546875" style="1" customWidth="1"/>
    <col min="4886" max="4886" width="12.33203125" style="1" customWidth="1"/>
    <col min="4887" max="4887" width="6" style="1" customWidth="1"/>
    <col min="4888" max="4888" width="13.33203125" style="1" customWidth="1"/>
    <col min="4889" max="5120" width="8.88671875" style="1"/>
    <col min="5121" max="5121" width="6.44140625" style="1" customWidth="1"/>
    <col min="5122" max="5122" width="66.44140625" style="1" customWidth="1"/>
    <col min="5123" max="5123" width="26.88671875" style="1" customWidth="1"/>
    <col min="5124" max="5124" width="21.6640625" style="1" customWidth="1"/>
    <col min="5125" max="5125" width="40.33203125" style="1" customWidth="1"/>
    <col min="5126" max="5128" width="19.88671875" style="1" customWidth="1"/>
    <col min="5129" max="5129" width="17.44140625" style="1" customWidth="1"/>
    <col min="5130" max="5139" width="8.88671875" style="1" customWidth="1"/>
    <col min="5140" max="5140" width="12.33203125" style="1" customWidth="1"/>
    <col min="5141" max="5141" width="5.5546875" style="1" customWidth="1"/>
    <col min="5142" max="5142" width="12.33203125" style="1" customWidth="1"/>
    <col min="5143" max="5143" width="6" style="1" customWidth="1"/>
    <col min="5144" max="5144" width="13.33203125" style="1" customWidth="1"/>
    <col min="5145" max="5376" width="8.88671875" style="1"/>
    <col min="5377" max="5377" width="6.44140625" style="1" customWidth="1"/>
    <col min="5378" max="5378" width="66.44140625" style="1" customWidth="1"/>
    <col min="5379" max="5379" width="26.88671875" style="1" customWidth="1"/>
    <col min="5380" max="5380" width="21.6640625" style="1" customWidth="1"/>
    <col min="5381" max="5381" width="40.33203125" style="1" customWidth="1"/>
    <col min="5382" max="5384" width="19.88671875" style="1" customWidth="1"/>
    <col min="5385" max="5385" width="17.44140625" style="1" customWidth="1"/>
    <col min="5386" max="5395" width="8.88671875" style="1" customWidth="1"/>
    <col min="5396" max="5396" width="12.33203125" style="1" customWidth="1"/>
    <col min="5397" max="5397" width="5.5546875" style="1" customWidth="1"/>
    <col min="5398" max="5398" width="12.33203125" style="1" customWidth="1"/>
    <col min="5399" max="5399" width="6" style="1" customWidth="1"/>
    <col min="5400" max="5400" width="13.33203125" style="1" customWidth="1"/>
    <col min="5401" max="5632" width="8.88671875" style="1"/>
    <col min="5633" max="5633" width="6.44140625" style="1" customWidth="1"/>
    <col min="5634" max="5634" width="66.44140625" style="1" customWidth="1"/>
    <col min="5635" max="5635" width="26.88671875" style="1" customWidth="1"/>
    <col min="5636" max="5636" width="21.6640625" style="1" customWidth="1"/>
    <col min="5637" max="5637" width="40.33203125" style="1" customWidth="1"/>
    <col min="5638" max="5640" width="19.88671875" style="1" customWidth="1"/>
    <col min="5641" max="5641" width="17.44140625" style="1" customWidth="1"/>
    <col min="5642" max="5651" width="8.88671875" style="1" customWidth="1"/>
    <col min="5652" max="5652" width="12.33203125" style="1" customWidth="1"/>
    <col min="5653" max="5653" width="5.5546875" style="1" customWidth="1"/>
    <col min="5654" max="5654" width="12.33203125" style="1" customWidth="1"/>
    <col min="5655" max="5655" width="6" style="1" customWidth="1"/>
    <col min="5656" max="5656" width="13.33203125" style="1" customWidth="1"/>
    <col min="5657" max="5888" width="8.88671875" style="1"/>
    <col min="5889" max="5889" width="6.44140625" style="1" customWidth="1"/>
    <col min="5890" max="5890" width="66.44140625" style="1" customWidth="1"/>
    <col min="5891" max="5891" width="26.88671875" style="1" customWidth="1"/>
    <col min="5892" max="5892" width="21.6640625" style="1" customWidth="1"/>
    <col min="5893" max="5893" width="40.33203125" style="1" customWidth="1"/>
    <col min="5894" max="5896" width="19.88671875" style="1" customWidth="1"/>
    <col min="5897" max="5897" width="17.44140625" style="1" customWidth="1"/>
    <col min="5898" max="5907" width="8.88671875" style="1" customWidth="1"/>
    <col min="5908" max="5908" width="12.33203125" style="1" customWidth="1"/>
    <col min="5909" max="5909" width="5.5546875" style="1" customWidth="1"/>
    <col min="5910" max="5910" width="12.33203125" style="1" customWidth="1"/>
    <col min="5911" max="5911" width="6" style="1" customWidth="1"/>
    <col min="5912" max="5912" width="13.33203125" style="1" customWidth="1"/>
    <col min="5913" max="6144" width="8.88671875" style="1"/>
    <col min="6145" max="6145" width="6.44140625" style="1" customWidth="1"/>
    <col min="6146" max="6146" width="66.44140625" style="1" customWidth="1"/>
    <col min="6147" max="6147" width="26.88671875" style="1" customWidth="1"/>
    <col min="6148" max="6148" width="21.6640625" style="1" customWidth="1"/>
    <col min="6149" max="6149" width="40.33203125" style="1" customWidth="1"/>
    <col min="6150" max="6152" width="19.88671875" style="1" customWidth="1"/>
    <col min="6153" max="6153" width="17.44140625" style="1" customWidth="1"/>
    <col min="6154" max="6163" width="8.88671875" style="1" customWidth="1"/>
    <col min="6164" max="6164" width="12.33203125" style="1" customWidth="1"/>
    <col min="6165" max="6165" width="5.5546875" style="1" customWidth="1"/>
    <col min="6166" max="6166" width="12.33203125" style="1" customWidth="1"/>
    <col min="6167" max="6167" width="6" style="1" customWidth="1"/>
    <col min="6168" max="6168" width="13.33203125" style="1" customWidth="1"/>
    <col min="6169" max="6400" width="8.88671875" style="1"/>
    <col min="6401" max="6401" width="6.44140625" style="1" customWidth="1"/>
    <col min="6402" max="6402" width="66.44140625" style="1" customWidth="1"/>
    <col min="6403" max="6403" width="26.88671875" style="1" customWidth="1"/>
    <col min="6404" max="6404" width="21.6640625" style="1" customWidth="1"/>
    <col min="6405" max="6405" width="40.33203125" style="1" customWidth="1"/>
    <col min="6406" max="6408" width="19.88671875" style="1" customWidth="1"/>
    <col min="6409" max="6409" width="17.44140625" style="1" customWidth="1"/>
    <col min="6410" max="6419" width="8.88671875" style="1" customWidth="1"/>
    <col min="6420" max="6420" width="12.33203125" style="1" customWidth="1"/>
    <col min="6421" max="6421" width="5.5546875" style="1" customWidth="1"/>
    <col min="6422" max="6422" width="12.33203125" style="1" customWidth="1"/>
    <col min="6423" max="6423" width="6" style="1" customWidth="1"/>
    <col min="6424" max="6424" width="13.33203125" style="1" customWidth="1"/>
    <col min="6425" max="6656" width="8.88671875" style="1"/>
    <col min="6657" max="6657" width="6.44140625" style="1" customWidth="1"/>
    <col min="6658" max="6658" width="66.44140625" style="1" customWidth="1"/>
    <col min="6659" max="6659" width="26.88671875" style="1" customWidth="1"/>
    <col min="6660" max="6660" width="21.6640625" style="1" customWidth="1"/>
    <col min="6661" max="6661" width="40.33203125" style="1" customWidth="1"/>
    <col min="6662" max="6664" width="19.88671875" style="1" customWidth="1"/>
    <col min="6665" max="6665" width="17.44140625" style="1" customWidth="1"/>
    <col min="6666" max="6675" width="8.88671875" style="1" customWidth="1"/>
    <col min="6676" max="6676" width="12.33203125" style="1" customWidth="1"/>
    <col min="6677" max="6677" width="5.5546875" style="1" customWidth="1"/>
    <col min="6678" max="6678" width="12.33203125" style="1" customWidth="1"/>
    <col min="6679" max="6679" width="6" style="1" customWidth="1"/>
    <col min="6680" max="6680" width="13.33203125" style="1" customWidth="1"/>
    <col min="6681" max="6912" width="8.88671875" style="1"/>
    <col min="6913" max="6913" width="6.44140625" style="1" customWidth="1"/>
    <col min="6914" max="6914" width="66.44140625" style="1" customWidth="1"/>
    <col min="6915" max="6915" width="26.88671875" style="1" customWidth="1"/>
    <col min="6916" max="6916" width="21.6640625" style="1" customWidth="1"/>
    <col min="6917" max="6917" width="40.33203125" style="1" customWidth="1"/>
    <col min="6918" max="6920" width="19.88671875" style="1" customWidth="1"/>
    <col min="6921" max="6921" width="17.44140625" style="1" customWidth="1"/>
    <col min="6922" max="6931" width="8.88671875" style="1" customWidth="1"/>
    <col min="6932" max="6932" width="12.33203125" style="1" customWidth="1"/>
    <col min="6933" max="6933" width="5.5546875" style="1" customWidth="1"/>
    <col min="6934" max="6934" width="12.33203125" style="1" customWidth="1"/>
    <col min="6935" max="6935" width="6" style="1" customWidth="1"/>
    <col min="6936" max="6936" width="13.33203125" style="1" customWidth="1"/>
    <col min="6937" max="7168" width="8.88671875" style="1"/>
    <col min="7169" max="7169" width="6.44140625" style="1" customWidth="1"/>
    <col min="7170" max="7170" width="66.44140625" style="1" customWidth="1"/>
    <col min="7171" max="7171" width="26.88671875" style="1" customWidth="1"/>
    <col min="7172" max="7172" width="21.6640625" style="1" customWidth="1"/>
    <col min="7173" max="7173" width="40.33203125" style="1" customWidth="1"/>
    <col min="7174" max="7176" width="19.88671875" style="1" customWidth="1"/>
    <col min="7177" max="7177" width="17.44140625" style="1" customWidth="1"/>
    <col min="7178" max="7187" width="8.88671875" style="1" customWidth="1"/>
    <col min="7188" max="7188" width="12.33203125" style="1" customWidth="1"/>
    <col min="7189" max="7189" width="5.5546875" style="1" customWidth="1"/>
    <col min="7190" max="7190" width="12.33203125" style="1" customWidth="1"/>
    <col min="7191" max="7191" width="6" style="1" customWidth="1"/>
    <col min="7192" max="7192" width="13.33203125" style="1" customWidth="1"/>
    <col min="7193" max="7424" width="8.88671875" style="1"/>
    <col min="7425" max="7425" width="6.44140625" style="1" customWidth="1"/>
    <col min="7426" max="7426" width="66.44140625" style="1" customWidth="1"/>
    <col min="7427" max="7427" width="26.88671875" style="1" customWidth="1"/>
    <col min="7428" max="7428" width="21.6640625" style="1" customWidth="1"/>
    <col min="7429" max="7429" width="40.33203125" style="1" customWidth="1"/>
    <col min="7430" max="7432" width="19.88671875" style="1" customWidth="1"/>
    <col min="7433" max="7433" width="17.44140625" style="1" customWidth="1"/>
    <col min="7434" max="7443" width="8.88671875" style="1" customWidth="1"/>
    <col min="7444" max="7444" width="12.33203125" style="1" customWidth="1"/>
    <col min="7445" max="7445" width="5.5546875" style="1" customWidth="1"/>
    <col min="7446" max="7446" width="12.33203125" style="1" customWidth="1"/>
    <col min="7447" max="7447" width="6" style="1" customWidth="1"/>
    <col min="7448" max="7448" width="13.33203125" style="1" customWidth="1"/>
    <col min="7449" max="7680" width="8.88671875" style="1"/>
    <col min="7681" max="7681" width="6.44140625" style="1" customWidth="1"/>
    <col min="7682" max="7682" width="66.44140625" style="1" customWidth="1"/>
    <col min="7683" max="7683" width="26.88671875" style="1" customWidth="1"/>
    <col min="7684" max="7684" width="21.6640625" style="1" customWidth="1"/>
    <col min="7685" max="7685" width="40.33203125" style="1" customWidth="1"/>
    <col min="7686" max="7688" width="19.88671875" style="1" customWidth="1"/>
    <col min="7689" max="7689" width="17.44140625" style="1" customWidth="1"/>
    <col min="7690" max="7699" width="8.88671875" style="1" customWidth="1"/>
    <col min="7700" max="7700" width="12.33203125" style="1" customWidth="1"/>
    <col min="7701" max="7701" width="5.5546875" style="1" customWidth="1"/>
    <col min="7702" max="7702" width="12.33203125" style="1" customWidth="1"/>
    <col min="7703" max="7703" width="6" style="1" customWidth="1"/>
    <col min="7704" max="7704" width="13.33203125" style="1" customWidth="1"/>
    <col min="7705" max="7936" width="8.88671875" style="1"/>
    <col min="7937" max="7937" width="6.44140625" style="1" customWidth="1"/>
    <col min="7938" max="7938" width="66.44140625" style="1" customWidth="1"/>
    <col min="7939" max="7939" width="26.88671875" style="1" customWidth="1"/>
    <col min="7940" max="7940" width="21.6640625" style="1" customWidth="1"/>
    <col min="7941" max="7941" width="40.33203125" style="1" customWidth="1"/>
    <col min="7942" max="7944" width="19.88671875" style="1" customWidth="1"/>
    <col min="7945" max="7945" width="17.44140625" style="1" customWidth="1"/>
    <col min="7946" max="7955" width="8.88671875" style="1" customWidth="1"/>
    <col min="7956" max="7956" width="12.33203125" style="1" customWidth="1"/>
    <col min="7957" max="7957" width="5.5546875" style="1" customWidth="1"/>
    <col min="7958" max="7958" width="12.33203125" style="1" customWidth="1"/>
    <col min="7959" max="7959" width="6" style="1" customWidth="1"/>
    <col min="7960" max="7960" width="13.33203125" style="1" customWidth="1"/>
    <col min="7961" max="8192" width="8.88671875" style="1"/>
    <col min="8193" max="8193" width="6.44140625" style="1" customWidth="1"/>
    <col min="8194" max="8194" width="66.44140625" style="1" customWidth="1"/>
    <col min="8195" max="8195" width="26.88671875" style="1" customWidth="1"/>
    <col min="8196" max="8196" width="21.6640625" style="1" customWidth="1"/>
    <col min="8197" max="8197" width="40.33203125" style="1" customWidth="1"/>
    <col min="8198" max="8200" width="19.88671875" style="1" customWidth="1"/>
    <col min="8201" max="8201" width="17.44140625" style="1" customWidth="1"/>
    <col min="8202" max="8211" width="8.88671875" style="1" customWidth="1"/>
    <col min="8212" max="8212" width="12.33203125" style="1" customWidth="1"/>
    <col min="8213" max="8213" width="5.5546875" style="1" customWidth="1"/>
    <col min="8214" max="8214" width="12.33203125" style="1" customWidth="1"/>
    <col min="8215" max="8215" width="6" style="1" customWidth="1"/>
    <col min="8216" max="8216" width="13.33203125" style="1" customWidth="1"/>
    <col min="8217" max="8448" width="8.88671875" style="1"/>
    <col min="8449" max="8449" width="6.44140625" style="1" customWidth="1"/>
    <col min="8450" max="8450" width="66.44140625" style="1" customWidth="1"/>
    <col min="8451" max="8451" width="26.88671875" style="1" customWidth="1"/>
    <col min="8452" max="8452" width="21.6640625" style="1" customWidth="1"/>
    <col min="8453" max="8453" width="40.33203125" style="1" customWidth="1"/>
    <col min="8454" max="8456" width="19.88671875" style="1" customWidth="1"/>
    <col min="8457" max="8457" width="17.44140625" style="1" customWidth="1"/>
    <col min="8458" max="8467" width="8.88671875" style="1" customWidth="1"/>
    <col min="8468" max="8468" width="12.33203125" style="1" customWidth="1"/>
    <col min="8469" max="8469" width="5.5546875" style="1" customWidth="1"/>
    <col min="8470" max="8470" width="12.33203125" style="1" customWidth="1"/>
    <col min="8471" max="8471" width="6" style="1" customWidth="1"/>
    <col min="8472" max="8472" width="13.33203125" style="1" customWidth="1"/>
    <col min="8473" max="8704" width="8.88671875" style="1"/>
    <col min="8705" max="8705" width="6.44140625" style="1" customWidth="1"/>
    <col min="8706" max="8706" width="66.44140625" style="1" customWidth="1"/>
    <col min="8707" max="8707" width="26.88671875" style="1" customWidth="1"/>
    <col min="8708" max="8708" width="21.6640625" style="1" customWidth="1"/>
    <col min="8709" max="8709" width="40.33203125" style="1" customWidth="1"/>
    <col min="8710" max="8712" width="19.88671875" style="1" customWidth="1"/>
    <col min="8713" max="8713" width="17.44140625" style="1" customWidth="1"/>
    <col min="8714" max="8723" width="8.88671875" style="1" customWidth="1"/>
    <col min="8724" max="8724" width="12.33203125" style="1" customWidth="1"/>
    <col min="8725" max="8725" width="5.5546875" style="1" customWidth="1"/>
    <col min="8726" max="8726" width="12.33203125" style="1" customWidth="1"/>
    <col min="8727" max="8727" width="6" style="1" customWidth="1"/>
    <col min="8728" max="8728" width="13.33203125" style="1" customWidth="1"/>
    <col min="8729" max="8960" width="8.88671875" style="1"/>
    <col min="8961" max="8961" width="6.44140625" style="1" customWidth="1"/>
    <col min="8962" max="8962" width="66.44140625" style="1" customWidth="1"/>
    <col min="8963" max="8963" width="26.88671875" style="1" customWidth="1"/>
    <col min="8964" max="8964" width="21.6640625" style="1" customWidth="1"/>
    <col min="8965" max="8965" width="40.33203125" style="1" customWidth="1"/>
    <col min="8966" max="8968" width="19.88671875" style="1" customWidth="1"/>
    <col min="8969" max="8969" width="17.44140625" style="1" customWidth="1"/>
    <col min="8970" max="8979" width="8.88671875" style="1" customWidth="1"/>
    <col min="8980" max="8980" width="12.33203125" style="1" customWidth="1"/>
    <col min="8981" max="8981" width="5.5546875" style="1" customWidth="1"/>
    <col min="8982" max="8982" width="12.33203125" style="1" customWidth="1"/>
    <col min="8983" max="8983" width="6" style="1" customWidth="1"/>
    <col min="8984" max="8984" width="13.33203125" style="1" customWidth="1"/>
    <col min="8985" max="9216" width="8.88671875" style="1"/>
    <col min="9217" max="9217" width="6.44140625" style="1" customWidth="1"/>
    <col min="9218" max="9218" width="66.44140625" style="1" customWidth="1"/>
    <col min="9219" max="9219" width="26.88671875" style="1" customWidth="1"/>
    <col min="9220" max="9220" width="21.6640625" style="1" customWidth="1"/>
    <col min="9221" max="9221" width="40.33203125" style="1" customWidth="1"/>
    <col min="9222" max="9224" width="19.88671875" style="1" customWidth="1"/>
    <col min="9225" max="9225" width="17.44140625" style="1" customWidth="1"/>
    <col min="9226" max="9235" width="8.88671875" style="1" customWidth="1"/>
    <col min="9236" max="9236" width="12.33203125" style="1" customWidth="1"/>
    <col min="9237" max="9237" width="5.5546875" style="1" customWidth="1"/>
    <col min="9238" max="9238" width="12.33203125" style="1" customWidth="1"/>
    <col min="9239" max="9239" width="6" style="1" customWidth="1"/>
    <col min="9240" max="9240" width="13.33203125" style="1" customWidth="1"/>
    <col min="9241" max="9472" width="8.88671875" style="1"/>
    <col min="9473" max="9473" width="6.44140625" style="1" customWidth="1"/>
    <col min="9474" max="9474" width="66.44140625" style="1" customWidth="1"/>
    <col min="9475" max="9475" width="26.88671875" style="1" customWidth="1"/>
    <col min="9476" max="9476" width="21.6640625" style="1" customWidth="1"/>
    <col min="9477" max="9477" width="40.33203125" style="1" customWidth="1"/>
    <col min="9478" max="9480" width="19.88671875" style="1" customWidth="1"/>
    <col min="9481" max="9481" width="17.44140625" style="1" customWidth="1"/>
    <col min="9482" max="9491" width="8.88671875" style="1" customWidth="1"/>
    <col min="9492" max="9492" width="12.33203125" style="1" customWidth="1"/>
    <col min="9493" max="9493" width="5.5546875" style="1" customWidth="1"/>
    <col min="9494" max="9494" width="12.33203125" style="1" customWidth="1"/>
    <col min="9495" max="9495" width="6" style="1" customWidth="1"/>
    <col min="9496" max="9496" width="13.33203125" style="1" customWidth="1"/>
    <col min="9497" max="9728" width="8.88671875" style="1"/>
    <col min="9729" max="9729" width="6.44140625" style="1" customWidth="1"/>
    <col min="9730" max="9730" width="66.44140625" style="1" customWidth="1"/>
    <col min="9731" max="9731" width="26.88671875" style="1" customWidth="1"/>
    <col min="9732" max="9732" width="21.6640625" style="1" customWidth="1"/>
    <col min="9733" max="9733" width="40.33203125" style="1" customWidth="1"/>
    <col min="9734" max="9736" width="19.88671875" style="1" customWidth="1"/>
    <col min="9737" max="9737" width="17.44140625" style="1" customWidth="1"/>
    <col min="9738" max="9747" width="8.88671875" style="1" customWidth="1"/>
    <col min="9748" max="9748" width="12.33203125" style="1" customWidth="1"/>
    <col min="9749" max="9749" width="5.5546875" style="1" customWidth="1"/>
    <col min="9750" max="9750" width="12.33203125" style="1" customWidth="1"/>
    <col min="9751" max="9751" width="6" style="1" customWidth="1"/>
    <col min="9752" max="9752" width="13.33203125" style="1" customWidth="1"/>
    <col min="9753" max="9984" width="8.88671875" style="1"/>
    <col min="9985" max="9985" width="6.44140625" style="1" customWidth="1"/>
    <col min="9986" max="9986" width="66.44140625" style="1" customWidth="1"/>
    <col min="9987" max="9987" width="26.88671875" style="1" customWidth="1"/>
    <col min="9988" max="9988" width="21.6640625" style="1" customWidth="1"/>
    <col min="9989" max="9989" width="40.33203125" style="1" customWidth="1"/>
    <col min="9990" max="9992" width="19.88671875" style="1" customWidth="1"/>
    <col min="9993" max="9993" width="17.44140625" style="1" customWidth="1"/>
    <col min="9994" max="10003" width="8.88671875" style="1" customWidth="1"/>
    <col min="10004" max="10004" width="12.33203125" style="1" customWidth="1"/>
    <col min="10005" max="10005" width="5.5546875" style="1" customWidth="1"/>
    <col min="10006" max="10006" width="12.33203125" style="1" customWidth="1"/>
    <col min="10007" max="10007" width="6" style="1" customWidth="1"/>
    <col min="10008" max="10008" width="13.33203125" style="1" customWidth="1"/>
    <col min="10009" max="10240" width="8.88671875" style="1"/>
    <col min="10241" max="10241" width="6.44140625" style="1" customWidth="1"/>
    <col min="10242" max="10242" width="66.44140625" style="1" customWidth="1"/>
    <col min="10243" max="10243" width="26.88671875" style="1" customWidth="1"/>
    <col min="10244" max="10244" width="21.6640625" style="1" customWidth="1"/>
    <col min="10245" max="10245" width="40.33203125" style="1" customWidth="1"/>
    <col min="10246" max="10248" width="19.88671875" style="1" customWidth="1"/>
    <col min="10249" max="10249" width="17.44140625" style="1" customWidth="1"/>
    <col min="10250" max="10259" width="8.88671875" style="1" customWidth="1"/>
    <col min="10260" max="10260" width="12.33203125" style="1" customWidth="1"/>
    <col min="10261" max="10261" width="5.5546875" style="1" customWidth="1"/>
    <col min="10262" max="10262" width="12.33203125" style="1" customWidth="1"/>
    <col min="10263" max="10263" width="6" style="1" customWidth="1"/>
    <col min="10264" max="10264" width="13.33203125" style="1" customWidth="1"/>
    <col min="10265" max="10496" width="8.88671875" style="1"/>
    <col min="10497" max="10497" width="6.44140625" style="1" customWidth="1"/>
    <col min="10498" max="10498" width="66.44140625" style="1" customWidth="1"/>
    <col min="10499" max="10499" width="26.88671875" style="1" customWidth="1"/>
    <col min="10500" max="10500" width="21.6640625" style="1" customWidth="1"/>
    <col min="10501" max="10501" width="40.33203125" style="1" customWidth="1"/>
    <col min="10502" max="10504" width="19.88671875" style="1" customWidth="1"/>
    <col min="10505" max="10505" width="17.44140625" style="1" customWidth="1"/>
    <col min="10506" max="10515" width="8.88671875" style="1" customWidth="1"/>
    <col min="10516" max="10516" width="12.33203125" style="1" customWidth="1"/>
    <col min="10517" max="10517" width="5.5546875" style="1" customWidth="1"/>
    <col min="10518" max="10518" width="12.33203125" style="1" customWidth="1"/>
    <col min="10519" max="10519" width="6" style="1" customWidth="1"/>
    <col min="10520" max="10520" width="13.33203125" style="1" customWidth="1"/>
    <col min="10521" max="10752" width="8.88671875" style="1"/>
    <col min="10753" max="10753" width="6.44140625" style="1" customWidth="1"/>
    <col min="10754" max="10754" width="66.44140625" style="1" customWidth="1"/>
    <col min="10755" max="10755" width="26.88671875" style="1" customWidth="1"/>
    <col min="10756" max="10756" width="21.6640625" style="1" customWidth="1"/>
    <col min="10757" max="10757" width="40.33203125" style="1" customWidth="1"/>
    <col min="10758" max="10760" width="19.88671875" style="1" customWidth="1"/>
    <col min="10761" max="10761" width="17.44140625" style="1" customWidth="1"/>
    <col min="10762" max="10771" width="8.88671875" style="1" customWidth="1"/>
    <col min="10772" max="10772" width="12.33203125" style="1" customWidth="1"/>
    <col min="10773" max="10773" width="5.5546875" style="1" customWidth="1"/>
    <col min="10774" max="10774" width="12.33203125" style="1" customWidth="1"/>
    <col min="10775" max="10775" width="6" style="1" customWidth="1"/>
    <col min="10776" max="10776" width="13.33203125" style="1" customWidth="1"/>
    <col min="10777" max="11008" width="8.88671875" style="1"/>
    <col min="11009" max="11009" width="6.44140625" style="1" customWidth="1"/>
    <col min="11010" max="11010" width="66.44140625" style="1" customWidth="1"/>
    <col min="11011" max="11011" width="26.88671875" style="1" customWidth="1"/>
    <col min="11012" max="11012" width="21.6640625" style="1" customWidth="1"/>
    <col min="11013" max="11013" width="40.33203125" style="1" customWidth="1"/>
    <col min="11014" max="11016" width="19.88671875" style="1" customWidth="1"/>
    <col min="11017" max="11017" width="17.44140625" style="1" customWidth="1"/>
    <col min="11018" max="11027" width="8.88671875" style="1" customWidth="1"/>
    <col min="11028" max="11028" width="12.33203125" style="1" customWidth="1"/>
    <col min="11029" max="11029" width="5.5546875" style="1" customWidth="1"/>
    <col min="11030" max="11030" width="12.33203125" style="1" customWidth="1"/>
    <col min="11031" max="11031" width="6" style="1" customWidth="1"/>
    <col min="11032" max="11032" width="13.33203125" style="1" customWidth="1"/>
    <col min="11033" max="11264" width="8.88671875" style="1"/>
    <col min="11265" max="11265" width="6.44140625" style="1" customWidth="1"/>
    <col min="11266" max="11266" width="66.44140625" style="1" customWidth="1"/>
    <col min="11267" max="11267" width="26.88671875" style="1" customWidth="1"/>
    <col min="11268" max="11268" width="21.6640625" style="1" customWidth="1"/>
    <col min="11269" max="11269" width="40.33203125" style="1" customWidth="1"/>
    <col min="11270" max="11272" width="19.88671875" style="1" customWidth="1"/>
    <col min="11273" max="11273" width="17.44140625" style="1" customWidth="1"/>
    <col min="11274" max="11283" width="8.88671875" style="1" customWidth="1"/>
    <col min="11284" max="11284" width="12.33203125" style="1" customWidth="1"/>
    <col min="11285" max="11285" width="5.5546875" style="1" customWidth="1"/>
    <col min="11286" max="11286" width="12.33203125" style="1" customWidth="1"/>
    <col min="11287" max="11287" width="6" style="1" customWidth="1"/>
    <col min="11288" max="11288" width="13.33203125" style="1" customWidth="1"/>
    <col min="11289" max="11520" width="8.88671875" style="1"/>
    <col min="11521" max="11521" width="6.44140625" style="1" customWidth="1"/>
    <col min="11522" max="11522" width="66.44140625" style="1" customWidth="1"/>
    <col min="11523" max="11523" width="26.88671875" style="1" customWidth="1"/>
    <col min="11524" max="11524" width="21.6640625" style="1" customWidth="1"/>
    <col min="11525" max="11525" width="40.33203125" style="1" customWidth="1"/>
    <col min="11526" max="11528" width="19.88671875" style="1" customWidth="1"/>
    <col min="11529" max="11529" width="17.44140625" style="1" customWidth="1"/>
    <col min="11530" max="11539" width="8.88671875" style="1" customWidth="1"/>
    <col min="11540" max="11540" width="12.33203125" style="1" customWidth="1"/>
    <col min="11541" max="11541" width="5.5546875" style="1" customWidth="1"/>
    <col min="11542" max="11542" width="12.33203125" style="1" customWidth="1"/>
    <col min="11543" max="11543" width="6" style="1" customWidth="1"/>
    <col min="11544" max="11544" width="13.33203125" style="1" customWidth="1"/>
    <col min="11545" max="11776" width="8.88671875" style="1"/>
    <col min="11777" max="11777" width="6.44140625" style="1" customWidth="1"/>
    <col min="11778" max="11778" width="66.44140625" style="1" customWidth="1"/>
    <col min="11779" max="11779" width="26.88671875" style="1" customWidth="1"/>
    <col min="11780" max="11780" width="21.6640625" style="1" customWidth="1"/>
    <col min="11781" max="11781" width="40.33203125" style="1" customWidth="1"/>
    <col min="11782" max="11784" width="19.88671875" style="1" customWidth="1"/>
    <col min="11785" max="11785" width="17.44140625" style="1" customWidth="1"/>
    <col min="11786" max="11795" width="8.88671875" style="1" customWidth="1"/>
    <col min="11796" max="11796" width="12.33203125" style="1" customWidth="1"/>
    <col min="11797" max="11797" width="5.5546875" style="1" customWidth="1"/>
    <col min="11798" max="11798" width="12.33203125" style="1" customWidth="1"/>
    <col min="11799" max="11799" width="6" style="1" customWidth="1"/>
    <col min="11800" max="11800" width="13.33203125" style="1" customWidth="1"/>
    <col min="11801" max="12032" width="8.88671875" style="1"/>
    <col min="12033" max="12033" width="6.44140625" style="1" customWidth="1"/>
    <col min="12034" max="12034" width="66.44140625" style="1" customWidth="1"/>
    <col min="12035" max="12035" width="26.88671875" style="1" customWidth="1"/>
    <col min="12036" max="12036" width="21.6640625" style="1" customWidth="1"/>
    <col min="12037" max="12037" width="40.33203125" style="1" customWidth="1"/>
    <col min="12038" max="12040" width="19.88671875" style="1" customWidth="1"/>
    <col min="12041" max="12041" width="17.44140625" style="1" customWidth="1"/>
    <col min="12042" max="12051" width="8.88671875" style="1" customWidth="1"/>
    <col min="12052" max="12052" width="12.33203125" style="1" customWidth="1"/>
    <col min="12053" max="12053" width="5.5546875" style="1" customWidth="1"/>
    <col min="12054" max="12054" width="12.33203125" style="1" customWidth="1"/>
    <col min="12055" max="12055" width="6" style="1" customWidth="1"/>
    <col min="12056" max="12056" width="13.33203125" style="1" customWidth="1"/>
    <col min="12057" max="12288" width="8.88671875" style="1"/>
    <col min="12289" max="12289" width="6.44140625" style="1" customWidth="1"/>
    <col min="12290" max="12290" width="66.44140625" style="1" customWidth="1"/>
    <col min="12291" max="12291" width="26.88671875" style="1" customWidth="1"/>
    <col min="12292" max="12292" width="21.6640625" style="1" customWidth="1"/>
    <col min="12293" max="12293" width="40.33203125" style="1" customWidth="1"/>
    <col min="12294" max="12296" width="19.88671875" style="1" customWidth="1"/>
    <col min="12297" max="12297" width="17.44140625" style="1" customWidth="1"/>
    <col min="12298" max="12307" width="8.88671875" style="1" customWidth="1"/>
    <col min="12308" max="12308" width="12.33203125" style="1" customWidth="1"/>
    <col min="12309" max="12309" width="5.5546875" style="1" customWidth="1"/>
    <col min="12310" max="12310" width="12.33203125" style="1" customWidth="1"/>
    <col min="12311" max="12311" width="6" style="1" customWidth="1"/>
    <col min="12312" max="12312" width="13.33203125" style="1" customWidth="1"/>
    <col min="12313" max="12544" width="8.88671875" style="1"/>
    <col min="12545" max="12545" width="6.44140625" style="1" customWidth="1"/>
    <col min="12546" max="12546" width="66.44140625" style="1" customWidth="1"/>
    <col min="12547" max="12547" width="26.88671875" style="1" customWidth="1"/>
    <col min="12548" max="12548" width="21.6640625" style="1" customWidth="1"/>
    <col min="12549" max="12549" width="40.33203125" style="1" customWidth="1"/>
    <col min="12550" max="12552" width="19.88671875" style="1" customWidth="1"/>
    <col min="12553" max="12553" width="17.44140625" style="1" customWidth="1"/>
    <col min="12554" max="12563" width="8.88671875" style="1" customWidth="1"/>
    <col min="12564" max="12564" width="12.33203125" style="1" customWidth="1"/>
    <col min="12565" max="12565" width="5.5546875" style="1" customWidth="1"/>
    <col min="12566" max="12566" width="12.33203125" style="1" customWidth="1"/>
    <col min="12567" max="12567" width="6" style="1" customWidth="1"/>
    <col min="12568" max="12568" width="13.33203125" style="1" customWidth="1"/>
    <col min="12569" max="12800" width="8.88671875" style="1"/>
    <col min="12801" max="12801" width="6.44140625" style="1" customWidth="1"/>
    <col min="12802" max="12802" width="66.44140625" style="1" customWidth="1"/>
    <col min="12803" max="12803" width="26.88671875" style="1" customWidth="1"/>
    <col min="12804" max="12804" width="21.6640625" style="1" customWidth="1"/>
    <col min="12805" max="12805" width="40.33203125" style="1" customWidth="1"/>
    <col min="12806" max="12808" width="19.88671875" style="1" customWidth="1"/>
    <col min="12809" max="12809" width="17.44140625" style="1" customWidth="1"/>
    <col min="12810" max="12819" width="8.88671875" style="1" customWidth="1"/>
    <col min="12820" max="12820" width="12.33203125" style="1" customWidth="1"/>
    <col min="12821" max="12821" width="5.5546875" style="1" customWidth="1"/>
    <col min="12822" max="12822" width="12.33203125" style="1" customWidth="1"/>
    <col min="12823" max="12823" width="6" style="1" customWidth="1"/>
    <col min="12824" max="12824" width="13.33203125" style="1" customWidth="1"/>
    <col min="12825" max="13056" width="8.88671875" style="1"/>
    <col min="13057" max="13057" width="6.44140625" style="1" customWidth="1"/>
    <col min="13058" max="13058" width="66.44140625" style="1" customWidth="1"/>
    <col min="13059" max="13059" width="26.88671875" style="1" customWidth="1"/>
    <col min="13060" max="13060" width="21.6640625" style="1" customWidth="1"/>
    <col min="13061" max="13061" width="40.33203125" style="1" customWidth="1"/>
    <col min="13062" max="13064" width="19.88671875" style="1" customWidth="1"/>
    <col min="13065" max="13065" width="17.44140625" style="1" customWidth="1"/>
    <col min="13066" max="13075" width="8.88671875" style="1" customWidth="1"/>
    <col min="13076" max="13076" width="12.33203125" style="1" customWidth="1"/>
    <col min="13077" max="13077" width="5.5546875" style="1" customWidth="1"/>
    <col min="13078" max="13078" width="12.33203125" style="1" customWidth="1"/>
    <col min="13079" max="13079" width="6" style="1" customWidth="1"/>
    <col min="13080" max="13080" width="13.33203125" style="1" customWidth="1"/>
    <col min="13081" max="13312" width="8.88671875" style="1"/>
    <col min="13313" max="13313" width="6.44140625" style="1" customWidth="1"/>
    <col min="13314" max="13314" width="66.44140625" style="1" customWidth="1"/>
    <col min="13315" max="13315" width="26.88671875" style="1" customWidth="1"/>
    <col min="13316" max="13316" width="21.6640625" style="1" customWidth="1"/>
    <col min="13317" max="13317" width="40.33203125" style="1" customWidth="1"/>
    <col min="13318" max="13320" width="19.88671875" style="1" customWidth="1"/>
    <col min="13321" max="13321" width="17.44140625" style="1" customWidth="1"/>
    <col min="13322" max="13331" width="8.88671875" style="1" customWidth="1"/>
    <col min="13332" max="13332" width="12.33203125" style="1" customWidth="1"/>
    <col min="13333" max="13333" width="5.5546875" style="1" customWidth="1"/>
    <col min="13334" max="13334" width="12.33203125" style="1" customWidth="1"/>
    <col min="13335" max="13335" width="6" style="1" customWidth="1"/>
    <col min="13336" max="13336" width="13.33203125" style="1" customWidth="1"/>
    <col min="13337" max="13568" width="8.88671875" style="1"/>
    <col min="13569" max="13569" width="6.44140625" style="1" customWidth="1"/>
    <col min="13570" max="13570" width="66.44140625" style="1" customWidth="1"/>
    <col min="13571" max="13571" width="26.88671875" style="1" customWidth="1"/>
    <col min="13572" max="13572" width="21.6640625" style="1" customWidth="1"/>
    <col min="13573" max="13573" width="40.33203125" style="1" customWidth="1"/>
    <col min="13574" max="13576" width="19.88671875" style="1" customWidth="1"/>
    <col min="13577" max="13577" width="17.44140625" style="1" customWidth="1"/>
    <col min="13578" max="13587" width="8.88671875" style="1" customWidth="1"/>
    <col min="13588" max="13588" width="12.33203125" style="1" customWidth="1"/>
    <col min="13589" max="13589" width="5.5546875" style="1" customWidth="1"/>
    <col min="13590" max="13590" width="12.33203125" style="1" customWidth="1"/>
    <col min="13591" max="13591" width="6" style="1" customWidth="1"/>
    <col min="13592" max="13592" width="13.33203125" style="1" customWidth="1"/>
    <col min="13593" max="13824" width="8.88671875" style="1"/>
    <col min="13825" max="13825" width="6.44140625" style="1" customWidth="1"/>
    <col min="13826" max="13826" width="66.44140625" style="1" customWidth="1"/>
    <col min="13827" max="13827" width="26.88671875" style="1" customWidth="1"/>
    <col min="13828" max="13828" width="21.6640625" style="1" customWidth="1"/>
    <col min="13829" max="13829" width="40.33203125" style="1" customWidth="1"/>
    <col min="13830" max="13832" width="19.88671875" style="1" customWidth="1"/>
    <col min="13833" max="13833" width="17.44140625" style="1" customWidth="1"/>
    <col min="13834" max="13843" width="8.88671875" style="1" customWidth="1"/>
    <col min="13844" max="13844" width="12.33203125" style="1" customWidth="1"/>
    <col min="13845" max="13845" width="5.5546875" style="1" customWidth="1"/>
    <col min="13846" max="13846" width="12.33203125" style="1" customWidth="1"/>
    <col min="13847" max="13847" width="6" style="1" customWidth="1"/>
    <col min="13848" max="13848" width="13.33203125" style="1" customWidth="1"/>
    <col min="13849" max="14080" width="8.88671875" style="1"/>
    <col min="14081" max="14081" width="6.44140625" style="1" customWidth="1"/>
    <col min="14082" max="14082" width="66.44140625" style="1" customWidth="1"/>
    <col min="14083" max="14083" width="26.88671875" style="1" customWidth="1"/>
    <col min="14084" max="14084" width="21.6640625" style="1" customWidth="1"/>
    <col min="14085" max="14085" width="40.33203125" style="1" customWidth="1"/>
    <col min="14086" max="14088" width="19.88671875" style="1" customWidth="1"/>
    <col min="14089" max="14089" width="17.44140625" style="1" customWidth="1"/>
    <col min="14090" max="14099" width="8.88671875" style="1" customWidth="1"/>
    <col min="14100" max="14100" width="12.33203125" style="1" customWidth="1"/>
    <col min="14101" max="14101" width="5.5546875" style="1" customWidth="1"/>
    <col min="14102" max="14102" width="12.33203125" style="1" customWidth="1"/>
    <col min="14103" max="14103" width="6" style="1" customWidth="1"/>
    <col min="14104" max="14104" width="13.33203125" style="1" customWidth="1"/>
    <col min="14105" max="14336" width="8.88671875" style="1"/>
    <col min="14337" max="14337" width="6.44140625" style="1" customWidth="1"/>
    <col min="14338" max="14338" width="66.44140625" style="1" customWidth="1"/>
    <col min="14339" max="14339" width="26.88671875" style="1" customWidth="1"/>
    <col min="14340" max="14340" width="21.6640625" style="1" customWidth="1"/>
    <col min="14341" max="14341" width="40.33203125" style="1" customWidth="1"/>
    <col min="14342" max="14344" width="19.88671875" style="1" customWidth="1"/>
    <col min="14345" max="14345" width="17.44140625" style="1" customWidth="1"/>
    <col min="14346" max="14355" width="8.88671875" style="1" customWidth="1"/>
    <col min="14356" max="14356" width="12.33203125" style="1" customWidth="1"/>
    <col min="14357" max="14357" width="5.5546875" style="1" customWidth="1"/>
    <col min="14358" max="14358" width="12.33203125" style="1" customWidth="1"/>
    <col min="14359" max="14359" width="6" style="1" customWidth="1"/>
    <col min="14360" max="14360" width="13.33203125" style="1" customWidth="1"/>
    <col min="14361" max="14592" width="8.88671875" style="1"/>
    <col min="14593" max="14593" width="6.44140625" style="1" customWidth="1"/>
    <col min="14594" max="14594" width="66.44140625" style="1" customWidth="1"/>
    <col min="14595" max="14595" width="26.88671875" style="1" customWidth="1"/>
    <col min="14596" max="14596" width="21.6640625" style="1" customWidth="1"/>
    <col min="14597" max="14597" width="40.33203125" style="1" customWidth="1"/>
    <col min="14598" max="14600" width="19.88671875" style="1" customWidth="1"/>
    <col min="14601" max="14601" width="17.44140625" style="1" customWidth="1"/>
    <col min="14602" max="14611" width="8.88671875" style="1" customWidth="1"/>
    <col min="14612" max="14612" width="12.33203125" style="1" customWidth="1"/>
    <col min="14613" max="14613" width="5.5546875" style="1" customWidth="1"/>
    <col min="14614" max="14614" width="12.33203125" style="1" customWidth="1"/>
    <col min="14615" max="14615" width="6" style="1" customWidth="1"/>
    <col min="14616" max="14616" width="13.33203125" style="1" customWidth="1"/>
    <col min="14617" max="14848" width="8.88671875" style="1"/>
    <col min="14849" max="14849" width="6.44140625" style="1" customWidth="1"/>
    <col min="14850" max="14850" width="66.44140625" style="1" customWidth="1"/>
    <col min="14851" max="14851" width="26.88671875" style="1" customWidth="1"/>
    <col min="14852" max="14852" width="21.6640625" style="1" customWidth="1"/>
    <col min="14853" max="14853" width="40.33203125" style="1" customWidth="1"/>
    <col min="14854" max="14856" width="19.88671875" style="1" customWidth="1"/>
    <col min="14857" max="14857" width="17.44140625" style="1" customWidth="1"/>
    <col min="14858" max="14867" width="8.88671875" style="1" customWidth="1"/>
    <col min="14868" max="14868" width="12.33203125" style="1" customWidth="1"/>
    <col min="14869" max="14869" width="5.5546875" style="1" customWidth="1"/>
    <col min="14870" max="14870" width="12.33203125" style="1" customWidth="1"/>
    <col min="14871" max="14871" width="6" style="1" customWidth="1"/>
    <col min="14872" max="14872" width="13.33203125" style="1" customWidth="1"/>
    <col min="14873" max="15104" width="8.88671875" style="1"/>
    <col min="15105" max="15105" width="6.44140625" style="1" customWidth="1"/>
    <col min="15106" max="15106" width="66.44140625" style="1" customWidth="1"/>
    <col min="15107" max="15107" width="26.88671875" style="1" customWidth="1"/>
    <col min="15108" max="15108" width="21.6640625" style="1" customWidth="1"/>
    <col min="15109" max="15109" width="40.33203125" style="1" customWidth="1"/>
    <col min="15110" max="15112" width="19.88671875" style="1" customWidth="1"/>
    <col min="15113" max="15113" width="17.44140625" style="1" customWidth="1"/>
    <col min="15114" max="15123" width="8.88671875" style="1" customWidth="1"/>
    <col min="15124" max="15124" width="12.33203125" style="1" customWidth="1"/>
    <col min="15125" max="15125" width="5.5546875" style="1" customWidth="1"/>
    <col min="15126" max="15126" width="12.33203125" style="1" customWidth="1"/>
    <col min="15127" max="15127" width="6" style="1" customWidth="1"/>
    <col min="15128" max="15128" width="13.33203125" style="1" customWidth="1"/>
    <col min="15129" max="15360" width="8.88671875" style="1"/>
    <col min="15361" max="15361" width="6.44140625" style="1" customWidth="1"/>
    <col min="15362" max="15362" width="66.44140625" style="1" customWidth="1"/>
    <col min="15363" max="15363" width="26.88671875" style="1" customWidth="1"/>
    <col min="15364" max="15364" width="21.6640625" style="1" customWidth="1"/>
    <col min="15365" max="15365" width="40.33203125" style="1" customWidth="1"/>
    <col min="15366" max="15368" width="19.88671875" style="1" customWidth="1"/>
    <col min="15369" max="15369" width="17.44140625" style="1" customWidth="1"/>
    <col min="15370" max="15379" width="8.88671875" style="1" customWidth="1"/>
    <col min="15380" max="15380" width="12.33203125" style="1" customWidth="1"/>
    <col min="15381" max="15381" width="5.5546875" style="1" customWidth="1"/>
    <col min="15382" max="15382" width="12.33203125" style="1" customWidth="1"/>
    <col min="15383" max="15383" width="6" style="1" customWidth="1"/>
    <col min="15384" max="15384" width="13.33203125" style="1" customWidth="1"/>
    <col min="15385" max="15616" width="8.88671875" style="1"/>
    <col min="15617" max="15617" width="6.44140625" style="1" customWidth="1"/>
    <col min="15618" max="15618" width="66.44140625" style="1" customWidth="1"/>
    <col min="15619" max="15619" width="26.88671875" style="1" customWidth="1"/>
    <col min="15620" max="15620" width="21.6640625" style="1" customWidth="1"/>
    <col min="15621" max="15621" width="40.33203125" style="1" customWidth="1"/>
    <col min="15622" max="15624" width="19.88671875" style="1" customWidth="1"/>
    <col min="15625" max="15625" width="17.44140625" style="1" customWidth="1"/>
    <col min="15626" max="15635" width="8.88671875" style="1" customWidth="1"/>
    <col min="15636" max="15636" width="12.33203125" style="1" customWidth="1"/>
    <col min="15637" max="15637" width="5.5546875" style="1" customWidth="1"/>
    <col min="15638" max="15638" width="12.33203125" style="1" customWidth="1"/>
    <col min="15639" max="15639" width="6" style="1" customWidth="1"/>
    <col min="15640" max="15640" width="13.33203125" style="1" customWidth="1"/>
    <col min="15641" max="15872" width="8.88671875" style="1"/>
    <col min="15873" max="15873" width="6.44140625" style="1" customWidth="1"/>
    <col min="15874" max="15874" width="66.44140625" style="1" customWidth="1"/>
    <col min="15875" max="15875" width="26.88671875" style="1" customWidth="1"/>
    <col min="15876" max="15876" width="21.6640625" style="1" customWidth="1"/>
    <col min="15877" max="15877" width="40.33203125" style="1" customWidth="1"/>
    <col min="15878" max="15880" width="19.88671875" style="1" customWidth="1"/>
    <col min="15881" max="15881" width="17.44140625" style="1" customWidth="1"/>
    <col min="15882" max="15891" width="8.88671875" style="1" customWidth="1"/>
    <col min="15892" max="15892" width="12.33203125" style="1" customWidth="1"/>
    <col min="15893" max="15893" width="5.5546875" style="1" customWidth="1"/>
    <col min="15894" max="15894" width="12.33203125" style="1" customWidth="1"/>
    <col min="15895" max="15895" width="6" style="1" customWidth="1"/>
    <col min="15896" max="15896" width="13.33203125" style="1" customWidth="1"/>
    <col min="15897" max="16128" width="8.88671875" style="1"/>
    <col min="16129" max="16129" width="6.44140625" style="1" customWidth="1"/>
    <col min="16130" max="16130" width="66.44140625" style="1" customWidth="1"/>
    <col min="16131" max="16131" width="26.88671875" style="1" customWidth="1"/>
    <col min="16132" max="16132" width="21.6640625" style="1" customWidth="1"/>
    <col min="16133" max="16133" width="40.33203125" style="1" customWidth="1"/>
    <col min="16134" max="16136" width="19.88671875" style="1" customWidth="1"/>
    <col min="16137" max="16137" width="17.44140625" style="1" customWidth="1"/>
    <col min="16138" max="16147" width="8.88671875" style="1" customWidth="1"/>
    <col min="16148" max="16148" width="12.33203125" style="1" customWidth="1"/>
    <col min="16149" max="16149" width="5.5546875" style="1" customWidth="1"/>
    <col min="16150" max="16150" width="12.33203125" style="1" customWidth="1"/>
    <col min="16151" max="16151" width="6" style="1" customWidth="1"/>
    <col min="16152" max="16152" width="13.33203125" style="1" customWidth="1"/>
    <col min="16153" max="16384" width="8.88671875" style="1"/>
  </cols>
  <sheetData>
    <row r="1" spans="1:24" x14ac:dyDescent="0.35">
      <c r="E1" s="72" t="s">
        <v>434</v>
      </c>
    </row>
    <row r="3" spans="1:24" x14ac:dyDescent="0.35">
      <c r="A3" s="1200" t="s">
        <v>537</v>
      </c>
      <c r="B3" s="1200"/>
      <c r="C3" s="1200"/>
      <c r="D3" s="1200"/>
      <c r="E3" s="1200"/>
    </row>
    <row r="4" spans="1:24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 x14ac:dyDescent="0.35">
      <c r="A6" s="1184" t="s">
        <v>1042</v>
      </c>
      <c r="B6" s="1184"/>
      <c r="C6" s="1184"/>
      <c r="D6" s="1184"/>
      <c r="E6" s="1184"/>
      <c r="F6" s="16"/>
      <c r="G6" s="16"/>
      <c r="H6" s="16"/>
      <c r="I6" s="16"/>
      <c r="J6" s="5"/>
      <c r="K6" s="5"/>
    </row>
    <row r="7" spans="1:24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 x14ac:dyDescent="0.35">
      <c r="A8" s="649"/>
    </row>
    <row r="9" spans="1:24" s="430" customFormat="1" ht="56.25" customHeight="1" x14ac:dyDescent="0.35">
      <c r="A9" s="650" t="s">
        <v>282</v>
      </c>
      <c r="B9" s="650" t="s">
        <v>0</v>
      </c>
      <c r="C9" s="508" t="s">
        <v>355</v>
      </c>
      <c r="D9" s="508" t="s">
        <v>356</v>
      </c>
      <c r="E9" s="508" t="s">
        <v>615</v>
      </c>
      <c r="F9" s="651"/>
      <c r="G9" s="651"/>
      <c r="H9" s="651"/>
    </row>
    <row r="10" spans="1:24" ht="16.5" customHeight="1" x14ac:dyDescent="0.35">
      <c r="A10" s="420">
        <v>1</v>
      </c>
      <c r="B10" s="420">
        <v>2</v>
      </c>
      <c r="C10" s="420">
        <v>3</v>
      </c>
      <c r="D10" s="420">
        <v>4</v>
      </c>
      <c r="E10" s="420">
        <v>5</v>
      </c>
      <c r="T10" s="421"/>
      <c r="U10" s="421"/>
      <c r="V10" s="421"/>
      <c r="W10" s="421"/>
      <c r="X10" s="258"/>
    </row>
    <row r="11" spans="1:24" ht="21.75" customHeight="1" x14ac:dyDescent="0.35">
      <c r="A11" s="1241" t="s">
        <v>1040</v>
      </c>
      <c r="B11" s="1202"/>
      <c r="C11" s="1202"/>
      <c r="D11" s="1202"/>
      <c r="E11" s="1203"/>
      <c r="F11" s="547" t="s">
        <v>357</v>
      </c>
      <c r="G11" s="547" t="s">
        <v>302</v>
      </c>
      <c r="H11" s="547" t="s">
        <v>303</v>
      </c>
      <c r="X11" s="357"/>
    </row>
    <row r="12" spans="1:24" ht="24" hidden="1" customHeight="1" x14ac:dyDescent="0.35">
      <c r="A12" s="652">
        <v>1</v>
      </c>
      <c r="B12" s="549" t="s">
        <v>362</v>
      </c>
      <c r="C12" s="653" t="e">
        <f t="shared" ref="C12:C16" si="0">E12/D12</f>
        <v>#DIV/0!</v>
      </c>
      <c r="D12" s="654"/>
      <c r="E12" s="654"/>
      <c r="F12" s="268"/>
      <c r="G12" s="269"/>
      <c r="H12" s="552">
        <f t="shared" ref="H12:H16" si="1">E12-G12</f>
        <v>0</v>
      </c>
      <c r="T12" s="655"/>
      <c r="U12" s="421"/>
      <c r="V12" s="655"/>
      <c r="W12" s="421"/>
      <c r="X12" s="656"/>
    </row>
    <row r="13" spans="1:24" ht="23.25" customHeight="1" x14ac:dyDescent="0.35">
      <c r="A13" s="652">
        <v>1</v>
      </c>
      <c r="B13" s="549" t="s">
        <v>361</v>
      </c>
      <c r="C13" s="653">
        <f t="shared" si="0"/>
        <v>224.68544038346315</v>
      </c>
      <c r="D13" s="654">
        <v>33.380000000000003</v>
      </c>
      <c r="E13" s="654">
        <v>7500</v>
      </c>
      <c r="F13" s="268"/>
      <c r="G13" s="269"/>
      <c r="H13" s="552">
        <f t="shared" si="1"/>
        <v>7500</v>
      </c>
    </row>
    <row r="14" spans="1:24" ht="26.25" hidden="1" customHeight="1" x14ac:dyDescent="0.35">
      <c r="A14" s="652">
        <v>3</v>
      </c>
      <c r="B14" s="549" t="s">
        <v>363</v>
      </c>
      <c r="C14" s="653" t="e">
        <f t="shared" si="0"/>
        <v>#DIV/0!</v>
      </c>
      <c r="D14" s="654"/>
      <c r="E14" s="654"/>
      <c r="F14" s="268"/>
      <c r="G14" s="269"/>
      <c r="H14" s="552">
        <f t="shared" si="1"/>
        <v>0</v>
      </c>
    </row>
    <row r="15" spans="1:24" ht="26.25" hidden="1" customHeight="1" x14ac:dyDescent="0.35">
      <c r="A15" s="652">
        <v>4</v>
      </c>
      <c r="B15" s="549" t="s">
        <v>364</v>
      </c>
      <c r="C15" s="653" t="e">
        <f t="shared" si="0"/>
        <v>#DIV/0!</v>
      </c>
      <c r="D15" s="654"/>
      <c r="E15" s="654"/>
      <c r="F15" s="268"/>
      <c r="G15" s="269"/>
      <c r="H15" s="552">
        <f t="shared" si="1"/>
        <v>0</v>
      </c>
    </row>
    <row r="16" spans="1:24" ht="26.25" hidden="1" customHeight="1" x14ac:dyDescent="0.35">
      <c r="A16" s="652">
        <v>5</v>
      </c>
      <c r="B16" s="549" t="s">
        <v>510</v>
      </c>
      <c r="C16" s="653" t="e">
        <f t="shared" si="0"/>
        <v>#DIV/0!</v>
      </c>
      <c r="D16" s="654"/>
      <c r="E16" s="654"/>
      <c r="F16" s="85"/>
      <c r="G16" s="85"/>
      <c r="H16" s="552">
        <f t="shared" si="1"/>
        <v>0</v>
      </c>
    </row>
    <row r="17" spans="1:9" hidden="1" x14ac:dyDescent="0.35">
      <c r="A17" s="652"/>
      <c r="B17" s="549"/>
      <c r="C17" s="652"/>
      <c r="D17" s="654"/>
      <c r="E17" s="654" t="str">
        <f>IF(C17*D17=0," ",C17*D17)</f>
        <v xml:space="preserve"> </v>
      </c>
      <c r="F17" s="85"/>
      <c r="G17" s="85"/>
      <c r="H17" s="85"/>
    </row>
    <row r="18" spans="1:9" s="660" customFormat="1" ht="22.2" customHeight="1" x14ac:dyDescent="0.3">
      <c r="A18" s="657"/>
      <c r="B18" s="556" t="s">
        <v>295</v>
      </c>
      <c r="C18" s="658" t="s">
        <v>305</v>
      </c>
      <c r="D18" s="658" t="s">
        <v>305</v>
      </c>
      <c r="E18" s="659">
        <f>SUM(E12:E17)</f>
        <v>7500</v>
      </c>
      <c r="F18" s="293" t="s">
        <v>365</v>
      </c>
      <c r="G18" s="294">
        <f>SUM(G12:G17)</f>
        <v>0</v>
      </c>
      <c r="H18" s="294">
        <f>SUM(H12:H17)</f>
        <v>7500</v>
      </c>
    </row>
    <row r="19" spans="1:9" s="430" customFormat="1" ht="22.2" hidden="1" customHeight="1" x14ac:dyDescent="0.3">
      <c r="A19" s="1241" t="s">
        <v>1041</v>
      </c>
      <c r="B19" s="1202"/>
      <c r="C19" s="1202"/>
      <c r="D19" s="1202"/>
      <c r="E19" s="1203"/>
      <c r="F19" s="262" t="s">
        <v>1002</v>
      </c>
      <c r="G19" s="651"/>
      <c r="H19" s="651"/>
    </row>
    <row r="20" spans="1:9" ht="24" hidden="1" customHeight="1" x14ac:dyDescent="0.35">
      <c r="A20" s="652">
        <v>1</v>
      </c>
      <c r="B20" s="549" t="s">
        <v>362</v>
      </c>
      <c r="C20" s="653" t="e">
        <f t="shared" ref="C20:C24" si="2">E20/D20</f>
        <v>#DIV/0!</v>
      </c>
      <c r="D20" s="654"/>
      <c r="E20" s="654"/>
      <c r="F20" s="268"/>
      <c r="G20" s="269"/>
      <c r="H20" s="552">
        <f t="shared" ref="H20:H24" si="3">E20-G20</f>
        <v>0</v>
      </c>
    </row>
    <row r="21" spans="1:9" ht="23.25" hidden="1" customHeight="1" x14ac:dyDescent="0.35">
      <c r="A21" s="652">
        <v>2</v>
      </c>
      <c r="B21" s="549" t="s">
        <v>361</v>
      </c>
      <c r="C21" s="653" t="e">
        <f t="shared" si="2"/>
        <v>#DIV/0!</v>
      </c>
      <c r="D21" s="654"/>
      <c r="E21" s="654"/>
      <c r="F21" s="268"/>
      <c r="G21" s="269"/>
      <c r="H21" s="552">
        <f t="shared" si="3"/>
        <v>0</v>
      </c>
    </row>
    <row r="22" spans="1:9" ht="26.25" hidden="1" customHeight="1" x14ac:dyDescent="0.35">
      <c r="A22" s="652">
        <v>3</v>
      </c>
      <c r="B22" s="549" t="s">
        <v>363</v>
      </c>
      <c r="C22" s="653" t="e">
        <f t="shared" si="2"/>
        <v>#DIV/0!</v>
      </c>
      <c r="D22" s="654"/>
      <c r="E22" s="654"/>
      <c r="F22" s="268"/>
      <c r="G22" s="269"/>
      <c r="H22" s="552">
        <f t="shared" si="3"/>
        <v>0</v>
      </c>
    </row>
    <row r="23" spans="1:9" ht="26.25" hidden="1" customHeight="1" x14ac:dyDescent="0.35">
      <c r="A23" s="652">
        <v>4</v>
      </c>
      <c r="B23" s="549" t="s">
        <v>364</v>
      </c>
      <c r="C23" s="653" t="e">
        <f t="shared" si="2"/>
        <v>#DIV/0!</v>
      </c>
      <c r="D23" s="654"/>
      <c r="E23" s="654"/>
      <c r="F23" s="268"/>
      <c r="G23" s="269"/>
      <c r="H23" s="552">
        <f t="shared" si="3"/>
        <v>0</v>
      </c>
    </row>
    <row r="24" spans="1:9" ht="26.25" hidden="1" customHeight="1" x14ac:dyDescent="0.35">
      <c r="A24" s="652">
        <v>5</v>
      </c>
      <c r="B24" s="549" t="s">
        <v>510</v>
      </c>
      <c r="C24" s="653" t="e">
        <f t="shared" si="2"/>
        <v>#DIV/0!</v>
      </c>
      <c r="D24" s="654"/>
      <c r="E24" s="654"/>
      <c r="F24" s="85"/>
      <c r="G24" s="85"/>
      <c r="H24" s="552">
        <f t="shared" si="3"/>
        <v>0</v>
      </c>
    </row>
    <row r="25" spans="1:9" ht="26.25" hidden="1" customHeight="1" x14ac:dyDescent="0.35">
      <c r="A25" s="652"/>
      <c r="B25" s="549"/>
      <c r="C25" s="653"/>
      <c r="D25" s="654"/>
      <c r="E25" s="654"/>
      <c r="F25" s="268"/>
      <c r="G25" s="269"/>
      <c r="H25" s="552"/>
    </row>
    <row r="26" spans="1:9" s="430" customFormat="1" ht="22.2" hidden="1" customHeight="1" x14ac:dyDescent="0.3">
      <c r="A26" s="657"/>
      <c r="B26" s="556" t="s">
        <v>295</v>
      </c>
      <c r="C26" s="658" t="s">
        <v>305</v>
      </c>
      <c r="D26" s="658" t="s">
        <v>305</v>
      </c>
      <c r="E26" s="659">
        <f>SUM(E20:E25)</f>
        <v>0</v>
      </c>
      <c r="F26" s="293" t="s">
        <v>365</v>
      </c>
      <c r="G26" s="294">
        <f>SUM(G20:G25)</f>
        <v>0</v>
      </c>
      <c r="H26" s="294">
        <f>SUM(H20:H25)</f>
        <v>0</v>
      </c>
    </row>
    <row r="27" spans="1:9" s="430" customFormat="1" ht="22.2" customHeight="1" x14ac:dyDescent="0.35">
      <c r="A27" s="15"/>
      <c r="B27" s="661"/>
      <c r="C27" s="545"/>
      <c r="D27" s="545"/>
      <c r="E27" s="530"/>
      <c r="F27" s="296" t="s">
        <v>457</v>
      </c>
      <c r="G27" s="297">
        <f>G18+G26</f>
        <v>0</v>
      </c>
      <c r="H27" s="297">
        <f>H18+H26</f>
        <v>7500</v>
      </c>
    </row>
    <row r="28" spans="1:9" s="430" customFormat="1" ht="22.2" customHeight="1" x14ac:dyDescent="0.35">
      <c r="A28" s="15"/>
      <c r="B28" s="661"/>
      <c r="C28" s="545"/>
      <c r="D28" s="545"/>
      <c r="E28" s="530"/>
      <c r="F28" s="296"/>
      <c r="G28" s="353"/>
      <c r="H28" s="353"/>
    </row>
    <row r="29" spans="1:9" s="35" customFormat="1" ht="23.25" customHeight="1" x14ac:dyDescent="0.3">
      <c r="A29" s="34" t="s">
        <v>671</v>
      </c>
      <c r="C29" s="115"/>
      <c r="E29" s="115" t="s">
        <v>1143</v>
      </c>
      <c r="I29" s="98"/>
    </row>
    <row r="30" spans="1:9" s="66" customFormat="1" ht="13.2" x14ac:dyDescent="0.3">
      <c r="C30" s="67" t="s">
        <v>131</v>
      </c>
      <c r="E30" s="67" t="s">
        <v>132</v>
      </c>
      <c r="I30" s="68"/>
    </row>
    <row r="31" spans="1:9" s="63" customFormat="1" ht="15.6" x14ac:dyDescent="0.3">
      <c r="I31" s="69"/>
    </row>
    <row r="32" spans="1:9" s="35" customFormat="1" ht="23.25" customHeight="1" x14ac:dyDescent="0.3">
      <c r="A32" s="34" t="s">
        <v>133</v>
      </c>
      <c r="C32" s="115"/>
      <c r="E32" s="115" t="s">
        <v>1144</v>
      </c>
      <c r="I32" s="98"/>
    </row>
    <row r="33" spans="2:9" s="66" customFormat="1" ht="13.2" x14ac:dyDescent="0.3">
      <c r="C33" s="67" t="s">
        <v>131</v>
      </c>
      <c r="E33" s="67" t="s">
        <v>132</v>
      </c>
      <c r="I33" s="68"/>
    </row>
    <row r="35" spans="2:9" s="662" customFormat="1" ht="19.2" x14ac:dyDescent="0.35">
      <c r="B35" s="298" t="s">
        <v>1046</v>
      </c>
      <c r="F35" s="663"/>
      <c r="G35" s="663"/>
      <c r="H35" s="663"/>
    </row>
    <row r="36" spans="2:9" x14ac:dyDescent="0.35">
      <c r="B36" s="298" t="s">
        <v>1039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5"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0" t="s">
        <v>523</v>
      </c>
      <c r="B3" s="1200"/>
      <c r="C3" s="1200"/>
      <c r="D3" s="1200"/>
      <c r="E3" s="1200"/>
    </row>
    <row r="4" spans="1:2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84" t="s">
        <v>1042</v>
      </c>
      <c r="B6" s="1184"/>
      <c r="C6" s="1184"/>
      <c r="D6" s="1184"/>
      <c r="E6" s="1184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649"/>
    </row>
    <row r="9" spans="1:21" s="430" customFormat="1" ht="56.25" customHeight="1" x14ac:dyDescent="0.35">
      <c r="A9" s="650" t="s">
        <v>282</v>
      </c>
      <c r="B9" s="650" t="s">
        <v>0</v>
      </c>
      <c r="C9" s="508" t="s">
        <v>355</v>
      </c>
      <c r="D9" s="508" t="s">
        <v>356</v>
      </c>
      <c r="E9" s="508" t="s">
        <v>615</v>
      </c>
    </row>
    <row r="10" spans="1:21" ht="16.5" customHeight="1" x14ac:dyDescent="0.35">
      <c r="A10" s="420">
        <v>1</v>
      </c>
      <c r="B10" s="420">
        <v>2</v>
      </c>
      <c r="C10" s="420">
        <v>3</v>
      </c>
      <c r="D10" s="420">
        <v>4</v>
      </c>
      <c r="E10" s="420">
        <v>5</v>
      </c>
      <c r="Q10" s="421"/>
      <c r="R10" s="421"/>
      <c r="S10" s="421"/>
      <c r="T10" s="421"/>
      <c r="U10" s="258"/>
    </row>
    <row r="11" spans="1:21" ht="24" customHeight="1" x14ac:dyDescent="0.35">
      <c r="A11" s="652">
        <v>1</v>
      </c>
      <c r="B11" s="549" t="s">
        <v>361</v>
      </c>
      <c r="C11" s="653">
        <f t="shared" ref="C11" si="0">E11/D11</f>
        <v>224.68544038346315</v>
      </c>
      <c r="D11" s="654">
        <v>33.380000000000003</v>
      </c>
      <c r="E11" s="654">
        <v>7500</v>
      </c>
      <c r="Q11" s="655"/>
      <c r="R11" s="421"/>
      <c r="S11" s="655"/>
      <c r="T11" s="421"/>
      <c r="U11" s="656"/>
    </row>
    <row r="12" spans="1:21" ht="23.25" hidden="1" customHeight="1" x14ac:dyDescent="0.35">
      <c r="A12" s="652">
        <v>2</v>
      </c>
      <c r="B12" s="549" t="s">
        <v>361</v>
      </c>
      <c r="C12" s="653" t="e">
        <f t="shared" ref="C12:C15" si="1">E12/D12</f>
        <v>#DIV/0!</v>
      </c>
      <c r="D12" s="654"/>
      <c r="E12" s="654"/>
    </row>
    <row r="13" spans="1:21" ht="26.25" hidden="1" customHeight="1" x14ac:dyDescent="0.35">
      <c r="A13" s="652">
        <v>3</v>
      </c>
      <c r="B13" s="549" t="s">
        <v>363</v>
      </c>
      <c r="C13" s="653" t="e">
        <f t="shared" si="1"/>
        <v>#DIV/0!</v>
      </c>
      <c r="D13" s="654"/>
      <c r="E13" s="654"/>
    </row>
    <row r="14" spans="1:21" ht="26.25" hidden="1" customHeight="1" x14ac:dyDescent="0.35">
      <c r="A14" s="652">
        <v>4</v>
      </c>
      <c r="B14" s="549" t="s">
        <v>364</v>
      </c>
      <c r="C14" s="653" t="e">
        <f t="shared" si="1"/>
        <v>#DIV/0!</v>
      </c>
      <c r="D14" s="654"/>
      <c r="E14" s="654"/>
    </row>
    <row r="15" spans="1:21" ht="26.25" hidden="1" customHeight="1" x14ac:dyDescent="0.35">
      <c r="A15" s="652">
        <v>5</v>
      </c>
      <c r="B15" s="549" t="s">
        <v>510</v>
      </c>
      <c r="C15" s="653" t="e">
        <f t="shared" si="1"/>
        <v>#DIV/0!</v>
      </c>
      <c r="D15" s="654"/>
      <c r="E15" s="654"/>
    </row>
    <row r="16" spans="1:21" hidden="1" x14ac:dyDescent="0.35">
      <c r="A16" s="652"/>
      <c r="B16" s="549"/>
      <c r="C16" s="652"/>
      <c r="D16" s="654"/>
      <c r="E16" s="654" t="str">
        <f>IF(C16*D16=0," ",C16*D16)</f>
        <v xml:space="preserve"> </v>
      </c>
    </row>
    <row r="17" spans="1:6" s="660" customFormat="1" ht="22.2" customHeight="1" x14ac:dyDescent="0.3">
      <c r="A17" s="657"/>
      <c r="B17" s="556" t="s">
        <v>295</v>
      </c>
      <c r="C17" s="658" t="s">
        <v>305</v>
      </c>
      <c r="D17" s="658" t="s">
        <v>305</v>
      </c>
      <c r="E17" s="659">
        <f>SUM(E11:E16)</f>
        <v>7500</v>
      </c>
    </row>
    <row r="18" spans="1:6" s="430" customFormat="1" ht="22.2" customHeight="1" x14ac:dyDescent="0.35">
      <c r="A18" s="15"/>
      <c r="B18" s="661"/>
      <c r="C18" s="545"/>
      <c r="D18" s="545"/>
      <c r="E18" s="530"/>
    </row>
    <row r="19" spans="1:6" s="35" customFormat="1" ht="23.25" customHeight="1" x14ac:dyDescent="0.3">
      <c r="A19" s="34" t="s">
        <v>671</v>
      </c>
      <c r="C19" s="115"/>
      <c r="E19" s="115" t="s">
        <v>1143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115"/>
      <c r="E22" s="115" t="s">
        <v>1144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66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6"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0" t="s">
        <v>1007</v>
      </c>
      <c r="B3" s="1200"/>
      <c r="C3" s="1200"/>
      <c r="D3" s="1200"/>
      <c r="E3" s="1200"/>
    </row>
    <row r="4" spans="1:2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53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84" t="s">
        <v>1042</v>
      </c>
      <c r="B6" s="1184"/>
      <c r="C6" s="1184"/>
      <c r="D6" s="1184"/>
      <c r="E6" s="1184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649"/>
    </row>
    <row r="9" spans="1:21" s="430" customFormat="1" ht="56.25" customHeight="1" x14ac:dyDescent="0.35">
      <c r="A9" s="722" t="s">
        <v>282</v>
      </c>
      <c r="B9" s="722" t="s">
        <v>0</v>
      </c>
      <c r="C9" s="723" t="s">
        <v>355</v>
      </c>
      <c r="D9" s="723" t="s">
        <v>356</v>
      </c>
      <c r="E9" s="723" t="s">
        <v>615</v>
      </c>
    </row>
    <row r="10" spans="1:21" ht="16.5" customHeight="1" x14ac:dyDescent="0.35">
      <c r="A10" s="724">
        <v>1</v>
      </c>
      <c r="B10" s="724">
        <v>2</v>
      </c>
      <c r="C10" s="724">
        <v>3</v>
      </c>
      <c r="D10" s="724">
        <v>4</v>
      </c>
      <c r="E10" s="724">
        <v>5</v>
      </c>
      <c r="Q10" s="421"/>
      <c r="R10" s="421"/>
      <c r="S10" s="421"/>
      <c r="T10" s="421"/>
      <c r="U10" s="258"/>
    </row>
    <row r="11" spans="1:21" ht="26.25" hidden="1" customHeight="1" x14ac:dyDescent="0.35">
      <c r="A11" s="709">
        <v>1</v>
      </c>
      <c r="B11" s="710" t="s">
        <v>362</v>
      </c>
      <c r="C11" s="711" t="e">
        <f t="shared" ref="C11:C15" si="0">E11/D11</f>
        <v>#DIV/0!</v>
      </c>
      <c r="D11" s="712"/>
      <c r="E11" s="712"/>
    </row>
    <row r="12" spans="1:21" ht="26.25" customHeight="1" x14ac:dyDescent="0.35">
      <c r="A12" s="652">
        <v>1</v>
      </c>
      <c r="B12" s="549" t="s">
        <v>361</v>
      </c>
      <c r="C12" s="653">
        <f t="shared" si="0"/>
        <v>224.68544038346315</v>
      </c>
      <c r="D12" s="654">
        <v>33.380000000000003</v>
      </c>
      <c r="E12" s="654">
        <v>7500</v>
      </c>
    </row>
    <row r="13" spans="1:21" ht="26.25" hidden="1" customHeight="1" x14ac:dyDescent="0.35">
      <c r="A13" s="709">
        <v>3</v>
      </c>
      <c r="B13" s="710" t="s">
        <v>363</v>
      </c>
      <c r="C13" s="711" t="e">
        <f t="shared" si="0"/>
        <v>#DIV/0!</v>
      </c>
      <c r="D13" s="712"/>
      <c r="E13" s="712"/>
    </row>
    <row r="14" spans="1:21" ht="26.25" hidden="1" customHeight="1" x14ac:dyDescent="0.35">
      <c r="A14" s="709">
        <v>4</v>
      </c>
      <c r="B14" s="710" t="s">
        <v>364</v>
      </c>
      <c r="C14" s="711" t="e">
        <f t="shared" si="0"/>
        <v>#DIV/0!</v>
      </c>
      <c r="D14" s="712"/>
      <c r="E14" s="712"/>
    </row>
    <row r="15" spans="1:21" ht="26.25" hidden="1" customHeight="1" x14ac:dyDescent="0.35">
      <c r="A15" s="709">
        <v>5</v>
      </c>
      <c r="B15" s="710" t="s">
        <v>510</v>
      </c>
      <c r="C15" s="711" t="e">
        <f t="shared" si="0"/>
        <v>#DIV/0!</v>
      </c>
      <c r="D15" s="712"/>
      <c r="E15" s="712"/>
    </row>
    <row r="16" spans="1:21" hidden="1" x14ac:dyDescent="0.35">
      <c r="A16" s="709"/>
      <c r="B16" s="710"/>
      <c r="C16" s="709"/>
      <c r="D16" s="712"/>
      <c r="E16" s="712" t="str">
        <f>IF(C16*D16=0," ",C16*D16)</f>
        <v xml:space="preserve"> </v>
      </c>
    </row>
    <row r="17" spans="1:6" s="660" customFormat="1" ht="22.2" customHeight="1" x14ac:dyDescent="0.3">
      <c r="A17" s="716"/>
      <c r="B17" s="717" t="s">
        <v>295</v>
      </c>
      <c r="C17" s="718" t="s">
        <v>305</v>
      </c>
      <c r="D17" s="718" t="s">
        <v>305</v>
      </c>
      <c r="E17" s="719">
        <f>SUM(E11:E16)</f>
        <v>7500</v>
      </c>
    </row>
    <row r="18" spans="1:6" s="430" customFormat="1" ht="22.2" customHeight="1" x14ac:dyDescent="0.35">
      <c r="A18" s="15"/>
      <c r="B18" s="661"/>
      <c r="C18" s="545"/>
      <c r="D18" s="545"/>
      <c r="E18" s="530"/>
    </row>
    <row r="19" spans="1:6" s="35" customFormat="1" ht="23.25" customHeight="1" x14ac:dyDescent="0.3">
      <c r="A19" s="34" t="s">
        <v>671</v>
      </c>
      <c r="C19" s="301"/>
      <c r="E19" s="301" t="s">
        <v>1143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301"/>
      <c r="E22" s="301" t="s">
        <v>1144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66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7">
    <tabColor rgb="FFFFCCCC"/>
    <pageSetUpPr fitToPage="1"/>
  </sheetPr>
  <dimension ref="A1:X36"/>
  <sheetViews>
    <sheetView view="pageBreakPreview" zoomScale="70" zoomScaleSheetLayoutView="70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27.88671875" style="73" customWidth="1"/>
    <col min="7" max="8" width="19.88671875" style="73" customWidth="1"/>
    <col min="9" max="9" width="17.44140625" style="1" customWidth="1"/>
    <col min="10" max="19" width="8.88671875" style="1" customWidth="1"/>
    <col min="20" max="20" width="12.33203125" style="1" customWidth="1"/>
    <col min="21" max="21" width="5.5546875" style="1" customWidth="1"/>
    <col min="22" max="22" width="12.33203125" style="1" customWidth="1"/>
    <col min="23" max="23" width="6" style="1" customWidth="1"/>
    <col min="24" max="24" width="13.33203125" style="1" customWidth="1"/>
    <col min="25" max="256" width="8.88671875" style="1"/>
    <col min="257" max="257" width="6.44140625" style="1" customWidth="1"/>
    <col min="258" max="258" width="66.44140625" style="1" customWidth="1"/>
    <col min="259" max="259" width="26.88671875" style="1" customWidth="1"/>
    <col min="260" max="260" width="21.6640625" style="1" customWidth="1"/>
    <col min="261" max="261" width="40.33203125" style="1" customWidth="1"/>
    <col min="262" max="264" width="19.88671875" style="1" customWidth="1"/>
    <col min="265" max="265" width="17.44140625" style="1" customWidth="1"/>
    <col min="266" max="275" width="8.88671875" style="1" customWidth="1"/>
    <col min="276" max="276" width="12.33203125" style="1" customWidth="1"/>
    <col min="277" max="277" width="5.5546875" style="1" customWidth="1"/>
    <col min="278" max="278" width="12.33203125" style="1" customWidth="1"/>
    <col min="279" max="279" width="6" style="1" customWidth="1"/>
    <col min="280" max="280" width="13.33203125" style="1" customWidth="1"/>
    <col min="281" max="512" width="8.88671875" style="1"/>
    <col min="513" max="513" width="6.44140625" style="1" customWidth="1"/>
    <col min="514" max="514" width="66.44140625" style="1" customWidth="1"/>
    <col min="515" max="515" width="26.88671875" style="1" customWidth="1"/>
    <col min="516" max="516" width="21.6640625" style="1" customWidth="1"/>
    <col min="517" max="517" width="40.33203125" style="1" customWidth="1"/>
    <col min="518" max="520" width="19.88671875" style="1" customWidth="1"/>
    <col min="521" max="521" width="17.44140625" style="1" customWidth="1"/>
    <col min="522" max="531" width="8.88671875" style="1" customWidth="1"/>
    <col min="532" max="532" width="12.33203125" style="1" customWidth="1"/>
    <col min="533" max="533" width="5.5546875" style="1" customWidth="1"/>
    <col min="534" max="534" width="12.33203125" style="1" customWidth="1"/>
    <col min="535" max="535" width="6" style="1" customWidth="1"/>
    <col min="536" max="536" width="13.33203125" style="1" customWidth="1"/>
    <col min="537" max="768" width="8.88671875" style="1"/>
    <col min="769" max="769" width="6.44140625" style="1" customWidth="1"/>
    <col min="770" max="770" width="66.44140625" style="1" customWidth="1"/>
    <col min="771" max="771" width="26.88671875" style="1" customWidth="1"/>
    <col min="772" max="772" width="21.6640625" style="1" customWidth="1"/>
    <col min="773" max="773" width="40.33203125" style="1" customWidth="1"/>
    <col min="774" max="776" width="19.88671875" style="1" customWidth="1"/>
    <col min="777" max="777" width="17.44140625" style="1" customWidth="1"/>
    <col min="778" max="787" width="8.88671875" style="1" customWidth="1"/>
    <col min="788" max="788" width="12.33203125" style="1" customWidth="1"/>
    <col min="789" max="789" width="5.5546875" style="1" customWidth="1"/>
    <col min="790" max="790" width="12.33203125" style="1" customWidth="1"/>
    <col min="791" max="791" width="6" style="1" customWidth="1"/>
    <col min="792" max="792" width="13.33203125" style="1" customWidth="1"/>
    <col min="793" max="1024" width="8.88671875" style="1"/>
    <col min="1025" max="1025" width="6.44140625" style="1" customWidth="1"/>
    <col min="1026" max="1026" width="66.44140625" style="1" customWidth="1"/>
    <col min="1027" max="1027" width="26.88671875" style="1" customWidth="1"/>
    <col min="1028" max="1028" width="21.6640625" style="1" customWidth="1"/>
    <col min="1029" max="1029" width="40.33203125" style="1" customWidth="1"/>
    <col min="1030" max="1032" width="19.88671875" style="1" customWidth="1"/>
    <col min="1033" max="1033" width="17.44140625" style="1" customWidth="1"/>
    <col min="1034" max="1043" width="8.88671875" style="1" customWidth="1"/>
    <col min="1044" max="1044" width="12.33203125" style="1" customWidth="1"/>
    <col min="1045" max="1045" width="5.5546875" style="1" customWidth="1"/>
    <col min="1046" max="1046" width="12.33203125" style="1" customWidth="1"/>
    <col min="1047" max="1047" width="6" style="1" customWidth="1"/>
    <col min="1048" max="1048" width="13.33203125" style="1" customWidth="1"/>
    <col min="1049" max="1280" width="8.88671875" style="1"/>
    <col min="1281" max="1281" width="6.44140625" style="1" customWidth="1"/>
    <col min="1282" max="1282" width="66.44140625" style="1" customWidth="1"/>
    <col min="1283" max="1283" width="26.88671875" style="1" customWidth="1"/>
    <col min="1284" max="1284" width="21.6640625" style="1" customWidth="1"/>
    <col min="1285" max="1285" width="40.33203125" style="1" customWidth="1"/>
    <col min="1286" max="1288" width="19.88671875" style="1" customWidth="1"/>
    <col min="1289" max="1289" width="17.44140625" style="1" customWidth="1"/>
    <col min="1290" max="1299" width="8.88671875" style="1" customWidth="1"/>
    <col min="1300" max="1300" width="12.33203125" style="1" customWidth="1"/>
    <col min="1301" max="1301" width="5.5546875" style="1" customWidth="1"/>
    <col min="1302" max="1302" width="12.33203125" style="1" customWidth="1"/>
    <col min="1303" max="1303" width="6" style="1" customWidth="1"/>
    <col min="1304" max="1304" width="13.33203125" style="1" customWidth="1"/>
    <col min="1305" max="1536" width="8.88671875" style="1"/>
    <col min="1537" max="1537" width="6.44140625" style="1" customWidth="1"/>
    <col min="1538" max="1538" width="66.44140625" style="1" customWidth="1"/>
    <col min="1539" max="1539" width="26.88671875" style="1" customWidth="1"/>
    <col min="1540" max="1540" width="21.6640625" style="1" customWidth="1"/>
    <col min="1541" max="1541" width="40.33203125" style="1" customWidth="1"/>
    <col min="1542" max="1544" width="19.88671875" style="1" customWidth="1"/>
    <col min="1545" max="1545" width="17.44140625" style="1" customWidth="1"/>
    <col min="1546" max="1555" width="8.88671875" style="1" customWidth="1"/>
    <col min="1556" max="1556" width="12.33203125" style="1" customWidth="1"/>
    <col min="1557" max="1557" width="5.5546875" style="1" customWidth="1"/>
    <col min="1558" max="1558" width="12.33203125" style="1" customWidth="1"/>
    <col min="1559" max="1559" width="6" style="1" customWidth="1"/>
    <col min="1560" max="1560" width="13.33203125" style="1" customWidth="1"/>
    <col min="1561" max="1792" width="8.88671875" style="1"/>
    <col min="1793" max="1793" width="6.44140625" style="1" customWidth="1"/>
    <col min="1794" max="1794" width="66.44140625" style="1" customWidth="1"/>
    <col min="1795" max="1795" width="26.88671875" style="1" customWidth="1"/>
    <col min="1796" max="1796" width="21.6640625" style="1" customWidth="1"/>
    <col min="1797" max="1797" width="40.33203125" style="1" customWidth="1"/>
    <col min="1798" max="1800" width="19.88671875" style="1" customWidth="1"/>
    <col min="1801" max="1801" width="17.44140625" style="1" customWidth="1"/>
    <col min="1802" max="1811" width="8.88671875" style="1" customWidth="1"/>
    <col min="1812" max="1812" width="12.33203125" style="1" customWidth="1"/>
    <col min="1813" max="1813" width="5.5546875" style="1" customWidth="1"/>
    <col min="1814" max="1814" width="12.33203125" style="1" customWidth="1"/>
    <col min="1815" max="1815" width="6" style="1" customWidth="1"/>
    <col min="1816" max="1816" width="13.33203125" style="1" customWidth="1"/>
    <col min="1817" max="2048" width="8.88671875" style="1"/>
    <col min="2049" max="2049" width="6.44140625" style="1" customWidth="1"/>
    <col min="2050" max="2050" width="66.44140625" style="1" customWidth="1"/>
    <col min="2051" max="2051" width="26.88671875" style="1" customWidth="1"/>
    <col min="2052" max="2052" width="21.6640625" style="1" customWidth="1"/>
    <col min="2053" max="2053" width="40.33203125" style="1" customWidth="1"/>
    <col min="2054" max="2056" width="19.88671875" style="1" customWidth="1"/>
    <col min="2057" max="2057" width="17.44140625" style="1" customWidth="1"/>
    <col min="2058" max="2067" width="8.88671875" style="1" customWidth="1"/>
    <col min="2068" max="2068" width="12.33203125" style="1" customWidth="1"/>
    <col min="2069" max="2069" width="5.5546875" style="1" customWidth="1"/>
    <col min="2070" max="2070" width="12.33203125" style="1" customWidth="1"/>
    <col min="2071" max="2071" width="6" style="1" customWidth="1"/>
    <col min="2072" max="2072" width="13.33203125" style="1" customWidth="1"/>
    <col min="2073" max="2304" width="8.88671875" style="1"/>
    <col min="2305" max="2305" width="6.44140625" style="1" customWidth="1"/>
    <col min="2306" max="2306" width="66.44140625" style="1" customWidth="1"/>
    <col min="2307" max="2307" width="26.88671875" style="1" customWidth="1"/>
    <col min="2308" max="2308" width="21.6640625" style="1" customWidth="1"/>
    <col min="2309" max="2309" width="40.33203125" style="1" customWidth="1"/>
    <col min="2310" max="2312" width="19.88671875" style="1" customWidth="1"/>
    <col min="2313" max="2313" width="17.44140625" style="1" customWidth="1"/>
    <col min="2314" max="2323" width="8.88671875" style="1" customWidth="1"/>
    <col min="2324" max="2324" width="12.33203125" style="1" customWidth="1"/>
    <col min="2325" max="2325" width="5.5546875" style="1" customWidth="1"/>
    <col min="2326" max="2326" width="12.33203125" style="1" customWidth="1"/>
    <col min="2327" max="2327" width="6" style="1" customWidth="1"/>
    <col min="2328" max="2328" width="13.33203125" style="1" customWidth="1"/>
    <col min="2329" max="2560" width="8.88671875" style="1"/>
    <col min="2561" max="2561" width="6.44140625" style="1" customWidth="1"/>
    <col min="2562" max="2562" width="66.44140625" style="1" customWidth="1"/>
    <col min="2563" max="2563" width="26.88671875" style="1" customWidth="1"/>
    <col min="2564" max="2564" width="21.6640625" style="1" customWidth="1"/>
    <col min="2565" max="2565" width="40.33203125" style="1" customWidth="1"/>
    <col min="2566" max="2568" width="19.88671875" style="1" customWidth="1"/>
    <col min="2569" max="2569" width="17.44140625" style="1" customWidth="1"/>
    <col min="2570" max="2579" width="8.88671875" style="1" customWidth="1"/>
    <col min="2580" max="2580" width="12.33203125" style="1" customWidth="1"/>
    <col min="2581" max="2581" width="5.5546875" style="1" customWidth="1"/>
    <col min="2582" max="2582" width="12.33203125" style="1" customWidth="1"/>
    <col min="2583" max="2583" width="6" style="1" customWidth="1"/>
    <col min="2584" max="2584" width="13.33203125" style="1" customWidth="1"/>
    <col min="2585" max="2816" width="8.88671875" style="1"/>
    <col min="2817" max="2817" width="6.44140625" style="1" customWidth="1"/>
    <col min="2818" max="2818" width="66.44140625" style="1" customWidth="1"/>
    <col min="2819" max="2819" width="26.88671875" style="1" customWidth="1"/>
    <col min="2820" max="2820" width="21.6640625" style="1" customWidth="1"/>
    <col min="2821" max="2821" width="40.33203125" style="1" customWidth="1"/>
    <col min="2822" max="2824" width="19.88671875" style="1" customWidth="1"/>
    <col min="2825" max="2825" width="17.44140625" style="1" customWidth="1"/>
    <col min="2826" max="2835" width="8.88671875" style="1" customWidth="1"/>
    <col min="2836" max="2836" width="12.33203125" style="1" customWidth="1"/>
    <col min="2837" max="2837" width="5.5546875" style="1" customWidth="1"/>
    <col min="2838" max="2838" width="12.33203125" style="1" customWidth="1"/>
    <col min="2839" max="2839" width="6" style="1" customWidth="1"/>
    <col min="2840" max="2840" width="13.33203125" style="1" customWidth="1"/>
    <col min="2841" max="3072" width="8.88671875" style="1"/>
    <col min="3073" max="3073" width="6.44140625" style="1" customWidth="1"/>
    <col min="3074" max="3074" width="66.44140625" style="1" customWidth="1"/>
    <col min="3075" max="3075" width="26.88671875" style="1" customWidth="1"/>
    <col min="3076" max="3076" width="21.6640625" style="1" customWidth="1"/>
    <col min="3077" max="3077" width="40.33203125" style="1" customWidth="1"/>
    <col min="3078" max="3080" width="19.88671875" style="1" customWidth="1"/>
    <col min="3081" max="3081" width="17.44140625" style="1" customWidth="1"/>
    <col min="3082" max="3091" width="8.88671875" style="1" customWidth="1"/>
    <col min="3092" max="3092" width="12.33203125" style="1" customWidth="1"/>
    <col min="3093" max="3093" width="5.5546875" style="1" customWidth="1"/>
    <col min="3094" max="3094" width="12.33203125" style="1" customWidth="1"/>
    <col min="3095" max="3095" width="6" style="1" customWidth="1"/>
    <col min="3096" max="3096" width="13.33203125" style="1" customWidth="1"/>
    <col min="3097" max="3328" width="8.88671875" style="1"/>
    <col min="3329" max="3329" width="6.44140625" style="1" customWidth="1"/>
    <col min="3330" max="3330" width="66.44140625" style="1" customWidth="1"/>
    <col min="3331" max="3331" width="26.88671875" style="1" customWidth="1"/>
    <col min="3332" max="3332" width="21.6640625" style="1" customWidth="1"/>
    <col min="3333" max="3333" width="40.33203125" style="1" customWidth="1"/>
    <col min="3334" max="3336" width="19.88671875" style="1" customWidth="1"/>
    <col min="3337" max="3337" width="17.44140625" style="1" customWidth="1"/>
    <col min="3338" max="3347" width="8.88671875" style="1" customWidth="1"/>
    <col min="3348" max="3348" width="12.33203125" style="1" customWidth="1"/>
    <col min="3349" max="3349" width="5.5546875" style="1" customWidth="1"/>
    <col min="3350" max="3350" width="12.33203125" style="1" customWidth="1"/>
    <col min="3351" max="3351" width="6" style="1" customWidth="1"/>
    <col min="3352" max="3352" width="13.33203125" style="1" customWidth="1"/>
    <col min="3353" max="3584" width="8.88671875" style="1"/>
    <col min="3585" max="3585" width="6.44140625" style="1" customWidth="1"/>
    <col min="3586" max="3586" width="66.44140625" style="1" customWidth="1"/>
    <col min="3587" max="3587" width="26.88671875" style="1" customWidth="1"/>
    <col min="3588" max="3588" width="21.6640625" style="1" customWidth="1"/>
    <col min="3589" max="3589" width="40.33203125" style="1" customWidth="1"/>
    <col min="3590" max="3592" width="19.88671875" style="1" customWidth="1"/>
    <col min="3593" max="3593" width="17.44140625" style="1" customWidth="1"/>
    <col min="3594" max="3603" width="8.88671875" style="1" customWidth="1"/>
    <col min="3604" max="3604" width="12.33203125" style="1" customWidth="1"/>
    <col min="3605" max="3605" width="5.5546875" style="1" customWidth="1"/>
    <col min="3606" max="3606" width="12.33203125" style="1" customWidth="1"/>
    <col min="3607" max="3607" width="6" style="1" customWidth="1"/>
    <col min="3608" max="3608" width="13.33203125" style="1" customWidth="1"/>
    <col min="3609" max="3840" width="8.88671875" style="1"/>
    <col min="3841" max="3841" width="6.44140625" style="1" customWidth="1"/>
    <col min="3842" max="3842" width="66.44140625" style="1" customWidth="1"/>
    <col min="3843" max="3843" width="26.88671875" style="1" customWidth="1"/>
    <col min="3844" max="3844" width="21.6640625" style="1" customWidth="1"/>
    <col min="3845" max="3845" width="40.33203125" style="1" customWidth="1"/>
    <col min="3846" max="3848" width="19.88671875" style="1" customWidth="1"/>
    <col min="3849" max="3849" width="17.44140625" style="1" customWidth="1"/>
    <col min="3850" max="3859" width="8.88671875" style="1" customWidth="1"/>
    <col min="3860" max="3860" width="12.33203125" style="1" customWidth="1"/>
    <col min="3861" max="3861" width="5.5546875" style="1" customWidth="1"/>
    <col min="3862" max="3862" width="12.33203125" style="1" customWidth="1"/>
    <col min="3863" max="3863" width="6" style="1" customWidth="1"/>
    <col min="3864" max="3864" width="13.33203125" style="1" customWidth="1"/>
    <col min="3865" max="4096" width="8.88671875" style="1"/>
    <col min="4097" max="4097" width="6.44140625" style="1" customWidth="1"/>
    <col min="4098" max="4098" width="66.44140625" style="1" customWidth="1"/>
    <col min="4099" max="4099" width="26.88671875" style="1" customWidth="1"/>
    <col min="4100" max="4100" width="21.6640625" style="1" customWidth="1"/>
    <col min="4101" max="4101" width="40.33203125" style="1" customWidth="1"/>
    <col min="4102" max="4104" width="19.88671875" style="1" customWidth="1"/>
    <col min="4105" max="4105" width="17.44140625" style="1" customWidth="1"/>
    <col min="4106" max="4115" width="8.88671875" style="1" customWidth="1"/>
    <col min="4116" max="4116" width="12.33203125" style="1" customWidth="1"/>
    <col min="4117" max="4117" width="5.5546875" style="1" customWidth="1"/>
    <col min="4118" max="4118" width="12.33203125" style="1" customWidth="1"/>
    <col min="4119" max="4119" width="6" style="1" customWidth="1"/>
    <col min="4120" max="4120" width="13.33203125" style="1" customWidth="1"/>
    <col min="4121" max="4352" width="8.88671875" style="1"/>
    <col min="4353" max="4353" width="6.44140625" style="1" customWidth="1"/>
    <col min="4354" max="4354" width="66.44140625" style="1" customWidth="1"/>
    <col min="4355" max="4355" width="26.88671875" style="1" customWidth="1"/>
    <col min="4356" max="4356" width="21.6640625" style="1" customWidth="1"/>
    <col min="4357" max="4357" width="40.33203125" style="1" customWidth="1"/>
    <col min="4358" max="4360" width="19.88671875" style="1" customWidth="1"/>
    <col min="4361" max="4361" width="17.44140625" style="1" customWidth="1"/>
    <col min="4362" max="4371" width="8.88671875" style="1" customWidth="1"/>
    <col min="4372" max="4372" width="12.33203125" style="1" customWidth="1"/>
    <col min="4373" max="4373" width="5.5546875" style="1" customWidth="1"/>
    <col min="4374" max="4374" width="12.33203125" style="1" customWidth="1"/>
    <col min="4375" max="4375" width="6" style="1" customWidth="1"/>
    <col min="4376" max="4376" width="13.33203125" style="1" customWidth="1"/>
    <col min="4377" max="4608" width="8.88671875" style="1"/>
    <col min="4609" max="4609" width="6.44140625" style="1" customWidth="1"/>
    <col min="4610" max="4610" width="66.44140625" style="1" customWidth="1"/>
    <col min="4611" max="4611" width="26.88671875" style="1" customWidth="1"/>
    <col min="4612" max="4612" width="21.6640625" style="1" customWidth="1"/>
    <col min="4613" max="4613" width="40.33203125" style="1" customWidth="1"/>
    <col min="4614" max="4616" width="19.88671875" style="1" customWidth="1"/>
    <col min="4617" max="4617" width="17.44140625" style="1" customWidth="1"/>
    <col min="4618" max="4627" width="8.88671875" style="1" customWidth="1"/>
    <col min="4628" max="4628" width="12.33203125" style="1" customWidth="1"/>
    <col min="4629" max="4629" width="5.5546875" style="1" customWidth="1"/>
    <col min="4630" max="4630" width="12.33203125" style="1" customWidth="1"/>
    <col min="4631" max="4631" width="6" style="1" customWidth="1"/>
    <col min="4632" max="4632" width="13.33203125" style="1" customWidth="1"/>
    <col min="4633" max="4864" width="8.88671875" style="1"/>
    <col min="4865" max="4865" width="6.44140625" style="1" customWidth="1"/>
    <col min="4866" max="4866" width="66.44140625" style="1" customWidth="1"/>
    <col min="4867" max="4867" width="26.88671875" style="1" customWidth="1"/>
    <col min="4868" max="4868" width="21.6640625" style="1" customWidth="1"/>
    <col min="4869" max="4869" width="40.33203125" style="1" customWidth="1"/>
    <col min="4870" max="4872" width="19.88671875" style="1" customWidth="1"/>
    <col min="4873" max="4873" width="17.44140625" style="1" customWidth="1"/>
    <col min="4874" max="4883" width="8.88671875" style="1" customWidth="1"/>
    <col min="4884" max="4884" width="12.33203125" style="1" customWidth="1"/>
    <col min="4885" max="4885" width="5.5546875" style="1" customWidth="1"/>
    <col min="4886" max="4886" width="12.33203125" style="1" customWidth="1"/>
    <col min="4887" max="4887" width="6" style="1" customWidth="1"/>
    <col min="4888" max="4888" width="13.33203125" style="1" customWidth="1"/>
    <col min="4889" max="5120" width="8.88671875" style="1"/>
    <col min="5121" max="5121" width="6.44140625" style="1" customWidth="1"/>
    <col min="5122" max="5122" width="66.44140625" style="1" customWidth="1"/>
    <col min="5123" max="5123" width="26.88671875" style="1" customWidth="1"/>
    <col min="5124" max="5124" width="21.6640625" style="1" customWidth="1"/>
    <col min="5125" max="5125" width="40.33203125" style="1" customWidth="1"/>
    <col min="5126" max="5128" width="19.88671875" style="1" customWidth="1"/>
    <col min="5129" max="5129" width="17.44140625" style="1" customWidth="1"/>
    <col min="5130" max="5139" width="8.88671875" style="1" customWidth="1"/>
    <col min="5140" max="5140" width="12.33203125" style="1" customWidth="1"/>
    <col min="5141" max="5141" width="5.5546875" style="1" customWidth="1"/>
    <col min="5142" max="5142" width="12.33203125" style="1" customWidth="1"/>
    <col min="5143" max="5143" width="6" style="1" customWidth="1"/>
    <col min="5144" max="5144" width="13.33203125" style="1" customWidth="1"/>
    <col min="5145" max="5376" width="8.88671875" style="1"/>
    <col min="5377" max="5377" width="6.44140625" style="1" customWidth="1"/>
    <col min="5378" max="5378" width="66.44140625" style="1" customWidth="1"/>
    <col min="5379" max="5379" width="26.88671875" style="1" customWidth="1"/>
    <col min="5380" max="5380" width="21.6640625" style="1" customWidth="1"/>
    <col min="5381" max="5381" width="40.33203125" style="1" customWidth="1"/>
    <col min="5382" max="5384" width="19.88671875" style="1" customWidth="1"/>
    <col min="5385" max="5385" width="17.44140625" style="1" customWidth="1"/>
    <col min="5386" max="5395" width="8.88671875" style="1" customWidth="1"/>
    <col min="5396" max="5396" width="12.33203125" style="1" customWidth="1"/>
    <col min="5397" max="5397" width="5.5546875" style="1" customWidth="1"/>
    <col min="5398" max="5398" width="12.33203125" style="1" customWidth="1"/>
    <col min="5399" max="5399" width="6" style="1" customWidth="1"/>
    <col min="5400" max="5400" width="13.33203125" style="1" customWidth="1"/>
    <col min="5401" max="5632" width="8.88671875" style="1"/>
    <col min="5633" max="5633" width="6.44140625" style="1" customWidth="1"/>
    <col min="5634" max="5634" width="66.44140625" style="1" customWidth="1"/>
    <col min="5635" max="5635" width="26.88671875" style="1" customWidth="1"/>
    <col min="5636" max="5636" width="21.6640625" style="1" customWidth="1"/>
    <col min="5637" max="5637" width="40.33203125" style="1" customWidth="1"/>
    <col min="5638" max="5640" width="19.88671875" style="1" customWidth="1"/>
    <col min="5641" max="5641" width="17.44140625" style="1" customWidth="1"/>
    <col min="5642" max="5651" width="8.88671875" style="1" customWidth="1"/>
    <col min="5652" max="5652" width="12.33203125" style="1" customWidth="1"/>
    <col min="5653" max="5653" width="5.5546875" style="1" customWidth="1"/>
    <col min="5654" max="5654" width="12.33203125" style="1" customWidth="1"/>
    <col min="5655" max="5655" width="6" style="1" customWidth="1"/>
    <col min="5656" max="5656" width="13.33203125" style="1" customWidth="1"/>
    <col min="5657" max="5888" width="8.88671875" style="1"/>
    <col min="5889" max="5889" width="6.44140625" style="1" customWidth="1"/>
    <col min="5890" max="5890" width="66.44140625" style="1" customWidth="1"/>
    <col min="5891" max="5891" width="26.88671875" style="1" customWidth="1"/>
    <col min="5892" max="5892" width="21.6640625" style="1" customWidth="1"/>
    <col min="5893" max="5893" width="40.33203125" style="1" customWidth="1"/>
    <col min="5894" max="5896" width="19.88671875" style="1" customWidth="1"/>
    <col min="5897" max="5897" width="17.44140625" style="1" customWidth="1"/>
    <col min="5898" max="5907" width="8.88671875" style="1" customWidth="1"/>
    <col min="5908" max="5908" width="12.33203125" style="1" customWidth="1"/>
    <col min="5909" max="5909" width="5.5546875" style="1" customWidth="1"/>
    <col min="5910" max="5910" width="12.33203125" style="1" customWidth="1"/>
    <col min="5911" max="5911" width="6" style="1" customWidth="1"/>
    <col min="5912" max="5912" width="13.33203125" style="1" customWidth="1"/>
    <col min="5913" max="6144" width="8.88671875" style="1"/>
    <col min="6145" max="6145" width="6.44140625" style="1" customWidth="1"/>
    <col min="6146" max="6146" width="66.44140625" style="1" customWidth="1"/>
    <col min="6147" max="6147" width="26.88671875" style="1" customWidth="1"/>
    <col min="6148" max="6148" width="21.6640625" style="1" customWidth="1"/>
    <col min="6149" max="6149" width="40.33203125" style="1" customWidth="1"/>
    <col min="6150" max="6152" width="19.88671875" style="1" customWidth="1"/>
    <col min="6153" max="6153" width="17.44140625" style="1" customWidth="1"/>
    <col min="6154" max="6163" width="8.88671875" style="1" customWidth="1"/>
    <col min="6164" max="6164" width="12.33203125" style="1" customWidth="1"/>
    <col min="6165" max="6165" width="5.5546875" style="1" customWidth="1"/>
    <col min="6166" max="6166" width="12.33203125" style="1" customWidth="1"/>
    <col min="6167" max="6167" width="6" style="1" customWidth="1"/>
    <col min="6168" max="6168" width="13.33203125" style="1" customWidth="1"/>
    <col min="6169" max="6400" width="8.88671875" style="1"/>
    <col min="6401" max="6401" width="6.44140625" style="1" customWidth="1"/>
    <col min="6402" max="6402" width="66.44140625" style="1" customWidth="1"/>
    <col min="6403" max="6403" width="26.88671875" style="1" customWidth="1"/>
    <col min="6404" max="6404" width="21.6640625" style="1" customWidth="1"/>
    <col min="6405" max="6405" width="40.33203125" style="1" customWidth="1"/>
    <col min="6406" max="6408" width="19.88671875" style="1" customWidth="1"/>
    <col min="6409" max="6409" width="17.44140625" style="1" customWidth="1"/>
    <col min="6410" max="6419" width="8.88671875" style="1" customWidth="1"/>
    <col min="6420" max="6420" width="12.33203125" style="1" customWidth="1"/>
    <col min="6421" max="6421" width="5.5546875" style="1" customWidth="1"/>
    <col min="6422" max="6422" width="12.33203125" style="1" customWidth="1"/>
    <col min="6423" max="6423" width="6" style="1" customWidth="1"/>
    <col min="6424" max="6424" width="13.33203125" style="1" customWidth="1"/>
    <col min="6425" max="6656" width="8.88671875" style="1"/>
    <col min="6657" max="6657" width="6.44140625" style="1" customWidth="1"/>
    <col min="6658" max="6658" width="66.44140625" style="1" customWidth="1"/>
    <col min="6659" max="6659" width="26.88671875" style="1" customWidth="1"/>
    <col min="6660" max="6660" width="21.6640625" style="1" customWidth="1"/>
    <col min="6661" max="6661" width="40.33203125" style="1" customWidth="1"/>
    <col min="6662" max="6664" width="19.88671875" style="1" customWidth="1"/>
    <col min="6665" max="6665" width="17.44140625" style="1" customWidth="1"/>
    <col min="6666" max="6675" width="8.88671875" style="1" customWidth="1"/>
    <col min="6676" max="6676" width="12.33203125" style="1" customWidth="1"/>
    <col min="6677" max="6677" width="5.5546875" style="1" customWidth="1"/>
    <col min="6678" max="6678" width="12.33203125" style="1" customWidth="1"/>
    <col min="6679" max="6679" width="6" style="1" customWidth="1"/>
    <col min="6680" max="6680" width="13.33203125" style="1" customWidth="1"/>
    <col min="6681" max="6912" width="8.88671875" style="1"/>
    <col min="6913" max="6913" width="6.44140625" style="1" customWidth="1"/>
    <col min="6914" max="6914" width="66.44140625" style="1" customWidth="1"/>
    <col min="6915" max="6915" width="26.88671875" style="1" customWidth="1"/>
    <col min="6916" max="6916" width="21.6640625" style="1" customWidth="1"/>
    <col min="6917" max="6917" width="40.33203125" style="1" customWidth="1"/>
    <col min="6918" max="6920" width="19.88671875" style="1" customWidth="1"/>
    <col min="6921" max="6921" width="17.44140625" style="1" customWidth="1"/>
    <col min="6922" max="6931" width="8.88671875" style="1" customWidth="1"/>
    <col min="6932" max="6932" width="12.33203125" style="1" customWidth="1"/>
    <col min="6933" max="6933" width="5.5546875" style="1" customWidth="1"/>
    <col min="6934" max="6934" width="12.33203125" style="1" customWidth="1"/>
    <col min="6935" max="6935" width="6" style="1" customWidth="1"/>
    <col min="6936" max="6936" width="13.33203125" style="1" customWidth="1"/>
    <col min="6937" max="7168" width="8.88671875" style="1"/>
    <col min="7169" max="7169" width="6.44140625" style="1" customWidth="1"/>
    <col min="7170" max="7170" width="66.44140625" style="1" customWidth="1"/>
    <col min="7171" max="7171" width="26.88671875" style="1" customWidth="1"/>
    <col min="7172" max="7172" width="21.6640625" style="1" customWidth="1"/>
    <col min="7173" max="7173" width="40.33203125" style="1" customWidth="1"/>
    <col min="7174" max="7176" width="19.88671875" style="1" customWidth="1"/>
    <col min="7177" max="7177" width="17.44140625" style="1" customWidth="1"/>
    <col min="7178" max="7187" width="8.88671875" style="1" customWidth="1"/>
    <col min="7188" max="7188" width="12.33203125" style="1" customWidth="1"/>
    <col min="7189" max="7189" width="5.5546875" style="1" customWidth="1"/>
    <col min="7190" max="7190" width="12.33203125" style="1" customWidth="1"/>
    <col min="7191" max="7191" width="6" style="1" customWidth="1"/>
    <col min="7192" max="7192" width="13.33203125" style="1" customWidth="1"/>
    <col min="7193" max="7424" width="8.88671875" style="1"/>
    <col min="7425" max="7425" width="6.44140625" style="1" customWidth="1"/>
    <col min="7426" max="7426" width="66.44140625" style="1" customWidth="1"/>
    <col min="7427" max="7427" width="26.88671875" style="1" customWidth="1"/>
    <col min="7428" max="7428" width="21.6640625" style="1" customWidth="1"/>
    <col min="7429" max="7429" width="40.33203125" style="1" customWidth="1"/>
    <col min="7430" max="7432" width="19.88671875" style="1" customWidth="1"/>
    <col min="7433" max="7433" width="17.44140625" style="1" customWidth="1"/>
    <col min="7434" max="7443" width="8.88671875" style="1" customWidth="1"/>
    <col min="7444" max="7444" width="12.33203125" style="1" customWidth="1"/>
    <col min="7445" max="7445" width="5.5546875" style="1" customWidth="1"/>
    <col min="7446" max="7446" width="12.33203125" style="1" customWidth="1"/>
    <col min="7447" max="7447" width="6" style="1" customWidth="1"/>
    <col min="7448" max="7448" width="13.33203125" style="1" customWidth="1"/>
    <col min="7449" max="7680" width="8.88671875" style="1"/>
    <col min="7681" max="7681" width="6.44140625" style="1" customWidth="1"/>
    <col min="7682" max="7682" width="66.44140625" style="1" customWidth="1"/>
    <col min="7683" max="7683" width="26.88671875" style="1" customWidth="1"/>
    <col min="7684" max="7684" width="21.6640625" style="1" customWidth="1"/>
    <col min="7685" max="7685" width="40.33203125" style="1" customWidth="1"/>
    <col min="7686" max="7688" width="19.88671875" style="1" customWidth="1"/>
    <col min="7689" max="7689" width="17.44140625" style="1" customWidth="1"/>
    <col min="7690" max="7699" width="8.88671875" style="1" customWidth="1"/>
    <col min="7700" max="7700" width="12.33203125" style="1" customWidth="1"/>
    <col min="7701" max="7701" width="5.5546875" style="1" customWidth="1"/>
    <col min="7702" max="7702" width="12.33203125" style="1" customWidth="1"/>
    <col min="7703" max="7703" width="6" style="1" customWidth="1"/>
    <col min="7704" max="7704" width="13.33203125" style="1" customWidth="1"/>
    <col min="7705" max="7936" width="8.88671875" style="1"/>
    <col min="7937" max="7937" width="6.44140625" style="1" customWidth="1"/>
    <col min="7938" max="7938" width="66.44140625" style="1" customWidth="1"/>
    <col min="7939" max="7939" width="26.88671875" style="1" customWidth="1"/>
    <col min="7940" max="7940" width="21.6640625" style="1" customWidth="1"/>
    <col min="7941" max="7941" width="40.33203125" style="1" customWidth="1"/>
    <col min="7942" max="7944" width="19.88671875" style="1" customWidth="1"/>
    <col min="7945" max="7945" width="17.44140625" style="1" customWidth="1"/>
    <col min="7946" max="7955" width="8.88671875" style="1" customWidth="1"/>
    <col min="7956" max="7956" width="12.33203125" style="1" customWidth="1"/>
    <col min="7957" max="7957" width="5.5546875" style="1" customWidth="1"/>
    <col min="7958" max="7958" width="12.33203125" style="1" customWidth="1"/>
    <col min="7959" max="7959" width="6" style="1" customWidth="1"/>
    <col min="7960" max="7960" width="13.33203125" style="1" customWidth="1"/>
    <col min="7961" max="8192" width="8.88671875" style="1"/>
    <col min="8193" max="8193" width="6.44140625" style="1" customWidth="1"/>
    <col min="8194" max="8194" width="66.44140625" style="1" customWidth="1"/>
    <col min="8195" max="8195" width="26.88671875" style="1" customWidth="1"/>
    <col min="8196" max="8196" width="21.6640625" style="1" customWidth="1"/>
    <col min="8197" max="8197" width="40.33203125" style="1" customWidth="1"/>
    <col min="8198" max="8200" width="19.88671875" style="1" customWidth="1"/>
    <col min="8201" max="8201" width="17.44140625" style="1" customWidth="1"/>
    <col min="8202" max="8211" width="8.88671875" style="1" customWidth="1"/>
    <col min="8212" max="8212" width="12.33203125" style="1" customWidth="1"/>
    <col min="8213" max="8213" width="5.5546875" style="1" customWidth="1"/>
    <col min="8214" max="8214" width="12.33203125" style="1" customWidth="1"/>
    <col min="8215" max="8215" width="6" style="1" customWidth="1"/>
    <col min="8216" max="8216" width="13.33203125" style="1" customWidth="1"/>
    <col min="8217" max="8448" width="8.88671875" style="1"/>
    <col min="8449" max="8449" width="6.44140625" style="1" customWidth="1"/>
    <col min="8450" max="8450" width="66.44140625" style="1" customWidth="1"/>
    <col min="8451" max="8451" width="26.88671875" style="1" customWidth="1"/>
    <col min="8452" max="8452" width="21.6640625" style="1" customWidth="1"/>
    <col min="8453" max="8453" width="40.33203125" style="1" customWidth="1"/>
    <col min="8454" max="8456" width="19.88671875" style="1" customWidth="1"/>
    <col min="8457" max="8457" width="17.44140625" style="1" customWidth="1"/>
    <col min="8458" max="8467" width="8.88671875" style="1" customWidth="1"/>
    <col min="8468" max="8468" width="12.33203125" style="1" customWidth="1"/>
    <col min="8469" max="8469" width="5.5546875" style="1" customWidth="1"/>
    <col min="8470" max="8470" width="12.33203125" style="1" customWidth="1"/>
    <col min="8471" max="8471" width="6" style="1" customWidth="1"/>
    <col min="8472" max="8472" width="13.33203125" style="1" customWidth="1"/>
    <col min="8473" max="8704" width="8.88671875" style="1"/>
    <col min="8705" max="8705" width="6.44140625" style="1" customWidth="1"/>
    <col min="8706" max="8706" width="66.44140625" style="1" customWidth="1"/>
    <col min="8707" max="8707" width="26.88671875" style="1" customWidth="1"/>
    <col min="8708" max="8708" width="21.6640625" style="1" customWidth="1"/>
    <col min="8709" max="8709" width="40.33203125" style="1" customWidth="1"/>
    <col min="8710" max="8712" width="19.88671875" style="1" customWidth="1"/>
    <col min="8713" max="8713" width="17.44140625" style="1" customWidth="1"/>
    <col min="8714" max="8723" width="8.88671875" style="1" customWidth="1"/>
    <col min="8724" max="8724" width="12.33203125" style="1" customWidth="1"/>
    <col min="8725" max="8725" width="5.5546875" style="1" customWidth="1"/>
    <col min="8726" max="8726" width="12.33203125" style="1" customWidth="1"/>
    <col min="8727" max="8727" width="6" style="1" customWidth="1"/>
    <col min="8728" max="8728" width="13.33203125" style="1" customWidth="1"/>
    <col min="8729" max="8960" width="8.88671875" style="1"/>
    <col min="8961" max="8961" width="6.44140625" style="1" customWidth="1"/>
    <col min="8962" max="8962" width="66.44140625" style="1" customWidth="1"/>
    <col min="8963" max="8963" width="26.88671875" style="1" customWidth="1"/>
    <col min="8964" max="8964" width="21.6640625" style="1" customWidth="1"/>
    <col min="8965" max="8965" width="40.33203125" style="1" customWidth="1"/>
    <col min="8966" max="8968" width="19.88671875" style="1" customWidth="1"/>
    <col min="8969" max="8969" width="17.44140625" style="1" customWidth="1"/>
    <col min="8970" max="8979" width="8.88671875" style="1" customWidth="1"/>
    <col min="8980" max="8980" width="12.33203125" style="1" customWidth="1"/>
    <col min="8981" max="8981" width="5.5546875" style="1" customWidth="1"/>
    <col min="8982" max="8982" width="12.33203125" style="1" customWidth="1"/>
    <col min="8983" max="8983" width="6" style="1" customWidth="1"/>
    <col min="8984" max="8984" width="13.33203125" style="1" customWidth="1"/>
    <col min="8985" max="9216" width="8.88671875" style="1"/>
    <col min="9217" max="9217" width="6.44140625" style="1" customWidth="1"/>
    <col min="9218" max="9218" width="66.44140625" style="1" customWidth="1"/>
    <col min="9219" max="9219" width="26.88671875" style="1" customWidth="1"/>
    <col min="9220" max="9220" width="21.6640625" style="1" customWidth="1"/>
    <col min="9221" max="9221" width="40.33203125" style="1" customWidth="1"/>
    <col min="9222" max="9224" width="19.88671875" style="1" customWidth="1"/>
    <col min="9225" max="9225" width="17.44140625" style="1" customWidth="1"/>
    <col min="9226" max="9235" width="8.88671875" style="1" customWidth="1"/>
    <col min="9236" max="9236" width="12.33203125" style="1" customWidth="1"/>
    <col min="9237" max="9237" width="5.5546875" style="1" customWidth="1"/>
    <col min="9238" max="9238" width="12.33203125" style="1" customWidth="1"/>
    <col min="9239" max="9239" width="6" style="1" customWidth="1"/>
    <col min="9240" max="9240" width="13.33203125" style="1" customWidth="1"/>
    <col min="9241" max="9472" width="8.88671875" style="1"/>
    <col min="9473" max="9473" width="6.44140625" style="1" customWidth="1"/>
    <col min="9474" max="9474" width="66.44140625" style="1" customWidth="1"/>
    <col min="9475" max="9475" width="26.88671875" style="1" customWidth="1"/>
    <col min="9476" max="9476" width="21.6640625" style="1" customWidth="1"/>
    <col min="9477" max="9477" width="40.33203125" style="1" customWidth="1"/>
    <col min="9478" max="9480" width="19.88671875" style="1" customWidth="1"/>
    <col min="9481" max="9481" width="17.44140625" style="1" customWidth="1"/>
    <col min="9482" max="9491" width="8.88671875" style="1" customWidth="1"/>
    <col min="9492" max="9492" width="12.33203125" style="1" customWidth="1"/>
    <col min="9493" max="9493" width="5.5546875" style="1" customWidth="1"/>
    <col min="9494" max="9494" width="12.33203125" style="1" customWidth="1"/>
    <col min="9495" max="9495" width="6" style="1" customWidth="1"/>
    <col min="9496" max="9496" width="13.33203125" style="1" customWidth="1"/>
    <col min="9497" max="9728" width="8.88671875" style="1"/>
    <col min="9729" max="9729" width="6.44140625" style="1" customWidth="1"/>
    <col min="9730" max="9730" width="66.44140625" style="1" customWidth="1"/>
    <col min="9731" max="9731" width="26.88671875" style="1" customWidth="1"/>
    <col min="9732" max="9732" width="21.6640625" style="1" customWidth="1"/>
    <col min="9733" max="9733" width="40.33203125" style="1" customWidth="1"/>
    <col min="9734" max="9736" width="19.88671875" style="1" customWidth="1"/>
    <col min="9737" max="9737" width="17.44140625" style="1" customWidth="1"/>
    <col min="9738" max="9747" width="8.88671875" style="1" customWidth="1"/>
    <col min="9748" max="9748" width="12.33203125" style="1" customWidth="1"/>
    <col min="9749" max="9749" width="5.5546875" style="1" customWidth="1"/>
    <col min="9750" max="9750" width="12.33203125" style="1" customWidth="1"/>
    <col min="9751" max="9751" width="6" style="1" customWidth="1"/>
    <col min="9752" max="9752" width="13.33203125" style="1" customWidth="1"/>
    <col min="9753" max="9984" width="8.88671875" style="1"/>
    <col min="9985" max="9985" width="6.44140625" style="1" customWidth="1"/>
    <col min="9986" max="9986" width="66.44140625" style="1" customWidth="1"/>
    <col min="9987" max="9987" width="26.88671875" style="1" customWidth="1"/>
    <col min="9988" max="9988" width="21.6640625" style="1" customWidth="1"/>
    <col min="9989" max="9989" width="40.33203125" style="1" customWidth="1"/>
    <col min="9990" max="9992" width="19.88671875" style="1" customWidth="1"/>
    <col min="9993" max="9993" width="17.44140625" style="1" customWidth="1"/>
    <col min="9994" max="10003" width="8.88671875" style="1" customWidth="1"/>
    <col min="10004" max="10004" width="12.33203125" style="1" customWidth="1"/>
    <col min="10005" max="10005" width="5.5546875" style="1" customWidth="1"/>
    <col min="10006" max="10006" width="12.33203125" style="1" customWidth="1"/>
    <col min="10007" max="10007" width="6" style="1" customWidth="1"/>
    <col min="10008" max="10008" width="13.33203125" style="1" customWidth="1"/>
    <col min="10009" max="10240" width="8.88671875" style="1"/>
    <col min="10241" max="10241" width="6.44140625" style="1" customWidth="1"/>
    <col min="10242" max="10242" width="66.44140625" style="1" customWidth="1"/>
    <col min="10243" max="10243" width="26.88671875" style="1" customWidth="1"/>
    <col min="10244" max="10244" width="21.6640625" style="1" customWidth="1"/>
    <col min="10245" max="10245" width="40.33203125" style="1" customWidth="1"/>
    <col min="10246" max="10248" width="19.88671875" style="1" customWidth="1"/>
    <col min="10249" max="10249" width="17.44140625" style="1" customWidth="1"/>
    <col min="10250" max="10259" width="8.88671875" style="1" customWidth="1"/>
    <col min="10260" max="10260" width="12.33203125" style="1" customWidth="1"/>
    <col min="10261" max="10261" width="5.5546875" style="1" customWidth="1"/>
    <col min="10262" max="10262" width="12.33203125" style="1" customWidth="1"/>
    <col min="10263" max="10263" width="6" style="1" customWidth="1"/>
    <col min="10264" max="10264" width="13.33203125" style="1" customWidth="1"/>
    <col min="10265" max="10496" width="8.88671875" style="1"/>
    <col min="10497" max="10497" width="6.44140625" style="1" customWidth="1"/>
    <col min="10498" max="10498" width="66.44140625" style="1" customWidth="1"/>
    <col min="10499" max="10499" width="26.88671875" style="1" customWidth="1"/>
    <col min="10500" max="10500" width="21.6640625" style="1" customWidth="1"/>
    <col min="10501" max="10501" width="40.33203125" style="1" customWidth="1"/>
    <col min="10502" max="10504" width="19.88671875" style="1" customWidth="1"/>
    <col min="10505" max="10505" width="17.44140625" style="1" customWidth="1"/>
    <col min="10506" max="10515" width="8.88671875" style="1" customWidth="1"/>
    <col min="10516" max="10516" width="12.33203125" style="1" customWidth="1"/>
    <col min="10517" max="10517" width="5.5546875" style="1" customWidth="1"/>
    <col min="10518" max="10518" width="12.33203125" style="1" customWidth="1"/>
    <col min="10519" max="10519" width="6" style="1" customWidth="1"/>
    <col min="10520" max="10520" width="13.33203125" style="1" customWidth="1"/>
    <col min="10521" max="10752" width="8.88671875" style="1"/>
    <col min="10753" max="10753" width="6.44140625" style="1" customWidth="1"/>
    <col min="10754" max="10754" width="66.44140625" style="1" customWidth="1"/>
    <col min="10755" max="10755" width="26.88671875" style="1" customWidth="1"/>
    <col min="10756" max="10756" width="21.6640625" style="1" customWidth="1"/>
    <col min="10757" max="10757" width="40.33203125" style="1" customWidth="1"/>
    <col min="10758" max="10760" width="19.88671875" style="1" customWidth="1"/>
    <col min="10761" max="10761" width="17.44140625" style="1" customWidth="1"/>
    <col min="10762" max="10771" width="8.88671875" style="1" customWidth="1"/>
    <col min="10772" max="10772" width="12.33203125" style="1" customWidth="1"/>
    <col min="10773" max="10773" width="5.5546875" style="1" customWidth="1"/>
    <col min="10774" max="10774" width="12.33203125" style="1" customWidth="1"/>
    <col min="10775" max="10775" width="6" style="1" customWidth="1"/>
    <col min="10776" max="10776" width="13.33203125" style="1" customWidth="1"/>
    <col min="10777" max="11008" width="8.88671875" style="1"/>
    <col min="11009" max="11009" width="6.44140625" style="1" customWidth="1"/>
    <col min="11010" max="11010" width="66.44140625" style="1" customWidth="1"/>
    <col min="11011" max="11011" width="26.88671875" style="1" customWidth="1"/>
    <col min="11012" max="11012" width="21.6640625" style="1" customWidth="1"/>
    <col min="11013" max="11013" width="40.33203125" style="1" customWidth="1"/>
    <col min="11014" max="11016" width="19.88671875" style="1" customWidth="1"/>
    <col min="11017" max="11017" width="17.44140625" style="1" customWidth="1"/>
    <col min="11018" max="11027" width="8.88671875" style="1" customWidth="1"/>
    <col min="11028" max="11028" width="12.33203125" style="1" customWidth="1"/>
    <col min="11029" max="11029" width="5.5546875" style="1" customWidth="1"/>
    <col min="11030" max="11030" width="12.33203125" style="1" customWidth="1"/>
    <col min="11031" max="11031" width="6" style="1" customWidth="1"/>
    <col min="11032" max="11032" width="13.33203125" style="1" customWidth="1"/>
    <col min="11033" max="11264" width="8.88671875" style="1"/>
    <col min="11265" max="11265" width="6.44140625" style="1" customWidth="1"/>
    <col min="11266" max="11266" width="66.44140625" style="1" customWidth="1"/>
    <col min="11267" max="11267" width="26.88671875" style="1" customWidth="1"/>
    <col min="11268" max="11268" width="21.6640625" style="1" customWidth="1"/>
    <col min="11269" max="11269" width="40.33203125" style="1" customWidth="1"/>
    <col min="11270" max="11272" width="19.88671875" style="1" customWidth="1"/>
    <col min="11273" max="11273" width="17.44140625" style="1" customWidth="1"/>
    <col min="11274" max="11283" width="8.88671875" style="1" customWidth="1"/>
    <col min="11284" max="11284" width="12.33203125" style="1" customWidth="1"/>
    <col min="11285" max="11285" width="5.5546875" style="1" customWidth="1"/>
    <col min="11286" max="11286" width="12.33203125" style="1" customWidth="1"/>
    <col min="11287" max="11287" width="6" style="1" customWidth="1"/>
    <col min="11288" max="11288" width="13.33203125" style="1" customWidth="1"/>
    <col min="11289" max="11520" width="8.88671875" style="1"/>
    <col min="11521" max="11521" width="6.44140625" style="1" customWidth="1"/>
    <col min="11522" max="11522" width="66.44140625" style="1" customWidth="1"/>
    <col min="11523" max="11523" width="26.88671875" style="1" customWidth="1"/>
    <col min="11524" max="11524" width="21.6640625" style="1" customWidth="1"/>
    <col min="11525" max="11525" width="40.33203125" style="1" customWidth="1"/>
    <col min="11526" max="11528" width="19.88671875" style="1" customWidth="1"/>
    <col min="11529" max="11529" width="17.44140625" style="1" customWidth="1"/>
    <col min="11530" max="11539" width="8.88671875" style="1" customWidth="1"/>
    <col min="11540" max="11540" width="12.33203125" style="1" customWidth="1"/>
    <col min="11541" max="11541" width="5.5546875" style="1" customWidth="1"/>
    <col min="11542" max="11542" width="12.33203125" style="1" customWidth="1"/>
    <col min="11543" max="11543" width="6" style="1" customWidth="1"/>
    <col min="11544" max="11544" width="13.33203125" style="1" customWidth="1"/>
    <col min="11545" max="11776" width="8.88671875" style="1"/>
    <col min="11777" max="11777" width="6.44140625" style="1" customWidth="1"/>
    <col min="11778" max="11778" width="66.44140625" style="1" customWidth="1"/>
    <col min="11779" max="11779" width="26.88671875" style="1" customWidth="1"/>
    <col min="11780" max="11780" width="21.6640625" style="1" customWidth="1"/>
    <col min="11781" max="11781" width="40.33203125" style="1" customWidth="1"/>
    <col min="11782" max="11784" width="19.88671875" style="1" customWidth="1"/>
    <col min="11785" max="11785" width="17.44140625" style="1" customWidth="1"/>
    <col min="11786" max="11795" width="8.88671875" style="1" customWidth="1"/>
    <col min="11796" max="11796" width="12.33203125" style="1" customWidth="1"/>
    <col min="11797" max="11797" width="5.5546875" style="1" customWidth="1"/>
    <col min="11798" max="11798" width="12.33203125" style="1" customWidth="1"/>
    <col min="11799" max="11799" width="6" style="1" customWidth="1"/>
    <col min="11800" max="11800" width="13.33203125" style="1" customWidth="1"/>
    <col min="11801" max="12032" width="8.88671875" style="1"/>
    <col min="12033" max="12033" width="6.44140625" style="1" customWidth="1"/>
    <col min="12034" max="12034" width="66.44140625" style="1" customWidth="1"/>
    <col min="12035" max="12035" width="26.88671875" style="1" customWidth="1"/>
    <col min="12036" max="12036" width="21.6640625" style="1" customWidth="1"/>
    <col min="12037" max="12037" width="40.33203125" style="1" customWidth="1"/>
    <col min="12038" max="12040" width="19.88671875" style="1" customWidth="1"/>
    <col min="12041" max="12041" width="17.44140625" style="1" customWidth="1"/>
    <col min="12042" max="12051" width="8.88671875" style="1" customWidth="1"/>
    <col min="12052" max="12052" width="12.33203125" style="1" customWidth="1"/>
    <col min="12053" max="12053" width="5.5546875" style="1" customWidth="1"/>
    <col min="12054" max="12054" width="12.33203125" style="1" customWidth="1"/>
    <col min="12055" max="12055" width="6" style="1" customWidth="1"/>
    <col min="12056" max="12056" width="13.33203125" style="1" customWidth="1"/>
    <col min="12057" max="12288" width="8.88671875" style="1"/>
    <col min="12289" max="12289" width="6.44140625" style="1" customWidth="1"/>
    <col min="12290" max="12290" width="66.44140625" style="1" customWidth="1"/>
    <col min="12291" max="12291" width="26.88671875" style="1" customWidth="1"/>
    <col min="12292" max="12292" width="21.6640625" style="1" customWidth="1"/>
    <col min="12293" max="12293" width="40.33203125" style="1" customWidth="1"/>
    <col min="12294" max="12296" width="19.88671875" style="1" customWidth="1"/>
    <col min="12297" max="12297" width="17.44140625" style="1" customWidth="1"/>
    <col min="12298" max="12307" width="8.88671875" style="1" customWidth="1"/>
    <col min="12308" max="12308" width="12.33203125" style="1" customWidth="1"/>
    <col min="12309" max="12309" width="5.5546875" style="1" customWidth="1"/>
    <col min="12310" max="12310" width="12.33203125" style="1" customWidth="1"/>
    <col min="12311" max="12311" width="6" style="1" customWidth="1"/>
    <col min="12312" max="12312" width="13.33203125" style="1" customWidth="1"/>
    <col min="12313" max="12544" width="8.88671875" style="1"/>
    <col min="12545" max="12545" width="6.44140625" style="1" customWidth="1"/>
    <col min="12546" max="12546" width="66.44140625" style="1" customWidth="1"/>
    <col min="12547" max="12547" width="26.88671875" style="1" customWidth="1"/>
    <col min="12548" max="12548" width="21.6640625" style="1" customWidth="1"/>
    <col min="12549" max="12549" width="40.33203125" style="1" customWidth="1"/>
    <col min="12550" max="12552" width="19.88671875" style="1" customWidth="1"/>
    <col min="12553" max="12553" width="17.44140625" style="1" customWidth="1"/>
    <col min="12554" max="12563" width="8.88671875" style="1" customWidth="1"/>
    <col min="12564" max="12564" width="12.33203125" style="1" customWidth="1"/>
    <col min="12565" max="12565" width="5.5546875" style="1" customWidth="1"/>
    <col min="12566" max="12566" width="12.33203125" style="1" customWidth="1"/>
    <col min="12567" max="12567" width="6" style="1" customWidth="1"/>
    <col min="12568" max="12568" width="13.33203125" style="1" customWidth="1"/>
    <col min="12569" max="12800" width="8.88671875" style="1"/>
    <col min="12801" max="12801" width="6.44140625" style="1" customWidth="1"/>
    <col min="12802" max="12802" width="66.44140625" style="1" customWidth="1"/>
    <col min="12803" max="12803" width="26.88671875" style="1" customWidth="1"/>
    <col min="12804" max="12804" width="21.6640625" style="1" customWidth="1"/>
    <col min="12805" max="12805" width="40.33203125" style="1" customWidth="1"/>
    <col min="12806" max="12808" width="19.88671875" style="1" customWidth="1"/>
    <col min="12809" max="12809" width="17.44140625" style="1" customWidth="1"/>
    <col min="12810" max="12819" width="8.88671875" style="1" customWidth="1"/>
    <col min="12820" max="12820" width="12.33203125" style="1" customWidth="1"/>
    <col min="12821" max="12821" width="5.5546875" style="1" customWidth="1"/>
    <col min="12822" max="12822" width="12.33203125" style="1" customWidth="1"/>
    <col min="12823" max="12823" width="6" style="1" customWidth="1"/>
    <col min="12824" max="12824" width="13.33203125" style="1" customWidth="1"/>
    <col min="12825" max="13056" width="8.88671875" style="1"/>
    <col min="13057" max="13057" width="6.44140625" style="1" customWidth="1"/>
    <col min="13058" max="13058" width="66.44140625" style="1" customWidth="1"/>
    <col min="13059" max="13059" width="26.88671875" style="1" customWidth="1"/>
    <col min="13060" max="13060" width="21.6640625" style="1" customWidth="1"/>
    <col min="13061" max="13061" width="40.33203125" style="1" customWidth="1"/>
    <col min="13062" max="13064" width="19.88671875" style="1" customWidth="1"/>
    <col min="13065" max="13065" width="17.44140625" style="1" customWidth="1"/>
    <col min="13066" max="13075" width="8.88671875" style="1" customWidth="1"/>
    <col min="13076" max="13076" width="12.33203125" style="1" customWidth="1"/>
    <col min="13077" max="13077" width="5.5546875" style="1" customWidth="1"/>
    <col min="13078" max="13078" width="12.33203125" style="1" customWidth="1"/>
    <col min="13079" max="13079" width="6" style="1" customWidth="1"/>
    <col min="13080" max="13080" width="13.33203125" style="1" customWidth="1"/>
    <col min="13081" max="13312" width="8.88671875" style="1"/>
    <col min="13313" max="13313" width="6.44140625" style="1" customWidth="1"/>
    <col min="13314" max="13314" width="66.44140625" style="1" customWidth="1"/>
    <col min="13315" max="13315" width="26.88671875" style="1" customWidth="1"/>
    <col min="13316" max="13316" width="21.6640625" style="1" customWidth="1"/>
    <col min="13317" max="13317" width="40.33203125" style="1" customWidth="1"/>
    <col min="13318" max="13320" width="19.88671875" style="1" customWidth="1"/>
    <col min="13321" max="13321" width="17.44140625" style="1" customWidth="1"/>
    <col min="13322" max="13331" width="8.88671875" style="1" customWidth="1"/>
    <col min="13332" max="13332" width="12.33203125" style="1" customWidth="1"/>
    <col min="13333" max="13333" width="5.5546875" style="1" customWidth="1"/>
    <col min="13334" max="13334" width="12.33203125" style="1" customWidth="1"/>
    <col min="13335" max="13335" width="6" style="1" customWidth="1"/>
    <col min="13336" max="13336" width="13.33203125" style="1" customWidth="1"/>
    <col min="13337" max="13568" width="8.88671875" style="1"/>
    <col min="13569" max="13569" width="6.44140625" style="1" customWidth="1"/>
    <col min="13570" max="13570" width="66.44140625" style="1" customWidth="1"/>
    <col min="13571" max="13571" width="26.88671875" style="1" customWidth="1"/>
    <col min="13572" max="13572" width="21.6640625" style="1" customWidth="1"/>
    <col min="13573" max="13573" width="40.33203125" style="1" customWidth="1"/>
    <col min="13574" max="13576" width="19.88671875" style="1" customWidth="1"/>
    <col min="13577" max="13577" width="17.44140625" style="1" customWidth="1"/>
    <col min="13578" max="13587" width="8.88671875" style="1" customWidth="1"/>
    <col min="13588" max="13588" width="12.33203125" style="1" customWidth="1"/>
    <col min="13589" max="13589" width="5.5546875" style="1" customWidth="1"/>
    <col min="13590" max="13590" width="12.33203125" style="1" customWidth="1"/>
    <col min="13591" max="13591" width="6" style="1" customWidth="1"/>
    <col min="13592" max="13592" width="13.33203125" style="1" customWidth="1"/>
    <col min="13593" max="13824" width="8.88671875" style="1"/>
    <col min="13825" max="13825" width="6.44140625" style="1" customWidth="1"/>
    <col min="13826" max="13826" width="66.44140625" style="1" customWidth="1"/>
    <col min="13827" max="13827" width="26.88671875" style="1" customWidth="1"/>
    <col min="13828" max="13828" width="21.6640625" style="1" customWidth="1"/>
    <col min="13829" max="13829" width="40.33203125" style="1" customWidth="1"/>
    <col min="13830" max="13832" width="19.88671875" style="1" customWidth="1"/>
    <col min="13833" max="13833" width="17.44140625" style="1" customWidth="1"/>
    <col min="13834" max="13843" width="8.88671875" style="1" customWidth="1"/>
    <col min="13844" max="13844" width="12.33203125" style="1" customWidth="1"/>
    <col min="13845" max="13845" width="5.5546875" style="1" customWidth="1"/>
    <col min="13846" max="13846" width="12.33203125" style="1" customWidth="1"/>
    <col min="13847" max="13847" width="6" style="1" customWidth="1"/>
    <col min="13848" max="13848" width="13.33203125" style="1" customWidth="1"/>
    <col min="13849" max="14080" width="8.88671875" style="1"/>
    <col min="14081" max="14081" width="6.44140625" style="1" customWidth="1"/>
    <col min="14082" max="14082" width="66.44140625" style="1" customWidth="1"/>
    <col min="14083" max="14083" width="26.88671875" style="1" customWidth="1"/>
    <col min="14084" max="14084" width="21.6640625" style="1" customWidth="1"/>
    <col min="14085" max="14085" width="40.33203125" style="1" customWidth="1"/>
    <col min="14086" max="14088" width="19.88671875" style="1" customWidth="1"/>
    <col min="14089" max="14089" width="17.44140625" style="1" customWidth="1"/>
    <col min="14090" max="14099" width="8.88671875" style="1" customWidth="1"/>
    <col min="14100" max="14100" width="12.33203125" style="1" customWidth="1"/>
    <col min="14101" max="14101" width="5.5546875" style="1" customWidth="1"/>
    <col min="14102" max="14102" width="12.33203125" style="1" customWidth="1"/>
    <col min="14103" max="14103" width="6" style="1" customWidth="1"/>
    <col min="14104" max="14104" width="13.33203125" style="1" customWidth="1"/>
    <col min="14105" max="14336" width="8.88671875" style="1"/>
    <col min="14337" max="14337" width="6.44140625" style="1" customWidth="1"/>
    <col min="14338" max="14338" width="66.44140625" style="1" customWidth="1"/>
    <col min="14339" max="14339" width="26.88671875" style="1" customWidth="1"/>
    <col min="14340" max="14340" width="21.6640625" style="1" customWidth="1"/>
    <col min="14341" max="14341" width="40.33203125" style="1" customWidth="1"/>
    <col min="14342" max="14344" width="19.88671875" style="1" customWidth="1"/>
    <col min="14345" max="14345" width="17.44140625" style="1" customWidth="1"/>
    <col min="14346" max="14355" width="8.88671875" style="1" customWidth="1"/>
    <col min="14356" max="14356" width="12.33203125" style="1" customWidth="1"/>
    <col min="14357" max="14357" width="5.5546875" style="1" customWidth="1"/>
    <col min="14358" max="14358" width="12.33203125" style="1" customWidth="1"/>
    <col min="14359" max="14359" width="6" style="1" customWidth="1"/>
    <col min="14360" max="14360" width="13.33203125" style="1" customWidth="1"/>
    <col min="14361" max="14592" width="8.88671875" style="1"/>
    <col min="14593" max="14593" width="6.44140625" style="1" customWidth="1"/>
    <col min="14594" max="14594" width="66.44140625" style="1" customWidth="1"/>
    <col min="14595" max="14595" width="26.88671875" style="1" customWidth="1"/>
    <col min="14596" max="14596" width="21.6640625" style="1" customWidth="1"/>
    <col min="14597" max="14597" width="40.33203125" style="1" customWidth="1"/>
    <col min="14598" max="14600" width="19.88671875" style="1" customWidth="1"/>
    <col min="14601" max="14601" width="17.44140625" style="1" customWidth="1"/>
    <col min="14602" max="14611" width="8.88671875" style="1" customWidth="1"/>
    <col min="14612" max="14612" width="12.33203125" style="1" customWidth="1"/>
    <col min="14613" max="14613" width="5.5546875" style="1" customWidth="1"/>
    <col min="14614" max="14614" width="12.33203125" style="1" customWidth="1"/>
    <col min="14615" max="14615" width="6" style="1" customWidth="1"/>
    <col min="14616" max="14616" width="13.33203125" style="1" customWidth="1"/>
    <col min="14617" max="14848" width="8.88671875" style="1"/>
    <col min="14849" max="14849" width="6.44140625" style="1" customWidth="1"/>
    <col min="14850" max="14850" width="66.44140625" style="1" customWidth="1"/>
    <col min="14851" max="14851" width="26.88671875" style="1" customWidth="1"/>
    <col min="14852" max="14852" width="21.6640625" style="1" customWidth="1"/>
    <col min="14853" max="14853" width="40.33203125" style="1" customWidth="1"/>
    <col min="14854" max="14856" width="19.88671875" style="1" customWidth="1"/>
    <col min="14857" max="14857" width="17.44140625" style="1" customWidth="1"/>
    <col min="14858" max="14867" width="8.88671875" style="1" customWidth="1"/>
    <col min="14868" max="14868" width="12.33203125" style="1" customWidth="1"/>
    <col min="14869" max="14869" width="5.5546875" style="1" customWidth="1"/>
    <col min="14870" max="14870" width="12.33203125" style="1" customWidth="1"/>
    <col min="14871" max="14871" width="6" style="1" customWidth="1"/>
    <col min="14872" max="14872" width="13.33203125" style="1" customWidth="1"/>
    <col min="14873" max="15104" width="8.88671875" style="1"/>
    <col min="15105" max="15105" width="6.44140625" style="1" customWidth="1"/>
    <col min="15106" max="15106" width="66.44140625" style="1" customWidth="1"/>
    <col min="15107" max="15107" width="26.88671875" style="1" customWidth="1"/>
    <col min="15108" max="15108" width="21.6640625" style="1" customWidth="1"/>
    <col min="15109" max="15109" width="40.33203125" style="1" customWidth="1"/>
    <col min="15110" max="15112" width="19.88671875" style="1" customWidth="1"/>
    <col min="15113" max="15113" width="17.44140625" style="1" customWidth="1"/>
    <col min="15114" max="15123" width="8.88671875" style="1" customWidth="1"/>
    <col min="15124" max="15124" width="12.33203125" style="1" customWidth="1"/>
    <col min="15125" max="15125" width="5.5546875" style="1" customWidth="1"/>
    <col min="15126" max="15126" width="12.33203125" style="1" customWidth="1"/>
    <col min="15127" max="15127" width="6" style="1" customWidth="1"/>
    <col min="15128" max="15128" width="13.33203125" style="1" customWidth="1"/>
    <col min="15129" max="15360" width="8.88671875" style="1"/>
    <col min="15361" max="15361" width="6.44140625" style="1" customWidth="1"/>
    <col min="15362" max="15362" width="66.44140625" style="1" customWidth="1"/>
    <col min="15363" max="15363" width="26.88671875" style="1" customWidth="1"/>
    <col min="15364" max="15364" width="21.6640625" style="1" customWidth="1"/>
    <col min="15365" max="15365" width="40.33203125" style="1" customWidth="1"/>
    <col min="15366" max="15368" width="19.88671875" style="1" customWidth="1"/>
    <col min="15369" max="15369" width="17.44140625" style="1" customWidth="1"/>
    <col min="15370" max="15379" width="8.88671875" style="1" customWidth="1"/>
    <col min="15380" max="15380" width="12.33203125" style="1" customWidth="1"/>
    <col min="15381" max="15381" width="5.5546875" style="1" customWidth="1"/>
    <col min="15382" max="15382" width="12.33203125" style="1" customWidth="1"/>
    <col min="15383" max="15383" width="6" style="1" customWidth="1"/>
    <col min="15384" max="15384" width="13.33203125" style="1" customWidth="1"/>
    <col min="15385" max="15616" width="8.88671875" style="1"/>
    <col min="15617" max="15617" width="6.44140625" style="1" customWidth="1"/>
    <col min="15618" max="15618" width="66.44140625" style="1" customWidth="1"/>
    <col min="15619" max="15619" width="26.88671875" style="1" customWidth="1"/>
    <col min="15620" max="15620" width="21.6640625" style="1" customWidth="1"/>
    <col min="15621" max="15621" width="40.33203125" style="1" customWidth="1"/>
    <col min="15622" max="15624" width="19.88671875" style="1" customWidth="1"/>
    <col min="15625" max="15625" width="17.44140625" style="1" customWidth="1"/>
    <col min="15626" max="15635" width="8.88671875" style="1" customWidth="1"/>
    <col min="15636" max="15636" width="12.33203125" style="1" customWidth="1"/>
    <col min="15637" max="15637" width="5.5546875" style="1" customWidth="1"/>
    <col min="15638" max="15638" width="12.33203125" style="1" customWidth="1"/>
    <col min="15639" max="15639" width="6" style="1" customWidth="1"/>
    <col min="15640" max="15640" width="13.33203125" style="1" customWidth="1"/>
    <col min="15641" max="15872" width="8.88671875" style="1"/>
    <col min="15873" max="15873" width="6.44140625" style="1" customWidth="1"/>
    <col min="15874" max="15874" width="66.44140625" style="1" customWidth="1"/>
    <col min="15875" max="15875" width="26.88671875" style="1" customWidth="1"/>
    <col min="15876" max="15876" width="21.6640625" style="1" customWidth="1"/>
    <col min="15877" max="15877" width="40.33203125" style="1" customWidth="1"/>
    <col min="15878" max="15880" width="19.88671875" style="1" customWidth="1"/>
    <col min="15881" max="15881" width="17.44140625" style="1" customWidth="1"/>
    <col min="15882" max="15891" width="8.88671875" style="1" customWidth="1"/>
    <col min="15892" max="15892" width="12.33203125" style="1" customWidth="1"/>
    <col min="15893" max="15893" width="5.5546875" style="1" customWidth="1"/>
    <col min="15894" max="15894" width="12.33203125" style="1" customWidth="1"/>
    <col min="15895" max="15895" width="6" style="1" customWidth="1"/>
    <col min="15896" max="15896" width="13.33203125" style="1" customWidth="1"/>
    <col min="15897" max="16128" width="8.88671875" style="1"/>
    <col min="16129" max="16129" width="6.44140625" style="1" customWidth="1"/>
    <col min="16130" max="16130" width="66.44140625" style="1" customWidth="1"/>
    <col min="16131" max="16131" width="26.88671875" style="1" customWidth="1"/>
    <col min="16132" max="16132" width="21.6640625" style="1" customWidth="1"/>
    <col min="16133" max="16133" width="40.33203125" style="1" customWidth="1"/>
    <col min="16134" max="16136" width="19.88671875" style="1" customWidth="1"/>
    <col min="16137" max="16137" width="17.44140625" style="1" customWidth="1"/>
    <col min="16138" max="16147" width="8.88671875" style="1" customWidth="1"/>
    <col min="16148" max="16148" width="12.33203125" style="1" customWidth="1"/>
    <col min="16149" max="16149" width="5.5546875" style="1" customWidth="1"/>
    <col min="16150" max="16150" width="12.33203125" style="1" customWidth="1"/>
    <col min="16151" max="16151" width="6" style="1" customWidth="1"/>
    <col min="16152" max="16152" width="13.33203125" style="1" customWidth="1"/>
    <col min="16153" max="16384" width="8.88671875" style="1"/>
  </cols>
  <sheetData>
    <row r="1" spans="1:24" x14ac:dyDescent="0.35">
      <c r="E1" s="72" t="s">
        <v>434</v>
      </c>
    </row>
    <row r="3" spans="1:24" x14ac:dyDescent="0.35">
      <c r="A3" s="1200" t="s">
        <v>537</v>
      </c>
      <c r="B3" s="1200"/>
      <c r="C3" s="1200"/>
      <c r="D3" s="1200"/>
      <c r="E3" s="1200"/>
    </row>
    <row r="4" spans="1:24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 x14ac:dyDescent="0.35">
      <c r="A5" s="531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 x14ac:dyDescent="0.35">
      <c r="A6" s="1184" t="s">
        <v>1042</v>
      </c>
      <c r="B6" s="1184"/>
      <c r="C6" s="1184"/>
      <c r="D6" s="1184"/>
      <c r="E6" s="1184"/>
      <c r="F6" s="16"/>
      <c r="G6" s="16"/>
      <c r="H6" s="16"/>
      <c r="I6" s="16"/>
      <c r="J6" s="5"/>
      <c r="K6" s="5"/>
    </row>
    <row r="7" spans="1:24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 x14ac:dyDescent="0.35">
      <c r="A8" s="649"/>
    </row>
    <row r="9" spans="1:24" s="430" customFormat="1" ht="56.25" customHeight="1" x14ac:dyDescent="0.35">
      <c r="A9" s="722" t="s">
        <v>282</v>
      </c>
      <c r="B9" s="722" t="s">
        <v>0</v>
      </c>
      <c r="C9" s="723" t="s">
        <v>355</v>
      </c>
      <c r="D9" s="723" t="s">
        <v>356</v>
      </c>
      <c r="E9" s="723" t="s">
        <v>615</v>
      </c>
      <c r="F9" s="651"/>
      <c r="G9" s="651"/>
      <c r="H9" s="651"/>
    </row>
    <row r="10" spans="1:24" ht="16.5" customHeight="1" x14ac:dyDescent="0.35">
      <c r="A10" s="724">
        <v>1</v>
      </c>
      <c r="B10" s="724">
        <v>2</v>
      </c>
      <c r="C10" s="724">
        <v>3</v>
      </c>
      <c r="D10" s="724">
        <v>4</v>
      </c>
      <c r="E10" s="724">
        <v>5</v>
      </c>
      <c r="T10" s="421"/>
      <c r="U10" s="421"/>
      <c r="V10" s="421"/>
      <c r="W10" s="421"/>
      <c r="X10" s="258"/>
    </row>
    <row r="11" spans="1:24" ht="21.75" customHeight="1" x14ac:dyDescent="0.35">
      <c r="A11" s="1201" t="s">
        <v>1040</v>
      </c>
      <c r="B11" s="1202"/>
      <c r="C11" s="1202"/>
      <c r="D11" s="1202"/>
      <c r="E11" s="1203"/>
      <c r="F11" s="725" t="s">
        <v>357</v>
      </c>
      <c r="G11" s="725" t="s">
        <v>302</v>
      </c>
      <c r="H11" s="725" t="s">
        <v>303</v>
      </c>
      <c r="X11" s="357"/>
    </row>
    <row r="12" spans="1:24" ht="24" customHeight="1" x14ac:dyDescent="0.35">
      <c r="A12" s="709">
        <v>1</v>
      </c>
      <c r="B12" s="710" t="s">
        <v>358</v>
      </c>
      <c r="C12" s="711">
        <f>E12/D12</f>
        <v>6719.4780987884433</v>
      </c>
      <c r="D12" s="712">
        <v>10.73</v>
      </c>
      <c r="E12" s="712">
        <v>72100</v>
      </c>
      <c r="F12" s="268"/>
      <c r="G12" s="713"/>
      <c r="H12" s="714">
        <f>E12-G12</f>
        <v>72100</v>
      </c>
      <c r="T12" s="655"/>
      <c r="U12" s="421"/>
      <c r="V12" s="655"/>
      <c r="W12" s="421"/>
      <c r="X12" s="656"/>
    </row>
    <row r="13" spans="1:24" ht="23.25" customHeight="1" x14ac:dyDescent="0.35">
      <c r="A13" s="709">
        <v>2</v>
      </c>
      <c r="B13" s="710" t="s">
        <v>359</v>
      </c>
      <c r="C13" s="711">
        <f t="shared" ref="C13:C16" si="0">E13/D13</f>
        <v>2.9211717342830759</v>
      </c>
      <c r="D13" s="712">
        <v>7839.32</v>
      </c>
      <c r="E13" s="712">
        <v>22900</v>
      </c>
      <c r="F13" s="268"/>
      <c r="G13" s="713"/>
      <c r="H13" s="714">
        <f t="shared" ref="H13:H16" si="1">E13-G13</f>
        <v>22900</v>
      </c>
    </row>
    <row r="14" spans="1:24" ht="26.25" hidden="1" customHeight="1" x14ac:dyDescent="0.35">
      <c r="A14" s="709">
        <v>3</v>
      </c>
      <c r="B14" s="710" t="s">
        <v>360</v>
      </c>
      <c r="C14" s="711" t="e">
        <f t="shared" si="0"/>
        <v>#DIV/0!</v>
      </c>
      <c r="D14" s="712"/>
      <c r="E14" s="712"/>
      <c r="F14" s="268"/>
      <c r="G14" s="713"/>
      <c r="H14" s="714">
        <f t="shared" si="1"/>
        <v>0</v>
      </c>
    </row>
    <row r="15" spans="1:24" ht="26.25" hidden="1" customHeight="1" x14ac:dyDescent="0.35">
      <c r="A15" s="709">
        <v>4</v>
      </c>
      <c r="B15" s="710" t="s">
        <v>1008</v>
      </c>
      <c r="C15" s="711" t="e">
        <f t="shared" si="0"/>
        <v>#DIV/0!</v>
      </c>
      <c r="D15" s="712"/>
      <c r="E15" s="726"/>
      <c r="F15" s="268"/>
      <c r="G15" s="713"/>
      <c r="H15" s="714">
        <f t="shared" si="1"/>
        <v>0</v>
      </c>
    </row>
    <row r="16" spans="1:24" ht="26.25" hidden="1" customHeight="1" x14ac:dyDescent="0.35">
      <c r="A16" s="709">
        <v>5</v>
      </c>
      <c r="B16" s="710" t="s">
        <v>1009</v>
      </c>
      <c r="C16" s="711" t="e">
        <f t="shared" si="0"/>
        <v>#DIV/0!</v>
      </c>
      <c r="D16" s="712"/>
      <c r="E16" s="726"/>
      <c r="F16" s="268"/>
      <c r="G16" s="713"/>
      <c r="H16" s="714">
        <f t="shared" si="1"/>
        <v>0</v>
      </c>
    </row>
    <row r="17" spans="1:9" hidden="1" x14ac:dyDescent="0.35">
      <c r="A17" s="709"/>
      <c r="B17" s="710"/>
      <c r="C17" s="709"/>
      <c r="D17" s="712"/>
      <c r="E17" s="712" t="str">
        <f>IF(C17*D17=0," ",C17*D17)</f>
        <v xml:space="preserve"> </v>
      </c>
      <c r="F17" s="715"/>
      <c r="G17" s="715"/>
      <c r="H17" s="715"/>
    </row>
    <row r="18" spans="1:9" s="660" customFormat="1" ht="22.2" customHeight="1" x14ac:dyDescent="0.3">
      <c r="A18" s="716"/>
      <c r="B18" s="717" t="s">
        <v>295</v>
      </c>
      <c r="C18" s="718" t="s">
        <v>305</v>
      </c>
      <c r="D18" s="718" t="s">
        <v>305</v>
      </c>
      <c r="E18" s="719">
        <f>SUM(E12:E17)</f>
        <v>95000</v>
      </c>
      <c r="F18" s="293" t="s">
        <v>365</v>
      </c>
      <c r="G18" s="720">
        <f>SUM(G12:G17)</f>
        <v>0</v>
      </c>
      <c r="H18" s="720">
        <f>SUM(H12:H17)</f>
        <v>95000</v>
      </c>
    </row>
    <row r="19" spans="1:9" s="430" customFormat="1" ht="22.2" hidden="1" customHeight="1" x14ac:dyDescent="0.3">
      <c r="A19" s="1201" t="s">
        <v>1041</v>
      </c>
      <c r="B19" s="1202"/>
      <c r="C19" s="1202"/>
      <c r="D19" s="1202"/>
      <c r="E19" s="1203"/>
      <c r="F19" s="262" t="s">
        <v>1002</v>
      </c>
      <c r="G19" s="651"/>
      <c r="H19" s="651"/>
    </row>
    <row r="20" spans="1:9" ht="24" hidden="1" customHeight="1" x14ac:dyDescent="0.35">
      <c r="A20" s="709">
        <v>1</v>
      </c>
      <c r="B20" s="710" t="s">
        <v>358</v>
      </c>
      <c r="C20" s="711" t="e">
        <f>E20/D20</f>
        <v>#DIV/0!</v>
      </c>
      <c r="D20" s="712"/>
      <c r="E20" s="712"/>
      <c r="F20" s="268"/>
      <c r="G20" s="713"/>
      <c r="H20" s="714">
        <f t="shared" ref="H20:H24" si="2">E20-G20</f>
        <v>0</v>
      </c>
    </row>
    <row r="21" spans="1:9" ht="23.25" hidden="1" customHeight="1" x14ac:dyDescent="0.35">
      <c r="A21" s="709">
        <v>2</v>
      </c>
      <c r="B21" s="710" t="s">
        <v>359</v>
      </c>
      <c r="C21" s="711" t="e">
        <f t="shared" ref="C21:C24" si="3">E21/D21</f>
        <v>#DIV/0!</v>
      </c>
      <c r="D21" s="712"/>
      <c r="E21" s="712"/>
      <c r="F21" s="268"/>
      <c r="G21" s="713"/>
      <c r="H21" s="714">
        <f t="shared" si="2"/>
        <v>0</v>
      </c>
    </row>
    <row r="22" spans="1:9" ht="26.25" hidden="1" customHeight="1" x14ac:dyDescent="0.35">
      <c r="A22" s="709">
        <v>3</v>
      </c>
      <c r="B22" s="710" t="s">
        <v>360</v>
      </c>
      <c r="C22" s="711" t="e">
        <f t="shared" si="3"/>
        <v>#DIV/0!</v>
      </c>
      <c r="D22" s="712"/>
      <c r="E22" s="712"/>
      <c r="F22" s="268"/>
      <c r="G22" s="713"/>
      <c r="H22" s="714">
        <f t="shared" si="2"/>
        <v>0</v>
      </c>
    </row>
    <row r="23" spans="1:9" ht="26.25" hidden="1" customHeight="1" x14ac:dyDescent="0.35">
      <c r="A23" s="709">
        <v>4</v>
      </c>
      <c r="B23" s="710" t="s">
        <v>1008</v>
      </c>
      <c r="C23" s="711" t="e">
        <f t="shared" si="3"/>
        <v>#DIV/0!</v>
      </c>
      <c r="D23" s="712"/>
      <c r="E23" s="712"/>
      <c r="F23" s="268"/>
      <c r="G23" s="713"/>
      <c r="H23" s="714">
        <f t="shared" si="2"/>
        <v>0</v>
      </c>
    </row>
    <row r="24" spans="1:9" ht="26.25" hidden="1" customHeight="1" x14ac:dyDescent="0.35">
      <c r="A24" s="709">
        <v>5</v>
      </c>
      <c r="B24" s="710" t="s">
        <v>1009</v>
      </c>
      <c r="C24" s="711" t="e">
        <f t="shared" si="3"/>
        <v>#DIV/0!</v>
      </c>
      <c r="D24" s="712"/>
      <c r="E24" s="712"/>
      <c r="F24" s="268"/>
      <c r="G24" s="713"/>
      <c r="H24" s="714">
        <f t="shared" si="2"/>
        <v>0</v>
      </c>
    </row>
    <row r="25" spans="1:9" ht="26.25" hidden="1" customHeight="1" x14ac:dyDescent="0.35">
      <c r="A25" s="709"/>
      <c r="B25" s="710"/>
      <c r="C25" s="711"/>
      <c r="D25" s="712"/>
      <c r="E25" s="712"/>
      <c r="F25" s="268"/>
      <c r="G25" s="713"/>
      <c r="H25" s="714"/>
    </row>
    <row r="26" spans="1:9" s="430" customFormat="1" ht="22.2" hidden="1" customHeight="1" x14ac:dyDescent="0.3">
      <c r="A26" s="716"/>
      <c r="B26" s="717" t="s">
        <v>295</v>
      </c>
      <c r="C26" s="718" t="s">
        <v>305</v>
      </c>
      <c r="D26" s="718" t="s">
        <v>305</v>
      </c>
      <c r="E26" s="719">
        <f>SUM(E20:E25)</f>
        <v>0</v>
      </c>
      <c r="F26" s="293" t="s">
        <v>365</v>
      </c>
      <c r="G26" s="720">
        <f>SUM(G20:G25)</f>
        <v>0</v>
      </c>
      <c r="H26" s="720">
        <f>SUM(H20:H25)</f>
        <v>0</v>
      </c>
    </row>
    <row r="27" spans="1:9" s="430" customFormat="1" ht="22.2" customHeight="1" x14ac:dyDescent="0.35">
      <c r="A27" s="15"/>
      <c r="B27" s="661"/>
      <c r="C27" s="545"/>
      <c r="D27" s="545"/>
      <c r="E27" s="530"/>
      <c r="F27" s="296" t="s">
        <v>457</v>
      </c>
      <c r="G27" s="721">
        <f>G18+G26</f>
        <v>0</v>
      </c>
      <c r="H27" s="721">
        <f>H18+H26</f>
        <v>95000</v>
      </c>
    </row>
    <row r="28" spans="1:9" s="430" customFormat="1" ht="22.2" customHeight="1" x14ac:dyDescent="0.35">
      <c r="A28" s="15"/>
      <c r="B28" s="661"/>
      <c r="C28" s="545"/>
      <c r="D28" s="545"/>
      <c r="E28" s="530"/>
      <c r="F28" s="296"/>
      <c r="G28" s="353"/>
      <c r="H28" s="353"/>
    </row>
    <row r="29" spans="1:9" s="35" customFormat="1" ht="23.25" customHeight="1" x14ac:dyDescent="0.3">
      <c r="A29" s="34" t="s">
        <v>671</v>
      </c>
      <c r="C29" s="301"/>
      <c r="E29" s="301" t="s">
        <v>1143</v>
      </c>
      <c r="I29" s="98"/>
    </row>
    <row r="30" spans="1:9" s="66" customFormat="1" ht="13.2" x14ac:dyDescent="0.3">
      <c r="C30" s="67" t="s">
        <v>131</v>
      </c>
      <c r="E30" s="67" t="s">
        <v>132</v>
      </c>
      <c r="I30" s="68"/>
    </row>
    <row r="31" spans="1:9" s="63" customFormat="1" ht="15.6" x14ac:dyDescent="0.3">
      <c r="I31" s="69"/>
    </row>
    <row r="32" spans="1:9" s="35" customFormat="1" ht="23.25" customHeight="1" x14ac:dyDescent="0.3">
      <c r="A32" s="34" t="s">
        <v>133</v>
      </c>
      <c r="C32" s="301"/>
      <c r="E32" s="301" t="s">
        <v>1144</v>
      </c>
      <c r="I32" s="98"/>
    </row>
    <row r="33" spans="2:9" s="66" customFormat="1" ht="13.2" x14ac:dyDescent="0.3">
      <c r="C33" s="67" t="s">
        <v>131</v>
      </c>
      <c r="E33" s="67" t="s">
        <v>132</v>
      </c>
      <c r="I33" s="68"/>
    </row>
    <row r="35" spans="2:9" s="662" customFormat="1" ht="19.2" x14ac:dyDescent="0.35">
      <c r="B35" s="298" t="s">
        <v>1046</v>
      </c>
      <c r="F35" s="663"/>
      <c r="G35" s="663"/>
      <c r="H35" s="663"/>
    </row>
    <row r="36" spans="2:9" x14ac:dyDescent="0.35">
      <c r="B36" s="298" t="s">
        <v>1039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33203125" style="11" customWidth="1"/>
    <col min="9" max="9" width="20.109375" style="11" customWidth="1"/>
    <col min="10" max="10" width="23.5546875" style="10" bestFit="1" customWidth="1"/>
    <col min="11" max="11" width="10.109375" style="10" bestFit="1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1" s="1" customFormat="1" ht="16.5" hidden="1" customHeight="1" x14ac:dyDescent="0.35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 x14ac:dyDescent="0.35">
      <c r="C2" s="2"/>
      <c r="D2" s="3"/>
      <c r="E2" s="3"/>
      <c r="F2" s="3"/>
      <c r="I2" s="6"/>
      <c r="J2" s="5"/>
      <c r="K2" s="5"/>
    </row>
    <row r="3" spans="1:11" s="1" customFormat="1" ht="18.75" hidden="1" customHeight="1" x14ac:dyDescent="0.35">
      <c r="C3" s="2"/>
      <c r="D3" s="3"/>
      <c r="E3" s="3"/>
      <c r="F3" s="3"/>
      <c r="I3" s="6"/>
      <c r="J3" s="5"/>
      <c r="K3" s="5"/>
    </row>
    <row r="4" spans="1:11" s="1" customFormat="1" ht="18.75" hidden="1" customHeight="1" x14ac:dyDescent="0.35">
      <c r="C4" s="2"/>
      <c r="D4" s="3"/>
      <c r="E4" s="3"/>
      <c r="F4" s="3"/>
      <c r="I4" s="6"/>
      <c r="J4" s="5"/>
      <c r="K4" s="5"/>
    </row>
    <row r="5" spans="1:11" s="1" customFormat="1" ht="18.75" hidden="1" customHeight="1" x14ac:dyDescent="0.35">
      <c r="C5" s="2"/>
      <c r="D5" s="3"/>
      <c r="E5" s="3"/>
      <c r="F5" s="3"/>
      <c r="I5" s="6"/>
      <c r="J5" s="5"/>
      <c r="K5" s="5"/>
    </row>
    <row r="6" spans="1:11" s="1" customFormat="1" ht="18.75" hidden="1" customHeight="1" x14ac:dyDescent="0.35">
      <c r="C6" s="2"/>
      <c r="D6" s="3"/>
      <c r="E6" s="3"/>
      <c r="F6" s="3"/>
      <c r="J6" s="5"/>
      <c r="K6" s="5"/>
    </row>
    <row r="7" spans="1:11" ht="28.5" customHeight="1" x14ac:dyDescent="0.3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 x14ac:dyDescent="0.3">
      <c r="A8" s="1182" t="s">
        <v>520</v>
      </c>
      <c r="B8" s="1182"/>
      <c r="C8" s="1182"/>
      <c r="D8" s="1182"/>
      <c r="E8" s="1182"/>
      <c r="F8" s="1182"/>
      <c r="G8" s="1182"/>
      <c r="H8" s="1182"/>
      <c r="I8" s="1182"/>
    </row>
    <row r="9" spans="1:11" s="13" customFormat="1" ht="27" customHeight="1" x14ac:dyDescent="0.35">
      <c r="A9" s="1183" t="s">
        <v>1145</v>
      </c>
      <c r="B9" s="1183"/>
      <c r="C9" s="1183"/>
      <c r="D9" s="1183"/>
      <c r="E9" s="1183"/>
      <c r="F9" s="1183"/>
      <c r="G9" s="1183"/>
      <c r="H9" s="1183"/>
      <c r="I9" s="1183"/>
      <c r="J9" s="12"/>
      <c r="K9" s="12"/>
    </row>
    <row r="10" spans="1:11" ht="19.5" customHeight="1" x14ac:dyDescent="0.35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 x14ac:dyDescent="0.35">
      <c r="A11" s="1184" t="s">
        <v>454</v>
      </c>
      <c r="B11" s="1184"/>
      <c r="C11" s="1184"/>
      <c r="D11" s="1184"/>
      <c r="E11" s="1184"/>
      <c r="F11" s="1184"/>
      <c r="G11" s="1184"/>
      <c r="H11" s="1184"/>
      <c r="I11" s="1184"/>
      <c r="J11" s="5"/>
      <c r="K11" s="5"/>
    </row>
    <row r="12" spans="1:11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 x14ac:dyDescent="0.35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 x14ac:dyDescent="0.3">
      <c r="A14" s="1185" t="s">
        <v>282</v>
      </c>
      <c r="B14" s="1185" t="s">
        <v>283</v>
      </c>
      <c r="C14" s="1185" t="s">
        <v>284</v>
      </c>
      <c r="D14" s="1185" t="s">
        <v>285</v>
      </c>
      <c r="E14" s="1175" t="s">
        <v>286</v>
      </c>
      <c r="F14" s="1176"/>
      <c r="G14" s="1176"/>
      <c r="H14" s="1177"/>
      <c r="I14" s="1188" t="s">
        <v>287</v>
      </c>
    </row>
    <row r="15" spans="1:11" ht="18.75" customHeight="1" x14ac:dyDescent="0.3">
      <c r="A15" s="1186"/>
      <c r="B15" s="1186"/>
      <c r="C15" s="1186"/>
      <c r="D15" s="1186"/>
      <c r="E15" s="1185" t="s">
        <v>288</v>
      </c>
      <c r="F15" s="1175" t="s">
        <v>289</v>
      </c>
      <c r="G15" s="1176"/>
      <c r="H15" s="1177"/>
      <c r="I15" s="1189"/>
    </row>
    <row r="16" spans="1:11" ht="43.5" customHeight="1" x14ac:dyDescent="0.3">
      <c r="A16" s="1186"/>
      <c r="B16" s="1187"/>
      <c r="C16" s="1186"/>
      <c r="D16" s="1186"/>
      <c r="E16" s="1186"/>
      <c r="F16" s="18" t="s">
        <v>290</v>
      </c>
      <c r="G16" s="18" t="s">
        <v>291</v>
      </c>
      <c r="H16" s="18" t="s">
        <v>292</v>
      </c>
      <c r="I16" s="1189"/>
    </row>
    <row r="17" spans="1:12" s="22" customFormat="1" ht="40.5" customHeight="1" x14ac:dyDescent="0.3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57" customHeight="1" x14ac:dyDescent="0.35">
      <c r="A18" s="23">
        <v>1</v>
      </c>
      <c r="B18" s="1178" t="s">
        <v>502</v>
      </c>
      <c r="C18" s="24" t="s">
        <v>501</v>
      </c>
      <c r="D18" s="25">
        <v>1</v>
      </c>
      <c r="E18" s="26">
        <f>F18+G18+H18</f>
        <v>13617</v>
      </c>
      <c r="F18" s="25">
        <v>5726</v>
      </c>
      <c r="G18" s="25">
        <v>7891</v>
      </c>
      <c r="H18" s="25"/>
      <c r="I18" s="27">
        <f>E18*D18*12</f>
        <v>163404</v>
      </c>
      <c r="L18" s="10"/>
    </row>
    <row r="19" spans="1:12" ht="18" x14ac:dyDescent="0.35">
      <c r="A19" s="23">
        <v>2</v>
      </c>
      <c r="B19" s="1179"/>
      <c r="C19" s="24"/>
      <c r="D19" s="25"/>
      <c r="E19" s="26">
        <f t="shared" ref="E19:E23" si="0">F19+G19+H19</f>
        <v>0</v>
      </c>
      <c r="F19" s="25"/>
      <c r="G19" s="25"/>
      <c r="H19" s="25"/>
      <c r="I19" s="27">
        <f t="shared" ref="I19:I23" si="1">E19*D19*9.2881175</f>
        <v>0</v>
      </c>
      <c r="L19" s="10"/>
    </row>
    <row r="20" spans="1:12" ht="18" x14ac:dyDescent="0.35">
      <c r="A20" s="23">
        <v>3</v>
      </c>
      <c r="B20" s="1179"/>
      <c r="C20" s="24"/>
      <c r="D20" s="25"/>
      <c r="E20" s="26">
        <f t="shared" si="0"/>
        <v>0</v>
      </c>
      <c r="F20" s="25"/>
      <c r="G20" s="25"/>
      <c r="H20" s="25"/>
      <c r="I20" s="27">
        <f t="shared" si="1"/>
        <v>0</v>
      </c>
      <c r="L20" s="10"/>
    </row>
    <row r="21" spans="1:12" ht="18" x14ac:dyDescent="0.35">
      <c r="A21" s="23">
        <v>4</v>
      </c>
      <c r="B21" s="1179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8" x14ac:dyDescent="0.35">
      <c r="A22" s="23">
        <v>5</v>
      </c>
      <c r="B22" s="1179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" x14ac:dyDescent="0.35">
      <c r="A23" s="23">
        <v>6</v>
      </c>
      <c r="B23" s="1180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" x14ac:dyDescent="0.3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" x14ac:dyDescent="0.3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" x14ac:dyDescent="0.3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ht="18.75" customHeight="1" x14ac:dyDescent="0.3">
      <c r="A27" s="1181" t="s">
        <v>295</v>
      </c>
      <c r="B27" s="1181"/>
      <c r="C27" s="1181"/>
      <c r="D27" s="31">
        <f>SUM(D18:D26)</f>
        <v>1</v>
      </c>
      <c r="E27" s="31">
        <f>SUM(E18:E26)</f>
        <v>13617</v>
      </c>
      <c r="F27" s="31" t="s">
        <v>296</v>
      </c>
      <c r="G27" s="31">
        <f>SUM(G18:G26)</f>
        <v>7891</v>
      </c>
      <c r="H27" s="31">
        <f>SUM(H18:H26)</f>
        <v>0</v>
      </c>
      <c r="I27" s="31">
        <f>ROUND(SUM(I18:I23),2)</f>
        <v>163404</v>
      </c>
    </row>
    <row r="28" spans="1:12" x14ac:dyDescent="0.3">
      <c r="I28" s="33"/>
    </row>
    <row r="29" spans="1:12" s="35" customFormat="1" ht="23.25" customHeight="1" x14ac:dyDescent="0.3">
      <c r="A29" s="34" t="s">
        <v>671</v>
      </c>
      <c r="E29" s="36"/>
      <c r="F29" s="36"/>
      <c r="H29" s="1144" t="s">
        <v>1143</v>
      </c>
      <c r="I29" s="1144"/>
    </row>
    <row r="30" spans="1:12" s="37" customFormat="1" ht="12" x14ac:dyDescent="0.3">
      <c r="E30" s="1174" t="s">
        <v>131</v>
      </c>
      <c r="F30" s="1174"/>
      <c r="H30" s="1174" t="s">
        <v>132</v>
      </c>
      <c r="I30" s="1174"/>
    </row>
    <row r="31" spans="1:12" s="35" customFormat="1" ht="18" x14ac:dyDescent="0.3"/>
    <row r="32" spans="1:12" s="35" customFormat="1" ht="23.25" customHeight="1" x14ac:dyDescent="0.3">
      <c r="A32" s="34" t="s">
        <v>133</v>
      </c>
      <c r="E32" s="36"/>
      <c r="F32" s="36"/>
      <c r="H32" s="1144" t="s">
        <v>1144</v>
      </c>
      <c r="I32" s="1144"/>
    </row>
    <row r="33" spans="5:9" s="37" customFormat="1" ht="12" x14ac:dyDescent="0.3">
      <c r="E33" s="1174" t="s">
        <v>131</v>
      </c>
      <c r="F33" s="1174"/>
      <c r="H33" s="1174" t="s">
        <v>132</v>
      </c>
      <c r="I33" s="1174"/>
    </row>
    <row r="43" spans="5:9" ht="15" hidden="1" customHeight="1" x14ac:dyDescent="0.3"/>
    <row r="44" spans="5:9" ht="15" hidden="1" customHeight="1" x14ac:dyDescent="0.3"/>
    <row r="45" spans="5:9" ht="15" hidden="1" customHeight="1" x14ac:dyDescent="0.3"/>
    <row r="46" spans="5:9" ht="15" hidden="1" customHeight="1" x14ac:dyDescent="0.3"/>
    <row r="47" spans="5:9" ht="15" hidden="1" customHeight="1" x14ac:dyDescent="0.3"/>
    <row r="48" spans="5:9" ht="15" hidden="1" customHeight="1" x14ac:dyDescent="0.3"/>
    <row r="49" ht="15" hidden="1" customHeight="1" x14ac:dyDescent="0.3"/>
    <row r="54" ht="15" hidden="1" customHeight="1" x14ac:dyDescent="0.3"/>
    <row r="55" ht="15" hidden="1" customHeight="1" x14ac:dyDescent="0.3"/>
    <row r="56" ht="15" hidden="1" customHeight="1" x14ac:dyDescent="0.3"/>
    <row r="57" ht="15" hidden="1" customHeight="1" x14ac:dyDescent="0.3"/>
    <row r="58" ht="15" hidden="1" customHeight="1" x14ac:dyDescent="0.3"/>
    <row r="59" ht="15" hidden="1" customHeight="1" x14ac:dyDescent="0.3"/>
    <row r="60" ht="15" hidden="1" customHeight="1" x14ac:dyDescent="0.3"/>
    <row r="61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</sheetData>
  <protectedRanges>
    <protectedRange sqref="C24:C26" name="Диапазон2_1_1_1"/>
    <protectedRange sqref="C20:C23" name="Диапазон2_1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74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8"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0" t="s">
        <v>523</v>
      </c>
      <c r="B3" s="1200"/>
      <c r="C3" s="1200"/>
      <c r="D3" s="1200"/>
      <c r="E3" s="1200"/>
    </row>
    <row r="4" spans="1:2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53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84" t="s">
        <v>1042</v>
      </c>
      <c r="B6" s="1184"/>
      <c r="C6" s="1184"/>
      <c r="D6" s="1184"/>
      <c r="E6" s="1184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649"/>
    </row>
    <row r="9" spans="1:21" s="430" customFormat="1" ht="56.25" customHeight="1" x14ac:dyDescent="0.35">
      <c r="A9" s="722" t="s">
        <v>282</v>
      </c>
      <c r="B9" s="722" t="s">
        <v>0</v>
      </c>
      <c r="C9" s="723" t="s">
        <v>355</v>
      </c>
      <c r="D9" s="723" t="s">
        <v>356</v>
      </c>
      <c r="E9" s="723" t="s">
        <v>615</v>
      </c>
    </row>
    <row r="10" spans="1:21" ht="16.5" customHeight="1" x14ac:dyDescent="0.35">
      <c r="A10" s="724">
        <v>1</v>
      </c>
      <c r="B10" s="724">
        <v>2</v>
      </c>
      <c r="C10" s="724">
        <v>3</v>
      </c>
      <c r="D10" s="724">
        <v>4</v>
      </c>
      <c r="E10" s="724">
        <v>5</v>
      </c>
      <c r="Q10" s="421"/>
      <c r="R10" s="421"/>
      <c r="S10" s="421"/>
      <c r="T10" s="421"/>
      <c r="U10" s="258"/>
    </row>
    <row r="11" spans="1:21" ht="24" customHeight="1" x14ac:dyDescent="0.35">
      <c r="A11" s="709">
        <v>1</v>
      </c>
      <c r="B11" s="710" t="s">
        <v>358</v>
      </c>
      <c r="C11" s="711">
        <f>E11/D11</f>
        <v>6719.4780987884433</v>
      </c>
      <c r="D11" s="712">
        <v>10.73</v>
      </c>
      <c r="E11" s="712">
        <v>72100</v>
      </c>
      <c r="Q11" s="655"/>
      <c r="R11" s="421"/>
      <c r="S11" s="655"/>
      <c r="T11" s="421"/>
      <c r="U11" s="656"/>
    </row>
    <row r="12" spans="1:21" ht="23.25" customHeight="1" x14ac:dyDescent="0.35">
      <c r="A12" s="709">
        <v>2</v>
      </c>
      <c r="B12" s="710" t="s">
        <v>359</v>
      </c>
      <c r="C12" s="711">
        <f t="shared" ref="C12" si="0">E12/D12</f>
        <v>2.9211717342830759</v>
      </c>
      <c r="D12" s="712">
        <v>7839.32</v>
      </c>
      <c r="E12" s="712">
        <v>22900</v>
      </c>
    </row>
    <row r="13" spans="1:21" ht="26.25" hidden="1" customHeight="1" x14ac:dyDescent="0.35">
      <c r="A13" s="709">
        <v>3</v>
      </c>
      <c r="B13" s="710" t="s">
        <v>360</v>
      </c>
      <c r="C13" s="711" t="e">
        <f t="shared" ref="C13:C15" si="1">E13/D13</f>
        <v>#DIV/0!</v>
      </c>
      <c r="D13" s="712"/>
      <c r="E13" s="712"/>
    </row>
    <row r="14" spans="1:21" ht="26.25" hidden="1" customHeight="1" x14ac:dyDescent="0.35">
      <c r="A14" s="709">
        <v>4</v>
      </c>
      <c r="B14" s="710" t="s">
        <v>1008</v>
      </c>
      <c r="C14" s="711" t="e">
        <f t="shared" si="1"/>
        <v>#DIV/0!</v>
      </c>
      <c r="D14" s="712"/>
      <c r="E14" s="728"/>
    </row>
    <row r="15" spans="1:21" ht="26.25" hidden="1" customHeight="1" x14ac:dyDescent="0.35">
      <c r="A15" s="709">
        <v>5</v>
      </c>
      <c r="B15" s="710" t="s">
        <v>1009</v>
      </c>
      <c r="C15" s="711" t="e">
        <f t="shared" si="1"/>
        <v>#DIV/0!</v>
      </c>
      <c r="D15" s="712"/>
      <c r="E15" s="728"/>
    </row>
    <row r="16" spans="1:21" hidden="1" x14ac:dyDescent="0.35">
      <c r="A16" s="709"/>
      <c r="B16" s="710"/>
      <c r="C16" s="709"/>
      <c r="D16" s="712"/>
      <c r="E16" s="712" t="str">
        <f>IF(C16*D16=0," ",C16*D16)</f>
        <v xml:space="preserve"> </v>
      </c>
    </row>
    <row r="17" spans="1:6" s="660" customFormat="1" ht="22.2" customHeight="1" x14ac:dyDescent="0.3">
      <c r="A17" s="716"/>
      <c r="B17" s="717" t="s">
        <v>295</v>
      </c>
      <c r="C17" s="718" t="s">
        <v>305</v>
      </c>
      <c r="D17" s="718" t="s">
        <v>305</v>
      </c>
      <c r="E17" s="719">
        <f>SUM(E11:E16)</f>
        <v>95000</v>
      </c>
    </row>
    <row r="18" spans="1:6" s="430" customFormat="1" ht="22.2" customHeight="1" x14ac:dyDescent="0.35">
      <c r="A18" s="15"/>
      <c r="B18" s="661"/>
      <c r="C18" s="545"/>
      <c r="D18" s="545"/>
      <c r="E18" s="530"/>
    </row>
    <row r="19" spans="1:6" s="35" customFormat="1" ht="23.25" customHeight="1" x14ac:dyDescent="0.3">
      <c r="A19" s="34" t="s">
        <v>671</v>
      </c>
      <c r="C19" s="301"/>
      <c r="E19" s="301" t="s">
        <v>1143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301"/>
      <c r="E22" s="301" t="s">
        <v>1144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66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9"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0" t="s">
        <v>1007</v>
      </c>
      <c r="B3" s="1200"/>
      <c r="C3" s="1200"/>
      <c r="D3" s="1200"/>
      <c r="E3" s="1200"/>
    </row>
    <row r="4" spans="1:2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53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84" t="s">
        <v>1042</v>
      </c>
      <c r="B6" s="1184"/>
      <c r="C6" s="1184"/>
      <c r="D6" s="1184"/>
      <c r="E6" s="1184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649"/>
    </row>
    <row r="9" spans="1:21" s="430" customFormat="1" ht="56.25" customHeight="1" x14ac:dyDescent="0.35">
      <c r="A9" s="722" t="s">
        <v>282</v>
      </c>
      <c r="B9" s="722" t="s">
        <v>0</v>
      </c>
      <c r="C9" s="723" t="s">
        <v>355</v>
      </c>
      <c r="D9" s="723" t="s">
        <v>356</v>
      </c>
      <c r="E9" s="723" t="s">
        <v>615</v>
      </c>
    </row>
    <row r="10" spans="1:21" ht="16.5" customHeight="1" x14ac:dyDescent="0.35">
      <c r="A10" s="724">
        <v>1</v>
      </c>
      <c r="B10" s="724">
        <v>2</v>
      </c>
      <c r="C10" s="724">
        <v>3</v>
      </c>
      <c r="D10" s="724">
        <v>4</v>
      </c>
      <c r="E10" s="724">
        <v>5</v>
      </c>
      <c r="Q10" s="421"/>
      <c r="R10" s="421"/>
      <c r="S10" s="421"/>
      <c r="T10" s="421"/>
      <c r="U10" s="258"/>
    </row>
    <row r="11" spans="1:21" ht="24" customHeight="1" x14ac:dyDescent="0.35">
      <c r="A11" s="709">
        <v>1</v>
      </c>
      <c r="B11" s="710" t="s">
        <v>358</v>
      </c>
      <c r="C11" s="711">
        <f>E11/D11</f>
        <v>6719.4780987884433</v>
      </c>
      <c r="D11" s="712">
        <v>10.73</v>
      </c>
      <c r="E11" s="712">
        <v>72100</v>
      </c>
      <c r="Q11" s="655"/>
      <c r="R11" s="421"/>
      <c r="S11" s="655"/>
      <c r="T11" s="421"/>
      <c r="U11" s="656"/>
    </row>
    <row r="12" spans="1:21" ht="23.25" customHeight="1" x14ac:dyDescent="0.35">
      <c r="A12" s="709">
        <v>2</v>
      </c>
      <c r="B12" s="710" t="s">
        <v>359</v>
      </c>
      <c r="C12" s="711">
        <f t="shared" ref="C12" si="0">E12/D12</f>
        <v>2.9211717342830759</v>
      </c>
      <c r="D12" s="712">
        <v>7839.32</v>
      </c>
      <c r="E12" s="712">
        <v>22900</v>
      </c>
    </row>
    <row r="13" spans="1:21" ht="26.25" hidden="1" customHeight="1" x14ac:dyDescent="0.35">
      <c r="A13" s="709">
        <v>3</v>
      </c>
      <c r="B13" s="710" t="s">
        <v>360</v>
      </c>
      <c r="C13" s="711" t="e">
        <f t="shared" ref="C13:C15" si="1">E13/D13</f>
        <v>#DIV/0!</v>
      </c>
      <c r="D13" s="712"/>
      <c r="E13" s="712"/>
    </row>
    <row r="14" spans="1:21" ht="26.25" hidden="1" customHeight="1" x14ac:dyDescent="0.35">
      <c r="A14" s="709">
        <v>4</v>
      </c>
      <c r="B14" s="710" t="s">
        <v>1008</v>
      </c>
      <c r="C14" s="711" t="e">
        <f t="shared" si="1"/>
        <v>#DIV/0!</v>
      </c>
      <c r="D14" s="712"/>
      <c r="E14" s="726"/>
    </row>
    <row r="15" spans="1:21" ht="26.25" hidden="1" customHeight="1" x14ac:dyDescent="0.35">
      <c r="A15" s="709">
        <v>5</v>
      </c>
      <c r="B15" s="710" t="s">
        <v>1009</v>
      </c>
      <c r="C15" s="711" t="e">
        <f t="shared" si="1"/>
        <v>#DIV/0!</v>
      </c>
      <c r="D15" s="712"/>
      <c r="E15" s="726"/>
    </row>
    <row r="16" spans="1:21" hidden="1" x14ac:dyDescent="0.35">
      <c r="A16" s="709"/>
      <c r="B16" s="710"/>
      <c r="C16" s="709"/>
      <c r="D16" s="712"/>
      <c r="E16" s="712" t="str">
        <f>IF(C16*D16=0," ",C16*D16)</f>
        <v xml:space="preserve"> </v>
      </c>
    </row>
    <row r="17" spans="1:6" s="660" customFormat="1" ht="22.2" customHeight="1" x14ac:dyDescent="0.3">
      <c r="A17" s="716"/>
      <c r="B17" s="717" t="s">
        <v>295</v>
      </c>
      <c r="C17" s="718" t="s">
        <v>305</v>
      </c>
      <c r="D17" s="718" t="s">
        <v>305</v>
      </c>
      <c r="E17" s="719">
        <f>SUM(E11:E16)</f>
        <v>95000</v>
      </c>
    </row>
    <row r="18" spans="1:6" s="430" customFormat="1" ht="22.2" customHeight="1" x14ac:dyDescent="0.35">
      <c r="A18" s="15"/>
      <c r="B18" s="661"/>
      <c r="C18" s="545"/>
      <c r="D18" s="545"/>
      <c r="E18" s="530"/>
    </row>
    <row r="19" spans="1:6" s="35" customFormat="1" ht="23.25" customHeight="1" x14ac:dyDescent="0.3">
      <c r="A19" s="34" t="s">
        <v>671</v>
      </c>
      <c r="C19" s="301"/>
      <c r="E19" s="301" t="s">
        <v>1143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301"/>
      <c r="E22" s="301" t="s">
        <v>1144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66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1">
    <tabColor rgb="FFCC9900"/>
    <pageSetUpPr fitToPage="1"/>
  </sheetPr>
  <dimension ref="A1:M146"/>
  <sheetViews>
    <sheetView view="pageBreakPreview" zoomScale="70" zoomScaleSheetLayoutView="70" workbookViewId="0"/>
  </sheetViews>
  <sheetFormatPr defaultRowHeight="14.4" x14ac:dyDescent="0.3"/>
  <cols>
    <col min="1" max="1" width="8" customWidth="1"/>
    <col min="2" max="2" width="118.109375" customWidth="1"/>
    <col min="3" max="5" width="17.109375" customWidth="1"/>
    <col min="6" max="6" width="34" customWidth="1"/>
    <col min="7" max="7" width="26.88671875" customWidth="1"/>
    <col min="8" max="9" width="23.109375" customWidth="1"/>
    <col min="10" max="10" width="34.5546875" customWidth="1"/>
    <col min="11" max="11" width="16.5546875" customWidth="1"/>
    <col min="12" max="13" width="21.88671875" customWidth="1"/>
    <col min="257" max="257" width="8" customWidth="1"/>
    <col min="258" max="258" width="118.109375" customWidth="1"/>
    <col min="259" max="259" width="21.44140625" customWidth="1"/>
    <col min="260" max="260" width="24" customWidth="1"/>
    <col min="261" max="261" width="29" customWidth="1"/>
    <col min="262" max="262" width="34" customWidth="1"/>
    <col min="263" max="264" width="21.33203125" customWidth="1"/>
    <col min="265" max="265" width="14.5546875" customWidth="1"/>
    <col min="267" max="267" width="12.5546875" bestFit="1" customWidth="1"/>
    <col min="513" max="513" width="8" customWidth="1"/>
    <col min="514" max="514" width="118.109375" customWidth="1"/>
    <col min="515" max="515" width="21.44140625" customWidth="1"/>
    <col min="516" max="516" width="24" customWidth="1"/>
    <col min="517" max="517" width="29" customWidth="1"/>
    <col min="518" max="518" width="34" customWidth="1"/>
    <col min="519" max="520" width="21.33203125" customWidth="1"/>
    <col min="521" max="521" width="14.5546875" customWidth="1"/>
    <col min="523" max="523" width="12.5546875" bestFit="1" customWidth="1"/>
    <col min="769" max="769" width="8" customWidth="1"/>
    <col min="770" max="770" width="118.109375" customWidth="1"/>
    <col min="771" max="771" width="21.44140625" customWidth="1"/>
    <col min="772" max="772" width="24" customWidth="1"/>
    <col min="773" max="773" width="29" customWidth="1"/>
    <col min="774" max="774" width="34" customWidth="1"/>
    <col min="775" max="776" width="21.33203125" customWidth="1"/>
    <col min="777" max="777" width="14.5546875" customWidth="1"/>
    <col min="779" max="779" width="12.5546875" bestFit="1" customWidth="1"/>
    <col min="1025" max="1025" width="8" customWidth="1"/>
    <col min="1026" max="1026" width="118.109375" customWidth="1"/>
    <col min="1027" max="1027" width="21.44140625" customWidth="1"/>
    <col min="1028" max="1028" width="24" customWidth="1"/>
    <col min="1029" max="1029" width="29" customWidth="1"/>
    <col min="1030" max="1030" width="34" customWidth="1"/>
    <col min="1031" max="1032" width="21.33203125" customWidth="1"/>
    <col min="1033" max="1033" width="14.5546875" customWidth="1"/>
    <col min="1035" max="1035" width="12.5546875" bestFit="1" customWidth="1"/>
    <col min="1281" max="1281" width="8" customWidth="1"/>
    <col min="1282" max="1282" width="118.109375" customWidth="1"/>
    <col min="1283" max="1283" width="21.44140625" customWidth="1"/>
    <col min="1284" max="1284" width="24" customWidth="1"/>
    <col min="1285" max="1285" width="29" customWidth="1"/>
    <col min="1286" max="1286" width="34" customWidth="1"/>
    <col min="1287" max="1288" width="21.33203125" customWidth="1"/>
    <col min="1289" max="1289" width="14.5546875" customWidth="1"/>
    <col min="1291" max="1291" width="12.5546875" bestFit="1" customWidth="1"/>
    <col min="1537" max="1537" width="8" customWidth="1"/>
    <col min="1538" max="1538" width="118.109375" customWidth="1"/>
    <col min="1539" max="1539" width="21.44140625" customWidth="1"/>
    <col min="1540" max="1540" width="24" customWidth="1"/>
    <col min="1541" max="1541" width="29" customWidth="1"/>
    <col min="1542" max="1542" width="34" customWidth="1"/>
    <col min="1543" max="1544" width="21.33203125" customWidth="1"/>
    <col min="1545" max="1545" width="14.5546875" customWidth="1"/>
    <col min="1547" max="1547" width="12.5546875" bestFit="1" customWidth="1"/>
    <col min="1793" max="1793" width="8" customWidth="1"/>
    <col min="1794" max="1794" width="118.109375" customWidth="1"/>
    <col min="1795" max="1795" width="21.44140625" customWidth="1"/>
    <col min="1796" max="1796" width="24" customWidth="1"/>
    <col min="1797" max="1797" width="29" customWidth="1"/>
    <col min="1798" max="1798" width="34" customWidth="1"/>
    <col min="1799" max="1800" width="21.33203125" customWidth="1"/>
    <col min="1801" max="1801" width="14.5546875" customWidth="1"/>
    <col min="1803" max="1803" width="12.5546875" bestFit="1" customWidth="1"/>
    <col min="2049" max="2049" width="8" customWidth="1"/>
    <col min="2050" max="2050" width="118.109375" customWidth="1"/>
    <col min="2051" max="2051" width="21.44140625" customWidth="1"/>
    <col min="2052" max="2052" width="24" customWidth="1"/>
    <col min="2053" max="2053" width="29" customWidth="1"/>
    <col min="2054" max="2054" width="34" customWidth="1"/>
    <col min="2055" max="2056" width="21.33203125" customWidth="1"/>
    <col min="2057" max="2057" width="14.5546875" customWidth="1"/>
    <col min="2059" max="2059" width="12.5546875" bestFit="1" customWidth="1"/>
    <col min="2305" max="2305" width="8" customWidth="1"/>
    <col min="2306" max="2306" width="118.109375" customWidth="1"/>
    <col min="2307" max="2307" width="21.44140625" customWidth="1"/>
    <col min="2308" max="2308" width="24" customWidth="1"/>
    <col min="2309" max="2309" width="29" customWidth="1"/>
    <col min="2310" max="2310" width="34" customWidth="1"/>
    <col min="2311" max="2312" width="21.33203125" customWidth="1"/>
    <col min="2313" max="2313" width="14.5546875" customWidth="1"/>
    <col min="2315" max="2315" width="12.5546875" bestFit="1" customWidth="1"/>
    <col min="2561" max="2561" width="8" customWidth="1"/>
    <col min="2562" max="2562" width="118.109375" customWidth="1"/>
    <col min="2563" max="2563" width="21.44140625" customWidth="1"/>
    <col min="2564" max="2564" width="24" customWidth="1"/>
    <col min="2565" max="2565" width="29" customWidth="1"/>
    <col min="2566" max="2566" width="34" customWidth="1"/>
    <col min="2567" max="2568" width="21.33203125" customWidth="1"/>
    <col min="2569" max="2569" width="14.5546875" customWidth="1"/>
    <col min="2571" max="2571" width="12.5546875" bestFit="1" customWidth="1"/>
    <col min="2817" max="2817" width="8" customWidth="1"/>
    <col min="2818" max="2818" width="118.109375" customWidth="1"/>
    <col min="2819" max="2819" width="21.44140625" customWidth="1"/>
    <col min="2820" max="2820" width="24" customWidth="1"/>
    <col min="2821" max="2821" width="29" customWidth="1"/>
    <col min="2822" max="2822" width="34" customWidth="1"/>
    <col min="2823" max="2824" width="21.33203125" customWidth="1"/>
    <col min="2825" max="2825" width="14.5546875" customWidth="1"/>
    <col min="2827" max="2827" width="12.5546875" bestFit="1" customWidth="1"/>
    <col min="3073" max="3073" width="8" customWidth="1"/>
    <col min="3074" max="3074" width="118.109375" customWidth="1"/>
    <col min="3075" max="3075" width="21.44140625" customWidth="1"/>
    <col min="3076" max="3076" width="24" customWidth="1"/>
    <col min="3077" max="3077" width="29" customWidth="1"/>
    <col min="3078" max="3078" width="34" customWidth="1"/>
    <col min="3079" max="3080" width="21.33203125" customWidth="1"/>
    <col min="3081" max="3081" width="14.5546875" customWidth="1"/>
    <col min="3083" max="3083" width="12.5546875" bestFit="1" customWidth="1"/>
    <col min="3329" max="3329" width="8" customWidth="1"/>
    <col min="3330" max="3330" width="118.109375" customWidth="1"/>
    <col min="3331" max="3331" width="21.44140625" customWidth="1"/>
    <col min="3332" max="3332" width="24" customWidth="1"/>
    <col min="3333" max="3333" width="29" customWidth="1"/>
    <col min="3334" max="3334" width="34" customWidth="1"/>
    <col min="3335" max="3336" width="21.33203125" customWidth="1"/>
    <col min="3337" max="3337" width="14.5546875" customWidth="1"/>
    <col min="3339" max="3339" width="12.5546875" bestFit="1" customWidth="1"/>
    <col min="3585" max="3585" width="8" customWidth="1"/>
    <col min="3586" max="3586" width="118.109375" customWidth="1"/>
    <col min="3587" max="3587" width="21.44140625" customWidth="1"/>
    <col min="3588" max="3588" width="24" customWidth="1"/>
    <col min="3589" max="3589" width="29" customWidth="1"/>
    <col min="3590" max="3590" width="34" customWidth="1"/>
    <col min="3591" max="3592" width="21.33203125" customWidth="1"/>
    <col min="3593" max="3593" width="14.5546875" customWidth="1"/>
    <col min="3595" max="3595" width="12.5546875" bestFit="1" customWidth="1"/>
    <col min="3841" max="3841" width="8" customWidth="1"/>
    <col min="3842" max="3842" width="118.109375" customWidth="1"/>
    <col min="3843" max="3843" width="21.44140625" customWidth="1"/>
    <col min="3844" max="3844" width="24" customWidth="1"/>
    <col min="3845" max="3845" width="29" customWidth="1"/>
    <col min="3846" max="3846" width="34" customWidth="1"/>
    <col min="3847" max="3848" width="21.33203125" customWidth="1"/>
    <col min="3849" max="3849" width="14.5546875" customWidth="1"/>
    <col min="3851" max="3851" width="12.5546875" bestFit="1" customWidth="1"/>
    <col min="4097" max="4097" width="8" customWidth="1"/>
    <col min="4098" max="4098" width="118.109375" customWidth="1"/>
    <col min="4099" max="4099" width="21.44140625" customWidth="1"/>
    <col min="4100" max="4100" width="24" customWidth="1"/>
    <col min="4101" max="4101" width="29" customWidth="1"/>
    <col min="4102" max="4102" width="34" customWidth="1"/>
    <col min="4103" max="4104" width="21.33203125" customWidth="1"/>
    <col min="4105" max="4105" width="14.5546875" customWidth="1"/>
    <col min="4107" max="4107" width="12.5546875" bestFit="1" customWidth="1"/>
    <col min="4353" max="4353" width="8" customWidth="1"/>
    <col min="4354" max="4354" width="118.109375" customWidth="1"/>
    <col min="4355" max="4355" width="21.44140625" customWidth="1"/>
    <col min="4356" max="4356" width="24" customWidth="1"/>
    <col min="4357" max="4357" width="29" customWidth="1"/>
    <col min="4358" max="4358" width="34" customWidth="1"/>
    <col min="4359" max="4360" width="21.33203125" customWidth="1"/>
    <col min="4361" max="4361" width="14.5546875" customWidth="1"/>
    <col min="4363" max="4363" width="12.5546875" bestFit="1" customWidth="1"/>
    <col min="4609" max="4609" width="8" customWidth="1"/>
    <col min="4610" max="4610" width="118.109375" customWidth="1"/>
    <col min="4611" max="4611" width="21.44140625" customWidth="1"/>
    <col min="4612" max="4612" width="24" customWidth="1"/>
    <col min="4613" max="4613" width="29" customWidth="1"/>
    <col min="4614" max="4614" width="34" customWidth="1"/>
    <col min="4615" max="4616" width="21.33203125" customWidth="1"/>
    <col min="4617" max="4617" width="14.5546875" customWidth="1"/>
    <col min="4619" max="4619" width="12.5546875" bestFit="1" customWidth="1"/>
    <col min="4865" max="4865" width="8" customWidth="1"/>
    <col min="4866" max="4866" width="118.109375" customWidth="1"/>
    <col min="4867" max="4867" width="21.44140625" customWidth="1"/>
    <col min="4868" max="4868" width="24" customWidth="1"/>
    <col min="4869" max="4869" width="29" customWidth="1"/>
    <col min="4870" max="4870" width="34" customWidth="1"/>
    <col min="4871" max="4872" width="21.33203125" customWidth="1"/>
    <col min="4873" max="4873" width="14.5546875" customWidth="1"/>
    <col min="4875" max="4875" width="12.5546875" bestFit="1" customWidth="1"/>
    <col min="5121" max="5121" width="8" customWidth="1"/>
    <col min="5122" max="5122" width="118.109375" customWidth="1"/>
    <col min="5123" max="5123" width="21.44140625" customWidth="1"/>
    <col min="5124" max="5124" width="24" customWidth="1"/>
    <col min="5125" max="5125" width="29" customWidth="1"/>
    <col min="5126" max="5126" width="34" customWidth="1"/>
    <col min="5127" max="5128" width="21.33203125" customWidth="1"/>
    <col min="5129" max="5129" width="14.5546875" customWidth="1"/>
    <col min="5131" max="5131" width="12.5546875" bestFit="1" customWidth="1"/>
    <col min="5377" max="5377" width="8" customWidth="1"/>
    <col min="5378" max="5378" width="118.109375" customWidth="1"/>
    <col min="5379" max="5379" width="21.44140625" customWidth="1"/>
    <col min="5380" max="5380" width="24" customWidth="1"/>
    <col min="5381" max="5381" width="29" customWidth="1"/>
    <col min="5382" max="5382" width="34" customWidth="1"/>
    <col min="5383" max="5384" width="21.33203125" customWidth="1"/>
    <col min="5385" max="5385" width="14.5546875" customWidth="1"/>
    <col min="5387" max="5387" width="12.5546875" bestFit="1" customWidth="1"/>
    <col min="5633" max="5633" width="8" customWidth="1"/>
    <col min="5634" max="5634" width="118.109375" customWidth="1"/>
    <col min="5635" max="5635" width="21.44140625" customWidth="1"/>
    <col min="5636" max="5636" width="24" customWidth="1"/>
    <col min="5637" max="5637" width="29" customWidth="1"/>
    <col min="5638" max="5638" width="34" customWidth="1"/>
    <col min="5639" max="5640" width="21.33203125" customWidth="1"/>
    <col min="5641" max="5641" width="14.5546875" customWidth="1"/>
    <col min="5643" max="5643" width="12.5546875" bestFit="1" customWidth="1"/>
    <col min="5889" max="5889" width="8" customWidth="1"/>
    <col min="5890" max="5890" width="118.109375" customWidth="1"/>
    <col min="5891" max="5891" width="21.44140625" customWidth="1"/>
    <col min="5892" max="5892" width="24" customWidth="1"/>
    <col min="5893" max="5893" width="29" customWidth="1"/>
    <col min="5894" max="5894" width="34" customWidth="1"/>
    <col min="5895" max="5896" width="21.33203125" customWidth="1"/>
    <col min="5897" max="5897" width="14.5546875" customWidth="1"/>
    <col min="5899" max="5899" width="12.5546875" bestFit="1" customWidth="1"/>
    <col min="6145" max="6145" width="8" customWidth="1"/>
    <col min="6146" max="6146" width="118.109375" customWidth="1"/>
    <col min="6147" max="6147" width="21.44140625" customWidth="1"/>
    <col min="6148" max="6148" width="24" customWidth="1"/>
    <col min="6149" max="6149" width="29" customWidth="1"/>
    <col min="6150" max="6150" width="34" customWidth="1"/>
    <col min="6151" max="6152" width="21.33203125" customWidth="1"/>
    <col min="6153" max="6153" width="14.5546875" customWidth="1"/>
    <col min="6155" max="6155" width="12.5546875" bestFit="1" customWidth="1"/>
    <col min="6401" max="6401" width="8" customWidth="1"/>
    <col min="6402" max="6402" width="118.109375" customWidth="1"/>
    <col min="6403" max="6403" width="21.44140625" customWidth="1"/>
    <col min="6404" max="6404" width="24" customWidth="1"/>
    <col min="6405" max="6405" width="29" customWidth="1"/>
    <col min="6406" max="6406" width="34" customWidth="1"/>
    <col min="6407" max="6408" width="21.33203125" customWidth="1"/>
    <col min="6409" max="6409" width="14.5546875" customWidth="1"/>
    <col min="6411" max="6411" width="12.5546875" bestFit="1" customWidth="1"/>
    <col min="6657" max="6657" width="8" customWidth="1"/>
    <col min="6658" max="6658" width="118.109375" customWidth="1"/>
    <col min="6659" max="6659" width="21.44140625" customWidth="1"/>
    <col min="6660" max="6660" width="24" customWidth="1"/>
    <col min="6661" max="6661" width="29" customWidth="1"/>
    <col min="6662" max="6662" width="34" customWidth="1"/>
    <col min="6663" max="6664" width="21.33203125" customWidth="1"/>
    <col min="6665" max="6665" width="14.5546875" customWidth="1"/>
    <col min="6667" max="6667" width="12.5546875" bestFit="1" customWidth="1"/>
    <col min="6913" max="6913" width="8" customWidth="1"/>
    <col min="6914" max="6914" width="118.109375" customWidth="1"/>
    <col min="6915" max="6915" width="21.44140625" customWidth="1"/>
    <col min="6916" max="6916" width="24" customWidth="1"/>
    <col min="6917" max="6917" width="29" customWidth="1"/>
    <col min="6918" max="6918" width="34" customWidth="1"/>
    <col min="6919" max="6920" width="21.33203125" customWidth="1"/>
    <col min="6921" max="6921" width="14.5546875" customWidth="1"/>
    <col min="6923" max="6923" width="12.5546875" bestFit="1" customWidth="1"/>
    <col min="7169" max="7169" width="8" customWidth="1"/>
    <col min="7170" max="7170" width="118.109375" customWidth="1"/>
    <col min="7171" max="7171" width="21.44140625" customWidth="1"/>
    <col min="7172" max="7172" width="24" customWidth="1"/>
    <col min="7173" max="7173" width="29" customWidth="1"/>
    <col min="7174" max="7174" width="34" customWidth="1"/>
    <col min="7175" max="7176" width="21.33203125" customWidth="1"/>
    <col min="7177" max="7177" width="14.5546875" customWidth="1"/>
    <col min="7179" max="7179" width="12.5546875" bestFit="1" customWidth="1"/>
    <col min="7425" max="7425" width="8" customWidth="1"/>
    <col min="7426" max="7426" width="118.109375" customWidth="1"/>
    <col min="7427" max="7427" width="21.44140625" customWidth="1"/>
    <col min="7428" max="7428" width="24" customWidth="1"/>
    <col min="7429" max="7429" width="29" customWidth="1"/>
    <col min="7430" max="7430" width="34" customWidth="1"/>
    <col min="7431" max="7432" width="21.33203125" customWidth="1"/>
    <col min="7433" max="7433" width="14.5546875" customWidth="1"/>
    <col min="7435" max="7435" width="12.5546875" bestFit="1" customWidth="1"/>
    <col min="7681" max="7681" width="8" customWidth="1"/>
    <col min="7682" max="7682" width="118.109375" customWidth="1"/>
    <col min="7683" max="7683" width="21.44140625" customWidth="1"/>
    <col min="7684" max="7684" width="24" customWidth="1"/>
    <col min="7685" max="7685" width="29" customWidth="1"/>
    <col min="7686" max="7686" width="34" customWidth="1"/>
    <col min="7687" max="7688" width="21.33203125" customWidth="1"/>
    <col min="7689" max="7689" width="14.5546875" customWidth="1"/>
    <col min="7691" max="7691" width="12.5546875" bestFit="1" customWidth="1"/>
    <col min="7937" max="7937" width="8" customWidth="1"/>
    <col min="7938" max="7938" width="118.109375" customWidth="1"/>
    <col min="7939" max="7939" width="21.44140625" customWidth="1"/>
    <col min="7940" max="7940" width="24" customWidth="1"/>
    <col min="7941" max="7941" width="29" customWidth="1"/>
    <col min="7942" max="7942" width="34" customWidth="1"/>
    <col min="7943" max="7944" width="21.33203125" customWidth="1"/>
    <col min="7945" max="7945" width="14.5546875" customWidth="1"/>
    <col min="7947" max="7947" width="12.5546875" bestFit="1" customWidth="1"/>
    <col min="8193" max="8193" width="8" customWidth="1"/>
    <col min="8194" max="8194" width="118.109375" customWidth="1"/>
    <col min="8195" max="8195" width="21.44140625" customWidth="1"/>
    <col min="8196" max="8196" width="24" customWidth="1"/>
    <col min="8197" max="8197" width="29" customWidth="1"/>
    <col min="8198" max="8198" width="34" customWidth="1"/>
    <col min="8199" max="8200" width="21.33203125" customWidth="1"/>
    <col min="8201" max="8201" width="14.5546875" customWidth="1"/>
    <col min="8203" max="8203" width="12.5546875" bestFit="1" customWidth="1"/>
    <col min="8449" max="8449" width="8" customWidth="1"/>
    <col min="8450" max="8450" width="118.109375" customWidth="1"/>
    <col min="8451" max="8451" width="21.44140625" customWidth="1"/>
    <col min="8452" max="8452" width="24" customWidth="1"/>
    <col min="8453" max="8453" width="29" customWidth="1"/>
    <col min="8454" max="8454" width="34" customWidth="1"/>
    <col min="8455" max="8456" width="21.33203125" customWidth="1"/>
    <col min="8457" max="8457" width="14.5546875" customWidth="1"/>
    <col min="8459" max="8459" width="12.5546875" bestFit="1" customWidth="1"/>
    <col min="8705" max="8705" width="8" customWidth="1"/>
    <col min="8706" max="8706" width="118.109375" customWidth="1"/>
    <col min="8707" max="8707" width="21.44140625" customWidth="1"/>
    <col min="8708" max="8708" width="24" customWidth="1"/>
    <col min="8709" max="8709" width="29" customWidth="1"/>
    <col min="8710" max="8710" width="34" customWidth="1"/>
    <col min="8711" max="8712" width="21.33203125" customWidth="1"/>
    <col min="8713" max="8713" width="14.5546875" customWidth="1"/>
    <col min="8715" max="8715" width="12.5546875" bestFit="1" customWidth="1"/>
    <col min="8961" max="8961" width="8" customWidth="1"/>
    <col min="8962" max="8962" width="118.109375" customWidth="1"/>
    <col min="8963" max="8963" width="21.44140625" customWidth="1"/>
    <col min="8964" max="8964" width="24" customWidth="1"/>
    <col min="8965" max="8965" width="29" customWidth="1"/>
    <col min="8966" max="8966" width="34" customWidth="1"/>
    <col min="8967" max="8968" width="21.33203125" customWidth="1"/>
    <col min="8969" max="8969" width="14.5546875" customWidth="1"/>
    <col min="8971" max="8971" width="12.5546875" bestFit="1" customWidth="1"/>
    <col min="9217" max="9217" width="8" customWidth="1"/>
    <col min="9218" max="9218" width="118.109375" customWidth="1"/>
    <col min="9219" max="9219" width="21.44140625" customWidth="1"/>
    <col min="9220" max="9220" width="24" customWidth="1"/>
    <col min="9221" max="9221" width="29" customWidth="1"/>
    <col min="9222" max="9222" width="34" customWidth="1"/>
    <col min="9223" max="9224" width="21.33203125" customWidth="1"/>
    <col min="9225" max="9225" width="14.5546875" customWidth="1"/>
    <col min="9227" max="9227" width="12.5546875" bestFit="1" customWidth="1"/>
    <col min="9473" max="9473" width="8" customWidth="1"/>
    <col min="9474" max="9474" width="118.109375" customWidth="1"/>
    <col min="9475" max="9475" width="21.44140625" customWidth="1"/>
    <col min="9476" max="9476" width="24" customWidth="1"/>
    <col min="9477" max="9477" width="29" customWidth="1"/>
    <col min="9478" max="9478" width="34" customWidth="1"/>
    <col min="9479" max="9480" width="21.33203125" customWidth="1"/>
    <col min="9481" max="9481" width="14.5546875" customWidth="1"/>
    <col min="9483" max="9483" width="12.5546875" bestFit="1" customWidth="1"/>
    <col min="9729" max="9729" width="8" customWidth="1"/>
    <col min="9730" max="9730" width="118.109375" customWidth="1"/>
    <col min="9731" max="9731" width="21.44140625" customWidth="1"/>
    <col min="9732" max="9732" width="24" customWidth="1"/>
    <col min="9733" max="9733" width="29" customWidth="1"/>
    <col min="9734" max="9734" width="34" customWidth="1"/>
    <col min="9735" max="9736" width="21.33203125" customWidth="1"/>
    <col min="9737" max="9737" width="14.5546875" customWidth="1"/>
    <col min="9739" max="9739" width="12.5546875" bestFit="1" customWidth="1"/>
    <col min="9985" max="9985" width="8" customWidth="1"/>
    <col min="9986" max="9986" width="118.109375" customWidth="1"/>
    <col min="9987" max="9987" width="21.44140625" customWidth="1"/>
    <col min="9988" max="9988" width="24" customWidth="1"/>
    <col min="9989" max="9989" width="29" customWidth="1"/>
    <col min="9990" max="9990" width="34" customWidth="1"/>
    <col min="9991" max="9992" width="21.33203125" customWidth="1"/>
    <col min="9993" max="9993" width="14.5546875" customWidth="1"/>
    <col min="9995" max="9995" width="12.5546875" bestFit="1" customWidth="1"/>
    <col min="10241" max="10241" width="8" customWidth="1"/>
    <col min="10242" max="10242" width="118.109375" customWidth="1"/>
    <col min="10243" max="10243" width="21.44140625" customWidth="1"/>
    <col min="10244" max="10244" width="24" customWidth="1"/>
    <col min="10245" max="10245" width="29" customWidth="1"/>
    <col min="10246" max="10246" width="34" customWidth="1"/>
    <col min="10247" max="10248" width="21.33203125" customWidth="1"/>
    <col min="10249" max="10249" width="14.5546875" customWidth="1"/>
    <col min="10251" max="10251" width="12.5546875" bestFit="1" customWidth="1"/>
    <col min="10497" max="10497" width="8" customWidth="1"/>
    <col min="10498" max="10498" width="118.109375" customWidth="1"/>
    <col min="10499" max="10499" width="21.44140625" customWidth="1"/>
    <col min="10500" max="10500" width="24" customWidth="1"/>
    <col min="10501" max="10501" width="29" customWidth="1"/>
    <col min="10502" max="10502" width="34" customWidth="1"/>
    <col min="10503" max="10504" width="21.33203125" customWidth="1"/>
    <col min="10505" max="10505" width="14.5546875" customWidth="1"/>
    <col min="10507" max="10507" width="12.5546875" bestFit="1" customWidth="1"/>
    <col min="10753" max="10753" width="8" customWidth="1"/>
    <col min="10754" max="10754" width="118.109375" customWidth="1"/>
    <col min="10755" max="10755" width="21.44140625" customWidth="1"/>
    <col min="10756" max="10756" width="24" customWidth="1"/>
    <col min="10757" max="10757" width="29" customWidth="1"/>
    <col min="10758" max="10758" width="34" customWidth="1"/>
    <col min="10759" max="10760" width="21.33203125" customWidth="1"/>
    <col min="10761" max="10761" width="14.5546875" customWidth="1"/>
    <col min="10763" max="10763" width="12.5546875" bestFit="1" customWidth="1"/>
    <col min="11009" max="11009" width="8" customWidth="1"/>
    <col min="11010" max="11010" width="118.109375" customWidth="1"/>
    <col min="11011" max="11011" width="21.44140625" customWidth="1"/>
    <col min="11012" max="11012" width="24" customWidth="1"/>
    <col min="11013" max="11013" width="29" customWidth="1"/>
    <col min="11014" max="11014" width="34" customWidth="1"/>
    <col min="11015" max="11016" width="21.33203125" customWidth="1"/>
    <col min="11017" max="11017" width="14.5546875" customWidth="1"/>
    <col min="11019" max="11019" width="12.5546875" bestFit="1" customWidth="1"/>
    <col min="11265" max="11265" width="8" customWidth="1"/>
    <col min="11266" max="11266" width="118.109375" customWidth="1"/>
    <col min="11267" max="11267" width="21.44140625" customWidth="1"/>
    <col min="11268" max="11268" width="24" customWidth="1"/>
    <col min="11269" max="11269" width="29" customWidth="1"/>
    <col min="11270" max="11270" width="34" customWidth="1"/>
    <col min="11271" max="11272" width="21.33203125" customWidth="1"/>
    <col min="11273" max="11273" width="14.5546875" customWidth="1"/>
    <col min="11275" max="11275" width="12.5546875" bestFit="1" customWidth="1"/>
    <col min="11521" max="11521" width="8" customWidth="1"/>
    <col min="11522" max="11522" width="118.109375" customWidth="1"/>
    <col min="11523" max="11523" width="21.44140625" customWidth="1"/>
    <col min="11524" max="11524" width="24" customWidth="1"/>
    <col min="11525" max="11525" width="29" customWidth="1"/>
    <col min="11526" max="11526" width="34" customWidth="1"/>
    <col min="11527" max="11528" width="21.33203125" customWidth="1"/>
    <col min="11529" max="11529" width="14.5546875" customWidth="1"/>
    <col min="11531" max="11531" width="12.5546875" bestFit="1" customWidth="1"/>
    <col min="11777" max="11777" width="8" customWidth="1"/>
    <col min="11778" max="11778" width="118.109375" customWidth="1"/>
    <col min="11779" max="11779" width="21.44140625" customWidth="1"/>
    <col min="11780" max="11780" width="24" customWidth="1"/>
    <col min="11781" max="11781" width="29" customWidth="1"/>
    <col min="11782" max="11782" width="34" customWidth="1"/>
    <col min="11783" max="11784" width="21.33203125" customWidth="1"/>
    <col min="11785" max="11785" width="14.5546875" customWidth="1"/>
    <col min="11787" max="11787" width="12.5546875" bestFit="1" customWidth="1"/>
    <col min="12033" max="12033" width="8" customWidth="1"/>
    <col min="12034" max="12034" width="118.109375" customWidth="1"/>
    <col min="12035" max="12035" width="21.44140625" customWidth="1"/>
    <col min="12036" max="12036" width="24" customWidth="1"/>
    <col min="12037" max="12037" width="29" customWidth="1"/>
    <col min="12038" max="12038" width="34" customWidth="1"/>
    <col min="12039" max="12040" width="21.33203125" customWidth="1"/>
    <col min="12041" max="12041" width="14.5546875" customWidth="1"/>
    <col min="12043" max="12043" width="12.5546875" bestFit="1" customWidth="1"/>
    <col min="12289" max="12289" width="8" customWidth="1"/>
    <col min="12290" max="12290" width="118.109375" customWidth="1"/>
    <col min="12291" max="12291" width="21.44140625" customWidth="1"/>
    <col min="12292" max="12292" width="24" customWidth="1"/>
    <col min="12293" max="12293" width="29" customWidth="1"/>
    <col min="12294" max="12294" width="34" customWidth="1"/>
    <col min="12295" max="12296" width="21.33203125" customWidth="1"/>
    <col min="12297" max="12297" width="14.5546875" customWidth="1"/>
    <col min="12299" max="12299" width="12.5546875" bestFit="1" customWidth="1"/>
    <col min="12545" max="12545" width="8" customWidth="1"/>
    <col min="12546" max="12546" width="118.109375" customWidth="1"/>
    <col min="12547" max="12547" width="21.44140625" customWidth="1"/>
    <col min="12548" max="12548" width="24" customWidth="1"/>
    <col min="12549" max="12549" width="29" customWidth="1"/>
    <col min="12550" max="12550" width="34" customWidth="1"/>
    <col min="12551" max="12552" width="21.33203125" customWidth="1"/>
    <col min="12553" max="12553" width="14.5546875" customWidth="1"/>
    <col min="12555" max="12555" width="12.5546875" bestFit="1" customWidth="1"/>
    <col min="12801" max="12801" width="8" customWidth="1"/>
    <col min="12802" max="12802" width="118.109375" customWidth="1"/>
    <col min="12803" max="12803" width="21.44140625" customWidth="1"/>
    <col min="12804" max="12804" width="24" customWidth="1"/>
    <col min="12805" max="12805" width="29" customWidth="1"/>
    <col min="12806" max="12806" width="34" customWidth="1"/>
    <col min="12807" max="12808" width="21.33203125" customWidth="1"/>
    <col min="12809" max="12809" width="14.5546875" customWidth="1"/>
    <col min="12811" max="12811" width="12.5546875" bestFit="1" customWidth="1"/>
    <col min="13057" max="13057" width="8" customWidth="1"/>
    <col min="13058" max="13058" width="118.109375" customWidth="1"/>
    <col min="13059" max="13059" width="21.44140625" customWidth="1"/>
    <col min="13060" max="13060" width="24" customWidth="1"/>
    <col min="13061" max="13061" width="29" customWidth="1"/>
    <col min="13062" max="13062" width="34" customWidth="1"/>
    <col min="13063" max="13064" width="21.33203125" customWidth="1"/>
    <col min="13065" max="13065" width="14.5546875" customWidth="1"/>
    <col min="13067" max="13067" width="12.5546875" bestFit="1" customWidth="1"/>
    <col min="13313" max="13313" width="8" customWidth="1"/>
    <col min="13314" max="13314" width="118.109375" customWidth="1"/>
    <col min="13315" max="13315" width="21.44140625" customWidth="1"/>
    <col min="13316" max="13316" width="24" customWidth="1"/>
    <col min="13317" max="13317" width="29" customWidth="1"/>
    <col min="13318" max="13318" width="34" customWidth="1"/>
    <col min="13319" max="13320" width="21.33203125" customWidth="1"/>
    <col min="13321" max="13321" width="14.5546875" customWidth="1"/>
    <col min="13323" max="13323" width="12.5546875" bestFit="1" customWidth="1"/>
    <col min="13569" max="13569" width="8" customWidth="1"/>
    <col min="13570" max="13570" width="118.109375" customWidth="1"/>
    <col min="13571" max="13571" width="21.44140625" customWidth="1"/>
    <col min="13572" max="13572" width="24" customWidth="1"/>
    <col min="13573" max="13573" width="29" customWidth="1"/>
    <col min="13574" max="13574" width="34" customWidth="1"/>
    <col min="13575" max="13576" width="21.33203125" customWidth="1"/>
    <col min="13577" max="13577" width="14.5546875" customWidth="1"/>
    <col min="13579" max="13579" width="12.5546875" bestFit="1" customWidth="1"/>
    <col min="13825" max="13825" width="8" customWidth="1"/>
    <col min="13826" max="13826" width="118.109375" customWidth="1"/>
    <col min="13827" max="13827" width="21.44140625" customWidth="1"/>
    <col min="13828" max="13828" width="24" customWidth="1"/>
    <col min="13829" max="13829" width="29" customWidth="1"/>
    <col min="13830" max="13830" width="34" customWidth="1"/>
    <col min="13831" max="13832" width="21.33203125" customWidth="1"/>
    <col min="13833" max="13833" width="14.5546875" customWidth="1"/>
    <col min="13835" max="13835" width="12.5546875" bestFit="1" customWidth="1"/>
    <col min="14081" max="14081" width="8" customWidth="1"/>
    <col min="14082" max="14082" width="118.109375" customWidth="1"/>
    <col min="14083" max="14083" width="21.44140625" customWidth="1"/>
    <col min="14084" max="14084" width="24" customWidth="1"/>
    <col min="14085" max="14085" width="29" customWidth="1"/>
    <col min="14086" max="14086" width="34" customWidth="1"/>
    <col min="14087" max="14088" width="21.33203125" customWidth="1"/>
    <col min="14089" max="14089" width="14.5546875" customWidth="1"/>
    <col min="14091" max="14091" width="12.5546875" bestFit="1" customWidth="1"/>
    <col min="14337" max="14337" width="8" customWidth="1"/>
    <col min="14338" max="14338" width="118.109375" customWidth="1"/>
    <col min="14339" max="14339" width="21.44140625" customWidth="1"/>
    <col min="14340" max="14340" width="24" customWidth="1"/>
    <col min="14341" max="14341" width="29" customWidth="1"/>
    <col min="14342" max="14342" width="34" customWidth="1"/>
    <col min="14343" max="14344" width="21.33203125" customWidth="1"/>
    <col min="14345" max="14345" width="14.5546875" customWidth="1"/>
    <col min="14347" max="14347" width="12.5546875" bestFit="1" customWidth="1"/>
    <col min="14593" max="14593" width="8" customWidth="1"/>
    <col min="14594" max="14594" width="118.109375" customWidth="1"/>
    <col min="14595" max="14595" width="21.44140625" customWidth="1"/>
    <col min="14596" max="14596" width="24" customWidth="1"/>
    <col min="14597" max="14597" width="29" customWidth="1"/>
    <col min="14598" max="14598" width="34" customWidth="1"/>
    <col min="14599" max="14600" width="21.33203125" customWidth="1"/>
    <col min="14601" max="14601" width="14.5546875" customWidth="1"/>
    <col min="14603" max="14603" width="12.5546875" bestFit="1" customWidth="1"/>
    <col min="14849" max="14849" width="8" customWidth="1"/>
    <col min="14850" max="14850" width="118.109375" customWidth="1"/>
    <col min="14851" max="14851" width="21.44140625" customWidth="1"/>
    <col min="14852" max="14852" width="24" customWidth="1"/>
    <col min="14853" max="14853" width="29" customWidth="1"/>
    <col min="14854" max="14854" width="34" customWidth="1"/>
    <col min="14855" max="14856" width="21.33203125" customWidth="1"/>
    <col min="14857" max="14857" width="14.5546875" customWidth="1"/>
    <col min="14859" max="14859" width="12.5546875" bestFit="1" customWidth="1"/>
    <col min="15105" max="15105" width="8" customWidth="1"/>
    <col min="15106" max="15106" width="118.109375" customWidth="1"/>
    <col min="15107" max="15107" width="21.44140625" customWidth="1"/>
    <col min="15108" max="15108" width="24" customWidth="1"/>
    <col min="15109" max="15109" width="29" customWidth="1"/>
    <col min="15110" max="15110" width="34" customWidth="1"/>
    <col min="15111" max="15112" width="21.33203125" customWidth="1"/>
    <col min="15113" max="15113" width="14.5546875" customWidth="1"/>
    <col min="15115" max="15115" width="12.5546875" bestFit="1" customWidth="1"/>
    <col min="15361" max="15361" width="8" customWidth="1"/>
    <col min="15362" max="15362" width="118.109375" customWidth="1"/>
    <col min="15363" max="15363" width="21.44140625" customWidth="1"/>
    <col min="15364" max="15364" width="24" customWidth="1"/>
    <col min="15365" max="15365" width="29" customWidth="1"/>
    <col min="15366" max="15366" width="34" customWidth="1"/>
    <col min="15367" max="15368" width="21.33203125" customWidth="1"/>
    <col min="15369" max="15369" width="14.5546875" customWidth="1"/>
    <col min="15371" max="15371" width="12.5546875" bestFit="1" customWidth="1"/>
    <col min="15617" max="15617" width="8" customWidth="1"/>
    <col min="15618" max="15618" width="118.109375" customWidth="1"/>
    <col min="15619" max="15619" width="21.44140625" customWidth="1"/>
    <col min="15620" max="15620" width="24" customWidth="1"/>
    <col min="15621" max="15621" width="29" customWidth="1"/>
    <col min="15622" max="15622" width="34" customWidth="1"/>
    <col min="15623" max="15624" width="21.33203125" customWidth="1"/>
    <col min="15625" max="15625" width="14.5546875" customWidth="1"/>
    <col min="15627" max="15627" width="12.5546875" bestFit="1" customWidth="1"/>
    <col min="15873" max="15873" width="8" customWidth="1"/>
    <col min="15874" max="15874" width="118.109375" customWidth="1"/>
    <col min="15875" max="15875" width="21.44140625" customWidth="1"/>
    <col min="15876" max="15876" width="24" customWidth="1"/>
    <col min="15877" max="15877" width="29" customWidth="1"/>
    <col min="15878" max="15878" width="34" customWidth="1"/>
    <col min="15879" max="15880" width="21.33203125" customWidth="1"/>
    <col min="15881" max="15881" width="14.5546875" customWidth="1"/>
    <col min="15883" max="15883" width="12.5546875" bestFit="1" customWidth="1"/>
    <col min="16129" max="16129" width="8" customWidth="1"/>
    <col min="16130" max="16130" width="118.109375" customWidth="1"/>
    <col min="16131" max="16131" width="21.44140625" customWidth="1"/>
    <col min="16132" max="16132" width="24" customWidth="1"/>
    <col min="16133" max="16133" width="29" customWidth="1"/>
    <col min="16134" max="16134" width="34" customWidth="1"/>
    <col min="16135" max="16136" width="21.33203125" customWidth="1"/>
    <col min="16137" max="16137" width="14.5546875" customWidth="1"/>
    <col min="16139" max="16139" width="12.5546875" bestFit="1" customWidth="1"/>
  </cols>
  <sheetData>
    <row r="1" spans="1:13" x14ac:dyDescent="0.3">
      <c r="F1" t="s">
        <v>435</v>
      </c>
    </row>
    <row r="3" spans="1:13" ht="28.95" customHeight="1" x14ac:dyDescent="0.3">
      <c r="A3" s="1160" t="s">
        <v>552</v>
      </c>
      <c r="B3" s="1160"/>
      <c r="C3" s="1160"/>
      <c r="D3" s="1160"/>
      <c r="E3" s="1160"/>
      <c r="F3" s="1160"/>
    </row>
    <row r="4" spans="1:13" ht="27" customHeight="1" x14ac:dyDescent="0.3">
      <c r="A4" t="s">
        <v>1145</v>
      </c>
    </row>
    <row r="5" spans="1:13" ht="19.5" customHeight="1" x14ac:dyDescent="0.3">
      <c r="A5" t="s">
        <v>458</v>
      </c>
    </row>
    <row r="6" spans="1:13" ht="39.75" customHeight="1" x14ac:dyDescent="0.3">
      <c r="A6" s="1160" t="s">
        <v>486</v>
      </c>
      <c r="B6" s="1160"/>
      <c r="C6" s="1160"/>
      <c r="D6" s="1160"/>
      <c r="E6" s="1160"/>
    </row>
    <row r="7" spans="1:13" ht="17.25" customHeight="1" x14ac:dyDescent="0.3">
      <c r="A7" t="s">
        <v>281</v>
      </c>
    </row>
    <row r="9" spans="1:13" x14ac:dyDescent="0.3">
      <c r="A9" s="1160" t="s">
        <v>282</v>
      </c>
      <c r="B9" s="1160" t="s">
        <v>297</v>
      </c>
      <c r="C9" s="1160" t="s">
        <v>366</v>
      </c>
      <c r="D9" s="1160"/>
      <c r="E9" s="1160" t="s">
        <v>367</v>
      </c>
      <c r="F9" s="1160"/>
    </row>
    <row r="10" spans="1:13" ht="75" customHeight="1" x14ac:dyDescent="0.3">
      <c r="A10" s="1160"/>
      <c r="B10" s="1160"/>
      <c r="C10" t="s">
        <v>354</v>
      </c>
      <c r="D10" t="s">
        <v>368</v>
      </c>
      <c r="E10" t="s">
        <v>354</v>
      </c>
      <c r="F10" t="s">
        <v>368</v>
      </c>
    </row>
    <row r="11" spans="1:13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550</v>
      </c>
      <c r="J11" t="s">
        <v>551</v>
      </c>
      <c r="L11" t="s">
        <v>1017</v>
      </c>
    </row>
    <row r="12" spans="1:13" x14ac:dyDescent="0.3">
      <c r="A12" s="1160" t="s">
        <v>1040</v>
      </c>
      <c r="B12" s="1160"/>
      <c r="C12" s="1160"/>
      <c r="D12" s="1160"/>
      <c r="E12" s="1160"/>
      <c r="F12" s="1160"/>
      <c r="L12" t="s">
        <v>1012</v>
      </c>
      <c r="M12" t="s">
        <v>1013</v>
      </c>
    </row>
    <row r="13" spans="1:13" x14ac:dyDescent="0.3">
      <c r="A13">
        <v>1</v>
      </c>
      <c r="B13" t="s">
        <v>369</v>
      </c>
      <c r="C13" t="s">
        <v>305</v>
      </c>
      <c r="D13">
        <f>SUM(D15:D31)</f>
        <v>0</v>
      </c>
      <c r="E13" t="s">
        <v>305</v>
      </c>
      <c r="F13">
        <f>SUM(F14:F31)</f>
        <v>0</v>
      </c>
    </row>
    <row r="14" spans="1:13" x14ac:dyDescent="0.3">
      <c r="B14" t="s">
        <v>199</v>
      </c>
      <c r="I14">
        <f t="shared" ref="I14:I31" si="0">F14-H14</f>
        <v>0</v>
      </c>
      <c r="J14">
        <f>F14-G14</f>
        <v>0</v>
      </c>
    </row>
    <row r="15" spans="1:13" x14ac:dyDescent="0.3">
      <c r="B15" t="s">
        <v>459</v>
      </c>
      <c r="I15">
        <f t="shared" si="0"/>
        <v>0</v>
      </c>
      <c r="J15">
        <f t="shared" ref="J15:J31" si="1">F15-G15</f>
        <v>0</v>
      </c>
    </row>
    <row r="16" spans="1:13" x14ac:dyDescent="0.3">
      <c r="B16" t="s">
        <v>460</v>
      </c>
      <c r="I16">
        <f t="shared" si="0"/>
        <v>0</v>
      </c>
      <c r="J16">
        <f t="shared" si="1"/>
        <v>0</v>
      </c>
    </row>
    <row r="17" spans="1:10" x14ac:dyDescent="0.3">
      <c r="B17" t="s">
        <v>461</v>
      </c>
      <c r="I17">
        <f t="shared" si="0"/>
        <v>0</v>
      </c>
      <c r="J17">
        <f t="shared" si="1"/>
        <v>0</v>
      </c>
    </row>
    <row r="18" spans="1:10" x14ac:dyDescent="0.3">
      <c r="B18" t="s">
        <v>462</v>
      </c>
      <c r="I18">
        <f t="shared" si="0"/>
        <v>0</v>
      </c>
      <c r="J18">
        <f t="shared" si="1"/>
        <v>0</v>
      </c>
    </row>
    <row r="19" spans="1:10" x14ac:dyDescent="0.3">
      <c r="B19" t="s">
        <v>463</v>
      </c>
      <c r="I19">
        <f t="shared" si="0"/>
        <v>0</v>
      </c>
      <c r="J19">
        <f t="shared" si="1"/>
        <v>0</v>
      </c>
    </row>
    <row r="20" spans="1:10" x14ac:dyDescent="0.3">
      <c r="B20" t="s">
        <v>1018</v>
      </c>
      <c r="I20">
        <f t="shared" si="0"/>
        <v>0</v>
      </c>
      <c r="J20">
        <f t="shared" si="1"/>
        <v>0</v>
      </c>
    </row>
    <row r="21" spans="1:10" x14ac:dyDescent="0.3">
      <c r="B21" t="s">
        <v>538</v>
      </c>
      <c r="I21">
        <f t="shared" si="0"/>
        <v>0</v>
      </c>
      <c r="J21">
        <f t="shared" si="1"/>
        <v>0</v>
      </c>
    </row>
    <row r="22" spans="1:10" x14ac:dyDescent="0.3">
      <c r="B22" t="s">
        <v>539</v>
      </c>
      <c r="I22">
        <f t="shared" si="0"/>
        <v>0</v>
      </c>
      <c r="J22">
        <f t="shared" si="1"/>
        <v>0</v>
      </c>
    </row>
    <row r="23" spans="1:10" x14ac:dyDescent="0.3">
      <c r="B23" t="s">
        <v>464</v>
      </c>
      <c r="I23">
        <f t="shared" si="0"/>
        <v>0</v>
      </c>
      <c r="J23">
        <f t="shared" si="1"/>
        <v>0</v>
      </c>
    </row>
    <row r="24" spans="1:10" x14ac:dyDescent="0.3">
      <c r="B24" t="s">
        <v>465</v>
      </c>
      <c r="I24">
        <f t="shared" si="0"/>
        <v>0</v>
      </c>
      <c r="J24">
        <f t="shared" si="1"/>
        <v>0</v>
      </c>
    </row>
    <row r="25" spans="1:10" x14ac:dyDescent="0.3">
      <c r="B25" t="s">
        <v>467</v>
      </c>
      <c r="I25">
        <f t="shared" si="0"/>
        <v>0</v>
      </c>
      <c r="J25">
        <f t="shared" si="1"/>
        <v>0</v>
      </c>
    </row>
    <row r="26" spans="1:10" ht="38.25" customHeight="1" x14ac:dyDescent="0.3">
      <c r="B26" t="s">
        <v>468</v>
      </c>
      <c r="I26">
        <f t="shared" si="0"/>
        <v>0</v>
      </c>
      <c r="J26">
        <f t="shared" si="1"/>
        <v>0</v>
      </c>
    </row>
    <row r="27" spans="1:10" ht="20.25" customHeight="1" x14ac:dyDescent="0.3">
      <c r="B27" t="s">
        <v>542</v>
      </c>
      <c r="I27">
        <f t="shared" si="0"/>
        <v>0</v>
      </c>
      <c r="J27">
        <f t="shared" si="1"/>
        <v>0</v>
      </c>
    </row>
    <row r="28" spans="1:10" ht="22.5" customHeight="1" x14ac:dyDescent="0.3">
      <c r="B28" t="s">
        <v>543</v>
      </c>
      <c r="I28">
        <f t="shared" si="0"/>
        <v>0</v>
      </c>
      <c r="J28">
        <f t="shared" si="1"/>
        <v>0</v>
      </c>
    </row>
    <row r="29" spans="1:10" ht="22.5" customHeight="1" x14ac:dyDescent="0.3">
      <c r="I29">
        <f t="shared" si="0"/>
        <v>0</v>
      </c>
      <c r="J29">
        <f t="shared" si="1"/>
        <v>0</v>
      </c>
    </row>
    <row r="30" spans="1:10" ht="22.5" customHeight="1" x14ac:dyDescent="0.3">
      <c r="I30">
        <f t="shared" si="0"/>
        <v>0</v>
      </c>
      <c r="J30">
        <f t="shared" si="1"/>
        <v>0</v>
      </c>
    </row>
    <row r="31" spans="1:10" x14ac:dyDescent="0.3">
      <c r="I31">
        <f t="shared" si="0"/>
        <v>0</v>
      </c>
      <c r="J31">
        <f t="shared" si="1"/>
        <v>0</v>
      </c>
    </row>
    <row r="32" spans="1:10" x14ac:dyDescent="0.3">
      <c r="A32">
        <v>2</v>
      </c>
      <c r="B32" t="s">
        <v>370</v>
      </c>
      <c r="C32" t="s">
        <v>305</v>
      </c>
      <c r="D32">
        <f>SUM(D34:D35)</f>
        <v>0</v>
      </c>
      <c r="E32" t="s">
        <v>305</v>
      </c>
      <c r="F32">
        <f>SUM(F33:F35)</f>
        <v>0</v>
      </c>
    </row>
    <row r="33" spans="1:10" x14ac:dyDescent="0.3">
      <c r="B33" t="s">
        <v>199</v>
      </c>
      <c r="I33">
        <f>F33-H33</f>
        <v>0</v>
      </c>
      <c r="J33">
        <f t="shared" ref="J33:J35" si="2">F33-G33</f>
        <v>0</v>
      </c>
    </row>
    <row r="34" spans="1:10" ht="21" customHeight="1" x14ac:dyDescent="0.3">
      <c r="D34" t="s">
        <v>371</v>
      </c>
      <c r="I34">
        <f>F34-H34</f>
        <v>0</v>
      </c>
      <c r="J34">
        <f t="shared" si="2"/>
        <v>0</v>
      </c>
    </row>
    <row r="35" spans="1:10" x14ac:dyDescent="0.3">
      <c r="I35">
        <f>F35-H35</f>
        <v>0</v>
      </c>
      <c r="J35">
        <f t="shared" si="2"/>
        <v>0</v>
      </c>
    </row>
    <row r="36" spans="1:10" x14ac:dyDescent="0.3">
      <c r="A36">
        <v>3</v>
      </c>
      <c r="B36" t="s">
        <v>372</v>
      </c>
      <c r="C36" t="s">
        <v>305</v>
      </c>
      <c r="D36">
        <f>SUM(D38:D49)</f>
        <v>0</v>
      </c>
      <c r="E36" t="s">
        <v>305</v>
      </c>
      <c r="F36">
        <f>SUM(F37:F44)</f>
        <v>0</v>
      </c>
    </row>
    <row r="37" spans="1:10" x14ac:dyDescent="0.3">
      <c r="B37" t="s">
        <v>199</v>
      </c>
      <c r="I37">
        <f t="shared" ref="I37:I44" si="3">F37-H37</f>
        <v>0</v>
      </c>
      <c r="J37">
        <f t="shared" ref="J37:J44" si="4">F37-G37</f>
        <v>0</v>
      </c>
    </row>
    <row r="38" spans="1:10" ht="23.4" customHeight="1" x14ac:dyDescent="0.3">
      <c r="B38" t="s">
        <v>547</v>
      </c>
      <c r="I38">
        <f t="shared" si="3"/>
        <v>0</v>
      </c>
      <c r="J38">
        <f t="shared" si="4"/>
        <v>0</v>
      </c>
    </row>
    <row r="39" spans="1:10" ht="23.4" customHeight="1" x14ac:dyDescent="0.3">
      <c r="B39" t="s">
        <v>549</v>
      </c>
      <c r="I39">
        <f t="shared" si="3"/>
        <v>0</v>
      </c>
      <c r="J39">
        <f t="shared" si="4"/>
        <v>0</v>
      </c>
    </row>
    <row r="40" spans="1:10" ht="23.4" customHeight="1" x14ac:dyDescent="0.3">
      <c r="I40">
        <f t="shared" si="3"/>
        <v>0</v>
      </c>
      <c r="J40">
        <f t="shared" si="4"/>
        <v>0</v>
      </c>
    </row>
    <row r="41" spans="1:10" ht="23.4" customHeight="1" x14ac:dyDescent="0.3">
      <c r="I41">
        <f t="shared" si="3"/>
        <v>0</v>
      </c>
      <c r="J41">
        <f t="shared" si="4"/>
        <v>0</v>
      </c>
    </row>
    <row r="42" spans="1:10" ht="23.4" customHeight="1" x14ac:dyDescent="0.3">
      <c r="I42">
        <f t="shared" si="3"/>
        <v>0</v>
      </c>
      <c r="J42">
        <f t="shared" si="4"/>
        <v>0</v>
      </c>
    </row>
    <row r="43" spans="1:10" ht="23.4" customHeight="1" x14ac:dyDescent="0.3">
      <c r="I43">
        <f t="shared" si="3"/>
        <v>0</v>
      </c>
      <c r="J43">
        <f t="shared" si="4"/>
        <v>0</v>
      </c>
    </row>
    <row r="44" spans="1:10" ht="24" customHeight="1" x14ac:dyDescent="0.3">
      <c r="I44">
        <f t="shared" si="3"/>
        <v>0</v>
      </c>
      <c r="J44">
        <f t="shared" si="4"/>
        <v>0</v>
      </c>
    </row>
    <row r="45" spans="1:10" ht="20.25" customHeight="1" x14ac:dyDescent="0.3">
      <c r="A45">
        <v>4</v>
      </c>
      <c r="B45" t="s">
        <v>373</v>
      </c>
      <c r="C45" t="s">
        <v>305</v>
      </c>
      <c r="D45">
        <f>SUM(D49:D49)</f>
        <v>0</v>
      </c>
      <c r="E45" t="s">
        <v>305</v>
      </c>
      <c r="F45">
        <f>SUM(F46:F49)</f>
        <v>0</v>
      </c>
    </row>
    <row r="46" spans="1:10" x14ac:dyDescent="0.3">
      <c r="B46" t="s">
        <v>199</v>
      </c>
      <c r="I46">
        <f>F46-H46</f>
        <v>0</v>
      </c>
      <c r="J46">
        <f t="shared" ref="J46:J49" si="5">F46-G46</f>
        <v>0</v>
      </c>
    </row>
    <row r="47" spans="1:10" x14ac:dyDescent="0.3">
      <c r="B47" t="s">
        <v>469</v>
      </c>
      <c r="I47">
        <f>F47-H47</f>
        <v>0</v>
      </c>
      <c r="J47">
        <f t="shared" si="5"/>
        <v>0</v>
      </c>
    </row>
    <row r="48" spans="1:10" x14ac:dyDescent="0.3">
      <c r="I48">
        <f>F48-H48</f>
        <v>0</v>
      </c>
      <c r="J48">
        <f t="shared" si="5"/>
        <v>0</v>
      </c>
    </row>
    <row r="49" spans="1:10" x14ac:dyDescent="0.3">
      <c r="I49">
        <f>F49-H49</f>
        <v>0</v>
      </c>
      <c r="J49">
        <f t="shared" si="5"/>
        <v>0</v>
      </c>
    </row>
    <row r="50" spans="1:10" x14ac:dyDescent="0.3">
      <c r="A50">
        <v>5</v>
      </c>
      <c r="B50" t="s">
        <v>374</v>
      </c>
      <c r="C50" t="s">
        <v>305</v>
      </c>
      <c r="D50">
        <f>SUM(D51:D72)</f>
        <v>0</v>
      </c>
      <c r="E50" t="s">
        <v>305</v>
      </c>
      <c r="F50">
        <f>SUM(F51:F72)</f>
        <v>0</v>
      </c>
    </row>
    <row r="51" spans="1:10" x14ac:dyDescent="0.3">
      <c r="B51" t="s">
        <v>199</v>
      </c>
      <c r="I51">
        <f t="shared" ref="I51:I71" si="6">F51-H51</f>
        <v>0</v>
      </c>
      <c r="J51">
        <f t="shared" ref="J51:J71" si="7">F51-G51</f>
        <v>0</v>
      </c>
    </row>
    <row r="52" spans="1:10" x14ac:dyDescent="0.3">
      <c r="B52" t="s">
        <v>470</v>
      </c>
      <c r="I52">
        <f t="shared" si="6"/>
        <v>0</v>
      </c>
      <c r="J52">
        <f t="shared" si="7"/>
        <v>0</v>
      </c>
    </row>
    <row r="53" spans="1:10" x14ac:dyDescent="0.3">
      <c r="B53" t="s">
        <v>471</v>
      </c>
      <c r="I53">
        <f t="shared" si="6"/>
        <v>0</v>
      </c>
      <c r="J53">
        <f t="shared" si="7"/>
        <v>0</v>
      </c>
    </row>
    <row r="54" spans="1:10" x14ac:dyDescent="0.3">
      <c r="B54" t="s">
        <v>472</v>
      </c>
      <c r="I54">
        <f t="shared" si="6"/>
        <v>0</v>
      </c>
      <c r="J54">
        <f t="shared" si="7"/>
        <v>0</v>
      </c>
    </row>
    <row r="55" spans="1:10" x14ac:dyDescent="0.3">
      <c r="B55" t="s">
        <v>473</v>
      </c>
      <c r="I55">
        <f t="shared" si="6"/>
        <v>0</v>
      </c>
      <c r="J55">
        <f t="shared" si="7"/>
        <v>0</v>
      </c>
    </row>
    <row r="56" spans="1:10" x14ac:dyDescent="0.3">
      <c r="B56" t="s">
        <v>475</v>
      </c>
      <c r="I56">
        <f t="shared" si="6"/>
        <v>0</v>
      </c>
      <c r="J56">
        <f t="shared" si="7"/>
        <v>0</v>
      </c>
    </row>
    <row r="57" spans="1:10" x14ac:dyDescent="0.3">
      <c r="B57" t="s">
        <v>474</v>
      </c>
      <c r="I57">
        <f t="shared" si="6"/>
        <v>0</v>
      </c>
      <c r="J57">
        <f t="shared" si="7"/>
        <v>0</v>
      </c>
    </row>
    <row r="58" spans="1:10" x14ac:dyDescent="0.3">
      <c r="B58" t="s">
        <v>477</v>
      </c>
      <c r="I58">
        <f t="shared" si="6"/>
        <v>0</v>
      </c>
      <c r="J58">
        <f t="shared" si="7"/>
        <v>0</v>
      </c>
    </row>
    <row r="59" spans="1:10" x14ac:dyDescent="0.3">
      <c r="B59" t="s">
        <v>476</v>
      </c>
      <c r="I59">
        <f t="shared" si="6"/>
        <v>0</v>
      </c>
      <c r="J59">
        <f t="shared" si="7"/>
        <v>0</v>
      </c>
    </row>
    <row r="60" spans="1:10" x14ac:dyDescent="0.3">
      <c r="B60" t="s">
        <v>544</v>
      </c>
      <c r="I60">
        <f t="shared" si="6"/>
        <v>0</v>
      </c>
      <c r="J60">
        <f t="shared" si="7"/>
        <v>0</v>
      </c>
    </row>
    <row r="61" spans="1:10" x14ac:dyDescent="0.3">
      <c r="B61" t="s">
        <v>545</v>
      </c>
      <c r="I61">
        <f t="shared" si="6"/>
        <v>0</v>
      </c>
      <c r="J61">
        <f t="shared" si="7"/>
        <v>0</v>
      </c>
    </row>
    <row r="62" spans="1:10" x14ac:dyDescent="0.3">
      <c r="B62" t="s">
        <v>546</v>
      </c>
      <c r="I62">
        <f t="shared" si="6"/>
        <v>0</v>
      </c>
      <c r="J62">
        <f t="shared" si="7"/>
        <v>0</v>
      </c>
    </row>
    <row r="63" spans="1:10" x14ac:dyDescent="0.3">
      <c r="B63" t="s">
        <v>548</v>
      </c>
      <c r="I63">
        <f t="shared" si="6"/>
        <v>0</v>
      </c>
      <c r="J63">
        <f t="shared" si="7"/>
        <v>0</v>
      </c>
    </row>
    <row r="64" spans="1:10" x14ac:dyDescent="0.3">
      <c r="I64">
        <f t="shared" si="6"/>
        <v>0</v>
      </c>
      <c r="J64">
        <f t="shared" si="7"/>
        <v>0</v>
      </c>
    </row>
    <row r="65" spans="1:13" x14ac:dyDescent="0.3">
      <c r="I65">
        <f t="shared" si="6"/>
        <v>0</v>
      </c>
      <c r="J65">
        <f t="shared" si="7"/>
        <v>0</v>
      </c>
    </row>
    <row r="66" spans="1:13" x14ac:dyDescent="0.3">
      <c r="I66">
        <f t="shared" si="6"/>
        <v>0</v>
      </c>
      <c r="J66">
        <f t="shared" si="7"/>
        <v>0</v>
      </c>
    </row>
    <row r="67" spans="1:13" x14ac:dyDescent="0.3">
      <c r="I67">
        <f t="shared" si="6"/>
        <v>0</v>
      </c>
      <c r="J67">
        <f t="shared" si="7"/>
        <v>0</v>
      </c>
    </row>
    <row r="68" spans="1:13" x14ac:dyDescent="0.3">
      <c r="I68">
        <f t="shared" si="6"/>
        <v>0</v>
      </c>
      <c r="J68">
        <f t="shared" si="7"/>
        <v>0</v>
      </c>
    </row>
    <row r="69" spans="1:13" x14ac:dyDescent="0.3">
      <c r="I69">
        <f t="shared" si="6"/>
        <v>0</v>
      </c>
      <c r="J69">
        <f t="shared" si="7"/>
        <v>0</v>
      </c>
    </row>
    <row r="70" spans="1:13" x14ac:dyDescent="0.3">
      <c r="I70">
        <f t="shared" si="6"/>
        <v>0</v>
      </c>
      <c r="J70">
        <f t="shared" si="7"/>
        <v>0</v>
      </c>
    </row>
    <row r="71" spans="1:13" x14ac:dyDescent="0.3">
      <c r="I71">
        <f t="shared" si="6"/>
        <v>0</v>
      </c>
      <c r="J71">
        <f t="shared" si="7"/>
        <v>0</v>
      </c>
    </row>
    <row r="73" spans="1:13" x14ac:dyDescent="0.3">
      <c r="B73" t="s">
        <v>295</v>
      </c>
      <c r="C73" t="s">
        <v>305</v>
      </c>
      <c r="D73">
        <f>D45+D36+D32+D13+D50</f>
        <v>0</v>
      </c>
      <c r="E73" t="s">
        <v>10</v>
      </c>
      <c r="F73">
        <f>F45+F36+F32+F13+F50</f>
        <v>0</v>
      </c>
      <c r="G73" t="s">
        <v>535</v>
      </c>
      <c r="H73">
        <f>SUM(H12:H72)</f>
        <v>0</v>
      </c>
      <c r="I73">
        <f>SUM(I12:I72)</f>
        <v>0</v>
      </c>
      <c r="J73">
        <f>SUM(J12:J72)</f>
        <v>0</v>
      </c>
      <c r="L73">
        <f t="shared" ref="L73:M73" si="8">SUM(L12:L72)</f>
        <v>0</v>
      </c>
      <c r="M73">
        <f t="shared" si="8"/>
        <v>0</v>
      </c>
    </row>
    <row r="74" spans="1:13" x14ac:dyDescent="0.3">
      <c r="A74" s="1160" t="s">
        <v>1041</v>
      </c>
      <c r="B74" s="1160"/>
      <c r="C74" s="1160"/>
      <c r="D74" s="1160"/>
      <c r="E74" s="1160"/>
      <c r="F74" s="1160"/>
      <c r="G74" t="s">
        <v>1002</v>
      </c>
    </row>
    <row r="75" spans="1:13" x14ac:dyDescent="0.3">
      <c r="A75">
        <v>1</v>
      </c>
      <c r="B75" t="s">
        <v>369</v>
      </c>
      <c r="C75" t="s">
        <v>305</v>
      </c>
      <c r="D75">
        <f>SUM(D77:D93)</f>
        <v>0</v>
      </c>
      <c r="E75" t="s">
        <v>305</v>
      </c>
      <c r="F75">
        <f>SUM(F76:F93)</f>
        <v>0</v>
      </c>
    </row>
    <row r="76" spans="1:13" x14ac:dyDescent="0.3">
      <c r="B76" t="s">
        <v>199</v>
      </c>
      <c r="I76">
        <f t="shared" ref="I76:I93" si="9">F76-H76</f>
        <v>0</v>
      </c>
      <c r="J76">
        <f>F76-G76</f>
        <v>0</v>
      </c>
    </row>
    <row r="77" spans="1:13" x14ac:dyDescent="0.3">
      <c r="B77" t="s">
        <v>459</v>
      </c>
      <c r="I77">
        <f t="shared" si="9"/>
        <v>0</v>
      </c>
      <c r="J77">
        <f t="shared" ref="J77:J93" si="10">F77-G77</f>
        <v>0</v>
      </c>
    </row>
    <row r="78" spans="1:13" x14ac:dyDescent="0.3">
      <c r="B78" t="s">
        <v>460</v>
      </c>
      <c r="I78">
        <f t="shared" si="9"/>
        <v>0</v>
      </c>
      <c r="J78">
        <f t="shared" si="10"/>
        <v>0</v>
      </c>
    </row>
    <row r="79" spans="1:13" x14ac:dyDescent="0.3">
      <c r="B79" t="s">
        <v>461</v>
      </c>
      <c r="I79">
        <f t="shared" si="9"/>
        <v>0</v>
      </c>
      <c r="J79">
        <f t="shared" si="10"/>
        <v>0</v>
      </c>
    </row>
    <row r="80" spans="1:13" x14ac:dyDescent="0.3">
      <c r="B80" t="s">
        <v>462</v>
      </c>
      <c r="I80">
        <f t="shared" si="9"/>
        <v>0</v>
      </c>
      <c r="J80">
        <f t="shared" si="10"/>
        <v>0</v>
      </c>
    </row>
    <row r="81" spans="1:10" x14ac:dyDescent="0.3">
      <c r="B81" t="s">
        <v>463</v>
      </c>
      <c r="I81">
        <f t="shared" si="9"/>
        <v>0</v>
      </c>
      <c r="J81">
        <f t="shared" si="10"/>
        <v>0</v>
      </c>
    </row>
    <row r="82" spans="1:10" x14ac:dyDescent="0.3">
      <c r="B82" t="s">
        <v>1018</v>
      </c>
      <c r="I82">
        <f t="shared" si="9"/>
        <v>0</v>
      </c>
      <c r="J82">
        <f t="shared" si="10"/>
        <v>0</v>
      </c>
    </row>
    <row r="83" spans="1:10" x14ac:dyDescent="0.3">
      <c r="B83" t="s">
        <v>538</v>
      </c>
      <c r="I83">
        <f t="shared" si="9"/>
        <v>0</v>
      </c>
      <c r="J83">
        <f t="shared" si="10"/>
        <v>0</v>
      </c>
    </row>
    <row r="84" spans="1:10" x14ac:dyDescent="0.3">
      <c r="B84" t="s">
        <v>539</v>
      </c>
      <c r="I84">
        <f t="shared" si="9"/>
        <v>0</v>
      </c>
      <c r="J84">
        <f t="shared" si="10"/>
        <v>0</v>
      </c>
    </row>
    <row r="85" spans="1:10" x14ac:dyDescent="0.3">
      <c r="B85" t="s">
        <v>464</v>
      </c>
      <c r="I85">
        <f t="shared" si="9"/>
        <v>0</v>
      </c>
      <c r="J85">
        <f t="shared" si="10"/>
        <v>0</v>
      </c>
    </row>
    <row r="86" spans="1:10" x14ac:dyDescent="0.3">
      <c r="B86" t="s">
        <v>465</v>
      </c>
      <c r="I86">
        <f t="shared" si="9"/>
        <v>0</v>
      </c>
      <c r="J86">
        <f t="shared" si="10"/>
        <v>0</v>
      </c>
    </row>
    <row r="87" spans="1:10" x14ac:dyDescent="0.3">
      <c r="B87" t="s">
        <v>467</v>
      </c>
      <c r="I87">
        <f t="shared" si="9"/>
        <v>0</v>
      </c>
      <c r="J87">
        <f t="shared" si="10"/>
        <v>0</v>
      </c>
    </row>
    <row r="88" spans="1:10" ht="39.75" customHeight="1" x14ac:dyDescent="0.3">
      <c r="B88" t="s">
        <v>468</v>
      </c>
      <c r="I88">
        <f t="shared" si="9"/>
        <v>0</v>
      </c>
      <c r="J88">
        <f t="shared" si="10"/>
        <v>0</v>
      </c>
    </row>
    <row r="89" spans="1:10" ht="20.25" customHeight="1" x14ac:dyDescent="0.3">
      <c r="B89" t="s">
        <v>542</v>
      </c>
      <c r="I89">
        <f t="shared" si="9"/>
        <v>0</v>
      </c>
      <c r="J89">
        <f t="shared" si="10"/>
        <v>0</v>
      </c>
    </row>
    <row r="90" spans="1:10" ht="22.5" customHeight="1" x14ac:dyDescent="0.3">
      <c r="B90" t="s">
        <v>543</v>
      </c>
      <c r="I90">
        <f t="shared" si="9"/>
        <v>0</v>
      </c>
      <c r="J90">
        <f t="shared" si="10"/>
        <v>0</v>
      </c>
    </row>
    <row r="91" spans="1:10" ht="22.5" customHeight="1" x14ac:dyDescent="0.3">
      <c r="I91">
        <f t="shared" si="9"/>
        <v>0</v>
      </c>
      <c r="J91">
        <f t="shared" si="10"/>
        <v>0</v>
      </c>
    </row>
    <row r="92" spans="1:10" ht="22.5" customHeight="1" x14ac:dyDescent="0.3">
      <c r="I92">
        <f t="shared" si="9"/>
        <v>0</v>
      </c>
      <c r="J92">
        <f t="shared" si="10"/>
        <v>0</v>
      </c>
    </row>
    <row r="93" spans="1:10" x14ac:dyDescent="0.3">
      <c r="I93">
        <f t="shared" si="9"/>
        <v>0</v>
      </c>
      <c r="J93">
        <f t="shared" si="10"/>
        <v>0</v>
      </c>
    </row>
    <row r="94" spans="1:10" x14ac:dyDescent="0.3">
      <c r="A94">
        <v>2</v>
      </c>
      <c r="B94" t="s">
        <v>370</v>
      </c>
      <c r="C94" t="s">
        <v>305</v>
      </c>
      <c r="D94">
        <f>SUM(D96:D97)</f>
        <v>0</v>
      </c>
      <c r="E94" t="s">
        <v>305</v>
      </c>
      <c r="F94">
        <f>SUM(F95:F97)</f>
        <v>0</v>
      </c>
    </row>
    <row r="95" spans="1:10" x14ac:dyDescent="0.3">
      <c r="B95" t="s">
        <v>199</v>
      </c>
      <c r="I95">
        <f>F95-H95</f>
        <v>0</v>
      </c>
      <c r="J95">
        <f t="shared" ref="J95:J97" si="11">F95-G95</f>
        <v>0</v>
      </c>
    </row>
    <row r="96" spans="1:10" ht="21" customHeight="1" x14ac:dyDescent="0.3">
      <c r="D96" t="s">
        <v>371</v>
      </c>
      <c r="I96">
        <f>F96-H96</f>
        <v>0</v>
      </c>
      <c r="J96">
        <f t="shared" si="11"/>
        <v>0</v>
      </c>
    </row>
    <row r="97" spans="1:10" x14ac:dyDescent="0.3">
      <c r="I97">
        <f>F97-H97</f>
        <v>0</v>
      </c>
      <c r="J97">
        <f t="shared" si="11"/>
        <v>0</v>
      </c>
    </row>
    <row r="98" spans="1:10" x14ac:dyDescent="0.3">
      <c r="A98">
        <v>3</v>
      </c>
      <c r="B98" t="s">
        <v>372</v>
      </c>
      <c r="C98" t="s">
        <v>305</v>
      </c>
      <c r="D98">
        <f>SUM(D100:D111)</f>
        <v>0</v>
      </c>
      <c r="E98" t="s">
        <v>305</v>
      </c>
      <c r="F98">
        <f>SUM(F99:F106)</f>
        <v>0</v>
      </c>
    </row>
    <row r="99" spans="1:10" x14ac:dyDescent="0.3">
      <c r="B99" t="s">
        <v>199</v>
      </c>
      <c r="I99">
        <f t="shared" ref="I99:I106" si="12">F99-H99</f>
        <v>0</v>
      </c>
      <c r="J99">
        <f t="shared" ref="J99:J106" si="13">F99-G99</f>
        <v>0</v>
      </c>
    </row>
    <row r="100" spans="1:10" ht="23.4" customHeight="1" x14ac:dyDescent="0.3">
      <c r="B100" t="s">
        <v>547</v>
      </c>
      <c r="I100">
        <f t="shared" si="12"/>
        <v>0</v>
      </c>
      <c r="J100">
        <f t="shared" si="13"/>
        <v>0</v>
      </c>
    </row>
    <row r="101" spans="1:10" ht="23.4" customHeight="1" x14ac:dyDescent="0.3">
      <c r="B101" t="s">
        <v>549</v>
      </c>
      <c r="I101">
        <f t="shared" si="12"/>
        <v>0</v>
      </c>
      <c r="J101">
        <f t="shared" si="13"/>
        <v>0</v>
      </c>
    </row>
    <row r="102" spans="1:10" ht="23.4" customHeight="1" x14ac:dyDescent="0.3">
      <c r="I102">
        <f t="shared" si="12"/>
        <v>0</v>
      </c>
      <c r="J102">
        <f t="shared" si="13"/>
        <v>0</v>
      </c>
    </row>
    <row r="103" spans="1:10" ht="23.4" customHeight="1" x14ac:dyDescent="0.3">
      <c r="I103">
        <f t="shared" si="12"/>
        <v>0</v>
      </c>
      <c r="J103">
        <f t="shared" si="13"/>
        <v>0</v>
      </c>
    </row>
    <row r="104" spans="1:10" ht="23.4" customHeight="1" x14ac:dyDescent="0.3">
      <c r="I104">
        <f t="shared" si="12"/>
        <v>0</v>
      </c>
      <c r="J104">
        <f t="shared" si="13"/>
        <v>0</v>
      </c>
    </row>
    <row r="105" spans="1:10" ht="23.4" customHeight="1" x14ac:dyDescent="0.3">
      <c r="I105">
        <f t="shared" si="12"/>
        <v>0</v>
      </c>
      <c r="J105">
        <f t="shared" si="13"/>
        <v>0</v>
      </c>
    </row>
    <row r="106" spans="1:10" ht="24" customHeight="1" x14ac:dyDescent="0.3">
      <c r="I106">
        <f t="shared" si="12"/>
        <v>0</v>
      </c>
      <c r="J106">
        <f t="shared" si="13"/>
        <v>0</v>
      </c>
    </row>
    <row r="107" spans="1:10" ht="20.25" customHeight="1" x14ac:dyDescent="0.3">
      <c r="A107">
        <v>4</v>
      </c>
      <c r="B107" t="s">
        <v>373</v>
      </c>
      <c r="C107" t="s">
        <v>305</v>
      </c>
      <c r="D107">
        <f>SUM(D111:D111)</f>
        <v>0</v>
      </c>
      <c r="E107" t="s">
        <v>305</v>
      </c>
      <c r="F107">
        <f>SUM(F108:F111)</f>
        <v>0</v>
      </c>
    </row>
    <row r="108" spans="1:10" x14ac:dyDescent="0.3">
      <c r="B108" t="s">
        <v>199</v>
      </c>
      <c r="I108">
        <f>F108-H108</f>
        <v>0</v>
      </c>
      <c r="J108">
        <f t="shared" ref="J108:J111" si="14">F108-G108</f>
        <v>0</v>
      </c>
    </row>
    <row r="109" spans="1:10" x14ac:dyDescent="0.3">
      <c r="B109" t="s">
        <v>469</v>
      </c>
      <c r="I109">
        <f>F109-H109</f>
        <v>0</v>
      </c>
      <c r="J109">
        <f t="shared" si="14"/>
        <v>0</v>
      </c>
    </row>
    <row r="110" spans="1:10" x14ac:dyDescent="0.3">
      <c r="I110">
        <f>F110-H110</f>
        <v>0</v>
      </c>
      <c r="J110">
        <f t="shared" si="14"/>
        <v>0</v>
      </c>
    </row>
    <row r="111" spans="1:10" x14ac:dyDescent="0.3">
      <c r="I111">
        <f>F111-H111</f>
        <v>0</v>
      </c>
      <c r="J111">
        <f t="shared" si="14"/>
        <v>0</v>
      </c>
    </row>
    <row r="112" spans="1:10" ht="19.5" customHeight="1" x14ac:dyDescent="0.3">
      <c r="A112">
        <v>5</v>
      </c>
      <c r="B112" t="s">
        <v>374</v>
      </c>
      <c r="C112" t="s">
        <v>305</v>
      </c>
      <c r="D112">
        <f>SUM(D113:D134)</f>
        <v>0</v>
      </c>
      <c r="E112" t="s">
        <v>305</v>
      </c>
      <c r="F112">
        <f>SUM(F113:F134)</f>
        <v>0</v>
      </c>
    </row>
    <row r="113" spans="2:10" x14ac:dyDescent="0.3">
      <c r="B113" t="s">
        <v>199</v>
      </c>
      <c r="I113">
        <f t="shared" ref="I113:I133" si="15">F113-H113</f>
        <v>0</v>
      </c>
      <c r="J113">
        <f t="shared" ref="J113:J133" si="16">F113-G113</f>
        <v>0</v>
      </c>
    </row>
    <row r="114" spans="2:10" x14ac:dyDescent="0.3">
      <c r="B114" t="s">
        <v>470</v>
      </c>
      <c r="I114">
        <f t="shared" si="15"/>
        <v>0</v>
      </c>
      <c r="J114">
        <f t="shared" si="16"/>
        <v>0</v>
      </c>
    </row>
    <row r="115" spans="2:10" x14ac:dyDescent="0.3">
      <c r="B115" t="s">
        <v>471</v>
      </c>
      <c r="I115">
        <f t="shared" si="15"/>
        <v>0</v>
      </c>
      <c r="J115">
        <f t="shared" si="16"/>
        <v>0</v>
      </c>
    </row>
    <row r="116" spans="2:10" x14ac:dyDescent="0.3">
      <c r="B116" t="s">
        <v>472</v>
      </c>
      <c r="I116">
        <f t="shared" si="15"/>
        <v>0</v>
      </c>
      <c r="J116">
        <f t="shared" si="16"/>
        <v>0</v>
      </c>
    </row>
    <row r="117" spans="2:10" x14ac:dyDescent="0.3">
      <c r="B117" t="s">
        <v>473</v>
      </c>
      <c r="I117">
        <f t="shared" si="15"/>
        <v>0</v>
      </c>
      <c r="J117">
        <f t="shared" si="16"/>
        <v>0</v>
      </c>
    </row>
    <row r="118" spans="2:10" x14ac:dyDescent="0.3">
      <c r="B118" t="s">
        <v>475</v>
      </c>
      <c r="I118">
        <f t="shared" si="15"/>
        <v>0</v>
      </c>
      <c r="J118">
        <f t="shared" si="16"/>
        <v>0</v>
      </c>
    </row>
    <row r="119" spans="2:10" x14ac:dyDescent="0.3">
      <c r="B119" t="s">
        <v>474</v>
      </c>
      <c r="I119">
        <f t="shared" si="15"/>
        <v>0</v>
      </c>
      <c r="J119">
        <f t="shared" si="16"/>
        <v>0</v>
      </c>
    </row>
    <row r="120" spans="2:10" x14ac:dyDescent="0.3">
      <c r="B120" t="s">
        <v>477</v>
      </c>
      <c r="I120">
        <f t="shared" si="15"/>
        <v>0</v>
      </c>
      <c r="J120">
        <f t="shared" si="16"/>
        <v>0</v>
      </c>
    </row>
    <row r="121" spans="2:10" x14ac:dyDescent="0.3">
      <c r="B121" t="s">
        <v>476</v>
      </c>
      <c r="I121">
        <f t="shared" si="15"/>
        <v>0</v>
      </c>
      <c r="J121">
        <f t="shared" si="16"/>
        <v>0</v>
      </c>
    </row>
    <row r="122" spans="2:10" x14ac:dyDescent="0.3">
      <c r="B122" t="s">
        <v>544</v>
      </c>
      <c r="I122">
        <f t="shared" si="15"/>
        <v>0</v>
      </c>
      <c r="J122">
        <f t="shared" si="16"/>
        <v>0</v>
      </c>
    </row>
    <row r="123" spans="2:10" x14ac:dyDescent="0.3">
      <c r="B123" t="s">
        <v>545</v>
      </c>
      <c r="I123">
        <f t="shared" si="15"/>
        <v>0</v>
      </c>
      <c r="J123">
        <f t="shared" si="16"/>
        <v>0</v>
      </c>
    </row>
    <row r="124" spans="2:10" x14ac:dyDescent="0.3">
      <c r="B124" t="s">
        <v>546</v>
      </c>
      <c r="I124">
        <f t="shared" si="15"/>
        <v>0</v>
      </c>
      <c r="J124">
        <f t="shared" si="16"/>
        <v>0</v>
      </c>
    </row>
    <row r="125" spans="2:10" x14ac:dyDescent="0.3">
      <c r="B125" t="s">
        <v>548</v>
      </c>
      <c r="I125">
        <f t="shared" si="15"/>
        <v>0</v>
      </c>
      <c r="J125">
        <f t="shared" si="16"/>
        <v>0</v>
      </c>
    </row>
    <row r="126" spans="2:10" x14ac:dyDescent="0.3">
      <c r="I126">
        <f t="shared" si="15"/>
        <v>0</v>
      </c>
      <c r="J126">
        <f t="shared" si="16"/>
        <v>0</v>
      </c>
    </row>
    <row r="127" spans="2:10" x14ac:dyDescent="0.3">
      <c r="I127">
        <f t="shared" si="15"/>
        <v>0</v>
      </c>
      <c r="J127">
        <f t="shared" si="16"/>
        <v>0</v>
      </c>
    </row>
    <row r="128" spans="2:10" x14ac:dyDescent="0.3">
      <c r="I128">
        <f t="shared" si="15"/>
        <v>0</v>
      </c>
      <c r="J128">
        <f t="shared" si="16"/>
        <v>0</v>
      </c>
    </row>
    <row r="129" spans="1:13" x14ac:dyDescent="0.3">
      <c r="I129">
        <f t="shared" si="15"/>
        <v>0</v>
      </c>
      <c r="J129">
        <f t="shared" si="16"/>
        <v>0</v>
      </c>
    </row>
    <row r="130" spans="1:13" x14ac:dyDescent="0.3">
      <c r="I130">
        <f t="shared" si="15"/>
        <v>0</v>
      </c>
      <c r="J130">
        <f t="shared" si="16"/>
        <v>0</v>
      </c>
    </row>
    <row r="131" spans="1:13" x14ac:dyDescent="0.3">
      <c r="I131">
        <f t="shared" si="15"/>
        <v>0</v>
      </c>
      <c r="J131">
        <f t="shared" si="16"/>
        <v>0</v>
      </c>
    </row>
    <row r="132" spans="1:13" x14ac:dyDescent="0.3">
      <c r="I132">
        <f t="shared" si="15"/>
        <v>0</v>
      </c>
      <c r="J132">
        <f t="shared" si="16"/>
        <v>0</v>
      </c>
    </row>
    <row r="133" spans="1:13" x14ac:dyDescent="0.3">
      <c r="I133">
        <f t="shared" si="15"/>
        <v>0</v>
      </c>
      <c r="J133">
        <f t="shared" si="16"/>
        <v>0</v>
      </c>
    </row>
    <row r="135" spans="1:13" x14ac:dyDescent="0.3">
      <c r="B135" t="s">
        <v>295</v>
      </c>
      <c r="C135" t="s">
        <v>305</v>
      </c>
      <c r="D135">
        <f>D107+D98+D94+D75+D112</f>
        <v>0</v>
      </c>
      <c r="E135" t="s">
        <v>10</v>
      </c>
      <c r="F135">
        <f>F107+F98+F94+F75+F112</f>
        <v>0</v>
      </c>
      <c r="G135" t="s">
        <v>536</v>
      </c>
      <c r="H135">
        <f>SUM(H74:H134)</f>
        <v>0</v>
      </c>
      <c r="I135">
        <f>SUM(I74:I134)</f>
        <v>0</v>
      </c>
      <c r="J135">
        <f>SUM(J74:J134)</f>
        <v>0</v>
      </c>
      <c r="L135">
        <f t="shared" ref="L135:M135" si="17">SUM(L74:L134)</f>
        <v>0</v>
      </c>
      <c r="M135">
        <f t="shared" si="17"/>
        <v>0</v>
      </c>
    </row>
    <row r="136" spans="1:13" x14ac:dyDescent="0.3">
      <c r="G136" t="s">
        <v>457</v>
      </c>
      <c r="H136">
        <f>H73+H135</f>
        <v>0</v>
      </c>
      <c r="I136">
        <f t="shared" ref="I136:J136" si="18">I73+I135</f>
        <v>0</v>
      </c>
      <c r="J136">
        <f t="shared" si="18"/>
        <v>0</v>
      </c>
      <c r="L136">
        <f>L73+L135</f>
        <v>0</v>
      </c>
      <c r="M136">
        <f>M73+M135</f>
        <v>0</v>
      </c>
    </row>
    <row r="139" spans="1:13" ht="23.25" customHeight="1" x14ac:dyDescent="0.3">
      <c r="A139" t="s">
        <v>671</v>
      </c>
      <c r="F139" t="s">
        <v>1143</v>
      </c>
    </row>
    <row r="140" spans="1:13" x14ac:dyDescent="0.3">
      <c r="D140" t="s">
        <v>131</v>
      </c>
      <c r="F140" t="s">
        <v>132</v>
      </c>
    </row>
    <row r="142" spans="1:13" ht="23.25" customHeight="1" x14ac:dyDescent="0.3">
      <c r="A142" t="s">
        <v>133</v>
      </c>
      <c r="F142" t="s">
        <v>1144</v>
      </c>
    </row>
    <row r="143" spans="1:13" x14ac:dyDescent="0.3">
      <c r="D143" t="s">
        <v>131</v>
      </c>
      <c r="F143" t="s">
        <v>132</v>
      </c>
    </row>
    <row r="145" spans="2:2" x14ac:dyDescent="0.3">
      <c r="B145" t="s">
        <v>1046</v>
      </c>
    </row>
    <row r="146" spans="2:2" x14ac:dyDescent="0.3">
      <c r="B146" t="s">
        <v>1039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9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2">
    <tabColor rgb="FFCC9900"/>
    <pageSetUpPr fitToPage="1"/>
  </sheetPr>
  <dimension ref="A1:M163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4" width="17" customWidth="1"/>
    <col min="5" max="5" width="16.6640625" customWidth="1"/>
    <col min="6" max="6" width="31.109375" customWidth="1"/>
    <col min="7" max="7" width="26.88671875" customWidth="1"/>
    <col min="8" max="9" width="23.109375" customWidth="1"/>
    <col min="10" max="10" width="34.5546875" customWidth="1"/>
    <col min="11" max="11" width="16.5546875" customWidth="1"/>
    <col min="12" max="13" width="21.88671875" customWidth="1"/>
    <col min="257" max="257" width="8.109375" customWidth="1"/>
    <col min="258" max="258" width="85.109375" customWidth="1"/>
    <col min="259" max="259" width="27.88671875" customWidth="1"/>
    <col min="260" max="260" width="31.44140625" customWidth="1"/>
    <col min="261" max="261" width="28.109375" customWidth="1"/>
    <col min="262" max="262" width="31.109375" customWidth="1"/>
    <col min="263" max="265" width="16.6640625" customWidth="1"/>
    <col min="266" max="266" width="17.5546875" customWidth="1"/>
    <col min="513" max="513" width="8.109375" customWidth="1"/>
    <col min="514" max="514" width="85.109375" customWidth="1"/>
    <col min="515" max="515" width="27.88671875" customWidth="1"/>
    <col min="516" max="516" width="31.44140625" customWidth="1"/>
    <col min="517" max="517" width="28.109375" customWidth="1"/>
    <col min="518" max="518" width="31.109375" customWidth="1"/>
    <col min="519" max="521" width="16.6640625" customWidth="1"/>
    <col min="522" max="522" width="17.5546875" customWidth="1"/>
    <col min="769" max="769" width="8.109375" customWidth="1"/>
    <col min="770" max="770" width="85.109375" customWidth="1"/>
    <col min="771" max="771" width="27.88671875" customWidth="1"/>
    <col min="772" max="772" width="31.44140625" customWidth="1"/>
    <col min="773" max="773" width="28.109375" customWidth="1"/>
    <col min="774" max="774" width="31.109375" customWidth="1"/>
    <col min="775" max="777" width="16.6640625" customWidth="1"/>
    <col min="778" max="778" width="17.5546875" customWidth="1"/>
    <col min="1025" max="1025" width="8.109375" customWidth="1"/>
    <col min="1026" max="1026" width="85.109375" customWidth="1"/>
    <col min="1027" max="1027" width="27.88671875" customWidth="1"/>
    <col min="1028" max="1028" width="31.44140625" customWidth="1"/>
    <col min="1029" max="1029" width="28.109375" customWidth="1"/>
    <col min="1030" max="1030" width="31.109375" customWidth="1"/>
    <col min="1031" max="1033" width="16.6640625" customWidth="1"/>
    <col min="1034" max="1034" width="17.5546875" customWidth="1"/>
    <col min="1281" max="1281" width="8.109375" customWidth="1"/>
    <col min="1282" max="1282" width="85.109375" customWidth="1"/>
    <col min="1283" max="1283" width="27.88671875" customWidth="1"/>
    <col min="1284" max="1284" width="31.44140625" customWidth="1"/>
    <col min="1285" max="1285" width="28.109375" customWidth="1"/>
    <col min="1286" max="1286" width="31.109375" customWidth="1"/>
    <col min="1287" max="1289" width="16.6640625" customWidth="1"/>
    <col min="1290" max="1290" width="17.5546875" customWidth="1"/>
    <col min="1537" max="1537" width="8.109375" customWidth="1"/>
    <col min="1538" max="1538" width="85.109375" customWidth="1"/>
    <col min="1539" max="1539" width="27.88671875" customWidth="1"/>
    <col min="1540" max="1540" width="31.44140625" customWidth="1"/>
    <col min="1541" max="1541" width="28.109375" customWidth="1"/>
    <col min="1542" max="1542" width="31.109375" customWidth="1"/>
    <col min="1543" max="1545" width="16.6640625" customWidth="1"/>
    <col min="1546" max="1546" width="17.5546875" customWidth="1"/>
    <col min="1793" max="1793" width="8.109375" customWidth="1"/>
    <col min="1794" max="1794" width="85.109375" customWidth="1"/>
    <col min="1795" max="1795" width="27.88671875" customWidth="1"/>
    <col min="1796" max="1796" width="31.44140625" customWidth="1"/>
    <col min="1797" max="1797" width="28.109375" customWidth="1"/>
    <col min="1798" max="1798" width="31.109375" customWidth="1"/>
    <col min="1799" max="1801" width="16.6640625" customWidth="1"/>
    <col min="1802" max="1802" width="17.5546875" customWidth="1"/>
    <col min="2049" max="2049" width="8.109375" customWidth="1"/>
    <col min="2050" max="2050" width="85.109375" customWidth="1"/>
    <col min="2051" max="2051" width="27.88671875" customWidth="1"/>
    <col min="2052" max="2052" width="31.44140625" customWidth="1"/>
    <col min="2053" max="2053" width="28.109375" customWidth="1"/>
    <col min="2054" max="2054" width="31.109375" customWidth="1"/>
    <col min="2055" max="2057" width="16.6640625" customWidth="1"/>
    <col min="2058" max="2058" width="17.5546875" customWidth="1"/>
    <col min="2305" max="2305" width="8.109375" customWidth="1"/>
    <col min="2306" max="2306" width="85.109375" customWidth="1"/>
    <col min="2307" max="2307" width="27.88671875" customWidth="1"/>
    <col min="2308" max="2308" width="31.44140625" customWidth="1"/>
    <col min="2309" max="2309" width="28.109375" customWidth="1"/>
    <col min="2310" max="2310" width="31.109375" customWidth="1"/>
    <col min="2311" max="2313" width="16.6640625" customWidth="1"/>
    <col min="2314" max="2314" width="17.5546875" customWidth="1"/>
    <col min="2561" max="2561" width="8.109375" customWidth="1"/>
    <col min="2562" max="2562" width="85.109375" customWidth="1"/>
    <col min="2563" max="2563" width="27.88671875" customWidth="1"/>
    <col min="2564" max="2564" width="31.44140625" customWidth="1"/>
    <col min="2565" max="2565" width="28.109375" customWidth="1"/>
    <col min="2566" max="2566" width="31.109375" customWidth="1"/>
    <col min="2567" max="2569" width="16.6640625" customWidth="1"/>
    <col min="2570" max="2570" width="17.5546875" customWidth="1"/>
    <col min="2817" max="2817" width="8.109375" customWidth="1"/>
    <col min="2818" max="2818" width="85.109375" customWidth="1"/>
    <col min="2819" max="2819" width="27.88671875" customWidth="1"/>
    <col min="2820" max="2820" width="31.44140625" customWidth="1"/>
    <col min="2821" max="2821" width="28.109375" customWidth="1"/>
    <col min="2822" max="2822" width="31.109375" customWidth="1"/>
    <col min="2823" max="2825" width="16.6640625" customWidth="1"/>
    <col min="2826" max="2826" width="17.5546875" customWidth="1"/>
    <col min="3073" max="3073" width="8.109375" customWidth="1"/>
    <col min="3074" max="3074" width="85.109375" customWidth="1"/>
    <col min="3075" max="3075" width="27.88671875" customWidth="1"/>
    <col min="3076" max="3076" width="31.44140625" customWidth="1"/>
    <col min="3077" max="3077" width="28.109375" customWidth="1"/>
    <col min="3078" max="3078" width="31.109375" customWidth="1"/>
    <col min="3079" max="3081" width="16.6640625" customWidth="1"/>
    <col min="3082" max="3082" width="17.5546875" customWidth="1"/>
    <col min="3329" max="3329" width="8.109375" customWidth="1"/>
    <col min="3330" max="3330" width="85.109375" customWidth="1"/>
    <col min="3331" max="3331" width="27.88671875" customWidth="1"/>
    <col min="3332" max="3332" width="31.44140625" customWidth="1"/>
    <col min="3333" max="3333" width="28.109375" customWidth="1"/>
    <col min="3334" max="3334" width="31.109375" customWidth="1"/>
    <col min="3335" max="3337" width="16.6640625" customWidth="1"/>
    <col min="3338" max="3338" width="17.5546875" customWidth="1"/>
    <col min="3585" max="3585" width="8.109375" customWidth="1"/>
    <col min="3586" max="3586" width="85.109375" customWidth="1"/>
    <col min="3587" max="3587" width="27.88671875" customWidth="1"/>
    <col min="3588" max="3588" width="31.44140625" customWidth="1"/>
    <col min="3589" max="3589" width="28.109375" customWidth="1"/>
    <col min="3590" max="3590" width="31.109375" customWidth="1"/>
    <col min="3591" max="3593" width="16.6640625" customWidth="1"/>
    <col min="3594" max="3594" width="17.5546875" customWidth="1"/>
    <col min="3841" max="3841" width="8.109375" customWidth="1"/>
    <col min="3842" max="3842" width="85.109375" customWidth="1"/>
    <col min="3843" max="3843" width="27.88671875" customWidth="1"/>
    <col min="3844" max="3844" width="31.44140625" customWidth="1"/>
    <col min="3845" max="3845" width="28.109375" customWidth="1"/>
    <col min="3846" max="3846" width="31.109375" customWidth="1"/>
    <col min="3847" max="3849" width="16.6640625" customWidth="1"/>
    <col min="3850" max="3850" width="17.5546875" customWidth="1"/>
    <col min="4097" max="4097" width="8.109375" customWidth="1"/>
    <col min="4098" max="4098" width="85.109375" customWidth="1"/>
    <col min="4099" max="4099" width="27.88671875" customWidth="1"/>
    <col min="4100" max="4100" width="31.44140625" customWidth="1"/>
    <col min="4101" max="4101" width="28.109375" customWidth="1"/>
    <col min="4102" max="4102" width="31.109375" customWidth="1"/>
    <col min="4103" max="4105" width="16.6640625" customWidth="1"/>
    <col min="4106" max="4106" width="17.5546875" customWidth="1"/>
    <col min="4353" max="4353" width="8.109375" customWidth="1"/>
    <col min="4354" max="4354" width="85.109375" customWidth="1"/>
    <col min="4355" max="4355" width="27.88671875" customWidth="1"/>
    <col min="4356" max="4356" width="31.44140625" customWidth="1"/>
    <col min="4357" max="4357" width="28.109375" customWidth="1"/>
    <col min="4358" max="4358" width="31.109375" customWidth="1"/>
    <col min="4359" max="4361" width="16.6640625" customWidth="1"/>
    <col min="4362" max="4362" width="17.5546875" customWidth="1"/>
    <col min="4609" max="4609" width="8.109375" customWidth="1"/>
    <col min="4610" max="4610" width="85.109375" customWidth="1"/>
    <col min="4611" max="4611" width="27.88671875" customWidth="1"/>
    <col min="4612" max="4612" width="31.44140625" customWidth="1"/>
    <col min="4613" max="4613" width="28.109375" customWidth="1"/>
    <col min="4614" max="4614" width="31.109375" customWidth="1"/>
    <col min="4615" max="4617" width="16.6640625" customWidth="1"/>
    <col min="4618" max="4618" width="17.5546875" customWidth="1"/>
    <col min="4865" max="4865" width="8.109375" customWidth="1"/>
    <col min="4866" max="4866" width="85.109375" customWidth="1"/>
    <col min="4867" max="4867" width="27.88671875" customWidth="1"/>
    <col min="4868" max="4868" width="31.44140625" customWidth="1"/>
    <col min="4869" max="4869" width="28.109375" customWidth="1"/>
    <col min="4870" max="4870" width="31.109375" customWidth="1"/>
    <col min="4871" max="4873" width="16.6640625" customWidth="1"/>
    <col min="4874" max="4874" width="17.5546875" customWidth="1"/>
    <col min="5121" max="5121" width="8.109375" customWidth="1"/>
    <col min="5122" max="5122" width="85.109375" customWidth="1"/>
    <col min="5123" max="5123" width="27.88671875" customWidth="1"/>
    <col min="5124" max="5124" width="31.44140625" customWidth="1"/>
    <col min="5125" max="5125" width="28.109375" customWidth="1"/>
    <col min="5126" max="5126" width="31.109375" customWidth="1"/>
    <col min="5127" max="5129" width="16.6640625" customWidth="1"/>
    <col min="5130" max="5130" width="17.5546875" customWidth="1"/>
    <col min="5377" max="5377" width="8.109375" customWidth="1"/>
    <col min="5378" max="5378" width="85.109375" customWidth="1"/>
    <col min="5379" max="5379" width="27.88671875" customWidth="1"/>
    <col min="5380" max="5380" width="31.44140625" customWidth="1"/>
    <col min="5381" max="5381" width="28.109375" customWidth="1"/>
    <col min="5382" max="5382" width="31.109375" customWidth="1"/>
    <col min="5383" max="5385" width="16.6640625" customWidth="1"/>
    <col min="5386" max="5386" width="17.5546875" customWidth="1"/>
    <col min="5633" max="5633" width="8.109375" customWidth="1"/>
    <col min="5634" max="5634" width="85.109375" customWidth="1"/>
    <col min="5635" max="5635" width="27.88671875" customWidth="1"/>
    <col min="5636" max="5636" width="31.44140625" customWidth="1"/>
    <col min="5637" max="5637" width="28.109375" customWidth="1"/>
    <col min="5638" max="5638" width="31.109375" customWidth="1"/>
    <col min="5639" max="5641" width="16.6640625" customWidth="1"/>
    <col min="5642" max="5642" width="17.5546875" customWidth="1"/>
    <col min="5889" max="5889" width="8.109375" customWidth="1"/>
    <col min="5890" max="5890" width="85.109375" customWidth="1"/>
    <col min="5891" max="5891" width="27.88671875" customWidth="1"/>
    <col min="5892" max="5892" width="31.44140625" customWidth="1"/>
    <col min="5893" max="5893" width="28.109375" customWidth="1"/>
    <col min="5894" max="5894" width="31.109375" customWidth="1"/>
    <col min="5895" max="5897" width="16.6640625" customWidth="1"/>
    <col min="5898" max="5898" width="17.5546875" customWidth="1"/>
    <col min="6145" max="6145" width="8.109375" customWidth="1"/>
    <col min="6146" max="6146" width="85.109375" customWidth="1"/>
    <col min="6147" max="6147" width="27.88671875" customWidth="1"/>
    <col min="6148" max="6148" width="31.44140625" customWidth="1"/>
    <col min="6149" max="6149" width="28.109375" customWidth="1"/>
    <col min="6150" max="6150" width="31.109375" customWidth="1"/>
    <col min="6151" max="6153" width="16.6640625" customWidth="1"/>
    <col min="6154" max="6154" width="17.5546875" customWidth="1"/>
    <col min="6401" max="6401" width="8.109375" customWidth="1"/>
    <col min="6402" max="6402" width="85.109375" customWidth="1"/>
    <col min="6403" max="6403" width="27.88671875" customWidth="1"/>
    <col min="6404" max="6404" width="31.44140625" customWidth="1"/>
    <col min="6405" max="6405" width="28.109375" customWidth="1"/>
    <col min="6406" max="6406" width="31.109375" customWidth="1"/>
    <col min="6407" max="6409" width="16.6640625" customWidth="1"/>
    <col min="6410" max="6410" width="17.5546875" customWidth="1"/>
    <col min="6657" max="6657" width="8.109375" customWidth="1"/>
    <col min="6658" max="6658" width="85.109375" customWidth="1"/>
    <col min="6659" max="6659" width="27.88671875" customWidth="1"/>
    <col min="6660" max="6660" width="31.44140625" customWidth="1"/>
    <col min="6661" max="6661" width="28.109375" customWidth="1"/>
    <col min="6662" max="6662" width="31.109375" customWidth="1"/>
    <col min="6663" max="6665" width="16.6640625" customWidth="1"/>
    <col min="6666" max="6666" width="17.5546875" customWidth="1"/>
    <col min="6913" max="6913" width="8.109375" customWidth="1"/>
    <col min="6914" max="6914" width="85.109375" customWidth="1"/>
    <col min="6915" max="6915" width="27.88671875" customWidth="1"/>
    <col min="6916" max="6916" width="31.44140625" customWidth="1"/>
    <col min="6917" max="6917" width="28.109375" customWidth="1"/>
    <col min="6918" max="6918" width="31.109375" customWidth="1"/>
    <col min="6919" max="6921" width="16.6640625" customWidth="1"/>
    <col min="6922" max="6922" width="17.5546875" customWidth="1"/>
    <col min="7169" max="7169" width="8.109375" customWidth="1"/>
    <col min="7170" max="7170" width="85.109375" customWidth="1"/>
    <col min="7171" max="7171" width="27.88671875" customWidth="1"/>
    <col min="7172" max="7172" width="31.44140625" customWidth="1"/>
    <col min="7173" max="7173" width="28.109375" customWidth="1"/>
    <col min="7174" max="7174" width="31.109375" customWidth="1"/>
    <col min="7175" max="7177" width="16.6640625" customWidth="1"/>
    <col min="7178" max="7178" width="17.5546875" customWidth="1"/>
    <col min="7425" max="7425" width="8.109375" customWidth="1"/>
    <col min="7426" max="7426" width="85.109375" customWidth="1"/>
    <col min="7427" max="7427" width="27.88671875" customWidth="1"/>
    <col min="7428" max="7428" width="31.44140625" customWidth="1"/>
    <col min="7429" max="7429" width="28.109375" customWidth="1"/>
    <col min="7430" max="7430" width="31.109375" customWidth="1"/>
    <col min="7431" max="7433" width="16.6640625" customWidth="1"/>
    <col min="7434" max="7434" width="17.5546875" customWidth="1"/>
    <col min="7681" max="7681" width="8.109375" customWidth="1"/>
    <col min="7682" max="7682" width="85.109375" customWidth="1"/>
    <col min="7683" max="7683" width="27.88671875" customWidth="1"/>
    <col min="7684" max="7684" width="31.44140625" customWidth="1"/>
    <col min="7685" max="7685" width="28.109375" customWidth="1"/>
    <col min="7686" max="7686" width="31.109375" customWidth="1"/>
    <col min="7687" max="7689" width="16.6640625" customWidth="1"/>
    <col min="7690" max="7690" width="17.5546875" customWidth="1"/>
    <col min="7937" max="7937" width="8.109375" customWidth="1"/>
    <col min="7938" max="7938" width="85.109375" customWidth="1"/>
    <col min="7939" max="7939" width="27.88671875" customWidth="1"/>
    <col min="7940" max="7940" width="31.44140625" customWidth="1"/>
    <col min="7941" max="7941" width="28.109375" customWidth="1"/>
    <col min="7942" max="7942" width="31.109375" customWidth="1"/>
    <col min="7943" max="7945" width="16.6640625" customWidth="1"/>
    <col min="7946" max="7946" width="17.5546875" customWidth="1"/>
    <col min="8193" max="8193" width="8.109375" customWidth="1"/>
    <col min="8194" max="8194" width="85.109375" customWidth="1"/>
    <col min="8195" max="8195" width="27.88671875" customWidth="1"/>
    <col min="8196" max="8196" width="31.44140625" customWidth="1"/>
    <col min="8197" max="8197" width="28.109375" customWidth="1"/>
    <col min="8198" max="8198" width="31.109375" customWidth="1"/>
    <col min="8199" max="8201" width="16.6640625" customWidth="1"/>
    <col min="8202" max="8202" width="17.5546875" customWidth="1"/>
    <col min="8449" max="8449" width="8.109375" customWidth="1"/>
    <col min="8450" max="8450" width="85.109375" customWidth="1"/>
    <col min="8451" max="8451" width="27.88671875" customWidth="1"/>
    <col min="8452" max="8452" width="31.44140625" customWidth="1"/>
    <col min="8453" max="8453" width="28.109375" customWidth="1"/>
    <col min="8454" max="8454" width="31.109375" customWidth="1"/>
    <col min="8455" max="8457" width="16.6640625" customWidth="1"/>
    <col min="8458" max="8458" width="17.5546875" customWidth="1"/>
    <col min="8705" max="8705" width="8.109375" customWidth="1"/>
    <col min="8706" max="8706" width="85.109375" customWidth="1"/>
    <col min="8707" max="8707" width="27.88671875" customWidth="1"/>
    <col min="8708" max="8708" width="31.44140625" customWidth="1"/>
    <col min="8709" max="8709" width="28.109375" customWidth="1"/>
    <col min="8710" max="8710" width="31.109375" customWidth="1"/>
    <col min="8711" max="8713" width="16.6640625" customWidth="1"/>
    <col min="8714" max="8714" width="17.5546875" customWidth="1"/>
    <col min="8961" max="8961" width="8.109375" customWidth="1"/>
    <col min="8962" max="8962" width="85.109375" customWidth="1"/>
    <col min="8963" max="8963" width="27.88671875" customWidth="1"/>
    <col min="8964" max="8964" width="31.44140625" customWidth="1"/>
    <col min="8965" max="8965" width="28.109375" customWidth="1"/>
    <col min="8966" max="8966" width="31.109375" customWidth="1"/>
    <col min="8967" max="8969" width="16.6640625" customWidth="1"/>
    <col min="8970" max="8970" width="17.5546875" customWidth="1"/>
    <col min="9217" max="9217" width="8.109375" customWidth="1"/>
    <col min="9218" max="9218" width="85.109375" customWidth="1"/>
    <col min="9219" max="9219" width="27.88671875" customWidth="1"/>
    <col min="9220" max="9220" width="31.44140625" customWidth="1"/>
    <col min="9221" max="9221" width="28.109375" customWidth="1"/>
    <col min="9222" max="9222" width="31.109375" customWidth="1"/>
    <col min="9223" max="9225" width="16.6640625" customWidth="1"/>
    <col min="9226" max="9226" width="17.5546875" customWidth="1"/>
    <col min="9473" max="9473" width="8.109375" customWidth="1"/>
    <col min="9474" max="9474" width="85.109375" customWidth="1"/>
    <col min="9475" max="9475" width="27.88671875" customWidth="1"/>
    <col min="9476" max="9476" width="31.44140625" customWidth="1"/>
    <col min="9477" max="9477" width="28.109375" customWidth="1"/>
    <col min="9478" max="9478" width="31.109375" customWidth="1"/>
    <col min="9479" max="9481" width="16.6640625" customWidth="1"/>
    <col min="9482" max="9482" width="17.5546875" customWidth="1"/>
    <col min="9729" max="9729" width="8.109375" customWidth="1"/>
    <col min="9730" max="9730" width="85.109375" customWidth="1"/>
    <col min="9731" max="9731" width="27.88671875" customWidth="1"/>
    <col min="9732" max="9732" width="31.44140625" customWidth="1"/>
    <col min="9733" max="9733" width="28.109375" customWidth="1"/>
    <col min="9734" max="9734" width="31.109375" customWidth="1"/>
    <col min="9735" max="9737" width="16.6640625" customWidth="1"/>
    <col min="9738" max="9738" width="17.5546875" customWidth="1"/>
    <col min="9985" max="9985" width="8.109375" customWidth="1"/>
    <col min="9986" max="9986" width="85.109375" customWidth="1"/>
    <col min="9987" max="9987" width="27.88671875" customWidth="1"/>
    <col min="9988" max="9988" width="31.44140625" customWidth="1"/>
    <col min="9989" max="9989" width="28.109375" customWidth="1"/>
    <col min="9990" max="9990" width="31.109375" customWidth="1"/>
    <col min="9991" max="9993" width="16.6640625" customWidth="1"/>
    <col min="9994" max="9994" width="17.5546875" customWidth="1"/>
    <col min="10241" max="10241" width="8.109375" customWidth="1"/>
    <col min="10242" max="10242" width="85.109375" customWidth="1"/>
    <col min="10243" max="10243" width="27.88671875" customWidth="1"/>
    <col min="10244" max="10244" width="31.44140625" customWidth="1"/>
    <col min="10245" max="10245" width="28.109375" customWidth="1"/>
    <col min="10246" max="10246" width="31.109375" customWidth="1"/>
    <col min="10247" max="10249" width="16.6640625" customWidth="1"/>
    <col min="10250" max="10250" width="17.5546875" customWidth="1"/>
    <col min="10497" max="10497" width="8.109375" customWidth="1"/>
    <col min="10498" max="10498" width="85.109375" customWidth="1"/>
    <col min="10499" max="10499" width="27.88671875" customWidth="1"/>
    <col min="10500" max="10500" width="31.44140625" customWidth="1"/>
    <col min="10501" max="10501" width="28.109375" customWidth="1"/>
    <col min="10502" max="10502" width="31.109375" customWidth="1"/>
    <col min="10503" max="10505" width="16.6640625" customWidth="1"/>
    <col min="10506" max="10506" width="17.5546875" customWidth="1"/>
    <col min="10753" max="10753" width="8.109375" customWidth="1"/>
    <col min="10754" max="10754" width="85.109375" customWidth="1"/>
    <col min="10755" max="10755" width="27.88671875" customWidth="1"/>
    <col min="10756" max="10756" width="31.44140625" customWidth="1"/>
    <col min="10757" max="10757" width="28.109375" customWidth="1"/>
    <col min="10758" max="10758" width="31.109375" customWidth="1"/>
    <col min="10759" max="10761" width="16.6640625" customWidth="1"/>
    <col min="10762" max="10762" width="17.5546875" customWidth="1"/>
    <col min="11009" max="11009" width="8.109375" customWidth="1"/>
    <col min="11010" max="11010" width="85.109375" customWidth="1"/>
    <col min="11011" max="11011" width="27.88671875" customWidth="1"/>
    <col min="11012" max="11012" width="31.44140625" customWidth="1"/>
    <col min="11013" max="11013" width="28.109375" customWidth="1"/>
    <col min="11014" max="11014" width="31.109375" customWidth="1"/>
    <col min="11015" max="11017" width="16.6640625" customWidth="1"/>
    <col min="11018" max="11018" width="17.5546875" customWidth="1"/>
    <col min="11265" max="11265" width="8.109375" customWidth="1"/>
    <col min="11266" max="11266" width="85.109375" customWidth="1"/>
    <col min="11267" max="11267" width="27.88671875" customWidth="1"/>
    <col min="11268" max="11268" width="31.44140625" customWidth="1"/>
    <col min="11269" max="11269" width="28.109375" customWidth="1"/>
    <col min="11270" max="11270" width="31.109375" customWidth="1"/>
    <col min="11271" max="11273" width="16.6640625" customWidth="1"/>
    <col min="11274" max="11274" width="17.5546875" customWidth="1"/>
    <col min="11521" max="11521" width="8.109375" customWidth="1"/>
    <col min="11522" max="11522" width="85.109375" customWidth="1"/>
    <col min="11523" max="11523" width="27.88671875" customWidth="1"/>
    <col min="11524" max="11524" width="31.44140625" customWidth="1"/>
    <col min="11525" max="11525" width="28.109375" customWidth="1"/>
    <col min="11526" max="11526" width="31.109375" customWidth="1"/>
    <col min="11527" max="11529" width="16.6640625" customWidth="1"/>
    <col min="11530" max="11530" width="17.5546875" customWidth="1"/>
    <col min="11777" max="11777" width="8.109375" customWidth="1"/>
    <col min="11778" max="11778" width="85.109375" customWidth="1"/>
    <col min="11779" max="11779" width="27.88671875" customWidth="1"/>
    <col min="11780" max="11780" width="31.44140625" customWidth="1"/>
    <col min="11781" max="11781" width="28.109375" customWidth="1"/>
    <col min="11782" max="11782" width="31.109375" customWidth="1"/>
    <col min="11783" max="11785" width="16.6640625" customWidth="1"/>
    <col min="11786" max="11786" width="17.5546875" customWidth="1"/>
    <col min="12033" max="12033" width="8.109375" customWidth="1"/>
    <col min="12034" max="12034" width="85.109375" customWidth="1"/>
    <col min="12035" max="12035" width="27.88671875" customWidth="1"/>
    <col min="12036" max="12036" width="31.44140625" customWidth="1"/>
    <col min="12037" max="12037" width="28.109375" customWidth="1"/>
    <col min="12038" max="12038" width="31.109375" customWidth="1"/>
    <col min="12039" max="12041" width="16.6640625" customWidth="1"/>
    <col min="12042" max="12042" width="17.5546875" customWidth="1"/>
    <col min="12289" max="12289" width="8.109375" customWidth="1"/>
    <col min="12290" max="12290" width="85.109375" customWidth="1"/>
    <col min="12291" max="12291" width="27.88671875" customWidth="1"/>
    <col min="12292" max="12292" width="31.44140625" customWidth="1"/>
    <col min="12293" max="12293" width="28.109375" customWidth="1"/>
    <col min="12294" max="12294" width="31.109375" customWidth="1"/>
    <col min="12295" max="12297" width="16.6640625" customWidth="1"/>
    <col min="12298" max="12298" width="17.5546875" customWidth="1"/>
    <col min="12545" max="12545" width="8.109375" customWidth="1"/>
    <col min="12546" max="12546" width="85.109375" customWidth="1"/>
    <col min="12547" max="12547" width="27.88671875" customWidth="1"/>
    <col min="12548" max="12548" width="31.44140625" customWidth="1"/>
    <col min="12549" max="12549" width="28.109375" customWidth="1"/>
    <col min="12550" max="12550" width="31.109375" customWidth="1"/>
    <col min="12551" max="12553" width="16.6640625" customWidth="1"/>
    <col min="12554" max="12554" width="17.5546875" customWidth="1"/>
    <col min="12801" max="12801" width="8.109375" customWidth="1"/>
    <col min="12802" max="12802" width="85.109375" customWidth="1"/>
    <col min="12803" max="12803" width="27.88671875" customWidth="1"/>
    <col min="12804" max="12804" width="31.44140625" customWidth="1"/>
    <col min="12805" max="12805" width="28.109375" customWidth="1"/>
    <col min="12806" max="12806" width="31.109375" customWidth="1"/>
    <col min="12807" max="12809" width="16.6640625" customWidth="1"/>
    <col min="12810" max="12810" width="17.5546875" customWidth="1"/>
    <col min="13057" max="13057" width="8.109375" customWidth="1"/>
    <col min="13058" max="13058" width="85.109375" customWidth="1"/>
    <col min="13059" max="13059" width="27.88671875" customWidth="1"/>
    <col min="13060" max="13060" width="31.44140625" customWidth="1"/>
    <col min="13061" max="13061" width="28.109375" customWidth="1"/>
    <col min="13062" max="13062" width="31.109375" customWidth="1"/>
    <col min="13063" max="13065" width="16.6640625" customWidth="1"/>
    <col min="13066" max="13066" width="17.5546875" customWidth="1"/>
    <col min="13313" max="13313" width="8.109375" customWidth="1"/>
    <col min="13314" max="13314" width="85.109375" customWidth="1"/>
    <col min="13315" max="13315" width="27.88671875" customWidth="1"/>
    <col min="13316" max="13316" width="31.44140625" customWidth="1"/>
    <col min="13317" max="13317" width="28.109375" customWidth="1"/>
    <col min="13318" max="13318" width="31.109375" customWidth="1"/>
    <col min="13319" max="13321" width="16.6640625" customWidth="1"/>
    <col min="13322" max="13322" width="17.5546875" customWidth="1"/>
    <col min="13569" max="13569" width="8.109375" customWidth="1"/>
    <col min="13570" max="13570" width="85.109375" customWidth="1"/>
    <col min="13571" max="13571" width="27.88671875" customWidth="1"/>
    <col min="13572" max="13572" width="31.44140625" customWidth="1"/>
    <col min="13573" max="13573" width="28.109375" customWidth="1"/>
    <col min="13574" max="13574" width="31.109375" customWidth="1"/>
    <col min="13575" max="13577" width="16.6640625" customWidth="1"/>
    <col min="13578" max="13578" width="17.5546875" customWidth="1"/>
    <col min="13825" max="13825" width="8.109375" customWidth="1"/>
    <col min="13826" max="13826" width="85.109375" customWidth="1"/>
    <col min="13827" max="13827" width="27.88671875" customWidth="1"/>
    <col min="13828" max="13828" width="31.44140625" customWidth="1"/>
    <col min="13829" max="13829" width="28.109375" customWidth="1"/>
    <col min="13830" max="13830" width="31.109375" customWidth="1"/>
    <col min="13831" max="13833" width="16.6640625" customWidth="1"/>
    <col min="13834" max="13834" width="17.5546875" customWidth="1"/>
    <col min="14081" max="14081" width="8.109375" customWidth="1"/>
    <col min="14082" max="14082" width="85.109375" customWidth="1"/>
    <col min="14083" max="14083" width="27.88671875" customWidth="1"/>
    <col min="14084" max="14084" width="31.44140625" customWidth="1"/>
    <col min="14085" max="14085" width="28.109375" customWidth="1"/>
    <col min="14086" max="14086" width="31.109375" customWidth="1"/>
    <col min="14087" max="14089" width="16.6640625" customWidth="1"/>
    <col min="14090" max="14090" width="17.5546875" customWidth="1"/>
    <col min="14337" max="14337" width="8.109375" customWidth="1"/>
    <col min="14338" max="14338" width="85.109375" customWidth="1"/>
    <col min="14339" max="14339" width="27.88671875" customWidth="1"/>
    <col min="14340" max="14340" width="31.44140625" customWidth="1"/>
    <col min="14341" max="14341" width="28.109375" customWidth="1"/>
    <col min="14342" max="14342" width="31.109375" customWidth="1"/>
    <col min="14343" max="14345" width="16.6640625" customWidth="1"/>
    <col min="14346" max="14346" width="17.5546875" customWidth="1"/>
    <col min="14593" max="14593" width="8.109375" customWidth="1"/>
    <col min="14594" max="14594" width="85.109375" customWidth="1"/>
    <col min="14595" max="14595" width="27.88671875" customWidth="1"/>
    <col min="14596" max="14596" width="31.44140625" customWidth="1"/>
    <col min="14597" max="14597" width="28.109375" customWidth="1"/>
    <col min="14598" max="14598" width="31.109375" customWidth="1"/>
    <col min="14599" max="14601" width="16.6640625" customWidth="1"/>
    <col min="14602" max="14602" width="17.5546875" customWidth="1"/>
    <col min="14849" max="14849" width="8.109375" customWidth="1"/>
    <col min="14850" max="14850" width="85.109375" customWidth="1"/>
    <col min="14851" max="14851" width="27.88671875" customWidth="1"/>
    <col min="14852" max="14852" width="31.44140625" customWidth="1"/>
    <col min="14853" max="14853" width="28.109375" customWidth="1"/>
    <col min="14854" max="14854" width="31.109375" customWidth="1"/>
    <col min="14855" max="14857" width="16.6640625" customWidth="1"/>
    <col min="14858" max="14858" width="17.5546875" customWidth="1"/>
    <col min="15105" max="15105" width="8.109375" customWidth="1"/>
    <col min="15106" max="15106" width="85.109375" customWidth="1"/>
    <col min="15107" max="15107" width="27.88671875" customWidth="1"/>
    <col min="15108" max="15108" width="31.44140625" customWidth="1"/>
    <col min="15109" max="15109" width="28.109375" customWidth="1"/>
    <col min="15110" max="15110" width="31.109375" customWidth="1"/>
    <col min="15111" max="15113" width="16.6640625" customWidth="1"/>
    <col min="15114" max="15114" width="17.5546875" customWidth="1"/>
    <col min="15361" max="15361" width="8.109375" customWidth="1"/>
    <col min="15362" max="15362" width="85.109375" customWidth="1"/>
    <col min="15363" max="15363" width="27.88671875" customWidth="1"/>
    <col min="15364" max="15364" width="31.44140625" customWidth="1"/>
    <col min="15365" max="15365" width="28.109375" customWidth="1"/>
    <col min="15366" max="15366" width="31.109375" customWidth="1"/>
    <col min="15367" max="15369" width="16.6640625" customWidth="1"/>
    <col min="15370" max="15370" width="17.5546875" customWidth="1"/>
    <col min="15617" max="15617" width="8.109375" customWidth="1"/>
    <col min="15618" max="15618" width="85.109375" customWidth="1"/>
    <col min="15619" max="15619" width="27.88671875" customWidth="1"/>
    <col min="15620" max="15620" width="31.44140625" customWidth="1"/>
    <col min="15621" max="15621" width="28.109375" customWidth="1"/>
    <col min="15622" max="15622" width="31.109375" customWidth="1"/>
    <col min="15623" max="15625" width="16.6640625" customWidth="1"/>
    <col min="15626" max="15626" width="17.5546875" customWidth="1"/>
    <col min="15873" max="15873" width="8.109375" customWidth="1"/>
    <col min="15874" max="15874" width="85.109375" customWidth="1"/>
    <col min="15875" max="15875" width="27.88671875" customWidth="1"/>
    <col min="15876" max="15876" width="31.44140625" customWidth="1"/>
    <col min="15877" max="15877" width="28.109375" customWidth="1"/>
    <col min="15878" max="15878" width="31.109375" customWidth="1"/>
    <col min="15879" max="15881" width="16.6640625" customWidth="1"/>
    <col min="15882" max="15882" width="17.5546875" customWidth="1"/>
    <col min="16129" max="16129" width="8.109375" customWidth="1"/>
    <col min="16130" max="16130" width="85.109375" customWidth="1"/>
    <col min="16131" max="16131" width="27.88671875" customWidth="1"/>
    <col min="16132" max="16132" width="31.44140625" customWidth="1"/>
    <col min="16133" max="16133" width="28.109375" customWidth="1"/>
    <col min="16134" max="16134" width="31.109375" customWidth="1"/>
    <col min="16135" max="16137" width="16.6640625" customWidth="1"/>
    <col min="16138" max="16138" width="17.5546875" customWidth="1"/>
  </cols>
  <sheetData>
    <row r="1" spans="1:13" x14ac:dyDescent="0.3">
      <c r="F1" t="s">
        <v>436</v>
      </c>
    </row>
    <row r="3" spans="1:13" ht="20.399999999999999" customHeight="1" x14ac:dyDescent="0.3">
      <c r="A3" s="1160" t="s">
        <v>588</v>
      </c>
      <c r="B3" s="1160"/>
      <c r="C3" s="1160"/>
      <c r="D3" s="1160"/>
      <c r="E3" s="1160"/>
      <c r="F3" s="1160"/>
    </row>
    <row r="4" spans="1:13" ht="27" customHeight="1" x14ac:dyDescent="0.3">
      <c r="A4" t="s">
        <v>1145</v>
      </c>
    </row>
    <row r="5" spans="1:13" ht="19.5" customHeight="1" x14ac:dyDescent="0.3">
      <c r="A5" t="s">
        <v>458</v>
      </c>
    </row>
    <row r="6" spans="1:13" ht="39.75" customHeight="1" x14ac:dyDescent="0.3">
      <c r="A6" s="1160" t="s">
        <v>486</v>
      </c>
      <c r="B6" s="1160"/>
      <c r="C6" s="1160"/>
      <c r="D6" s="1160"/>
      <c r="E6" s="1160"/>
    </row>
    <row r="7" spans="1:13" ht="17.25" customHeight="1" x14ac:dyDescent="0.3">
      <c r="A7" t="s">
        <v>281</v>
      </c>
    </row>
    <row r="9" spans="1:13" x14ac:dyDescent="0.3">
      <c r="A9" s="1160" t="s">
        <v>282</v>
      </c>
      <c r="B9" s="1160" t="s">
        <v>297</v>
      </c>
      <c r="C9" s="1160" t="s">
        <v>366</v>
      </c>
      <c r="D9" s="1160"/>
      <c r="E9" s="1160" t="s">
        <v>367</v>
      </c>
      <c r="F9" s="1160"/>
    </row>
    <row r="10" spans="1:13" x14ac:dyDescent="0.3">
      <c r="A10" s="1160"/>
      <c r="B10" s="1160"/>
      <c r="C10" t="s">
        <v>375</v>
      </c>
      <c r="D10" t="s">
        <v>376</v>
      </c>
      <c r="E10" t="s">
        <v>375</v>
      </c>
      <c r="F10" t="s">
        <v>376</v>
      </c>
    </row>
    <row r="11" spans="1:13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550</v>
      </c>
      <c r="J11" t="s">
        <v>551</v>
      </c>
      <c r="L11" t="s">
        <v>1017</v>
      </c>
    </row>
    <row r="12" spans="1:13" ht="21" customHeight="1" x14ac:dyDescent="0.3">
      <c r="A12" s="1160" t="s">
        <v>1040</v>
      </c>
      <c r="B12" s="1160"/>
      <c r="C12" s="1160"/>
      <c r="D12" s="1160"/>
      <c r="E12" s="1160"/>
      <c r="F12" s="1160"/>
      <c r="L12" t="s">
        <v>1012</v>
      </c>
      <c r="M12" t="s">
        <v>1013</v>
      </c>
    </row>
    <row r="13" spans="1:13" ht="21.6" customHeight="1" x14ac:dyDescent="0.3">
      <c r="A13">
        <v>1</v>
      </c>
      <c r="B13" t="s">
        <v>377</v>
      </c>
      <c r="C13" t="s">
        <v>305</v>
      </c>
      <c r="D13">
        <f>SUM(D14:D16)</f>
        <v>0</v>
      </c>
      <c r="E13" t="s">
        <v>305</v>
      </c>
      <c r="F13">
        <f>SUM(F14:F16)</f>
        <v>0</v>
      </c>
    </row>
    <row r="14" spans="1:13" x14ac:dyDescent="0.3">
      <c r="B14" t="s">
        <v>378</v>
      </c>
      <c r="I14">
        <f>F14-H14</f>
        <v>0</v>
      </c>
      <c r="J14">
        <f>F14-G14</f>
        <v>0</v>
      </c>
    </row>
    <row r="15" spans="1:13" x14ac:dyDescent="0.3">
      <c r="B15" t="s">
        <v>478</v>
      </c>
      <c r="I15">
        <f>F15-H15</f>
        <v>0</v>
      </c>
      <c r="J15">
        <f t="shared" ref="J15:J33" si="0">F15-G15</f>
        <v>0</v>
      </c>
    </row>
    <row r="16" spans="1:13" x14ac:dyDescent="0.3">
      <c r="I16">
        <f>F16-H16</f>
        <v>0</v>
      </c>
      <c r="J16">
        <f t="shared" si="0"/>
        <v>0</v>
      </c>
    </row>
    <row r="17" spans="1:10" ht="39.75" customHeight="1" x14ac:dyDescent="0.3">
      <c r="A17">
        <v>2</v>
      </c>
      <c r="B17" t="s">
        <v>379</v>
      </c>
      <c r="C17" t="s">
        <v>305</v>
      </c>
      <c r="D17">
        <f>SUM(D18:D20)</f>
        <v>0</v>
      </c>
      <c r="E17" t="s">
        <v>305</v>
      </c>
      <c r="F17">
        <f>SUM(F18:F20)</f>
        <v>0</v>
      </c>
    </row>
    <row r="18" spans="1:10" x14ac:dyDescent="0.3">
      <c r="B18" t="s">
        <v>199</v>
      </c>
      <c r="I18">
        <f>F18-H18</f>
        <v>0</v>
      </c>
      <c r="J18">
        <f t="shared" si="0"/>
        <v>0</v>
      </c>
    </row>
    <row r="19" spans="1:10" x14ac:dyDescent="0.3">
      <c r="I19">
        <f>F19-H19</f>
        <v>0</v>
      </c>
      <c r="J19">
        <f t="shared" si="0"/>
        <v>0</v>
      </c>
    </row>
    <row r="20" spans="1:10" x14ac:dyDescent="0.3">
      <c r="I20">
        <f>F20-H20</f>
        <v>0</v>
      </c>
      <c r="J20">
        <f t="shared" si="0"/>
        <v>0</v>
      </c>
    </row>
    <row r="21" spans="1:10" ht="21.6" customHeight="1" x14ac:dyDescent="0.3">
      <c r="A21">
        <v>3</v>
      </c>
      <c r="B21" t="s">
        <v>380</v>
      </c>
      <c r="C21" t="s">
        <v>305</v>
      </c>
      <c r="D21">
        <f>SUM(D22:D23)</f>
        <v>0</v>
      </c>
      <c r="E21" t="s">
        <v>305</v>
      </c>
      <c r="F21">
        <f>SUM(F22:F24)</f>
        <v>0</v>
      </c>
    </row>
    <row r="22" spans="1:10" x14ac:dyDescent="0.3">
      <c r="B22" t="s">
        <v>199</v>
      </c>
      <c r="I22">
        <f>F22-H22</f>
        <v>0</v>
      </c>
      <c r="J22">
        <f t="shared" si="0"/>
        <v>0</v>
      </c>
    </row>
    <row r="23" spans="1:10" x14ac:dyDescent="0.3">
      <c r="I23">
        <f>F23-H23</f>
        <v>0</v>
      </c>
      <c r="J23">
        <f t="shared" si="0"/>
        <v>0</v>
      </c>
    </row>
    <row r="24" spans="1:10" x14ac:dyDescent="0.3">
      <c r="I24">
        <f>F24-H24</f>
        <v>0</v>
      </c>
      <c r="J24">
        <f t="shared" si="0"/>
        <v>0</v>
      </c>
    </row>
    <row r="25" spans="1:10" ht="21.6" customHeight="1" x14ac:dyDescent="0.3">
      <c r="A25">
        <v>4</v>
      </c>
      <c r="B25" t="s">
        <v>381</v>
      </c>
      <c r="C25" t="s">
        <v>305</v>
      </c>
      <c r="D25">
        <f>SUM(D26:D59)</f>
        <v>0</v>
      </c>
      <c r="E25" t="s">
        <v>305</v>
      </c>
      <c r="F25">
        <f>SUM(F27:F80)</f>
        <v>0</v>
      </c>
    </row>
    <row r="26" spans="1:10" x14ac:dyDescent="0.3">
      <c r="B26" t="s">
        <v>199</v>
      </c>
      <c r="I26">
        <f t="shared" ref="I26:I33" si="1">F26-H26</f>
        <v>0</v>
      </c>
      <c r="J26">
        <f t="shared" si="0"/>
        <v>0</v>
      </c>
    </row>
    <row r="27" spans="1:10" x14ac:dyDescent="0.3">
      <c r="B27" t="s">
        <v>479</v>
      </c>
      <c r="I27">
        <f t="shared" si="1"/>
        <v>0</v>
      </c>
      <c r="J27">
        <f t="shared" si="0"/>
        <v>0</v>
      </c>
    </row>
    <row r="28" spans="1:10" x14ac:dyDescent="0.3">
      <c r="B28" t="s">
        <v>480</v>
      </c>
      <c r="I28">
        <f t="shared" si="1"/>
        <v>0</v>
      </c>
      <c r="J28">
        <f t="shared" si="0"/>
        <v>0</v>
      </c>
    </row>
    <row r="29" spans="1:10" x14ac:dyDescent="0.3">
      <c r="B29" t="s">
        <v>553</v>
      </c>
      <c r="I29">
        <f t="shared" si="1"/>
        <v>0</v>
      </c>
      <c r="J29">
        <f t="shared" si="0"/>
        <v>0</v>
      </c>
    </row>
    <row r="30" spans="1:10" x14ac:dyDescent="0.3">
      <c r="B30" t="s">
        <v>554</v>
      </c>
      <c r="I30">
        <f t="shared" si="1"/>
        <v>0</v>
      </c>
      <c r="J30">
        <f t="shared" si="0"/>
        <v>0</v>
      </c>
    </row>
    <row r="31" spans="1:10" x14ac:dyDescent="0.3">
      <c r="B31" t="s">
        <v>555</v>
      </c>
      <c r="I31">
        <f t="shared" si="1"/>
        <v>0</v>
      </c>
      <c r="J31">
        <f t="shared" si="0"/>
        <v>0</v>
      </c>
    </row>
    <row r="32" spans="1:10" x14ac:dyDescent="0.3">
      <c r="B32" t="s">
        <v>556</v>
      </c>
      <c r="I32">
        <f t="shared" si="1"/>
        <v>0</v>
      </c>
      <c r="J32">
        <f t="shared" si="0"/>
        <v>0</v>
      </c>
    </row>
    <row r="33" spans="2:10" x14ac:dyDescent="0.3">
      <c r="B33" t="s">
        <v>557</v>
      </c>
      <c r="I33">
        <f t="shared" si="1"/>
        <v>0</v>
      </c>
      <c r="J33">
        <f t="shared" si="0"/>
        <v>0</v>
      </c>
    </row>
    <row r="34" spans="2:10" x14ac:dyDescent="0.3">
      <c r="B34" t="s">
        <v>558</v>
      </c>
    </row>
    <row r="35" spans="2:10" x14ac:dyDescent="0.3">
      <c r="B35" t="s">
        <v>559</v>
      </c>
      <c r="I35">
        <f>F35-H35</f>
        <v>0</v>
      </c>
      <c r="J35">
        <f t="shared" ref="J35:J37" si="2">F35-G35</f>
        <v>0</v>
      </c>
    </row>
    <row r="36" spans="2:10" x14ac:dyDescent="0.3">
      <c r="B36" t="s">
        <v>560</v>
      </c>
      <c r="I36">
        <f>F36-H36</f>
        <v>0</v>
      </c>
      <c r="J36">
        <f t="shared" si="2"/>
        <v>0</v>
      </c>
    </row>
    <row r="37" spans="2:10" x14ac:dyDescent="0.3">
      <c r="B37" t="s">
        <v>561</v>
      </c>
      <c r="I37">
        <f>F37-H37</f>
        <v>0</v>
      </c>
      <c r="J37">
        <f t="shared" si="2"/>
        <v>0</v>
      </c>
    </row>
    <row r="38" spans="2:10" x14ac:dyDescent="0.3">
      <c r="B38" t="s">
        <v>562</v>
      </c>
    </row>
    <row r="39" spans="2:10" x14ac:dyDescent="0.3">
      <c r="B39" t="s">
        <v>563</v>
      </c>
      <c r="I39">
        <f t="shared" ref="I39:I46" si="3">F39-H39</f>
        <v>0</v>
      </c>
      <c r="J39">
        <f t="shared" ref="J39:J46" si="4">F39-G39</f>
        <v>0</v>
      </c>
    </row>
    <row r="40" spans="2:10" x14ac:dyDescent="0.3">
      <c r="B40" t="s">
        <v>564</v>
      </c>
      <c r="I40">
        <f t="shared" si="3"/>
        <v>0</v>
      </c>
      <c r="J40">
        <f t="shared" si="4"/>
        <v>0</v>
      </c>
    </row>
    <row r="41" spans="2:10" x14ac:dyDescent="0.3">
      <c r="B41" t="s">
        <v>565</v>
      </c>
      <c r="I41">
        <f t="shared" si="3"/>
        <v>0</v>
      </c>
      <c r="J41">
        <f t="shared" si="4"/>
        <v>0</v>
      </c>
    </row>
    <row r="42" spans="2:10" x14ac:dyDescent="0.3">
      <c r="B42" t="s">
        <v>566</v>
      </c>
      <c r="I42">
        <f t="shared" si="3"/>
        <v>0</v>
      </c>
      <c r="J42">
        <f t="shared" si="4"/>
        <v>0</v>
      </c>
    </row>
    <row r="43" spans="2:10" x14ac:dyDescent="0.3">
      <c r="B43" t="s">
        <v>567</v>
      </c>
      <c r="I43">
        <f t="shared" si="3"/>
        <v>0</v>
      </c>
      <c r="J43">
        <f t="shared" si="4"/>
        <v>0</v>
      </c>
    </row>
    <row r="44" spans="2:10" x14ac:dyDescent="0.3">
      <c r="B44" t="s">
        <v>568</v>
      </c>
      <c r="I44">
        <f t="shared" si="3"/>
        <v>0</v>
      </c>
      <c r="J44">
        <f t="shared" si="4"/>
        <v>0</v>
      </c>
    </row>
    <row r="45" spans="2:10" x14ac:dyDescent="0.3">
      <c r="B45" t="s">
        <v>481</v>
      </c>
      <c r="I45">
        <f t="shared" si="3"/>
        <v>0</v>
      </c>
      <c r="J45">
        <f t="shared" si="4"/>
        <v>0</v>
      </c>
    </row>
    <row r="46" spans="2:10" x14ac:dyDescent="0.3">
      <c r="B46" t="s">
        <v>482</v>
      </c>
      <c r="I46">
        <f t="shared" si="3"/>
        <v>0</v>
      </c>
      <c r="J46">
        <f t="shared" si="4"/>
        <v>0</v>
      </c>
    </row>
    <row r="47" spans="2:10" x14ac:dyDescent="0.3">
      <c r="B47" t="s">
        <v>483</v>
      </c>
    </row>
    <row r="48" spans="2:10" x14ac:dyDescent="0.3">
      <c r="B48" t="s">
        <v>506</v>
      </c>
      <c r="I48">
        <f>F48-H48</f>
        <v>0</v>
      </c>
      <c r="J48">
        <f t="shared" ref="J48:J51" si="5">F48-G48</f>
        <v>0</v>
      </c>
    </row>
    <row r="49" spans="2:10" x14ac:dyDescent="0.3">
      <c r="B49" t="s">
        <v>569</v>
      </c>
      <c r="I49">
        <f>F49-H49</f>
        <v>0</v>
      </c>
      <c r="J49">
        <f t="shared" si="5"/>
        <v>0</v>
      </c>
    </row>
    <row r="50" spans="2:10" x14ac:dyDescent="0.3">
      <c r="B50" t="s">
        <v>504</v>
      </c>
      <c r="I50">
        <f>F50-H50</f>
        <v>0</v>
      </c>
      <c r="J50">
        <f t="shared" si="5"/>
        <v>0</v>
      </c>
    </row>
    <row r="51" spans="2:10" x14ac:dyDescent="0.3">
      <c r="B51" t="s">
        <v>570</v>
      </c>
      <c r="I51">
        <f>F51-H51</f>
        <v>0</v>
      </c>
      <c r="J51">
        <f t="shared" si="5"/>
        <v>0</v>
      </c>
    </row>
    <row r="52" spans="2:10" x14ac:dyDescent="0.3">
      <c r="B52" t="s">
        <v>571</v>
      </c>
    </row>
    <row r="53" spans="2:10" x14ac:dyDescent="0.3">
      <c r="B53" t="s">
        <v>572</v>
      </c>
      <c r="I53">
        <f t="shared" ref="I53:I78" si="6">F53-H53</f>
        <v>0</v>
      </c>
      <c r="J53">
        <f t="shared" ref="J53:J78" si="7">F53-G53</f>
        <v>0</v>
      </c>
    </row>
    <row r="54" spans="2:10" x14ac:dyDescent="0.3">
      <c r="B54" t="s">
        <v>505</v>
      </c>
      <c r="I54">
        <f t="shared" si="6"/>
        <v>0</v>
      </c>
      <c r="J54">
        <f t="shared" si="7"/>
        <v>0</v>
      </c>
    </row>
    <row r="55" spans="2:10" x14ac:dyDescent="0.3">
      <c r="B55" t="s">
        <v>573</v>
      </c>
      <c r="I55">
        <f t="shared" si="6"/>
        <v>0</v>
      </c>
      <c r="J55">
        <f t="shared" si="7"/>
        <v>0</v>
      </c>
    </row>
    <row r="56" spans="2:10" x14ac:dyDescent="0.3">
      <c r="B56" t="s">
        <v>574</v>
      </c>
      <c r="I56">
        <f t="shared" si="6"/>
        <v>0</v>
      </c>
      <c r="J56">
        <f t="shared" si="7"/>
        <v>0</v>
      </c>
    </row>
    <row r="57" spans="2:10" ht="40.5" customHeight="1" x14ac:dyDescent="0.3">
      <c r="B57" t="s">
        <v>575</v>
      </c>
      <c r="I57">
        <f t="shared" si="6"/>
        <v>0</v>
      </c>
      <c r="J57">
        <f t="shared" si="7"/>
        <v>0</v>
      </c>
    </row>
    <row r="58" spans="2:10" x14ac:dyDescent="0.3">
      <c r="B58" t="s">
        <v>576</v>
      </c>
      <c r="I58">
        <f t="shared" si="6"/>
        <v>0</v>
      </c>
      <c r="J58">
        <f t="shared" si="7"/>
        <v>0</v>
      </c>
    </row>
    <row r="59" spans="2:10" x14ac:dyDescent="0.3">
      <c r="B59" t="s">
        <v>577</v>
      </c>
      <c r="I59">
        <f t="shared" si="6"/>
        <v>0</v>
      </c>
      <c r="J59">
        <f t="shared" si="7"/>
        <v>0</v>
      </c>
    </row>
    <row r="60" spans="2:10" x14ac:dyDescent="0.3">
      <c r="B60" t="s">
        <v>578</v>
      </c>
      <c r="I60">
        <f t="shared" si="6"/>
        <v>0</v>
      </c>
      <c r="J60">
        <f t="shared" si="7"/>
        <v>0</v>
      </c>
    </row>
    <row r="61" spans="2:10" x14ac:dyDescent="0.3">
      <c r="B61" t="s">
        <v>579</v>
      </c>
      <c r="I61">
        <f t="shared" si="6"/>
        <v>0</v>
      </c>
      <c r="J61">
        <f t="shared" si="7"/>
        <v>0</v>
      </c>
    </row>
    <row r="62" spans="2:10" x14ac:dyDescent="0.3">
      <c r="B62" t="s">
        <v>580</v>
      </c>
      <c r="I62">
        <f t="shared" si="6"/>
        <v>0</v>
      </c>
      <c r="J62">
        <f t="shared" si="7"/>
        <v>0</v>
      </c>
    </row>
    <row r="63" spans="2:10" x14ac:dyDescent="0.3">
      <c r="B63" t="s">
        <v>581</v>
      </c>
      <c r="I63">
        <f t="shared" si="6"/>
        <v>0</v>
      </c>
      <c r="J63">
        <f t="shared" si="7"/>
        <v>0</v>
      </c>
    </row>
    <row r="64" spans="2:10" x14ac:dyDescent="0.3">
      <c r="B64" t="s">
        <v>582</v>
      </c>
      <c r="I64">
        <f t="shared" si="6"/>
        <v>0</v>
      </c>
      <c r="J64">
        <f t="shared" si="7"/>
        <v>0</v>
      </c>
    </row>
    <row r="65" spans="2:10" x14ac:dyDescent="0.3">
      <c r="B65" t="s">
        <v>583</v>
      </c>
      <c r="I65">
        <f t="shared" si="6"/>
        <v>0</v>
      </c>
      <c r="J65">
        <f t="shared" si="7"/>
        <v>0</v>
      </c>
    </row>
    <row r="66" spans="2:10" x14ac:dyDescent="0.3">
      <c r="B66" t="s">
        <v>584</v>
      </c>
      <c r="I66">
        <f t="shared" si="6"/>
        <v>0</v>
      </c>
      <c r="J66">
        <f t="shared" si="7"/>
        <v>0</v>
      </c>
    </row>
    <row r="67" spans="2:10" x14ac:dyDescent="0.3">
      <c r="B67" t="s">
        <v>794</v>
      </c>
      <c r="I67">
        <f t="shared" si="6"/>
        <v>0</v>
      </c>
      <c r="J67">
        <f t="shared" si="7"/>
        <v>0</v>
      </c>
    </row>
    <row r="68" spans="2:10" x14ac:dyDescent="0.3">
      <c r="B68" t="s">
        <v>1019</v>
      </c>
      <c r="I68">
        <f t="shared" si="6"/>
        <v>0</v>
      </c>
      <c r="J68">
        <f t="shared" si="7"/>
        <v>0</v>
      </c>
    </row>
    <row r="69" spans="2:10" x14ac:dyDescent="0.3">
      <c r="B69" t="s">
        <v>1020</v>
      </c>
      <c r="I69">
        <f t="shared" si="6"/>
        <v>0</v>
      </c>
      <c r="J69">
        <f t="shared" si="7"/>
        <v>0</v>
      </c>
    </row>
    <row r="70" spans="2:10" x14ac:dyDescent="0.3">
      <c r="B70" t="s">
        <v>585</v>
      </c>
      <c r="I70">
        <f t="shared" si="6"/>
        <v>0</v>
      </c>
      <c r="J70">
        <f t="shared" si="7"/>
        <v>0</v>
      </c>
    </row>
    <row r="71" spans="2:10" x14ac:dyDescent="0.3">
      <c r="B71" t="s">
        <v>586</v>
      </c>
      <c r="I71">
        <f t="shared" si="6"/>
        <v>0</v>
      </c>
      <c r="J71">
        <f t="shared" si="7"/>
        <v>0</v>
      </c>
    </row>
    <row r="72" spans="2:10" x14ac:dyDescent="0.3">
      <c r="B72" t="s">
        <v>587</v>
      </c>
      <c r="I72">
        <f t="shared" si="6"/>
        <v>0</v>
      </c>
      <c r="J72">
        <f t="shared" si="7"/>
        <v>0</v>
      </c>
    </row>
    <row r="73" spans="2:10" x14ac:dyDescent="0.3">
      <c r="B73" t="s">
        <v>1021</v>
      </c>
      <c r="I73">
        <f t="shared" si="6"/>
        <v>0</v>
      </c>
      <c r="J73">
        <f t="shared" si="7"/>
        <v>0</v>
      </c>
    </row>
    <row r="74" spans="2:10" x14ac:dyDescent="0.3">
      <c r="I74">
        <f t="shared" si="6"/>
        <v>0</v>
      </c>
      <c r="J74">
        <f t="shared" si="7"/>
        <v>0</v>
      </c>
    </row>
    <row r="75" spans="2:10" x14ac:dyDescent="0.3">
      <c r="I75">
        <f t="shared" si="6"/>
        <v>0</v>
      </c>
      <c r="J75">
        <f t="shared" si="7"/>
        <v>0</v>
      </c>
    </row>
    <row r="76" spans="2:10" x14ac:dyDescent="0.3">
      <c r="I76">
        <f t="shared" si="6"/>
        <v>0</v>
      </c>
      <c r="J76">
        <f t="shared" si="7"/>
        <v>0</v>
      </c>
    </row>
    <row r="77" spans="2:10" x14ac:dyDescent="0.3">
      <c r="I77">
        <f t="shared" si="6"/>
        <v>0</v>
      </c>
      <c r="J77">
        <f t="shared" si="7"/>
        <v>0</v>
      </c>
    </row>
    <row r="78" spans="2:10" x14ac:dyDescent="0.3">
      <c r="I78">
        <f t="shared" si="6"/>
        <v>0</v>
      </c>
      <c r="J78">
        <f t="shared" si="7"/>
        <v>0</v>
      </c>
    </row>
    <row r="79" spans="2:10" x14ac:dyDescent="0.3">
      <c r="I79">
        <f>F73-H79</f>
        <v>0</v>
      </c>
      <c r="J79">
        <f>F73-G79</f>
        <v>0</v>
      </c>
    </row>
    <row r="81" spans="1:13" ht="21" customHeight="1" x14ac:dyDescent="0.3">
      <c r="B81" t="s">
        <v>295</v>
      </c>
      <c r="C81" t="s">
        <v>305</v>
      </c>
      <c r="D81">
        <f>D25+D21+D17+D13</f>
        <v>0</v>
      </c>
      <c r="E81" t="s">
        <v>305</v>
      </c>
      <c r="F81">
        <f>F13+F17+F21+F25</f>
        <v>0</v>
      </c>
      <c r="G81" t="s">
        <v>535</v>
      </c>
      <c r="H81">
        <f t="shared" ref="H81:I81" si="8">SUM(H12:H80)</f>
        <v>0</v>
      </c>
      <c r="I81">
        <f t="shared" si="8"/>
        <v>0</v>
      </c>
      <c r="J81">
        <f>SUM(J12:J80)</f>
        <v>0</v>
      </c>
      <c r="L81">
        <f t="shared" ref="L81:M81" si="9">SUM(L12:L80)</f>
        <v>0</v>
      </c>
      <c r="M81">
        <f t="shared" si="9"/>
        <v>0</v>
      </c>
    </row>
    <row r="82" spans="1:13" ht="21" customHeight="1" x14ac:dyDescent="0.3">
      <c r="A82" s="1160" t="s">
        <v>1041</v>
      </c>
      <c r="B82" s="1160"/>
      <c r="C82" s="1160"/>
      <c r="D82" s="1160"/>
      <c r="E82" s="1160"/>
      <c r="F82" s="1160"/>
      <c r="G82" t="s">
        <v>1002</v>
      </c>
    </row>
    <row r="83" spans="1:13" ht="21.6" customHeight="1" x14ac:dyDescent="0.3">
      <c r="A83">
        <v>1</v>
      </c>
      <c r="B83" t="s">
        <v>377</v>
      </c>
      <c r="C83" t="s">
        <v>305</v>
      </c>
      <c r="D83">
        <f>SUM(D84:D86)</f>
        <v>0</v>
      </c>
      <c r="E83" t="s">
        <v>305</v>
      </c>
      <c r="F83">
        <f>SUM(F84:F86)</f>
        <v>0</v>
      </c>
    </row>
    <row r="84" spans="1:13" x14ac:dyDescent="0.3">
      <c r="B84" t="s">
        <v>378</v>
      </c>
      <c r="I84">
        <f>F84-H84</f>
        <v>0</v>
      </c>
      <c r="J84">
        <f>F84-G84</f>
        <v>0</v>
      </c>
    </row>
    <row r="85" spans="1:13" x14ac:dyDescent="0.3">
      <c r="B85" t="s">
        <v>478</v>
      </c>
      <c r="I85">
        <f>F85-H85</f>
        <v>0</v>
      </c>
      <c r="J85">
        <f t="shared" ref="J85:J86" si="10">F85-G85</f>
        <v>0</v>
      </c>
    </row>
    <row r="86" spans="1:13" x14ac:dyDescent="0.3">
      <c r="I86">
        <f>F86-H86</f>
        <v>0</v>
      </c>
      <c r="J86">
        <f t="shared" si="10"/>
        <v>0</v>
      </c>
    </row>
    <row r="87" spans="1:13" ht="39.75" customHeight="1" x14ac:dyDescent="0.3">
      <c r="A87">
        <v>2</v>
      </c>
      <c r="B87" t="s">
        <v>379</v>
      </c>
      <c r="C87" t="s">
        <v>305</v>
      </c>
      <c r="D87">
        <f>SUM(D88:D90)</f>
        <v>0</v>
      </c>
      <c r="E87" t="s">
        <v>305</v>
      </c>
      <c r="F87">
        <f>SUM(F88:F90)</f>
        <v>0</v>
      </c>
    </row>
    <row r="88" spans="1:13" x14ac:dyDescent="0.3">
      <c r="B88" t="s">
        <v>199</v>
      </c>
      <c r="I88">
        <f>F88-H88</f>
        <v>0</v>
      </c>
      <c r="J88">
        <f t="shared" ref="J88:J90" si="11">F88-G88</f>
        <v>0</v>
      </c>
    </row>
    <row r="89" spans="1:13" x14ac:dyDescent="0.3">
      <c r="I89">
        <f>F89-H89</f>
        <v>0</v>
      </c>
      <c r="J89">
        <f t="shared" si="11"/>
        <v>0</v>
      </c>
    </row>
    <row r="90" spans="1:13" x14ac:dyDescent="0.3">
      <c r="I90">
        <f>F90-H90</f>
        <v>0</v>
      </c>
      <c r="J90">
        <f t="shared" si="11"/>
        <v>0</v>
      </c>
    </row>
    <row r="91" spans="1:13" ht="21.6" customHeight="1" x14ac:dyDescent="0.3">
      <c r="A91">
        <v>3</v>
      </c>
      <c r="B91" t="s">
        <v>380</v>
      </c>
      <c r="C91" t="s">
        <v>305</v>
      </c>
      <c r="D91">
        <f>SUM(D92:D93)</f>
        <v>0</v>
      </c>
      <c r="E91" t="s">
        <v>305</v>
      </c>
      <c r="F91">
        <f>SUM(F92:F94)</f>
        <v>0</v>
      </c>
    </row>
    <row r="92" spans="1:13" x14ac:dyDescent="0.3">
      <c r="B92" t="s">
        <v>199</v>
      </c>
      <c r="I92">
        <f>F92-H92</f>
        <v>0</v>
      </c>
      <c r="J92">
        <f t="shared" ref="J92:J94" si="12">F92-G92</f>
        <v>0</v>
      </c>
    </row>
    <row r="93" spans="1:13" x14ac:dyDescent="0.3">
      <c r="I93">
        <f>F93-H93</f>
        <v>0</v>
      </c>
      <c r="J93">
        <f t="shared" si="12"/>
        <v>0</v>
      </c>
    </row>
    <row r="94" spans="1:13" x14ac:dyDescent="0.3">
      <c r="I94">
        <f>F94-H94</f>
        <v>0</v>
      </c>
      <c r="J94">
        <f t="shared" si="12"/>
        <v>0</v>
      </c>
    </row>
    <row r="95" spans="1:13" ht="21.6" customHeight="1" x14ac:dyDescent="0.3">
      <c r="A95">
        <v>4</v>
      </c>
      <c r="B95" t="s">
        <v>381</v>
      </c>
      <c r="C95" t="s">
        <v>305</v>
      </c>
      <c r="D95">
        <f>SUM(D96:D129)</f>
        <v>0</v>
      </c>
      <c r="E95" t="s">
        <v>305</v>
      </c>
      <c r="F95">
        <f>SUM(F97:F151)</f>
        <v>0</v>
      </c>
    </row>
    <row r="96" spans="1:13" x14ac:dyDescent="0.3">
      <c r="B96" t="s">
        <v>199</v>
      </c>
      <c r="I96">
        <f t="shared" ref="I96:I103" si="13">F96-H96</f>
        <v>0</v>
      </c>
      <c r="J96">
        <f t="shared" ref="J96:J103" si="14">F96-G96</f>
        <v>0</v>
      </c>
    </row>
    <row r="97" spans="2:10" x14ac:dyDescent="0.3">
      <c r="B97" t="s">
        <v>479</v>
      </c>
      <c r="I97">
        <f t="shared" si="13"/>
        <v>0</v>
      </c>
      <c r="J97">
        <f t="shared" si="14"/>
        <v>0</v>
      </c>
    </row>
    <row r="98" spans="2:10" x14ac:dyDescent="0.3">
      <c r="B98" t="s">
        <v>480</v>
      </c>
      <c r="I98">
        <f t="shared" si="13"/>
        <v>0</v>
      </c>
      <c r="J98">
        <f t="shared" si="14"/>
        <v>0</v>
      </c>
    </row>
    <row r="99" spans="2:10" x14ac:dyDescent="0.3">
      <c r="B99" t="s">
        <v>553</v>
      </c>
      <c r="I99">
        <f t="shared" si="13"/>
        <v>0</v>
      </c>
      <c r="J99">
        <f t="shared" si="14"/>
        <v>0</v>
      </c>
    </row>
    <row r="100" spans="2:10" x14ac:dyDescent="0.3">
      <c r="B100" t="s">
        <v>554</v>
      </c>
      <c r="I100">
        <f t="shared" si="13"/>
        <v>0</v>
      </c>
      <c r="J100">
        <f t="shared" si="14"/>
        <v>0</v>
      </c>
    </row>
    <row r="101" spans="2:10" x14ac:dyDescent="0.3">
      <c r="B101" t="s">
        <v>555</v>
      </c>
      <c r="I101">
        <f t="shared" si="13"/>
        <v>0</v>
      </c>
      <c r="J101">
        <f t="shared" si="14"/>
        <v>0</v>
      </c>
    </row>
    <row r="102" spans="2:10" x14ac:dyDescent="0.3">
      <c r="B102" t="s">
        <v>556</v>
      </c>
      <c r="I102">
        <f t="shared" si="13"/>
        <v>0</v>
      </c>
      <c r="J102">
        <f t="shared" si="14"/>
        <v>0</v>
      </c>
    </row>
    <row r="103" spans="2:10" x14ac:dyDescent="0.3">
      <c r="B103" t="s">
        <v>557</v>
      </c>
      <c r="I103">
        <f t="shared" si="13"/>
        <v>0</v>
      </c>
      <c r="J103">
        <f t="shared" si="14"/>
        <v>0</v>
      </c>
    </row>
    <row r="104" spans="2:10" x14ac:dyDescent="0.3">
      <c r="B104" t="s">
        <v>558</v>
      </c>
    </row>
    <row r="105" spans="2:10" x14ac:dyDescent="0.3">
      <c r="B105" t="s">
        <v>559</v>
      </c>
      <c r="I105">
        <f>F105-H105</f>
        <v>0</v>
      </c>
      <c r="J105">
        <f t="shared" ref="J105:J107" si="15">F105-G105</f>
        <v>0</v>
      </c>
    </row>
    <row r="106" spans="2:10" x14ac:dyDescent="0.3">
      <c r="B106" t="s">
        <v>560</v>
      </c>
      <c r="I106">
        <f>F106-H106</f>
        <v>0</v>
      </c>
      <c r="J106">
        <f t="shared" si="15"/>
        <v>0</v>
      </c>
    </row>
    <row r="107" spans="2:10" x14ac:dyDescent="0.3">
      <c r="B107" t="s">
        <v>561</v>
      </c>
      <c r="I107">
        <f>F107-H107</f>
        <v>0</v>
      </c>
      <c r="J107">
        <f t="shared" si="15"/>
        <v>0</v>
      </c>
    </row>
    <row r="108" spans="2:10" x14ac:dyDescent="0.3">
      <c r="B108" t="s">
        <v>562</v>
      </c>
    </row>
    <row r="109" spans="2:10" x14ac:dyDescent="0.3">
      <c r="B109" t="s">
        <v>563</v>
      </c>
      <c r="I109">
        <f t="shared" ref="I109:I116" si="16">F109-H109</f>
        <v>0</v>
      </c>
      <c r="J109">
        <f t="shared" ref="J109:J116" si="17">F109-G109</f>
        <v>0</v>
      </c>
    </row>
    <row r="110" spans="2:10" x14ac:dyDescent="0.3">
      <c r="B110" t="s">
        <v>564</v>
      </c>
      <c r="I110">
        <f t="shared" si="16"/>
        <v>0</v>
      </c>
      <c r="J110">
        <f t="shared" si="17"/>
        <v>0</v>
      </c>
    </row>
    <row r="111" spans="2:10" x14ac:dyDescent="0.3">
      <c r="B111" t="s">
        <v>565</v>
      </c>
      <c r="I111">
        <f t="shared" si="16"/>
        <v>0</v>
      </c>
      <c r="J111">
        <f t="shared" si="17"/>
        <v>0</v>
      </c>
    </row>
    <row r="112" spans="2:10" x14ac:dyDescent="0.3">
      <c r="B112" t="s">
        <v>566</v>
      </c>
      <c r="I112">
        <f t="shared" si="16"/>
        <v>0</v>
      </c>
      <c r="J112">
        <f t="shared" si="17"/>
        <v>0</v>
      </c>
    </row>
    <row r="113" spans="2:10" x14ac:dyDescent="0.3">
      <c r="B113" t="s">
        <v>567</v>
      </c>
      <c r="I113">
        <f t="shared" si="16"/>
        <v>0</v>
      </c>
      <c r="J113">
        <f t="shared" si="17"/>
        <v>0</v>
      </c>
    </row>
    <row r="114" spans="2:10" x14ac:dyDescent="0.3">
      <c r="B114" t="s">
        <v>568</v>
      </c>
      <c r="I114">
        <f t="shared" si="16"/>
        <v>0</v>
      </c>
      <c r="J114">
        <f t="shared" si="17"/>
        <v>0</v>
      </c>
    </row>
    <row r="115" spans="2:10" x14ac:dyDescent="0.3">
      <c r="B115" t="s">
        <v>481</v>
      </c>
      <c r="I115">
        <f t="shared" si="16"/>
        <v>0</v>
      </c>
      <c r="J115">
        <f t="shared" si="17"/>
        <v>0</v>
      </c>
    </row>
    <row r="116" spans="2:10" x14ac:dyDescent="0.3">
      <c r="B116" t="s">
        <v>482</v>
      </c>
      <c r="I116">
        <f t="shared" si="16"/>
        <v>0</v>
      </c>
      <c r="J116">
        <f t="shared" si="17"/>
        <v>0</v>
      </c>
    </row>
    <row r="117" spans="2:10" x14ac:dyDescent="0.3">
      <c r="B117" t="s">
        <v>483</v>
      </c>
    </row>
    <row r="118" spans="2:10" x14ac:dyDescent="0.3">
      <c r="B118" t="s">
        <v>506</v>
      </c>
      <c r="I118">
        <f>F118-H118</f>
        <v>0</v>
      </c>
      <c r="J118">
        <f t="shared" ref="J118:J121" si="18">F118-G118</f>
        <v>0</v>
      </c>
    </row>
    <row r="119" spans="2:10" x14ac:dyDescent="0.3">
      <c r="B119" t="s">
        <v>569</v>
      </c>
      <c r="I119">
        <f>F119-H119</f>
        <v>0</v>
      </c>
      <c r="J119">
        <f t="shared" si="18"/>
        <v>0</v>
      </c>
    </row>
    <row r="120" spans="2:10" x14ac:dyDescent="0.3">
      <c r="B120" t="s">
        <v>504</v>
      </c>
      <c r="I120">
        <f>F120-H120</f>
        <v>0</v>
      </c>
      <c r="J120">
        <f t="shared" si="18"/>
        <v>0</v>
      </c>
    </row>
    <row r="121" spans="2:10" x14ac:dyDescent="0.3">
      <c r="B121" t="s">
        <v>570</v>
      </c>
      <c r="I121">
        <f>F121-H121</f>
        <v>0</v>
      </c>
      <c r="J121">
        <f t="shared" si="18"/>
        <v>0</v>
      </c>
    </row>
    <row r="122" spans="2:10" x14ac:dyDescent="0.3">
      <c r="B122" t="s">
        <v>571</v>
      </c>
    </row>
    <row r="123" spans="2:10" x14ac:dyDescent="0.3">
      <c r="B123" t="s">
        <v>572</v>
      </c>
      <c r="I123">
        <f t="shared" ref="I123:I149" si="19">F123-H123</f>
        <v>0</v>
      </c>
      <c r="J123">
        <f t="shared" ref="J123:J149" si="20">F123-G123</f>
        <v>0</v>
      </c>
    </row>
    <row r="124" spans="2:10" x14ac:dyDescent="0.3">
      <c r="B124" t="s">
        <v>505</v>
      </c>
      <c r="I124">
        <f t="shared" si="19"/>
        <v>0</v>
      </c>
      <c r="J124">
        <f t="shared" si="20"/>
        <v>0</v>
      </c>
    </row>
    <row r="125" spans="2:10" x14ac:dyDescent="0.3">
      <c r="B125" t="s">
        <v>573</v>
      </c>
      <c r="I125">
        <f t="shared" si="19"/>
        <v>0</v>
      </c>
      <c r="J125">
        <f t="shared" si="20"/>
        <v>0</v>
      </c>
    </row>
    <row r="126" spans="2:10" x14ac:dyDescent="0.3">
      <c r="B126" t="s">
        <v>574</v>
      </c>
      <c r="I126">
        <f t="shared" si="19"/>
        <v>0</v>
      </c>
      <c r="J126">
        <f t="shared" si="20"/>
        <v>0</v>
      </c>
    </row>
    <row r="127" spans="2:10" ht="40.5" customHeight="1" x14ac:dyDescent="0.3">
      <c r="B127" t="s">
        <v>575</v>
      </c>
      <c r="I127">
        <f t="shared" si="19"/>
        <v>0</v>
      </c>
      <c r="J127">
        <f t="shared" si="20"/>
        <v>0</v>
      </c>
    </row>
    <row r="128" spans="2:10" x14ac:dyDescent="0.3">
      <c r="B128" t="s">
        <v>576</v>
      </c>
      <c r="I128">
        <f t="shared" si="19"/>
        <v>0</v>
      </c>
      <c r="J128">
        <f t="shared" si="20"/>
        <v>0</v>
      </c>
    </row>
    <row r="129" spans="2:10" x14ac:dyDescent="0.3">
      <c r="B129" t="s">
        <v>577</v>
      </c>
      <c r="I129">
        <f t="shared" si="19"/>
        <v>0</v>
      </c>
      <c r="J129">
        <f t="shared" si="20"/>
        <v>0</v>
      </c>
    </row>
    <row r="130" spans="2:10" x14ac:dyDescent="0.3">
      <c r="B130" t="s">
        <v>578</v>
      </c>
      <c r="I130">
        <f t="shared" si="19"/>
        <v>0</v>
      </c>
      <c r="J130">
        <f t="shared" si="20"/>
        <v>0</v>
      </c>
    </row>
    <row r="131" spans="2:10" x14ac:dyDescent="0.3">
      <c r="B131" t="s">
        <v>579</v>
      </c>
      <c r="I131">
        <f t="shared" si="19"/>
        <v>0</v>
      </c>
      <c r="J131">
        <f t="shared" si="20"/>
        <v>0</v>
      </c>
    </row>
    <row r="132" spans="2:10" x14ac:dyDescent="0.3">
      <c r="B132" t="s">
        <v>580</v>
      </c>
      <c r="I132">
        <f t="shared" si="19"/>
        <v>0</v>
      </c>
      <c r="J132">
        <f t="shared" si="20"/>
        <v>0</v>
      </c>
    </row>
    <row r="133" spans="2:10" x14ac:dyDescent="0.3">
      <c r="B133" t="s">
        <v>581</v>
      </c>
      <c r="I133">
        <f t="shared" si="19"/>
        <v>0</v>
      </c>
      <c r="J133">
        <f t="shared" si="20"/>
        <v>0</v>
      </c>
    </row>
    <row r="134" spans="2:10" x14ac:dyDescent="0.3">
      <c r="B134" t="s">
        <v>582</v>
      </c>
      <c r="I134">
        <f t="shared" si="19"/>
        <v>0</v>
      </c>
      <c r="J134">
        <f t="shared" si="20"/>
        <v>0</v>
      </c>
    </row>
    <row r="135" spans="2:10" x14ac:dyDescent="0.3">
      <c r="B135" t="s">
        <v>583</v>
      </c>
      <c r="I135">
        <f t="shared" si="19"/>
        <v>0</v>
      </c>
      <c r="J135">
        <f t="shared" si="20"/>
        <v>0</v>
      </c>
    </row>
    <row r="136" spans="2:10" x14ac:dyDescent="0.3">
      <c r="B136" t="s">
        <v>1022</v>
      </c>
      <c r="I136">
        <f t="shared" si="19"/>
        <v>0</v>
      </c>
      <c r="J136">
        <f t="shared" si="20"/>
        <v>0</v>
      </c>
    </row>
    <row r="137" spans="2:10" x14ac:dyDescent="0.3">
      <c r="B137" t="s">
        <v>584</v>
      </c>
      <c r="I137">
        <f t="shared" si="19"/>
        <v>0</v>
      </c>
      <c r="J137">
        <f t="shared" si="20"/>
        <v>0</v>
      </c>
    </row>
    <row r="138" spans="2:10" x14ac:dyDescent="0.3">
      <c r="B138" t="s">
        <v>794</v>
      </c>
      <c r="I138">
        <f t="shared" si="19"/>
        <v>0</v>
      </c>
      <c r="J138">
        <f t="shared" si="20"/>
        <v>0</v>
      </c>
    </row>
    <row r="139" spans="2:10" x14ac:dyDescent="0.3">
      <c r="B139" t="s">
        <v>1019</v>
      </c>
      <c r="I139">
        <f t="shared" si="19"/>
        <v>0</v>
      </c>
      <c r="J139">
        <f t="shared" si="20"/>
        <v>0</v>
      </c>
    </row>
    <row r="140" spans="2:10" x14ac:dyDescent="0.3">
      <c r="B140" t="s">
        <v>1020</v>
      </c>
      <c r="I140">
        <f t="shared" si="19"/>
        <v>0</v>
      </c>
      <c r="J140">
        <f t="shared" si="20"/>
        <v>0</v>
      </c>
    </row>
    <row r="141" spans="2:10" x14ac:dyDescent="0.3">
      <c r="B141" t="s">
        <v>585</v>
      </c>
      <c r="I141">
        <f t="shared" si="19"/>
        <v>0</v>
      </c>
      <c r="J141">
        <f t="shared" si="20"/>
        <v>0</v>
      </c>
    </row>
    <row r="142" spans="2:10" x14ac:dyDescent="0.3">
      <c r="B142" t="s">
        <v>586</v>
      </c>
      <c r="I142">
        <f t="shared" si="19"/>
        <v>0</v>
      </c>
      <c r="J142">
        <f t="shared" si="20"/>
        <v>0</v>
      </c>
    </row>
    <row r="143" spans="2:10" x14ac:dyDescent="0.3">
      <c r="B143" t="s">
        <v>587</v>
      </c>
      <c r="I143">
        <f t="shared" si="19"/>
        <v>0</v>
      </c>
      <c r="J143">
        <f t="shared" si="20"/>
        <v>0</v>
      </c>
    </row>
    <row r="144" spans="2:10" x14ac:dyDescent="0.3">
      <c r="I144">
        <f t="shared" si="19"/>
        <v>0</v>
      </c>
      <c r="J144">
        <f t="shared" si="20"/>
        <v>0</v>
      </c>
    </row>
    <row r="145" spans="1:13" x14ac:dyDescent="0.3">
      <c r="I145">
        <f t="shared" si="19"/>
        <v>0</v>
      </c>
      <c r="J145">
        <f t="shared" si="20"/>
        <v>0</v>
      </c>
    </row>
    <row r="146" spans="1:13" x14ac:dyDescent="0.3">
      <c r="I146">
        <f t="shared" si="19"/>
        <v>0</v>
      </c>
      <c r="J146">
        <f t="shared" si="20"/>
        <v>0</v>
      </c>
    </row>
    <row r="147" spans="1:13" x14ac:dyDescent="0.3">
      <c r="I147">
        <f t="shared" si="19"/>
        <v>0</v>
      </c>
      <c r="J147">
        <f t="shared" si="20"/>
        <v>0</v>
      </c>
    </row>
    <row r="148" spans="1:13" x14ac:dyDescent="0.3">
      <c r="I148">
        <f t="shared" si="19"/>
        <v>0</v>
      </c>
      <c r="J148">
        <f t="shared" si="20"/>
        <v>0</v>
      </c>
    </row>
    <row r="149" spans="1:13" x14ac:dyDescent="0.3">
      <c r="I149">
        <f t="shared" si="19"/>
        <v>0</v>
      </c>
      <c r="J149">
        <f t="shared" si="20"/>
        <v>0</v>
      </c>
    </row>
    <row r="150" spans="1:13" x14ac:dyDescent="0.3">
      <c r="I150">
        <f>F144-H150</f>
        <v>0</v>
      </c>
      <c r="J150">
        <f>F144-G150</f>
        <v>0</v>
      </c>
    </row>
    <row r="152" spans="1:13" ht="21" customHeight="1" x14ac:dyDescent="0.3">
      <c r="B152" t="s">
        <v>295</v>
      </c>
      <c r="C152" t="s">
        <v>305</v>
      </c>
      <c r="D152">
        <f>D95+D91+D87+D83</f>
        <v>0</v>
      </c>
      <c r="E152" t="s">
        <v>305</v>
      </c>
      <c r="F152">
        <f>F83+F87+F91+F95</f>
        <v>0</v>
      </c>
      <c r="G152" t="s">
        <v>536</v>
      </c>
      <c r="H152">
        <f t="shared" ref="H152" si="21">SUM(H82:H151)</f>
        <v>0</v>
      </c>
      <c r="I152">
        <f t="shared" ref="I152" si="22">SUM(I82:I151)</f>
        <v>0</v>
      </c>
      <c r="J152">
        <f>SUM(J82:J151)</f>
        <v>0</v>
      </c>
      <c r="L152">
        <f t="shared" ref="L152:M152" si="23">SUM(L82:L151)</f>
        <v>0</v>
      </c>
      <c r="M152">
        <f t="shared" si="23"/>
        <v>0</v>
      </c>
    </row>
    <row r="153" spans="1:13" x14ac:dyDescent="0.3">
      <c r="G153" t="s">
        <v>457</v>
      </c>
      <c r="H153">
        <f>H81+H152</f>
        <v>0</v>
      </c>
      <c r="I153">
        <f t="shared" ref="I153:J153" si="24">I81+I152</f>
        <v>0</v>
      </c>
      <c r="J153">
        <f t="shared" si="24"/>
        <v>0</v>
      </c>
      <c r="L153">
        <f>L81+L152</f>
        <v>0</v>
      </c>
      <c r="M153">
        <f>M81+M152</f>
        <v>0</v>
      </c>
    </row>
    <row r="156" spans="1:13" ht="23.25" customHeight="1" x14ac:dyDescent="0.3">
      <c r="A156" t="s">
        <v>671</v>
      </c>
      <c r="F156" t="s">
        <v>1143</v>
      </c>
    </row>
    <row r="157" spans="1:13" x14ac:dyDescent="0.3">
      <c r="D157" t="s">
        <v>131</v>
      </c>
      <c r="F157" t="s">
        <v>132</v>
      </c>
    </row>
    <row r="159" spans="1:13" ht="23.25" customHeight="1" x14ac:dyDescent="0.3">
      <c r="A159" t="s">
        <v>133</v>
      </c>
      <c r="F159" t="s">
        <v>1144</v>
      </c>
    </row>
    <row r="160" spans="1:13" x14ac:dyDescent="0.3">
      <c r="D160" t="s">
        <v>131</v>
      </c>
      <c r="F160" t="s">
        <v>132</v>
      </c>
    </row>
    <row r="162" spans="2:2" x14ac:dyDescent="0.3">
      <c r="B162" t="s">
        <v>1046</v>
      </c>
    </row>
    <row r="163" spans="2:2" x14ac:dyDescent="0.3">
      <c r="B163" t="s">
        <v>1039</v>
      </c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8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3">
    <tabColor rgb="FFCC9900"/>
    <pageSetUpPr fitToPage="1"/>
  </sheetPr>
  <dimension ref="A1:K36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3" width="28.109375" customWidth="1"/>
    <col min="4" max="4" width="31.109375" customWidth="1"/>
    <col min="5" max="5" width="29.5546875" customWidth="1"/>
    <col min="6" max="7" width="22.5546875" customWidth="1"/>
    <col min="8" max="8" width="38.44140625" customWidth="1"/>
    <col min="10" max="11" width="22" customWidth="1"/>
    <col min="257" max="257" width="8.109375" customWidth="1"/>
    <col min="258" max="258" width="85.109375" customWidth="1"/>
    <col min="259" max="259" width="28.109375" customWidth="1"/>
    <col min="260" max="260" width="31.109375" customWidth="1"/>
    <col min="261" max="261" width="17.44140625" customWidth="1"/>
    <col min="262" max="262" width="20.5546875" customWidth="1"/>
    <col min="263" max="263" width="22.6640625" customWidth="1"/>
    <col min="513" max="513" width="8.109375" customWidth="1"/>
    <col min="514" max="514" width="85.109375" customWidth="1"/>
    <col min="515" max="515" width="28.109375" customWidth="1"/>
    <col min="516" max="516" width="31.109375" customWidth="1"/>
    <col min="517" max="517" width="17.44140625" customWidth="1"/>
    <col min="518" max="518" width="20.5546875" customWidth="1"/>
    <col min="519" max="519" width="22.6640625" customWidth="1"/>
    <col min="769" max="769" width="8.109375" customWidth="1"/>
    <col min="770" max="770" width="85.109375" customWidth="1"/>
    <col min="771" max="771" width="28.109375" customWidth="1"/>
    <col min="772" max="772" width="31.109375" customWidth="1"/>
    <col min="773" max="773" width="17.44140625" customWidth="1"/>
    <col min="774" max="774" width="20.5546875" customWidth="1"/>
    <col min="775" max="775" width="22.6640625" customWidth="1"/>
    <col min="1025" max="1025" width="8.109375" customWidth="1"/>
    <col min="1026" max="1026" width="85.109375" customWidth="1"/>
    <col min="1027" max="1027" width="28.109375" customWidth="1"/>
    <col min="1028" max="1028" width="31.109375" customWidth="1"/>
    <col min="1029" max="1029" width="17.44140625" customWidth="1"/>
    <col min="1030" max="1030" width="20.5546875" customWidth="1"/>
    <col min="1031" max="1031" width="22.6640625" customWidth="1"/>
    <col min="1281" max="1281" width="8.109375" customWidth="1"/>
    <col min="1282" max="1282" width="85.109375" customWidth="1"/>
    <col min="1283" max="1283" width="28.109375" customWidth="1"/>
    <col min="1284" max="1284" width="31.109375" customWidth="1"/>
    <col min="1285" max="1285" width="17.44140625" customWidth="1"/>
    <col min="1286" max="1286" width="20.5546875" customWidth="1"/>
    <col min="1287" max="1287" width="22.6640625" customWidth="1"/>
    <col min="1537" max="1537" width="8.109375" customWidth="1"/>
    <col min="1538" max="1538" width="85.109375" customWidth="1"/>
    <col min="1539" max="1539" width="28.109375" customWidth="1"/>
    <col min="1540" max="1540" width="31.109375" customWidth="1"/>
    <col min="1541" max="1541" width="17.44140625" customWidth="1"/>
    <col min="1542" max="1542" width="20.5546875" customWidth="1"/>
    <col min="1543" max="1543" width="22.6640625" customWidth="1"/>
    <col min="1793" max="1793" width="8.109375" customWidth="1"/>
    <col min="1794" max="1794" width="85.109375" customWidth="1"/>
    <col min="1795" max="1795" width="28.109375" customWidth="1"/>
    <col min="1796" max="1796" width="31.109375" customWidth="1"/>
    <col min="1797" max="1797" width="17.44140625" customWidth="1"/>
    <col min="1798" max="1798" width="20.5546875" customWidth="1"/>
    <col min="1799" max="1799" width="22.6640625" customWidth="1"/>
    <col min="2049" max="2049" width="8.109375" customWidth="1"/>
    <col min="2050" max="2050" width="85.109375" customWidth="1"/>
    <col min="2051" max="2051" width="28.109375" customWidth="1"/>
    <col min="2052" max="2052" width="31.109375" customWidth="1"/>
    <col min="2053" max="2053" width="17.44140625" customWidth="1"/>
    <col min="2054" max="2054" width="20.5546875" customWidth="1"/>
    <col min="2055" max="2055" width="22.6640625" customWidth="1"/>
    <col min="2305" max="2305" width="8.109375" customWidth="1"/>
    <col min="2306" max="2306" width="85.109375" customWidth="1"/>
    <col min="2307" max="2307" width="28.109375" customWidth="1"/>
    <col min="2308" max="2308" width="31.109375" customWidth="1"/>
    <col min="2309" max="2309" width="17.44140625" customWidth="1"/>
    <col min="2310" max="2310" width="20.5546875" customWidth="1"/>
    <col min="2311" max="2311" width="22.6640625" customWidth="1"/>
    <col min="2561" max="2561" width="8.109375" customWidth="1"/>
    <col min="2562" max="2562" width="85.109375" customWidth="1"/>
    <col min="2563" max="2563" width="28.109375" customWidth="1"/>
    <col min="2564" max="2564" width="31.109375" customWidth="1"/>
    <col min="2565" max="2565" width="17.44140625" customWidth="1"/>
    <col min="2566" max="2566" width="20.5546875" customWidth="1"/>
    <col min="2567" max="2567" width="22.6640625" customWidth="1"/>
    <col min="2817" max="2817" width="8.109375" customWidth="1"/>
    <col min="2818" max="2818" width="85.109375" customWidth="1"/>
    <col min="2819" max="2819" width="28.109375" customWidth="1"/>
    <col min="2820" max="2820" width="31.109375" customWidth="1"/>
    <col min="2821" max="2821" width="17.44140625" customWidth="1"/>
    <col min="2822" max="2822" width="20.5546875" customWidth="1"/>
    <col min="2823" max="2823" width="22.6640625" customWidth="1"/>
    <col min="3073" max="3073" width="8.109375" customWidth="1"/>
    <col min="3074" max="3074" width="85.109375" customWidth="1"/>
    <col min="3075" max="3075" width="28.109375" customWidth="1"/>
    <col min="3076" max="3076" width="31.109375" customWidth="1"/>
    <col min="3077" max="3077" width="17.44140625" customWidth="1"/>
    <col min="3078" max="3078" width="20.5546875" customWidth="1"/>
    <col min="3079" max="3079" width="22.6640625" customWidth="1"/>
    <col min="3329" max="3329" width="8.109375" customWidth="1"/>
    <col min="3330" max="3330" width="85.109375" customWidth="1"/>
    <col min="3331" max="3331" width="28.109375" customWidth="1"/>
    <col min="3332" max="3332" width="31.109375" customWidth="1"/>
    <col min="3333" max="3333" width="17.44140625" customWidth="1"/>
    <col min="3334" max="3334" width="20.5546875" customWidth="1"/>
    <col min="3335" max="3335" width="22.6640625" customWidth="1"/>
    <col min="3585" max="3585" width="8.109375" customWidth="1"/>
    <col min="3586" max="3586" width="85.109375" customWidth="1"/>
    <col min="3587" max="3587" width="28.109375" customWidth="1"/>
    <col min="3588" max="3588" width="31.109375" customWidth="1"/>
    <col min="3589" max="3589" width="17.44140625" customWidth="1"/>
    <col min="3590" max="3590" width="20.5546875" customWidth="1"/>
    <col min="3591" max="3591" width="22.6640625" customWidth="1"/>
    <col min="3841" max="3841" width="8.109375" customWidth="1"/>
    <col min="3842" max="3842" width="85.109375" customWidth="1"/>
    <col min="3843" max="3843" width="28.109375" customWidth="1"/>
    <col min="3844" max="3844" width="31.109375" customWidth="1"/>
    <col min="3845" max="3845" width="17.44140625" customWidth="1"/>
    <col min="3846" max="3846" width="20.5546875" customWidth="1"/>
    <col min="3847" max="3847" width="22.6640625" customWidth="1"/>
    <col min="4097" max="4097" width="8.109375" customWidth="1"/>
    <col min="4098" max="4098" width="85.109375" customWidth="1"/>
    <col min="4099" max="4099" width="28.109375" customWidth="1"/>
    <col min="4100" max="4100" width="31.109375" customWidth="1"/>
    <col min="4101" max="4101" width="17.44140625" customWidth="1"/>
    <col min="4102" max="4102" width="20.5546875" customWidth="1"/>
    <col min="4103" max="4103" width="22.6640625" customWidth="1"/>
    <col min="4353" max="4353" width="8.109375" customWidth="1"/>
    <col min="4354" max="4354" width="85.109375" customWidth="1"/>
    <col min="4355" max="4355" width="28.109375" customWidth="1"/>
    <col min="4356" max="4356" width="31.109375" customWidth="1"/>
    <col min="4357" max="4357" width="17.44140625" customWidth="1"/>
    <col min="4358" max="4358" width="20.5546875" customWidth="1"/>
    <col min="4359" max="4359" width="22.6640625" customWidth="1"/>
    <col min="4609" max="4609" width="8.109375" customWidth="1"/>
    <col min="4610" max="4610" width="85.109375" customWidth="1"/>
    <col min="4611" max="4611" width="28.109375" customWidth="1"/>
    <col min="4612" max="4612" width="31.109375" customWidth="1"/>
    <col min="4613" max="4613" width="17.44140625" customWidth="1"/>
    <col min="4614" max="4614" width="20.5546875" customWidth="1"/>
    <col min="4615" max="4615" width="22.6640625" customWidth="1"/>
    <col min="4865" max="4865" width="8.109375" customWidth="1"/>
    <col min="4866" max="4866" width="85.109375" customWidth="1"/>
    <col min="4867" max="4867" width="28.109375" customWidth="1"/>
    <col min="4868" max="4868" width="31.109375" customWidth="1"/>
    <col min="4869" max="4869" width="17.44140625" customWidth="1"/>
    <col min="4870" max="4870" width="20.5546875" customWidth="1"/>
    <col min="4871" max="4871" width="22.6640625" customWidth="1"/>
    <col min="5121" max="5121" width="8.109375" customWidth="1"/>
    <col min="5122" max="5122" width="85.109375" customWidth="1"/>
    <col min="5123" max="5123" width="28.109375" customWidth="1"/>
    <col min="5124" max="5124" width="31.109375" customWidth="1"/>
    <col min="5125" max="5125" width="17.44140625" customWidth="1"/>
    <col min="5126" max="5126" width="20.5546875" customWidth="1"/>
    <col min="5127" max="5127" width="22.6640625" customWidth="1"/>
    <col min="5377" max="5377" width="8.109375" customWidth="1"/>
    <col min="5378" max="5378" width="85.109375" customWidth="1"/>
    <col min="5379" max="5379" width="28.109375" customWidth="1"/>
    <col min="5380" max="5380" width="31.109375" customWidth="1"/>
    <col min="5381" max="5381" width="17.44140625" customWidth="1"/>
    <col min="5382" max="5382" width="20.5546875" customWidth="1"/>
    <col min="5383" max="5383" width="22.6640625" customWidth="1"/>
    <col min="5633" max="5633" width="8.109375" customWidth="1"/>
    <col min="5634" max="5634" width="85.109375" customWidth="1"/>
    <col min="5635" max="5635" width="28.109375" customWidth="1"/>
    <col min="5636" max="5636" width="31.109375" customWidth="1"/>
    <col min="5637" max="5637" width="17.44140625" customWidth="1"/>
    <col min="5638" max="5638" width="20.5546875" customWidth="1"/>
    <col min="5639" max="5639" width="22.6640625" customWidth="1"/>
    <col min="5889" max="5889" width="8.109375" customWidth="1"/>
    <col min="5890" max="5890" width="85.109375" customWidth="1"/>
    <col min="5891" max="5891" width="28.109375" customWidth="1"/>
    <col min="5892" max="5892" width="31.109375" customWidth="1"/>
    <col min="5893" max="5893" width="17.44140625" customWidth="1"/>
    <col min="5894" max="5894" width="20.5546875" customWidth="1"/>
    <col min="5895" max="5895" width="22.6640625" customWidth="1"/>
    <col min="6145" max="6145" width="8.109375" customWidth="1"/>
    <col min="6146" max="6146" width="85.109375" customWidth="1"/>
    <col min="6147" max="6147" width="28.109375" customWidth="1"/>
    <col min="6148" max="6148" width="31.109375" customWidth="1"/>
    <col min="6149" max="6149" width="17.44140625" customWidth="1"/>
    <col min="6150" max="6150" width="20.5546875" customWidth="1"/>
    <col min="6151" max="6151" width="22.6640625" customWidth="1"/>
    <col min="6401" max="6401" width="8.109375" customWidth="1"/>
    <col min="6402" max="6402" width="85.109375" customWidth="1"/>
    <col min="6403" max="6403" width="28.109375" customWidth="1"/>
    <col min="6404" max="6404" width="31.109375" customWidth="1"/>
    <col min="6405" max="6405" width="17.44140625" customWidth="1"/>
    <col min="6406" max="6406" width="20.5546875" customWidth="1"/>
    <col min="6407" max="6407" width="22.6640625" customWidth="1"/>
    <col min="6657" max="6657" width="8.109375" customWidth="1"/>
    <col min="6658" max="6658" width="85.109375" customWidth="1"/>
    <col min="6659" max="6659" width="28.109375" customWidth="1"/>
    <col min="6660" max="6660" width="31.109375" customWidth="1"/>
    <col min="6661" max="6661" width="17.44140625" customWidth="1"/>
    <col min="6662" max="6662" width="20.5546875" customWidth="1"/>
    <col min="6663" max="6663" width="22.6640625" customWidth="1"/>
    <col min="6913" max="6913" width="8.109375" customWidth="1"/>
    <col min="6914" max="6914" width="85.109375" customWidth="1"/>
    <col min="6915" max="6915" width="28.109375" customWidth="1"/>
    <col min="6916" max="6916" width="31.109375" customWidth="1"/>
    <col min="6917" max="6917" width="17.44140625" customWidth="1"/>
    <col min="6918" max="6918" width="20.5546875" customWidth="1"/>
    <col min="6919" max="6919" width="22.6640625" customWidth="1"/>
    <col min="7169" max="7169" width="8.109375" customWidth="1"/>
    <col min="7170" max="7170" width="85.109375" customWidth="1"/>
    <col min="7171" max="7171" width="28.109375" customWidth="1"/>
    <col min="7172" max="7172" width="31.109375" customWidth="1"/>
    <col min="7173" max="7173" width="17.44140625" customWidth="1"/>
    <col min="7174" max="7174" width="20.5546875" customWidth="1"/>
    <col min="7175" max="7175" width="22.6640625" customWidth="1"/>
    <col min="7425" max="7425" width="8.109375" customWidth="1"/>
    <col min="7426" max="7426" width="85.109375" customWidth="1"/>
    <col min="7427" max="7427" width="28.109375" customWidth="1"/>
    <col min="7428" max="7428" width="31.109375" customWidth="1"/>
    <col min="7429" max="7429" width="17.44140625" customWidth="1"/>
    <col min="7430" max="7430" width="20.5546875" customWidth="1"/>
    <col min="7431" max="7431" width="22.6640625" customWidth="1"/>
    <col min="7681" max="7681" width="8.109375" customWidth="1"/>
    <col min="7682" max="7682" width="85.109375" customWidth="1"/>
    <col min="7683" max="7683" width="28.109375" customWidth="1"/>
    <col min="7684" max="7684" width="31.109375" customWidth="1"/>
    <col min="7685" max="7685" width="17.44140625" customWidth="1"/>
    <col min="7686" max="7686" width="20.5546875" customWidth="1"/>
    <col min="7687" max="7687" width="22.6640625" customWidth="1"/>
    <col min="7937" max="7937" width="8.109375" customWidth="1"/>
    <col min="7938" max="7938" width="85.109375" customWidth="1"/>
    <col min="7939" max="7939" width="28.109375" customWidth="1"/>
    <col min="7940" max="7940" width="31.109375" customWidth="1"/>
    <col min="7941" max="7941" width="17.44140625" customWidth="1"/>
    <col min="7942" max="7942" width="20.5546875" customWidth="1"/>
    <col min="7943" max="7943" width="22.6640625" customWidth="1"/>
    <col min="8193" max="8193" width="8.109375" customWidth="1"/>
    <col min="8194" max="8194" width="85.109375" customWidth="1"/>
    <col min="8195" max="8195" width="28.109375" customWidth="1"/>
    <col min="8196" max="8196" width="31.109375" customWidth="1"/>
    <col min="8197" max="8197" width="17.44140625" customWidth="1"/>
    <col min="8198" max="8198" width="20.5546875" customWidth="1"/>
    <col min="8199" max="8199" width="22.6640625" customWidth="1"/>
    <col min="8449" max="8449" width="8.109375" customWidth="1"/>
    <col min="8450" max="8450" width="85.109375" customWidth="1"/>
    <col min="8451" max="8451" width="28.109375" customWidth="1"/>
    <col min="8452" max="8452" width="31.109375" customWidth="1"/>
    <col min="8453" max="8453" width="17.44140625" customWidth="1"/>
    <col min="8454" max="8454" width="20.5546875" customWidth="1"/>
    <col min="8455" max="8455" width="22.6640625" customWidth="1"/>
    <col min="8705" max="8705" width="8.109375" customWidth="1"/>
    <col min="8706" max="8706" width="85.109375" customWidth="1"/>
    <col min="8707" max="8707" width="28.109375" customWidth="1"/>
    <col min="8708" max="8708" width="31.109375" customWidth="1"/>
    <col min="8709" max="8709" width="17.44140625" customWidth="1"/>
    <col min="8710" max="8710" width="20.5546875" customWidth="1"/>
    <col min="8711" max="8711" width="22.6640625" customWidth="1"/>
    <col min="8961" max="8961" width="8.109375" customWidth="1"/>
    <col min="8962" max="8962" width="85.109375" customWidth="1"/>
    <col min="8963" max="8963" width="28.109375" customWidth="1"/>
    <col min="8964" max="8964" width="31.109375" customWidth="1"/>
    <col min="8965" max="8965" width="17.44140625" customWidth="1"/>
    <col min="8966" max="8966" width="20.5546875" customWidth="1"/>
    <col min="8967" max="8967" width="22.6640625" customWidth="1"/>
    <col min="9217" max="9217" width="8.109375" customWidth="1"/>
    <col min="9218" max="9218" width="85.109375" customWidth="1"/>
    <col min="9219" max="9219" width="28.109375" customWidth="1"/>
    <col min="9220" max="9220" width="31.109375" customWidth="1"/>
    <col min="9221" max="9221" width="17.44140625" customWidth="1"/>
    <col min="9222" max="9222" width="20.5546875" customWidth="1"/>
    <col min="9223" max="9223" width="22.6640625" customWidth="1"/>
    <col min="9473" max="9473" width="8.109375" customWidth="1"/>
    <col min="9474" max="9474" width="85.109375" customWidth="1"/>
    <col min="9475" max="9475" width="28.109375" customWidth="1"/>
    <col min="9476" max="9476" width="31.109375" customWidth="1"/>
    <col min="9477" max="9477" width="17.44140625" customWidth="1"/>
    <col min="9478" max="9478" width="20.5546875" customWidth="1"/>
    <col min="9479" max="9479" width="22.6640625" customWidth="1"/>
    <col min="9729" max="9729" width="8.109375" customWidth="1"/>
    <col min="9730" max="9730" width="85.109375" customWidth="1"/>
    <col min="9731" max="9731" width="28.109375" customWidth="1"/>
    <col min="9732" max="9732" width="31.109375" customWidth="1"/>
    <col min="9733" max="9733" width="17.44140625" customWidth="1"/>
    <col min="9734" max="9734" width="20.5546875" customWidth="1"/>
    <col min="9735" max="9735" width="22.6640625" customWidth="1"/>
    <col min="9985" max="9985" width="8.109375" customWidth="1"/>
    <col min="9986" max="9986" width="85.109375" customWidth="1"/>
    <col min="9987" max="9987" width="28.109375" customWidth="1"/>
    <col min="9988" max="9988" width="31.109375" customWidth="1"/>
    <col min="9989" max="9989" width="17.44140625" customWidth="1"/>
    <col min="9990" max="9990" width="20.5546875" customWidth="1"/>
    <col min="9991" max="9991" width="22.6640625" customWidth="1"/>
    <col min="10241" max="10241" width="8.109375" customWidth="1"/>
    <col min="10242" max="10242" width="85.109375" customWidth="1"/>
    <col min="10243" max="10243" width="28.109375" customWidth="1"/>
    <col min="10244" max="10244" width="31.109375" customWidth="1"/>
    <col min="10245" max="10245" width="17.44140625" customWidth="1"/>
    <col min="10246" max="10246" width="20.5546875" customWidth="1"/>
    <col min="10247" max="10247" width="22.6640625" customWidth="1"/>
    <col min="10497" max="10497" width="8.109375" customWidth="1"/>
    <col min="10498" max="10498" width="85.109375" customWidth="1"/>
    <col min="10499" max="10499" width="28.109375" customWidth="1"/>
    <col min="10500" max="10500" width="31.109375" customWidth="1"/>
    <col min="10501" max="10501" width="17.44140625" customWidth="1"/>
    <col min="10502" max="10502" width="20.5546875" customWidth="1"/>
    <col min="10503" max="10503" width="22.6640625" customWidth="1"/>
    <col min="10753" max="10753" width="8.109375" customWidth="1"/>
    <col min="10754" max="10754" width="85.109375" customWidth="1"/>
    <col min="10755" max="10755" width="28.109375" customWidth="1"/>
    <col min="10756" max="10756" width="31.109375" customWidth="1"/>
    <col min="10757" max="10757" width="17.44140625" customWidth="1"/>
    <col min="10758" max="10758" width="20.5546875" customWidth="1"/>
    <col min="10759" max="10759" width="22.6640625" customWidth="1"/>
    <col min="11009" max="11009" width="8.109375" customWidth="1"/>
    <col min="11010" max="11010" width="85.109375" customWidth="1"/>
    <col min="11011" max="11011" width="28.109375" customWidth="1"/>
    <col min="11012" max="11012" width="31.109375" customWidth="1"/>
    <col min="11013" max="11013" width="17.44140625" customWidth="1"/>
    <col min="11014" max="11014" width="20.5546875" customWidth="1"/>
    <col min="11015" max="11015" width="22.6640625" customWidth="1"/>
    <col min="11265" max="11265" width="8.109375" customWidth="1"/>
    <col min="11266" max="11266" width="85.109375" customWidth="1"/>
    <col min="11267" max="11267" width="28.109375" customWidth="1"/>
    <col min="11268" max="11268" width="31.109375" customWidth="1"/>
    <col min="11269" max="11269" width="17.44140625" customWidth="1"/>
    <col min="11270" max="11270" width="20.5546875" customWidth="1"/>
    <col min="11271" max="11271" width="22.6640625" customWidth="1"/>
    <col min="11521" max="11521" width="8.109375" customWidth="1"/>
    <col min="11522" max="11522" width="85.109375" customWidth="1"/>
    <col min="11523" max="11523" width="28.109375" customWidth="1"/>
    <col min="11524" max="11524" width="31.109375" customWidth="1"/>
    <col min="11525" max="11525" width="17.44140625" customWidth="1"/>
    <col min="11526" max="11526" width="20.5546875" customWidth="1"/>
    <col min="11527" max="11527" width="22.6640625" customWidth="1"/>
    <col min="11777" max="11777" width="8.109375" customWidth="1"/>
    <col min="11778" max="11778" width="85.109375" customWidth="1"/>
    <col min="11779" max="11779" width="28.109375" customWidth="1"/>
    <col min="11780" max="11780" width="31.109375" customWidth="1"/>
    <col min="11781" max="11781" width="17.44140625" customWidth="1"/>
    <col min="11782" max="11782" width="20.5546875" customWidth="1"/>
    <col min="11783" max="11783" width="22.6640625" customWidth="1"/>
    <col min="12033" max="12033" width="8.109375" customWidth="1"/>
    <col min="12034" max="12034" width="85.109375" customWidth="1"/>
    <col min="12035" max="12035" width="28.109375" customWidth="1"/>
    <col min="12036" max="12036" width="31.109375" customWidth="1"/>
    <col min="12037" max="12037" width="17.44140625" customWidth="1"/>
    <col min="12038" max="12038" width="20.5546875" customWidth="1"/>
    <col min="12039" max="12039" width="22.6640625" customWidth="1"/>
    <col min="12289" max="12289" width="8.109375" customWidth="1"/>
    <col min="12290" max="12290" width="85.109375" customWidth="1"/>
    <col min="12291" max="12291" width="28.109375" customWidth="1"/>
    <col min="12292" max="12292" width="31.109375" customWidth="1"/>
    <col min="12293" max="12293" width="17.44140625" customWidth="1"/>
    <col min="12294" max="12294" width="20.5546875" customWidth="1"/>
    <col min="12295" max="12295" width="22.6640625" customWidth="1"/>
    <col min="12545" max="12545" width="8.109375" customWidth="1"/>
    <col min="12546" max="12546" width="85.109375" customWidth="1"/>
    <col min="12547" max="12547" width="28.109375" customWidth="1"/>
    <col min="12548" max="12548" width="31.109375" customWidth="1"/>
    <col min="12549" max="12549" width="17.44140625" customWidth="1"/>
    <col min="12550" max="12550" width="20.5546875" customWidth="1"/>
    <col min="12551" max="12551" width="22.6640625" customWidth="1"/>
    <col min="12801" max="12801" width="8.109375" customWidth="1"/>
    <col min="12802" max="12802" width="85.109375" customWidth="1"/>
    <col min="12803" max="12803" width="28.109375" customWidth="1"/>
    <col min="12804" max="12804" width="31.109375" customWidth="1"/>
    <col min="12805" max="12805" width="17.44140625" customWidth="1"/>
    <col min="12806" max="12806" width="20.5546875" customWidth="1"/>
    <col min="12807" max="12807" width="22.6640625" customWidth="1"/>
    <col min="13057" max="13057" width="8.109375" customWidth="1"/>
    <col min="13058" max="13058" width="85.109375" customWidth="1"/>
    <col min="13059" max="13059" width="28.109375" customWidth="1"/>
    <col min="13060" max="13060" width="31.109375" customWidth="1"/>
    <col min="13061" max="13061" width="17.44140625" customWidth="1"/>
    <col min="13062" max="13062" width="20.5546875" customWidth="1"/>
    <col min="13063" max="13063" width="22.6640625" customWidth="1"/>
    <col min="13313" max="13313" width="8.109375" customWidth="1"/>
    <col min="13314" max="13314" width="85.109375" customWidth="1"/>
    <col min="13315" max="13315" width="28.109375" customWidth="1"/>
    <col min="13316" max="13316" width="31.109375" customWidth="1"/>
    <col min="13317" max="13317" width="17.44140625" customWidth="1"/>
    <col min="13318" max="13318" width="20.5546875" customWidth="1"/>
    <col min="13319" max="13319" width="22.6640625" customWidth="1"/>
    <col min="13569" max="13569" width="8.109375" customWidth="1"/>
    <col min="13570" max="13570" width="85.109375" customWidth="1"/>
    <col min="13571" max="13571" width="28.109375" customWidth="1"/>
    <col min="13572" max="13572" width="31.109375" customWidth="1"/>
    <col min="13573" max="13573" width="17.44140625" customWidth="1"/>
    <col min="13574" max="13574" width="20.5546875" customWidth="1"/>
    <col min="13575" max="13575" width="22.6640625" customWidth="1"/>
    <col min="13825" max="13825" width="8.109375" customWidth="1"/>
    <col min="13826" max="13826" width="85.109375" customWidth="1"/>
    <col min="13827" max="13827" width="28.109375" customWidth="1"/>
    <col min="13828" max="13828" width="31.109375" customWidth="1"/>
    <col min="13829" max="13829" width="17.44140625" customWidth="1"/>
    <col min="13830" max="13830" width="20.5546875" customWidth="1"/>
    <col min="13831" max="13831" width="22.6640625" customWidth="1"/>
    <col min="14081" max="14081" width="8.109375" customWidth="1"/>
    <col min="14082" max="14082" width="85.109375" customWidth="1"/>
    <col min="14083" max="14083" width="28.109375" customWidth="1"/>
    <col min="14084" max="14084" width="31.109375" customWidth="1"/>
    <col min="14085" max="14085" width="17.44140625" customWidth="1"/>
    <col min="14086" max="14086" width="20.5546875" customWidth="1"/>
    <col min="14087" max="14087" width="22.6640625" customWidth="1"/>
    <col min="14337" max="14337" width="8.109375" customWidth="1"/>
    <col min="14338" max="14338" width="85.109375" customWidth="1"/>
    <col min="14339" max="14339" width="28.109375" customWidth="1"/>
    <col min="14340" max="14340" width="31.109375" customWidth="1"/>
    <col min="14341" max="14341" width="17.44140625" customWidth="1"/>
    <col min="14342" max="14342" width="20.5546875" customWidth="1"/>
    <col min="14343" max="14343" width="22.6640625" customWidth="1"/>
    <col min="14593" max="14593" width="8.109375" customWidth="1"/>
    <col min="14594" max="14594" width="85.109375" customWidth="1"/>
    <col min="14595" max="14595" width="28.109375" customWidth="1"/>
    <col min="14596" max="14596" width="31.109375" customWidth="1"/>
    <col min="14597" max="14597" width="17.44140625" customWidth="1"/>
    <col min="14598" max="14598" width="20.5546875" customWidth="1"/>
    <col min="14599" max="14599" width="22.6640625" customWidth="1"/>
    <col min="14849" max="14849" width="8.109375" customWidth="1"/>
    <col min="14850" max="14850" width="85.109375" customWidth="1"/>
    <col min="14851" max="14851" width="28.109375" customWidth="1"/>
    <col min="14852" max="14852" width="31.109375" customWidth="1"/>
    <col min="14853" max="14853" width="17.44140625" customWidth="1"/>
    <col min="14854" max="14854" width="20.5546875" customWidth="1"/>
    <col min="14855" max="14855" width="22.6640625" customWidth="1"/>
    <col min="15105" max="15105" width="8.109375" customWidth="1"/>
    <col min="15106" max="15106" width="85.109375" customWidth="1"/>
    <col min="15107" max="15107" width="28.109375" customWidth="1"/>
    <col min="15108" max="15108" width="31.109375" customWidth="1"/>
    <col min="15109" max="15109" width="17.44140625" customWidth="1"/>
    <col min="15110" max="15110" width="20.5546875" customWidth="1"/>
    <col min="15111" max="15111" width="22.6640625" customWidth="1"/>
    <col min="15361" max="15361" width="8.109375" customWidth="1"/>
    <col min="15362" max="15362" width="85.109375" customWidth="1"/>
    <col min="15363" max="15363" width="28.109375" customWidth="1"/>
    <col min="15364" max="15364" width="31.109375" customWidth="1"/>
    <col min="15365" max="15365" width="17.44140625" customWidth="1"/>
    <col min="15366" max="15366" width="20.5546875" customWidth="1"/>
    <col min="15367" max="15367" width="22.6640625" customWidth="1"/>
    <col min="15617" max="15617" width="8.109375" customWidth="1"/>
    <col min="15618" max="15618" width="85.109375" customWidth="1"/>
    <col min="15619" max="15619" width="28.109375" customWidth="1"/>
    <col min="15620" max="15620" width="31.109375" customWidth="1"/>
    <col min="15621" max="15621" width="17.44140625" customWidth="1"/>
    <col min="15622" max="15622" width="20.5546875" customWidth="1"/>
    <col min="15623" max="15623" width="22.6640625" customWidth="1"/>
    <col min="15873" max="15873" width="8.109375" customWidth="1"/>
    <col min="15874" max="15874" width="85.109375" customWidth="1"/>
    <col min="15875" max="15875" width="28.109375" customWidth="1"/>
    <col min="15876" max="15876" width="31.109375" customWidth="1"/>
    <col min="15877" max="15877" width="17.44140625" customWidth="1"/>
    <col min="15878" max="15878" width="20.5546875" customWidth="1"/>
    <col min="15879" max="15879" width="22.6640625" customWidth="1"/>
    <col min="16129" max="16129" width="8.109375" customWidth="1"/>
    <col min="16130" max="16130" width="85.109375" customWidth="1"/>
    <col min="16131" max="16131" width="28.109375" customWidth="1"/>
    <col min="16132" max="16132" width="31.109375" customWidth="1"/>
    <col min="16133" max="16133" width="17.44140625" customWidth="1"/>
    <col min="16134" max="16134" width="20.5546875" customWidth="1"/>
    <col min="16135" max="16135" width="22.6640625" customWidth="1"/>
  </cols>
  <sheetData>
    <row r="1" spans="1:11" x14ac:dyDescent="0.3">
      <c r="D1" t="s">
        <v>438</v>
      </c>
    </row>
    <row r="3" spans="1:11" ht="20.399999999999999" customHeight="1" x14ac:dyDescent="0.3">
      <c r="A3" s="1160" t="s">
        <v>695</v>
      </c>
      <c r="B3" s="1160"/>
      <c r="C3" s="1160"/>
      <c r="D3" s="1160"/>
    </row>
    <row r="4" spans="1:11" ht="27" customHeight="1" x14ac:dyDescent="0.3">
      <c r="A4" t="s">
        <v>1145</v>
      </c>
    </row>
    <row r="5" spans="1:11" ht="19.5" customHeight="1" x14ac:dyDescent="0.3">
      <c r="A5" t="s">
        <v>382</v>
      </c>
    </row>
    <row r="6" spans="1:11" ht="39.75" customHeight="1" x14ac:dyDescent="0.3">
      <c r="A6" s="1160" t="s">
        <v>486</v>
      </c>
      <c r="B6" s="1160"/>
      <c r="C6" s="1160"/>
      <c r="D6" s="1160"/>
    </row>
    <row r="7" spans="1:11" ht="17.25" customHeight="1" x14ac:dyDescent="0.3">
      <c r="A7" t="s">
        <v>281</v>
      </c>
    </row>
    <row r="9" spans="1:11" ht="18.75" customHeight="1" x14ac:dyDescent="0.3">
      <c r="A9" s="1160" t="s">
        <v>282</v>
      </c>
      <c r="B9" s="1160" t="s">
        <v>297</v>
      </c>
      <c r="C9" s="1160" t="s">
        <v>375</v>
      </c>
      <c r="D9" s="1160" t="s">
        <v>376</v>
      </c>
    </row>
    <row r="10" spans="1:11" ht="37.5" customHeight="1" x14ac:dyDescent="0.3">
      <c r="A10" s="1160"/>
      <c r="B10" s="1160"/>
      <c r="C10" s="1160"/>
      <c r="D10" s="1160"/>
    </row>
    <row r="11" spans="1:11" x14ac:dyDescent="0.3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550</v>
      </c>
      <c r="H11" t="s">
        <v>551</v>
      </c>
      <c r="J11" t="s">
        <v>1017</v>
      </c>
    </row>
    <row r="12" spans="1:11" ht="18.75" customHeight="1" x14ac:dyDescent="0.3">
      <c r="A12" s="1160" t="s">
        <v>1040</v>
      </c>
      <c r="B12" s="1160"/>
      <c r="C12" s="1160"/>
      <c r="D12" s="1160"/>
      <c r="J12" t="s">
        <v>1012</v>
      </c>
      <c r="K12" t="s">
        <v>1013</v>
      </c>
    </row>
    <row r="13" spans="1:11" x14ac:dyDescent="0.3">
      <c r="A13">
        <v>1</v>
      </c>
      <c r="G13">
        <f>D12-F13</f>
        <v>0</v>
      </c>
      <c r="H13">
        <f>D12-E13</f>
        <v>0</v>
      </c>
    </row>
    <row r="14" spans="1:11" x14ac:dyDescent="0.3">
      <c r="G14">
        <f t="shared" ref="G14:G17" si="0">D13-F14</f>
        <v>0</v>
      </c>
      <c r="H14">
        <f t="shared" ref="H14:H17" si="1">D13-E14</f>
        <v>0</v>
      </c>
    </row>
    <row r="15" spans="1:11" x14ac:dyDescent="0.3">
      <c r="G15">
        <f t="shared" si="0"/>
        <v>0</v>
      </c>
      <c r="H15">
        <f t="shared" si="1"/>
        <v>0</v>
      </c>
    </row>
    <row r="16" spans="1:11" x14ac:dyDescent="0.3">
      <c r="G16">
        <f t="shared" si="0"/>
        <v>0</v>
      </c>
      <c r="H16">
        <f t="shared" si="1"/>
        <v>0</v>
      </c>
    </row>
    <row r="17" spans="1:11" x14ac:dyDescent="0.3">
      <c r="G17">
        <f t="shared" si="0"/>
        <v>0</v>
      </c>
      <c r="H17">
        <f t="shared" si="1"/>
        <v>0</v>
      </c>
    </row>
    <row r="18" spans="1:11" ht="21" customHeight="1" x14ac:dyDescent="0.3">
      <c r="B18" t="s">
        <v>295</v>
      </c>
      <c r="C18" t="s">
        <v>305</v>
      </c>
      <c r="D18">
        <f>SUM(D13:D17)</f>
        <v>0</v>
      </c>
      <c r="E18" t="s">
        <v>365</v>
      </c>
      <c r="F18">
        <f>SUM(F13:F17)</f>
        <v>0</v>
      </c>
      <c r="G18">
        <f>SUM(G13:G17)</f>
        <v>0</v>
      </c>
      <c r="H18">
        <f>SUM(H13:H17)</f>
        <v>0</v>
      </c>
      <c r="J18">
        <f t="shared" ref="J18:K18" si="2">SUM(J13:J17)</f>
        <v>0</v>
      </c>
      <c r="K18">
        <f t="shared" si="2"/>
        <v>0</v>
      </c>
    </row>
    <row r="19" spans="1:11" ht="18.75" customHeight="1" x14ac:dyDescent="0.3">
      <c r="A19" s="1160" t="s">
        <v>1041</v>
      </c>
      <c r="B19" s="1160"/>
      <c r="C19" s="1160"/>
      <c r="D19" s="1160"/>
      <c r="E19" t="s">
        <v>1002</v>
      </c>
    </row>
    <row r="20" spans="1:11" x14ac:dyDescent="0.3">
      <c r="A20">
        <v>1</v>
      </c>
      <c r="G20">
        <f>D19-F20</f>
        <v>0</v>
      </c>
      <c r="H20">
        <f>D19-E20</f>
        <v>0</v>
      </c>
    </row>
    <row r="21" spans="1:11" x14ac:dyDescent="0.3">
      <c r="G21">
        <f t="shared" ref="G21:G24" si="3">D20-F21</f>
        <v>0</v>
      </c>
      <c r="H21">
        <f t="shared" ref="H21:H24" si="4">D20-E21</f>
        <v>0</v>
      </c>
    </row>
    <row r="22" spans="1:11" x14ac:dyDescent="0.3">
      <c r="G22">
        <f t="shared" si="3"/>
        <v>0</v>
      </c>
      <c r="H22">
        <f t="shared" si="4"/>
        <v>0</v>
      </c>
    </row>
    <row r="23" spans="1:11" x14ac:dyDescent="0.3">
      <c r="G23">
        <f t="shared" si="3"/>
        <v>0</v>
      </c>
      <c r="H23">
        <f t="shared" si="4"/>
        <v>0</v>
      </c>
    </row>
    <row r="24" spans="1:11" x14ac:dyDescent="0.3">
      <c r="G24">
        <f t="shared" si="3"/>
        <v>0</v>
      </c>
      <c r="H24">
        <f t="shared" si="4"/>
        <v>0</v>
      </c>
    </row>
    <row r="25" spans="1:11" ht="21" customHeight="1" x14ac:dyDescent="0.3">
      <c r="B25" t="s">
        <v>295</v>
      </c>
      <c r="C25" t="s">
        <v>305</v>
      </c>
      <c r="D25">
        <f>SUM(D20:D24)</f>
        <v>0</v>
      </c>
      <c r="E25" t="s">
        <v>365</v>
      </c>
      <c r="F25">
        <f>SUM(F20:F24)</f>
        <v>0</v>
      </c>
      <c r="G25">
        <f>SUM(G20:G24)</f>
        <v>0</v>
      </c>
      <c r="H25">
        <f>SUM(H20:H24)</f>
        <v>0</v>
      </c>
      <c r="J25">
        <f t="shared" ref="J25:K25" si="5">SUM(J20:J24)</f>
        <v>0</v>
      </c>
      <c r="K25">
        <f t="shared" si="5"/>
        <v>0</v>
      </c>
    </row>
    <row r="26" spans="1:11" x14ac:dyDescent="0.3">
      <c r="E26" t="s">
        <v>457</v>
      </c>
      <c r="F26">
        <f>F18+F25</f>
        <v>0</v>
      </c>
      <c r="G26">
        <f t="shared" ref="G26:H26" si="6">G18+G25</f>
        <v>0</v>
      </c>
      <c r="H26">
        <f t="shared" si="6"/>
        <v>0</v>
      </c>
      <c r="J26">
        <f>J18+J25</f>
        <v>0</v>
      </c>
      <c r="K26">
        <f>K18+K25</f>
        <v>0</v>
      </c>
    </row>
    <row r="29" spans="1:11" ht="18" customHeight="1" x14ac:dyDescent="0.3">
      <c r="A29" t="s">
        <v>671</v>
      </c>
      <c r="D29" t="s">
        <v>1143</v>
      </c>
    </row>
    <row r="30" spans="1:11" x14ac:dyDescent="0.3">
      <c r="C30" t="s">
        <v>131</v>
      </c>
      <c r="D30" t="s">
        <v>132</v>
      </c>
    </row>
    <row r="32" spans="1:11" x14ac:dyDescent="0.3">
      <c r="A32" t="s">
        <v>133</v>
      </c>
      <c r="D32" t="s">
        <v>1144</v>
      </c>
    </row>
    <row r="33" spans="2:4" x14ac:dyDescent="0.3">
      <c r="C33" t="s">
        <v>131</v>
      </c>
      <c r="D33" t="s">
        <v>132</v>
      </c>
    </row>
    <row r="35" spans="2:4" x14ac:dyDescent="0.3">
      <c r="B35" t="s">
        <v>1046</v>
      </c>
    </row>
    <row r="36" spans="2:4" x14ac:dyDescent="0.3">
      <c r="B36" t="s">
        <v>1039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4">
    <tabColor rgb="FFCC9900"/>
    <pageSetUpPr fitToPage="1"/>
  </sheetPr>
  <dimension ref="A1:K34"/>
  <sheetViews>
    <sheetView view="pageBreakPreview" zoomScale="70" zoomScaleNormal="75" zoomScaleSheetLayoutView="7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9.5546875" customWidth="1"/>
    <col min="7" max="8" width="22.5546875" customWidth="1"/>
    <col min="9" max="9" width="18.33203125" customWidth="1"/>
    <col min="10" max="11" width="20.33203125" customWidth="1"/>
    <col min="256" max="256" width="7" customWidth="1"/>
    <col min="257" max="257" width="68" customWidth="1"/>
    <col min="258" max="258" width="20.33203125" customWidth="1"/>
    <col min="259" max="259" width="25.109375" customWidth="1"/>
    <col min="260" max="260" width="30.6640625" customWidth="1"/>
    <col min="261" max="263" width="16" customWidth="1"/>
    <col min="264" max="264" width="13.33203125" customWidth="1"/>
    <col min="512" max="512" width="7" customWidth="1"/>
    <col min="513" max="513" width="68" customWidth="1"/>
    <col min="514" max="514" width="20.33203125" customWidth="1"/>
    <col min="515" max="515" width="25.109375" customWidth="1"/>
    <col min="516" max="516" width="30.6640625" customWidth="1"/>
    <col min="517" max="519" width="16" customWidth="1"/>
    <col min="520" max="520" width="13.33203125" customWidth="1"/>
    <col min="768" max="768" width="7" customWidth="1"/>
    <col min="769" max="769" width="68" customWidth="1"/>
    <col min="770" max="770" width="20.33203125" customWidth="1"/>
    <col min="771" max="771" width="25.109375" customWidth="1"/>
    <col min="772" max="772" width="30.6640625" customWidth="1"/>
    <col min="773" max="775" width="16" customWidth="1"/>
    <col min="776" max="776" width="13.33203125" customWidth="1"/>
    <col min="1024" max="1024" width="7" customWidth="1"/>
    <col min="1025" max="1025" width="68" customWidth="1"/>
    <col min="1026" max="1026" width="20.33203125" customWidth="1"/>
    <col min="1027" max="1027" width="25.109375" customWidth="1"/>
    <col min="1028" max="1028" width="30.6640625" customWidth="1"/>
    <col min="1029" max="1031" width="16" customWidth="1"/>
    <col min="1032" max="1032" width="13.33203125" customWidth="1"/>
    <col min="1280" max="1280" width="7" customWidth="1"/>
    <col min="1281" max="1281" width="68" customWidth="1"/>
    <col min="1282" max="1282" width="20.33203125" customWidth="1"/>
    <col min="1283" max="1283" width="25.109375" customWidth="1"/>
    <col min="1284" max="1284" width="30.6640625" customWidth="1"/>
    <col min="1285" max="1287" width="16" customWidth="1"/>
    <col min="1288" max="1288" width="13.33203125" customWidth="1"/>
    <col min="1536" max="1536" width="7" customWidth="1"/>
    <col min="1537" max="1537" width="68" customWidth="1"/>
    <col min="1538" max="1538" width="20.33203125" customWidth="1"/>
    <col min="1539" max="1539" width="25.109375" customWidth="1"/>
    <col min="1540" max="1540" width="30.6640625" customWidth="1"/>
    <col min="1541" max="1543" width="16" customWidth="1"/>
    <col min="1544" max="1544" width="13.33203125" customWidth="1"/>
    <col min="1792" max="1792" width="7" customWidth="1"/>
    <col min="1793" max="1793" width="68" customWidth="1"/>
    <col min="1794" max="1794" width="20.33203125" customWidth="1"/>
    <col min="1795" max="1795" width="25.109375" customWidth="1"/>
    <col min="1796" max="1796" width="30.6640625" customWidth="1"/>
    <col min="1797" max="1799" width="16" customWidth="1"/>
    <col min="1800" max="1800" width="13.33203125" customWidth="1"/>
    <col min="2048" max="2048" width="7" customWidth="1"/>
    <col min="2049" max="2049" width="68" customWidth="1"/>
    <col min="2050" max="2050" width="20.33203125" customWidth="1"/>
    <col min="2051" max="2051" width="25.109375" customWidth="1"/>
    <col min="2052" max="2052" width="30.6640625" customWidth="1"/>
    <col min="2053" max="2055" width="16" customWidth="1"/>
    <col min="2056" max="2056" width="13.33203125" customWidth="1"/>
    <col min="2304" max="2304" width="7" customWidth="1"/>
    <col min="2305" max="2305" width="68" customWidth="1"/>
    <col min="2306" max="2306" width="20.33203125" customWidth="1"/>
    <col min="2307" max="2307" width="25.109375" customWidth="1"/>
    <col min="2308" max="2308" width="30.6640625" customWidth="1"/>
    <col min="2309" max="2311" width="16" customWidth="1"/>
    <col min="2312" max="2312" width="13.33203125" customWidth="1"/>
    <col min="2560" max="2560" width="7" customWidth="1"/>
    <col min="2561" max="2561" width="68" customWidth="1"/>
    <col min="2562" max="2562" width="20.33203125" customWidth="1"/>
    <col min="2563" max="2563" width="25.109375" customWidth="1"/>
    <col min="2564" max="2564" width="30.6640625" customWidth="1"/>
    <col min="2565" max="2567" width="16" customWidth="1"/>
    <col min="2568" max="2568" width="13.33203125" customWidth="1"/>
    <col min="2816" max="2816" width="7" customWidth="1"/>
    <col min="2817" max="2817" width="68" customWidth="1"/>
    <col min="2818" max="2818" width="20.33203125" customWidth="1"/>
    <col min="2819" max="2819" width="25.109375" customWidth="1"/>
    <col min="2820" max="2820" width="30.6640625" customWidth="1"/>
    <col min="2821" max="2823" width="16" customWidth="1"/>
    <col min="2824" max="2824" width="13.33203125" customWidth="1"/>
    <col min="3072" max="3072" width="7" customWidth="1"/>
    <col min="3073" max="3073" width="68" customWidth="1"/>
    <col min="3074" max="3074" width="20.33203125" customWidth="1"/>
    <col min="3075" max="3075" width="25.109375" customWidth="1"/>
    <col min="3076" max="3076" width="30.6640625" customWidth="1"/>
    <col min="3077" max="3079" width="16" customWidth="1"/>
    <col min="3080" max="3080" width="13.33203125" customWidth="1"/>
    <col min="3328" max="3328" width="7" customWidth="1"/>
    <col min="3329" max="3329" width="68" customWidth="1"/>
    <col min="3330" max="3330" width="20.33203125" customWidth="1"/>
    <col min="3331" max="3331" width="25.109375" customWidth="1"/>
    <col min="3332" max="3332" width="30.6640625" customWidth="1"/>
    <col min="3333" max="3335" width="16" customWidth="1"/>
    <col min="3336" max="3336" width="13.33203125" customWidth="1"/>
    <col min="3584" max="3584" width="7" customWidth="1"/>
    <col min="3585" max="3585" width="68" customWidth="1"/>
    <col min="3586" max="3586" width="20.33203125" customWidth="1"/>
    <col min="3587" max="3587" width="25.109375" customWidth="1"/>
    <col min="3588" max="3588" width="30.6640625" customWidth="1"/>
    <col min="3589" max="3591" width="16" customWidth="1"/>
    <col min="3592" max="3592" width="13.33203125" customWidth="1"/>
    <col min="3840" max="3840" width="7" customWidth="1"/>
    <col min="3841" max="3841" width="68" customWidth="1"/>
    <col min="3842" max="3842" width="20.33203125" customWidth="1"/>
    <col min="3843" max="3843" width="25.109375" customWidth="1"/>
    <col min="3844" max="3844" width="30.6640625" customWidth="1"/>
    <col min="3845" max="3847" width="16" customWidth="1"/>
    <col min="3848" max="3848" width="13.33203125" customWidth="1"/>
    <col min="4096" max="4096" width="7" customWidth="1"/>
    <col min="4097" max="4097" width="68" customWidth="1"/>
    <col min="4098" max="4098" width="20.33203125" customWidth="1"/>
    <col min="4099" max="4099" width="25.109375" customWidth="1"/>
    <col min="4100" max="4100" width="30.6640625" customWidth="1"/>
    <col min="4101" max="4103" width="16" customWidth="1"/>
    <col min="4104" max="4104" width="13.33203125" customWidth="1"/>
    <col min="4352" max="4352" width="7" customWidth="1"/>
    <col min="4353" max="4353" width="68" customWidth="1"/>
    <col min="4354" max="4354" width="20.33203125" customWidth="1"/>
    <col min="4355" max="4355" width="25.109375" customWidth="1"/>
    <col min="4356" max="4356" width="30.6640625" customWidth="1"/>
    <col min="4357" max="4359" width="16" customWidth="1"/>
    <col min="4360" max="4360" width="13.33203125" customWidth="1"/>
    <col min="4608" max="4608" width="7" customWidth="1"/>
    <col min="4609" max="4609" width="68" customWidth="1"/>
    <col min="4610" max="4610" width="20.33203125" customWidth="1"/>
    <col min="4611" max="4611" width="25.109375" customWidth="1"/>
    <col min="4612" max="4612" width="30.6640625" customWidth="1"/>
    <col min="4613" max="4615" width="16" customWidth="1"/>
    <col min="4616" max="4616" width="13.33203125" customWidth="1"/>
    <col min="4864" max="4864" width="7" customWidth="1"/>
    <col min="4865" max="4865" width="68" customWidth="1"/>
    <col min="4866" max="4866" width="20.33203125" customWidth="1"/>
    <col min="4867" max="4867" width="25.109375" customWidth="1"/>
    <col min="4868" max="4868" width="30.6640625" customWidth="1"/>
    <col min="4869" max="4871" width="16" customWidth="1"/>
    <col min="4872" max="4872" width="13.33203125" customWidth="1"/>
    <col min="5120" max="5120" width="7" customWidth="1"/>
    <col min="5121" max="5121" width="68" customWidth="1"/>
    <col min="5122" max="5122" width="20.33203125" customWidth="1"/>
    <col min="5123" max="5123" width="25.109375" customWidth="1"/>
    <col min="5124" max="5124" width="30.6640625" customWidth="1"/>
    <col min="5125" max="5127" width="16" customWidth="1"/>
    <col min="5128" max="5128" width="13.33203125" customWidth="1"/>
    <col min="5376" max="5376" width="7" customWidth="1"/>
    <col min="5377" max="5377" width="68" customWidth="1"/>
    <col min="5378" max="5378" width="20.33203125" customWidth="1"/>
    <col min="5379" max="5379" width="25.109375" customWidth="1"/>
    <col min="5380" max="5380" width="30.6640625" customWidth="1"/>
    <col min="5381" max="5383" width="16" customWidth="1"/>
    <col min="5384" max="5384" width="13.33203125" customWidth="1"/>
    <col min="5632" max="5632" width="7" customWidth="1"/>
    <col min="5633" max="5633" width="68" customWidth="1"/>
    <col min="5634" max="5634" width="20.33203125" customWidth="1"/>
    <col min="5635" max="5635" width="25.109375" customWidth="1"/>
    <col min="5636" max="5636" width="30.6640625" customWidth="1"/>
    <col min="5637" max="5639" width="16" customWidth="1"/>
    <col min="5640" max="5640" width="13.33203125" customWidth="1"/>
    <col min="5888" max="5888" width="7" customWidth="1"/>
    <col min="5889" max="5889" width="68" customWidth="1"/>
    <col min="5890" max="5890" width="20.33203125" customWidth="1"/>
    <col min="5891" max="5891" width="25.109375" customWidth="1"/>
    <col min="5892" max="5892" width="30.6640625" customWidth="1"/>
    <col min="5893" max="5895" width="16" customWidth="1"/>
    <col min="5896" max="5896" width="13.33203125" customWidth="1"/>
    <col min="6144" max="6144" width="7" customWidth="1"/>
    <col min="6145" max="6145" width="68" customWidth="1"/>
    <col min="6146" max="6146" width="20.33203125" customWidth="1"/>
    <col min="6147" max="6147" width="25.109375" customWidth="1"/>
    <col min="6148" max="6148" width="30.6640625" customWidth="1"/>
    <col min="6149" max="6151" width="16" customWidth="1"/>
    <col min="6152" max="6152" width="13.33203125" customWidth="1"/>
    <col min="6400" max="6400" width="7" customWidth="1"/>
    <col min="6401" max="6401" width="68" customWidth="1"/>
    <col min="6402" max="6402" width="20.33203125" customWidth="1"/>
    <col min="6403" max="6403" width="25.109375" customWidth="1"/>
    <col min="6404" max="6404" width="30.6640625" customWidth="1"/>
    <col min="6405" max="6407" width="16" customWidth="1"/>
    <col min="6408" max="6408" width="13.33203125" customWidth="1"/>
    <col min="6656" max="6656" width="7" customWidth="1"/>
    <col min="6657" max="6657" width="68" customWidth="1"/>
    <col min="6658" max="6658" width="20.33203125" customWidth="1"/>
    <col min="6659" max="6659" width="25.109375" customWidth="1"/>
    <col min="6660" max="6660" width="30.6640625" customWidth="1"/>
    <col min="6661" max="6663" width="16" customWidth="1"/>
    <col min="6664" max="6664" width="13.33203125" customWidth="1"/>
    <col min="6912" max="6912" width="7" customWidth="1"/>
    <col min="6913" max="6913" width="68" customWidth="1"/>
    <col min="6914" max="6914" width="20.33203125" customWidth="1"/>
    <col min="6915" max="6915" width="25.109375" customWidth="1"/>
    <col min="6916" max="6916" width="30.6640625" customWidth="1"/>
    <col min="6917" max="6919" width="16" customWidth="1"/>
    <col min="6920" max="6920" width="13.33203125" customWidth="1"/>
    <col min="7168" max="7168" width="7" customWidth="1"/>
    <col min="7169" max="7169" width="68" customWidth="1"/>
    <col min="7170" max="7170" width="20.33203125" customWidth="1"/>
    <col min="7171" max="7171" width="25.109375" customWidth="1"/>
    <col min="7172" max="7172" width="30.6640625" customWidth="1"/>
    <col min="7173" max="7175" width="16" customWidth="1"/>
    <col min="7176" max="7176" width="13.33203125" customWidth="1"/>
    <col min="7424" max="7424" width="7" customWidth="1"/>
    <col min="7425" max="7425" width="68" customWidth="1"/>
    <col min="7426" max="7426" width="20.33203125" customWidth="1"/>
    <col min="7427" max="7427" width="25.109375" customWidth="1"/>
    <col min="7428" max="7428" width="30.6640625" customWidth="1"/>
    <col min="7429" max="7431" width="16" customWidth="1"/>
    <col min="7432" max="7432" width="13.33203125" customWidth="1"/>
    <col min="7680" max="7680" width="7" customWidth="1"/>
    <col min="7681" max="7681" width="68" customWidth="1"/>
    <col min="7682" max="7682" width="20.33203125" customWidth="1"/>
    <col min="7683" max="7683" width="25.109375" customWidth="1"/>
    <col min="7684" max="7684" width="30.6640625" customWidth="1"/>
    <col min="7685" max="7687" width="16" customWidth="1"/>
    <col min="7688" max="7688" width="13.33203125" customWidth="1"/>
    <col min="7936" max="7936" width="7" customWidth="1"/>
    <col min="7937" max="7937" width="68" customWidth="1"/>
    <col min="7938" max="7938" width="20.33203125" customWidth="1"/>
    <col min="7939" max="7939" width="25.109375" customWidth="1"/>
    <col min="7940" max="7940" width="30.6640625" customWidth="1"/>
    <col min="7941" max="7943" width="16" customWidth="1"/>
    <col min="7944" max="7944" width="13.33203125" customWidth="1"/>
    <col min="8192" max="8192" width="7" customWidth="1"/>
    <col min="8193" max="8193" width="68" customWidth="1"/>
    <col min="8194" max="8194" width="20.33203125" customWidth="1"/>
    <col min="8195" max="8195" width="25.109375" customWidth="1"/>
    <col min="8196" max="8196" width="30.6640625" customWidth="1"/>
    <col min="8197" max="8199" width="16" customWidth="1"/>
    <col min="8200" max="8200" width="13.33203125" customWidth="1"/>
    <col min="8448" max="8448" width="7" customWidth="1"/>
    <col min="8449" max="8449" width="68" customWidth="1"/>
    <col min="8450" max="8450" width="20.33203125" customWidth="1"/>
    <col min="8451" max="8451" width="25.109375" customWidth="1"/>
    <col min="8452" max="8452" width="30.6640625" customWidth="1"/>
    <col min="8453" max="8455" width="16" customWidth="1"/>
    <col min="8456" max="8456" width="13.33203125" customWidth="1"/>
    <col min="8704" max="8704" width="7" customWidth="1"/>
    <col min="8705" max="8705" width="68" customWidth="1"/>
    <col min="8706" max="8706" width="20.33203125" customWidth="1"/>
    <col min="8707" max="8707" width="25.109375" customWidth="1"/>
    <col min="8708" max="8708" width="30.6640625" customWidth="1"/>
    <col min="8709" max="8711" width="16" customWidth="1"/>
    <col min="8712" max="8712" width="13.33203125" customWidth="1"/>
    <col min="8960" max="8960" width="7" customWidth="1"/>
    <col min="8961" max="8961" width="68" customWidth="1"/>
    <col min="8962" max="8962" width="20.33203125" customWidth="1"/>
    <col min="8963" max="8963" width="25.109375" customWidth="1"/>
    <col min="8964" max="8964" width="30.6640625" customWidth="1"/>
    <col min="8965" max="8967" width="16" customWidth="1"/>
    <col min="8968" max="8968" width="13.33203125" customWidth="1"/>
    <col min="9216" max="9216" width="7" customWidth="1"/>
    <col min="9217" max="9217" width="68" customWidth="1"/>
    <col min="9218" max="9218" width="20.33203125" customWidth="1"/>
    <col min="9219" max="9219" width="25.109375" customWidth="1"/>
    <col min="9220" max="9220" width="30.6640625" customWidth="1"/>
    <col min="9221" max="9223" width="16" customWidth="1"/>
    <col min="9224" max="9224" width="13.33203125" customWidth="1"/>
    <col min="9472" max="9472" width="7" customWidth="1"/>
    <col min="9473" max="9473" width="68" customWidth="1"/>
    <col min="9474" max="9474" width="20.33203125" customWidth="1"/>
    <col min="9475" max="9475" width="25.109375" customWidth="1"/>
    <col min="9476" max="9476" width="30.6640625" customWidth="1"/>
    <col min="9477" max="9479" width="16" customWidth="1"/>
    <col min="9480" max="9480" width="13.33203125" customWidth="1"/>
    <col min="9728" max="9728" width="7" customWidth="1"/>
    <col min="9729" max="9729" width="68" customWidth="1"/>
    <col min="9730" max="9730" width="20.33203125" customWidth="1"/>
    <col min="9731" max="9731" width="25.109375" customWidth="1"/>
    <col min="9732" max="9732" width="30.6640625" customWidth="1"/>
    <col min="9733" max="9735" width="16" customWidth="1"/>
    <col min="9736" max="9736" width="13.33203125" customWidth="1"/>
    <col min="9984" max="9984" width="7" customWidth="1"/>
    <col min="9985" max="9985" width="68" customWidth="1"/>
    <col min="9986" max="9986" width="20.33203125" customWidth="1"/>
    <col min="9987" max="9987" width="25.109375" customWidth="1"/>
    <col min="9988" max="9988" width="30.6640625" customWidth="1"/>
    <col min="9989" max="9991" width="16" customWidth="1"/>
    <col min="9992" max="9992" width="13.33203125" customWidth="1"/>
    <col min="10240" max="10240" width="7" customWidth="1"/>
    <col min="10241" max="10241" width="68" customWidth="1"/>
    <col min="10242" max="10242" width="20.33203125" customWidth="1"/>
    <col min="10243" max="10243" width="25.109375" customWidth="1"/>
    <col min="10244" max="10244" width="30.6640625" customWidth="1"/>
    <col min="10245" max="10247" width="16" customWidth="1"/>
    <col min="10248" max="10248" width="13.33203125" customWidth="1"/>
    <col min="10496" max="10496" width="7" customWidth="1"/>
    <col min="10497" max="10497" width="68" customWidth="1"/>
    <col min="10498" max="10498" width="20.33203125" customWidth="1"/>
    <col min="10499" max="10499" width="25.109375" customWidth="1"/>
    <col min="10500" max="10500" width="30.6640625" customWidth="1"/>
    <col min="10501" max="10503" width="16" customWidth="1"/>
    <col min="10504" max="10504" width="13.33203125" customWidth="1"/>
    <col min="10752" max="10752" width="7" customWidth="1"/>
    <col min="10753" max="10753" width="68" customWidth="1"/>
    <col min="10754" max="10754" width="20.33203125" customWidth="1"/>
    <col min="10755" max="10755" width="25.109375" customWidth="1"/>
    <col min="10756" max="10756" width="30.6640625" customWidth="1"/>
    <col min="10757" max="10759" width="16" customWidth="1"/>
    <col min="10760" max="10760" width="13.33203125" customWidth="1"/>
    <col min="11008" max="11008" width="7" customWidth="1"/>
    <col min="11009" max="11009" width="68" customWidth="1"/>
    <col min="11010" max="11010" width="20.33203125" customWidth="1"/>
    <col min="11011" max="11011" width="25.109375" customWidth="1"/>
    <col min="11012" max="11012" width="30.6640625" customWidth="1"/>
    <col min="11013" max="11015" width="16" customWidth="1"/>
    <col min="11016" max="11016" width="13.33203125" customWidth="1"/>
    <col min="11264" max="11264" width="7" customWidth="1"/>
    <col min="11265" max="11265" width="68" customWidth="1"/>
    <col min="11266" max="11266" width="20.33203125" customWidth="1"/>
    <col min="11267" max="11267" width="25.109375" customWidth="1"/>
    <col min="11268" max="11268" width="30.6640625" customWidth="1"/>
    <col min="11269" max="11271" width="16" customWidth="1"/>
    <col min="11272" max="11272" width="13.33203125" customWidth="1"/>
    <col min="11520" max="11520" width="7" customWidth="1"/>
    <col min="11521" max="11521" width="68" customWidth="1"/>
    <col min="11522" max="11522" width="20.33203125" customWidth="1"/>
    <col min="11523" max="11523" width="25.109375" customWidth="1"/>
    <col min="11524" max="11524" width="30.6640625" customWidth="1"/>
    <col min="11525" max="11527" width="16" customWidth="1"/>
    <col min="11528" max="11528" width="13.33203125" customWidth="1"/>
    <col min="11776" max="11776" width="7" customWidth="1"/>
    <col min="11777" max="11777" width="68" customWidth="1"/>
    <col min="11778" max="11778" width="20.33203125" customWidth="1"/>
    <col min="11779" max="11779" width="25.109375" customWidth="1"/>
    <col min="11780" max="11780" width="30.6640625" customWidth="1"/>
    <col min="11781" max="11783" width="16" customWidth="1"/>
    <col min="11784" max="11784" width="13.33203125" customWidth="1"/>
    <col min="12032" max="12032" width="7" customWidth="1"/>
    <col min="12033" max="12033" width="68" customWidth="1"/>
    <col min="12034" max="12034" width="20.33203125" customWidth="1"/>
    <col min="12035" max="12035" width="25.109375" customWidth="1"/>
    <col min="12036" max="12036" width="30.6640625" customWidth="1"/>
    <col min="12037" max="12039" width="16" customWidth="1"/>
    <col min="12040" max="12040" width="13.33203125" customWidth="1"/>
    <col min="12288" max="12288" width="7" customWidth="1"/>
    <col min="12289" max="12289" width="68" customWidth="1"/>
    <col min="12290" max="12290" width="20.33203125" customWidth="1"/>
    <col min="12291" max="12291" width="25.109375" customWidth="1"/>
    <col min="12292" max="12292" width="30.6640625" customWidth="1"/>
    <col min="12293" max="12295" width="16" customWidth="1"/>
    <col min="12296" max="12296" width="13.33203125" customWidth="1"/>
    <col min="12544" max="12544" width="7" customWidth="1"/>
    <col min="12545" max="12545" width="68" customWidth="1"/>
    <col min="12546" max="12546" width="20.33203125" customWidth="1"/>
    <col min="12547" max="12547" width="25.109375" customWidth="1"/>
    <col min="12548" max="12548" width="30.6640625" customWidth="1"/>
    <col min="12549" max="12551" width="16" customWidth="1"/>
    <col min="12552" max="12552" width="13.33203125" customWidth="1"/>
    <col min="12800" max="12800" width="7" customWidth="1"/>
    <col min="12801" max="12801" width="68" customWidth="1"/>
    <col min="12802" max="12802" width="20.33203125" customWidth="1"/>
    <col min="12803" max="12803" width="25.109375" customWidth="1"/>
    <col min="12804" max="12804" width="30.6640625" customWidth="1"/>
    <col min="12805" max="12807" width="16" customWidth="1"/>
    <col min="12808" max="12808" width="13.33203125" customWidth="1"/>
    <col min="13056" max="13056" width="7" customWidth="1"/>
    <col min="13057" max="13057" width="68" customWidth="1"/>
    <col min="13058" max="13058" width="20.33203125" customWidth="1"/>
    <col min="13059" max="13059" width="25.109375" customWidth="1"/>
    <col min="13060" max="13060" width="30.6640625" customWidth="1"/>
    <col min="13061" max="13063" width="16" customWidth="1"/>
    <col min="13064" max="13064" width="13.33203125" customWidth="1"/>
    <col min="13312" max="13312" width="7" customWidth="1"/>
    <col min="13313" max="13313" width="68" customWidth="1"/>
    <col min="13314" max="13314" width="20.33203125" customWidth="1"/>
    <col min="13315" max="13315" width="25.109375" customWidth="1"/>
    <col min="13316" max="13316" width="30.6640625" customWidth="1"/>
    <col min="13317" max="13319" width="16" customWidth="1"/>
    <col min="13320" max="13320" width="13.33203125" customWidth="1"/>
    <col min="13568" max="13568" width="7" customWidth="1"/>
    <col min="13569" max="13569" width="68" customWidth="1"/>
    <col min="13570" max="13570" width="20.33203125" customWidth="1"/>
    <col min="13571" max="13571" width="25.109375" customWidth="1"/>
    <col min="13572" max="13572" width="30.6640625" customWidth="1"/>
    <col min="13573" max="13575" width="16" customWidth="1"/>
    <col min="13576" max="13576" width="13.33203125" customWidth="1"/>
    <col min="13824" max="13824" width="7" customWidth="1"/>
    <col min="13825" max="13825" width="68" customWidth="1"/>
    <col min="13826" max="13826" width="20.33203125" customWidth="1"/>
    <col min="13827" max="13827" width="25.109375" customWidth="1"/>
    <col min="13828" max="13828" width="30.6640625" customWidth="1"/>
    <col min="13829" max="13831" width="16" customWidth="1"/>
    <col min="13832" max="13832" width="13.33203125" customWidth="1"/>
    <col min="14080" max="14080" width="7" customWidth="1"/>
    <col min="14081" max="14081" width="68" customWidth="1"/>
    <col min="14082" max="14082" width="20.33203125" customWidth="1"/>
    <col min="14083" max="14083" width="25.109375" customWidth="1"/>
    <col min="14084" max="14084" width="30.6640625" customWidth="1"/>
    <col min="14085" max="14087" width="16" customWidth="1"/>
    <col min="14088" max="14088" width="13.33203125" customWidth="1"/>
    <col min="14336" max="14336" width="7" customWidth="1"/>
    <col min="14337" max="14337" width="68" customWidth="1"/>
    <col min="14338" max="14338" width="20.33203125" customWidth="1"/>
    <col min="14339" max="14339" width="25.109375" customWidth="1"/>
    <col min="14340" max="14340" width="30.6640625" customWidth="1"/>
    <col min="14341" max="14343" width="16" customWidth="1"/>
    <col min="14344" max="14344" width="13.33203125" customWidth="1"/>
    <col min="14592" max="14592" width="7" customWidth="1"/>
    <col min="14593" max="14593" width="68" customWidth="1"/>
    <col min="14594" max="14594" width="20.33203125" customWidth="1"/>
    <col min="14595" max="14595" width="25.109375" customWidth="1"/>
    <col min="14596" max="14596" width="30.6640625" customWidth="1"/>
    <col min="14597" max="14599" width="16" customWidth="1"/>
    <col min="14600" max="14600" width="13.33203125" customWidth="1"/>
    <col min="14848" max="14848" width="7" customWidth="1"/>
    <col min="14849" max="14849" width="68" customWidth="1"/>
    <col min="14850" max="14850" width="20.33203125" customWidth="1"/>
    <col min="14851" max="14851" width="25.109375" customWidth="1"/>
    <col min="14852" max="14852" width="30.6640625" customWidth="1"/>
    <col min="14853" max="14855" width="16" customWidth="1"/>
    <col min="14856" max="14856" width="13.33203125" customWidth="1"/>
    <col min="15104" max="15104" width="7" customWidth="1"/>
    <col min="15105" max="15105" width="68" customWidth="1"/>
    <col min="15106" max="15106" width="20.33203125" customWidth="1"/>
    <col min="15107" max="15107" width="25.109375" customWidth="1"/>
    <col min="15108" max="15108" width="30.6640625" customWidth="1"/>
    <col min="15109" max="15111" width="16" customWidth="1"/>
    <col min="15112" max="15112" width="13.33203125" customWidth="1"/>
    <col min="15360" max="15360" width="7" customWidth="1"/>
    <col min="15361" max="15361" width="68" customWidth="1"/>
    <col min="15362" max="15362" width="20.33203125" customWidth="1"/>
    <col min="15363" max="15363" width="25.109375" customWidth="1"/>
    <col min="15364" max="15364" width="30.6640625" customWidth="1"/>
    <col min="15365" max="15367" width="16" customWidth="1"/>
    <col min="15368" max="15368" width="13.33203125" customWidth="1"/>
    <col min="15616" max="15616" width="7" customWidth="1"/>
    <col min="15617" max="15617" width="68" customWidth="1"/>
    <col min="15618" max="15618" width="20.33203125" customWidth="1"/>
    <col min="15619" max="15619" width="25.109375" customWidth="1"/>
    <col min="15620" max="15620" width="30.6640625" customWidth="1"/>
    <col min="15621" max="15623" width="16" customWidth="1"/>
    <col min="15624" max="15624" width="13.33203125" customWidth="1"/>
    <col min="15872" max="15872" width="7" customWidth="1"/>
    <col min="15873" max="15873" width="68" customWidth="1"/>
    <col min="15874" max="15874" width="20.33203125" customWidth="1"/>
    <col min="15875" max="15875" width="25.109375" customWidth="1"/>
    <col min="15876" max="15876" width="30.6640625" customWidth="1"/>
    <col min="15877" max="15879" width="16" customWidth="1"/>
    <col min="15880" max="15880" width="13.33203125" customWidth="1"/>
    <col min="16128" max="16128" width="7" customWidth="1"/>
    <col min="16129" max="16129" width="68" customWidth="1"/>
    <col min="16130" max="16130" width="20.33203125" customWidth="1"/>
    <col min="16131" max="16131" width="25.109375" customWidth="1"/>
    <col min="16132" max="16132" width="30.6640625" customWidth="1"/>
    <col min="16133" max="16135" width="16" customWidth="1"/>
    <col min="16136" max="16136" width="13.33203125" customWidth="1"/>
  </cols>
  <sheetData>
    <row r="1" spans="1:11" x14ac:dyDescent="0.3">
      <c r="E1" t="s">
        <v>439</v>
      </c>
    </row>
    <row r="3" spans="1:11" ht="21" customHeight="1" x14ac:dyDescent="0.3">
      <c r="A3" s="1160" t="s">
        <v>608</v>
      </c>
      <c r="B3" s="1160"/>
      <c r="C3" s="1160"/>
      <c r="D3" s="1160"/>
      <c r="E3" s="1160"/>
    </row>
    <row r="4" spans="1:11" ht="27" customHeight="1" x14ac:dyDescent="0.3">
      <c r="A4" t="s">
        <v>1145</v>
      </c>
    </row>
    <row r="5" spans="1:11" ht="19.5" customHeight="1" x14ac:dyDescent="0.3">
      <c r="A5" t="s">
        <v>345</v>
      </c>
    </row>
    <row r="6" spans="1:11" ht="39.75" customHeight="1" x14ac:dyDescent="0.3">
      <c r="A6" s="1160" t="s">
        <v>486</v>
      </c>
      <c r="B6" s="1160"/>
      <c r="C6" s="1160"/>
      <c r="D6" s="1160"/>
    </row>
    <row r="7" spans="1:11" ht="17.25" customHeight="1" x14ac:dyDescent="0.3">
      <c r="A7" t="s">
        <v>281</v>
      </c>
    </row>
    <row r="9" spans="1:11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11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  <c r="J10" t="s">
        <v>1017</v>
      </c>
    </row>
    <row r="11" spans="1:11" x14ac:dyDescent="0.3">
      <c r="A11" s="1160" t="s">
        <v>1040</v>
      </c>
      <c r="B11" s="1160"/>
      <c r="C11" s="1160"/>
      <c r="D11" s="1160"/>
      <c r="E11" s="1160"/>
      <c r="J11" t="s">
        <v>1012</v>
      </c>
      <c r="K11" t="s">
        <v>1013</v>
      </c>
    </row>
    <row r="12" spans="1:11" x14ac:dyDescent="0.3">
      <c r="A12">
        <v>1</v>
      </c>
      <c r="B12" t="s">
        <v>492</v>
      </c>
      <c r="H12">
        <f>E12-G12</f>
        <v>0</v>
      </c>
    </row>
    <row r="13" spans="1:11" x14ac:dyDescent="0.3">
      <c r="A13">
        <v>2</v>
      </c>
      <c r="H13">
        <f>E13-G13</f>
        <v>0</v>
      </c>
    </row>
    <row r="14" spans="1:11" x14ac:dyDescent="0.3">
      <c r="A14">
        <v>3</v>
      </c>
      <c r="H14">
        <f>E14-G14</f>
        <v>0</v>
      </c>
    </row>
    <row r="15" spans="1:11" x14ac:dyDescent="0.3">
      <c r="A15">
        <v>4</v>
      </c>
      <c r="H15">
        <f>E15-G15</f>
        <v>0</v>
      </c>
    </row>
    <row r="16" spans="1:11" x14ac:dyDescent="0.3">
      <c r="H16">
        <f>E16-G16</f>
        <v>0</v>
      </c>
    </row>
    <row r="17" spans="1:11" x14ac:dyDescent="0.3">
      <c r="B17" t="s">
        <v>295</v>
      </c>
      <c r="C17" t="s">
        <v>305</v>
      </c>
      <c r="D17" t="s">
        <v>305</v>
      </c>
      <c r="E17">
        <f>SUM(E12:E16)</f>
        <v>0</v>
      </c>
      <c r="F17" t="s">
        <v>365</v>
      </c>
      <c r="G17">
        <f>SUM(G12:G16)</f>
        <v>0</v>
      </c>
      <c r="H17">
        <f>SUM(H12:H16)</f>
        <v>0</v>
      </c>
      <c r="J17">
        <f t="shared" ref="J17:K17" si="0">SUM(J12:J16)</f>
        <v>0</v>
      </c>
      <c r="K17">
        <f t="shared" si="0"/>
        <v>0</v>
      </c>
    </row>
    <row r="18" spans="1:11" x14ac:dyDescent="0.3">
      <c r="A18" s="1160" t="s">
        <v>1041</v>
      </c>
      <c r="B18" s="1160"/>
      <c r="C18" s="1160"/>
      <c r="D18" s="1160"/>
      <c r="E18" s="1160"/>
      <c r="F18" t="s">
        <v>1002</v>
      </c>
    </row>
    <row r="19" spans="1:11" x14ac:dyDescent="0.3">
      <c r="A19">
        <v>1</v>
      </c>
      <c r="B19" t="s">
        <v>492</v>
      </c>
      <c r="H19">
        <f>E19-G19</f>
        <v>0</v>
      </c>
    </row>
    <row r="20" spans="1:11" ht="18" customHeight="1" x14ac:dyDescent="0.3">
      <c r="A20">
        <v>2</v>
      </c>
      <c r="H20">
        <f>E20-G20</f>
        <v>0</v>
      </c>
    </row>
    <row r="21" spans="1:11" x14ac:dyDescent="0.3">
      <c r="A21">
        <v>3</v>
      </c>
      <c r="H21">
        <f>E21-G21</f>
        <v>0</v>
      </c>
    </row>
    <row r="22" spans="1:11" x14ac:dyDescent="0.3">
      <c r="A22">
        <v>4</v>
      </c>
      <c r="H22">
        <f>E22-G22</f>
        <v>0</v>
      </c>
    </row>
    <row r="23" spans="1:11" x14ac:dyDescent="0.3">
      <c r="H23">
        <f>E23-G23</f>
        <v>0</v>
      </c>
    </row>
    <row r="24" spans="1:11" x14ac:dyDescent="0.3">
      <c r="B24" t="s">
        <v>295</v>
      </c>
      <c r="C24" t="s">
        <v>305</v>
      </c>
      <c r="D24" t="s">
        <v>305</v>
      </c>
      <c r="E24">
        <f>SUM(E19:E23)</f>
        <v>0</v>
      </c>
      <c r="F24" t="s">
        <v>365</v>
      </c>
      <c r="G24">
        <f>SUM(G19:G23)</f>
        <v>0</v>
      </c>
      <c r="H24">
        <f>SUM(H19:H23)</f>
        <v>0</v>
      </c>
      <c r="J24">
        <f t="shared" ref="J24:K24" si="1">SUM(J19:J23)</f>
        <v>0</v>
      </c>
      <c r="K24">
        <f t="shared" si="1"/>
        <v>0</v>
      </c>
    </row>
    <row r="25" spans="1:11" x14ac:dyDescent="0.3">
      <c r="F25" t="s">
        <v>457</v>
      </c>
      <c r="G25">
        <f>G17+G24</f>
        <v>0</v>
      </c>
      <c r="H25">
        <f>H17+H24</f>
        <v>0</v>
      </c>
      <c r="J25">
        <f>J17+J24</f>
        <v>0</v>
      </c>
      <c r="K25">
        <f>K17+K24</f>
        <v>0</v>
      </c>
    </row>
    <row r="27" spans="1:11" x14ac:dyDescent="0.3">
      <c r="A27" t="s">
        <v>671</v>
      </c>
      <c r="E27" t="s">
        <v>1143</v>
      </c>
    </row>
    <row r="28" spans="1:11" x14ac:dyDescent="0.3">
      <c r="C28" t="s">
        <v>131</v>
      </c>
      <c r="E28" t="s">
        <v>132</v>
      </c>
    </row>
    <row r="30" spans="1:11" x14ac:dyDescent="0.3">
      <c r="A30" t="s">
        <v>133</v>
      </c>
      <c r="E30" t="s">
        <v>1144</v>
      </c>
    </row>
    <row r="31" spans="1:11" x14ac:dyDescent="0.3">
      <c r="C31" t="s">
        <v>131</v>
      </c>
      <c r="E31" t="s">
        <v>132</v>
      </c>
    </row>
    <row r="33" spans="2:2" x14ac:dyDescent="0.3">
      <c r="B33" t="s">
        <v>1046</v>
      </c>
    </row>
    <row r="34" spans="2:2" x14ac:dyDescent="0.3">
      <c r="B34" t="s">
        <v>1039</v>
      </c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5">
    <tabColor rgb="FFCC9900"/>
    <pageSetUpPr fitToPage="1"/>
  </sheetPr>
  <dimension ref="A1:J79"/>
  <sheetViews>
    <sheetView view="pageBreakPreview" zoomScale="70" zoomScaleSheetLayoutView="70" workbookViewId="0"/>
  </sheetViews>
  <sheetFormatPr defaultColWidth="8.88671875" defaultRowHeight="14.4" x14ac:dyDescent="0.3"/>
  <cols>
    <col min="1" max="1" width="7.33203125" customWidth="1"/>
    <col min="2" max="2" width="91.33203125" customWidth="1"/>
    <col min="3" max="3" width="20.33203125" customWidth="1"/>
    <col min="4" max="4" width="27.5546875" customWidth="1"/>
    <col min="5" max="5" width="25.6640625" customWidth="1"/>
    <col min="6" max="7" width="24.44140625" customWidth="1"/>
    <col min="8" max="8" width="17.109375" customWidth="1"/>
    <col min="9" max="10" width="25.44140625" customWidth="1"/>
    <col min="256" max="256" width="7.33203125" customWidth="1"/>
    <col min="257" max="257" width="91.33203125" customWidth="1"/>
    <col min="258" max="258" width="20.33203125" customWidth="1"/>
    <col min="259" max="259" width="22.6640625" customWidth="1"/>
    <col min="260" max="260" width="27.5546875" customWidth="1"/>
    <col min="261" max="263" width="24.44140625" customWidth="1"/>
    <col min="264" max="264" width="17.109375" customWidth="1"/>
    <col min="512" max="512" width="7.33203125" customWidth="1"/>
    <col min="513" max="513" width="91.33203125" customWidth="1"/>
    <col min="514" max="514" width="20.33203125" customWidth="1"/>
    <col min="515" max="515" width="22.6640625" customWidth="1"/>
    <col min="516" max="516" width="27.5546875" customWidth="1"/>
    <col min="517" max="519" width="24.44140625" customWidth="1"/>
    <col min="520" max="520" width="17.109375" customWidth="1"/>
    <col min="768" max="768" width="7.33203125" customWidth="1"/>
    <col min="769" max="769" width="91.33203125" customWidth="1"/>
    <col min="770" max="770" width="20.33203125" customWidth="1"/>
    <col min="771" max="771" width="22.6640625" customWidth="1"/>
    <col min="772" max="772" width="27.5546875" customWidth="1"/>
    <col min="773" max="775" width="24.44140625" customWidth="1"/>
    <col min="776" max="776" width="17.109375" customWidth="1"/>
    <col min="1024" max="1024" width="7.33203125" customWidth="1"/>
    <col min="1025" max="1025" width="91.33203125" customWidth="1"/>
    <col min="1026" max="1026" width="20.33203125" customWidth="1"/>
    <col min="1027" max="1027" width="22.6640625" customWidth="1"/>
    <col min="1028" max="1028" width="27.5546875" customWidth="1"/>
    <col min="1029" max="1031" width="24.44140625" customWidth="1"/>
    <col min="1032" max="1032" width="17.109375" customWidth="1"/>
    <col min="1280" max="1280" width="7.33203125" customWidth="1"/>
    <col min="1281" max="1281" width="91.33203125" customWidth="1"/>
    <col min="1282" max="1282" width="20.33203125" customWidth="1"/>
    <col min="1283" max="1283" width="22.6640625" customWidth="1"/>
    <col min="1284" max="1284" width="27.5546875" customWidth="1"/>
    <col min="1285" max="1287" width="24.44140625" customWidth="1"/>
    <col min="1288" max="1288" width="17.109375" customWidth="1"/>
    <col min="1536" max="1536" width="7.33203125" customWidth="1"/>
    <col min="1537" max="1537" width="91.33203125" customWidth="1"/>
    <col min="1538" max="1538" width="20.33203125" customWidth="1"/>
    <col min="1539" max="1539" width="22.6640625" customWidth="1"/>
    <col min="1540" max="1540" width="27.5546875" customWidth="1"/>
    <col min="1541" max="1543" width="24.44140625" customWidth="1"/>
    <col min="1544" max="1544" width="17.109375" customWidth="1"/>
    <col min="1792" max="1792" width="7.33203125" customWidth="1"/>
    <col min="1793" max="1793" width="91.33203125" customWidth="1"/>
    <col min="1794" max="1794" width="20.33203125" customWidth="1"/>
    <col min="1795" max="1795" width="22.6640625" customWidth="1"/>
    <col min="1796" max="1796" width="27.5546875" customWidth="1"/>
    <col min="1797" max="1799" width="24.44140625" customWidth="1"/>
    <col min="1800" max="1800" width="17.109375" customWidth="1"/>
    <col min="2048" max="2048" width="7.33203125" customWidth="1"/>
    <col min="2049" max="2049" width="91.33203125" customWidth="1"/>
    <col min="2050" max="2050" width="20.33203125" customWidth="1"/>
    <col min="2051" max="2051" width="22.6640625" customWidth="1"/>
    <col min="2052" max="2052" width="27.5546875" customWidth="1"/>
    <col min="2053" max="2055" width="24.44140625" customWidth="1"/>
    <col min="2056" max="2056" width="17.109375" customWidth="1"/>
    <col min="2304" max="2304" width="7.33203125" customWidth="1"/>
    <col min="2305" max="2305" width="91.33203125" customWidth="1"/>
    <col min="2306" max="2306" width="20.33203125" customWidth="1"/>
    <col min="2307" max="2307" width="22.6640625" customWidth="1"/>
    <col min="2308" max="2308" width="27.5546875" customWidth="1"/>
    <col min="2309" max="2311" width="24.44140625" customWidth="1"/>
    <col min="2312" max="2312" width="17.109375" customWidth="1"/>
    <col min="2560" max="2560" width="7.33203125" customWidth="1"/>
    <col min="2561" max="2561" width="91.33203125" customWidth="1"/>
    <col min="2562" max="2562" width="20.33203125" customWidth="1"/>
    <col min="2563" max="2563" width="22.6640625" customWidth="1"/>
    <col min="2564" max="2564" width="27.5546875" customWidth="1"/>
    <col min="2565" max="2567" width="24.44140625" customWidth="1"/>
    <col min="2568" max="2568" width="17.109375" customWidth="1"/>
    <col min="2816" max="2816" width="7.33203125" customWidth="1"/>
    <col min="2817" max="2817" width="91.33203125" customWidth="1"/>
    <col min="2818" max="2818" width="20.33203125" customWidth="1"/>
    <col min="2819" max="2819" width="22.6640625" customWidth="1"/>
    <col min="2820" max="2820" width="27.5546875" customWidth="1"/>
    <col min="2821" max="2823" width="24.44140625" customWidth="1"/>
    <col min="2824" max="2824" width="17.109375" customWidth="1"/>
    <col min="3072" max="3072" width="7.33203125" customWidth="1"/>
    <col min="3073" max="3073" width="91.33203125" customWidth="1"/>
    <col min="3074" max="3074" width="20.33203125" customWidth="1"/>
    <col min="3075" max="3075" width="22.6640625" customWidth="1"/>
    <col min="3076" max="3076" width="27.5546875" customWidth="1"/>
    <col min="3077" max="3079" width="24.44140625" customWidth="1"/>
    <col min="3080" max="3080" width="17.109375" customWidth="1"/>
    <col min="3328" max="3328" width="7.33203125" customWidth="1"/>
    <col min="3329" max="3329" width="91.33203125" customWidth="1"/>
    <col min="3330" max="3330" width="20.33203125" customWidth="1"/>
    <col min="3331" max="3331" width="22.6640625" customWidth="1"/>
    <col min="3332" max="3332" width="27.5546875" customWidth="1"/>
    <col min="3333" max="3335" width="24.44140625" customWidth="1"/>
    <col min="3336" max="3336" width="17.109375" customWidth="1"/>
    <col min="3584" max="3584" width="7.33203125" customWidth="1"/>
    <col min="3585" max="3585" width="91.33203125" customWidth="1"/>
    <col min="3586" max="3586" width="20.33203125" customWidth="1"/>
    <col min="3587" max="3587" width="22.6640625" customWidth="1"/>
    <col min="3588" max="3588" width="27.5546875" customWidth="1"/>
    <col min="3589" max="3591" width="24.44140625" customWidth="1"/>
    <col min="3592" max="3592" width="17.109375" customWidth="1"/>
    <col min="3840" max="3840" width="7.33203125" customWidth="1"/>
    <col min="3841" max="3841" width="91.33203125" customWidth="1"/>
    <col min="3842" max="3842" width="20.33203125" customWidth="1"/>
    <col min="3843" max="3843" width="22.6640625" customWidth="1"/>
    <col min="3844" max="3844" width="27.5546875" customWidth="1"/>
    <col min="3845" max="3847" width="24.44140625" customWidth="1"/>
    <col min="3848" max="3848" width="17.109375" customWidth="1"/>
    <col min="4096" max="4096" width="7.33203125" customWidth="1"/>
    <col min="4097" max="4097" width="91.33203125" customWidth="1"/>
    <col min="4098" max="4098" width="20.33203125" customWidth="1"/>
    <col min="4099" max="4099" width="22.6640625" customWidth="1"/>
    <col min="4100" max="4100" width="27.5546875" customWidth="1"/>
    <col min="4101" max="4103" width="24.44140625" customWidth="1"/>
    <col min="4104" max="4104" width="17.109375" customWidth="1"/>
    <col min="4352" max="4352" width="7.33203125" customWidth="1"/>
    <col min="4353" max="4353" width="91.33203125" customWidth="1"/>
    <col min="4354" max="4354" width="20.33203125" customWidth="1"/>
    <col min="4355" max="4355" width="22.6640625" customWidth="1"/>
    <col min="4356" max="4356" width="27.5546875" customWidth="1"/>
    <col min="4357" max="4359" width="24.44140625" customWidth="1"/>
    <col min="4360" max="4360" width="17.109375" customWidth="1"/>
    <col min="4608" max="4608" width="7.33203125" customWidth="1"/>
    <col min="4609" max="4609" width="91.33203125" customWidth="1"/>
    <col min="4610" max="4610" width="20.33203125" customWidth="1"/>
    <col min="4611" max="4611" width="22.6640625" customWidth="1"/>
    <col min="4612" max="4612" width="27.5546875" customWidth="1"/>
    <col min="4613" max="4615" width="24.44140625" customWidth="1"/>
    <col min="4616" max="4616" width="17.109375" customWidth="1"/>
    <col min="4864" max="4864" width="7.33203125" customWidth="1"/>
    <col min="4865" max="4865" width="91.33203125" customWidth="1"/>
    <col min="4866" max="4866" width="20.33203125" customWidth="1"/>
    <col min="4867" max="4867" width="22.6640625" customWidth="1"/>
    <col min="4868" max="4868" width="27.5546875" customWidth="1"/>
    <col min="4869" max="4871" width="24.44140625" customWidth="1"/>
    <col min="4872" max="4872" width="17.109375" customWidth="1"/>
    <col min="5120" max="5120" width="7.33203125" customWidth="1"/>
    <col min="5121" max="5121" width="91.33203125" customWidth="1"/>
    <col min="5122" max="5122" width="20.33203125" customWidth="1"/>
    <col min="5123" max="5123" width="22.6640625" customWidth="1"/>
    <col min="5124" max="5124" width="27.5546875" customWidth="1"/>
    <col min="5125" max="5127" width="24.44140625" customWidth="1"/>
    <col min="5128" max="5128" width="17.109375" customWidth="1"/>
    <col min="5376" max="5376" width="7.33203125" customWidth="1"/>
    <col min="5377" max="5377" width="91.33203125" customWidth="1"/>
    <col min="5378" max="5378" width="20.33203125" customWidth="1"/>
    <col min="5379" max="5379" width="22.6640625" customWidth="1"/>
    <col min="5380" max="5380" width="27.5546875" customWidth="1"/>
    <col min="5381" max="5383" width="24.44140625" customWidth="1"/>
    <col min="5384" max="5384" width="17.109375" customWidth="1"/>
    <col min="5632" max="5632" width="7.33203125" customWidth="1"/>
    <col min="5633" max="5633" width="91.33203125" customWidth="1"/>
    <col min="5634" max="5634" width="20.33203125" customWidth="1"/>
    <col min="5635" max="5635" width="22.6640625" customWidth="1"/>
    <col min="5636" max="5636" width="27.5546875" customWidth="1"/>
    <col min="5637" max="5639" width="24.44140625" customWidth="1"/>
    <col min="5640" max="5640" width="17.109375" customWidth="1"/>
    <col min="5888" max="5888" width="7.33203125" customWidth="1"/>
    <col min="5889" max="5889" width="91.33203125" customWidth="1"/>
    <col min="5890" max="5890" width="20.33203125" customWidth="1"/>
    <col min="5891" max="5891" width="22.6640625" customWidth="1"/>
    <col min="5892" max="5892" width="27.5546875" customWidth="1"/>
    <col min="5893" max="5895" width="24.44140625" customWidth="1"/>
    <col min="5896" max="5896" width="17.109375" customWidth="1"/>
    <col min="6144" max="6144" width="7.33203125" customWidth="1"/>
    <col min="6145" max="6145" width="91.33203125" customWidth="1"/>
    <col min="6146" max="6146" width="20.33203125" customWidth="1"/>
    <col min="6147" max="6147" width="22.6640625" customWidth="1"/>
    <col min="6148" max="6148" width="27.5546875" customWidth="1"/>
    <col min="6149" max="6151" width="24.44140625" customWidth="1"/>
    <col min="6152" max="6152" width="17.109375" customWidth="1"/>
    <col min="6400" max="6400" width="7.33203125" customWidth="1"/>
    <col min="6401" max="6401" width="91.33203125" customWidth="1"/>
    <col min="6402" max="6402" width="20.33203125" customWidth="1"/>
    <col min="6403" max="6403" width="22.6640625" customWidth="1"/>
    <col min="6404" max="6404" width="27.5546875" customWidth="1"/>
    <col min="6405" max="6407" width="24.44140625" customWidth="1"/>
    <col min="6408" max="6408" width="17.109375" customWidth="1"/>
    <col min="6656" max="6656" width="7.33203125" customWidth="1"/>
    <col min="6657" max="6657" width="91.33203125" customWidth="1"/>
    <col min="6658" max="6658" width="20.33203125" customWidth="1"/>
    <col min="6659" max="6659" width="22.6640625" customWidth="1"/>
    <col min="6660" max="6660" width="27.5546875" customWidth="1"/>
    <col min="6661" max="6663" width="24.44140625" customWidth="1"/>
    <col min="6664" max="6664" width="17.109375" customWidth="1"/>
    <col min="6912" max="6912" width="7.33203125" customWidth="1"/>
    <col min="6913" max="6913" width="91.33203125" customWidth="1"/>
    <col min="6914" max="6914" width="20.33203125" customWidth="1"/>
    <col min="6915" max="6915" width="22.6640625" customWidth="1"/>
    <col min="6916" max="6916" width="27.5546875" customWidth="1"/>
    <col min="6917" max="6919" width="24.44140625" customWidth="1"/>
    <col min="6920" max="6920" width="17.109375" customWidth="1"/>
    <col min="7168" max="7168" width="7.33203125" customWidth="1"/>
    <col min="7169" max="7169" width="91.33203125" customWidth="1"/>
    <col min="7170" max="7170" width="20.33203125" customWidth="1"/>
    <col min="7171" max="7171" width="22.6640625" customWidth="1"/>
    <col min="7172" max="7172" width="27.5546875" customWidth="1"/>
    <col min="7173" max="7175" width="24.44140625" customWidth="1"/>
    <col min="7176" max="7176" width="17.109375" customWidth="1"/>
    <col min="7424" max="7424" width="7.33203125" customWidth="1"/>
    <col min="7425" max="7425" width="91.33203125" customWidth="1"/>
    <col min="7426" max="7426" width="20.33203125" customWidth="1"/>
    <col min="7427" max="7427" width="22.6640625" customWidth="1"/>
    <col min="7428" max="7428" width="27.5546875" customWidth="1"/>
    <col min="7429" max="7431" width="24.44140625" customWidth="1"/>
    <col min="7432" max="7432" width="17.109375" customWidth="1"/>
    <col min="7680" max="7680" width="7.33203125" customWidth="1"/>
    <col min="7681" max="7681" width="91.33203125" customWidth="1"/>
    <col min="7682" max="7682" width="20.33203125" customWidth="1"/>
    <col min="7683" max="7683" width="22.6640625" customWidth="1"/>
    <col min="7684" max="7684" width="27.5546875" customWidth="1"/>
    <col min="7685" max="7687" width="24.44140625" customWidth="1"/>
    <col min="7688" max="7688" width="17.109375" customWidth="1"/>
    <col min="7936" max="7936" width="7.33203125" customWidth="1"/>
    <col min="7937" max="7937" width="91.33203125" customWidth="1"/>
    <col min="7938" max="7938" width="20.33203125" customWidth="1"/>
    <col min="7939" max="7939" width="22.6640625" customWidth="1"/>
    <col min="7940" max="7940" width="27.5546875" customWidth="1"/>
    <col min="7941" max="7943" width="24.44140625" customWidth="1"/>
    <col min="7944" max="7944" width="17.109375" customWidth="1"/>
    <col min="8192" max="8192" width="7.33203125" customWidth="1"/>
    <col min="8193" max="8193" width="91.33203125" customWidth="1"/>
    <col min="8194" max="8194" width="20.33203125" customWidth="1"/>
    <col min="8195" max="8195" width="22.6640625" customWidth="1"/>
    <col min="8196" max="8196" width="27.5546875" customWidth="1"/>
    <col min="8197" max="8199" width="24.44140625" customWidth="1"/>
    <col min="8200" max="8200" width="17.109375" customWidth="1"/>
    <col min="8448" max="8448" width="7.33203125" customWidth="1"/>
    <col min="8449" max="8449" width="91.33203125" customWidth="1"/>
    <col min="8450" max="8450" width="20.33203125" customWidth="1"/>
    <col min="8451" max="8451" width="22.6640625" customWidth="1"/>
    <col min="8452" max="8452" width="27.5546875" customWidth="1"/>
    <col min="8453" max="8455" width="24.44140625" customWidth="1"/>
    <col min="8456" max="8456" width="17.109375" customWidth="1"/>
    <col min="8704" max="8704" width="7.33203125" customWidth="1"/>
    <col min="8705" max="8705" width="91.33203125" customWidth="1"/>
    <col min="8706" max="8706" width="20.33203125" customWidth="1"/>
    <col min="8707" max="8707" width="22.6640625" customWidth="1"/>
    <col min="8708" max="8708" width="27.5546875" customWidth="1"/>
    <col min="8709" max="8711" width="24.44140625" customWidth="1"/>
    <col min="8712" max="8712" width="17.109375" customWidth="1"/>
    <col min="8960" max="8960" width="7.33203125" customWidth="1"/>
    <col min="8961" max="8961" width="91.33203125" customWidth="1"/>
    <col min="8962" max="8962" width="20.33203125" customWidth="1"/>
    <col min="8963" max="8963" width="22.6640625" customWidth="1"/>
    <col min="8964" max="8964" width="27.5546875" customWidth="1"/>
    <col min="8965" max="8967" width="24.44140625" customWidth="1"/>
    <col min="8968" max="8968" width="17.109375" customWidth="1"/>
    <col min="9216" max="9216" width="7.33203125" customWidth="1"/>
    <col min="9217" max="9217" width="91.33203125" customWidth="1"/>
    <col min="9218" max="9218" width="20.33203125" customWidth="1"/>
    <col min="9219" max="9219" width="22.6640625" customWidth="1"/>
    <col min="9220" max="9220" width="27.5546875" customWidth="1"/>
    <col min="9221" max="9223" width="24.44140625" customWidth="1"/>
    <col min="9224" max="9224" width="17.109375" customWidth="1"/>
    <col min="9472" max="9472" width="7.33203125" customWidth="1"/>
    <col min="9473" max="9473" width="91.33203125" customWidth="1"/>
    <col min="9474" max="9474" width="20.33203125" customWidth="1"/>
    <col min="9475" max="9475" width="22.6640625" customWidth="1"/>
    <col min="9476" max="9476" width="27.5546875" customWidth="1"/>
    <col min="9477" max="9479" width="24.44140625" customWidth="1"/>
    <col min="9480" max="9480" width="17.109375" customWidth="1"/>
    <col min="9728" max="9728" width="7.33203125" customWidth="1"/>
    <col min="9729" max="9729" width="91.33203125" customWidth="1"/>
    <col min="9730" max="9730" width="20.33203125" customWidth="1"/>
    <col min="9731" max="9731" width="22.6640625" customWidth="1"/>
    <col min="9732" max="9732" width="27.5546875" customWidth="1"/>
    <col min="9733" max="9735" width="24.44140625" customWidth="1"/>
    <col min="9736" max="9736" width="17.109375" customWidth="1"/>
    <col min="9984" max="9984" width="7.33203125" customWidth="1"/>
    <col min="9985" max="9985" width="91.33203125" customWidth="1"/>
    <col min="9986" max="9986" width="20.33203125" customWidth="1"/>
    <col min="9987" max="9987" width="22.6640625" customWidth="1"/>
    <col min="9988" max="9988" width="27.5546875" customWidth="1"/>
    <col min="9989" max="9991" width="24.44140625" customWidth="1"/>
    <col min="9992" max="9992" width="17.109375" customWidth="1"/>
    <col min="10240" max="10240" width="7.33203125" customWidth="1"/>
    <col min="10241" max="10241" width="91.33203125" customWidth="1"/>
    <col min="10242" max="10242" width="20.33203125" customWidth="1"/>
    <col min="10243" max="10243" width="22.6640625" customWidth="1"/>
    <col min="10244" max="10244" width="27.5546875" customWidth="1"/>
    <col min="10245" max="10247" width="24.44140625" customWidth="1"/>
    <col min="10248" max="10248" width="17.109375" customWidth="1"/>
    <col min="10496" max="10496" width="7.33203125" customWidth="1"/>
    <col min="10497" max="10497" width="91.33203125" customWidth="1"/>
    <col min="10498" max="10498" width="20.33203125" customWidth="1"/>
    <col min="10499" max="10499" width="22.6640625" customWidth="1"/>
    <col min="10500" max="10500" width="27.5546875" customWidth="1"/>
    <col min="10501" max="10503" width="24.44140625" customWidth="1"/>
    <col min="10504" max="10504" width="17.109375" customWidth="1"/>
    <col min="10752" max="10752" width="7.33203125" customWidth="1"/>
    <col min="10753" max="10753" width="91.33203125" customWidth="1"/>
    <col min="10754" max="10754" width="20.33203125" customWidth="1"/>
    <col min="10755" max="10755" width="22.6640625" customWidth="1"/>
    <col min="10756" max="10756" width="27.5546875" customWidth="1"/>
    <col min="10757" max="10759" width="24.44140625" customWidth="1"/>
    <col min="10760" max="10760" width="17.109375" customWidth="1"/>
    <col min="11008" max="11008" width="7.33203125" customWidth="1"/>
    <col min="11009" max="11009" width="91.33203125" customWidth="1"/>
    <col min="11010" max="11010" width="20.33203125" customWidth="1"/>
    <col min="11011" max="11011" width="22.6640625" customWidth="1"/>
    <col min="11012" max="11012" width="27.5546875" customWidth="1"/>
    <col min="11013" max="11015" width="24.44140625" customWidth="1"/>
    <col min="11016" max="11016" width="17.109375" customWidth="1"/>
    <col min="11264" max="11264" width="7.33203125" customWidth="1"/>
    <col min="11265" max="11265" width="91.33203125" customWidth="1"/>
    <col min="11266" max="11266" width="20.33203125" customWidth="1"/>
    <col min="11267" max="11267" width="22.6640625" customWidth="1"/>
    <col min="11268" max="11268" width="27.5546875" customWidth="1"/>
    <col min="11269" max="11271" width="24.44140625" customWidth="1"/>
    <col min="11272" max="11272" width="17.109375" customWidth="1"/>
    <col min="11520" max="11520" width="7.33203125" customWidth="1"/>
    <col min="11521" max="11521" width="91.33203125" customWidth="1"/>
    <col min="11522" max="11522" width="20.33203125" customWidth="1"/>
    <col min="11523" max="11523" width="22.6640625" customWidth="1"/>
    <col min="11524" max="11524" width="27.5546875" customWidth="1"/>
    <col min="11525" max="11527" width="24.44140625" customWidth="1"/>
    <col min="11528" max="11528" width="17.109375" customWidth="1"/>
    <col min="11776" max="11776" width="7.33203125" customWidth="1"/>
    <col min="11777" max="11777" width="91.33203125" customWidth="1"/>
    <col min="11778" max="11778" width="20.33203125" customWidth="1"/>
    <col min="11779" max="11779" width="22.6640625" customWidth="1"/>
    <col min="11780" max="11780" width="27.5546875" customWidth="1"/>
    <col min="11781" max="11783" width="24.44140625" customWidth="1"/>
    <col min="11784" max="11784" width="17.109375" customWidth="1"/>
    <col min="12032" max="12032" width="7.33203125" customWidth="1"/>
    <col min="12033" max="12033" width="91.33203125" customWidth="1"/>
    <col min="12034" max="12034" width="20.33203125" customWidth="1"/>
    <col min="12035" max="12035" width="22.6640625" customWidth="1"/>
    <col min="12036" max="12036" width="27.5546875" customWidth="1"/>
    <col min="12037" max="12039" width="24.44140625" customWidth="1"/>
    <col min="12040" max="12040" width="17.109375" customWidth="1"/>
    <col min="12288" max="12288" width="7.33203125" customWidth="1"/>
    <col min="12289" max="12289" width="91.33203125" customWidth="1"/>
    <col min="12290" max="12290" width="20.33203125" customWidth="1"/>
    <col min="12291" max="12291" width="22.6640625" customWidth="1"/>
    <col min="12292" max="12292" width="27.5546875" customWidth="1"/>
    <col min="12293" max="12295" width="24.44140625" customWidth="1"/>
    <col min="12296" max="12296" width="17.109375" customWidth="1"/>
    <col min="12544" max="12544" width="7.33203125" customWidth="1"/>
    <col min="12545" max="12545" width="91.33203125" customWidth="1"/>
    <col min="12546" max="12546" width="20.33203125" customWidth="1"/>
    <col min="12547" max="12547" width="22.6640625" customWidth="1"/>
    <col min="12548" max="12548" width="27.5546875" customWidth="1"/>
    <col min="12549" max="12551" width="24.44140625" customWidth="1"/>
    <col min="12552" max="12552" width="17.109375" customWidth="1"/>
    <col min="12800" max="12800" width="7.33203125" customWidth="1"/>
    <col min="12801" max="12801" width="91.33203125" customWidth="1"/>
    <col min="12802" max="12802" width="20.33203125" customWidth="1"/>
    <col min="12803" max="12803" width="22.6640625" customWidth="1"/>
    <col min="12804" max="12804" width="27.5546875" customWidth="1"/>
    <col min="12805" max="12807" width="24.44140625" customWidth="1"/>
    <col min="12808" max="12808" width="17.109375" customWidth="1"/>
    <col min="13056" max="13056" width="7.33203125" customWidth="1"/>
    <col min="13057" max="13057" width="91.33203125" customWidth="1"/>
    <col min="13058" max="13058" width="20.33203125" customWidth="1"/>
    <col min="13059" max="13059" width="22.6640625" customWidth="1"/>
    <col min="13060" max="13060" width="27.5546875" customWidth="1"/>
    <col min="13061" max="13063" width="24.44140625" customWidth="1"/>
    <col min="13064" max="13064" width="17.109375" customWidth="1"/>
    <col min="13312" max="13312" width="7.33203125" customWidth="1"/>
    <col min="13313" max="13313" width="91.33203125" customWidth="1"/>
    <col min="13314" max="13314" width="20.33203125" customWidth="1"/>
    <col min="13315" max="13315" width="22.6640625" customWidth="1"/>
    <col min="13316" max="13316" width="27.5546875" customWidth="1"/>
    <col min="13317" max="13319" width="24.44140625" customWidth="1"/>
    <col min="13320" max="13320" width="17.109375" customWidth="1"/>
    <col min="13568" max="13568" width="7.33203125" customWidth="1"/>
    <col min="13569" max="13569" width="91.33203125" customWidth="1"/>
    <col min="13570" max="13570" width="20.33203125" customWidth="1"/>
    <col min="13571" max="13571" width="22.6640625" customWidth="1"/>
    <col min="13572" max="13572" width="27.5546875" customWidth="1"/>
    <col min="13573" max="13575" width="24.44140625" customWidth="1"/>
    <col min="13576" max="13576" width="17.109375" customWidth="1"/>
    <col min="13824" max="13824" width="7.33203125" customWidth="1"/>
    <col min="13825" max="13825" width="91.33203125" customWidth="1"/>
    <col min="13826" max="13826" width="20.33203125" customWidth="1"/>
    <col min="13827" max="13827" width="22.6640625" customWidth="1"/>
    <col min="13828" max="13828" width="27.5546875" customWidth="1"/>
    <col min="13829" max="13831" width="24.44140625" customWidth="1"/>
    <col min="13832" max="13832" width="17.109375" customWidth="1"/>
    <col min="14080" max="14080" width="7.33203125" customWidth="1"/>
    <col min="14081" max="14081" width="91.33203125" customWidth="1"/>
    <col min="14082" max="14082" width="20.33203125" customWidth="1"/>
    <col min="14083" max="14083" width="22.6640625" customWidth="1"/>
    <col min="14084" max="14084" width="27.5546875" customWidth="1"/>
    <col min="14085" max="14087" width="24.44140625" customWidth="1"/>
    <col min="14088" max="14088" width="17.109375" customWidth="1"/>
    <col min="14336" max="14336" width="7.33203125" customWidth="1"/>
    <col min="14337" max="14337" width="91.33203125" customWidth="1"/>
    <col min="14338" max="14338" width="20.33203125" customWidth="1"/>
    <col min="14339" max="14339" width="22.6640625" customWidth="1"/>
    <col min="14340" max="14340" width="27.5546875" customWidth="1"/>
    <col min="14341" max="14343" width="24.44140625" customWidth="1"/>
    <col min="14344" max="14344" width="17.109375" customWidth="1"/>
    <col min="14592" max="14592" width="7.33203125" customWidth="1"/>
    <col min="14593" max="14593" width="91.33203125" customWidth="1"/>
    <col min="14594" max="14594" width="20.33203125" customWidth="1"/>
    <col min="14595" max="14595" width="22.6640625" customWidth="1"/>
    <col min="14596" max="14596" width="27.5546875" customWidth="1"/>
    <col min="14597" max="14599" width="24.44140625" customWidth="1"/>
    <col min="14600" max="14600" width="17.109375" customWidth="1"/>
    <col min="14848" max="14848" width="7.33203125" customWidth="1"/>
    <col min="14849" max="14849" width="91.33203125" customWidth="1"/>
    <col min="14850" max="14850" width="20.33203125" customWidth="1"/>
    <col min="14851" max="14851" width="22.6640625" customWidth="1"/>
    <col min="14852" max="14852" width="27.5546875" customWidth="1"/>
    <col min="14853" max="14855" width="24.44140625" customWidth="1"/>
    <col min="14856" max="14856" width="17.109375" customWidth="1"/>
    <col min="15104" max="15104" width="7.33203125" customWidth="1"/>
    <col min="15105" max="15105" width="91.33203125" customWidth="1"/>
    <col min="15106" max="15106" width="20.33203125" customWidth="1"/>
    <col min="15107" max="15107" width="22.6640625" customWidth="1"/>
    <col min="15108" max="15108" width="27.5546875" customWidth="1"/>
    <col min="15109" max="15111" width="24.44140625" customWidth="1"/>
    <col min="15112" max="15112" width="17.109375" customWidth="1"/>
    <col min="15360" max="15360" width="7.33203125" customWidth="1"/>
    <col min="15361" max="15361" width="91.33203125" customWidth="1"/>
    <col min="15362" max="15362" width="20.33203125" customWidth="1"/>
    <col min="15363" max="15363" width="22.6640625" customWidth="1"/>
    <col min="15364" max="15364" width="27.5546875" customWidth="1"/>
    <col min="15365" max="15367" width="24.44140625" customWidth="1"/>
    <col min="15368" max="15368" width="17.109375" customWidth="1"/>
    <col min="15616" max="15616" width="7.33203125" customWidth="1"/>
    <col min="15617" max="15617" width="91.33203125" customWidth="1"/>
    <col min="15618" max="15618" width="20.33203125" customWidth="1"/>
    <col min="15619" max="15619" width="22.6640625" customWidth="1"/>
    <col min="15620" max="15620" width="27.5546875" customWidth="1"/>
    <col min="15621" max="15623" width="24.44140625" customWidth="1"/>
    <col min="15624" max="15624" width="17.109375" customWidth="1"/>
    <col min="15872" max="15872" width="7.33203125" customWidth="1"/>
    <col min="15873" max="15873" width="91.33203125" customWidth="1"/>
    <col min="15874" max="15874" width="20.33203125" customWidth="1"/>
    <col min="15875" max="15875" width="22.6640625" customWidth="1"/>
    <col min="15876" max="15876" width="27.5546875" customWidth="1"/>
    <col min="15877" max="15879" width="24.44140625" customWidth="1"/>
    <col min="15880" max="15880" width="17.109375" customWidth="1"/>
    <col min="16128" max="16128" width="7.33203125" customWidth="1"/>
    <col min="16129" max="16129" width="91.33203125" customWidth="1"/>
    <col min="16130" max="16130" width="20.33203125" customWidth="1"/>
    <col min="16131" max="16131" width="22.6640625" customWidth="1"/>
    <col min="16132" max="16132" width="27.5546875" customWidth="1"/>
    <col min="16133" max="16135" width="24.44140625" customWidth="1"/>
    <col min="16136" max="16136" width="17.109375" customWidth="1"/>
  </cols>
  <sheetData>
    <row r="1" spans="1:10" x14ac:dyDescent="0.3">
      <c r="D1" t="s">
        <v>444</v>
      </c>
    </row>
    <row r="2" spans="1:10" ht="12.75" customHeight="1" x14ac:dyDescent="0.3"/>
    <row r="3" spans="1:10" ht="29.25" customHeight="1" x14ac:dyDescent="0.3">
      <c r="A3" s="1160" t="s">
        <v>994</v>
      </c>
      <c r="B3" s="1160"/>
      <c r="C3" s="1160"/>
      <c r="D3" s="1160"/>
    </row>
    <row r="4" spans="1:10" ht="27" customHeight="1" x14ac:dyDescent="0.3">
      <c r="A4" t="s">
        <v>1145</v>
      </c>
    </row>
    <row r="5" spans="1:10" ht="19.5" customHeight="1" x14ac:dyDescent="0.3">
      <c r="A5" t="s">
        <v>345</v>
      </c>
    </row>
    <row r="6" spans="1:10" ht="39.75" customHeight="1" x14ac:dyDescent="0.3">
      <c r="A6" s="1160" t="s">
        <v>486</v>
      </c>
      <c r="B6" s="1160"/>
      <c r="C6" s="1160"/>
    </row>
    <row r="7" spans="1:10" ht="17.25" customHeight="1" x14ac:dyDescent="0.3">
      <c r="A7" t="s">
        <v>281</v>
      </c>
    </row>
    <row r="9" spans="1:10" ht="15.75" customHeight="1" x14ac:dyDescent="0.3">
      <c r="A9" s="1160" t="s">
        <v>282</v>
      </c>
      <c r="B9" s="1160" t="s">
        <v>385</v>
      </c>
      <c r="C9" s="1160" t="s">
        <v>261</v>
      </c>
      <c r="D9" s="1160" t="s">
        <v>349</v>
      </c>
    </row>
    <row r="10" spans="1:10" ht="15.75" customHeight="1" x14ac:dyDescent="0.3">
      <c r="A10" s="1160"/>
      <c r="B10" s="1160"/>
      <c r="C10" s="1160"/>
      <c r="D10" s="1160"/>
    </row>
    <row r="11" spans="1:10" ht="15.75" customHeight="1" x14ac:dyDescent="0.3">
      <c r="A11" s="1160"/>
      <c r="B11" s="1160"/>
      <c r="C11" s="1160"/>
      <c r="D11" s="1160"/>
    </row>
    <row r="12" spans="1:10" x14ac:dyDescent="0.3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I12" t="s">
        <v>1017</v>
      </c>
    </row>
    <row r="13" spans="1:10" x14ac:dyDescent="0.3">
      <c r="A13" s="1160" t="s">
        <v>1040</v>
      </c>
      <c r="B13" s="1160"/>
      <c r="C13" s="1160"/>
      <c r="D13" s="1160"/>
      <c r="I13" t="s">
        <v>1012</v>
      </c>
      <c r="J13" t="s">
        <v>1013</v>
      </c>
    </row>
    <row r="14" spans="1:10" x14ac:dyDescent="0.3">
      <c r="A14">
        <v>1</v>
      </c>
      <c r="B14" t="s">
        <v>493</v>
      </c>
      <c r="G14">
        <f>D14-F14</f>
        <v>0</v>
      </c>
    </row>
    <row r="15" spans="1:10" x14ac:dyDescent="0.3">
      <c r="A15">
        <v>2</v>
      </c>
      <c r="B15" t="s">
        <v>494</v>
      </c>
      <c r="G15">
        <f t="shared" ref="G15:G19" si="0">D15-F15</f>
        <v>0</v>
      </c>
    </row>
    <row r="16" spans="1:10" x14ac:dyDescent="0.3">
      <c r="A16">
        <v>3</v>
      </c>
      <c r="B16" t="s">
        <v>495</v>
      </c>
      <c r="G16">
        <f t="shared" si="0"/>
        <v>0</v>
      </c>
    </row>
    <row r="17" spans="1:10" x14ac:dyDescent="0.3">
      <c r="A17">
        <v>4</v>
      </c>
      <c r="B17" t="s">
        <v>496</v>
      </c>
      <c r="G17">
        <f t="shared" si="0"/>
        <v>0</v>
      </c>
    </row>
    <row r="18" spans="1:10" x14ac:dyDescent="0.3">
      <c r="A18">
        <v>5</v>
      </c>
      <c r="B18" t="s">
        <v>497</v>
      </c>
      <c r="G18">
        <f t="shared" si="0"/>
        <v>0</v>
      </c>
    </row>
    <row r="19" spans="1:10" x14ac:dyDescent="0.3">
      <c r="G19">
        <f t="shared" si="0"/>
        <v>0</v>
      </c>
    </row>
    <row r="20" spans="1:10" x14ac:dyDescent="0.3">
      <c r="B20" t="s">
        <v>295</v>
      </c>
      <c r="C20" t="s">
        <v>305</v>
      </c>
      <c r="D20">
        <f>SUM(D14:D19)</f>
        <v>0</v>
      </c>
      <c r="E20" t="s">
        <v>365</v>
      </c>
      <c r="F20">
        <f>SUM(F14:F19)</f>
        <v>0</v>
      </c>
      <c r="G20">
        <f>SUM(G14:G19)</f>
        <v>0</v>
      </c>
      <c r="I20">
        <f t="shared" ref="I20:J20" si="1">SUM(I14:I19)</f>
        <v>0</v>
      </c>
      <c r="J20">
        <f t="shared" si="1"/>
        <v>0</v>
      </c>
    </row>
    <row r="21" spans="1:10" x14ac:dyDescent="0.3">
      <c r="A21" s="1160" t="s">
        <v>1041</v>
      </c>
      <c r="B21" s="1160"/>
      <c r="C21" s="1160"/>
      <c r="D21" s="1160"/>
      <c r="E21" t="s">
        <v>1002</v>
      </c>
    </row>
    <row r="22" spans="1:10" x14ac:dyDescent="0.3">
      <c r="A22">
        <v>1</v>
      </c>
      <c r="B22" t="s">
        <v>493</v>
      </c>
      <c r="G22">
        <f>D22-F22</f>
        <v>0</v>
      </c>
    </row>
    <row r="23" spans="1:10" x14ac:dyDescent="0.3">
      <c r="A23">
        <v>2</v>
      </c>
      <c r="B23" t="s">
        <v>494</v>
      </c>
      <c r="G23">
        <f t="shared" ref="G23:G27" si="2">D23-F23</f>
        <v>0</v>
      </c>
    </row>
    <row r="24" spans="1:10" x14ac:dyDescent="0.3">
      <c r="A24">
        <v>3</v>
      </c>
      <c r="B24" t="s">
        <v>495</v>
      </c>
      <c r="G24">
        <f t="shared" si="2"/>
        <v>0</v>
      </c>
    </row>
    <row r="25" spans="1:10" x14ac:dyDescent="0.3">
      <c r="A25">
        <v>4</v>
      </c>
      <c r="B25" t="s">
        <v>496</v>
      </c>
      <c r="G25">
        <f t="shared" si="2"/>
        <v>0</v>
      </c>
    </row>
    <row r="26" spans="1:10" x14ac:dyDescent="0.3">
      <c r="A26">
        <v>5</v>
      </c>
      <c r="B26" t="s">
        <v>497</v>
      </c>
      <c r="G26">
        <f t="shared" si="2"/>
        <v>0</v>
      </c>
    </row>
    <row r="27" spans="1:10" x14ac:dyDescent="0.3">
      <c r="G27">
        <f t="shared" si="2"/>
        <v>0</v>
      </c>
    </row>
    <row r="28" spans="1:10" x14ac:dyDescent="0.3">
      <c r="B28" t="s">
        <v>295</v>
      </c>
      <c r="C28" t="s">
        <v>305</v>
      </c>
      <c r="D28">
        <f>SUM(D22:D27)</f>
        <v>0</v>
      </c>
      <c r="E28" t="s">
        <v>365</v>
      </c>
      <c r="F28">
        <f>SUM(F22:F27)</f>
        <v>0</v>
      </c>
      <c r="G28">
        <f>SUM(G22:G27)</f>
        <v>0</v>
      </c>
      <c r="I28">
        <f t="shared" ref="I28:J28" si="3">SUM(I22:I27)</f>
        <v>0</v>
      </c>
      <c r="J28">
        <f t="shared" si="3"/>
        <v>0</v>
      </c>
    </row>
    <row r="29" spans="1:10" x14ac:dyDescent="0.3">
      <c r="E29" t="s">
        <v>457</v>
      </c>
      <c r="F29">
        <f>F20+F28</f>
        <v>0</v>
      </c>
      <c r="G29">
        <f>G20+G28</f>
        <v>0</v>
      </c>
      <c r="I29">
        <f>I20+I28</f>
        <v>0</v>
      </c>
      <c r="J29">
        <f>J20+J28</f>
        <v>0</v>
      </c>
    </row>
    <row r="32" spans="1:10" x14ac:dyDescent="0.3">
      <c r="A32" t="s">
        <v>671</v>
      </c>
      <c r="D32" t="s">
        <v>1143</v>
      </c>
    </row>
    <row r="33" spans="1:4" x14ac:dyDescent="0.3">
      <c r="C33" t="s">
        <v>131</v>
      </c>
      <c r="D33" t="s">
        <v>132</v>
      </c>
    </row>
    <row r="35" spans="1:4" x14ac:dyDescent="0.3">
      <c r="A35" t="s">
        <v>133</v>
      </c>
      <c r="D35" t="s">
        <v>1144</v>
      </c>
    </row>
    <row r="36" spans="1:4" x14ac:dyDescent="0.3">
      <c r="C36" t="s">
        <v>131</v>
      </c>
      <c r="D36" t="s">
        <v>132</v>
      </c>
    </row>
    <row r="38" spans="1:4" x14ac:dyDescent="0.3">
      <c r="B38" t="s">
        <v>1046</v>
      </c>
    </row>
    <row r="39" spans="1:4" x14ac:dyDescent="0.3">
      <c r="B39" t="s">
        <v>1039</v>
      </c>
    </row>
    <row r="75" spans="2:2" x14ac:dyDescent="0.3">
      <c r="B75" t="s">
        <v>493</v>
      </c>
    </row>
    <row r="76" spans="2:2" x14ac:dyDescent="0.3">
      <c r="B76" t="s">
        <v>494</v>
      </c>
    </row>
    <row r="77" spans="2:2" x14ac:dyDescent="0.3">
      <c r="B77" t="s">
        <v>495</v>
      </c>
    </row>
    <row r="78" spans="2:2" x14ac:dyDescent="0.3">
      <c r="B78" t="s">
        <v>496</v>
      </c>
    </row>
    <row r="79" spans="2:2" x14ac:dyDescent="0.3">
      <c r="B79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6">
    <tabColor rgb="FF00FFCC"/>
    <pageSetUpPr fitToPage="1"/>
  </sheetPr>
  <dimension ref="A1:H36"/>
  <sheetViews>
    <sheetView view="pageBreakPreview" topLeftCell="A4" zoomScale="70" zoomScaleSheetLayoutView="70" workbookViewId="0"/>
  </sheetViews>
  <sheetFormatPr defaultColWidth="8.88671875" defaultRowHeight="14.4" x14ac:dyDescent="0.3"/>
  <cols>
    <col min="1" max="1" width="6.44140625" customWidth="1"/>
    <col min="2" max="2" width="66.44140625" customWidth="1"/>
    <col min="3" max="3" width="26.88671875" customWidth="1"/>
    <col min="4" max="4" width="21.6640625" customWidth="1"/>
    <col min="5" max="5" width="40.33203125" customWidth="1"/>
    <col min="6" max="6" width="27.88671875" customWidth="1"/>
    <col min="7" max="8" width="19.88671875" customWidth="1"/>
    <col min="9" max="9" width="17.44140625" customWidth="1"/>
    <col min="10" max="19" width="8.88671875" customWidth="1"/>
    <col min="20" max="20" width="12.33203125" customWidth="1"/>
    <col min="21" max="21" width="5.5546875" customWidth="1"/>
    <col min="22" max="22" width="12.33203125" customWidth="1"/>
    <col min="23" max="23" width="6" customWidth="1"/>
    <col min="24" max="24" width="13.33203125" customWidth="1"/>
    <col min="257" max="257" width="6.44140625" customWidth="1"/>
    <col min="258" max="258" width="66.44140625" customWidth="1"/>
    <col min="259" max="259" width="26.88671875" customWidth="1"/>
    <col min="260" max="260" width="21.6640625" customWidth="1"/>
    <col min="261" max="261" width="40.33203125" customWidth="1"/>
    <col min="262" max="264" width="19.88671875" customWidth="1"/>
    <col min="265" max="265" width="17.44140625" customWidth="1"/>
    <col min="266" max="275" width="8.88671875" customWidth="1"/>
    <col min="276" max="276" width="12.33203125" customWidth="1"/>
    <col min="277" max="277" width="5.5546875" customWidth="1"/>
    <col min="278" max="278" width="12.33203125" customWidth="1"/>
    <col min="279" max="279" width="6" customWidth="1"/>
    <col min="280" max="280" width="13.33203125" customWidth="1"/>
    <col min="513" max="513" width="6.44140625" customWidth="1"/>
    <col min="514" max="514" width="66.44140625" customWidth="1"/>
    <col min="515" max="515" width="26.88671875" customWidth="1"/>
    <col min="516" max="516" width="21.6640625" customWidth="1"/>
    <col min="517" max="517" width="40.33203125" customWidth="1"/>
    <col min="518" max="520" width="19.88671875" customWidth="1"/>
    <col min="521" max="521" width="17.44140625" customWidth="1"/>
    <col min="522" max="531" width="8.88671875" customWidth="1"/>
    <col min="532" max="532" width="12.33203125" customWidth="1"/>
    <col min="533" max="533" width="5.5546875" customWidth="1"/>
    <col min="534" max="534" width="12.33203125" customWidth="1"/>
    <col min="535" max="535" width="6" customWidth="1"/>
    <col min="536" max="536" width="13.33203125" customWidth="1"/>
    <col min="769" max="769" width="6.44140625" customWidth="1"/>
    <col min="770" max="770" width="66.44140625" customWidth="1"/>
    <col min="771" max="771" width="26.88671875" customWidth="1"/>
    <col min="772" max="772" width="21.6640625" customWidth="1"/>
    <col min="773" max="773" width="40.33203125" customWidth="1"/>
    <col min="774" max="776" width="19.88671875" customWidth="1"/>
    <col min="777" max="777" width="17.44140625" customWidth="1"/>
    <col min="778" max="787" width="8.88671875" customWidth="1"/>
    <col min="788" max="788" width="12.33203125" customWidth="1"/>
    <col min="789" max="789" width="5.5546875" customWidth="1"/>
    <col min="790" max="790" width="12.33203125" customWidth="1"/>
    <col min="791" max="791" width="6" customWidth="1"/>
    <col min="792" max="792" width="13.33203125" customWidth="1"/>
    <col min="1025" max="1025" width="6.44140625" customWidth="1"/>
    <col min="1026" max="1026" width="66.44140625" customWidth="1"/>
    <col min="1027" max="1027" width="26.88671875" customWidth="1"/>
    <col min="1028" max="1028" width="21.6640625" customWidth="1"/>
    <col min="1029" max="1029" width="40.33203125" customWidth="1"/>
    <col min="1030" max="1032" width="19.88671875" customWidth="1"/>
    <col min="1033" max="1033" width="17.44140625" customWidth="1"/>
    <col min="1034" max="1043" width="8.88671875" customWidth="1"/>
    <col min="1044" max="1044" width="12.33203125" customWidth="1"/>
    <col min="1045" max="1045" width="5.5546875" customWidth="1"/>
    <col min="1046" max="1046" width="12.33203125" customWidth="1"/>
    <col min="1047" max="1047" width="6" customWidth="1"/>
    <col min="1048" max="1048" width="13.33203125" customWidth="1"/>
    <col min="1281" max="1281" width="6.44140625" customWidth="1"/>
    <col min="1282" max="1282" width="66.44140625" customWidth="1"/>
    <col min="1283" max="1283" width="26.88671875" customWidth="1"/>
    <col min="1284" max="1284" width="21.6640625" customWidth="1"/>
    <col min="1285" max="1285" width="40.33203125" customWidth="1"/>
    <col min="1286" max="1288" width="19.88671875" customWidth="1"/>
    <col min="1289" max="1289" width="17.44140625" customWidth="1"/>
    <col min="1290" max="1299" width="8.88671875" customWidth="1"/>
    <col min="1300" max="1300" width="12.33203125" customWidth="1"/>
    <col min="1301" max="1301" width="5.5546875" customWidth="1"/>
    <col min="1302" max="1302" width="12.33203125" customWidth="1"/>
    <col min="1303" max="1303" width="6" customWidth="1"/>
    <col min="1304" max="1304" width="13.33203125" customWidth="1"/>
    <col min="1537" max="1537" width="6.44140625" customWidth="1"/>
    <col min="1538" max="1538" width="66.44140625" customWidth="1"/>
    <col min="1539" max="1539" width="26.88671875" customWidth="1"/>
    <col min="1540" max="1540" width="21.6640625" customWidth="1"/>
    <col min="1541" max="1541" width="40.33203125" customWidth="1"/>
    <col min="1542" max="1544" width="19.88671875" customWidth="1"/>
    <col min="1545" max="1545" width="17.44140625" customWidth="1"/>
    <col min="1546" max="1555" width="8.88671875" customWidth="1"/>
    <col min="1556" max="1556" width="12.33203125" customWidth="1"/>
    <col min="1557" max="1557" width="5.5546875" customWidth="1"/>
    <col min="1558" max="1558" width="12.33203125" customWidth="1"/>
    <col min="1559" max="1559" width="6" customWidth="1"/>
    <col min="1560" max="1560" width="13.33203125" customWidth="1"/>
    <col min="1793" max="1793" width="6.44140625" customWidth="1"/>
    <col min="1794" max="1794" width="66.44140625" customWidth="1"/>
    <col min="1795" max="1795" width="26.88671875" customWidth="1"/>
    <col min="1796" max="1796" width="21.6640625" customWidth="1"/>
    <col min="1797" max="1797" width="40.33203125" customWidth="1"/>
    <col min="1798" max="1800" width="19.88671875" customWidth="1"/>
    <col min="1801" max="1801" width="17.44140625" customWidth="1"/>
    <col min="1802" max="1811" width="8.88671875" customWidth="1"/>
    <col min="1812" max="1812" width="12.33203125" customWidth="1"/>
    <col min="1813" max="1813" width="5.5546875" customWidth="1"/>
    <col min="1814" max="1814" width="12.33203125" customWidth="1"/>
    <col min="1815" max="1815" width="6" customWidth="1"/>
    <col min="1816" max="1816" width="13.33203125" customWidth="1"/>
    <col min="2049" max="2049" width="6.44140625" customWidth="1"/>
    <col min="2050" max="2050" width="66.44140625" customWidth="1"/>
    <col min="2051" max="2051" width="26.88671875" customWidth="1"/>
    <col min="2052" max="2052" width="21.6640625" customWidth="1"/>
    <col min="2053" max="2053" width="40.33203125" customWidth="1"/>
    <col min="2054" max="2056" width="19.88671875" customWidth="1"/>
    <col min="2057" max="2057" width="17.44140625" customWidth="1"/>
    <col min="2058" max="2067" width="8.88671875" customWidth="1"/>
    <col min="2068" max="2068" width="12.33203125" customWidth="1"/>
    <col min="2069" max="2069" width="5.5546875" customWidth="1"/>
    <col min="2070" max="2070" width="12.33203125" customWidth="1"/>
    <col min="2071" max="2071" width="6" customWidth="1"/>
    <col min="2072" max="2072" width="13.33203125" customWidth="1"/>
    <col min="2305" max="2305" width="6.44140625" customWidth="1"/>
    <col min="2306" max="2306" width="66.44140625" customWidth="1"/>
    <col min="2307" max="2307" width="26.88671875" customWidth="1"/>
    <col min="2308" max="2308" width="21.6640625" customWidth="1"/>
    <col min="2309" max="2309" width="40.33203125" customWidth="1"/>
    <col min="2310" max="2312" width="19.88671875" customWidth="1"/>
    <col min="2313" max="2313" width="17.44140625" customWidth="1"/>
    <col min="2314" max="2323" width="8.88671875" customWidth="1"/>
    <col min="2324" max="2324" width="12.33203125" customWidth="1"/>
    <col min="2325" max="2325" width="5.5546875" customWidth="1"/>
    <col min="2326" max="2326" width="12.33203125" customWidth="1"/>
    <col min="2327" max="2327" width="6" customWidth="1"/>
    <col min="2328" max="2328" width="13.33203125" customWidth="1"/>
    <col min="2561" max="2561" width="6.44140625" customWidth="1"/>
    <col min="2562" max="2562" width="66.44140625" customWidth="1"/>
    <col min="2563" max="2563" width="26.88671875" customWidth="1"/>
    <col min="2564" max="2564" width="21.6640625" customWidth="1"/>
    <col min="2565" max="2565" width="40.33203125" customWidth="1"/>
    <col min="2566" max="2568" width="19.88671875" customWidth="1"/>
    <col min="2569" max="2569" width="17.44140625" customWidth="1"/>
    <col min="2570" max="2579" width="8.88671875" customWidth="1"/>
    <col min="2580" max="2580" width="12.33203125" customWidth="1"/>
    <col min="2581" max="2581" width="5.5546875" customWidth="1"/>
    <col min="2582" max="2582" width="12.33203125" customWidth="1"/>
    <col min="2583" max="2583" width="6" customWidth="1"/>
    <col min="2584" max="2584" width="13.33203125" customWidth="1"/>
    <col min="2817" max="2817" width="6.44140625" customWidth="1"/>
    <col min="2818" max="2818" width="66.44140625" customWidth="1"/>
    <col min="2819" max="2819" width="26.88671875" customWidth="1"/>
    <col min="2820" max="2820" width="21.6640625" customWidth="1"/>
    <col min="2821" max="2821" width="40.33203125" customWidth="1"/>
    <col min="2822" max="2824" width="19.88671875" customWidth="1"/>
    <col min="2825" max="2825" width="17.44140625" customWidth="1"/>
    <col min="2826" max="2835" width="8.88671875" customWidth="1"/>
    <col min="2836" max="2836" width="12.33203125" customWidth="1"/>
    <col min="2837" max="2837" width="5.5546875" customWidth="1"/>
    <col min="2838" max="2838" width="12.33203125" customWidth="1"/>
    <col min="2839" max="2839" width="6" customWidth="1"/>
    <col min="2840" max="2840" width="13.33203125" customWidth="1"/>
    <col min="3073" max="3073" width="6.44140625" customWidth="1"/>
    <col min="3074" max="3074" width="66.44140625" customWidth="1"/>
    <col min="3075" max="3075" width="26.88671875" customWidth="1"/>
    <col min="3076" max="3076" width="21.6640625" customWidth="1"/>
    <col min="3077" max="3077" width="40.33203125" customWidth="1"/>
    <col min="3078" max="3080" width="19.88671875" customWidth="1"/>
    <col min="3081" max="3081" width="17.44140625" customWidth="1"/>
    <col min="3082" max="3091" width="8.88671875" customWidth="1"/>
    <col min="3092" max="3092" width="12.33203125" customWidth="1"/>
    <col min="3093" max="3093" width="5.5546875" customWidth="1"/>
    <col min="3094" max="3094" width="12.33203125" customWidth="1"/>
    <col min="3095" max="3095" width="6" customWidth="1"/>
    <col min="3096" max="3096" width="13.33203125" customWidth="1"/>
    <col min="3329" max="3329" width="6.44140625" customWidth="1"/>
    <col min="3330" max="3330" width="66.44140625" customWidth="1"/>
    <col min="3331" max="3331" width="26.88671875" customWidth="1"/>
    <col min="3332" max="3332" width="21.6640625" customWidth="1"/>
    <col min="3333" max="3333" width="40.33203125" customWidth="1"/>
    <col min="3334" max="3336" width="19.88671875" customWidth="1"/>
    <col min="3337" max="3337" width="17.44140625" customWidth="1"/>
    <col min="3338" max="3347" width="8.88671875" customWidth="1"/>
    <col min="3348" max="3348" width="12.33203125" customWidth="1"/>
    <col min="3349" max="3349" width="5.5546875" customWidth="1"/>
    <col min="3350" max="3350" width="12.33203125" customWidth="1"/>
    <col min="3351" max="3351" width="6" customWidth="1"/>
    <col min="3352" max="3352" width="13.33203125" customWidth="1"/>
    <col min="3585" max="3585" width="6.44140625" customWidth="1"/>
    <col min="3586" max="3586" width="66.44140625" customWidth="1"/>
    <col min="3587" max="3587" width="26.88671875" customWidth="1"/>
    <col min="3588" max="3588" width="21.6640625" customWidth="1"/>
    <col min="3589" max="3589" width="40.33203125" customWidth="1"/>
    <col min="3590" max="3592" width="19.88671875" customWidth="1"/>
    <col min="3593" max="3593" width="17.44140625" customWidth="1"/>
    <col min="3594" max="3603" width="8.88671875" customWidth="1"/>
    <col min="3604" max="3604" width="12.33203125" customWidth="1"/>
    <col min="3605" max="3605" width="5.5546875" customWidth="1"/>
    <col min="3606" max="3606" width="12.33203125" customWidth="1"/>
    <col min="3607" max="3607" width="6" customWidth="1"/>
    <col min="3608" max="3608" width="13.33203125" customWidth="1"/>
    <col min="3841" max="3841" width="6.44140625" customWidth="1"/>
    <col min="3842" max="3842" width="66.44140625" customWidth="1"/>
    <col min="3843" max="3843" width="26.88671875" customWidth="1"/>
    <col min="3844" max="3844" width="21.6640625" customWidth="1"/>
    <col min="3845" max="3845" width="40.33203125" customWidth="1"/>
    <col min="3846" max="3848" width="19.88671875" customWidth="1"/>
    <col min="3849" max="3849" width="17.44140625" customWidth="1"/>
    <col min="3850" max="3859" width="8.88671875" customWidth="1"/>
    <col min="3860" max="3860" width="12.33203125" customWidth="1"/>
    <col min="3861" max="3861" width="5.5546875" customWidth="1"/>
    <col min="3862" max="3862" width="12.33203125" customWidth="1"/>
    <col min="3863" max="3863" width="6" customWidth="1"/>
    <col min="3864" max="3864" width="13.33203125" customWidth="1"/>
    <col min="4097" max="4097" width="6.44140625" customWidth="1"/>
    <col min="4098" max="4098" width="66.44140625" customWidth="1"/>
    <col min="4099" max="4099" width="26.88671875" customWidth="1"/>
    <col min="4100" max="4100" width="21.6640625" customWidth="1"/>
    <col min="4101" max="4101" width="40.33203125" customWidth="1"/>
    <col min="4102" max="4104" width="19.88671875" customWidth="1"/>
    <col min="4105" max="4105" width="17.44140625" customWidth="1"/>
    <col min="4106" max="4115" width="8.88671875" customWidth="1"/>
    <col min="4116" max="4116" width="12.33203125" customWidth="1"/>
    <col min="4117" max="4117" width="5.5546875" customWidth="1"/>
    <col min="4118" max="4118" width="12.33203125" customWidth="1"/>
    <col min="4119" max="4119" width="6" customWidth="1"/>
    <col min="4120" max="4120" width="13.33203125" customWidth="1"/>
    <col min="4353" max="4353" width="6.44140625" customWidth="1"/>
    <col min="4354" max="4354" width="66.44140625" customWidth="1"/>
    <col min="4355" max="4355" width="26.88671875" customWidth="1"/>
    <col min="4356" max="4356" width="21.6640625" customWidth="1"/>
    <col min="4357" max="4357" width="40.33203125" customWidth="1"/>
    <col min="4358" max="4360" width="19.88671875" customWidth="1"/>
    <col min="4361" max="4361" width="17.44140625" customWidth="1"/>
    <col min="4362" max="4371" width="8.88671875" customWidth="1"/>
    <col min="4372" max="4372" width="12.33203125" customWidth="1"/>
    <col min="4373" max="4373" width="5.5546875" customWidth="1"/>
    <col min="4374" max="4374" width="12.33203125" customWidth="1"/>
    <col min="4375" max="4375" width="6" customWidth="1"/>
    <col min="4376" max="4376" width="13.33203125" customWidth="1"/>
    <col min="4609" max="4609" width="6.44140625" customWidth="1"/>
    <col min="4610" max="4610" width="66.44140625" customWidth="1"/>
    <col min="4611" max="4611" width="26.88671875" customWidth="1"/>
    <col min="4612" max="4612" width="21.6640625" customWidth="1"/>
    <col min="4613" max="4613" width="40.33203125" customWidth="1"/>
    <col min="4614" max="4616" width="19.88671875" customWidth="1"/>
    <col min="4617" max="4617" width="17.44140625" customWidth="1"/>
    <col min="4618" max="4627" width="8.88671875" customWidth="1"/>
    <col min="4628" max="4628" width="12.33203125" customWidth="1"/>
    <col min="4629" max="4629" width="5.5546875" customWidth="1"/>
    <col min="4630" max="4630" width="12.33203125" customWidth="1"/>
    <col min="4631" max="4631" width="6" customWidth="1"/>
    <col min="4632" max="4632" width="13.33203125" customWidth="1"/>
    <col min="4865" max="4865" width="6.44140625" customWidth="1"/>
    <col min="4866" max="4866" width="66.44140625" customWidth="1"/>
    <col min="4867" max="4867" width="26.88671875" customWidth="1"/>
    <col min="4868" max="4868" width="21.6640625" customWidth="1"/>
    <col min="4869" max="4869" width="40.33203125" customWidth="1"/>
    <col min="4870" max="4872" width="19.88671875" customWidth="1"/>
    <col min="4873" max="4873" width="17.44140625" customWidth="1"/>
    <col min="4874" max="4883" width="8.88671875" customWidth="1"/>
    <col min="4884" max="4884" width="12.33203125" customWidth="1"/>
    <col min="4885" max="4885" width="5.5546875" customWidth="1"/>
    <col min="4886" max="4886" width="12.33203125" customWidth="1"/>
    <col min="4887" max="4887" width="6" customWidth="1"/>
    <col min="4888" max="4888" width="13.33203125" customWidth="1"/>
    <col min="5121" max="5121" width="6.44140625" customWidth="1"/>
    <col min="5122" max="5122" width="66.44140625" customWidth="1"/>
    <col min="5123" max="5123" width="26.88671875" customWidth="1"/>
    <col min="5124" max="5124" width="21.6640625" customWidth="1"/>
    <col min="5125" max="5125" width="40.33203125" customWidth="1"/>
    <col min="5126" max="5128" width="19.88671875" customWidth="1"/>
    <col min="5129" max="5129" width="17.44140625" customWidth="1"/>
    <col min="5130" max="5139" width="8.88671875" customWidth="1"/>
    <col min="5140" max="5140" width="12.33203125" customWidth="1"/>
    <col min="5141" max="5141" width="5.5546875" customWidth="1"/>
    <col min="5142" max="5142" width="12.33203125" customWidth="1"/>
    <col min="5143" max="5143" width="6" customWidth="1"/>
    <col min="5144" max="5144" width="13.33203125" customWidth="1"/>
    <col min="5377" max="5377" width="6.44140625" customWidth="1"/>
    <col min="5378" max="5378" width="66.44140625" customWidth="1"/>
    <col min="5379" max="5379" width="26.88671875" customWidth="1"/>
    <col min="5380" max="5380" width="21.6640625" customWidth="1"/>
    <col min="5381" max="5381" width="40.33203125" customWidth="1"/>
    <col min="5382" max="5384" width="19.88671875" customWidth="1"/>
    <col min="5385" max="5385" width="17.44140625" customWidth="1"/>
    <col min="5386" max="5395" width="8.88671875" customWidth="1"/>
    <col min="5396" max="5396" width="12.33203125" customWidth="1"/>
    <col min="5397" max="5397" width="5.5546875" customWidth="1"/>
    <col min="5398" max="5398" width="12.33203125" customWidth="1"/>
    <col min="5399" max="5399" width="6" customWidth="1"/>
    <col min="5400" max="5400" width="13.33203125" customWidth="1"/>
    <col min="5633" max="5633" width="6.44140625" customWidth="1"/>
    <col min="5634" max="5634" width="66.44140625" customWidth="1"/>
    <col min="5635" max="5635" width="26.88671875" customWidth="1"/>
    <col min="5636" max="5636" width="21.6640625" customWidth="1"/>
    <col min="5637" max="5637" width="40.33203125" customWidth="1"/>
    <col min="5638" max="5640" width="19.88671875" customWidth="1"/>
    <col min="5641" max="5641" width="17.44140625" customWidth="1"/>
    <col min="5642" max="5651" width="8.88671875" customWidth="1"/>
    <col min="5652" max="5652" width="12.33203125" customWidth="1"/>
    <col min="5653" max="5653" width="5.5546875" customWidth="1"/>
    <col min="5654" max="5654" width="12.33203125" customWidth="1"/>
    <col min="5655" max="5655" width="6" customWidth="1"/>
    <col min="5656" max="5656" width="13.33203125" customWidth="1"/>
    <col min="5889" max="5889" width="6.44140625" customWidth="1"/>
    <col min="5890" max="5890" width="66.44140625" customWidth="1"/>
    <col min="5891" max="5891" width="26.88671875" customWidth="1"/>
    <col min="5892" max="5892" width="21.6640625" customWidth="1"/>
    <col min="5893" max="5893" width="40.33203125" customWidth="1"/>
    <col min="5894" max="5896" width="19.88671875" customWidth="1"/>
    <col min="5897" max="5897" width="17.44140625" customWidth="1"/>
    <col min="5898" max="5907" width="8.88671875" customWidth="1"/>
    <col min="5908" max="5908" width="12.33203125" customWidth="1"/>
    <col min="5909" max="5909" width="5.5546875" customWidth="1"/>
    <col min="5910" max="5910" width="12.33203125" customWidth="1"/>
    <col min="5911" max="5911" width="6" customWidth="1"/>
    <col min="5912" max="5912" width="13.33203125" customWidth="1"/>
    <col min="6145" max="6145" width="6.44140625" customWidth="1"/>
    <col min="6146" max="6146" width="66.44140625" customWidth="1"/>
    <col min="6147" max="6147" width="26.88671875" customWidth="1"/>
    <col min="6148" max="6148" width="21.6640625" customWidth="1"/>
    <col min="6149" max="6149" width="40.33203125" customWidth="1"/>
    <col min="6150" max="6152" width="19.88671875" customWidth="1"/>
    <col min="6153" max="6153" width="17.44140625" customWidth="1"/>
    <col min="6154" max="6163" width="8.88671875" customWidth="1"/>
    <col min="6164" max="6164" width="12.33203125" customWidth="1"/>
    <col min="6165" max="6165" width="5.5546875" customWidth="1"/>
    <col min="6166" max="6166" width="12.33203125" customWidth="1"/>
    <col min="6167" max="6167" width="6" customWidth="1"/>
    <col min="6168" max="6168" width="13.33203125" customWidth="1"/>
    <col min="6401" max="6401" width="6.44140625" customWidth="1"/>
    <col min="6402" max="6402" width="66.44140625" customWidth="1"/>
    <col min="6403" max="6403" width="26.88671875" customWidth="1"/>
    <col min="6404" max="6404" width="21.6640625" customWidth="1"/>
    <col min="6405" max="6405" width="40.33203125" customWidth="1"/>
    <col min="6406" max="6408" width="19.88671875" customWidth="1"/>
    <col min="6409" max="6409" width="17.44140625" customWidth="1"/>
    <col min="6410" max="6419" width="8.88671875" customWidth="1"/>
    <col min="6420" max="6420" width="12.33203125" customWidth="1"/>
    <col min="6421" max="6421" width="5.5546875" customWidth="1"/>
    <col min="6422" max="6422" width="12.33203125" customWidth="1"/>
    <col min="6423" max="6423" width="6" customWidth="1"/>
    <col min="6424" max="6424" width="13.33203125" customWidth="1"/>
    <col min="6657" max="6657" width="6.44140625" customWidth="1"/>
    <col min="6658" max="6658" width="66.44140625" customWidth="1"/>
    <col min="6659" max="6659" width="26.88671875" customWidth="1"/>
    <col min="6660" max="6660" width="21.6640625" customWidth="1"/>
    <col min="6661" max="6661" width="40.33203125" customWidth="1"/>
    <col min="6662" max="6664" width="19.88671875" customWidth="1"/>
    <col min="6665" max="6665" width="17.44140625" customWidth="1"/>
    <col min="6666" max="6675" width="8.88671875" customWidth="1"/>
    <col min="6676" max="6676" width="12.33203125" customWidth="1"/>
    <col min="6677" max="6677" width="5.5546875" customWidth="1"/>
    <col min="6678" max="6678" width="12.33203125" customWidth="1"/>
    <col min="6679" max="6679" width="6" customWidth="1"/>
    <col min="6680" max="6680" width="13.33203125" customWidth="1"/>
    <col min="6913" max="6913" width="6.44140625" customWidth="1"/>
    <col min="6914" max="6914" width="66.44140625" customWidth="1"/>
    <col min="6915" max="6915" width="26.88671875" customWidth="1"/>
    <col min="6916" max="6916" width="21.6640625" customWidth="1"/>
    <col min="6917" max="6917" width="40.33203125" customWidth="1"/>
    <col min="6918" max="6920" width="19.88671875" customWidth="1"/>
    <col min="6921" max="6921" width="17.44140625" customWidth="1"/>
    <col min="6922" max="6931" width="8.88671875" customWidth="1"/>
    <col min="6932" max="6932" width="12.33203125" customWidth="1"/>
    <col min="6933" max="6933" width="5.5546875" customWidth="1"/>
    <col min="6934" max="6934" width="12.33203125" customWidth="1"/>
    <col min="6935" max="6935" width="6" customWidth="1"/>
    <col min="6936" max="6936" width="13.33203125" customWidth="1"/>
    <col min="7169" max="7169" width="6.44140625" customWidth="1"/>
    <col min="7170" max="7170" width="66.44140625" customWidth="1"/>
    <col min="7171" max="7171" width="26.88671875" customWidth="1"/>
    <col min="7172" max="7172" width="21.6640625" customWidth="1"/>
    <col min="7173" max="7173" width="40.33203125" customWidth="1"/>
    <col min="7174" max="7176" width="19.88671875" customWidth="1"/>
    <col min="7177" max="7177" width="17.44140625" customWidth="1"/>
    <col min="7178" max="7187" width="8.88671875" customWidth="1"/>
    <col min="7188" max="7188" width="12.33203125" customWidth="1"/>
    <col min="7189" max="7189" width="5.5546875" customWidth="1"/>
    <col min="7190" max="7190" width="12.33203125" customWidth="1"/>
    <col min="7191" max="7191" width="6" customWidth="1"/>
    <col min="7192" max="7192" width="13.33203125" customWidth="1"/>
    <col min="7425" max="7425" width="6.44140625" customWidth="1"/>
    <col min="7426" max="7426" width="66.44140625" customWidth="1"/>
    <col min="7427" max="7427" width="26.88671875" customWidth="1"/>
    <col min="7428" max="7428" width="21.6640625" customWidth="1"/>
    <col min="7429" max="7429" width="40.33203125" customWidth="1"/>
    <col min="7430" max="7432" width="19.88671875" customWidth="1"/>
    <col min="7433" max="7433" width="17.44140625" customWidth="1"/>
    <col min="7434" max="7443" width="8.88671875" customWidth="1"/>
    <col min="7444" max="7444" width="12.33203125" customWidth="1"/>
    <col min="7445" max="7445" width="5.5546875" customWidth="1"/>
    <col min="7446" max="7446" width="12.33203125" customWidth="1"/>
    <col min="7447" max="7447" width="6" customWidth="1"/>
    <col min="7448" max="7448" width="13.33203125" customWidth="1"/>
    <col min="7681" max="7681" width="6.44140625" customWidth="1"/>
    <col min="7682" max="7682" width="66.44140625" customWidth="1"/>
    <col min="7683" max="7683" width="26.88671875" customWidth="1"/>
    <col min="7684" max="7684" width="21.6640625" customWidth="1"/>
    <col min="7685" max="7685" width="40.33203125" customWidth="1"/>
    <col min="7686" max="7688" width="19.88671875" customWidth="1"/>
    <col min="7689" max="7689" width="17.44140625" customWidth="1"/>
    <col min="7690" max="7699" width="8.88671875" customWidth="1"/>
    <col min="7700" max="7700" width="12.33203125" customWidth="1"/>
    <col min="7701" max="7701" width="5.5546875" customWidth="1"/>
    <col min="7702" max="7702" width="12.33203125" customWidth="1"/>
    <col min="7703" max="7703" width="6" customWidth="1"/>
    <col min="7704" max="7704" width="13.33203125" customWidth="1"/>
    <col min="7937" max="7937" width="6.44140625" customWidth="1"/>
    <col min="7938" max="7938" width="66.44140625" customWidth="1"/>
    <col min="7939" max="7939" width="26.88671875" customWidth="1"/>
    <col min="7940" max="7940" width="21.6640625" customWidth="1"/>
    <col min="7941" max="7941" width="40.33203125" customWidth="1"/>
    <col min="7942" max="7944" width="19.88671875" customWidth="1"/>
    <col min="7945" max="7945" width="17.44140625" customWidth="1"/>
    <col min="7946" max="7955" width="8.88671875" customWidth="1"/>
    <col min="7956" max="7956" width="12.33203125" customWidth="1"/>
    <col min="7957" max="7957" width="5.5546875" customWidth="1"/>
    <col min="7958" max="7958" width="12.33203125" customWidth="1"/>
    <col min="7959" max="7959" width="6" customWidth="1"/>
    <col min="7960" max="7960" width="13.33203125" customWidth="1"/>
    <col min="8193" max="8193" width="6.44140625" customWidth="1"/>
    <col min="8194" max="8194" width="66.44140625" customWidth="1"/>
    <col min="8195" max="8195" width="26.88671875" customWidth="1"/>
    <col min="8196" max="8196" width="21.6640625" customWidth="1"/>
    <col min="8197" max="8197" width="40.33203125" customWidth="1"/>
    <col min="8198" max="8200" width="19.88671875" customWidth="1"/>
    <col min="8201" max="8201" width="17.44140625" customWidth="1"/>
    <col min="8202" max="8211" width="8.88671875" customWidth="1"/>
    <col min="8212" max="8212" width="12.33203125" customWidth="1"/>
    <col min="8213" max="8213" width="5.5546875" customWidth="1"/>
    <col min="8214" max="8214" width="12.33203125" customWidth="1"/>
    <col min="8215" max="8215" width="6" customWidth="1"/>
    <col min="8216" max="8216" width="13.33203125" customWidth="1"/>
    <col min="8449" max="8449" width="6.44140625" customWidth="1"/>
    <col min="8450" max="8450" width="66.44140625" customWidth="1"/>
    <col min="8451" max="8451" width="26.88671875" customWidth="1"/>
    <col min="8452" max="8452" width="21.6640625" customWidth="1"/>
    <col min="8453" max="8453" width="40.33203125" customWidth="1"/>
    <col min="8454" max="8456" width="19.88671875" customWidth="1"/>
    <col min="8457" max="8457" width="17.44140625" customWidth="1"/>
    <col min="8458" max="8467" width="8.88671875" customWidth="1"/>
    <col min="8468" max="8468" width="12.33203125" customWidth="1"/>
    <col min="8469" max="8469" width="5.5546875" customWidth="1"/>
    <col min="8470" max="8470" width="12.33203125" customWidth="1"/>
    <col min="8471" max="8471" width="6" customWidth="1"/>
    <col min="8472" max="8472" width="13.33203125" customWidth="1"/>
    <col min="8705" max="8705" width="6.44140625" customWidth="1"/>
    <col min="8706" max="8706" width="66.44140625" customWidth="1"/>
    <col min="8707" max="8707" width="26.88671875" customWidth="1"/>
    <col min="8708" max="8708" width="21.6640625" customWidth="1"/>
    <col min="8709" max="8709" width="40.33203125" customWidth="1"/>
    <col min="8710" max="8712" width="19.88671875" customWidth="1"/>
    <col min="8713" max="8713" width="17.44140625" customWidth="1"/>
    <col min="8714" max="8723" width="8.88671875" customWidth="1"/>
    <col min="8724" max="8724" width="12.33203125" customWidth="1"/>
    <col min="8725" max="8725" width="5.5546875" customWidth="1"/>
    <col min="8726" max="8726" width="12.33203125" customWidth="1"/>
    <col min="8727" max="8727" width="6" customWidth="1"/>
    <col min="8728" max="8728" width="13.33203125" customWidth="1"/>
    <col min="8961" max="8961" width="6.44140625" customWidth="1"/>
    <col min="8962" max="8962" width="66.44140625" customWidth="1"/>
    <col min="8963" max="8963" width="26.88671875" customWidth="1"/>
    <col min="8964" max="8964" width="21.6640625" customWidth="1"/>
    <col min="8965" max="8965" width="40.33203125" customWidth="1"/>
    <col min="8966" max="8968" width="19.88671875" customWidth="1"/>
    <col min="8969" max="8969" width="17.44140625" customWidth="1"/>
    <col min="8970" max="8979" width="8.88671875" customWidth="1"/>
    <col min="8980" max="8980" width="12.33203125" customWidth="1"/>
    <col min="8981" max="8981" width="5.5546875" customWidth="1"/>
    <col min="8982" max="8982" width="12.33203125" customWidth="1"/>
    <col min="8983" max="8983" width="6" customWidth="1"/>
    <col min="8984" max="8984" width="13.33203125" customWidth="1"/>
    <col min="9217" max="9217" width="6.44140625" customWidth="1"/>
    <col min="9218" max="9218" width="66.44140625" customWidth="1"/>
    <col min="9219" max="9219" width="26.88671875" customWidth="1"/>
    <col min="9220" max="9220" width="21.6640625" customWidth="1"/>
    <col min="9221" max="9221" width="40.33203125" customWidth="1"/>
    <col min="9222" max="9224" width="19.88671875" customWidth="1"/>
    <col min="9225" max="9225" width="17.44140625" customWidth="1"/>
    <col min="9226" max="9235" width="8.88671875" customWidth="1"/>
    <col min="9236" max="9236" width="12.33203125" customWidth="1"/>
    <col min="9237" max="9237" width="5.5546875" customWidth="1"/>
    <col min="9238" max="9238" width="12.33203125" customWidth="1"/>
    <col min="9239" max="9239" width="6" customWidth="1"/>
    <col min="9240" max="9240" width="13.33203125" customWidth="1"/>
    <col min="9473" max="9473" width="6.44140625" customWidth="1"/>
    <col min="9474" max="9474" width="66.44140625" customWidth="1"/>
    <col min="9475" max="9475" width="26.88671875" customWidth="1"/>
    <col min="9476" max="9476" width="21.6640625" customWidth="1"/>
    <col min="9477" max="9477" width="40.33203125" customWidth="1"/>
    <col min="9478" max="9480" width="19.88671875" customWidth="1"/>
    <col min="9481" max="9481" width="17.44140625" customWidth="1"/>
    <col min="9482" max="9491" width="8.88671875" customWidth="1"/>
    <col min="9492" max="9492" width="12.33203125" customWidth="1"/>
    <col min="9493" max="9493" width="5.5546875" customWidth="1"/>
    <col min="9494" max="9494" width="12.33203125" customWidth="1"/>
    <col min="9495" max="9495" width="6" customWidth="1"/>
    <col min="9496" max="9496" width="13.33203125" customWidth="1"/>
    <col min="9729" max="9729" width="6.44140625" customWidth="1"/>
    <col min="9730" max="9730" width="66.44140625" customWidth="1"/>
    <col min="9731" max="9731" width="26.88671875" customWidth="1"/>
    <col min="9732" max="9732" width="21.6640625" customWidth="1"/>
    <col min="9733" max="9733" width="40.33203125" customWidth="1"/>
    <col min="9734" max="9736" width="19.88671875" customWidth="1"/>
    <col min="9737" max="9737" width="17.44140625" customWidth="1"/>
    <col min="9738" max="9747" width="8.88671875" customWidth="1"/>
    <col min="9748" max="9748" width="12.33203125" customWidth="1"/>
    <col min="9749" max="9749" width="5.5546875" customWidth="1"/>
    <col min="9750" max="9750" width="12.33203125" customWidth="1"/>
    <col min="9751" max="9751" width="6" customWidth="1"/>
    <col min="9752" max="9752" width="13.33203125" customWidth="1"/>
    <col min="9985" max="9985" width="6.44140625" customWidth="1"/>
    <col min="9986" max="9986" width="66.44140625" customWidth="1"/>
    <col min="9987" max="9987" width="26.88671875" customWidth="1"/>
    <col min="9988" max="9988" width="21.6640625" customWidth="1"/>
    <col min="9989" max="9989" width="40.33203125" customWidth="1"/>
    <col min="9990" max="9992" width="19.88671875" customWidth="1"/>
    <col min="9993" max="9993" width="17.44140625" customWidth="1"/>
    <col min="9994" max="10003" width="8.88671875" customWidth="1"/>
    <col min="10004" max="10004" width="12.33203125" customWidth="1"/>
    <col min="10005" max="10005" width="5.5546875" customWidth="1"/>
    <col min="10006" max="10006" width="12.33203125" customWidth="1"/>
    <col min="10007" max="10007" width="6" customWidth="1"/>
    <col min="10008" max="10008" width="13.33203125" customWidth="1"/>
    <col min="10241" max="10241" width="6.44140625" customWidth="1"/>
    <col min="10242" max="10242" width="66.44140625" customWidth="1"/>
    <col min="10243" max="10243" width="26.88671875" customWidth="1"/>
    <col min="10244" max="10244" width="21.6640625" customWidth="1"/>
    <col min="10245" max="10245" width="40.33203125" customWidth="1"/>
    <col min="10246" max="10248" width="19.88671875" customWidth="1"/>
    <col min="10249" max="10249" width="17.44140625" customWidth="1"/>
    <col min="10250" max="10259" width="8.88671875" customWidth="1"/>
    <col min="10260" max="10260" width="12.33203125" customWidth="1"/>
    <col min="10261" max="10261" width="5.5546875" customWidth="1"/>
    <col min="10262" max="10262" width="12.33203125" customWidth="1"/>
    <col min="10263" max="10263" width="6" customWidth="1"/>
    <col min="10264" max="10264" width="13.33203125" customWidth="1"/>
    <col min="10497" max="10497" width="6.44140625" customWidth="1"/>
    <col min="10498" max="10498" width="66.44140625" customWidth="1"/>
    <col min="10499" max="10499" width="26.88671875" customWidth="1"/>
    <col min="10500" max="10500" width="21.6640625" customWidth="1"/>
    <col min="10501" max="10501" width="40.33203125" customWidth="1"/>
    <col min="10502" max="10504" width="19.88671875" customWidth="1"/>
    <col min="10505" max="10505" width="17.44140625" customWidth="1"/>
    <col min="10506" max="10515" width="8.88671875" customWidth="1"/>
    <col min="10516" max="10516" width="12.33203125" customWidth="1"/>
    <col min="10517" max="10517" width="5.5546875" customWidth="1"/>
    <col min="10518" max="10518" width="12.33203125" customWidth="1"/>
    <col min="10519" max="10519" width="6" customWidth="1"/>
    <col min="10520" max="10520" width="13.33203125" customWidth="1"/>
    <col min="10753" max="10753" width="6.44140625" customWidth="1"/>
    <col min="10754" max="10754" width="66.44140625" customWidth="1"/>
    <col min="10755" max="10755" width="26.88671875" customWidth="1"/>
    <col min="10756" max="10756" width="21.6640625" customWidth="1"/>
    <col min="10757" max="10757" width="40.33203125" customWidth="1"/>
    <col min="10758" max="10760" width="19.88671875" customWidth="1"/>
    <col min="10761" max="10761" width="17.44140625" customWidth="1"/>
    <col min="10762" max="10771" width="8.88671875" customWidth="1"/>
    <col min="10772" max="10772" width="12.33203125" customWidth="1"/>
    <col min="10773" max="10773" width="5.5546875" customWidth="1"/>
    <col min="10774" max="10774" width="12.33203125" customWidth="1"/>
    <col min="10775" max="10775" width="6" customWidth="1"/>
    <col min="10776" max="10776" width="13.33203125" customWidth="1"/>
    <col min="11009" max="11009" width="6.44140625" customWidth="1"/>
    <col min="11010" max="11010" width="66.44140625" customWidth="1"/>
    <col min="11011" max="11011" width="26.88671875" customWidth="1"/>
    <col min="11012" max="11012" width="21.6640625" customWidth="1"/>
    <col min="11013" max="11013" width="40.33203125" customWidth="1"/>
    <col min="11014" max="11016" width="19.88671875" customWidth="1"/>
    <col min="11017" max="11017" width="17.44140625" customWidth="1"/>
    <col min="11018" max="11027" width="8.88671875" customWidth="1"/>
    <col min="11028" max="11028" width="12.33203125" customWidth="1"/>
    <col min="11029" max="11029" width="5.5546875" customWidth="1"/>
    <col min="11030" max="11030" width="12.33203125" customWidth="1"/>
    <col min="11031" max="11031" width="6" customWidth="1"/>
    <col min="11032" max="11032" width="13.33203125" customWidth="1"/>
    <col min="11265" max="11265" width="6.44140625" customWidth="1"/>
    <col min="11266" max="11266" width="66.44140625" customWidth="1"/>
    <col min="11267" max="11267" width="26.88671875" customWidth="1"/>
    <col min="11268" max="11268" width="21.6640625" customWidth="1"/>
    <col min="11269" max="11269" width="40.33203125" customWidth="1"/>
    <col min="11270" max="11272" width="19.88671875" customWidth="1"/>
    <col min="11273" max="11273" width="17.44140625" customWidth="1"/>
    <col min="11274" max="11283" width="8.88671875" customWidth="1"/>
    <col min="11284" max="11284" width="12.33203125" customWidth="1"/>
    <col min="11285" max="11285" width="5.5546875" customWidth="1"/>
    <col min="11286" max="11286" width="12.33203125" customWidth="1"/>
    <col min="11287" max="11287" width="6" customWidth="1"/>
    <col min="11288" max="11288" width="13.33203125" customWidth="1"/>
    <col min="11521" max="11521" width="6.44140625" customWidth="1"/>
    <col min="11522" max="11522" width="66.44140625" customWidth="1"/>
    <col min="11523" max="11523" width="26.88671875" customWidth="1"/>
    <col min="11524" max="11524" width="21.6640625" customWidth="1"/>
    <col min="11525" max="11525" width="40.33203125" customWidth="1"/>
    <col min="11526" max="11528" width="19.88671875" customWidth="1"/>
    <col min="11529" max="11529" width="17.44140625" customWidth="1"/>
    <col min="11530" max="11539" width="8.88671875" customWidth="1"/>
    <col min="11540" max="11540" width="12.33203125" customWidth="1"/>
    <col min="11541" max="11541" width="5.5546875" customWidth="1"/>
    <col min="11542" max="11542" width="12.33203125" customWidth="1"/>
    <col min="11543" max="11543" width="6" customWidth="1"/>
    <col min="11544" max="11544" width="13.33203125" customWidth="1"/>
    <col min="11777" max="11777" width="6.44140625" customWidth="1"/>
    <col min="11778" max="11778" width="66.44140625" customWidth="1"/>
    <col min="11779" max="11779" width="26.88671875" customWidth="1"/>
    <col min="11780" max="11780" width="21.6640625" customWidth="1"/>
    <col min="11781" max="11781" width="40.33203125" customWidth="1"/>
    <col min="11782" max="11784" width="19.88671875" customWidth="1"/>
    <col min="11785" max="11785" width="17.44140625" customWidth="1"/>
    <col min="11786" max="11795" width="8.88671875" customWidth="1"/>
    <col min="11796" max="11796" width="12.33203125" customWidth="1"/>
    <col min="11797" max="11797" width="5.5546875" customWidth="1"/>
    <col min="11798" max="11798" width="12.33203125" customWidth="1"/>
    <col min="11799" max="11799" width="6" customWidth="1"/>
    <col min="11800" max="11800" width="13.33203125" customWidth="1"/>
    <col min="12033" max="12033" width="6.44140625" customWidth="1"/>
    <col min="12034" max="12034" width="66.44140625" customWidth="1"/>
    <col min="12035" max="12035" width="26.88671875" customWidth="1"/>
    <col min="12036" max="12036" width="21.6640625" customWidth="1"/>
    <col min="12037" max="12037" width="40.33203125" customWidth="1"/>
    <col min="12038" max="12040" width="19.88671875" customWidth="1"/>
    <col min="12041" max="12041" width="17.44140625" customWidth="1"/>
    <col min="12042" max="12051" width="8.88671875" customWidth="1"/>
    <col min="12052" max="12052" width="12.33203125" customWidth="1"/>
    <col min="12053" max="12053" width="5.5546875" customWidth="1"/>
    <col min="12054" max="12054" width="12.33203125" customWidth="1"/>
    <col min="12055" max="12055" width="6" customWidth="1"/>
    <col min="12056" max="12056" width="13.33203125" customWidth="1"/>
    <col min="12289" max="12289" width="6.44140625" customWidth="1"/>
    <col min="12290" max="12290" width="66.44140625" customWidth="1"/>
    <col min="12291" max="12291" width="26.88671875" customWidth="1"/>
    <col min="12292" max="12292" width="21.6640625" customWidth="1"/>
    <col min="12293" max="12293" width="40.33203125" customWidth="1"/>
    <col min="12294" max="12296" width="19.88671875" customWidth="1"/>
    <col min="12297" max="12297" width="17.44140625" customWidth="1"/>
    <col min="12298" max="12307" width="8.88671875" customWidth="1"/>
    <col min="12308" max="12308" width="12.33203125" customWidth="1"/>
    <col min="12309" max="12309" width="5.5546875" customWidth="1"/>
    <col min="12310" max="12310" width="12.33203125" customWidth="1"/>
    <col min="12311" max="12311" width="6" customWidth="1"/>
    <col min="12312" max="12312" width="13.33203125" customWidth="1"/>
    <col min="12545" max="12545" width="6.44140625" customWidth="1"/>
    <col min="12546" max="12546" width="66.44140625" customWidth="1"/>
    <col min="12547" max="12547" width="26.88671875" customWidth="1"/>
    <col min="12548" max="12548" width="21.6640625" customWidth="1"/>
    <col min="12549" max="12549" width="40.33203125" customWidth="1"/>
    <col min="12550" max="12552" width="19.88671875" customWidth="1"/>
    <col min="12553" max="12553" width="17.44140625" customWidth="1"/>
    <col min="12554" max="12563" width="8.88671875" customWidth="1"/>
    <col min="12564" max="12564" width="12.33203125" customWidth="1"/>
    <col min="12565" max="12565" width="5.5546875" customWidth="1"/>
    <col min="12566" max="12566" width="12.33203125" customWidth="1"/>
    <col min="12567" max="12567" width="6" customWidth="1"/>
    <col min="12568" max="12568" width="13.33203125" customWidth="1"/>
    <col min="12801" max="12801" width="6.44140625" customWidth="1"/>
    <col min="12802" max="12802" width="66.44140625" customWidth="1"/>
    <col min="12803" max="12803" width="26.88671875" customWidth="1"/>
    <col min="12804" max="12804" width="21.6640625" customWidth="1"/>
    <col min="12805" max="12805" width="40.33203125" customWidth="1"/>
    <col min="12806" max="12808" width="19.88671875" customWidth="1"/>
    <col min="12809" max="12809" width="17.44140625" customWidth="1"/>
    <col min="12810" max="12819" width="8.88671875" customWidth="1"/>
    <col min="12820" max="12820" width="12.33203125" customWidth="1"/>
    <col min="12821" max="12821" width="5.5546875" customWidth="1"/>
    <col min="12822" max="12822" width="12.33203125" customWidth="1"/>
    <col min="12823" max="12823" width="6" customWidth="1"/>
    <col min="12824" max="12824" width="13.33203125" customWidth="1"/>
    <col min="13057" max="13057" width="6.44140625" customWidth="1"/>
    <col min="13058" max="13058" width="66.44140625" customWidth="1"/>
    <col min="13059" max="13059" width="26.88671875" customWidth="1"/>
    <col min="13060" max="13060" width="21.6640625" customWidth="1"/>
    <col min="13061" max="13061" width="40.33203125" customWidth="1"/>
    <col min="13062" max="13064" width="19.88671875" customWidth="1"/>
    <col min="13065" max="13065" width="17.44140625" customWidth="1"/>
    <col min="13066" max="13075" width="8.88671875" customWidth="1"/>
    <col min="13076" max="13076" width="12.33203125" customWidth="1"/>
    <col min="13077" max="13077" width="5.5546875" customWidth="1"/>
    <col min="13078" max="13078" width="12.33203125" customWidth="1"/>
    <col min="13079" max="13079" width="6" customWidth="1"/>
    <col min="13080" max="13080" width="13.33203125" customWidth="1"/>
    <col min="13313" max="13313" width="6.44140625" customWidth="1"/>
    <col min="13314" max="13314" width="66.44140625" customWidth="1"/>
    <col min="13315" max="13315" width="26.88671875" customWidth="1"/>
    <col min="13316" max="13316" width="21.6640625" customWidth="1"/>
    <col min="13317" max="13317" width="40.33203125" customWidth="1"/>
    <col min="13318" max="13320" width="19.88671875" customWidth="1"/>
    <col min="13321" max="13321" width="17.44140625" customWidth="1"/>
    <col min="13322" max="13331" width="8.88671875" customWidth="1"/>
    <col min="13332" max="13332" width="12.33203125" customWidth="1"/>
    <col min="13333" max="13333" width="5.5546875" customWidth="1"/>
    <col min="13334" max="13334" width="12.33203125" customWidth="1"/>
    <col min="13335" max="13335" width="6" customWidth="1"/>
    <col min="13336" max="13336" width="13.33203125" customWidth="1"/>
    <col min="13569" max="13569" width="6.44140625" customWidth="1"/>
    <col min="13570" max="13570" width="66.44140625" customWidth="1"/>
    <col min="13571" max="13571" width="26.88671875" customWidth="1"/>
    <col min="13572" max="13572" width="21.6640625" customWidth="1"/>
    <col min="13573" max="13573" width="40.33203125" customWidth="1"/>
    <col min="13574" max="13576" width="19.88671875" customWidth="1"/>
    <col min="13577" max="13577" width="17.44140625" customWidth="1"/>
    <col min="13578" max="13587" width="8.88671875" customWidth="1"/>
    <col min="13588" max="13588" width="12.33203125" customWidth="1"/>
    <col min="13589" max="13589" width="5.5546875" customWidth="1"/>
    <col min="13590" max="13590" width="12.33203125" customWidth="1"/>
    <col min="13591" max="13591" width="6" customWidth="1"/>
    <col min="13592" max="13592" width="13.33203125" customWidth="1"/>
    <col min="13825" max="13825" width="6.44140625" customWidth="1"/>
    <col min="13826" max="13826" width="66.44140625" customWidth="1"/>
    <col min="13827" max="13827" width="26.88671875" customWidth="1"/>
    <col min="13828" max="13828" width="21.6640625" customWidth="1"/>
    <col min="13829" max="13829" width="40.33203125" customWidth="1"/>
    <col min="13830" max="13832" width="19.88671875" customWidth="1"/>
    <col min="13833" max="13833" width="17.44140625" customWidth="1"/>
    <col min="13834" max="13843" width="8.88671875" customWidth="1"/>
    <col min="13844" max="13844" width="12.33203125" customWidth="1"/>
    <col min="13845" max="13845" width="5.5546875" customWidth="1"/>
    <col min="13846" max="13846" width="12.33203125" customWidth="1"/>
    <col min="13847" max="13847" width="6" customWidth="1"/>
    <col min="13848" max="13848" width="13.33203125" customWidth="1"/>
    <col min="14081" max="14081" width="6.44140625" customWidth="1"/>
    <col min="14082" max="14082" width="66.44140625" customWidth="1"/>
    <col min="14083" max="14083" width="26.88671875" customWidth="1"/>
    <col min="14084" max="14084" width="21.6640625" customWidth="1"/>
    <col min="14085" max="14085" width="40.33203125" customWidth="1"/>
    <col min="14086" max="14088" width="19.88671875" customWidth="1"/>
    <col min="14089" max="14089" width="17.44140625" customWidth="1"/>
    <col min="14090" max="14099" width="8.88671875" customWidth="1"/>
    <col min="14100" max="14100" width="12.33203125" customWidth="1"/>
    <col min="14101" max="14101" width="5.5546875" customWidth="1"/>
    <col min="14102" max="14102" width="12.33203125" customWidth="1"/>
    <col min="14103" max="14103" width="6" customWidth="1"/>
    <col min="14104" max="14104" width="13.33203125" customWidth="1"/>
    <col min="14337" max="14337" width="6.44140625" customWidth="1"/>
    <col min="14338" max="14338" width="66.44140625" customWidth="1"/>
    <col min="14339" max="14339" width="26.88671875" customWidth="1"/>
    <col min="14340" max="14340" width="21.6640625" customWidth="1"/>
    <col min="14341" max="14341" width="40.33203125" customWidth="1"/>
    <col min="14342" max="14344" width="19.88671875" customWidth="1"/>
    <col min="14345" max="14345" width="17.44140625" customWidth="1"/>
    <col min="14346" max="14355" width="8.88671875" customWidth="1"/>
    <col min="14356" max="14356" width="12.33203125" customWidth="1"/>
    <col min="14357" max="14357" width="5.5546875" customWidth="1"/>
    <col min="14358" max="14358" width="12.33203125" customWidth="1"/>
    <col min="14359" max="14359" width="6" customWidth="1"/>
    <col min="14360" max="14360" width="13.33203125" customWidth="1"/>
    <col min="14593" max="14593" width="6.44140625" customWidth="1"/>
    <col min="14594" max="14594" width="66.44140625" customWidth="1"/>
    <col min="14595" max="14595" width="26.88671875" customWidth="1"/>
    <col min="14596" max="14596" width="21.6640625" customWidth="1"/>
    <col min="14597" max="14597" width="40.33203125" customWidth="1"/>
    <col min="14598" max="14600" width="19.88671875" customWidth="1"/>
    <col min="14601" max="14601" width="17.44140625" customWidth="1"/>
    <col min="14602" max="14611" width="8.88671875" customWidth="1"/>
    <col min="14612" max="14612" width="12.33203125" customWidth="1"/>
    <col min="14613" max="14613" width="5.5546875" customWidth="1"/>
    <col min="14614" max="14614" width="12.33203125" customWidth="1"/>
    <col min="14615" max="14615" width="6" customWidth="1"/>
    <col min="14616" max="14616" width="13.33203125" customWidth="1"/>
    <col min="14849" max="14849" width="6.44140625" customWidth="1"/>
    <col min="14850" max="14850" width="66.44140625" customWidth="1"/>
    <col min="14851" max="14851" width="26.88671875" customWidth="1"/>
    <col min="14852" max="14852" width="21.6640625" customWidth="1"/>
    <col min="14853" max="14853" width="40.33203125" customWidth="1"/>
    <col min="14854" max="14856" width="19.88671875" customWidth="1"/>
    <col min="14857" max="14857" width="17.44140625" customWidth="1"/>
    <col min="14858" max="14867" width="8.88671875" customWidth="1"/>
    <col min="14868" max="14868" width="12.33203125" customWidth="1"/>
    <col min="14869" max="14869" width="5.5546875" customWidth="1"/>
    <col min="14870" max="14870" width="12.33203125" customWidth="1"/>
    <col min="14871" max="14871" width="6" customWidth="1"/>
    <col min="14872" max="14872" width="13.33203125" customWidth="1"/>
    <col min="15105" max="15105" width="6.44140625" customWidth="1"/>
    <col min="15106" max="15106" width="66.44140625" customWidth="1"/>
    <col min="15107" max="15107" width="26.88671875" customWidth="1"/>
    <col min="15108" max="15108" width="21.6640625" customWidth="1"/>
    <col min="15109" max="15109" width="40.33203125" customWidth="1"/>
    <col min="15110" max="15112" width="19.88671875" customWidth="1"/>
    <col min="15113" max="15113" width="17.44140625" customWidth="1"/>
    <col min="15114" max="15123" width="8.88671875" customWidth="1"/>
    <col min="15124" max="15124" width="12.33203125" customWidth="1"/>
    <col min="15125" max="15125" width="5.5546875" customWidth="1"/>
    <col min="15126" max="15126" width="12.33203125" customWidth="1"/>
    <col min="15127" max="15127" width="6" customWidth="1"/>
    <col min="15128" max="15128" width="13.33203125" customWidth="1"/>
    <col min="15361" max="15361" width="6.44140625" customWidth="1"/>
    <col min="15362" max="15362" width="66.44140625" customWidth="1"/>
    <col min="15363" max="15363" width="26.88671875" customWidth="1"/>
    <col min="15364" max="15364" width="21.6640625" customWidth="1"/>
    <col min="15365" max="15365" width="40.33203125" customWidth="1"/>
    <col min="15366" max="15368" width="19.88671875" customWidth="1"/>
    <col min="15369" max="15369" width="17.44140625" customWidth="1"/>
    <col min="15370" max="15379" width="8.88671875" customWidth="1"/>
    <col min="15380" max="15380" width="12.33203125" customWidth="1"/>
    <col min="15381" max="15381" width="5.5546875" customWidth="1"/>
    <col min="15382" max="15382" width="12.33203125" customWidth="1"/>
    <col min="15383" max="15383" width="6" customWidth="1"/>
    <col min="15384" max="15384" width="13.33203125" customWidth="1"/>
    <col min="15617" max="15617" width="6.44140625" customWidth="1"/>
    <col min="15618" max="15618" width="66.44140625" customWidth="1"/>
    <col min="15619" max="15619" width="26.88671875" customWidth="1"/>
    <col min="15620" max="15620" width="21.6640625" customWidth="1"/>
    <col min="15621" max="15621" width="40.33203125" customWidth="1"/>
    <col min="15622" max="15624" width="19.88671875" customWidth="1"/>
    <col min="15625" max="15625" width="17.44140625" customWidth="1"/>
    <col min="15626" max="15635" width="8.88671875" customWidth="1"/>
    <col min="15636" max="15636" width="12.33203125" customWidth="1"/>
    <col min="15637" max="15637" width="5.5546875" customWidth="1"/>
    <col min="15638" max="15638" width="12.33203125" customWidth="1"/>
    <col min="15639" max="15639" width="6" customWidth="1"/>
    <col min="15640" max="15640" width="13.33203125" customWidth="1"/>
    <col min="15873" max="15873" width="6.44140625" customWidth="1"/>
    <col min="15874" max="15874" width="66.44140625" customWidth="1"/>
    <col min="15875" max="15875" width="26.88671875" customWidth="1"/>
    <col min="15876" max="15876" width="21.6640625" customWidth="1"/>
    <col min="15877" max="15877" width="40.33203125" customWidth="1"/>
    <col min="15878" max="15880" width="19.88671875" customWidth="1"/>
    <col min="15881" max="15881" width="17.44140625" customWidth="1"/>
    <col min="15882" max="15891" width="8.88671875" customWidth="1"/>
    <col min="15892" max="15892" width="12.33203125" customWidth="1"/>
    <col min="15893" max="15893" width="5.5546875" customWidth="1"/>
    <col min="15894" max="15894" width="12.33203125" customWidth="1"/>
    <col min="15895" max="15895" width="6" customWidth="1"/>
    <col min="15896" max="15896" width="13.33203125" customWidth="1"/>
    <col min="16129" max="16129" width="6.44140625" customWidth="1"/>
    <col min="16130" max="16130" width="66.44140625" customWidth="1"/>
    <col min="16131" max="16131" width="26.88671875" customWidth="1"/>
    <col min="16132" max="16132" width="21.6640625" customWidth="1"/>
    <col min="16133" max="16133" width="40.33203125" customWidth="1"/>
    <col min="16134" max="16136" width="19.88671875" customWidth="1"/>
    <col min="16137" max="16137" width="17.44140625" customWidth="1"/>
    <col min="16138" max="16147" width="8.88671875" customWidth="1"/>
    <col min="16148" max="16148" width="12.33203125" customWidth="1"/>
    <col min="16149" max="16149" width="5.5546875" customWidth="1"/>
    <col min="16150" max="16150" width="12.33203125" customWidth="1"/>
    <col min="16151" max="16151" width="6" customWidth="1"/>
    <col min="16152" max="16152" width="13.33203125" customWidth="1"/>
  </cols>
  <sheetData>
    <row r="1" spans="1:8" x14ac:dyDescent="0.3">
      <c r="E1" t="s">
        <v>434</v>
      </c>
    </row>
    <row r="3" spans="1:8" x14ac:dyDescent="0.3">
      <c r="A3" s="1160" t="s">
        <v>537</v>
      </c>
      <c r="B3" s="1160"/>
      <c r="C3" s="1160"/>
      <c r="D3" s="1160"/>
      <c r="E3" s="1160"/>
    </row>
    <row r="4" spans="1:8" ht="27" customHeight="1" x14ac:dyDescent="0.3">
      <c r="A4" t="s">
        <v>1145</v>
      </c>
    </row>
    <row r="5" spans="1:8" ht="19.5" customHeight="1" x14ac:dyDescent="0.3">
      <c r="A5" t="s">
        <v>345</v>
      </c>
    </row>
    <row r="6" spans="1:8" ht="39.75" customHeight="1" x14ac:dyDescent="0.3">
      <c r="A6" s="1160" t="s">
        <v>611</v>
      </c>
      <c r="B6" s="1160"/>
      <c r="C6" s="1160"/>
      <c r="D6" s="1160"/>
      <c r="E6" s="1160"/>
    </row>
    <row r="7" spans="1:8" ht="17.25" customHeight="1" x14ac:dyDescent="0.3">
      <c r="A7" t="s">
        <v>281</v>
      </c>
    </row>
    <row r="9" spans="1:8" ht="56.25" customHeight="1" x14ac:dyDescent="0.3">
      <c r="A9" t="s">
        <v>282</v>
      </c>
      <c r="B9" t="s">
        <v>0</v>
      </c>
      <c r="C9" t="s">
        <v>355</v>
      </c>
      <c r="D9" t="s">
        <v>356</v>
      </c>
      <c r="E9" t="s">
        <v>615</v>
      </c>
    </row>
    <row r="10" spans="1:8" ht="16.5" customHeight="1" x14ac:dyDescent="0.3">
      <c r="A10">
        <v>1</v>
      </c>
      <c r="B10">
        <v>2</v>
      </c>
      <c r="C10">
        <v>3</v>
      </c>
      <c r="D10">
        <v>4</v>
      </c>
      <c r="E10">
        <v>5</v>
      </c>
    </row>
    <row r="11" spans="1:8" ht="21.75" customHeight="1" x14ac:dyDescent="0.3">
      <c r="A11" s="1160" t="s">
        <v>1040</v>
      </c>
      <c r="B11" s="1160"/>
      <c r="C11" s="1160"/>
      <c r="D11" s="1160"/>
      <c r="E11" s="1160"/>
      <c r="F11" t="s">
        <v>357</v>
      </c>
      <c r="G11" t="s">
        <v>302</v>
      </c>
      <c r="H11" t="s">
        <v>303</v>
      </c>
    </row>
    <row r="12" spans="1:8" ht="24" customHeight="1" x14ac:dyDescent="0.3">
      <c r="A12">
        <v>1</v>
      </c>
      <c r="B12" t="s">
        <v>362</v>
      </c>
      <c r="C12" t="e">
        <f t="shared" ref="C12:C16" si="0">E12/D12</f>
        <v>#DIV/0!</v>
      </c>
      <c r="H12">
        <f t="shared" ref="H12:H16" si="1">E12-G12</f>
        <v>0</v>
      </c>
    </row>
    <row r="13" spans="1:8" ht="23.25" customHeight="1" x14ac:dyDescent="0.3">
      <c r="A13">
        <v>2</v>
      </c>
      <c r="B13" t="s">
        <v>361</v>
      </c>
      <c r="C13" t="e">
        <f t="shared" si="0"/>
        <v>#DIV/0!</v>
      </c>
      <c r="H13">
        <f t="shared" si="1"/>
        <v>0</v>
      </c>
    </row>
    <row r="14" spans="1:8" ht="26.25" customHeight="1" x14ac:dyDescent="0.3">
      <c r="A14">
        <v>3</v>
      </c>
      <c r="B14" t="s">
        <v>363</v>
      </c>
      <c r="C14" t="e">
        <f t="shared" si="0"/>
        <v>#DIV/0!</v>
      </c>
      <c r="H14">
        <f t="shared" si="1"/>
        <v>0</v>
      </c>
    </row>
    <row r="15" spans="1:8" ht="26.25" customHeight="1" x14ac:dyDescent="0.3">
      <c r="A15">
        <v>4</v>
      </c>
      <c r="B15" t="s">
        <v>364</v>
      </c>
      <c r="C15" t="e">
        <f t="shared" si="0"/>
        <v>#DIV/0!</v>
      </c>
      <c r="H15">
        <f t="shared" si="1"/>
        <v>0</v>
      </c>
    </row>
    <row r="16" spans="1:8" ht="26.25" customHeight="1" x14ac:dyDescent="0.3">
      <c r="A16">
        <v>5</v>
      </c>
      <c r="B16" t="s">
        <v>510</v>
      </c>
      <c r="C16" t="e">
        <f t="shared" si="0"/>
        <v>#DIV/0!</v>
      </c>
      <c r="H16">
        <f t="shared" si="1"/>
        <v>0</v>
      </c>
    </row>
    <row r="17" spans="1:8" x14ac:dyDescent="0.3">
      <c r="E17" t="str">
        <f>IF(C17*D17=0," ",C17*D17)</f>
        <v xml:space="preserve"> </v>
      </c>
    </row>
    <row r="18" spans="1:8" ht="22.2" customHeight="1" x14ac:dyDescent="0.3">
      <c r="B18" t="s">
        <v>295</v>
      </c>
      <c r="C18" t="s">
        <v>305</v>
      </c>
      <c r="D18" t="s">
        <v>305</v>
      </c>
      <c r="E18">
        <f>SUM(E12:E17)</f>
        <v>0</v>
      </c>
      <c r="F18" t="s">
        <v>365</v>
      </c>
      <c r="G18">
        <f>SUM(G12:G17)</f>
        <v>0</v>
      </c>
      <c r="H18">
        <f>SUM(H12:H17)</f>
        <v>0</v>
      </c>
    </row>
    <row r="19" spans="1:8" ht="22.2" customHeight="1" x14ac:dyDescent="0.3">
      <c r="A19" s="1160" t="s">
        <v>1041</v>
      </c>
      <c r="B19" s="1160"/>
      <c r="C19" s="1160"/>
      <c r="D19" s="1160"/>
      <c r="E19" s="1160"/>
      <c r="F19" t="s">
        <v>1002</v>
      </c>
    </row>
    <row r="20" spans="1:8" ht="24" customHeight="1" x14ac:dyDescent="0.3">
      <c r="A20">
        <v>1</v>
      </c>
      <c r="B20" t="s">
        <v>362</v>
      </c>
      <c r="C20" t="e">
        <f t="shared" ref="C20:C24" si="2">E20/D20</f>
        <v>#DIV/0!</v>
      </c>
      <c r="H20">
        <f t="shared" ref="H20:H24" si="3">E20-G20</f>
        <v>0</v>
      </c>
    </row>
    <row r="21" spans="1:8" ht="23.25" customHeight="1" x14ac:dyDescent="0.3">
      <c r="A21">
        <v>2</v>
      </c>
      <c r="B21" t="s">
        <v>361</v>
      </c>
      <c r="C21" t="e">
        <f t="shared" si="2"/>
        <v>#DIV/0!</v>
      </c>
      <c r="H21">
        <f t="shared" si="3"/>
        <v>0</v>
      </c>
    </row>
    <row r="22" spans="1:8" ht="26.25" customHeight="1" x14ac:dyDescent="0.3">
      <c r="A22">
        <v>3</v>
      </c>
      <c r="B22" t="s">
        <v>363</v>
      </c>
      <c r="C22" t="e">
        <f t="shared" si="2"/>
        <v>#DIV/0!</v>
      </c>
      <c r="H22">
        <f t="shared" si="3"/>
        <v>0</v>
      </c>
    </row>
    <row r="23" spans="1:8" ht="26.25" customHeight="1" x14ac:dyDescent="0.3">
      <c r="A23">
        <v>4</v>
      </c>
      <c r="B23" t="s">
        <v>364</v>
      </c>
      <c r="C23" t="e">
        <f t="shared" si="2"/>
        <v>#DIV/0!</v>
      </c>
      <c r="H23">
        <f t="shared" si="3"/>
        <v>0</v>
      </c>
    </row>
    <row r="24" spans="1:8" ht="26.25" customHeight="1" x14ac:dyDescent="0.3">
      <c r="A24">
        <v>5</v>
      </c>
      <c r="B24" t="s">
        <v>510</v>
      </c>
      <c r="C24" t="e">
        <f t="shared" si="2"/>
        <v>#DIV/0!</v>
      </c>
      <c r="H24">
        <f t="shared" si="3"/>
        <v>0</v>
      </c>
    </row>
    <row r="25" spans="1:8" ht="26.25" customHeight="1" x14ac:dyDescent="0.3"/>
    <row r="26" spans="1:8" ht="22.2" customHeight="1" x14ac:dyDescent="0.3">
      <c r="B26" t="s">
        <v>295</v>
      </c>
      <c r="C26" t="s">
        <v>305</v>
      </c>
      <c r="D26" t="s">
        <v>305</v>
      </c>
      <c r="E26">
        <f>SUM(E20:E25)</f>
        <v>0</v>
      </c>
      <c r="F26" t="s">
        <v>365</v>
      </c>
      <c r="G26">
        <f>SUM(G20:G25)</f>
        <v>0</v>
      </c>
      <c r="H26">
        <f>SUM(H20:H25)</f>
        <v>0</v>
      </c>
    </row>
    <row r="27" spans="1:8" ht="22.2" customHeight="1" x14ac:dyDescent="0.3">
      <c r="F27" t="s">
        <v>457</v>
      </c>
      <c r="G27">
        <f>G18+G26</f>
        <v>0</v>
      </c>
      <c r="H27">
        <f>H18+H26</f>
        <v>0</v>
      </c>
    </row>
    <row r="28" spans="1:8" ht="22.2" customHeight="1" x14ac:dyDescent="0.3"/>
    <row r="29" spans="1:8" ht="23.25" customHeight="1" x14ac:dyDescent="0.3">
      <c r="A29" t="s">
        <v>671</v>
      </c>
      <c r="E29" t="s">
        <v>1143</v>
      </c>
    </row>
    <row r="30" spans="1:8" x14ac:dyDescent="0.3">
      <c r="C30" t="s">
        <v>131</v>
      </c>
      <c r="E30" t="s">
        <v>132</v>
      </c>
    </row>
    <row r="32" spans="1:8" ht="23.25" customHeight="1" x14ac:dyDescent="0.3">
      <c r="A32" t="s">
        <v>133</v>
      </c>
      <c r="E32" t="s">
        <v>1144</v>
      </c>
    </row>
    <row r="33" spans="2:5" x14ac:dyDescent="0.3">
      <c r="C33" t="s">
        <v>131</v>
      </c>
      <c r="E33" t="s">
        <v>132</v>
      </c>
    </row>
    <row r="35" spans="2:5" x14ac:dyDescent="0.3">
      <c r="B35" t="s">
        <v>1046</v>
      </c>
    </row>
    <row r="36" spans="2:5" x14ac:dyDescent="0.3">
      <c r="B36" t="s">
        <v>1039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3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7">
    <tabColor rgb="FF00FFCC"/>
    <pageSetUpPr fitToPage="1"/>
  </sheetPr>
  <dimension ref="A1:H36"/>
  <sheetViews>
    <sheetView view="pageBreakPreview" zoomScale="70" zoomScaleSheetLayoutView="70" workbookViewId="0"/>
  </sheetViews>
  <sheetFormatPr defaultColWidth="8.88671875" defaultRowHeight="14.4" x14ac:dyDescent="0.3"/>
  <cols>
    <col min="1" max="1" width="6.44140625" customWidth="1"/>
    <col min="2" max="2" width="66.44140625" customWidth="1"/>
    <col min="3" max="3" width="26.88671875" customWidth="1"/>
    <col min="4" max="4" width="21.6640625" customWidth="1"/>
    <col min="5" max="5" width="40.33203125" customWidth="1"/>
    <col min="6" max="6" width="27.88671875" customWidth="1"/>
    <col min="7" max="8" width="19.88671875" customWidth="1"/>
    <col min="9" max="9" width="17.44140625" customWidth="1"/>
    <col min="10" max="19" width="8.88671875" customWidth="1"/>
    <col min="20" max="20" width="12.33203125" customWidth="1"/>
    <col min="21" max="21" width="5.5546875" customWidth="1"/>
    <col min="22" max="22" width="12.33203125" customWidth="1"/>
    <col min="23" max="23" width="6" customWidth="1"/>
    <col min="24" max="24" width="13.33203125" customWidth="1"/>
    <col min="257" max="257" width="6.44140625" customWidth="1"/>
    <col min="258" max="258" width="66.44140625" customWidth="1"/>
    <col min="259" max="259" width="26.88671875" customWidth="1"/>
    <col min="260" max="260" width="21.6640625" customWidth="1"/>
    <col min="261" max="261" width="40.33203125" customWidth="1"/>
    <col min="262" max="264" width="19.88671875" customWidth="1"/>
    <col min="265" max="265" width="17.44140625" customWidth="1"/>
    <col min="266" max="275" width="8.88671875" customWidth="1"/>
    <col min="276" max="276" width="12.33203125" customWidth="1"/>
    <col min="277" max="277" width="5.5546875" customWidth="1"/>
    <col min="278" max="278" width="12.33203125" customWidth="1"/>
    <col min="279" max="279" width="6" customWidth="1"/>
    <col min="280" max="280" width="13.33203125" customWidth="1"/>
    <col min="513" max="513" width="6.44140625" customWidth="1"/>
    <col min="514" max="514" width="66.44140625" customWidth="1"/>
    <col min="515" max="515" width="26.88671875" customWidth="1"/>
    <col min="516" max="516" width="21.6640625" customWidth="1"/>
    <col min="517" max="517" width="40.33203125" customWidth="1"/>
    <col min="518" max="520" width="19.88671875" customWidth="1"/>
    <col min="521" max="521" width="17.44140625" customWidth="1"/>
    <col min="522" max="531" width="8.88671875" customWidth="1"/>
    <col min="532" max="532" width="12.33203125" customWidth="1"/>
    <col min="533" max="533" width="5.5546875" customWidth="1"/>
    <col min="534" max="534" width="12.33203125" customWidth="1"/>
    <col min="535" max="535" width="6" customWidth="1"/>
    <col min="536" max="536" width="13.33203125" customWidth="1"/>
    <col min="769" max="769" width="6.44140625" customWidth="1"/>
    <col min="770" max="770" width="66.44140625" customWidth="1"/>
    <col min="771" max="771" width="26.88671875" customWidth="1"/>
    <col min="772" max="772" width="21.6640625" customWidth="1"/>
    <col min="773" max="773" width="40.33203125" customWidth="1"/>
    <col min="774" max="776" width="19.88671875" customWidth="1"/>
    <col min="777" max="777" width="17.44140625" customWidth="1"/>
    <col min="778" max="787" width="8.88671875" customWidth="1"/>
    <col min="788" max="788" width="12.33203125" customWidth="1"/>
    <col min="789" max="789" width="5.5546875" customWidth="1"/>
    <col min="790" max="790" width="12.33203125" customWidth="1"/>
    <col min="791" max="791" width="6" customWidth="1"/>
    <col min="792" max="792" width="13.33203125" customWidth="1"/>
    <col min="1025" max="1025" width="6.44140625" customWidth="1"/>
    <col min="1026" max="1026" width="66.44140625" customWidth="1"/>
    <col min="1027" max="1027" width="26.88671875" customWidth="1"/>
    <col min="1028" max="1028" width="21.6640625" customWidth="1"/>
    <col min="1029" max="1029" width="40.33203125" customWidth="1"/>
    <col min="1030" max="1032" width="19.88671875" customWidth="1"/>
    <col min="1033" max="1033" width="17.44140625" customWidth="1"/>
    <col min="1034" max="1043" width="8.88671875" customWidth="1"/>
    <col min="1044" max="1044" width="12.33203125" customWidth="1"/>
    <col min="1045" max="1045" width="5.5546875" customWidth="1"/>
    <col min="1046" max="1046" width="12.33203125" customWidth="1"/>
    <col min="1047" max="1047" width="6" customWidth="1"/>
    <col min="1048" max="1048" width="13.33203125" customWidth="1"/>
    <col min="1281" max="1281" width="6.44140625" customWidth="1"/>
    <col min="1282" max="1282" width="66.44140625" customWidth="1"/>
    <col min="1283" max="1283" width="26.88671875" customWidth="1"/>
    <col min="1284" max="1284" width="21.6640625" customWidth="1"/>
    <col min="1285" max="1285" width="40.33203125" customWidth="1"/>
    <col min="1286" max="1288" width="19.88671875" customWidth="1"/>
    <col min="1289" max="1289" width="17.44140625" customWidth="1"/>
    <col min="1290" max="1299" width="8.88671875" customWidth="1"/>
    <col min="1300" max="1300" width="12.33203125" customWidth="1"/>
    <col min="1301" max="1301" width="5.5546875" customWidth="1"/>
    <col min="1302" max="1302" width="12.33203125" customWidth="1"/>
    <col min="1303" max="1303" width="6" customWidth="1"/>
    <col min="1304" max="1304" width="13.33203125" customWidth="1"/>
    <col min="1537" max="1537" width="6.44140625" customWidth="1"/>
    <col min="1538" max="1538" width="66.44140625" customWidth="1"/>
    <col min="1539" max="1539" width="26.88671875" customWidth="1"/>
    <col min="1540" max="1540" width="21.6640625" customWidth="1"/>
    <col min="1541" max="1541" width="40.33203125" customWidth="1"/>
    <col min="1542" max="1544" width="19.88671875" customWidth="1"/>
    <col min="1545" max="1545" width="17.44140625" customWidth="1"/>
    <col min="1546" max="1555" width="8.88671875" customWidth="1"/>
    <col min="1556" max="1556" width="12.33203125" customWidth="1"/>
    <col min="1557" max="1557" width="5.5546875" customWidth="1"/>
    <col min="1558" max="1558" width="12.33203125" customWidth="1"/>
    <col min="1559" max="1559" width="6" customWidth="1"/>
    <col min="1560" max="1560" width="13.33203125" customWidth="1"/>
    <col min="1793" max="1793" width="6.44140625" customWidth="1"/>
    <col min="1794" max="1794" width="66.44140625" customWidth="1"/>
    <col min="1795" max="1795" width="26.88671875" customWidth="1"/>
    <col min="1796" max="1796" width="21.6640625" customWidth="1"/>
    <col min="1797" max="1797" width="40.33203125" customWidth="1"/>
    <col min="1798" max="1800" width="19.88671875" customWidth="1"/>
    <col min="1801" max="1801" width="17.44140625" customWidth="1"/>
    <col min="1802" max="1811" width="8.88671875" customWidth="1"/>
    <col min="1812" max="1812" width="12.33203125" customWidth="1"/>
    <col min="1813" max="1813" width="5.5546875" customWidth="1"/>
    <col min="1814" max="1814" width="12.33203125" customWidth="1"/>
    <col min="1815" max="1815" width="6" customWidth="1"/>
    <col min="1816" max="1816" width="13.33203125" customWidth="1"/>
    <col min="2049" max="2049" width="6.44140625" customWidth="1"/>
    <col min="2050" max="2050" width="66.44140625" customWidth="1"/>
    <col min="2051" max="2051" width="26.88671875" customWidth="1"/>
    <col min="2052" max="2052" width="21.6640625" customWidth="1"/>
    <col min="2053" max="2053" width="40.33203125" customWidth="1"/>
    <col min="2054" max="2056" width="19.88671875" customWidth="1"/>
    <col min="2057" max="2057" width="17.44140625" customWidth="1"/>
    <col min="2058" max="2067" width="8.88671875" customWidth="1"/>
    <col min="2068" max="2068" width="12.33203125" customWidth="1"/>
    <col min="2069" max="2069" width="5.5546875" customWidth="1"/>
    <col min="2070" max="2070" width="12.33203125" customWidth="1"/>
    <col min="2071" max="2071" width="6" customWidth="1"/>
    <col min="2072" max="2072" width="13.33203125" customWidth="1"/>
    <col min="2305" max="2305" width="6.44140625" customWidth="1"/>
    <col min="2306" max="2306" width="66.44140625" customWidth="1"/>
    <col min="2307" max="2307" width="26.88671875" customWidth="1"/>
    <col min="2308" max="2308" width="21.6640625" customWidth="1"/>
    <col min="2309" max="2309" width="40.33203125" customWidth="1"/>
    <col min="2310" max="2312" width="19.88671875" customWidth="1"/>
    <col min="2313" max="2313" width="17.44140625" customWidth="1"/>
    <col min="2314" max="2323" width="8.88671875" customWidth="1"/>
    <col min="2324" max="2324" width="12.33203125" customWidth="1"/>
    <col min="2325" max="2325" width="5.5546875" customWidth="1"/>
    <col min="2326" max="2326" width="12.33203125" customWidth="1"/>
    <col min="2327" max="2327" width="6" customWidth="1"/>
    <col min="2328" max="2328" width="13.33203125" customWidth="1"/>
    <col min="2561" max="2561" width="6.44140625" customWidth="1"/>
    <col min="2562" max="2562" width="66.44140625" customWidth="1"/>
    <col min="2563" max="2563" width="26.88671875" customWidth="1"/>
    <col min="2564" max="2564" width="21.6640625" customWidth="1"/>
    <col min="2565" max="2565" width="40.33203125" customWidth="1"/>
    <col min="2566" max="2568" width="19.88671875" customWidth="1"/>
    <col min="2569" max="2569" width="17.44140625" customWidth="1"/>
    <col min="2570" max="2579" width="8.88671875" customWidth="1"/>
    <col min="2580" max="2580" width="12.33203125" customWidth="1"/>
    <col min="2581" max="2581" width="5.5546875" customWidth="1"/>
    <col min="2582" max="2582" width="12.33203125" customWidth="1"/>
    <col min="2583" max="2583" width="6" customWidth="1"/>
    <col min="2584" max="2584" width="13.33203125" customWidth="1"/>
    <col min="2817" max="2817" width="6.44140625" customWidth="1"/>
    <col min="2818" max="2818" width="66.44140625" customWidth="1"/>
    <col min="2819" max="2819" width="26.88671875" customWidth="1"/>
    <col min="2820" max="2820" width="21.6640625" customWidth="1"/>
    <col min="2821" max="2821" width="40.33203125" customWidth="1"/>
    <col min="2822" max="2824" width="19.88671875" customWidth="1"/>
    <col min="2825" max="2825" width="17.44140625" customWidth="1"/>
    <col min="2826" max="2835" width="8.88671875" customWidth="1"/>
    <col min="2836" max="2836" width="12.33203125" customWidth="1"/>
    <col min="2837" max="2837" width="5.5546875" customWidth="1"/>
    <col min="2838" max="2838" width="12.33203125" customWidth="1"/>
    <col min="2839" max="2839" width="6" customWidth="1"/>
    <col min="2840" max="2840" width="13.33203125" customWidth="1"/>
    <col min="3073" max="3073" width="6.44140625" customWidth="1"/>
    <col min="3074" max="3074" width="66.44140625" customWidth="1"/>
    <col min="3075" max="3075" width="26.88671875" customWidth="1"/>
    <col min="3076" max="3076" width="21.6640625" customWidth="1"/>
    <col min="3077" max="3077" width="40.33203125" customWidth="1"/>
    <col min="3078" max="3080" width="19.88671875" customWidth="1"/>
    <col min="3081" max="3081" width="17.44140625" customWidth="1"/>
    <col min="3082" max="3091" width="8.88671875" customWidth="1"/>
    <col min="3092" max="3092" width="12.33203125" customWidth="1"/>
    <col min="3093" max="3093" width="5.5546875" customWidth="1"/>
    <col min="3094" max="3094" width="12.33203125" customWidth="1"/>
    <col min="3095" max="3095" width="6" customWidth="1"/>
    <col min="3096" max="3096" width="13.33203125" customWidth="1"/>
    <col min="3329" max="3329" width="6.44140625" customWidth="1"/>
    <col min="3330" max="3330" width="66.44140625" customWidth="1"/>
    <col min="3331" max="3331" width="26.88671875" customWidth="1"/>
    <col min="3332" max="3332" width="21.6640625" customWidth="1"/>
    <col min="3333" max="3333" width="40.33203125" customWidth="1"/>
    <col min="3334" max="3336" width="19.88671875" customWidth="1"/>
    <col min="3337" max="3337" width="17.44140625" customWidth="1"/>
    <col min="3338" max="3347" width="8.88671875" customWidth="1"/>
    <col min="3348" max="3348" width="12.33203125" customWidth="1"/>
    <col min="3349" max="3349" width="5.5546875" customWidth="1"/>
    <col min="3350" max="3350" width="12.33203125" customWidth="1"/>
    <col min="3351" max="3351" width="6" customWidth="1"/>
    <col min="3352" max="3352" width="13.33203125" customWidth="1"/>
    <col min="3585" max="3585" width="6.44140625" customWidth="1"/>
    <col min="3586" max="3586" width="66.44140625" customWidth="1"/>
    <col min="3587" max="3587" width="26.88671875" customWidth="1"/>
    <col min="3588" max="3588" width="21.6640625" customWidth="1"/>
    <col min="3589" max="3589" width="40.33203125" customWidth="1"/>
    <col min="3590" max="3592" width="19.88671875" customWidth="1"/>
    <col min="3593" max="3593" width="17.44140625" customWidth="1"/>
    <col min="3594" max="3603" width="8.88671875" customWidth="1"/>
    <col min="3604" max="3604" width="12.33203125" customWidth="1"/>
    <col min="3605" max="3605" width="5.5546875" customWidth="1"/>
    <col min="3606" max="3606" width="12.33203125" customWidth="1"/>
    <col min="3607" max="3607" width="6" customWidth="1"/>
    <col min="3608" max="3608" width="13.33203125" customWidth="1"/>
    <col min="3841" max="3841" width="6.44140625" customWidth="1"/>
    <col min="3842" max="3842" width="66.44140625" customWidth="1"/>
    <col min="3843" max="3843" width="26.88671875" customWidth="1"/>
    <col min="3844" max="3844" width="21.6640625" customWidth="1"/>
    <col min="3845" max="3845" width="40.33203125" customWidth="1"/>
    <col min="3846" max="3848" width="19.88671875" customWidth="1"/>
    <col min="3849" max="3849" width="17.44140625" customWidth="1"/>
    <col min="3850" max="3859" width="8.88671875" customWidth="1"/>
    <col min="3860" max="3860" width="12.33203125" customWidth="1"/>
    <col min="3861" max="3861" width="5.5546875" customWidth="1"/>
    <col min="3862" max="3862" width="12.33203125" customWidth="1"/>
    <col min="3863" max="3863" width="6" customWidth="1"/>
    <col min="3864" max="3864" width="13.33203125" customWidth="1"/>
    <col min="4097" max="4097" width="6.44140625" customWidth="1"/>
    <col min="4098" max="4098" width="66.44140625" customWidth="1"/>
    <col min="4099" max="4099" width="26.88671875" customWidth="1"/>
    <col min="4100" max="4100" width="21.6640625" customWidth="1"/>
    <col min="4101" max="4101" width="40.33203125" customWidth="1"/>
    <col min="4102" max="4104" width="19.88671875" customWidth="1"/>
    <col min="4105" max="4105" width="17.44140625" customWidth="1"/>
    <col min="4106" max="4115" width="8.88671875" customWidth="1"/>
    <col min="4116" max="4116" width="12.33203125" customWidth="1"/>
    <col min="4117" max="4117" width="5.5546875" customWidth="1"/>
    <col min="4118" max="4118" width="12.33203125" customWidth="1"/>
    <col min="4119" max="4119" width="6" customWidth="1"/>
    <col min="4120" max="4120" width="13.33203125" customWidth="1"/>
    <col min="4353" max="4353" width="6.44140625" customWidth="1"/>
    <col min="4354" max="4354" width="66.44140625" customWidth="1"/>
    <col min="4355" max="4355" width="26.88671875" customWidth="1"/>
    <col min="4356" max="4356" width="21.6640625" customWidth="1"/>
    <col min="4357" max="4357" width="40.33203125" customWidth="1"/>
    <col min="4358" max="4360" width="19.88671875" customWidth="1"/>
    <col min="4361" max="4361" width="17.44140625" customWidth="1"/>
    <col min="4362" max="4371" width="8.88671875" customWidth="1"/>
    <col min="4372" max="4372" width="12.33203125" customWidth="1"/>
    <col min="4373" max="4373" width="5.5546875" customWidth="1"/>
    <col min="4374" max="4374" width="12.33203125" customWidth="1"/>
    <col min="4375" max="4375" width="6" customWidth="1"/>
    <col min="4376" max="4376" width="13.33203125" customWidth="1"/>
    <col min="4609" max="4609" width="6.44140625" customWidth="1"/>
    <col min="4610" max="4610" width="66.44140625" customWidth="1"/>
    <col min="4611" max="4611" width="26.88671875" customWidth="1"/>
    <col min="4612" max="4612" width="21.6640625" customWidth="1"/>
    <col min="4613" max="4613" width="40.33203125" customWidth="1"/>
    <col min="4614" max="4616" width="19.88671875" customWidth="1"/>
    <col min="4617" max="4617" width="17.44140625" customWidth="1"/>
    <col min="4618" max="4627" width="8.88671875" customWidth="1"/>
    <col min="4628" max="4628" width="12.33203125" customWidth="1"/>
    <col min="4629" max="4629" width="5.5546875" customWidth="1"/>
    <col min="4630" max="4630" width="12.33203125" customWidth="1"/>
    <col min="4631" max="4631" width="6" customWidth="1"/>
    <col min="4632" max="4632" width="13.33203125" customWidth="1"/>
    <col min="4865" max="4865" width="6.44140625" customWidth="1"/>
    <col min="4866" max="4866" width="66.44140625" customWidth="1"/>
    <col min="4867" max="4867" width="26.88671875" customWidth="1"/>
    <col min="4868" max="4868" width="21.6640625" customWidth="1"/>
    <col min="4869" max="4869" width="40.33203125" customWidth="1"/>
    <col min="4870" max="4872" width="19.88671875" customWidth="1"/>
    <col min="4873" max="4873" width="17.44140625" customWidth="1"/>
    <col min="4874" max="4883" width="8.88671875" customWidth="1"/>
    <col min="4884" max="4884" width="12.33203125" customWidth="1"/>
    <col min="4885" max="4885" width="5.5546875" customWidth="1"/>
    <col min="4886" max="4886" width="12.33203125" customWidth="1"/>
    <col min="4887" max="4887" width="6" customWidth="1"/>
    <col min="4888" max="4888" width="13.33203125" customWidth="1"/>
    <col min="5121" max="5121" width="6.44140625" customWidth="1"/>
    <col min="5122" max="5122" width="66.44140625" customWidth="1"/>
    <col min="5123" max="5123" width="26.88671875" customWidth="1"/>
    <col min="5124" max="5124" width="21.6640625" customWidth="1"/>
    <col min="5125" max="5125" width="40.33203125" customWidth="1"/>
    <col min="5126" max="5128" width="19.88671875" customWidth="1"/>
    <col min="5129" max="5129" width="17.44140625" customWidth="1"/>
    <col min="5130" max="5139" width="8.88671875" customWidth="1"/>
    <col min="5140" max="5140" width="12.33203125" customWidth="1"/>
    <col min="5141" max="5141" width="5.5546875" customWidth="1"/>
    <col min="5142" max="5142" width="12.33203125" customWidth="1"/>
    <col min="5143" max="5143" width="6" customWidth="1"/>
    <col min="5144" max="5144" width="13.33203125" customWidth="1"/>
    <col min="5377" max="5377" width="6.44140625" customWidth="1"/>
    <col min="5378" max="5378" width="66.44140625" customWidth="1"/>
    <col min="5379" max="5379" width="26.88671875" customWidth="1"/>
    <col min="5380" max="5380" width="21.6640625" customWidth="1"/>
    <col min="5381" max="5381" width="40.33203125" customWidth="1"/>
    <col min="5382" max="5384" width="19.88671875" customWidth="1"/>
    <col min="5385" max="5385" width="17.44140625" customWidth="1"/>
    <col min="5386" max="5395" width="8.88671875" customWidth="1"/>
    <col min="5396" max="5396" width="12.33203125" customWidth="1"/>
    <col min="5397" max="5397" width="5.5546875" customWidth="1"/>
    <col min="5398" max="5398" width="12.33203125" customWidth="1"/>
    <col min="5399" max="5399" width="6" customWidth="1"/>
    <col min="5400" max="5400" width="13.33203125" customWidth="1"/>
    <col min="5633" max="5633" width="6.44140625" customWidth="1"/>
    <col min="5634" max="5634" width="66.44140625" customWidth="1"/>
    <col min="5635" max="5635" width="26.88671875" customWidth="1"/>
    <col min="5636" max="5636" width="21.6640625" customWidth="1"/>
    <col min="5637" max="5637" width="40.33203125" customWidth="1"/>
    <col min="5638" max="5640" width="19.88671875" customWidth="1"/>
    <col min="5641" max="5641" width="17.44140625" customWidth="1"/>
    <col min="5642" max="5651" width="8.88671875" customWidth="1"/>
    <col min="5652" max="5652" width="12.33203125" customWidth="1"/>
    <col min="5653" max="5653" width="5.5546875" customWidth="1"/>
    <col min="5654" max="5654" width="12.33203125" customWidth="1"/>
    <col min="5655" max="5655" width="6" customWidth="1"/>
    <col min="5656" max="5656" width="13.33203125" customWidth="1"/>
    <col min="5889" max="5889" width="6.44140625" customWidth="1"/>
    <col min="5890" max="5890" width="66.44140625" customWidth="1"/>
    <col min="5891" max="5891" width="26.88671875" customWidth="1"/>
    <col min="5892" max="5892" width="21.6640625" customWidth="1"/>
    <col min="5893" max="5893" width="40.33203125" customWidth="1"/>
    <col min="5894" max="5896" width="19.88671875" customWidth="1"/>
    <col min="5897" max="5897" width="17.44140625" customWidth="1"/>
    <col min="5898" max="5907" width="8.88671875" customWidth="1"/>
    <col min="5908" max="5908" width="12.33203125" customWidth="1"/>
    <col min="5909" max="5909" width="5.5546875" customWidth="1"/>
    <col min="5910" max="5910" width="12.33203125" customWidth="1"/>
    <col min="5911" max="5911" width="6" customWidth="1"/>
    <col min="5912" max="5912" width="13.33203125" customWidth="1"/>
    <col min="6145" max="6145" width="6.44140625" customWidth="1"/>
    <col min="6146" max="6146" width="66.44140625" customWidth="1"/>
    <col min="6147" max="6147" width="26.88671875" customWidth="1"/>
    <col min="6148" max="6148" width="21.6640625" customWidth="1"/>
    <col min="6149" max="6149" width="40.33203125" customWidth="1"/>
    <col min="6150" max="6152" width="19.88671875" customWidth="1"/>
    <col min="6153" max="6153" width="17.44140625" customWidth="1"/>
    <col min="6154" max="6163" width="8.88671875" customWidth="1"/>
    <col min="6164" max="6164" width="12.33203125" customWidth="1"/>
    <col min="6165" max="6165" width="5.5546875" customWidth="1"/>
    <col min="6166" max="6166" width="12.33203125" customWidth="1"/>
    <col min="6167" max="6167" width="6" customWidth="1"/>
    <col min="6168" max="6168" width="13.33203125" customWidth="1"/>
    <col min="6401" max="6401" width="6.44140625" customWidth="1"/>
    <col min="6402" max="6402" width="66.44140625" customWidth="1"/>
    <col min="6403" max="6403" width="26.88671875" customWidth="1"/>
    <col min="6404" max="6404" width="21.6640625" customWidth="1"/>
    <col min="6405" max="6405" width="40.33203125" customWidth="1"/>
    <col min="6406" max="6408" width="19.88671875" customWidth="1"/>
    <col min="6409" max="6409" width="17.44140625" customWidth="1"/>
    <col min="6410" max="6419" width="8.88671875" customWidth="1"/>
    <col min="6420" max="6420" width="12.33203125" customWidth="1"/>
    <col min="6421" max="6421" width="5.5546875" customWidth="1"/>
    <col min="6422" max="6422" width="12.33203125" customWidth="1"/>
    <col min="6423" max="6423" width="6" customWidth="1"/>
    <col min="6424" max="6424" width="13.33203125" customWidth="1"/>
    <col min="6657" max="6657" width="6.44140625" customWidth="1"/>
    <col min="6658" max="6658" width="66.44140625" customWidth="1"/>
    <col min="6659" max="6659" width="26.88671875" customWidth="1"/>
    <col min="6660" max="6660" width="21.6640625" customWidth="1"/>
    <col min="6661" max="6661" width="40.33203125" customWidth="1"/>
    <col min="6662" max="6664" width="19.88671875" customWidth="1"/>
    <col min="6665" max="6665" width="17.44140625" customWidth="1"/>
    <col min="6666" max="6675" width="8.88671875" customWidth="1"/>
    <col min="6676" max="6676" width="12.33203125" customWidth="1"/>
    <col min="6677" max="6677" width="5.5546875" customWidth="1"/>
    <col min="6678" max="6678" width="12.33203125" customWidth="1"/>
    <col min="6679" max="6679" width="6" customWidth="1"/>
    <col min="6680" max="6680" width="13.33203125" customWidth="1"/>
    <col min="6913" max="6913" width="6.44140625" customWidth="1"/>
    <col min="6914" max="6914" width="66.44140625" customWidth="1"/>
    <col min="6915" max="6915" width="26.88671875" customWidth="1"/>
    <col min="6916" max="6916" width="21.6640625" customWidth="1"/>
    <col min="6917" max="6917" width="40.33203125" customWidth="1"/>
    <col min="6918" max="6920" width="19.88671875" customWidth="1"/>
    <col min="6921" max="6921" width="17.44140625" customWidth="1"/>
    <col min="6922" max="6931" width="8.88671875" customWidth="1"/>
    <col min="6932" max="6932" width="12.33203125" customWidth="1"/>
    <col min="6933" max="6933" width="5.5546875" customWidth="1"/>
    <col min="6934" max="6934" width="12.33203125" customWidth="1"/>
    <col min="6935" max="6935" width="6" customWidth="1"/>
    <col min="6936" max="6936" width="13.33203125" customWidth="1"/>
    <col min="7169" max="7169" width="6.44140625" customWidth="1"/>
    <col min="7170" max="7170" width="66.44140625" customWidth="1"/>
    <col min="7171" max="7171" width="26.88671875" customWidth="1"/>
    <col min="7172" max="7172" width="21.6640625" customWidth="1"/>
    <col min="7173" max="7173" width="40.33203125" customWidth="1"/>
    <col min="7174" max="7176" width="19.88671875" customWidth="1"/>
    <col min="7177" max="7177" width="17.44140625" customWidth="1"/>
    <col min="7178" max="7187" width="8.88671875" customWidth="1"/>
    <col min="7188" max="7188" width="12.33203125" customWidth="1"/>
    <col min="7189" max="7189" width="5.5546875" customWidth="1"/>
    <col min="7190" max="7190" width="12.33203125" customWidth="1"/>
    <col min="7191" max="7191" width="6" customWidth="1"/>
    <col min="7192" max="7192" width="13.33203125" customWidth="1"/>
    <col min="7425" max="7425" width="6.44140625" customWidth="1"/>
    <col min="7426" max="7426" width="66.44140625" customWidth="1"/>
    <col min="7427" max="7427" width="26.88671875" customWidth="1"/>
    <col min="7428" max="7428" width="21.6640625" customWidth="1"/>
    <col min="7429" max="7429" width="40.33203125" customWidth="1"/>
    <col min="7430" max="7432" width="19.88671875" customWidth="1"/>
    <col min="7433" max="7433" width="17.44140625" customWidth="1"/>
    <col min="7434" max="7443" width="8.88671875" customWidth="1"/>
    <col min="7444" max="7444" width="12.33203125" customWidth="1"/>
    <col min="7445" max="7445" width="5.5546875" customWidth="1"/>
    <col min="7446" max="7446" width="12.33203125" customWidth="1"/>
    <col min="7447" max="7447" width="6" customWidth="1"/>
    <col min="7448" max="7448" width="13.33203125" customWidth="1"/>
    <col min="7681" max="7681" width="6.44140625" customWidth="1"/>
    <col min="7682" max="7682" width="66.44140625" customWidth="1"/>
    <col min="7683" max="7683" width="26.88671875" customWidth="1"/>
    <col min="7684" max="7684" width="21.6640625" customWidth="1"/>
    <col min="7685" max="7685" width="40.33203125" customWidth="1"/>
    <col min="7686" max="7688" width="19.88671875" customWidth="1"/>
    <col min="7689" max="7689" width="17.44140625" customWidth="1"/>
    <col min="7690" max="7699" width="8.88671875" customWidth="1"/>
    <col min="7700" max="7700" width="12.33203125" customWidth="1"/>
    <col min="7701" max="7701" width="5.5546875" customWidth="1"/>
    <col min="7702" max="7702" width="12.33203125" customWidth="1"/>
    <col min="7703" max="7703" width="6" customWidth="1"/>
    <col min="7704" max="7704" width="13.33203125" customWidth="1"/>
    <col min="7937" max="7937" width="6.44140625" customWidth="1"/>
    <col min="7938" max="7938" width="66.44140625" customWidth="1"/>
    <col min="7939" max="7939" width="26.88671875" customWidth="1"/>
    <col min="7940" max="7940" width="21.6640625" customWidth="1"/>
    <col min="7941" max="7941" width="40.33203125" customWidth="1"/>
    <col min="7942" max="7944" width="19.88671875" customWidth="1"/>
    <col min="7945" max="7945" width="17.44140625" customWidth="1"/>
    <col min="7946" max="7955" width="8.88671875" customWidth="1"/>
    <col min="7956" max="7956" width="12.33203125" customWidth="1"/>
    <col min="7957" max="7957" width="5.5546875" customWidth="1"/>
    <col min="7958" max="7958" width="12.33203125" customWidth="1"/>
    <col min="7959" max="7959" width="6" customWidth="1"/>
    <col min="7960" max="7960" width="13.33203125" customWidth="1"/>
    <col min="8193" max="8193" width="6.44140625" customWidth="1"/>
    <col min="8194" max="8194" width="66.44140625" customWidth="1"/>
    <col min="8195" max="8195" width="26.88671875" customWidth="1"/>
    <col min="8196" max="8196" width="21.6640625" customWidth="1"/>
    <col min="8197" max="8197" width="40.33203125" customWidth="1"/>
    <col min="8198" max="8200" width="19.88671875" customWidth="1"/>
    <col min="8201" max="8201" width="17.44140625" customWidth="1"/>
    <col min="8202" max="8211" width="8.88671875" customWidth="1"/>
    <col min="8212" max="8212" width="12.33203125" customWidth="1"/>
    <col min="8213" max="8213" width="5.5546875" customWidth="1"/>
    <col min="8214" max="8214" width="12.33203125" customWidth="1"/>
    <col min="8215" max="8215" width="6" customWidth="1"/>
    <col min="8216" max="8216" width="13.33203125" customWidth="1"/>
    <col min="8449" max="8449" width="6.44140625" customWidth="1"/>
    <col min="8450" max="8450" width="66.44140625" customWidth="1"/>
    <col min="8451" max="8451" width="26.88671875" customWidth="1"/>
    <col min="8452" max="8452" width="21.6640625" customWidth="1"/>
    <col min="8453" max="8453" width="40.33203125" customWidth="1"/>
    <col min="8454" max="8456" width="19.88671875" customWidth="1"/>
    <col min="8457" max="8457" width="17.44140625" customWidth="1"/>
    <col min="8458" max="8467" width="8.88671875" customWidth="1"/>
    <col min="8468" max="8468" width="12.33203125" customWidth="1"/>
    <col min="8469" max="8469" width="5.5546875" customWidth="1"/>
    <col min="8470" max="8470" width="12.33203125" customWidth="1"/>
    <col min="8471" max="8471" width="6" customWidth="1"/>
    <col min="8472" max="8472" width="13.33203125" customWidth="1"/>
    <col min="8705" max="8705" width="6.44140625" customWidth="1"/>
    <col min="8706" max="8706" width="66.44140625" customWidth="1"/>
    <col min="8707" max="8707" width="26.88671875" customWidth="1"/>
    <col min="8708" max="8708" width="21.6640625" customWidth="1"/>
    <col min="8709" max="8709" width="40.33203125" customWidth="1"/>
    <col min="8710" max="8712" width="19.88671875" customWidth="1"/>
    <col min="8713" max="8713" width="17.44140625" customWidth="1"/>
    <col min="8714" max="8723" width="8.88671875" customWidth="1"/>
    <col min="8724" max="8724" width="12.33203125" customWidth="1"/>
    <col min="8725" max="8725" width="5.5546875" customWidth="1"/>
    <col min="8726" max="8726" width="12.33203125" customWidth="1"/>
    <col min="8727" max="8727" width="6" customWidth="1"/>
    <col min="8728" max="8728" width="13.33203125" customWidth="1"/>
    <col min="8961" max="8961" width="6.44140625" customWidth="1"/>
    <col min="8962" max="8962" width="66.44140625" customWidth="1"/>
    <col min="8963" max="8963" width="26.88671875" customWidth="1"/>
    <col min="8964" max="8964" width="21.6640625" customWidth="1"/>
    <col min="8965" max="8965" width="40.33203125" customWidth="1"/>
    <col min="8966" max="8968" width="19.88671875" customWidth="1"/>
    <col min="8969" max="8969" width="17.44140625" customWidth="1"/>
    <col min="8970" max="8979" width="8.88671875" customWidth="1"/>
    <col min="8980" max="8980" width="12.33203125" customWidth="1"/>
    <col min="8981" max="8981" width="5.5546875" customWidth="1"/>
    <col min="8982" max="8982" width="12.33203125" customWidth="1"/>
    <col min="8983" max="8983" width="6" customWidth="1"/>
    <col min="8984" max="8984" width="13.33203125" customWidth="1"/>
    <col min="9217" max="9217" width="6.44140625" customWidth="1"/>
    <col min="9218" max="9218" width="66.44140625" customWidth="1"/>
    <col min="9219" max="9219" width="26.88671875" customWidth="1"/>
    <col min="9220" max="9220" width="21.6640625" customWidth="1"/>
    <col min="9221" max="9221" width="40.33203125" customWidth="1"/>
    <col min="9222" max="9224" width="19.88671875" customWidth="1"/>
    <col min="9225" max="9225" width="17.44140625" customWidth="1"/>
    <col min="9226" max="9235" width="8.88671875" customWidth="1"/>
    <col min="9236" max="9236" width="12.33203125" customWidth="1"/>
    <col min="9237" max="9237" width="5.5546875" customWidth="1"/>
    <col min="9238" max="9238" width="12.33203125" customWidth="1"/>
    <col min="9239" max="9239" width="6" customWidth="1"/>
    <col min="9240" max="9240" width="13.33203125" customWidth="1"/>
    <col min="9473" max="9473" width="6.44140625" customWidth="1"/>
    <col min="9474" max="9474" width="66.44140625" customWidth="1"/>
    <col min="9475" max="9475" width="26.88671875" customWidth="1"/>
    <col min="9476" max="9476" width="21.6640625" customWidth="1"/>
    <col min="9477" max="9477" width="40.33203125" customWidth="1"/>
    <col min="9478" max="9480" width="19.88671875" customWidth="1"/>
    <col min="9481" max="9481" width="17.44140625" customWidth="1"/>
    <col min="9482" max="9491" width="8.88671875" customWidth="1"/>
    <col min="9492" max="9492" width="12.33203125" customWidth="1"/>
    <col min="9493" max="9493" width="5.5546875" customWidth="1"/>
    <col min="9494" max="9494" width="12.33203125" customWidth="1"/>
    <col min="9495" max="9495" width="6" customWidth="1"/>
    <col min="9496" max="9496" width="13.33203125" customWidth="1"/>
    <col min="9729" max="9729" width="6.44140625" customWidth="1"/>
    <col min="9730" max="9730" width="66.44140625" customWidth="1"/>
    <col min="9731" max="9731" width="26.88671875" customWidth="1"/>
    <col min="9732" max="9732" width="21.6640625" customWidth="1"/>
    <col min="9733" max="9733" width="40.33203125" customWidth="1"/>
    <col min="9734" max="9736" width="19.88671875" customWidth="1"/>
    <col min="9737" max="9737" width="17.44140625" customWidth="1"/>
    <col min="9738" max="9747" width="8.88671875" customWidth="1"/>
    <col min="9748" max="9748" width="12.33203125" customWidth="1"/>
    <col min="9749" max="9749" width="5.5546875" customWidth="1"/>
    <col min="9750" max="9750" width="12.33203125" customWidth="1"/>
    <col min="9751" max="9751" width="6" customWidth="1"/>
    <col min="9752" max="9752" width="13.33203125" customWidth="1"/>
    <col min="9985" max="9985" width="6.44140625" customWidth="1"/>
    <col min="9986" max="9986" width="66.44140625" customWidth="1"/>
    <col min="9987" max="9987" width="26.88671875" customWidth="1"/>
    <col min="9988" max="9988" width="21.6640625" customWidth="1"/>
    <col min="9989" max="9989" width="40.33203125" customWidth="1"/>
    <col min="9990" max="9992" width="19.88671875" customWidth="1"/>
    <col min="9993" max="9993" width="17.44140625" customWidth="1"/>
    <col min="9994" max="10003" width="8.88671875" customWidth="1"/>
    <col min="10004" max="10004" width="12.33203125" customWidth="1"/>
    <col min="10005" max="10005" width="5.5546875" customWidth="1"/>
    <col min="10006" max="10006" width="12.33203125" customWidth="1"/>
    <col min="10007" max="10007" width="6" customWidth="1"/>
    <col min="10008" max="10008" width="13.33203125" customWidth="1"/>
    <col min="10241" max="10241" width="6.44140625" customWidth="1"/>
    <col min="10242" max="10242" width="66.44140625" customWidth="1"/>
    <col min="10243" max="10243" width="26.88671875" customWidth="1"/>
    <col min="10244" max="10244" width="21.6640625" customWidth="1"/>
    <col min="10245" max="10245" width="40.33203125" customWidth="1"/>
    <col min="10246" max="10248" width="19.88671875" customWidth="1"/>
    <col min="10249" max="10249" width="17.44140625" customWidth="1"/>
    <col min="10250" max="10259" width="8.88671875" customWidth="1"/>
    <col min="10260" max="10260" width="12.33203125" customWidth="1"/>
    <col min="10261" max="10261" width="5.5546875" customWidth="1"/>
    <col min="10262" max="10262" width="12.33203125" customWidth="1"/>
    <col min="10263" max="10263" width="6" customWidth="1"/>
    <col min="10264" max="10264" width="13.33203125" customWidth="1"/>
    <col min="10497" max="10497" width="6.44140625" customWidth="1"/>
    <col min="10498" max="10498" width="66.44140625" customWidth="1"/>
    <col min="10499" max="10499" width="26.88671875" customWidth="1"/>
    <col min="10500" max="10500" width="21.6640625" customWidth="1"/>
    <col min="10501" max="10501" width="40.33203125" customWidth="1"/>
    <col min="10502" max="10504" width="19.88671875" customWidth="1"/>
    <col min="10505" max="10505" width="17.44140625" customWidth="1"/>
    <col min="10506" max="10515" width="8.88671875" customWidth="1"/>
    <col min="10516" max="10516" width="12.33203125" customWidth="1"/>
    <col min="10517" max="10517" width="5.5546875" customWidth="1"/>
    <col min="10518" max="10518" width="12.33203125" customWidth="1"/>
    <col min="10519" max="10519" width="6" customWidth="1"/>
    <col min="10520" max="10520" width="13.33203125" customWidth="1"/>
    <col min="10753" max="10753" width="6.44140625" customWidth="1"/>
    <col min="10754" max="10754" width="66.44140625" customWidth="1"/>
    <col min="10755" max="10755" width="26.88671875" customWidth="1"/>
    <col min="10756" max="10756" width="21.6640625" customWidth="1"/>
    <col min="10757" max="10757" width="40.33203125" customWidth="1"/>
    <col min="10758" max="10760" width="19.88671875" customWidth="1"/>
    <col min="10761" max="10761" width="17.44140625" customWidth="1"/>
    <col min="10762" max="10771" width="8.88671875" customWidth="1"/>
    <col min="10772" max="10772" width="12.33203125" customWidth="1"/>
    <col min="10773" max="10773" width="5.5546875" customWidth="1"/>
    <col min="10774" max="10774" width="12.33203125" customWidth="1"/>
    <col min="10775" max="10775" width="6" customWidth="1"/>
    <col min="10776" max="10776" width="13.33203125" customWidth="1"/>
    <col min="11009" max="11009" width="6.44140625" customWidth="1"/>
    <col min="11010" max="11010" width="66.44140625" customWidth="1"/>
    <col min="11011" max="11011" width="26.88671875" customWidth="1"/>
    <col min="11012" max="11012" width="21.6640625" customWidth="1"/>
    <col min="11013" max="11013" width="40.33203125" customWidth="1"/>
    <col min="11014" max="11016" width="19.88671875" customWidth="1"/>
    <col min="11017" max="11017" width="17.44140625" customWidth="1"/>
    <col min="11018" max="11027" width="8.88671875" customWidth="1"/>
    <col min="11028" max="11028" width="12.33203125" customWidth="1"/>
    <col min="11029" max="11029" width="5.5546875" customWidth="1"/>
    <col min="11030" max="11030" width="12.33203125" customWidth="1"/>
    <col min="11031" max="11031" width="6" customWidth="1"/>
    <col min="11032" max="11032" width="13.33203125" customWidth="1"/>
    <col min="11265" max="11265" width="6.44140625" customWidth="1"/>
    <col min="11266" max="11266" width="66.44140625" customWidth="1"/>
    <col min="11267" max="11267" width="26.88671875" customWidth="1"/>
    <col min="11268" max="11268" width="21.6640625" customWidth="1"/>
    <col min="11269" max="11269" width="40.33203125" customWidth="1"/>
    <col min="11270" max="11272" width="19.88671875" customWidth="1"/>
    <col min="11273" max="11273" width="17.44140625" customWidth="1"/>
    <col min="11274" max="11283" width="8.88671875" customWidth="1"/>
    <col min="11284" max="11284" width="12.33203125" customWidth="1"/>
    <col min="11285" max="11285" width="5.5546875" customWidth="1"/>
    <col min="11286" max="11286" width="12.33203125" customWidth="1"/>
    <col min="11287" max="11287" width="6" customWidth="1"/>
    <col min="11288" max="11288" width="13.33203125" customWidth="1"/>
    <col min="11521" max="11521" width="6.44140625" customWidth="1"/>
    <col min="11522" max="11522" width="66.44140625" customWidth="1"/>
    <col min="11523" max="11523" width="26.88671875" customWidth="1"/>
    <col min="11524" max="11524" width="21.6640625" customWidth="1"/>
    <col min="11525" max="11525" width="40.33203125" customWidth="1"/>
    <col min="11526" max="11528" width="19.88671875" customWidth="1"/>
    <col min="11529" max="11529" width="17.44140625" customWidth="1"/>
    <col min="11530" max="11539" width="8.88671875" customWidth="1"/>
    <col min="11540" max="11540" width="12.33203125" customWidth="1"/>
    <col min="11541" max="11541" width="5.5546875" customWidth="1"/>
    <col min="11542" max="11542" width="12.33203125" customWidth="1"/>
    <col min="11543" max="11543" width="6" customWidth="1"/>
    <col min="11544" max="11544" width="13.33203125" customWidth="1"/>
    <col min="11777" max="11777" width="6.44140625" customWidth="1"/>
    <col min="11778" max="11778" width="66.44140625" customWidth="1"/>
    <col min="11779" max="11779" width="26.88671875" customWidth="1"/>
    <col min="11780" max="11780" width="21.6640625" customWidth="1"/>
    <col min="11781" max="11781" width="40.33203125" customWidth="1"/>
    <col min="11782" max="11784" width="19.88671875" customWidth="1"/>
    <col min="11785" max="11785" width="17.44140625" customWidth="1"/>
    <col min="11786" max="11795" width="8.88671875" customWidth="1"/>
    <col min="11796" max="11796" width="12.33203125" customWidth="1"/>
    <col min="11797" max="11797" width="5.5546875" customWidth="1"/>
    <col min="11798" max="11798" width="12.33203125" customWidth="1"/>
    <col min="11799" max="11799" width="6" customWidth="1"/>
    <col min="11800" max="11800" width="13.33203125" customWidth="1"/>
    <col min="12033" max="12033" width="6.44140625" customWidth="1"/>
    <col min="12034" max="12034" width="66.44140625" customWidth="1"/>
    <col min="12035" max="12035" width="26.88671875" customWidth="1"/>
    <col min="12036" max="12036" width="21.6640625" customWidth="1"/>
    <col min="12037" max="12037" width="40.33203125" customWidth="1"/>
    <col min="12038" max="12040" width="19.88671875" customWidth="1"/>
    <col min="12041" max="12041" width="17.44140625" customWidth="1"/>
    <col min="12042" max="12051" width="8.88671875" customWidth="1"/>
    <col min="12052" max="12052" width="12.33203125" customWidth="1"/>
    <col min="12053" max="12053" width="5.5546875" customWidth="1"/>
    <col min="12054" max="12054" width="12.33203125" customWidth="1"/>
    <col min="12055" max="12055" width="6" customWidth="1"/>
    <col min="12056" max="12056" width="13.33203125" customWidth="1"/>
    <col min="12289" max="12289" width="6.44140625" customWidth="1"/>
    <col min="12290" max="12290" width="66.44140625" customWidth="1"/>
    <col min="12291" max="12291" width="26.88671875" customWidth="1"/>
    <col min="12292" max="12292" width="21.6640625" customWidth="1"/>
    <col min="12293" max="12293" width="40.33203125" customWidth="1"/>
    <col min="12294" max="12296" width="19.88671875" customWidth="1"/>
    <col min="12297" max="12297" width="17.44140625" customWidth="1"/>
    <col min="12298" max="12307" width="8.88671875" customWidth="1"/>
    <col min="12308" max="12308" width="12.33203125" customWidth="1"/>
    <col min="12309" max="12309" width="5.5546875" customWidth="1"/>
    <col min="12310" max="12310" width="12.33203125" customWidth="1"/>
    <col min="12311" max="12311" width="6" customWidth="1"/>
    <col min="12312" max="12312" width="13.33203125" customWidth="1"/>
    <col min="12545" max="12545" width="6.44140625" customWidth="1"/>
    <col min="12546" max="12546" width="66.44140625" customWidth="1"/>
    <col min="12547" max="12547" width="26.88671875" customWidth="1"/>
    <col min="12548" max="12548" width="21.6640625" customWidth="1"/>
    <col min="12549" max="12549" width="40.33203125" customWidth="1"/>
    <col min="12550" max="12552" width="19.88671875" customWidth="1"/>
    <col min="12553" max="12553" width="17.44140625" customWidth="1"/>
    <col min="12554" max="12563" width="8.88671875" customWidth="1"/>
    <col min="12564" max="12564" width="12.33203125" customWidth="1"/>
    <col min="12565" max="12565" width="5.5546875" customWidth="1"/>
    <col min="12566" max="12566" width="12.33203125" customWidth="1"/>
    <col min="12567" max="12567" width="6" customWidth="1"/>
    <col min="12568" max="12568" width="13.33203125" customWidth="1"/>
    <col min="12801" max="12801" width="6.44140625" customWidth="1"/>
    <col min="12802" max="12802" width="66.44140625" customWidth="1"/>
    <col min="12803" max="12803" width="26.88671875" customWidth="1"/>
    <col min="12804" max="12804" width="21.6640625" customWidth="1"/>
    <col min="12805" max="12805" width="40.33203125" customWidth="1"/>
    <col min="12806" max="12808" width="19.88671875" customWidth="1"/>
    <col min="12809" max="12809" width="17.44140625" customWidth="1"/>
    <col min="12810" max="12819" width="8.88671875" customWidth="1"/>
    <col min="12820" max="12820" width="12.33203125" customWidth="1"/>
    <col min="12821" max="12821" width="5.5546875" customWidth="1"/>
    <col min="12822" max="12822" width="12.33203125" customWidth="1"/>
    <col min="12823" max="12823" width="6" customWidth="1"/>
    <col min="12824" max="12824" width="13.33203125" customWidth="1"/>
    <col min="13057" max="13057" width="6.44140625" customWidth="1"/>
    <col min="13058" max="13058" width="66.44140625" customWidth="1"/>
    <col min="13059" max="13059" width="26.88671875" customWidth="1"/>
    <col min="13060" max="13060" width="21.6640625" customWidth="1"/>
    <col min="13061" max="13061" width="40.33203125" customWidth="1"/>
    <col min="13062" max="13064" width="19.88671875" customWidth="1"/>
    <col min="13065" max="13065" width="17.44140625" customWidth="1"/>
    <col min="13066" max="13075" width="8.88671875" customWidth="1"/>
    <col min="13076" max="13076" width="12.33203125" customWidth="1"/>
    <col min="13077" max="13077" width="5.5546875" customWidth="1"/>
    <col min="13078" max="13078" width="12.33203125" customWidth="1"/>
    <col min="13079" max="13079" width="6" customWidth="1"/>
    <col min="13080" max="13080" width="13.33203125" customWidth="1"/>
    <col min="13313" max="13313" width="6.44140625" customWidth="1"/>
    <col min="13314" max="13314" width="66.44140625" customWidth="1"/>
    <col min="13315" max="13315" width="26.88671875" customWidth="1"/>
    <col min="13316" max="13316" width="21.6640625" customWidth="1"/>
    <col min="13317" max="13317" width="40.33203125" customWidth="1"/>
    <col min="13318" max="13320" width="19.88671875" customWidth="1"/>
    <col min="13321" max="13321" width="17.44140625" customWidth="1"/>
    <col min="13322" max="13331" width="8.88671875" customWidth="1"/>
    <col min="13332" max="13332" width="12.33203125" customWidth="1"/>
    <col min="13333" max="13333" width="5.5546875" customWidth="1"/>
    <col min="13334" max="13334" width="12.33203125" customWidth="1"/>
    <col min="13335" max="13335" width="6" customWidth="1"/>
    <col min="13336" max="13336" width="13.33203125" customWidth="1"/>
    <col min="13569" max="13569" width="6.44140625" customWidth="1"/>
    <col min="13570" max="13570" width="66.44140625" customWidth="1"/>
    <col min="13571" max="13571" width="26.88671875" customWidth="1"/>
    <col min="13572" max="13572" width="21.6640625" customWidth="1"/>
    <col min="13573" max="13573" width="40.33203125" customWidth="1"/>
    <col min="13574" max="13576" width="19.88671875" customWidth="1"/>
    <col min="13577" max="13577" width="17.44140625" customWidth="1"/>
    <col min="13578" max="13587" width="8.88671875" customWidth="1"/>
    <col min="13588" max="13588" width="12.33203125" customWidth="1"/>
    <col min="13589" max="13589" width="5.5546875" customWidth="1"/>
    <col min="13590" max="13590" width="12.33203125" customWidth="1"/>
    <col min="13591" max="13591" width="6" customWidth="1"/>
    <col min="13592" max="13592" width="13.33203125" customWidth="1"/>
    <col min="13825" max="13825" width="6.44140625" customWidth="1"/>
    <col min="13826" max="13826" width="66.44140625" customWidth="1"/>
    <col min="13827" max="13827" width="26.88671875" customWidth="1"/>
    <col min="13828" max="13828" width="21.6640625" customWidth="1"/>
    <col min="13829" max="13829" width="40.33203125" customWidth="1"/>
    <col min="13830" max="13832" width="19.88671875" customWidth="1"/>
    <col min="13833" max="13833" width="17.44140625" customWidth="1"/>
    <col min="13834" max="13843" width="8.88671875" customWidth="1"/>
    <col min="13844" max="13844" width="12.33203125" customWidth="1"/>
    <col min="13845" max="13845" width="5.5546875" customWidth="1"/>
    <col min="13846" max="13846" width="12.33203125" customWidth="1"/>
    <col min="13847" max="13847" width="6" customWidth="1"/>
    <col min="13848" max="13848" width="13.33203125" customWidth="1"/>
    <col min="14081" max="14081" width="6.44140625" customWidth="1"/>
    <col min="14082" max="14082" width="66.44140625" customWidth="1"/>
    <col min="14083" max="14083" width="26.88671875" customWidth="1"/>
    <col min="14084" max="14084" width="21.6640625" customWidth="1"/>
    <col min="14085" max="14085" width="40.33203125" customWidth="1"/>
    <col min="14086" max="14088" width="19.88671875" customWidth="1"/>
    <col min="14089" max="14089" width="17.44140625" customWidth="1"/>
    <col min="14090" max="14099" width="8.88671875" customWidth="1"/>
    <col min="14100" max="14100" width="12.33203125" customWidth="1"/>
    <col min="14101" max="14101" width="5.5546875" customWidth="1"/>
    <col min="14102" max="14102" width="12.33203125" customWidth="1"/>
    <col min="14103" max="14103" width="6" customWidth="1"/>
    <col min="14104" max="14104" width="13.33203125" customWidth="1"/>
    <col min="14337" max="14337" width="6.44140625" customWidth="1"/>
    <col min="14338" max="14338" width="66.44140625" customWidth="1"/>
    <col min="14339" max="14339" width="26.88671875" customWidth="1"/>
    <col min="14340" max="14340" width="21.6640625" customWidth="1"/>
    <col min="14341" max="14341" width="40.33203125" customWidth="1"/>
    <col min="14342" max="14344" width="19.88671875" customWidth="1"/>
    <col min="14345" max="14345" width="17.44140625" customWidth="1"/>
    <col min="14346" max="14355" width="8.88671875" customWidth="1"/>
    <col min="14356" max="14356" width="12.33203125" customWidth="1"/>
    <col min="14357" max="14357" width="5.5546875" customWidth="1"/>
    <col min="14358" max="14358" width="12.33203125" customWidth="1"/>
    <col min="14359" max="14359" width="6" customWidth="1"/>
    <col min="14360" max="14360" width="13.33203125" customWidth="1"/>
    <col min="14593" max="14593" width="6.44140625" customWidth="1"/>
    <col min="14594" max="14594" width="66.44140625" customWidth="1"/>
    <col min="14595" max="14595" width="26.88671875" customWidth="1"/>
    <col min="14596" max="14596" width="21.6640625" customWidth="1"/>
    <col min="14597" max="14597" width="40.33203125" customWidth="1"/>
    <col min="14598" max="14600" width="19.88671875" customWidth="1"/>
    <col min="14601" max="14601" width="17.44140625" customWidth="1"/>
    <col min="14602" max="14611" width="8.88671875" customWidth="1"/>
    <col min="14612" max="14612" width="12.33203125" customWidth="1"/>
    <col min="14613" max="14613" width="5.5546875" customWidth="1"/>
    <col min="14614" max="14614" width="12.33203125" customWidth="1"/>
    <col min="14615" max="14615" width="6" customWidth="1"/>
    <col min="14616" max="14616" width="13.33203125" customWidth="1"/>
    <col min="14849" max="14849" width="6.44140625" customWidth="1"/>
    <col min="14850" max="14850" width="66.44140625" customWidth="1"/>
    <col min="14851" max="14851" width="26.88671875" customWidth="1"/>
    <col min="14852" max="14852" width="21.6640625" customWidth="1"/>
    <col min="14853" max="14853" width="40.33203125" customWidth="1"/>
    <col min="14854" max="14856" width="19.88671875" customWidth="1"/>
    <col min="14857" max="14857" width="17.44140625" customWidth="1"/>
    <col min="14858" max="14867" width="8.88671875" customWidth="1"/>
    <col min="14868" max="14868" width="12.33203125" customWidth="1"/>
    <col min="14869" max="14869" width="5.5546875" customWidth="1"/>
    <col min="14870" max="14870" width="12.33203125" customWidth="1"/>
    <col min="14871" max="14871" width="6" customWidth="1"/>
    <col min="14872" max="14872" width="13.33203125" customWidth="1"/>
    <col min="15105" max="15105" width="6.44140625" customWidth="1"/>
    <col min="15106" max="15106" width="66.44140625" customWidth="1"/>
    <col min="15107" max="15107" width="26.88671875" customWidth="1"/>
    <col min="15108" max="15108" width="21.6640625" customWidth="1"/>
    <col min="15109" max="15109" width="40.33203125" customWidth="1"/>
    <col min="15110" max="15112" width="19.88671875" customWidth="1"/>
    <col min="15113" max="15113" width="17.44140625" customWidth="1"/>
    <col min="15114" max="15123" width="8.88671875" customWidth="1"/>
    <col min="15124" max="15124" width="12.33203125" customWidth="1"/>
    <col min="15125" max="15125" width="5.5546875" customWidth="1"/>
    <col min="15126" max="15126" width="12.33203125" customWidth="1"/>
    <col min="15127" max="15127" width="6" customWidth="1"/>
    <col min="15128" max="15128" width="13.33203125" customWidth="1"/>
    <col min="15361" max="15361" width="6.44140625" customWidth="1"/>
    <col min="15362" max="15362" width="66.44140625" customWidth="1"/>
    <col min="15363" max="15363" width="26.88671875" customWidth="1"/>
    <col min="15364" max="15364" width="21.6640625" customWidth="1"/>
    <col min="15365" max="15365" width="40.33203125" customWidth="1"/>
    <col min="15366" max="15368" width="19.88671875" customWidth="1"/>
    <col min="15369" max="15369" width="17.44140625" customWidth="1"/>
    <col min="15370" max="15379" width="8.88671875" customWidth="1"/>
    <col min="15380" max="15380" width="12.33203125" customWidth="1"/>
    <col min="15381" max="15381" width="5.5546875" customWidth="1"/>
    <col min="15382" max="15382" width="12.33203125" customWidth="1"/>
    <col min="15383" max="15383" width="6" customWidth="1"/>
    <col min="15384" max="15384" width="13.33203125" customWidth="1"/>
    <col min="15617" max="15617" width="6.44140625" customWidth="1"/>
    <col min="15618" max="15618" width="66.44140625" customWidth="1"/>
    <col min="15619" max="15619" width="26.88671875" customWidth="1"/>
    <col min="15620" max="15620" width="21.6640625" customWidth="1"/>
    <col min="15621" max="15621" width="40.33203125" customWidth="1"/>
    <col min="15622" max="15624" width="19.88671875" customWidth="1"/>
    <col min="15625" max="15625" width="17.44140625" customWidth="1"/>
    <col min="15626" max="15635" width="8.88671875" customWidth="1"/>
    <col min="15636" max="15636" width="12.33203125" customWidth="1"/>
    <col min="15637" max="15637" width="5.5546875" customWidth="1"/>
    <col min="15638" max="15638" width="12.33203125" customWidth="1"/>
    <col min="15639" max="15639" width="6" customWidth="1"/>
    <col min="15640" max="15640" width="13.33203125" customWidth="1"/>
    <col min="15873" max="15873" width="6.44140625" customWidth="1"/>
    <col min="15874" max="15874" width="66.44140625" customWidth="1"/>
    <col min="15875" max="15875" width="26.88671875" customWidth="1"/>
    <col min="15876" max="15876" width="21.6640625" customWidth="1"/>
    <col min="15877" max="15877" width="40.33203125" customWidth="1"/>
    <col min="15878" max="15880" width="19.88671875" customWidth="1"/>
    <col min="15881" max="15881" width="17.44140625" customWidth="1"/>
    <col min="15882" max="15891" width="8.88671875" customWidth="1"/>
    <col min="15892" max="15892" width="12.33203125" customWidth="1"/>
    <col min="15893" max="15893" width="5.5546875" customWidth="1"/>
    <col min="15894" max="15894" width="12.33203125" customWidth="1"/>
    <col min="15895" max="15895" width="6" customWidth="1"/>
    <col min="15896" max="15896" width="13.33203125" customWidth="1"/>
    <col min="16129" max="16129" width="6.44140625" customWidth="1"/>
    <col min="16130" max="16130" width="66.44140625" customWidth="1"/>
    <col min="16131" max="16131" width="26.88671875" customWidth="1"/>
    <col min="16132" max="16132" width="21.6640625" customWidth="1"/>
    <col min="16133" max="16133" width="40.33203125" customWidth="1"/>
    <col min="16134" max="16136" width="19.88671875" customWidth="1"/>
    <col min="16137" max="16137" width="17.44140625" customWidth="1"/>
    <col min="16138" max="16147" width="8.88671875" customWidth="1"/>
    <col min="16148" max="16148" width="12.33203125" customWidth="1"/>
    <col min="16149" max="16149" width="5.5546875" customWidth="1"/>
    <col min="16150" max="16150" width="12.33203125" customWidth="1"/>
    <col min="16151" max="16151" width="6" customWidth="1"/>
    <col min="16152" max="16152" width="13.33203125" customWidth="1"/>
  </cols>
  <sheetData>
    <row r="1" spans="1:8" x14ac:dyDescent="0.3">
      <c r="E1" t="s">
        <v>434</v>
      </c>
    </row>
    <row r="3" spans="1:8" x14ac:dyDescent="0.3">
      <c r="A3" s="1160" t="s">
        <v>537</v>
      </c>
      <c r="B3" s="1160"/>
      <c r="C3" s="1160"/>
      <c r="D3" s="1160"/>
      <c r="E3" s="1160"/>
    </row>
    <row r="4" spans="1:8" ht="27" customHeight="1" x14ac:dyDescent="0.3">
      <c r="A4" t="s">
        <v>1145</v>
      </c>
    </row>
    <row r="5" spans="1:8" ht="19.5" customHeight="1" x14ac:dyDescent="0.3">
      <c r="A5" t="s">
        <v>345</v>
      </c>
    </row>
    <row r="6" spans="1:8" ht="39.75" customHeight="1" x14ac:dyDescent="0.3">
      <c r="A6" s="1160" t="s">
        <v>611</v>
      </c>
      <c r="B6" s="1160"/>
      <c r="C6" s="1160"/>
      <c r="D6" s="1160"/>
      <c r="E6" s="1160"/>
    </row>
    <row r="7" spans="1:8" ht="17.25" customHeight="1" x14ac:dyDescent="0.3">
      <c r="A7" t="s">
        <v>281</v>
      </c>
    </row>
    <row r="9" spans="1:8" ht="56.25" customHeight="1" x14ac:dyDescent="0.3">
      <c r="A9" t="s">
        <v>282</v>
      </c>
      <c r="B9" t="s">
        <v>0</v>
      </c>
      <c r="C9" t="s">
        <v>355</v>
      </c>
      <c r="D9" t="s">
        <v>356</v>
      </c>
      <c r="E9" t="s">
        <v>615</v>
      </c>
    </row>
    <row r="10" spans="1:8" ht="16.5" customHeight="1" x14ac:dyDescent="0.3">
      <c r="A10">
        <v>1</v>
      </c>
      <c r="B10">
        <v>2</v>
      </c>
      <c r="C10">
        <v>3</v>
      </c>
      <c r="D10">
        <v>4</v>
      </c>
      <c r="E10">
        <v>5</v>
      </c>
    </row>
    <row r="11" spans="1:8" ht="21.75" customHeight="1" x14ac:dyDescent="0.3">
      <c r="A11" s="1160" t="s">
        <v>1040</v>
      </c>
      <c r="B11" s="1160"/>
      <c r="C11" s="1160"/>
      <c r="D11" s="1160"/>
      <c r="E11" s="1160"/>
      <c r="F11" t="s">
        <v>357</v>
      </c>
      <c r="G11" t="s">
        <v>302</v>
      </c>
      <c r="H11" t="s">
        <v>303</v>
      </c>
    </row>
    <row r="12" spans="1:8" ht="24" customHeight="1" x14ac:dyDescent="0.3">
      <c r="A12">
        <v>1</v>
      </c>
      <c r="B12" t="s">
        <v>358</v>
      </c>
      <c r="C12" t="e">
        <f>E12/D12</f>
        <v>#DIV/0!</v>
      </c>
      <c r="H12">
        <f>E12-G12</f>
        <v>0</v>
      </c>
    </row>
    <row r="13" spans="1:8" ht="23.25" customHeight="1" x14ac:dyDescent="0.3">
      <c r="A13">
        <v>2</v>
      </c>
      <c r="B13" t="s">
        <v>359</v>
      </c>
      <c r="C13" t="e">
        <f t="shared" ref="C13:C16" si="0">E13/D13</f>
        <v>#DIV/0!</v>
      </c>
      <c r="H13">
        <f t="shared" ref="H13:H16" si="1">E13-G13</f>
        <v>0</v>
      </c>
    </row>
    <row r="14" spans="1:8" ht="26.25" customHeight="1" x14ac:dyDescent="0.3">
      <c r="A14">
        <v>3</v>
      </c>
      <c r="B14" t="s">
        <v>360</v>
      </c>
      <c r="C14" t="e">
        <f t="shared" si="0"/>
        <v>#DIV/0!</v>
      </c>
      <c r="H14">
        <f t="shared" si="1"/>
        <v>0</v>
      </c>
    </row>
    <row r="15" spans="1:8" ht="26.25" customHeight="1" x14ac:dyDescent="0.3">
      <c r="A15">
        <v>4</v>
      </c>
      <c r="B15" t="s">
        <v>1008</v>
      </c>
      <c r="C15" t="e">
        <f t="shared" si="0"/>
        <v>#DIV/0!</v>
      </c>
      <c r="H15">
        <f t="shared" si="1"/>
        <v>0</v>
      </c>
    </row>
    <row r="16" spans="1:8" ht="26.25" customHeight="1" x14ac:dyDescent="0.3">
      <c r="A16">
        <v>5</v>
      </c>
      <c r="B16" t="s">
        <v>1009</v>
      </c>
      <c r="C16" t="e">
        <f t="shared" si="0"/>
        <v>#DIV/0!</v>
      </c>
      <c r="H16">
        <f t="shared" si="1"/>
        <v>0</v>
      </c>
    </row>
    <row r="17" spans="1:8" x14ac:dyDescent="0.3">
      <c r="E17" t="str">
        <f>IF(C17*D17=0," ",C17*D17)</f>
        <v xml:space="preserve"> </v>
      </c>
    </row>
    <row r="18" spans="1:8" ht="22.2" customHeight="1" x14ac:dyDescent="0.3">
      <c r="B18" t="s">
        <v>295</v>
      </c>
      <c r="C18" t="s">
        <v>305</v>
      </c>
      <c r="D18" t="s">
        <v>305</v>
      </c>
      <c r="E18">
        <f>SUM(E12:E17)</f>
        <v>0</v>
      </c>
      <c r="F18" t="s">
        <v>365</v>
      </c>
      <c r="G18">
        <f>SUM(G12:G17)</f>
        <v>0</v>
      </c>
      <c r="H18">
        <f>SUM(H12:H17)</f>
        <v>0</v>
      </c>
    </row>
    <row r="19" spans="1:8" ht="22.2" customHeight="1" x14ac:dyDescent="0.3">
      <c r="A19" s="1160" t="s">
        <v>1041</v>
      </c>
      <c r="B19" s="1160"/>
      <c r="C19" s="1160"/>
      <c r="D19" s="1160"/>
      <c r="E19" s="1160"/>
      <c r="F19" t="s">
        <v>1002</v>
      </c>
    </row>
    <row r="20" spans="1:8" ht="24" customHeight="1" x14ac:dyDescent="0.3">
      <c r="A20">
        <v>1</v>
      </c>
      <c r="B20" t="s">
        <v>358</v>
      </c>
      <c r="C20" t="e">
        <f>E20/D20</f>
        <v>#DIV/0!</v>
      </c>
      <c r="H20">
        <f t="shared" ref="H20:H24" si="2">E20-G20</f>
        <v>0</v>
      </c>
    </row>
    <row r="21" spans="1:8" ht="23.25" customHeight="1" x14ac:dyDescent="0.3">
      <c r="A21">
        <v>2</v>
      </c>
      <c r="B21" t="s">
        <v>359</v>
      </c>
      <c r="C21" t="e">
        <f t="shared" ref="C21:C24" si="3">E21/D21</f>
        <v>#DIV/0!</v>
      </c>
      <c r="H21">
        <f t="shared" si="2"/>
        <v>0</v>
      </c>
    </row>
    <row r="22" spans="1:8" ht="26.25" customHeight="1" x14ac:dyDescent="0.3">
      <c r="A22">
        <v>3</v>
      </c>
      <c r="B22" t="s">
        <v>360</v>
      </c>
      <c r="C22" t="e">
        <f t="shared" si="3"/>
        <v>#DIV/0!</v>
      </c>
      <c r="H22">
        <f t="shared" si="2"/>
        <v>0</v>
      </c>
    </row>
    <row r="23" spans="1:8" ht="26.25" customHeight="1" x14ac:dyDescent="0.3">
      <c r="A23">
        <v>4</v>
      </c>
      <c r="B23" t="s">
        <v>1008</v>
      </c>
      <c r="C23" t="e">
        <f t="shared" si="3"/>
        <v>#DIV/0!</v>
      </c>
      <c r="H23">
        <f t="shared" si="2"/>
        <v>0</v>
      </c>
    </row>
    <row r="24" spans="1:8" ht="26.25" customHeight="1" x14ac:dyDescent="0.3">
      <c r="A24">
        <v>5</v>
      </c>
      <c r="B24" t="s">
        <v>1009</v>
      </c>
      <c r="C24" t="e">
        <f t="shared" si="3"/>
        <v>#DIV/0!</v>
      </c>
      <c r="H24">
        <f t="shared" si="2"/>
        <v>0</v>
      </c>
    </row>
    <row r="25" spans="1:8" ht="26.25" customHeight="1" x14ac:dyDescent="0.3"/>
    <row r="26" spans="1:8" ht="22.2" customHeight="1" x14ac:dyDescent="0.3">
      <c r="B26" t="s">
        <v>295</v>
      </c>
      <c r="C26" t="s">
        <v>305</v>
      </c>
      <c r="D26" t="s">
        <v>305</v>
      </c>
      <c r="E26">
        <f>SUM(E20:E25)</f>
        <v>0</v>
      </c>
      <c r="F26" t="s">
        <v>365</v>
      </c>
      <c r="G26">
        <f>SUM(G20:G25)</f>
        <v>0</v>
      </c>
      <c r="H26">
        <f>SUM(H20:H25)</f>
        <v>0</v>
      </c>
    </row>
    <row r="27" spans="1:8" ht="22.2" customHeight="1" x14ac:dyDescent="0.3">
      <c r="F27" t="s">
        <v>457</v>
      </c>
      <c r="G27">
        <f>G18+G26</f>
        <v>0</v>
      </c>
      <c r="H27">
        <f>H18+H26</f>
        <v>0</v>
      </c>
    </row>
    <row r="28" spans="1:8" ht="22.2" customHeight="1" x14ac:dyDescent="0.3"/>
    <row r="29" spans="1:8" ht="23.25" customHeight="1" x14ac:dyDescent="0.3">
      <c r="A29" t="s">
        <v>671</v>
      </c>
      <c r="E29" t="s">
        <v>1143</v>
      </c>
    </row>
    <row r="30" spans="1:8" x14ac:dyDescent="0.3">
      <c r="C30" t="s">
        <v>131</v>
      </c>
      <c r="E30" t="s">
        <v>132</v>
      </c>
    </row>
    <row r="32" spans="1:8" ht="23.25" customHeight="1" x14ac:dyDescent="0.3">
      <c r="A32" t="s">
        <v>133</v>
      </c>
      <c r="E32" t="s">
        <v>1144</v>
      </c>
    </row>
    <row r="33" spans="2:5" x14ac:dyDescent="0.3">
      <c r="C33" t="s">
        <v>131</v>
      </c>
      <c r="E33" t="s">
        <v>132</v>
      </c>
    </row>
    <row r="35" spans="2:5" x14ac:dyDescent="0.3">
      <c r="B35" t="s">
        <v>1046</v>
      </c>
    </row>
    <row r="36" spans="2:5" x14ac:dyDescent="0.3">
      <c r="B36" t="s">
        <v>1039</v>
      </c>
    </row>
  </sheetData>
  <mergeCells count="4">
    <mergeCell ref="A3:E3"/>
    <mergeCell ref="A6:E6"/>
    <mergeCell ref="A11:E11"/>
    <mergeCell ref="A19:E19"/>
  </mergeCells>
  <pageMargins left="0.78740157480314965" right="0.78740157480314965" top="1.1811023622047245" bottom="0.39370078740157483" header="0.15748031496062992" footer="0.15748031496062992"/>
  <pageSetup paperSize="9" scale="63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8">
    <tabColor rgb="FF00FFCC"/>
    <pageSetUpPr fitToPage="1"/>
  </sheetPr>
  <dimension ref="A1:M146"/>
  <sheetViews>
    <sheetView view="pageBreakPreview" topLeftCell="A2" zoomScale="70" zoomScaleSheetLayoutView="70" workbookViewId="0">
      <selection activeCell="W22" sqref="W22"/>
    </sheetView>
  </sheetViews>
  <sheetFormatPr defaultRowHeight="18" x14ac:dyDescent="0.35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7" width="26.88671875" style="250" customWidth="1"/>
    <col min="8" max="8" width="23.109375" style="250" customWidth="1"/>
    <col min="9" max="9" width="23.109375" style="92" customWidth="1"/>
    <col min="10" max="10" width="34.5546875" style="92" customWidth="1"/>
    <col min="11" max="11" width="16.5546875" style="251" customWidth="1"/>
    <col min="12" max="13" width="21.88671875" style="251" customWidth="1"/>
    <col min="14" max="256" width="9.109375" style="249"/>
    <col min="257" max="257" width="8" style="249" customWidth="1"/>
    <col min="258" max="258" width="118.109375" style="249" customWidth="1"/>
    <col min="259" max="259" width="21.44140625" style="249" customWidth="1"/>
    <col min="260" max="260" width="24" style="249" customWidth="1"/>
    <col min="261" max="261" width="29" style="249" customWidth="1"/>
    <col min="262" max="262" width="34" style="249" customWidth="1"/>
    <col min="263" max="264" width="21.33203125" style="249" customWidth="1"/>
    <col min="265" max="265" width="14.5546875" style="249" customWidth="1"/>
    <col min="266" max="266" width="9.109375" style="249"/>
    <col min="267" max="267" width="12.5546875" style="249" bestFit="1" customWidth="1"/>
    <col min="268" max="512" width="9.109375" style="249"/>
    <col min="513" max="513" width="8" style="249" customWidth="1"/>
    <col min="514" max="514" width="118.109375" style="249" customWidth="1"/>
    <col min="515" max="515" width="21.44140625" style="249" customWidth="1"/>
    <col min="516" max="516" width="24" style="249" customWidth="1"/>
    <col min="517" max="517" width="29" style="249" customWidth="1"/>
    <col min="518" max="518" width="34" style="249" customWidth="1"/>
    <col min="519" max="520" width="21.33203125" style="249" customWidth="1"/>
    <col min="521" max="521" width="14.5546875" style="249" customWidth="1"/>
    <col min="522" max="522" width="9.109375" style="249"/>
    <col min="523" max="523" width="12.5546875" style="249" bestFit="1" customWidth="1"/>
    <col min="524" max="768" width="9.109375" style="249"/>
    <col min="769" max="769" width="8" style="249" customWidth="1"/>
    <col min="770" max="770" width="118.109375" style="249" customWidth="1"/>
    <col min="771" max="771" width="21.44140625" style="249" customWidth="1"/>
    <col min="772" max="772" width="24" style="249" customWidth="1"/>
    <col min="773" max="773" width="29" style="249" customWidth="1"/>
    <col min="774" max="774" width="34" style="249" customWidth="1"/>
    <col min="775" max="776" width="21.33203125" style="249" customWidth="1"/>
    <col min="777" max="777" width="14.5546875" style="249" customWidth="1"/>
    <col min="778" max="778" width="9.109375" style="249"/>
    <col min="779" max="779" width="12.5546875" style="249" bestFit="1" customWidth="1"/>
    <col min="780" max="1024" width="9.109375" style="249"/>
    <col min="1025" max="1025" width="8" style="249" customWidth="1"/>
    <col min="1026" max="1026" width="118.109375" style="249" customWidth="1"/>
    <col min="1027" max="1027" width="21.44140625" style="249" customWidth="1"/>
    <col min="1028" max="1028" width="24" style="249" customWidth="1"/>
    <col min="1029" max="1029" width="29" style="249" customWidth="1"/>
    <col min="1030" max="1030" width="34" style="249" customWidth="1"/>
    <col min="1031" max="1032" width="21.33203125" style="249" customWidth="1"/>
    <col min="1033" max="1033" width="14.5546875" style="249" customWidth="1"/>
    <col min="1034" max="1034" width="9.109375" style="249"/>
    <col min="1035" max="1035" width="12.5546875" style="249" bestFit="1" customWidth="1"/>
    <col min="1036" max="1280" width="9.109375" style="249"/>
    <col min="1281" max="1281" width="8" style="249" customWidth="1"/>
    <col min="1282" max="1282" width="118.109375" style="249" customWidth="1"/>
    <col min="1283" max="1283" width="21.44140625" style="249" customWidth="1"/>
    <col min="1284" max="1284" width="24" style="249" customWidth="1"/>
    <col min="1285" max="1285" width="29" style="249" customWidth="1"/>
    <col min="1286" max="1286" width="34" style="249" customWidth="1"/>
    <col min="1287" max="1288" width="21.33203125" style="249" customWidth="1"/>
    <col min="1289" max="1289" width="14.5546875" style="249" customWidth="1"/>
    <col min="1290" max="1290" width="9.109375" style="249"/>
    <col min="1291" max="1291" width="12.5546875" style="249" bestFit="1" customWidth="1"/>
    <col min="1292" max="1536" width="9.109375" style="249"/>
    <col min="1537" max="1537" width="8" style="249" customWidth="1"/>
    <col min="1538" max="1538" width="118.109375" style="249" customWidth="1"/>
    <col min="1539" max="1539" width="21.44140625" style="249" customWidth="1"/>
    <col min="1540" max="1540" width="24" style="249" customWidth="1"/>
    <col min="1541" max="1541" width="29" style="249" customWidth="1"/>
    <col min="1542" max="1542" width="34" style="249" customWidth="1"/>
    <col min="1543" max="1544" width="21.33203125" style="249" customWidth="1"/>
    <col min="1545" max="1545" width="14.5546875" style="249" customWidth="1"/>
    <col min="1546" max="1546" width="9.109375" style="249"/>
    <col min="1547" max="1547" width="12.5546875" style="249" bestFit="1" customWidth="1"/>
    <col min="1548" max="1792" width="9.109375" style="249"/>
    <col min="1793" max="1793" width="8" style="249" customWidth="1"/>
    <col min="1794" max="1794" width="118.109375" style="249" customWidth="1"/>
    <col min="1795" max="1795" width="21.44140625" style="249" customWidth="1"/>
    <col min="1796" max="1796" width="24" style="249" customWidth="1"/>
    <col min="1797" max="1797" width="29" style="249" customWidth="1"/>
    <col min="1798" max="1798" width="34" style="249" customWidth="1"/>
    <col min="1799" max="1800" width="21.33203125" style="249" customWidth="1"/>
    <col min="1801" max="1801" width="14.5546875" style="249" customWidth="1"/>
    <col min="1802" max="1802" width="9.109375" style="249"/>
    <col min="1803" max="1803" width="12.5546875" style="249" bestFit="1" customWidth="1"/>
    <col min="1804" max="2048" width="9.109375" style="249"/>
    <col min="2049" max="2049" width="8" style="249" customWidth="1"/>
    <col min="2050" max="2050" width="118.109375" style="249" customWidth="1"/>
    <col min="2051" max="2051" width="21.44140625" style="249" customWidth="1"/>
    <col min="2052" max="2052" width="24" style="249" customWidth="1"/>
    <col min="2053" max="2053" width="29" style="249" customWidth="1"/>
    <col min="2054" max="2054" width="34" style="249" customWidth="1"/>
    <col min="2055" max="2056" width="21.33203125" style="249" customWidth="1"/>
    <col min="2057" max="2057" width="14.5546875" style="249" customWidth="1"/>
    <col min="2058" max="2058" width="9.109375" style="249"/>
    <col min="2059" max="2059" width="12.5546875" style="249" bestFit="1" customWidth="1"/>
    <col min="2060" max="2304" width="9.109375" style="249"/>
    <col min="2305" max="2305" width="8" style="249" customWidth="1"/>
    <col min="2306" max="2306" width="118.109375" style="249" customWidth="1"/>
    <col min="2307" max="2307" width="21.44140625" style="249" customWidth="1"/>
    <col min="2308" max="2308" width="24" style="249" customWidth="1"/>
    <col min="2309" max="2309" width="29" style="249" customWidth="1"/>
    <col min="2310" max="2310" width="34" style="249" customWidth="1"/>
    <col min="2311" max="2312" width="21.33203125" style="249" customWidth="1"/>
    <col min="2313" max="2313" width="14.5546875" style="249" customWidth="1"/>
    <col min="2314" max="2314" width="9.109375" style="249"/>
    <col min="2315" max="2315" width="12.5546875" style="249" bestFit="1" customWidth="1"/>
    <col min="2316" max="2560" width="9.109375" style="249"/>
    <col min="2561" max="2561" width="8" style="249" customWidth="1"/>
    <col min="2562" max="2562" width="118.109375" style="249" customWidth="1"/>
    <col min="2563" max="2563" width="21.44140625" style="249" customWidth="1"/>
    <col min="2564" max="2564" width="24" style="249" customWidth="1"/>
    <col min="2565" max="2565" width="29" style="249" customWidth="1"/>
    <col min="2566" max="2566" width="34" style="249" customWidth="1"/>
    <col min="2567" max="2568" width="21.33203125" style="249" customWidth="1"/>
    <col min="2569" max="2569" width="14.5546875" style="249" customWidth="1"/>
    <col min="2570" max="2570" width="9.109375" style="249"/>
    <col min="2571" max="2571" width="12.5546875" style="249" bestFit="1" customWidth="1"/>
    <col min="2572" max="2816" width="9.109375" style="249"/>
    <col min="2817" max="2817" width="8" style="249" customWidth="1"/>
    <col min="2818" max="2818" width="118.109375" style="249" customWidth="1"/>
    <col min="2819" max="2819" width="21.44140625" style="249" customWidth="1"/>
    <col min="2820" max="2820" width="24" style="249" customWidth="1"/>
    <col min="2821" max="2821" width="29" style="249" customWidth="1"/>
    <col min="2822" max="2822" width="34" style="249" customWidth="1"/>
    <col min="2823" max="2824" width="21.33203125" style="249" customWidth="1"/>
    <col min="2825" max="2825" width="14.5546875" style="249" customWidth="1"/>
    <col min="2826" max="2826" width="9.109375" style="249"/>
    <col min="2827" max="2827" width="12.5546875" style="249" bestFit="1" customWidth="1"/>
    <col min="2828" max="3072" width="9.109375" style="249"/>
    <col min="3073" max="3073" width="8" style="249" customWidth="1"/>
    <col min="3074" max="3074" width="118.109375" style="249" customWidth="1"/>
    <col min="3075" max="3075" width="21.44140625" style="249" customWidth="1"/>
    <col min="3076" max="3076" width="24" style="249" customWidth="1"/>
    <col min="3077" max="3077" width="29" style="249" customWidth="1"/>
    <col min="3078" max="3078" width="34" style="249" customWidth="1"/>
    <col min="3079" max="3080" width="21.33203125" style="249" customWidth="1"/>
    <col min="3081" max="3081" width="14.5546875" style="249" customWidth="1"/>
    <col min="3082" max="3082" width="9.109375" style="249"/>
    <col min="3083" max="3083" width="12.5546875" style="249" bestFit="1" customWidth="1"/>
    <col min="3084" max="3328" width="9.109375" style="249"/>
    <col min="3329" max="3329" width="8" style="249" customWidth="1"/>
    <col min="3330" max="3330" width="118.109375" style="249" customWidth="1"/>
    <col min="3331" max="3331" width="21.44140625" style="249" customWidth="1"/>
    <col min="3332" max="3332" width="24" style="249" customWidth="1"/>
    <col min="3333" max="3333" width="29" style="249" customWidth="1"/>
    <col min="3334" max="3334" width="34" style="249" customWidth="1"/>
    <col min="3335" max="3336" width="21.33203125" style="249" customWidth="1"/>
    <col min="3337" max="3337" width="14.5546875" style="249" customWidth="1"/>
    <col min="3338" max="3338" width="9.109375" style="249"/>
    <col min="3339" max="3339" width="12.5546875" style="249" bestFit="1" customWidth="1"/>
    <col min="3340" max="3584" width="9.109375" style="249"/>
    <col min="3585" max="3585" width="8" style="249" customWidth="1"/>
    <col min="3586" max="3586" width="118.109375" style="249" customWidth="1"/>
    <col min="3587" max="3587" width="21.44140625" style="249" customWidth="1"/>
    <col min="3588" max="3588" width="24" style="249" customWidth="1"/>
    <col min="3589" max="3589" width="29" style="249" customWidth="1"/>
    <col min="3590" max="3590" width="34" style="249" customWidth="1"/>
    <col min="3591" max="3592" width="21.33203125" style="249" customWidth="1"/>
    <col min="3593" max="3593" width="14.5546875" style="249" customWidth="1"/>
    <col min="3594" max="3594" width="9.109375" style="249"/>
    <col min="3595" max="3595" width="12.5546875" style="249" bestFit="1" customWidth="1"/>
    <col min="3596" max="3840" width="9.109375" style="249"/>
    <col min="3841" max="3841" width="8" style="249" customWidth="1"/>
    <col min="3842" max="3842" width="118.109375" style="249" customWidth="1"/>
    <col min="3843" max="3843" width="21.44140625" style="249" customWidth="1"/>
    <col min="3844" max="3844" width="24" style="249" customWidth="1"/>
    <col min="3845" max="3845" width="29" style="249" customWidth="1"/>
    <col min="3846" max="3846" width="34" style="249" customWidth="1"/>
    <col min="3847" max="3848" width="21.33203125" style="249" customWidth="1"/>
    <col min="3849" max="3849" width="14.5546875" style="249" customWidth="1"/>
    <col min="3850" max="3850" width="9.109375" style="249"/>
    <col min="3851" max="3851" width="12.5546875" style="249" bestFit="1" customWidth="1"/>
    <col min="3852" max="4096" width="9.109375" style="249"/>
    <col min="4097" max="4097" width="8" style="249" customWidth="1"/>
    <col min="4098" max="4098" width="118.109375" style="249" customWidth="1"/>
    <col min="4099" max="4099" width="21.44140625" style="249" customWidth="1"/>
    <col min="4100" max="4100" width="24" style="249" customWidth="1"/>
    <col min="4101" max="4101" width="29" style="249" customWidth="1"/>
    <col min="4102" max="4102" width="34" style="249" customWidth="1"/>
    <col min="4103" max="4104" width="21.33203125" style="249" customWidth="1"/>
    <col min="4105" max="4105" width="14.5546875" style="249" customWidth="1"/>
    <col min="4106" max="4106" width="9.109375" style="249"/>
    <col min="4107" max="4107" width="12.5546875" style="249" bestFit="1" customWidth="1"/>
    <col min="4108" max="4352" width="9.109375" style="249"/>
    <col min="4353" max="4353" width="8" style="249" customWidth="1"/>
    <col min="4354" max="4354" width="118.109375" style="249" customWidth="1"/>
    <col min="4355" max="4355" width="21.44140625" style="249" customWidth="1"/>
    <col min="4356" max="4356" width="24" style="249" customWidth="1"/>
    <col min="4357" max="4357" width="29" style="249" customWidth="1"/>
    <col min="4358" max="4358" width="34" style="249" customWidth="1"/>
    <col min="4359" max="4360" width="21.33203125" style="249" customWidth="1"/>
    <col min="4361" max="4361" width="14.5546875" style="249" customWidth="1"/>
    <col min="4362" max="4362" width="9.109375" style="249"/>
    <col min="4363" max="4363" width="12.5546875" style="249" bestFit="1" customWidth="1"/>
    <col min="4364" max="4608" width="9.109375" style="249"/>
    <col min="4609" max="4609" width="8" style="249" customWidth="1"/>
    <col min="4610" max="4610" width="118.109375" style="249" customWidth="1"/>
    <col min="4611" max="4611" width="21.44140625" style="249" customWidth="1"/>
    <col min="4612" max="4612" width="24" style="249" customWidth="1"/>
    <col min="4613" max="4613" width="29" style="249" customWidth="1"/>
    <col min="4614" max="4614" width="34" style="249" customWidth="1"/>
    <col min="4615" max="4616" width="21.33203125" style="249" customWidth="1"/>
    <col min="4617" max="4617" width="14.5546875" style="249" customWidth="1"/>
    <col min="4618" max="4618" width="9.109375" style="249"/>
    <col min="4619" max="4619" width="12.5546875" style="249" bestFit="1" customWidth="1"/>
    <col min="4620" max="4864" width="9.109375" style="249"/>
    <col min="4865" max="4865" width="8" style="249" customWidth="1"/>
    <col min="4866" max="4866" width="118.109375" style="249" customWidth="1"/>
    <col min="4867" max="4867" width="21.44140625" style="249" customWidth="1"/>
    <col min="4868" max="4868" width="24" style="249" customWidth="1"/>
    <col min="4869" max="4869" width="29" style="249" customWidth="1"/>
    <col min="4870" max="4870" width="34" style="249" customWidth="1"/>
    <col min="4871" max="4872" width="21.33203125" style="249" customWidth="1"/>
    <col min="4873" max="4873" width="14.5546875" style="249" customWidth="1"/>
    <col min="4874" max="4874" width="9.109375" style="249"/>
    <col min="4875" max="4875" width="12.5546875" style="249" bestFit="1" customWidth="1"/>
    <col min="4876" max="5120" width="9.109375" style="249"/>
    <col min="5121" max="5121" width="8" style="249" customWidth="1"/>
    <col min="5122" max="5122" width="118.109375" style="249" customWidth="1"/>
    <col min="5123" max="5123" width="21.44140625" style="249" customWidth="1"/>
    <col min="5124" max="5124" width="24" style="249" customWidth="1"/>
    <col min="5125" max="5125" width="29" style="249" customWidth="1"/>
    <col min="5126" max="5126" width="34" style="249" customWidth="1"/>
    <col min="5127" max="5128" width="21.33203125" style="249" customWidth="1"/>
    <col min="5129" max="5129" width="14.5546875" style="249" customWidth="1"/>
    <col min="5130" max="5130" width="9.109375" style="249"/>
    <col min="5131" max="5131" width="12.5546875" style="249" bestFit="1" customWidth="1"/>
    <col min="5132" max="5376" width="9.109375" style="249"/>
    <col min="5377" max="5377" width="8" style="249" customWidth="1"/>
    <col min="5378" max="5378" width="118.109375" style="249" customWidth="1"/>
    <col min="5379" max="5379" width="21.44140625" style="249" customWidth="1"/>
    <col min="5380" max="5380" width="24" style="249" customWidth="1"/>
    <col min="5381" max="5381" width="29" style="249" customWidth="1"/>
    <col min="5382" max="5382" width="34" style="249" customWidth="1"/>
    <col min="5383" max="5384" width="21.33203125" style="249" customWidth="1"/>
    <col min="5385" max="5385" width="14.5546875" style="249" customWidth="1"/>
    <col min="5386" max="5386" width="9.109375" style="249"/>
    <col min="5387" max="5387" width="12.5546875" style="249" bestFit="1" customWidth="1"/>
    <col min="5388" max="5632" width="9.109375" style="249"/>
    <col min="5633" max="5633" width="8" style="249" customWidth="1"/>
    <col min="5634" max="5634" width="118.109375" style="249" customWidth="1"/>
    <col min="5635" max="5635" width="21.44140625" style="249" customWidth="1"/>
    <col min="5636" max="5636" width="24" style="249" customWidth="1"/>
    <col min="5637" max="5637" width="29" style="249" customWidth="1"/>
    <col min="5638" max="5638" width="34" style="249" customWidth="1"/>
    <col min="5639" max="5640" width="21.33203125" style="249" customWidth="1"/>
    <col min="5641" max="5641" width="14.5546875" style="249" customWidth="1"/>
    <col min="5642" max="5642" width="9.109375" style="249"/>
    <col min="5643" max="5643" width="12.5546875" style="249" bestFit="1" customWidth="1"/>
    <col min="5644" max="5888" width="9.109375" style="249"/>
    <col min="5889" max="5889" width="8" style="249" customWidth="1"/>
    <col min="5890" max="5890" width="118.109375" style="249" customWidth="1"/>
    <col min="5891" max="5891" width="21.44140625" style="249" customWidth="1"/>
    <col min="5892" max="5892" width="24" style="249" customWidth="1"/>
    <col min="5893" max="5893" width="29" style="249" customWidth="1"/>
    <col min="5894" max="5894" width="34" style="249" customWidth="1"/>
    <col min="5895" max="5896" width="21.33203125" style="249" customWidth="1"/>
    <col min="5897" max="5897" width="14.5546875" style="249" customWidth="1"/>
    <col min="5898" max="5898" width="9.109375" style="249"/>
    <col min="5899" max="5899" width="12.5546875" style="249" bestFit="1" customWidth="1"/>
    <col min="5900" max="6144" width="9.109375" style="249"/>
    <col min="6145" max="6145" width="8" style="249" customWidth="1"/>
    <col min="6146" max="6146" width="118.109375" style="249" customWidth="1"/>
    <col min="6147" max="6147" width="21.44140625" style="249" customWidth="1"/>
    <col min="6148" max="6148" width="24" style="249" customWidth="1"/>
    <col min="6149" max="6149" width="29" style="249" customWidth="1"/>
    <col min="6150" max="6150" width="34" style="249" customWidth="1"/>
    <col min="6151" max="6152" width="21.33203125" style="249" customWidth="1"/>
    <col min="6153" max="6153" width="14.5546875" style="249" customWidth="1"/>
    <col min="6154" max="6154" width="9.109375" style="249"/>
    <col min="6155" max="6155" width="12.5546875" style="249" bestFit="1" customWidth="1"/>
    <col min="6156" max="6400" width="9.109375" style="249"/>
    <col min="6401" max="6401" width="8" style="249" customWidth="1"/>
    <col min="6402" max="6402" width="118.109375" style="249" customWidth="1"/>
    <col min="6403" max="6403" width="21.44140625" style="249" customWidth="1"/>
    <col min="6404" max="6404" width="24" style="249" customWidth="1"/>
    <col min="6405" max="6405" width="29" style="249" customWidth="1"/>
    <col min="6406" max="6406" width="34" style="249" customWidth="1"/>
    <col min="6407" max="6408" width="21.33203125" style="249" customWidth="1"/>
    <col min="6409" max="6409" width="14.5546875" style="249" customWidth="1"/>
    <col min="6410" max="6410" width="9.109375" style="249"/>
    <col min="6411" max="6411" width="12.5546875" style="249" bestFit="1" customWidth="1"/>
    <col min="6412" max="6656" width="9.109375" style="249"/>
    <col min="6657" max="6657" width="8" style="249" customWidth="1"/>
    <col min="6658" max="6658" width="118.109375" style="249" customWidth="1"/>
    <col min="6659" max="6659" width="21.44140625" style="249" customWidth="1"/>
    <col min="6660" max="6660" width="24" style="249" customWidth="1"/>
    <col min="6661" max="6661" width="29" style="249" customWidth="1"/>
    <col min="6662" max="6662" width="34" style="249" customWidth="1"/>
    <col min="6663" max="6664" width="21.33203125" style="249" customWidth="1"/>
    <col min="6665" max="6665" width="14.5546875" style="249" customWidth="1"/>
    <col min="6666" max="6666" width="9.109375" style="249"/>
    <col min="6667" max="6667" width="12.5546875" style="249" bestFit="1" customWidth="1"/>
    <col min="6668" max="6912" width="9.109375" style="249"/>
    <col min="6913" max="6913" width="8" style="249" customWidth="1"/>
    <col min="6914" max="6914" width="118.109375" style="249" customWidth="1"/>
    <col min="6915" max="6915" width="21.44140625" style="249" customWidth="1"/>
    <col min="6916" max="6916" width="24" style="249" customWidth="1"/>
    <col min="6917" max="6917" width="29" style="249" customWidth="1"/>
    <col min="6918" max="6918" width="34" style="249" customWidth="1"/>
    <col min="6919" max="6920" width="21.33203125" style="249" customWidth="1"/>
    <col min="6921" max="6921" width="14.5546875" style="249" customWidth="1"/>
    <col min="6922" max="6922" width="9.109375" style="249"/>
    <col min="6923" max="6923" width="12.5546875" style="249" bestFit="1" customWidth="1"/>
    <col min="6924" max="7168" width="9.109375" style="249"/>
    <col min="7169" max="7169" width="8" style="249" customWidth="1"/>
    <col min="7170" max="7170" width="118.109375" style="249" customWidth="1"/>
    <col min="7171" max="7171" width="21.44140625" style="249" customWidth="1"/>
    <col min="7172" max="7172" width="24" style="249" customWidth="1"/>
    <col min="7173" max="7173" width="29" style="249" customWidth="1"/>
    <col min="7174" max="7174" width="34" style="249" customWidth="1"/>
    <col min="7175" max="7176" width="21.33203125" style="249" customWidth="1"/>
    <col min="7177" max="7177" width="14.5546875" style="249" customWidth="1"/>
    <col min="7178" max="7178" width="9.109375" style="249"/>
    <col min="7179" max="7179" width="12.5546875" style="249" bestFit="1" customWidth="1"/>
    <col min="7180" max="7424" width="9.109375" style="249"/>
    <col min="7425" max="7425" width="8" style="249" customWidth="1"/>
    <col min="7426" max="7426" width="118.109375" style="249" customWidth="1"/>
    <col min="7427" max="7427" width="21.44140625" style="249" customWidth="1"/>
    <col min="7428" max="7428" width="24" style="249" customWidth="1"/>
    <col min="7429" max="7429" width="29" style="249" customWidth="1"/>
    <col min="7430" max="7430" width="34" style="249" customWidth="1"/>
    <col min="7431" max="7432" width="21.33203125" style="249" customWidth="1"/>
    <col min="7433" max="7433" width="14.5546875" style="249" customWidth="1"/>
    <col min="7434" max="7434" width="9.109375" style="249"/>
    <col min="7435" max="7435" width="12.5546875" style="249" bestFit="1" customWidth="1"/>
    <col min="7436" max="7680" width="9.109375" style="249"/>
    <col min="7681" max="7681" width="8" style="249" customWidth="1"/>
    <col min="7682" max="7682" width="118.109375" style="249" customWidth="1"/>
    <col min="7683" max="7683" width="21.44140625" style="249" customWidth="1"/>
    <col min="7684" max="7684" width="24" style="249" customWidth="1"/>
    <col min="7685" max="7685" width="29" style="249" customWidth="1"/>
    <col min="7686" max="7686" width="34" style="249" customWidth="1"/>
    <col min="7687" max="7688" width="21.33203125" style="249" customWidth="1"/>
    <col min="7689" max="7689" width="14.5546875" style="249" customWidth="1"/>
    <col min="7690" max="7690" width="9.109375" style="249"/>
    <col min="7691" max="7691" width="12.5546875" style="249" bestFit="1" customWidth="1"/>
    <col min="7692" max="7936" width="9.109375" style="249"/>
    <col min="7937" max="7937" width="8" style="249" customWidth="1"/>
    <col min="7938" max="7938" width="118.109375" style="249" customWidth="1"/>
    <col min="7939" max="7939" width="21.44140625" style="249" customWidth="1"/>
    <col min="7940" max="7940" width="24" style="249" customWidth="1"/>
    <col min="7941" max="7941" width="29" style="249" customWidth="1"/>
    <col min="7942" max="7942" width="34" style="249" customWidth="1"/>
    <col min="7943" max="7944" width="21.33203125" style="249" customWidth="1"/>
    <col min="7945" max="7945" width="14.5546875" style="249" customWidth="1"/>
    <col min="7946" max="7946" width="9.109375" style="249"/>
    <col min="7947" max="7947" width="12.5546875" style="249" bestFit="1" customWidth="1"/>
    <col min="7948" max="8192" width="9.109375" style="249"/>
    <col min="8193" max="8193" width="8" style="249" customWidth="1"/>
    <col min="8194" max="8194" width="118.109375" style="249" customWidth="1"/>
    <col min="8195" max="8195" width="21.44140625" style="249" customWidth="1"/>
    <col min="8196" max="8196" width="24" style="249" customWidth="1"/>
    <col min="8197" max="8197" width="29" style="249" customWidth="1"/>
    <col min="8198" max="8198" width="34" style="249" customWidth="1"/>
    <col min="8199" max="8200" width="21.33203125" style="249" customWidth="1"/>
    <col min="8201" max="8201" width="14.5546875" style="249" customWidth="1"/>
    <col min="8202" max="8202" width="9.109375" style="249"/>
    <col min="8203" max="8203" width="12.5546875" style="249" bestFit="1" customWidth="1"/>
    <col min="8204" max="8448" width="9.109375" style="249"/>
    <col min="8449" max="8449" width="8" style="249" customWidth="1"/>
    <col min="8450" max="8450" width="118.109375" style="249" customWidth="1"/>
    <col min="8451" max="8451" width="21.44140625" style="249" customWidth="1"/>
    <col min="8452" max="8452" width="24" style="249" customWidth="1"/>
    <col min="8453" max="8453" width="29" style="249" customWidth="1"/>
    <col min="8454" max="8454" width="34" style="249" customWidth="1"/>
    <col min="8455" max="8456" width="21.33203125" style="249" customWidth="1"/>
    <col min="8457" max="8457" width="14.5546875" style="249" customWidth="1"/>
    <col min="8458" max="8458" width="9.109375" style="249"/>
    <col min="8459" max="8459" width="12.5546875" style="249" bestFit="1" customWidth="1"/>
    <col min="8460" max="8704" width="9.109375" style="249"/>
    <col min="8705" max="8705" width="8" style="249" customWidth="1"/>
    <col min="8706" max="8706" width="118.109375" style="249" customWidth="1"/>
    <col min="8707" max="8707" width="21.44140625" style="249" customWidth="1"/>
    <col min="8708" max="8708" width="24" style="249" customWidth="1"/>
    <col min="8709" max="8709" width="29" style="249" customWidth="1"/>
    <col min="8710" max="8710" width="34" style="249" customWidth="1"/>
    <col min="8711" max="8712" width="21.33203125" style="249" customWidth="1"/>
    <col min="8713" max="8713" width="14.5546875" style="249" customWidth="1"/>
    <col min="8714" max="8714" width="9.109375" style="249"/>
    <col min="8715" max="8715" width="12.5546875" style="249" bestFit="1" customWidth="1"/>
    <col min="8716" max="8960" width="9.109375" style="249"/>
    <col min="8961" max="8961" width="8" style="249" customWidth="1"/>
    <col min="8962" max="8962" width="118.109375" style="249" customWidth="1"/>
    <col min="8963" max="8963" width="21.44140625" style="249" customWidth="1"/>
    <col min="8964" max="8964" width="24" style="249" customWidth="1"/>
    <col min="8965" max="8965" width="29" style="249" customWidth="1"/>
    <col min="8966" max="8966" width="34" style="249" customWidth="1"/>
    <col min="8967" max="8968" width="21.33203125" style="249" customWidth="1"/>
    <col min="8969" max="8969" width="14.5546875" style="249" customWidth="1"/>
    <col min="8970" max="8970" width="9.109375" style="249"/>
    <col min="8971" max="8971" width="12.5546875" style="249" bestFit="1" customWidth="1"/>
    <col min="8972" max="9216" width="9.109375" style="249"/>
    <col min="9217" max="9217" width="8" style="249" customWidth="1"/>
    <col min="9218" max="9218" width="118.109375" style="249" customWidth="1"/>
    <col min="9219" max="9219" width="21.44140625" style="249" customWidth="1"/>
    <col min="9220" max="9220" width="24" style="249" customWidth="1"/>
    <col min="9221" max="9221" width="29" style="249" customWidth="1"/>
    <col min="9222" max="9222" width="34" style="249" customWidth="1"/>
    <col min="9223" max="9224" width="21.33203125" style="249" customWidth="1"/>
    <col min="9225" max="9225" width="14.5546875" style="249" customWidth="1"/>
    <col min="9226" max="9226" width="9.109375" style="249"/>
    <col min="9227" max="9227" width="12.5546875" style="249" bestFit="1" customWidth="1"/>
    <col min="9228" max="9472" width="9.109375" style="249"/>
    <col min="9473" max="9473" width="8" style="249" customWidth="1"/>
    <col min="9474" max="9474" width="118.109375" style="249" customWidth="1"/>
    <col min="9475" max="9475" width="21.44140625" style="249" customWidth="1"/>
    <col min="9476" max="9476" width="24" style="249" customWidth="1"/>
    <col min="9477" max="9477" width="29" style="249" customWidth="1"/>
    <col min="9478" max="9478" width="34" style="249" customWidth="1"/>
    <col min="9479" max="9480" width="21.33203125" style="249" customWidth="1"/>
    <col min="9481" max="9481" width="14.5546875" style="249" customWidth="1"/>
    <col min="9482" max="9482" width="9.109375" style="249"/>
    <col min="9483" max="9483" width="12.5546875" style="249" bestFit="1" customWidth="1"/>
    <col min="9484" max="9728" width="9.109375" style="249"/>
    <col min="9729" max="9729" width="8" style="249" customWidth="1"/>
    <col min="9730" max="9730" width="118.109375" style="249" customWidth="1"/>
    <col min="9731" max="9731" width="21.44140625" style="249" customWidth="1"/>
    <col min="9732" max="9732" width="24" style="249" customWidth="1"/>
    <col min="9733" max="9733" width="29" style="249" customWidth="1"/>
    <col min="9734" max="9734" width="34" style="249" customWidth="1"/>
    <col min="9735" max="9736" width="21.33203125" style="249" customWidth="1"/>
    <col min="9737" max="9737" width="14.5546875" style="249" customWidth="1"/>
    <col min="9738" max="9738" width="9.109375" style="249"/>
    <col min="9739" max="9739" width="12.5546875" style="249" bestFit="1" customWidth="1"/>
    <col min="9740" max="9984" width="9.109375" style="249"/>
    <col min="9985" max="9985" width="8" style="249" customWidth="1"/>
    <col min="9986" max="9986" width="118.109375" style="249" customWidth="1"/>
    <col min="9987" max="9987" width="21.44140625" style="249" customWidth="1"/>
    <col min="9988" max="9988" width="24" style="249" customWidth="1"/>
    <col min="9989" max="9989" width="29" style="249" customWidth="1"/>
    <col min="9990" max="9990" width="34" style="249" customWidth="1"/>
    <col min="9991" max="9992" width="21.33203125" style="249" customWidth="1"/>
    <col min="9993" max="9993" width="14.5546875" style="249" customWidth="1"/>
    <col min="9994" max="9994" width="9.109375" style="249"/>
    <col min="9995" max="9995" width="12.5546875" style="249" bestFit="1" customWidth="1"/>
    <col min="9996" max="10240" width="9.109375" style="249"/>
    <col min="10241" max="10241" width="8" style="249" customWidth="1"/>
    <col min="10242" max="10242" width="118.109375" style="249" customWidth="1"/>
    <col min="10243" max="10243" width="21.44140625" style="249" customWidth="1"/>
    <col min="10244" max="10244" width="24" style="249" customWidth="1"/>
    <col min="10245" max="10245" width="29" style="249" customWidth="1"/>
    <col min="10246" max="10246" width="34" style="249" customWidth="1"/>
    <col min="10247" max="10248" width="21.33203125" style="249" customWidth="1"/>
    <col min="10249" max="10249" width="14.5546875" style="249" customWidth="1"/>
    <col min="10250" max="10250" width="9.109375" style="249"/>
    <col min="10251" max="10251" width="12.5546875" style="249" bestFit="1" customWidth="1"/>
    <col min="10252" max="10496" width="9.109375" style="249"/>
    <col min="10497" max="10497" width="8" style="249" customWidth="1"/>
    <col min="10498" max="10498" width="118.109375" style="249" customWidth="1"/>
    <col min="10499" max="10499" width="21.44140625" style="249" customWidth="1"/>
    <col min="10500" max="10500" width="24" style="249" customWidth="1"/>
    <col min="10501" max="10501" width="29" style="249" customWidth="1"/>
    <col min="10502" max="10502" width="34" style="249" customWidth="1"/>
    <col min="10503" max="10504" width="21.33203125" style="249" customWidth="1"/>
    <col min="10505" max="10505" width="14.5546875" style="249" customWidth="1"/>
    <col min="10506" max="10506" width="9.109375" style="249"/>
    <col min="10507" max="10507" width="12.5546875" style="249" bestFit="1" customWidth="1"/>
    <col min="10508" max="10752" width="9.109375" style="249"/>
    <col min="10753" max="10753" width="8" style="249" customWidth="1"/>
    <col min="10754" max="10754" width="118.109375" style="249" customWidth="1"/>
    <col min="10755" max="10755" width="21.44140625" style="249" customWidth="1"/>
    <col min="10756" max="10756" width="24" style="249" customWidth="1"/>
    <col min="10757" max="10757" width="29" style="249" customWidth="1"/>
    <col min="10758" max="10758" width="34" style="249" customWidth="1"/>
    <col min="10759" max="10760" width="21.33203125" style="249" customWidth="1"/>
    <col min="10761" max="10761" width="14.5546875" style="249" customWidth="1"/>
    <col min="10762" max="10762" width="9.109375" style="249"/>
    <col min="10763" max="10763" width="12.5546875" style="249" bestFit="1" customWidth="1"/>
    <col min="10764" max="11008" width="9.109375" style="249"/>
    <col min="11009" max="11009" width="8" style="249" customWidth="1"/>
    <col min="11010" max="11010" width="118.109375" style="249" customWidth="1"/>
    <col min="11011" max="11011" width="21.44140625" style="249" customWidth="1"/>
    <col min="11012" max="11012" width="24" style="249" customWidth="1"/>
    <col min="11013" max="11013" width="29" style="249" customWidth="1"/>
    <col min="11014" max="11014" width="34" style="249" customWidth="1"/>
    <col min="11015" max="11016" width="21.33203125" style="249" customWidth="1"/>
    <col min="11017" max="11017" width="14.5546875" style="249" customWidth="1"/>
    <col min="11018" max="11018" width="9.109375" style="249"/>
    <col min="11019" max="11019" width="12.5546875" style="249" bestFit="1" customWidth="1"/>
    <col min="11020" max="11264" width="9.109375" style="249"/>
    <col min="11265" max="11265" width="8" style="249" customWidth="1"/>
    <col min="11266" max="11266" width="118.109375" style="249" customWidth="1"/>
    <col min="11267" max="11267" width="21.44140625" style="249" customWidth="1"/>
    <col min="11268" max="11268" width="24" style="249" customWidth="1"/>
    <col min="11269" max="11269" width="29" style="249" customWidth="1"/>
    <col min="11270" max="11270" width="34" style="249" customWidth="1"/>
    <col min="11271" max="11272" width="21.33203125" style="249" customWidth="1"/>
    <col min="11273" max="11273" width="14.5546875" style="249" customWidth="1"/>
    <col min="11274" max="11274" width="9.109375" style="249"/>
    <col min="11275" max="11275" width="12.5546875" style="249" bestFit="1" customWidth="1"/>
    <col min="11276" max="11520" width="9.109375" style="249"/>
    <col min="11521" max="11521" width="8" style="249" customWidth="1"/>
    <col min="11522" max="11522" width="118.109375" style="249" customWidth="1"/>
    <col min="11523" max="11523" width="21.44140625" style="249" customWidth="1"/>
    <col min="11524" max="11524" width="24" style="249" customWidth="1"/>
    <col min="11525" max="11525" width="29" style="249" customWidth="1"/>
    <col min="11526" max="11526" width="34" style="249" customWidth="1"/>
    <col min="11527" max="11528" width="21.33203125" style="249" customWidth="1"/>
    <col min="11529" max="11529" width="14.5546875" style="249" customWidth="1"/>
    <col min="11530" max="11530" width="9.109375" style="249"/>
    <col min="11531" max="11531" width="12.5546875" style="249" bestFit="1" customWidth="1"/>
    <col min="11532" max="11776" width="9.109375" style="249"/>
    <col min="11777" max="11777" width="8" style="249" customWidth="1"/>
    <col min="11778" max="11778" width="118.109375" style="249" customWidth="1"/>
    <col min="11779" max="11779" width="21.44140625" style="249" customWidth="1"/>
    <col min="11780" max="11780" width="24" style="249" customWidth="1"/>
    <col min="11781" max="11781" width="29" style="249" customWidth="1"/>
    <col min="11782" max="11782" width="34" style="249" customWidth="1"/>
    <col min="11783" max="11784" width="21.33203125" style="249" customWidth="1"/>
    <col min="11785" max="11785" width="14.5546875" style="249" customWidth="1"/>
    <col min="11786" max="11786" width="9.109375" style="249"/>
    <col min="11787" max="11787" width="12.5546875" style="249" bestFit="1" customWidth="1"/>
    <col min="11788" max="12032" width="9.109375" style="249"/>
    <col min="12033" max="12033" width="8" style="249" customWidth="1"/>
    <col min="12034" max="12034" width="118.109375" style="249" customWidth="1"/>
    <col min="12035" max="12035" width="21.44140625" style="249" customWidth="1"/>
    <col min="12036" max="12036" width="24" style="249" customWidth="1"/>
    <col min="12037" max="12037" width="29" style="249" customWidth="1"/>
    <col min="12038" max="12038" width="34" style="249" customWidth="1"/>
    <col min="12039" max="12040" width="21.33203125" style="249" customWidth="1"/>
    <col min="12041" max="12041" width="14.5546875" style="249" customWidth="1"/>
    <col min="12042" max="12042" width="9.109375" style="249"/>
    <col min="12043" max="12043" width="12.5546875" style="249" bestFit="1" customWidth="1"/>
    <col min="12044" max="12288" width="9.109375" style="249"/>
    <col min="12289" max="12289" width="8" style="249" customWidth="1"/>
    <col min="12290" max="12290" width="118.109375" style="249" customWidth="1"/>
    <col min="12291" max="12291" width="21.44140625" style="249" customWidth="1"/>
    <col min="12292" max="12292" width="24" style="249" customWidth="1"/>
    <col min="12293" max="12293" width="29" style="249" customWidth="1"/>
    <col min="12294" max="12294" width="34" style="249" customWidth="1"/>
    <col min="12295" max="12296" width="21.33203125" style="249" customWidth="1"/>
    <col min="12297" max="12297" width="14.5546875" style="249" customWidth="1"/>
    <col min="12298" max="12298" width="9.109375" style="249"/>
    <col min="12299" max="12299" width="12.5546875" style="249" bestFit="1" customWidth="1"/>
    <col min="12300" max="12544" width="9.109375" style="249"/>
    <col min="12545" max="12545" width="8" style="249" customWidth="1"/>
    <col min="12546" max="12546" width="118.109375" style="249" customWidth="1"/>
    <col min="12547" max="12547" width="21.44140625" style="249" customWidth="1"/>
    <col min="12548" max="12548" width="24" style="249" customWidth="1"/>
    <col min="12549" max="12549" width="29" style="249" customWidth="1"/>
    <col min="12550" max="12550" width="34" style="249" customWidth="1"/>
    <col min="12551" max="12552" width="21.33203125" style="249" customWidth="1"/>
    <col min="12553" max="12553" width="14.5546875" style="249" customWidth="1"/>
    <col min="12554" max="12554" width="9.109375" style="249"/>
    <col min="12555" max="12555" width="12.5546875" style="249" bestFit="1" customWidth="1"/>
    <col min="12556" max="12800" width="9.109375" style="249"/>
    <col min="12801" max="12801" width="8" style="249" customWidth="1"/>
    <col min="12802" max="12802" width="118.109375" style="249" customWidth="1"/>
    <col min="12803" max="12803" width="21.44140625" style="249" customWidth="1"/>
    <col min="12804" max="12804" width="24" style="249" customWidth="1"/>
    <col min="12805" max="12805" width="29" style="249" customWidth="1"/>
    <col min="12806" max="12806" width="34" style="249" customWidth="1"/>
    <col min="12807" max="12808" width="21.33203125" style="249" customWidth="1"/>
    <col min="12809" max="12809" width="14.5546875" style="249" customWidth="1"/>
    <col min="12810" max="12810" width="9.109375" style="249"/>
    <col min="12811" max="12811" width="12.5546875" style="249" bestFit="1" customWidth="1"/>
    <col min="12812" max="13056" width="9.109375" style="249"/>
    <col min="13057" max="13057" width="8" style="249" customWidth="1"/>
    <col min="13058" max="13058" width="118.109375" style="249" customWidth="1"/>
    <col min="13059" max="13059" width="21.44140625" style="249" customWidth="1"/>
    <col min="13060" max="13060" width="24" style="249" customWidth="1"/>
    <col min="13061" max="13061" width="29" style="249" customWidth="1"/>
    <col min="13062" max="13062" width="34" style="249" customWidth="1"/>
    <col min="13063" max="13064" width="21.33203125" style="249" customWidth="1"/>
    <col min="13065" max="13065" width="14.5546875" style="249" customWidth="1"/>
    <col min="13066" max="13066" width="9.109375" style="249"/>
    <col min="13067" max="13067" width="12.5546875" style="249" bestFit="1" customWidth="1"/>
    <col min="13068" max="13312" width="9.109375" style="249"/>
    <col min="13313" max="13313" width="8" style="249" customWidth="1"/>
    <col min="13314" max="13314" width="118.109375" style="249" customWidth="1"/>
    <col min="13315" max="13315" width="21.44140625" style="249" customWidth="1"/>
    <col min="13316" max="13316" width="24" style="249" customWidth="1"/>
    <col min="13317" max="13317" width="29" style="249" customWidth="1"/>
    <col min="13318" max="13318" width="34" style="249" customWidth="1"/>
    <col min="13319" max="13320" width="21.33203125" style="249" customWidth="1"/>
    <col min="13321" max="13321" width="14.5546875" style="249" customWidth="1"/>
    <col min="13322" max="13322" width="9.109375" style="249"/>
    <col min="13323" max="13323" width="12.5546875" style="249" bestFit="1" customWidth="1"/>
    <col min="13324" max="13568" width="9.109375" style="249"/>
    <col min="13569" max="13569" width="8" style="249" customWidth="1"/>
    <col min="13570" max="13570" width="118.109375" style="249" customWidth="1"/>
    <col min="13571" max="13571" width="21.44140625" style="249" customWidth="1"/>
    <col min="13572" max="13572" width="24" style="249" customWidth="1"/>
    <col min="13573" max="13573" width="29" style="249" customWidth="1"/>
    <col min="13574" max="13574" width="34" style="249" customWidth="1"/>
    <col min="13575" max="13576" width="21.33203125" style="249" customWidth="1"/>
    <col min="13577" max="13577" width="14.5546875" style="249" customWidth="1"/>
    <col min="13578" max="13578" width="9.109375" style="249"/>
    <col min="13579" max="13579" width="12.5546875" style="249" bestFit="1" customWidth="1"/>
    <col min="13580" max="13824" width="9.109375" style="249"/>
    <col min="13825" max="13825" width="8" style="249" customWidth="1"/>
    <col min="13826" max="13826" width="118.109375" style="249" customWidth="1"/>
    <col min="13827" max="13827" width="21.44140625" style="249" customWidth="1"/>
    <col min="13828" max="13828" width="24" style="249" customWidth="1"/>
    <col min="13829" max="13829" width="29" style="249" customWidth="1"/>
    <col min="13830" max="13830" width="34" style="249" customWidth="1"/>
    <col min="13831" max="13832" width="21.33203125" style="249" customWidth="1"/>
    <col min="13833" max="13833" width="14.5546875" style="249" customWidth="1"/>
    <col min="13834" max="13834" width="9.109375" style="249"/>
    <col min="13835" max="13835" width="12.5546875" style="249" bestFit="1" customWidth="1"/>
    <col min="13836" max="14080" width="9.109375" style="249"/>
    <col min="14081" max="14081" width="8" style="249" customWidth="1"/>
    <col min="14082" max="14082" width="118.109375" style="249" customWidth="1"/>
    <col min="14083" max="14083" width="21.44140625" style="249" customWidth="1"/>
    <col min="14084" max="14084" width="24" style="249" customWidth="1"/>
    <col min="14085" max="14085" width="29" style="249" customWidth="1"/>
    <col min="14086" max="14086" width="34" style="249" customWidth="1"/>
    <col min="14087" max="14088" width="21.33203125" style="249" customWidth="1"/>
    <col min="14089" max="14089" width="14.5546875" style="249" customWidth="1"/>
    <col min="14090" max="14090" width="9.109375" style="249"/>
    <col min="14091" max="14091" width="12.5546875" style="249" bestFit="1" customWidth="1"/>
    <col min="14092" max="14336" width="9.109375" style="249"/>
    <col min="14337" max="14337" width="8" style="249" customWidth="1"/>
    <col min="14338" max="14338" width="118.109375" style="249" customWidth="1"/>
    <col min="14339" max="14339" width="21.44140625" style="249" customWidth="1"/>
    <col min="14340" max="14340" width="24" style="249" customWidth="1"/>
    <col min="14341" max="14341" width="29" style="249" customWidth="1"/>
    <col min="14342" max="14342" width="34" style="249" customWidth="1"/>
    <col min="14343" max="14344" width="21.33203125" style="249" customWidth="1"/>
    <col min="14345" max="14345" width="14.5546875" style="249" customWidth="1"/>
    <col min="14346" max="14346" width="9.109375" style="249"/>
    <col min="14347" max="14347" width="12.5546875" style="249" bestFit="1" customWidth="1"/>
    <col min="14348" max="14592" width="9.109375" style="249"/>
    <col min="14593" max="14593" width="8" style="249" customWidth="1"/>
    <col min="14594" max="14594" width="118.109375" style="249" customWidth="1"/>
    <col min="14595" max="14595" width="21.44140625" style="249" customWidth="1"/>
    <col min="14596" max="14596" width="24" style="249" customWidth="1"/>
    <col min="14597" max="14597" width="29" style="249" customWidth="1"/>
    <col min="14598" max="14598" width="34" style="249" customWidth="1"/>
    <col min="14599" max="14600" width="21.33203125" style="249" customWidth="1"/>
    <col min="14601" max="14601" width="14.5546875" style="249" customWidth="1"/>
    <col min="14602" max="14602" width="9.109375" style="249"/>
    <col min="14603" max="14603" width="12.5546875" style="249" bestFit="1" customWidth="1"/>
    <col min="14604" max="14848" width="9.109375" style="249"/>
    <col min="14849" max="14849" width="8" style="249" customWidth="1"/>
    <col min="14850" max="14850" width="118.109375" style="249" customWidth="1"/>
    <col min="14851" max="14851" width="21.44140625" style="249" customWidth="1"/>
    <col min="14852" max="14852" width="24" style="249" customWidth="1"/>
    <col min="14853" max="14853" width="29" style="249" customWidth="1"/>
    <col min="14854" max="14854" width="34" style="249" customWidth="1"/>
    <col min="14855" max="14856" width="21.33203125" style="249" customWidth="1"/>
    <col min="14857" max="14857" width="14.5546875" style="249" customWidth="1"/>
    <col min="14858" max="14858" width="9.109375" style="249"/>
    <col min="14859" max="14859" width="12.5546875" style="249" bestFit="1" customWidth="1"/>
    <col min="14860" max="15104" width="9.109375" style="249"/>
    <col min="15105" max="15105" width="8" style="249" customWidth="1"/>
    <col min="15106" max="15106" width="118.109375" style="249" customWidth="1"/>
    <col min="15107" max="15107" width="21.44140625" style="249" customWidth="1"/>
    <col min="15108" max="15108" width="24" style="249" customWidth="1"/>
    <col min="15109" max="15109" width="29" style="249" customWidth="1"/>
    <col min="15110" max="15110" width="34" style="249" customWidth="1"/>
    <col min="15111" max="15112" width="21.33203125" style="249" customWidth="1"/>
    <col min="15113" max="15113" width="14.5546875" style="249" customWidth="1"/>
    <col min="15114" max="15114" width="9.109375" style="249"/>
    <col min="15115" max="15115" width="12.5546875" style="249" bestFit="1" customWidth="1"/>
    <col min="15116" max="15360" width="9.109375" style="249"/>
    <col min="15361" max="15361" width="8" style="249" customWidth="1"/>
    <col min="15362" max="15362" width="118.109375" style="249" customWidth="1"/>
    <col min="15363" max="15363" width="21.44140625" style="249" customWidth="1"/>
    <col min="15364" max="15364" width="24" style="249" customWidth="1"/>
    <col min="15365" max="15365" width="29" style="249" customWidth="1"/>
    <col min="15366" max="15366" width="34" style="249" customWidth="1"/>
    <col min="15367" max="15368" width="21.33203125" style="249" customWidth="1"/>
    <col min="15369" max="15369" width="14.5546875" style="249" customWidth="1"/>
    <col min="15370" max="15370" width="9.109375" style="249"/>
    <col min="15371" max="15371" width="12.5546875" style="249" bestFit="1" customWidth="1"/>
    <col min="15372" max="15616" width="9.109375" style="249"/>
    <col min="15617" max="15617" width="8" style="249" customWidth="1"/>
    <col min="15618" max="15618" width="118.109375" style="249" customWidth="1"/>
    <col min="15619" max="15619" width="21.44140625" style="249" customWidth="1"/>
    <col min="15620" max="15620" width="24" style="249" customWidth="1"/>
    <col min="15621" max="15621" width="29" style="249" customWidth="1"/>
    <col min="15622" max="15622" width="34" style="249" customWidth="1"/>
    <col min="15623" max="15624" width="21.33203125" style="249" customWidth="1"/>
    <col min="15625" max="15625" width="14.5546875" style="249" customWidth="1"/>
    <col min="15626" max="15626" width="9.109375" style="249"/>
    <col min="15627" max="15627" width="12.5546875" style="249" bestFit="1" customWidth="1"/>
    <col min="15628" max="15872" width="9.109375" style="249"/>
    <col min="15873" max="15873" width="8" style="249" customWidth="1"/>
    <col min="15874" max="15874" width="118.109375" style="249" customWidth="1"/>
    <col min="15875" max="15875" width="21.44140625" style="249" customWidth="1"/>
    <col min="15876" max="15876" width="24" style="249" customWidth="1"/>
    <col min="15877" max="15877" width="29" style="249" customWidth="1"/>
    <col min="15878" max="15878" width="34" style="249" customWidth="1"/>
    <col min="15879" max="15880" width="21.33203125" style="249" customWidth="1"/>
    <col min="15881" max="15881" width="14.5546875" style="249" customWidth="1"/>
    <col min="15882" max="15882" width="9.109375" style="249"/>
    <col min="15883" max="15883" width="12.5546875" style="249" bestFit="1" customWidth="1"/>
    <col min="15884" max="16128" width="9.109375" style="249"/>
    <col min="16129" max="16129" width="8" style="249" customWidth="1"/>
    <col min="16130" max="16130" width="118.109375" style="249" customWidth="1"/>
    <col min="16131" max="16131" width="21.44140625" style="249" customWidth="1"/>
    <col min="16132" max="16132" width="24" style="249" customWidth="1"/>
    <col min="16133" max="16133" width="29" style="249" customWidth="1"/>
    <col min="16134" max="16134" width="34" style="249" customWidth="1"/>
    <col min="16135" max="16136" width="21.33203125" style="249" customWidth="1"/>
    <col min="16137" max="16137" width="14.5546875" style="249" customWidth="1"/>
    <col min="16138" max="16138" width="9.109375" style="249"/>
    <col min="16139" max="16139" width="12.5546875" style="249" bestFit="1" customWidth="1"/>
    <col min="16140" max="16384" width="9.109375" style="249"/>
  </cols>
  <sheetData>
    <row r="1" spans="1:13" x14ac:dyDescent="0.35">
      <c r="F1" s="72" t="s">
        <v>435</v>
      </c>
    </row>
    <row r="3" spans="1:13" s="255" customFormat="1" ht="28.95" customHeight="1" x14ac:dyDescent="0.3">
      <c r="A3" s="1200" t="s">
        <v>552</v>
      </c>
      <c r="B3" s="1205"/>
      <c r="C3" s="1205"/>
      <c r="D3" s="1205"/>
      <c r="E3" s="1205"/>
      <c r="F3" s="1205"/>
      <c r="G3" s="252"/>
      <c r="H3" s="252"/>
      <c r="I3" s="253"/>
      <c r="J3" s="253"/>
      <c r="K3" s="254"/>
      <c r="L3" s="254"/>
      <c r="M3" s="254"/>
    </row>
    <row r="4" spans="1:13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256"/>
      <c r="L4" s="256"/>
      <c r="M4" s="256"/>
    </row>
    <row r="5" spans="1:13" s="11" customFormat="1" ht="19.5" customHeight="1" x14ac:dyDescent="0.35">
      <c r="A5" s="965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257"/>
      <c r="L5" s="257"/>
      <c r="M5" s="257"/>
    </row>
    <row r="6" spans="1:13" s="1" customFormat="1" ht="39.75" customHeight="1" x14ac:dyDescent="0.35">
      <c r="A6" s="1184" t="s">
        <v>611</v>
      </c>
      <c r="B6" s="1184"/>
      <c r="C6" s="1184"/>
      <c r="D6" s="1184"/>
      <c r="E6" s="1184"/>
      <c r="F6" s="16"/>
      <c r="G6" s="16"/>
      <c r="H6" s="16"/>
      <c r="I6" s="16"/>
      <c r="J6" s="16"/>
      <c r="K6" s="251"/>
      <c r="L6" s="251"/>
      <c r="M6" s="25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251"/>
      <c r="L7" s="251"/>
      <c r="M7" s="251"/>
    </row>
    <row r="8" spans="1:13" ht="18.75" customHeight="1" x14ac:dyDescent="0.35">
      <c r="B8" s="258"/>
    </row>
    <row r="9" spans="1:13" x14ac:dyDescent="0.35">
      <c r="A9" s="1253" t="s">
        <v>282</v>
      </c>
      <c r="B9" s="1253" t="s">
        <v>297</v>
      </c>
      <c r="C9" s="1254" t="s">
        <v>366</v>
      </c>
      <c r="D9" s="1254"/>
      <c r="E9" s="1254" t="s">
        <v>367</v>
      </c>
      <c r="F9" s="1254"/>
    </row>
    <row r="10" spans="1:13" ht="75" customHeight="1" x14ac:dyDescent="0.35">
      <c r="A10" s="1253"/>
      <c r="B10" s="1253"/>
      <c r="C10" s="967" t="s">
        <v>354</v>
      </c>
      <c r="D10" s="967" t="s">
        <v>368</v>
      </c>
      <c r="E10" s="967" t="s">
        <v>354</v>
      </c>
      <c r="F10" s="967" t="s">
        <v>368</v>
      </c>
    </row>
    <row r="11" spans="1:13" ht="34.799999999999997" x14ac:dyDescent="0.3">
      <c r="A11" s="967">
        <v>1</v>
      </c>
      <c r="B11" s="967">
        <v>2</v>
      </c>
      <c r="C11" s="967">
        <v>3</v>
      </c>
      <c r="D11" s="967">
        <v>4</v>
      </c>
      <c r="E11" s="967">
        <v>5</v>
      </c>
      <c r="F11" s="967">
        <v>6</v>
      </c>
      <c r="G11" s="968" t="s">
        <v>357</v>
      </c>
      <c r="H11" s="969" t="s">
        <v>302</v>
      </c>
      <c r="I11" s="969" t="s">
        <v>550</v>
      </c>
      <c r="J11" s="969" t="s">
        <v>551</v>
      </c>
      <c r="K11" s="254"/>
      <c r="L11" s="254" t="s">
        <v>1017</v>
      </c>
      <c r="M11" s="254"/>
    </row>
    <row r="12" spans="1:13" s="303" customFormat="1" x14ac:dyDescent="0.35">
      <c r="A12" s="1252" t="s">
        <v>1040</v>
      </c>
      <c r="B12" s="1252"/>
      <c r="C12" s="1252"/>
      <c r="D12" s="1252"/>
      <c r="E12" s="1252"/>
      <c r="F12" s="1252"/>
      <c r="G12" s="262"/>
      <c r="H12" s="302"/>
      <c r="I12" s="302"/>
      <c r="J12" s="302"/>
      <c r="K12" s="251"/>
      <c r="L12" s="251" t="s">
        <v>1012</v>
      </c>
      <c r="M12" s="251" t="s">
        <v>1013</v>
      </c>
    </row>
    <row r="13" spans="1:13" s="309" customFormat="1" x14ac:dyDescent="0.35">
      <c r="A13" s="970">
        <v>1</v>
      </c>
      <c r="B13" s="971" t="s">
        <v>369</v>
      </c>
      <c r="C13" s="972" t="s">
        <v>305</v>
      </c>
      <c r="D13" s="973">
        <f>SUM(D15:D31)</f>
        <v>0</v>
      </c>
      <c r="E13" s="972" t="s">
        <v>305</v>
      </c>
      <c r="F13" s="973">
        <f>SUM(F14:F31)</f>
        <v>0</v>
      </c>
      <c r="G13" s="974"/>
      <c r="H13" s="975"/>
      <c r="I13" s="975"/>
      <c r="J13" s="975"/>
      <c r="K13" s="254"/>
      <c r="L13" s="254"/>
      <c r="M13" s="254"/>
    </row>
    <row r="14" spans="1:13" s="303" customFormat="1" x14ac:dyDescent="0.35">
      <c r="A14" s="976"/>
      <c r="B14" s="977" t="s">
        <v>199</v>
      </c>
      <c r="C14" s="978"/>
      <c r="D14" s="979"/>
      <c r="E14" s="980"/>
      <c r="F14" s="979"/>
      <c r="G14" s="974"/>
      <c r="H14" s="975"/>
      <c r="I14" s="975">
        <f t="shared" ref="I14:I31" si="0">F14-H14</f>
        <v>0</v>
      </c>
      <c r="J14" s="975">
        <f>F14-G14</f>
        <v>0</v>
      </c>
      <c r="K14" s="251"/>
      <c r="L14" s="251"/>
      <c r="M14" s="251"/>
    </row>
    <row r="15" spans="1:13" s="303" customFormat="1" hidden="1" x14ac:dyDescent="0.35">
      <c r="A15" s="976"/>
      <c r="B15" s="979" t="s">
        <v>459</v>
      </c>
      <c r="C15" s="978"/>
      <c r="D15" s="979"/>
      <c r="E15" s="980"/>
      <c r="F15" s="979"/>
      <c r="G15" s="974"/>
      <c r="H15" s="975"/>
      <c r="I15" s="975">
        <f t="shared" si="0"/>
        <v>0</v>
      </c>
      <c r="J15" s="975">
        <f t="shared" ref="J15:J31" si="1">F15-G15</f>
        <v>0</v>
      </c>
      <c r="K15" s="251"/>
      <c r="L15" s="251"/>
      <c r="M15" s="251"/>
    </row>
    <row r="16" spans="1:13" s="303" customFormat="1" hidden="1" x14ac:dyDescent="0.35">
      <c r="A16" s="976"/>
      <c r="B16" s="979" t="s">
        <v>460</v>
      </c>
      <c r="C16" s="978"/>
      <c r="D16" s="979"/>
      <c r="E16" s="981"/>
      <c r="F16" s="979"/>
      <c r="G16" s="982"/>
      <c r="H16" s="975"/>
      <c r="I16" s="975">
        <f t="shared" si="0"/>
        <v>0</v>
      </c>
      <c r="J16" s="975">
        <f t="shared" si="1"/>
        <v>0</v>
      </c>
      <c r="K16" s="251"/>
      <c r="L16" s="251"/>
      <c r="M16" s="251"/>
    </row>
    <row r="17" spans="1:13" s="303" customFormat="1" hidden="1" x14ac:dyDescent="0.35">
      <c r="A17" s="976"/>
      <c r="B17" s="979" t="s">
        <v>461</v>
      </c>
      <c r="C17" s="978"/>
      <c r="D17" s="979"/>
      <c r="E17" s="981"/>
      <c r="F17" s="979"/>
      <c r="G17" s="982"/>
      <c r="H17" s="975"/>
      <c r="I17" s="975">
        <f t="shared" si="0"/>
        <v>0</v>
      </c>
      <c r="J17" s="975">
        <f t="shared" si="1"/>
        <v>0</v>
      </c>
      <c r="K17" s="251"/>
      <c r="L17" s="251"/>
      <c r="M17" s="251"/>
    </row>
    <row r="18" spans="1:13" s="303" customFormat="1" hidden="1" x14ac:dyDescent="0.35">
      <c r="A18" s="976"/>
      <c r="B18" s="979" t="s">
        <v>462</v>
      </c>
      <c r="C18" s="978"/>
      <c r="D18" s="979"/>
      <c r="E18" s="981"/>
      <c r="F18" s="979"/>
      <c r="G18" s="982"/>
      <c r="H18" s="975"/>
      <c r="I18" s="975">
        <f t="shared" si="0"/>
        <v>0</v>
      </c>
      <c r="J18" s="975">
        <f t="shared" si="1"/>
        <v>0</v>
      </c>
      <c r="K18" s="251"/>
      <c r="L18" s="251"/>
      <c r="M18" s="251"/>
    </row>
    <row r="19" spans="1:13" s="303" customFormat="1" hidden="1" x14ac:dyDescent="0.35">
      <c r="A19" s="976"/>
      <c r="B19" s="979" t="s">
        <v>463</v>
      </c>
      <c r="C19" s="978"/>
      <c r="D19" s="979"/>
      <c r="E19" s="981"/>
      <c r="F19" s="979"/>
      <c r="G19" s="982"/>
      <c r="H19" s="975"/>
      <c r="I19" s="975">
        <f t="shared" si="0"/>
        <v>0</v>
      </c>
      <c r="J19" s="975">
        <f t="shared" si="1"/>
        <v>0</v>
      </c>
      <c r="K19" s="251"/>
      <c r="L19" s="251"/>
      <c r="M19" s="251"/>
    </row>
    <row r="20" spans="1:13" s="303" customFormat="1" hidden="1" x14ac:dyDescent="0.35">
      <c r="A20" s="976"/>
      <c r="B20" s="979" t="s">
        <v>1018</v>
      </c>
      <c r="C20" s="978"/>
      <c r="D20" s="979"/>
      <c r="E20" s="981"/>
      <c r="F20" s="979"/>
      <c r="G20" s="982"/>
      <c r="H20" s="975"/>
      <c r="I20" s="975">
        <f t="shared" si="0"/>
        <v>0</v>
      </c>
      <c r="J20" s="975">
        <f t="shared" si="1"/>
        <v>0</v>
      </c>
      <c r="K20" s="251"/>
      <c r="L20" s="251"/>
      <c r="M20" s="251"/>
    </row>
    <row r="21" spans="1:13" s="303" customFormat="1" hidden="1" x14ac:dyDescent="0.35">
      <c r="A21" s="976"/>
      <c r="B21" s="979" t="s">
        <v>538</v>
      </c>
      <c r="C21" s="978"/>
      <c r="D21" s="979"/>
      <c r="E21" s="981"/>
      <c r="F21" s="979"/>
      <c r="G21" s="974"/>
      <c r="H21" s="975"/>
      <c r="I21" s="975">
        <f t="shared" si="0"/>
        <v>0</v>
      </c>
      <c r="J21" s="975">
        <f t="shared" si="1"/>
        <v>0</v>
      </c>
      <c r="K21" s="251"/>
      <c r="L21" s="251"/>
      <c r="M21" s="251"/>
    </row>
    <row r="22" spans="1:13" s="303" customFormat="1" hidden="1" x14ac:dyDescent="0.35">
      <c r="A22" s="976"/>
      <c r="B22" s="979" t="s">
        <v>539</v>
      </c>
      <c r="C22" s="978"/>
      <c r="D22" s="979"/>
      <c r="E22" s="981"/>
      <c r="F22" s="979"/>
      <c r="G22" s="982"/>
      <c r="H22" s="975"/>
      <c r="I22" s="975">
        <f t="shared" si="0"/>
        <v>0</v>
      </c>
      <c r="J22" s="975">
        <f t="shared" si="1"/>
        <v>0</v>
      </c>
      <c r="K22" s="251"/>
      <c r="L22" s="251"/>
      <c r="M22" s="251"/>
    </row>
    <row r="23" spans="1:13" s="303" customFormat="1" ht="36" hidden="1" x14ac:dyDescent="0.35">
      <c r="A23" s="976"/>
      <c r="B23" s="979" t="s">
        <v>464</v>
      </c>
      <c r="C23" s="978"/>
      <c r="D23" s="979"/>
      <c r="E23" s="981"/>
      <c r="F23" s="979"/>
      <c r="G23" s="982"/>
      <c r="H23" s="975"/>
      <c r="I23" s="975">
        <f t="shared" si="0"/>
        <v>0</v>
      </c>
      <c r="J23" s="975">
        <f t="shared" si="1"/>
        <v>0</v>
      </c>
      <c r="K23" s="251"/>
      <c r="L23" s="251"/>
      <c r="M23" s="251"/>
    </row>
    <row r="24" spans="1:13" s="303" customFormat="1" hidden="1" x14ac:dyDescent="0.35">
      <c r="A24" s="976"/>
      <c r="B24" s="979" t="s">
        <v>465</v>
      </c>
      <c r="C24" s="978"/>
      <c r="D24" s="979"/>
      <c r="E24" s="981"/>
      <c r="F24" s="979"/>
      <c r="G24" s="974"/>
      <c r="H24" s="975"/>
      <c r="I24" s="975">
        <f t="shared" si="0"/>
        <v>0</v>
      </c>
      <c r="J24" s="975">
        <f t="shared" si="1"/>
        <v>0</v>
      </c>
      <c r="K24" s="251"/>
      <c r="L24" s="251"/>
      <c r="M24" s="251"/>
    </row>
    <row r="25" spans="1:13" s="303" customFormat="1" hidden="1" x14ac:dyDescent="0.35">
      <c r="A25" s="976"/>
      <c r="B25" s="979" t="s">
        <v>467</v>
      </c>
      <c r="C25" s="978"/>
      <c r="D25" s="979"/>
      <c r="E25" s="981"/>
      <c r="F25" s="979"/>
      <c r="G25" s="982"/>
      <c r="H25" s="975"/>
      <c r="I25" s="975">
        <f t="shared" si="0"/>
        <v>0</v>
      </c>
      <c r="J25" s="975">
        <f t="shared" si="1"/>
        <v>0</v>
      </c>
      <c r="K25" s="251"/>
      <c r="L25" s="251"/>
      <c r="M25" s="251"/>
    </row>
    <row r="26" spans="1:13" s="303" customFormat="1" ht="38.25" hidden="1" customHeight="1" x14ac:dyDescent="0.35">
      <c r="A26" s="976"/>
      <c r="B26" s="979" t="s">
        <v>468</v>
      </c>
      <c r="C26" s="978"/>
      <c r="D26" s="979"/>
      <c r="E26" s="981"/>
      <c r="F26" s="979"/>
      <c r="G26" s="974"/>
      <c r="H26" s="975"/>
      <c r="I26" s="975">
        <f t="shared" si="0"/>
        <v>0</v>
      </c>
      <c r="J26" s="975">
        <f t="shared" si="1"/>
        <v>0</v>
      </c>
      <c r="K26" s="251"/>
      <c r="L26" s="251"/>
      <c r="M26" s="251"/>
    </row>
    <row r="27" spans="1:13" s="303" customFormat="1" ht="20.25" hidden="1" customHeight="1" x14ac:dyDescent="0.35">
      <c r="A27" s="976"/>
      <c r="B27" s="977" t="s">
        <v>542</v>
      </c>
      <c r="C27" s="978"/>
      <c r="D27" s="979"/>
      <c r="E27" s="981"/>
      <c r="F27" s="979"/>
      <c r="G27" s="982"/>
      <c r="H27" s="975"/>
      <c r="I27" s="975">
        <f t="shared" si="0"/>
        <v>0</v>
      </c>
      <c r="J27" s="975">
        <f t="shared" si="1"/>
        <v>0</v>
      </c>
      <c r="K27" s="251"/>
      <c r="L27" s="251"/>
      <c r="M27" s="251"/>
    </row>
    <row r="28" spans="1:13" s="303" customFormat="1" ht="22.5" hidden="1" customHeight="1" x14ac:dyDescent="0.35">
      <c r="A28" s="976"/>
      <c r="B28" s="977" t="s">
        <v>543</v>
      </c>
      <c r="C28" s="978"/>
      <c r="D28" s="979"/>
      <c r="E28" s="981"/>
      <c r="F28" s="979"/>
      <c r="G28" s="974"/>
      <c r="H28" s="975"/>
      <c r="I28" s="975">
        <f t="shared" si="0"/>
        <v>0</v>
      </c>
      <c r="J28" s="975">
        <f t="shared" si="1"/>
        <v>0</v>
      </c>
      <c r="K28" s="251"/>
      <c r="L28" s="251"/>
      <c r="M28" s="251"/>
    </row>
    <row r="29" spans="1:13" s="303" customFormat="1" ht="22.5" hidden="1" customHeight="1" x14ac:dyDescent="0.35">
      <c r="A29" s="976"/>
      <c r="B29" s="977"/>
      <c r="C29" s="978"/>
      <c r="D29" s="979"/>
      <c r="E29" s="981"/>
      <c r="F29" s="979"/>
      <c r="G29" s="974"/>
      <c r="H29" s="975"/>
      <c r="I29" s="975">
        <f t="shared" si="0"/>
        <v>0</v>
      </c>
      <c r="J29" s="975">
        <f t="shared" si="1"/>
        <v>0</v>
      </c>
      <c r="K29" s="251"/>
      <c r="L29" s="251"/>
      <c r="M29" s="251"/>
    </row>
    <row r="30" spans="1:13" s="303" customFormat="1" ht="22.5" hidden="1" customHeight="1" x14ac:dyDescent="0.35">
      <c r="A30" s="976"/>
      <c r="B30" s="977"/>
      <c r="C30" s="978"/>
      <c r="D30" s="979"/>
      <c r="E30" s="981"/>
      <c r="F30" s="979"/>
      <c r="G30" s="974"/>
      <c r="H30" s="975"/>
      <c r="I30" s="975">
        <f t="shared" si="0"/>
        <v>0</v>
      </c>
      <c r="J30" s="975">
        <f t="shared" si="1"/>
        <v>0</v>
      </c>
      <c r="K30" s="251"/>
      <c r="L30" s="251"/>
      <c r="M30" s="251"/>
    </row>
    <row r="31" spans="1:13" s="303" customFormat="1" hidden="1" x14ac:dyDescent="0.35">
      <c r="A31" s="976"/>
      <c r="B31" s="977"/>
      <c r="C31" s="978"/>
      <c r="D31" s="979"/>
      <c r="E31" s="981"/>
      <c r="F31" s="979"/>
      <c r="G31" s="974"/>
      <c r="H31" s="975"/>
      <c r="I31" s="975">
        <f t="shared" si="0"/>
        <v>0</v>
      </c>
      <c r="J31" s="975">
        <f t="shared" si="1"/>
        <v>0</v>
      </c>
      <c r="K31" s="251"/>
      <c r="L31" s="251"/>
      <c r="M31" s="251"/>
    </row>
    <row r="32" spans="1:13" s="303" customFormat="1" hidden="1" x14ac:dyDescent="0.35">
      <c r="A32" s="983">
        <v>2</v>
      </c>
      <c r="B32" s="984" t="s">
        <v>370</v>
      </c>
      <c r="C32" s="985" t="s">
        <v>305</v>
      </c>
      <c r="D32" s="986">
        <f>SUM(D34:D35)</f>
        <v>0</v>
      </c>
      <c r="E32" s="987" t="s">
        <v>305</v>
      </c>
      <c r="F32" s="986">
        <f>SUM(F33:F35)</f>
        <v>0</v>
      </c>
      <c r="G32" s="974"/>
      <c r="H32" s="975"/>
      <c r="I32" s="975"/>
      <c r="J32" s="975"/>
      <c r="K32" s="251"/>
      <c r="L32" s="251"/>
      <c r="M32" s="251"/>
    </row>
    <row r="33" spans="1:13" s="303" customFormat="1" hidden="1" x14ac:dyDescent="0.35">
      <c r="A33" s="976"/>
      <c r="B33" s="977" t="s">
        <v>199</v>
      </c>
      <c r="C33" s="978"/>
      <c r="D33" s="979"/>
      <c r="E33" s="980"/>
      <c r="F33" s="979"/>
      <c r="G33" s="974"/>
      <c r="H33" s="975"/>
      <c r="I33" s="975">
        <f>F33-H33</f>
        <v>0</v>
      </c>
      <c r="J33" s="975">
        <f t="shared" ref="J33:J35" si="2">F33-G33</f>
        <v>0</v>
      </c>
      <c r="K33" s="251"/>
      <c r="L33" s="251"/>
      <c r="M33" s="251"/>
    </row>
    <row r="34" spans="1:13" s="303" customFormat="1" ht="21" hidden="1" customHeight="1" x14ac:dyDescent="0.35">
      <c r="A34" s="976"/>
      <c r="B34" s="977"/>
      <c r="C34" s="978"/>
      <c r="D34" s="979" t="s">
        <v>371</v>
      </c>
      <c r="E34" s="980"/>
      <c r="F34" s="979"/>
      <c r="G34" s="974"/>
      <c r="H34" s="975"/>
      <c r="I34" s="975">
        <f>F34-H34</f>
        <v>0</v>
      </c>
      <c r="J34" s="975">
        <f t="shared" si="2"/>
        <v>0</v>
      </c>
      <c r="K34" s="251"/>
      <c r="L34" s="251"/>
      <c r="M34" s="251"/>
    </row>
    <row r="35" spans="1:13" s="303" customFormat="1" hidden="1" x14ac:dyDescent="0.35">
      <c r="A35" s="976"/>
      <c r="B35" s="977"/>
      <c r="C35" s="978"/>
      <c r="D35" s="979"/>
      <c r="E35" s="980"/>
      <c r="F35" s="979"/>
      <c r="G35" s="974"/>
      <c r="H35" s="975"/>
      <c r="I35" s="975">
        <f>F35-H35</f>
        <v>0</v>
      </c>
      <c r="J35" s="975">
        <f t="shared" si="2"/>
        <v>0</v>
      </c>
      <c r="K35" s="251"/>
      <c r="L35" s="251"/>
      <c r="M35" s="251"/>
    </row>
    <row r="36" spans="1:13" s="309" customFormat="1" hidden="1" x14ac:dyDescent="0.35">
      <c r="A36" s="970">
        <v>3</v>
      </c>
      <c r="B36" s="971" t="s">
        <v>372</v>
      </c>
      <c r="C36" s="972" t="s">
        <v>305</v>
      </c>
      <c r="D36" s="973">
        <f>SUM(D38:D49)</f>
        <v>0</v>
      </c>
      <c r="E36" s="988" t="s">
        <v>305</v>
      </c>
      <c r="F36" s="973">
        <f>SUM(F37:F44)</f>
        <v>0</v>
      </c>
      <c r="G36" s="974"/>
      <c r="H36" s="975"/>
      <c r="I36" s="975"/>
      <c r="J36" s="975"/>
      <c r="K36" s="254"/>
      <c r="L36" s="254"/>
      <c r="M36" s="254"/>
    </row>
    <row r="37" spans="1:13" s="303" customFormat="1" hidden="1" x14ac:dyDescent="0.35">
      <c r="A37" s="976"/>
      <c r="B37" s="977" t="s">
        <v>199</v>
      </c>
      <c r="C37" s="978"/>
      <c r="D37" s="979"/>
      <c r="E37" s="980"/>
      <c r="F37" s="979"/>
      <c r="G37" s="974"/>
      <c r="H37" s="975"/>
      <c r="I37" s="975">
        <f t="shared" ref="I37:I44" si="3">F37-H37</f>
        <v>0</v>
      </c>
      <c r="J37" s="975">
        <f t="shared" ref="J37:J44" si="4">F37-G37</f>
        <v>0</v>
      </c>
      <c r="K37" s="251"/>
      <c r="L37" s="254"/>
      <c r="M37" s="254"/>
    </row>
    <row r="38" spans="1:13" s="303" customFormat="1" ht="23.4" hidden="1" customHeight="1" x14ac:dyDescent="0.35">
      <c r="A38" s="976"/>
      <c r="B38" s="989" t="s">
        <v>547</v>
      </c>
      <c r="C38" s="978"/>
      <c r="D38" s="979"/>
      <c r="E38" s="980"/>
      <c r="F38" s="979"/>
      <c r="G38" s="974"/>
      <c r="H38" s="975"/>
      <c r="I38" s="975">
        <f t="shared" si="3"/>
        <v>0</v>
      </c>
      <c r="J38" s="975">
        <f t="shared" si="4"/>
        <v>0</v>
      </c>
      <c r="K38" s="251"/>
      <c r="L38" s="251"/>
      <c r="M38" s="251"/>
    </row>
    <row r="39" spans="1:13" s="303" customFormat="1" ht="23.4" hidden="1" customHeight="1" x14ac:dyDescent="0.35">
      <c r="A39" s="976"/>
      <c r="B39" s="989" t="s">
        <v>549</v>
      </c>
      <c r="C39" s="978"/>
      <c r="D39" s="979"/>
      <c r="E39" s="980"/>
      <c r="F39" s="979"/>
      <c r="G39" s="974"/>
      <c r="H39" s="975"/>
      <c r="I39" s="975">
        <f t="shared" si="3"/>
        <v>0</v>
      </c>
      <c r="J39" s="975">
        <f t="shared" si="4"/>
        <v>0</v>
      </c>
      <c r="K39" s="251"/>
      <c r="L39" s="251"/>
      <c r="M39" s="251"/>
    </row>
    <row r="40" spans="1:13" s="303" customFormat="1" ht="23.4" hidden="1" customHeight="1" x14ac:dyDescent="0.35">
      <c r="A40" s="976"/>
      <c r="B40" s="989"/>
      <c r="C40" s="978"/>
      <c r="D40" s="979"/>
      <c r="E40" s="980"/>
      <c r="F40" s="979"/>
      <c r="G40" s="974"/>
      <c r="H40" s="975"/>
      <c r="I40" s="975">
        <f t="shared" si="3"/>
        <v>0</v>
      </c>
      <c r="J40" s="975">
        <f t="shared" si="4"/>
        <v>0</v>
      </c>
      <c r="K40" s="251"/>
      <c r="L40" s="251"/>
      <c r="M40" s="251"/>
    </row>
    <row r="41" spans="1:13" s="303" customFormat="1" ht="23.4" hidden="1" customHeight="1" x14ac:dyDescent="0.35">
      <c r="A41" s="976"/>
      <c r="B41" s="989"/>
      <c r="C41" s="978"/>
      <c r="D41" s="979"/>
      <c r="E41" s="980"/>
      <c r="F41" s="979"/>
      <c r="G41" s="974"/>
      <c r="H41" s="975"/>
      <c r="I41" s="975">
        <f t="shared" si="3"/>
        <v>0</v>
      </c>
      <c r="J41" s="975">
        <f t="shared" si="4"/>
        <v>0</v>
      </c>
      <c r="K41" s="251"/>
      <c r="L41" s="251"/>
      <c r="M41" s="251"/>
    </row>
    <row r="42" spans="1:13" s="303" customFormat="1" ht="23.4" hidden="1" customHeight="1" x14ac:dyDescent="0.35">
      <c r="A42" s="976"/>
      <c r="B42" s="989"/>
      <c r="C42" s="978"/>
      <c r="D42" s="979"/>
      <c r="E42" s="980"/>
      <c r="F42" s="979"/>
      <c r="G42" s="974"/>
      <c r="H42" s="975"/>
      <c r="I42" s="975">
        <f t="shared" si="3"/>
        <v>0</v>
      </c>
      <c r="J42" s="975">
        <f t="shared" si="4"/>
        <v>0</v>
      </c>
      <c r="K42" s="251"/>
      <c r="L42" s="251"/>
      <c r="M42" s="251"/>
    </row>
    <row r="43" spans="1:13" s="303" customFormat="1" ht="23.4" hidden="1" customHeight="1" x14ac:dyDescent="0.35">
      <c r="A43" s="976"/>
      <c r="B43" s="989"/>
      <c r="C43" s="978"/>
      <c r="D43" s="979"/>
      <c r="E43" s="980"/>
      <c r="F43" s="979"/>
      <c r="G43" s="974"/>
      <c r="H43" s="975"/>
      <c r="I43" s="975">
        <f t="shared" si="3"/>
        <v>0</v>
      </c>
      <c r="J43" s="975">
        <f t="shared" si="4"/>
        <v>0</v>
      </c>
      <c r="K43" s="251"/>
      <c r="L43" s="251"/>
      <c r="M43" s="251"/>
    </row>
    <row r="44" spans="1:13" s="303" customFormat="1" ht="24" hidden="1" customHeight="1" x14ac:dyDescent="0.35">
      <c r="A44" s="976"/>
      <c r="B44" s="990"/>
      <c r="C44" s="978"/>
      <c r="D44" s="979"/>
      <c r="E44" s="980"/>
      <c r="F44" s="979"/>
      <c r="G44" s="974"/>
      <c r="H44" s="975"/>
      <c r="I44" s="975">
        <f t="shared" si="3"/>
        <v>0</v>
      </c>
      <c r="J44" s="975">
        <f t="shared" si="4"/>
        <v>0</v>
      </c>
      <c r="K44" s="251"/>
      <c r="L44" s="251"/>
      <c r="M44" s="251"/>
    </row>
    <row r="45" spans="1:13" s="309" customFormat="1" ht="20.25" hidden="1" customHeight="1" x14ac:dyDescent="0.35">
      <c r="A45" s="970">
        <v>4</v>
      </c>
      <c r="B45" s="971" t="s">
        <v>373</v>
      </c>
      <c r="C45" s="972" t="s">
        <v>305</v>
      </c>
      <c r="D45" s="973">
        <f>SUM(D49:D49)</f>
        <v>0</v>
      </c>
      <c r="E45" s="988" t="s">
        <v>305</v>
      </c>
      <c r="F45" s="973">
        <f>SUM(F46:F49)</f>
        <v>0</v>
      </c>
      <c r="G45" s="974"/>
      <c r="H45" s="975"/>
      <c r="I45" s="975"/>
      <c r="J45" s="975"/>
      <c r="K45" s="254"/>
      <c r="L45" s="254"/>
      <c r="M45" s="254"/>
    </row>
    <row r="46" spans="1:13" s="303" customFormat="1" hidden="1" x14ac:dyDescent="0.35">
      <c r="A46" s="976"/>
      <c r="B46" s="989" t="s">
        <v>199</v>
      </c>
      <c r="C46" s="978"/>
      <c r="D46" s="979"/>
      <c r="E46" s="980"/>
      <c r="F46" s="979"/>
      <c r="G46" s="974"/>
      <c r="H46" s="975"/>
      <c r="I46" s="975">
        <f>F46-H46</f>
        <v>0</v>
      </c>
      <c r="J46" s="975">
        <f t="shared" ref="J46:J49" si="5">F46-G46</f>
        <v>0</v>
      </c>
      <c r="K46" s="251"/>
      <c r="L46" s="251"/>
      <c r="M46" s="251"/>
    </row>
    <row r="47" spans="1:13" s="303" customFormat="1" hidden="1" x14ac:dyDescent="0.35">
      <c r="A47" s="976"/>
      <c r="B47" s="991" t="s">
        <v>469</v>
      </c>
      <c r="C47" s="978"/>
      <c r="D47" s="979"/>
      <c r="E47" s="980"/>
      <c r="F47" s="979"/>
      <c r="G47" s="974"/>
      <c r="H47" s="975"/>
      <c r="I47" s="975">
        <f>F47-H47</f>
        <v>0</v>
      </c>
      <c r="J47" s="975">
        <f t="shared" si="5"/>
        <v>0</v>
      </c>
      <c r="K47" s="251"/>
      <c r="L47" s="251"/>
      <c r="M47" s="251"/>
    </row>
    <row r="48" spans="1:13" s="303" customFormat="1" hidden="1" x14ac:dyDescent="0.35">
      <c r="A48" s="976"/>
      <c r="B48" s="989"/>
      <c r="C48" s="978"/>
      <c r="D48" s="979"/>
      <c r="E48" s="980"/>
      <c r="F48" s="979"/>
      <c r="G48" s="974"/>
      <c r="H48" s="975"/>
      <c r="I48" s="975">
        <f>F48-H48</f>
        <v>0</v>
      </c>
      <c r="J48" s="975">
        <f t="shared" si="5"/>
        <v>0</v>
      </c>
      <c r="K48" s="251"/>
      <c r="L48" s="251"/>
      <c r="M48" s="251"/>
    </row>
    <row r="49" spans="1:13" s="303" customFormat="1" hidden="1" x14ac:dyDescent="0.35">
      <c r="A49" s="976"/>
      <c r="B49" s="989"/>
      <c r="C49" s="978"/>
      <c r="D49" s="979"/>
      <c r="E49" s="980"/>
      <c r="F49" s="979"/>
      <c r="G49" s="974"/>
      <c r="H49" s="975"/>
      <c r="I49" s="975">
        <f>F49-H49</f>
        <v>0</v>
      </c>
      <c r="J49" s="975">
        <f t="shared" si="5"/>
        <v>0</v>
      </c>
      <c r="K49" s="251"/>
      <c r="L49" s="251"/>
      <c r="M49" s="251"/>
    </row>
    <row r="50" spans="1:13" s="303" customFormat="1" hidden="1" x14ac:dyDescent="0.35">
      <c r="A50" s="970">
        <v>5</v>
      </c>
      <c r="B50" s="971" t="s">
        <v>374</v>
      </c>
      <c r="C50" s="972" t="s">
        <v>305</v>
      </c>
      <c r="D50" s="973">
        <f>SUM(D51:D72)</f>
        <v>0</v>
      </c>
      <c r="E50" s="988" t="s">
        <v>305</v>
      </c>
      <c r="F50" s="973">
        <f>SUM(F51:F72)</f>
        <v>0</v>
      </c>
      <c r="G50" s="974"/>
      <c r="H50" s="975"/>
      <c r="I50" s="975"/>
      <c r="J50" s="975"/>
      <c r="K50" s="251"/>
      <c r="L50" s="251"/>
      <c r="M50" s="251"/>
    </row>
    <row r="51" spans="1:13" s="303" customFormat="1" hidden="1" x14ac:dyDescent="0.35">
      <c r="A51" s="992"/>
      <c r="B51" s="993" t="s">
        <v>199</v>
      </c>
      <c r="C51" s="978"/>
      <c r="D51" s="979"/>
      <c r="E51" s="981"/>
      <c r="F51" s="979"/>
      <c r="G51" s="974"/>
      <c r="H51" s="975"/>
      <c r="I51" s="975">
        <f t="shared" ref="I51:I71" si="6">F51-H51</f>
        <v>0</v>
      </c>
      <c r="J51" s="975">
        <f t="shared" ref="J51:J71" si="7">F51-G51</f>
        <v>0</v>
      </c>
      <c r="K51" s="251"/>
      <c r="L51" s="251"/>
      <c r="M51" s="251"/>
    </row>
    <row r="52" spans="1:13" s="303" customFormat="1" hidden="1" x14ac:dyDescent="0.35">
      <c r="A52" s="976"/>
      <c r="B52" s="979" t="s">
        <v>470</v>
      </c>
      <c r="C52" s="978"/>
      <c r="D52" s="979"/>
      <c r="E52" s="981"/>
      <c r="F52" s="979"/>
      <c r="G52" s="974"/>
      <c r="H52" s="975"/>
      <c r="I52" s="975">
        <f t="shared" si="6"/>
        <v>0</v>
      </c>
      <c r="J52" s="975">
        <f t="shared" si="7"/>
        <v>0</v>
      </c>
      <c r="K52" s="251"/>
      <c r="L52" s="251"/>
      <c r="M52" s="251"/>
    </row>
    <row r="53" spans="1:13" s="303" customFormat="1" hidden="1" x14ac:dyDescent="0.35">
      <c r="A53" s="976"/>
      <c r="B53" s="979" t="s">
        <v>471</v>
      </c>
      <c r="C53" s="978"/>
      <c r="D53" s="979"/>
      <c r="E53" s="981"/>
      <c r="F53" s="979"/>
      <c r="G53" s="974"/>
      <c r="H53" s="975"/>
      <c r="I53" s="975">
        <f t="shared" si="6"/>
        <v>0</v>
      </c>
      <c r="J53" s="975">
        <f t="shared" si="7"/>
        <v>0</v>
      </c>
      <c r="K53" s="251"/>
      <c r="L53" s="251"/>
      <c r="M53" s="251"/>
    </row>
    <row r="54" spans="1:13" s="303" customFormat="1" hidden="1" x14ac:dyDescent="0.35">
      <c r="A54" s="976"/>
      <c r="B54" s="979" t="s">
        <v>472</v>
      </c>
      <c r="C54" s="978"/>
      <c r="D54" s="979"/>
      <c r="E54" s="981"/>
      <c r="F54" s="979"/>
      <c r="G54" s="974"/>
      <c r="H54" s="975"/>
      <c r="I54" s="975">
        <f t="shared" si="6"/>
        <v>0</v>
      </c>
      <c r="J54" s="975">
        <f t="shared" si="7"/>
        <v>0</v>
      </c>
      <c r="K54" s="251"/>
      <c r="L54" s="251"/>
      <c r="M54" s="251"/>
    </row>
    <row r="55" spans="1:13" s="303" customFormat="1" hidden="1" x14ac:dyDescent="0.35">
      <c r="A55" s="976"/>
      <c r="B55" s="979" t="s">
        <v>473</v>
      </c>
      <c r="C55" s="978"/>
      <c r="D55" s="979"/>
      <c r="E55" s="981"/>
      <c r="F55" s="979"/>
      <c r="G55" s="974"/>
      <c r="H55" s="975"/>
      <c r="I55" s="975">
        <f t="shared" si="6"/>
        <v>0</v>
      </c>
      <c r="J55" s="975">
        <f t="shared" si="7"/>
        <v>0</v>
      </c>
      <c r="K55" s="251"/>
      <c r="L55" s="251"/>
      <c r="M55" s="251"/>
    </row>
    <row r="56" spans="1:13" s="303" customFormat="1" hidden="1" x14ac:dyDescent="0.35">
      <c r="A56" s="976"/>
      <c r="B56" s="979" t="s">
        <v>475</v>
      </c>
      <c r="C56" s="978"/>
      <c r="D56" s="979"/>
      <c r="E56" s="981"/>
      <c r="F56" s="979"/>
      <c r="G56" s="974"/>
      <c r="H56" s="975"/>
      <c r="I56" s="975">
        <f t="shared" si="6"/>
        <v>0</v>
      </c>
      <c r="J56" s="975">
        <f t="shared" si="7"/>
        <v>0</v>
      </c>
      <c r="K56" s="251"/>
      <c r="L56" s="251"/>
      <c r="M56" s="251"/>
    </row>
    <row r="57" spans="1:13" s="303" customFormat="1" hidden="1" x14ac:dyDescent="0.35">
      <c r="A57" s="976"/>
      <c r="B57" s="991" t="s">
        <v>474</v>
      </c>
      <c r="C57" s="978"/>
      <c r="D57" s="979"/>
      <c r="E57" s="981"/>
      <c r="F57" s="979"/>
      <c r="G57" s="974"/>
      <c r="H57" s="975"/>
      <c r="I57" s="975">
        <f t="shared" si="6"/>
        <v>0</v>
      </c>
      <c r="J57" s="975">
        <f t="shared" si="7"/>
        <v>0</v>
      </c>
      <c r="K57" s="251"/>
      <c r="L57" s="251"/>
      <c r="M57" s="251"/>
    </row>
    <row r="58" spans="1:13" s="303" customFormat="1" hidden="1" x14ac:dyDescent="0.35">
      <c r="A58" s="976"/>
      <c r="B58" s="979" t="s">
        <v>477</v>
      </c>
      <c r="C58" s="978"/>
      <c r="D58" s="979"/>
      <c r="E58" s="981"/>
      <c r="F58" s="979"/>
      <c r="G58" s="974"/>
      <c r="H58" s="975"/>
      <c r="I58" s="975">
        <f t="shared" si="6"/>
        <v>0</v>
      </c>
      <c r="J58" s="975">
        <f t="shared" si="7"/>
        <v>0</v>
      </c>
      <c r="K58" s="251"/>
      <c r="L58" s="251"/>
      <c r="M58" s="251"/>
    </row>
    <row r="59" spans="1:13" s="303" customFormat="1" hidden="1" x14ac:dyDescent="0.35">
      <c r="A59" s="976"/>
      <c r="B59" s="979" t="s">
        <v>476</v>
      </c>
      <c r="C59" s="978"/>
      <c r="D59" s="979"/>
      <c r="E59" s="981"/>
      <c r="F59" s="979"/>
      <c r="G59" s="974"/>
      <c r="H59" s="975"/>
      <c r="I59" s="975">
        <f t="shared" si="6"/>
        <v>0</v>
      </c>
      <c r="J59" s="975">
        <f t="shared" si="7"/>
        <v>0</v>
      </c>
      <c r="K59" s="251"/>
      <c r="L59" s="251"/>
      <c r="M59" s="251"/>
    </row>
    <row r="60" spans="1:13" s="303" customFormat="1" hidden="1" x14ac:dyDescent="0.35">
      <c r="A60" s="976"/>
      <c r="B60" s="979" t="s">
        <v>544</v>
      </c>
      <c r="C60" s="978"/>
      <c r="D60" s="979"/>
      <c r="E60" s="981"/>
      <c r="F60" s="979"/>
      <c r="G60" s="974"/>
      <c r="H60" s="975"/>
      <c r="I60" s="975">
        <f t="shared" si="6"/>
        <v>0</v>
      </c>
      <c r="J60" s="975">
        <f t="shared" si="7"/>
        <v>0</v>
      </c>
      <c r="K60" s="251"/>
      <c r="L60" s="251"/>
      <c r="M60" s="251"/>
    </row>
    <row r="61" spans="1:13" s="303" customFormat="1" hidden="1" x14ac:dyDescent="0.35">
      <c r="A61" s="976"/>
      <c r="B61" s="979" t="s">
        <v>545</v>
      </c>
      <c r="C61" s="978"/>
      <c r="D61" s="979"/>
      <c r="E61" s="981"/>
      <c r="F61" s="979"/>
      <c r="G61" s="974"/>
      <c r="H61" s="975"/>
      <c r="I61" s="975">
        <f t="shared" si="6"/>
        <v>0</v>
      </c>
      <c r="J61" s="975">
        <f t="shared" si="7"/>
        <v>0</v>
      </c>
      <c r="K61" s="251"/>
      <c r="L61" s="251"/>
      <c r="M61" s="251"/>
    </row>
    <row r="62" spans="1:13" s="303" customFormat="1" hidden="1" x14ac:dyDescent="0.35">
      <c r="A62" s="976"/>
      <c r="B62" s="979" t="s">
        <v>546</v>
      </c>
      <c r="C62" s="978"/>
      <c r="D62" s="979"/>
      <c r="E62" s="981"/>
      <c r="F62" s="979"/>
      <c r="G62" s="974"/>
      <c r="H62" s="975"/>
      <c r="I62" s="975">
        <f t="shared" si="6"/>
        <v>0</v>
      </c>
      <c r="J62" s="975">
        <f t="shared" si="7"/>
        <v>0</v>
      </c>
      <c r="K62" s="251"/>
      <c r="L62" s="251"/>
      <c r="M62" s="251"/>
    </row>
    <row r="63" spans="1:13" s="303" customFormat="1" hidden="1" x14ac:dyDescent="0.35">
      <c r="A63" s="976"/>
      <c r="B63" s="977" t="s">
        <v>548</v>
      </c>
      <c r="C63" s="978"/>
      <c r="D63" s="979"/>
      <c r="E63" s="981"/>
      <c r="F63" s="979"/>
      <c r="G63" s="974"/>
      <c r="H63" s="975"/>
      <c r="I63" s="975">
        <f t="shared" si="6"/>
        <v>0</v>
      </c>
      <c r="J63" s="975">
        <f t="shared" si="7"/>
        <v>0</v>
      </c>
      <c r="K63" s="251"/>
      <c r="L63" s="251"/>
      <c r="M63" s="251"/>
    </row>
    <row r="64" spans="1:13" s="303" customFormat="1" hidden="1" x14ac:dyDescent="0.35">
      <c r="A64" s="976"/>
      <c r="B64" s="977"/>
      <c r="C64" s="978"/>
      <c r="D64" s="979"/>
      <c r="E64" s="981"/>
      <c r="F64" s="979"/>
      <c r="G64" s="974"/>
      <c r="H64" s="975"/>
      <c r="I64" s="975">
        <f t="shared" si="6"/>
        <v>0</v>
      </c>
      <c r="J64" s="975">
        <f t="shared" si="7"/>
        <v>0</v>
      </c>
      <c r="K64" s="251"/>
      <c r="L64" s="251"/>
      <c r="M64" s="251"/>
    </row>
    <row r="65" spans="1:13" s="303" customFormat="1" hidden="1" x14ac:dyDescent="0.35">
      <c r="A65" s="976"/>
      <c r="B65" s="977"/>
      <c r="C65" s="978"/>
      <c r="D65" s="979"/>
      <c r="E65" s="981"/>
      <c r="F65" s="979"/>
      <c r="G65" s="974"/>
      <c r="H65" s="975"/>
      <c r="I65" s="975">
        <f t="shared" si="6"/>
        <v>0</v>
      </c>
      <c r="J65" s="975">
        <f t="shared" si="7"/>
        <v>0</v>
      </c>
      <c r="K65" s="251"/>
      <c r="L65" s="251"/>
      <c r="M65" s="251"/>
    </row>
    <row r="66" spans="1:13" s="303" customFormat="1" hidden="1" x14ac:dyDescent="0.35">
      <c r="A66" s="976"/>
      <c r="B66" s="977"/>
      <c r="C66" s="978"/>
      <c r="D66" s="979"/>
      <c r="E66" s="981"/>
      <c r="F66" s="979"/>
      <c r="G66" s="974"/>
      <c r="H66" s="975"/>
      <c r="I66" s="975">
        <f t="shared" si="6"/>
        <v>0</v>
      </c>
      <c r="J66" s="975">
        <f t="shared" si="7"/>
        <v>0</v>
      </c>
      <c r="K66" s="251"/>
      <c r="L66" s="251"/>
      <c r="M66" s="251"/>
    </row>
    <row r="67" spans="1:13" s="303" customFormat="1" hidden="1" x14ac:dyDescent="0.35">
      <c r="A67" s="976"/>
      <c r="B67" s="977"/>
      <c r="C67" s="978"/>
      <c r="D67" s="979"/>
      <c r="E67" s="981"/>
      <c r="F67" s="979"/>
      <c r="G67" s="974"/>
      <c r="H67" s="975"/>
      <c r="I67" s="975">
        <f t="shared" si="6"/>
        <v>0</v>
      </c>
      <c r="J67" s="975">
        <f t="shared" si="7"/>
        <v>0</v>
      </c>
      <c r="K67" s="251"/>
      <c r="L67" s="251"/>
      <c r="M67" s="251"/>
    </row>
    <row r="68" spans="1:13" s="303" customFormat="1" hidden="1" x14ac:dyDescent="0.35">
      <c r="A68" s="976"/>
      <c r="B68" s="977"/>
      <c r="C68" s="978"/>
      <c r="D68" s="979"/>
      <c r="E68" s="981"/>
      <c r="F68" s="979"/>
      <c r="G68" s="974"/>
      <c r="H68" s="975"/>
      <c r="I68" s="975">
        <f t="shared" si="6"/>
        <v>0</v>
      </c>
      <c r="J68" s="975">
        <f t="shared" si="7"/>
        <v>0</v>
      </c>
      <c r="K68" s="251"/>
      <c r="L68" s="251"/>
      <c r="M68" s="251"/>
    </row>
    <row r="69" spans="1:13" s="303" customFormat="1" hidden="1" x14ac:dyDescent="0.35">
      <c r="A69" s="976"/>
      <c r="B69" s="977"/>
      <c r="C69" s="978"/>
      <c r="D69" s="979"/>
      <c r="E69" s="981"/>
      <c r="F69" s="979"/>
      <c r="G69" s="974"/>
      <c r="H69" s="975"/>
      <c r="I69" s="975">
        <f t="shared" si="6"/>
        <v>0</v>
      </c>
      <c r="J69" s="975">
        <f t="shared" si="7"/>
        <v>0</v>
      </c>
      <c r="K69" s="251"/>
      <c r="L69" s="251"/>
      <c r="M69" s="251"/>
    </row>
    <row r="70" spans="1:13" s="303" customFormat="1" hidden="1" x14ac:dyDescent="0.35">
      <c r="A70" s="976"/>
      <c r="B70" s="989"/>
      <c r="C70" s="978"/>
      <c r="D70" s="979"/>
      <c r="E70" s="981"/>
      <c r="F70" s="994"/>
      <c r="G70" s="974"/>
      <c r="H70" s="975"/>
      <c r="I70" s="975">
        <f t="shared" si="6"/>
        <v>0</v>
      </c>
      <c r="J70" s="975">
        <f t="shared" si="7"/>
        <v>0</v>
      </c>
      <c r="K70" s="251"/>
      <c r="L70" s="251"/>
      <c r="M70" s="251"/>
    </row>
    <row r="71" spans="1:13" s="303" customFormat="1" hidden="1" x14ac:dyDescent="0.35">
      <c r="A71" s="976"/>
      <c r="B71" s="977"/>
      <c r="C71" s="978"/>
      <c r="D71" s="979"/>
      <c r="E71" s="981"/>
      <c r="F71" s="979"/>
      <c r="G71" s="974"/>
      <c r="H71" s="975"/>
      <c r="I71" s="975">
        <f t="shared" si="6"/>
        <v>0</v>
      </c>
      <c r="J71" s="975">
        <f t="shared" si="7"/>
        <v>0</v>
      </c>
      <c r="K71" s="251"/>
      <c r="L71" s="251"/>
      <c r="M71" s="251"/>
    </row>
    <row r="72" spans="1:13" s="303" customFormat="1" ht="18.75" hidden="1" customHeight="1" x14ac:dyDescent="0.35">
      <c r="A72" s="976"/>
      <c r="B72" s="977"/>
      <c r="C72" s="978"/>
      <c r="D72" s="979"/>
      <c r="E72" s="981"/>
      <c r="F72" s="979"/>
      <c r="G72" s="974"/>
      <c r="H72" s="975"/>
      <c r="I72" s="975"/>
      <c r="J72" s="975"/>
      <c r="K72" s="251"/>
      <c r="L72" s="251"/>
      <c r="M72" s="251"/>
    </row>
    <row r="73" spans="1:13" s="309" customFormat="1" ht="17.399999999999999" x14ac:dyDescent="0.3">
      <c r="A73" s="970"/>
      <c r="B73" s="971" t="s">
        <v>295</v>
      </c>
      <c r="C73" s="972" t="s">
        <v>305</v>
      </c>
      <c r="D73" s="973">
        <f>D45+D36+D32+D13+D50</f>
        <v>0</v>
      </c>
      <c r="E73" s="988" t="s">
        <v>10</v>
      </c>
      <c r="F73" s="973">
        <f>F45+F36+F32+F13+F50</f>
        <v>0</v>
      </c>
      <c r="G73" s="995" t="s">
        <v>535</v>
      </c>
      <c r="H73" s="996">
        <f>SUM(H12:H72)</f>
        <v>0</v>
      </c>
      <c r="I73" s="996">
        <f>SUM(I12:I72)</f>
        <v>0</v>
      </c>
      <c r="J73" s="996">
        <f>SUM(J12:J72)</f>
        <v>0</v>
      </c>
      <c r="K73" s="254"/>
      <c r="L73" s="254">
        <f t="shared" ref="L73:M73" si="8">SUM(L12:L72)</f>
        <v>0</v>
      </c>
      <c r="M73" s="254">
        <f t="shared" si="8"/>
        <v>0</v>
      </c>
    </row>
    <row r="74" spans="1:13" s="303" customFormat="1" x14ac:dyDescent="0.35">
      <c r="A74" s="1252" t="s">
        <v>1041</v>
      </c>
      <c r="B74" s="1252"/>
      <c r="C74" s="1252"/>
      <c r="D74" s="1252"/>
      <c r="E74" s="1252"/>
      <c r="F74" s="1252"/>
      <c r="G74" s="262" t="s">
        <v>1002</v>
      </c>
      <c r="H74" s="302"/>
      <c r="I74" s="302"/>
      <c r="J74" s="302"/>
      <c r="K74" s="251"/>
      <c r="L74" s="251"/>
      <c r="M74" s="251"/>
    </row>
    <row r="75" spans="1:13" s="309" customFormat="1" x14ac:dyDescent="0.35">
      <c r="A75" s="970">
        <v>1</v>
      </c>
      <c r="B75" s="971" t="s">
        <v>369</v>
      </c>
      <c r="C75" s="972" t="s">
        <v>305</v>
      </c>
      <c r="D75" s="973">
        <f>SUM(D77:D93)</f>
        <v>0</v>
      </c>
      <c r="E75" s="972" t="s">
        <v>305</v>
      </c>
      <c r="F75" s="973">
        <f>SUM(F76:F93)</f>
        <v>0</v>
      </c>
      <c r="G75" s="974"/>
      <c r="H75" s="975"/>
      <c r="I75" s="975"/>
      <c r="J75" s="975"/>
      <c r="K75" s="254"/>
      <c r="L75" s="254"/>
      <c r="M75" s="254"/>
    </row>
    <row r="76" spans="1:13" s="303" customFormat="1" x14ac:dyDescent="0.35">
      <c r="A76" s="976"/>
      <c r="B76" s="977" t="s">
        <v>199</v>
      </c>
      <c r="C76" s="978"/>
      <c r="D76" s="979"/>
      <c r="E76" s="980"/>
      <c r="F76" s="979"/>
      <c r="G76" s="974"/>
      <c r="H76" s="975"/>
      <c r="I76" s="975">
        <f t="shared" ref="I76:I93" si="9">F76-H76</f>
        <v>0</v>
      </c>
      <c r="J76" s="975">
        <f>F76-G76</f>
        <v>0</v>
      </c>
      <c r="K76" s="251"/>
      <c r="L76" s="251"/>
      <c r="M76" s="251"/>
    </row>
    <row r="77" spans="1:13" s="303" customFormat="1" hidden="1" x14ac:dyDescent="0.35">
      <c r="A77" s="976"/>
      <c r="B77" s="979" t="s">
        <v>459</v>
      </c>
      <c r="C77" s="978"/>
      <c r="D77" s="979"/>
      <c r="E77" s="980"/>
      <c r="F77" s="979"/>
      <c r="G77" s="974"/>
      <c r="H77" s="975"/>
      <c r="I77" s="975">
        <f t="shared" si="9"/>
        <v>0</v>
      </c>
      <c r="J77" s="975">
        <f t="shared" ref="J77:J93" si="10">F77-G77</f>
        <v>0</v>
      </c>
      <c r="K77" s="251"/>
      <c r="L77" s="251"/>
      <c r="M77" s="251"/>
    </row>
    <row r="78" spans="1:13" s="303" customFormat="1" hidden="1" x14ac:dyDescent="0.35">
      <c r="A78" s="976"/>
      <c r="B78" s="979" t="s">
        <v>460</v>
      </c>
      <c r="C78" s="978"/>
      <c r="D78" s="979"/>
      <c r="E78" s="980"/>
      <c r="F78" s="979"/>
      <c r="G78" s="974"/>
      <c r="H78" s="975"/>
      <c r="I78" s="975">
        <f t="shared" si="9"/>
        <v>0</v>
      </c>
      <c r="J78" s="975">
        <f t="shared" si="10"/>
        <v>0</v>
      </c>
      <c r="K78" s="251"/>
      <c r="L78" s="251"/>
      <c r="M78" s="251"/>
    </row>
    <row r="79" spans="1:13" s="303" customFormat="1" hidden="1" x14ac:dyDescent="0.35">
      <c r="A79" s="976"/>
      <c r="B79" s="979" t="s">
        <v>461</v>
      </c>
      <c r="C79" s="978"/>
      <c r="D79" s="979"/>
      <c r="E79" s="981"/>
      <c r="F79" s="979"/>
      <c r="G79" s="974"/>
      <c r="H79" s="975"/>
      <c r="I79" s="975">
        <f t="shared" si="9"/>
        <v>0</v>
      </c>
      <c r="J79" s="975">
        <f t="shared" si="10"/>
        <v>0</v>
      </c>
      <c r="K79" s="251"/>
      <c r="L79" s="251"/>
      <c r="M79" s="251"/>
    </row>
    <row r="80" spans="1:13" s="303" customFormat="1" hidden="1" x14ac:dyDescent="0.35">
      <c r="A80" s="976"/>
      <c r="B80" s="979" t="s">
        <v>462</v>
      </c>
      <c r="C80" s="978"/>
      <c r="D80" s="979"/>
      <c r="E80" s="981"/>
      <c r="F80" s="979"/>
      <c r="G80" s="982"/>
      <c r="H80" s="975"/>
      <c r="I80" s="975">
        <f t="shared" si="9"/>
        <v>0</v>
      </c>
      <c r="J80" s="975">
        <f t="shared" si="10"/>
        <v>0</v>
      </c>
      <c r="K80" s="251"/>
      <c r="L80" s="251"/>
      <c r="M80" s="251"/>
    </row>
    <row r="81" spans="1:13" s="303" customFormat="1" hidden="1" x14ac:dyDescent="0.35">
      <c r="A81" s="976"/>
      <c r="B81" s="979" t="s">
        <v>463</v>
      </c>
      <c r="C81" s="978"/>
      <c r="D81" s="979"/>
      <c r="E81" s="981"/>
      <c r="F81" s="979"/>
      <c r="G81" s="982"/>
      <c r="H81" s="975"/>
      <c r="I81" s="975">
        <f t="shared" si="9"/>
        <v>0</v>
      </c>
      <c r="J81" s="975">
        <f t="shared" si="10"/>
        <v>0</v>
      </c>
      <c r="K81" s="251"/>
      <c r="L81" s="251"/>
      <c r="M81" s="251"/>
    </row>
    <row r="82" spans="1:13" s="303" customFormat="1" hidden="1" x14ac:dyDescent="0.35">
      <c r="A82" s="976"/>
      <c r="B82" s="979" t="s">
        <v>1018</v>
      </c>
      <c r="C82" s="978"/>
      <c r="D82" s="979"/>
      <c r="E82" s="981"/>
      <c r="F82" s="979"/>
      <c r="G82" s="982"/>
      <c r="H82" s="975"/>
      <c r="I82" s="975">
        <f t="shared" si="9"/>
        <v>0</v>
      </c>
      <c r="J82" s="975">
        <f t="shared" si="10"/>
        <v>0</v>
      </c>
      <c r="K82" s="251"/>
      <c r="L82" s="251"/>
      <c r="M82" s="251"/>
    </row>
    <row r="83" spans="1:13" s="303" customFormat="1" hidden="1" x14ac:dyDescent="0.35">
      <c r="A83" s="976"/>
      <c r="B83" s="979" t="s">
        <v>538</v>
      </c>
      <c r="C83" s="978"/>
      <c r="D83" s="979"/>
      <c r="E83" s="981"/>
      <c r="F83" s="979"/>
      <c r="G83" s="974"/>
      <c r="H83" s="975"/>
      <c r="I83" s="975">
        <f t="shared" si="9"/>
        <v>0</v>
      </c>
      <c r="J83" s="975">
        <f t="shared" si="10"/>
        <v>0</v>
      </c>
      <c r="K83" s="251"/>
      <c r="L83" s="251"/>
      <c r="M83" s="251"/>
    </row>
    <row r="84" spans="1:13" s="303" customFormat="1" hidden="1" x14ac:dyDescent="0.35">
      <c r="A84" s="976"/>
      <c r="B84" s="979" t="s">
        <v>539</v>
      </c>
      <c r="C84" s="978"/>
      <c r="D84" s="979"/>
      <c r="E84" s="981"/>
      <c r="F84" s="979"/>
      <c r="G84" s="982"/>
      <c r="H84" s="975"/>
      <c r="I84" s="975">
        <f t="shared" si="9"/>
        <v>0</v>
      </c>
      <c r="J84" s="975">
        <f t="shared" si="10"/>
        <v>0</v>
      </c>
      <c r="K84" s="251"/>
      <c r="L84" s="251"/>
      <c r="M84" s="251"/>
    </row>
    <row r="85" spans="1:13" s="303" customFormat="1" ht="36" hidden="1" x14ac:dyDescent="0.35">
      <c r="A85" s="976"/>
      <c r="B85" s="979" t="s">
        <v>464</v>
      </c>
      <c r="C85" s="978"/>
      <c r="D85" s="979"/>
      <c r="E85" s="981"/>
      <c r="F85" s="979"/>
      <c r="G85" s="982"/>
      <c r="H85" s="975"/>
      <c r="I85" s="975">
        <f t="shared" si="9"/>
        <v>0</v>
      </c>
      <c r="J85" s="975">
        <f t="shared" si="10"/>
        <v>0</v>
      </c>
      <c r="K85" s="251"/>
      <c r="L85" s="251"/>
      <c r="M85" s="251"/>
    </row>
    <row r="86" spans="1:13" s="303" customFormat="1" hidden="1" x14ac:dyDescent="0.35">
      <c r="A86" s="976"/>
      <c r="B86" s="979" t="s">
        <v>465</v>
      </c>
      <c r="C86" s="978"/>
      <c r="D86" s="979"/>
      <c r="E86" s="981"/>
      <c r="F86" s="979"/>
      <c r="G86" s="982"/>
      <c r="H86" s="975"/>
      <c r="I86" s="975">
        <f t="shared" si="9"/>
        <v>0</v>
      </c>
      <c r="J86" s="975">
        <f t="shared" si="10"/>
        <v>0</v>
      </c>
      <c r="K86" s="251"/>
      <c r="L86" s="251"/>
      <c r="M86" s="251"/>
    </row>
    <row r="87" spans="1:13" s="303" customFormat="1" hidden="1" x14ac:dyDescent="0.35">
      <c r="A87" s="976"/>
      <c r="B87" s="979" t="s">
        <v>467</v>
      </c>
      <c r="C87" s="978"/>
      <c r="D87" s="979"/>
      <c r="E87" s="981"/>
      <c r="F87" s="979"/>
      <c r="G87" s="982"/>
      <c r="H87" s="975"/>
      <c r="I87" s="975">
        <f t="shared" si="9"/>
        <v>0</v>
      </c>
      <c r="J87" s="975">
        <f t="shared" si="10"/>
        <v>0</v>
      </c>
      <c r="K87" s="251"/>
      <c r="L87" s="251"/>
      <c r="M87" s="251"/>
    </row>
    <row r="88" spans="1:13" s="303" customFormat="1" ht="39.75" hidden="1" customHeight="1" x14ac:dyDescent="0.35">
      <c r="A88" s="976"/>
      <c r="B88" s="979" t="s">
        <v>468</v>
      </c>
      <c r="C88" s="978"/>
      <c r="D88" s="979"/>
      <c r="E88" s="981"/>
      <c r="F88" s="979"/>
      <c r="G88" s="974"/>
      <c r="H88" s="975"/>
      <c r="I88" s="975">
        <f t="shared" si="9"/>
        <v>0</v>
      </c>
      <c r="J88" s="975">
        <f t="shared" si="10"/>
        <v>0</v>
      </c>
      <c r="K88" s="251"/>
      <c r="L88" s="251"/>
      <c r="M88" s="251"/>
    </row>
    <row r="89" spans="1:13" s="303" customFormat="1" ht="20.25" hidden="1" customHeight="1" x14ac:dyDescent="0.35">
      <c r="A89" s="976"/>
      <c r="B89" s="977" t="s">
        <v>542</v>
      </c>
      <c r="C89" s="978"/>
      <c r="D89" s="979"/>
      <c r="E89" s="981"/>
      <c r="F89" s="979"/>
      <c r="G89" s="974"/>
      <c r="H89" s="975"/>
      <c r="I89" s="975">
        <f t="shared" si="9"/>
        <v>0</v>
      </c>
      <c r="J89" s="975">
        <f t="shared" si="10"/>
        <v>0</v>
      </c>
      <c r="K89" s="251"/>
      <c r="L89" s="251"/>
      <c r="M89" s="251"/>
    </row>
    <row r="90" spans="1:13" s="303" customFormat="1" ht="22.5" hidden="1" customHeight="1" x14ac:dyDescent="0.35">
      <c r="A90" s="976"/>
      <c r="B90" s="977" t="s">
        <v>543</v>
      </c>
      <c r="C90" s="978"/>
      <c r="D90" s="979"/>
      <c r="E90" s="981"/>
      <c r="F90" s="979"/>
      <c r="G90" s="974"/>
      <c r="H90" s="975"/>
      <c r="I90" s="975">
        <f t="shared" si="9"/>
        <v>0</v>
      </c>
      <c r="J90" s="975">
        <f t="shared" si="10"/>
        <v>0</v>
      </c>
      <c r="K90" s="251"/>
      <c r="L90" s="251"/>
      <c r="M90" s="251"/>
    </row>
    <row r="91" spans="1:13" s="303" customFormat="1" ht="22.5" hidden="1" customHeight="1" x14ac:dyDescent="0.35">
      <c r="A91" s="976"/>
      <c r="B91" s="977"/>
      <c r="C91" s="978"/>
      <c r="D91" s="979"/>
      <c r="E91" s="981"/>
      <c r="F91" s="979"/>
      <c r="G91" s="974"/>
      <c r="H91" s="975"/>
      <c r="I91" s="975">
        <f t="shared" si="9"/>
        <v>0</v>
      </c>
      <c r="J91" s="975">
        <f t="shared" si="10"/>
        <v>0</v>
      </c>
      <c r="K91" s="251"/>
      <c r="L91" s="251"/>
      <c r="M91" s="251"/>
    </row>
    <row r="92" spans="1:13" s="303" customFormat="1" ht="22.5" hidden="1" customHeight="1" x14ac:dyDescent="0.35">
      <c r="A92" s="976"/>
      <c r="B92" s="977"/>
      <c r="C92" s="978"/>
      <c r="D92" s="979"/>
      <c r="E92" s="981"/>
      <c r="F92" s="979"/>
      <c r="G92" s="974"/>
      <c r="H92" s="975"/>
      <c r="I92" s="975">
        <f t="shared" si="9"/>
        <v>0</v>
      </c>
      <c r="J92" s="975">
        <f t="shared" si="10"/>
        <v>0</v>
      </c>
      <c r="K92" s="251"/>
      <c r="L92" s="251"/>
      <c r="M92" s="251"/>
    </row>
    <row r="93" spans="1:13" s="303" customFormat="1" hidden="1" x14ac:dyDescent="0.35">
      <c r="A93" s="976"/>
      <c r="B93" s="977"/>
      <c r="C93" s="978"/>
      <c r="D93" s="979"/>
      <c r="E93" s="981"/>
      <c r="F93" s="979"/>
      <c r="G93" s="974"/>
      <c r="H93" s="975"/>
      <c r="I93" s="975">
        <f t="shared" si="9"/>
        <v>0</v>
      </c>
      <c r="J93" s="975">
        <f t="shared" si="10"/>
        <v>0</v>
      </c>
      <c r="K93" s="251"/>
      <c r="L93" s="251"/>
      <c r="M93" s="251"/>
    </row>
    <row r="94" spans="1:13" s="303" customFormat="1" hidden="1" x14ac:dyDescent="0.35">
      <c r="A94" s="983">
        <v>2</v>
      </c>
      <c r="B94" s="984" t="s">
        <v>370</v>
      </c>
      <c r="C94" s="985" t="s">
        <v>305</v>
      </c>
      <c r="D94" s="986">
        <f>SUM(D96:D97)</f>
        <v>0</v>
      </c>
      <c r="E94" s="987" t="s">
        <v>305</v>
      </c>
      <c r="F94" s="986">
        <f>SUM(F95:F97)</f>
        <v>0</v>
      </c>
      <c r="G94" s="974"/>
      <c r="H94" s="975"/>
      <c r="I94" s="975"/>
      <c r="J94" s="975"/>
      <c r="K94" s="254"/>
      <c r="L94" s="254"/>
      <c r="M94" s="254"/>
    </row>
    <row r="95" spans="1:13" s="303" customFormat="1" hidden="1" x14ac:dyDescent="0.35">
      <c r="A95" s="976"/>
      <c r="B95" s="977" t="s">
        <v>199</v>
      </c>
      <c r="C95" s="978"/>
      <c r="D95" s="979"/>
      <c r="E95" s="980"/>
      <c r="F95" s="979"/>
      <c r="G95" s="974"/>
      <c r="H95" s="975"/>
      <c r="I95" s="975">
        <f>F95-H95</f>
        <v>0</v>
      </c>
      <c r="J95" s="975">
        <f t="shared" ref="J95:J97" si="11">F95-G95</f>
        <v>0</v>
      </c>
      <c r="K95" s="251"/>
      <c r="L95" s="251"/>
      <c r="M95" s="251"/>
    </row>
    <row r="96" spans="1:13" s="303" customFormat="1" ht="21" hidden="1" customHeight="1" x14ac:dyDescent="0.35">
      <c r="A96" s="976"/>
      <c r="B96" s="977"/>
      <c r="C96" s="978"/>
      <c r="D96" s="979" t="s">
        <v>371</v>
      </c>
      <c r="E96" s="980"/>
      <c r="F96" s="979"/>
      <c r="G96" s="974"/>
      <c r="H96" s="975"/>
      <c r="I96" s="975">
        <f>F96-H96</f>
        <v>0</v>
      </c>
      <c r="J96" s="975">
        <f t="shared" si="11"/>
        <v>0</v>
      </c>
      <c r="K96" s="251"/>
      <c r="L96" s="251"/>
      <c r="M96" s="251"/>
    </row>
    <row r="97" spans="1:13" s="303" customFormat="1" hidden="1" x14ac:dyDescent="0.35">
      <c r="A97" s="976"/>
      <c r="B97" s="977"/>
      <c r="C97" s="978"/>
      <c r="D97" s="979"/>
      <c r="E97" s="980"/>
      <c r="F97" s="979"/>
      <c r="G97" s="974"/>
      <c r="H97" s="975"/>
      <c r="I97" s="975">
        <f>F97-H97</f>
        <v>0</v>
      </c>
      <c r="J97" s="975">
        <f t="shared" si="11"/>
        <v>0</v>
      </c>
      <c r="K97" s="251"/>
      <c r="L97" s="251"/>
      <c r="M97" s="251"/>
    </row>
    <row r="98" spans="1:13" s="309" customFormat="1" hidden="1" x14ac:dyDescent="0.35">
      <c r="A98" s="970">
        <v>3</v>
      </c>
      <c r="B98" s="971" t="s">
        <v>372</v>
      </c>
      <c r="C98" s="972" t="s">
        <v>305</v>
      </c>
      <c r="D98" s="973">
        <f>SUM(D100:D111)</f>
        <v>0</v>
      </c>
      <c r="E98" s="988" t="s">
        <v>305</v>
      </c>
      <c r="F98" s="973">
        <f>SUM(F99:F106)</f>
        <v>0</v>
      </c>
      <c r="G98" s="974"/>
      <c r="H98" s="975"/>
      <c r="I98" s="975"/>
      <c r="J98" s="975"/>
      <c r="K98" s="254"/>
      <c r="L98" s="254"/>
      <c r="M98" s="254"/>
    </row>
    <row r="99" spans="1:13" s="303" customFormat="1" hidden="1" x14ac:dyDescent="0.35">
      <c r="A99" s="976"/>
      <c r="B99" s="977" t="s">
        <v>199</v>
      </c>
      <c r="C99" s="978"/>
      <c r="D99" s="979"/>
      <c r="E99" s="980"/>
      <c r="F99" s="979"/>
      <c r="G99" s="974"/>
      <c r="H99" s="975"/>
      <c r="I99" s="975">
        <f t="shared" ref="I99:I106" si="12">F99-H99</f>
        <v>0</v>
      </c>
      <c r="J99" s="975">
        <f t="shared" ref="J99:J106" si="13">F99-G99</f>
        <v>0</v>
      </c>
      <c r="K99" s="251"/>
      <c r="L99" s="251"/>
      <c r="M99" s="251"/>
    </row>
    <row r="100" spans="1:13" s="303" customFormat="1" ht="23.4" hidden="1" customHeight="1" x14ac:dyDescent="0.35">
      <c r="A100" s="976"/>
      <c r="B100" s="989" t="s">
        <v>547</v>
      </c>
      <c r="C100" s="978"/>
      <c r="D100" s="979"/>
      <c r="E100" s="980"/>
      <c r="F100" s="979"/>
      <c r="G100" s="974"/>
      <c r="H100" s="975"/>
      <c r="I100" s="975">
        <f t="shared" si="12"/>
        <v>0</v>
      </c>
      <c r="J100" s="975">
        <f t="shared" si="13"/>
        <v>0</v>
      </c>
      <c r="K100" s="251"/>
      <c r="L100" s="251"/>
      <c r="M100" s="251"/>
    </row>
    <row r="101" spans="1:13" s="303" customFormat="1" ht="23.4" hidden="1" customHeight="1" x14ac:dyDescent="0.35">
      <c r="A101" s="976"/>
      <c r="B101" s="989" t="s">
        <v>549</v>
      </c>
      <c r="C101" s="978"/>
      <c r="D101" s="979"/>
      <c r="E101" s="980"/>
      <c r="F101" s="979"/>
      <c r="G101" s="974"/>
      <c r="H101" s="975"/>
      <c r="I101" s="975">
        <f t="shared" si="12"/>
        <v>0</v>
      </c>
      <c r="J101" s="975">
        <f t="shared" si="13"/>
        <v>0</v>
      </c>
      <c r="K101" s="251"/>
      <c r="L101" s="251"/>
      <c r="M101" s="251"/>
    </row>
    <row r="102" spans="1:13" s="303" customFormat="1" ht="23.4" hidden="1" customHeight="1" x14ac:dyDescent="0.35">
      <c r="A102" s="976"/>
      <c r="B102" s="989"/>
      <c r="C102" s="978"/>
      <c r="D102" s="979"/>
      <c r="E102" s="980"/>
      <c r="F102" s="979"/>
      <c r="G102" s="974"/>
      <c r="H102" s="975"/>
      <c r="I102" s="975">
        <f t="shared" si="12"/>
        <v>0</v>
      </c>
      <c r="J102" s="975">
        <f t="shared" si="13"/>
        <v>0</v>
      </c>
      <c r="K102" s="251"/>
      <c r="L102" s="251"/>
      <c r="M102" s="251"/>
    </row>
    <row r="103" spans="1:13" s="303" customFormat="1" ht="23.4" hidden="1" customHeight="1" x14ac:dyDescent="0.35">
      <c r="A103" s="976"/>
      <c r="B103" s="989"/>
      <c r="C103" s="978"/>
      <c r="D103" s="979"/>
      <c r="E103" s="980"/>
      <c r="F103" s="979"/>
      <c r="G103" s="974"/>
      <c r="H103" s="975"/>
      <c r="I103" s="975">
        <f t="shared" si="12"/>
        <v>0</v>
      </c>
      <c r="J103" s="975">
        <f t="shared" si="13"/>
        <v>0</v>
      </c>
      <c r="K103" s="251"/>
      <c r="L103" s="251"/>
      <c r="M103" s="251"/>
    </row>
    <row r="104" spans="1:13" s="303" customFormat="1" ht="23.4" hidden="1" customHeight="1" x14ac:dyDescent="0.35">
      <c r="A104" s="976"/>
      <c r="B104" s="989"/>
      <c r="C104" s="978"/>
      <c r="D104" s="979"/>
      <c r="E104" s="980"/>
      <c r="F104" s="979"/>
      <c r="G104" s="974"/>
      <c r="H104" s="975"/>
      <c r="I104" s="975">
        <f t="shared" si="12"/>
        <v>0</v>
      </c>
      <c r="J104" s="975">
        <f t="shared" si="13"/>
        <v>0</v>
      </c>
      <c r="K104" s="251"/>
      <c r="L104" s="251"/>
      <c r="M104" s="251"/>
    </row>
    <row r="105" spans="1:13" s="303" customFormat="1" ht="23.4" hidden="1" customHeight="1" x14ac:dyDescent="0.35">
      <c r="A105" s="976"/>
      <c r="B105" s="989"/>
      <c r="C105" s="978"/>
      <c r="D105" s="979"/>
      <c r="E105" s="980"/>
      <c r="F105" s="979"/>
      <c r="G105" s="974"/>
      <c r="H105" s="975"/>
      <c r="I105" s="975">
        <f t="shared" si="12"/>
        <v>0</v>
      </c>
      <c r="J105" s="975">
        <f t="shared" si="13"/>
        <v>0</v>
      </c>
      <c r="K105" s="251"/>
      <c r="L105" s="251"/>
      <c r="M105" s="251"/>
    </row>
    <row r="106" spans="1:13" s="303" customFormat="1" ht="24" hidden="1" customHeight="1" x14ac:dyDescent="0.35">
      <c r="A106" s="976"/>
      <c r="B106" s="990"/>
      <c r="C106" s="978"/>
      <c r="D106" s="979"/>
      <c r="E106" s="980"/>
      <c r="F106" s="979"/>
      <c r="G106" s="974"/>
      <c r="H106" s="975"/>
      <c r="I106" s="975">
        <f t="shared" si="12"/>
        <v>0</v>
      </c>
      <c r="J106" s="975">
        <f t="shared" si="13"/>
        <v>0</v>
      </c>
      <c r="K106" s="251"/>
      <c r="L106" s="251"/>
      <c r="M106" s="251"/>
    </row>
    <row r="107" spans="1:13" s="309" customFormat="1" ht="20.25" customHeight="1" x14ac:dyDescent="0.35">
      <c r="A107" s="970">
        <v>4</v>
      </c>
      <c r="B107" s="971" t="s">
        <v>373</v>
      </c>
      <c r="C107" s="972" t="s">
        <v>305</v>
      </c>
      <c r="D107" s="973">
        <f>SUM(D111:D111)</f>
        <v>0</v>
      </c>
      <c r="E107" s="988" t="s">
        <v>305</v>
      </c>
      <c r="F107" s="973">
        <f>SUM(F108:F111)</f>
        <v>36994.870000000003</v>
      </c>
      <c r="G107" s="974"/>
      <c r="H107" s="975"/>
      <c r="I107" s="975"/>
      <c r="J107" s="975"/>
      <c r="K107" s="254"/>
      <c r="L107" s="254"/>
      <c r="M107" s="254"/>
    </row>
    <row r="108" spans="1:13" s="303" customFormat="1" x14ac:dyDescent="0.35">
      <c r="A108" s="976"/>
      <c r="B108" s="989" t="s">
        <v>199</v>
      </c>
      <c r="C108" s="978"/>
      <c r="D108" s="979"/>
      <c r="E108" s="980"/>
      <c r="F108" s="979"/>
      <c r="G108" s="974"/>
      <c r="H108" s="975"/>
      <c r="I108" s="975">
        <f>F108-H108</f>
        <v>0</v>
      </c>
      <c r="J108" s="975">
        <f t="shared" ref="J108:J111" si="14">F108-G108</f>
        <v>0</v>
      </c>
      <c r="K108" s="251"/>
      <c r="L108" s="251"/>
      <c r="M108" s="251"/>
    </row>
    <row r="109" spans="1:13" s="303" customFormat="1" x14ac:dyDescent="0.35">
      <c r="A109" s="976"/>
      <c r="B109" s="991" t="s">
        <v>469</v>
      </c>
      <c r="C109" s="978"/>
      <c r="D109" s="979"/>
      <c r="E109" s="980"/>
      <c r="F109" s="979">
        <f>36994.87</f>
        <v>36994.870000000003</v>
      </c>
      <c r="G109" s="974"/>
      <c r="H109" s="975"/>
      <c r="I109" s="975">
        <f>F109-H109</f>
        <v>36994.870000000003</v>
      </c>
      <c r="J109" s="975">
        <f t="shared" si="14"/>
        <v>36994.870000000003</v>
      </c>
      <c r="K109" s="251"/>
      <c r="L109" s="251"/>
      <c r="M109" s="251"/>
    </row>
    <row r="110" spans="1:13" s="303" customFormat="1" x14ac:dyDescent="0.35">
      <c r="A110" s="976"/>
      <c r="B110" s="989"/>
      <c r="C110" s="978"/>
      <c r="D110" s="979"/>
      <c r="E110" s="980"/>
      <c r="F110" s="979"/>
      <c r="G110" s="974"/>
      <c r="H110" s="975"/>
      <c r="I110" s="975">
        <f>F110-H110</f>
        <v>0</v>
      </c>
      <c r="J110" s="975">
        <f t="shared" si="14"/>
        <v>0</v>
      </c>
      <c r="K110" s="251"/>
      <c r="L110" s="251"/>
      <c r="M110" s="251"/>
    </row>
    <row r="111" spans="1:13" s="303" customFormat="1" x14ac:dyDescent="0.35">
      <c r="A111" s="976"/>
      <c r="B111" s="989"/>
      <c r="C111" s="978"/>
      <c r="D111" s="979"/>
      <c r="E111" s="980"/>
      <c r="F111" s="979"/>
      <c r="G111" s="974"/>
      <c r="H111" s="975"/>
      <c r="I111" s="975">
        <f>F111-H111</f>
        <v>0</v>
      </c>
      <c r="J111" s="975">
        <f t="shared" si="14"/>
        <v>0</v>
      </c>
      <c r="K111" s="251"/>
      <c r="L111" s="251"/>
      <c r="M111" s="251"/>
    </row>
    <row r="112" spans="1:13" s="303" customFormat="1" ht="19.5" hidden="1" customHeight="1" x14ac:dyDescent="0.35">
      <c r="A112" s="970">
        <v>5</v>
      </c>
      <c r="B112" s="971" t="s">
        <v>374</v>
      </c>
      <c r="C112" s="972" t="s">
        <v>305</v>
      </c>
      <c r="D112" s="973">
        <f>SUM(D113:D134)</f>
        <v>0</v>
      </c>
      <c r="E112" s="988" t="s">
        <v>305</v>
      </c>
      <c r="F112" s="973">
        <f>SUM(F113:F134)</f>
        <v>0</v>
      </c>
      <c r="G112" s="974"/>
      <c r="H112" s="975"/>
      <c r="I112" s="975"/>
      <c r="J112" s="975"/>
      <c r="K112" s="251"/>
      <c r="L112" s="251"/>
      <c r="M112" s="251"/>
    </row>
    <row r="113" spans="1:13" s="303" customFormat="1" hidden="1" x14ac:dyDescent="0.35">
      <c r="A113" s="992"/>
      <c r="B113" s="993" t="s">
        <v>199</v>
      </c>
      <c r="C113" s="978"/>
      <c r="D113" s="979"/>
      <c r="E113" s="981"/>
      <c r="F113" s="979"/>
      <c r="G113" s="974"/>
      <c r="H113" s="975"/>
      <c r="I113" s="975">
        <f t="shared" ref="I113:I133" si="15">F113-H113</f>
        <v>0</v>
      </c>
      <c r="J113" s="975">
        <f t="shared" ref="J113:J133" si="16">F113-G113</f>
        <v>0</v>
      </c>
      <c r="K113" s="251"/>
      <c r="L113" s="251"/>
      <c r="M113" s="251"/>
    </row>
    <row r="114" spans="1:13" s="303" customFormat="1" hidden="1" x14ac:dyDescent="0.35">
      <c r="A114" s="976"/>
      <c r="B114" s="979" t="s">
        <v>470</v>
      </c>
      <c r="C114" s="978"/>
      <c r="D114" s="979"/>
      <c r="E114" s="981"/>
      <c r="F114" s="979"/>
      <c r="G114" s="974"/>
      <c r="H114" s="975"/>
      <c r="I114" s="975">
        <f t="shared" si="15"/>
        <v>0</v>
      </c>
      <c r="J114" s="975">
        <f t="shared" si="16"/>
        <v>0</v>
      </c>
      <c r="K114" s="251"/>
      <c r="L114" s="251"/>
      <c r="M114" s="251"/>
    </row>
    <row r="115" spans="1:13" s="303" customFormat="1" hidden="1" x14ac:dyDescent="0.35">
      <c r="A115" s="976"/>
      <c r="B115" s="979" t="s">
        <v>471</v>
      </c>
      <c r="C115" s="978"/>
      <c r="D115" s="979"/>
      <c r="E115" s="981"/>
      <c r="F115" s="979"/>
      <c r="G115" s="974"/>
      <c r="H115" s="975"/>
      <c r="I115" s="975">
        <f t="shared" si="15"/>
        <v>0</v>
      </c>
      <c r="J115" s="975">
        <f t="shared" si="16"/>
        <v>0</v>
      </c>
      <c r="K115" s="251"/>
      <c r="L115" s="251"/>
      <c r="M115" s="251"/>
    </row>
    <row r="116" spans="1:13" s="303" customFormat="1" hidden="1" x14ac:dyDescent="0.35">
      <c r="A116" s="976"/>
      <c r="B116" s="979" t="s">
        <v>472</v>
      </c>
      <c r="C116" s="978"/>
      <c r="D116" s="979"/>
      <c r="E116" s="981"/>
      <c r="F116" s="979"/>
      <c r="G116" s="974"/>
      <c r="H116" s="975"/>
      <c r="I116" s="975">
        <f t="shared" si="15"/>
        <v>0</v>
      </c>
      <c r="J116" s="975">
        <f t="shared" si="16"/>
        <v>0</v>
      </c>
      <c r="K116" s="251"/>
      <c r="L116" s="251"/>
      <c r="M116" s="251"/>
    </row>
    <row r="117" spans="1:13" s="303" customFormat="1" hidden="1" x14ac:dyDescent="0.35">
      <c r="A117" s="976"/>
      <c r="B117" s="979" t="s">
        <v>473</v>
      </c>
      <c r="C117" s="978"/>
      <c r="D117" s="979"/>
      <c r="E117" s="981"/>
      <c r="F117" s="979"/>
      <c r="G117" s="974"/>
      <c r="H117" s="975"/>
      <c r="I117" s="975">
        <f t="shared" si="15"/>
        <v>0</v>
      </c>
      <c r="J117" s="975">
        <f t="shared" si="16"/>
        <v>0</v>
      </c>
      <c r="K117" s="251"/>
      <c r="L117" s="251"/>
      <c r="M117" s="251"/>
    </row>
    <row r="118" spans="1:13" s="303" customFormat="1" hidden="1" x14ac:dyDescent="0.35">
      <c r="A118" s="976"/>
      <c r="B118" s="979" t="s">
        <v>475</v>
      </c>
      <c r="C118" s="978"/>
      <c r="D118" s="979"/>
      <c r="E118" s="981"/>
      <c r="F118" s="979"/>
      <c r="G118" s="974"/>
      <c r="H118" s="975"/>
      <c r="I118" s="975">
        <f t="shared" si="15"/>
        <v>0</v>
      </c>
      <c r="J118" s="975">
        <f t="shared" si="16"/>
        <v>0</v>
      </c>
      <c r="K118" s="251"/>
      <c r="L118" s="251"/>
      <c r="M118" s="251"/>
    </row>
    <row r="119" spans="1:13" s="303" customFormat="1" hidden="1" x14ac:dyDescent="0.35">
      <c r="A119" s="976"/>
      <c r="B119" s="991" t="s">
        <v>474</v>
      </c>
      <c r="C119" s="978"/>
      <c r="D119" s="979"/>
      <c r="E119" s="981"/>
      <c r="F119" s="979"/>
      <c r="G119" s="974"/>
      <c r="H119" s="975"/>
      <c r="I119" s="975">
        <f t="shared" si="15"/>
        <v>0</v>
      </c>
      <c r="J119" s="975">
        <f t="shared" si="16"/>
        <v>0</v>
      </c>
      <c r="K119" s="251"/>
      <c r="L119" s="251"/>
      <c r="M119" s="251"/>
    </row>
    <row r="120" spans="1:13" s="303" customFormat="1" hidden="1" x14ac:dyDescent="0.35">
      <c r="A120" s="976"/>
      <c r="B120" s="979" t="s">
        <v>477</v>
      </c>
      <c r="C120" s="978"/>
      <c r="D120" s="979"/>
      <c r="E120" s="981"/>
      <c r="F120" s="979"/>
      <c r="G120" s="974"/>
      <c r="H120" s="975"/>
      <c r="I120" s="975">
        <f t="shared" si="15"/>
        <v>0</v>
      </c>
      <c r="J120" s="975">
        <f t="shared" si="16"/>
        <v>0</v>
      </c>
      <c r="K120" s="251"/>
      <c r="L120" s="251"/>
      <c r="M120" s="251"/>
    </row>
    <row r="121" spans="1:13" s="303" customFormat="1" hidden="1" x14ac:dyDescent="0.35">
      <c r="A121" s="976"/>
      <c r="B121" s="979" t="s">
        <v>476</v>
      </c>
      <c r="C121" s="978"/>
      <c r="D121" s="979"/>
      <c r="E121" s="981"/>
      <c r="F121" s="979"/>
      <c r="G121" s="974"/>
      <c r="H121" s="975"/>
      <c r="I121" s="975">
        <f t="shared" si="15"/>
        <v>0</v>
      </c>
      <c r="J121" s="975">
        <f t="shared" si="16"/>
        <v>0</v>
      </c>
      <c r="K121" s="251"/>
      <c r="L121" s="251"/>
      <c r="M121" s="251"/>
    </row>
    <row r="122" spans="1:13" s="303" customFormat="1" hidden="1" x14ac:dyDescent="0.35">
      <c r="A122" s="976"/>
      <c r="B122" s="979" t="s">
        <v>544</v>
      </c>
      <c r="C122" s="978"/>
      <c r="D122" s="979"/>
      <c r="E122" s="981"/>
      <c r="F122" s="979"/>
      <c r="G122" s="974"/>
      <c r="H122" s="975"/>
      <c r="I122" s="975">
        <f t="shared" si="15"/>
        <v>0</v>
      </c>
      <c r="J122" s="975">
        <f t="shared" si="16"/>
        <v>0</v>
      </c>
      <c r="K122" s="251"/>
      <c r="L122" s="251"/>
      <c r="M122" s="251"/>
    </row>
    <row r="123" spans="1:13" s="303" customFormat="1" hidden="1" x14ac:dyDescent="0.35">
      <c r="A123" s="976"/>
      <c r="B123" s="979" t="s">
        <v>545</v>
      </c>
      <c r="C123" s="978"/>
      <c r="D123" s="979"/>
      <c r="E123" s="981"/>
      <c r="F123" s="979"/>
      <c r="G123" s="974"/>
      <c r="H123" s="975"/>
      <c r="I123" s="975">
        <f t="shared" si="15"/>
        <v>0</v>
      </c>
      <c r="J123" s="975">
        <f t="shared" si="16"/>
        <v>0</v>
      </c>
      <c r="K123" s="251"/>
      <c r="L123" s="251"/>
      <c r="M123" s="251"/>
    </row>
    <row r="124" spans="1:13" s="303" customFormat="1" hidden="1" x14ac:dyDescent="0.35">
      <c r="A124" s="976"/>
      <c r="B124" s="979" t="s">
        <v>546</v>
      </c>
      <c r="C124" s="978"/>
      <c r="D124" s="979"/>
      <c r="E124" s="981"/>
      <c r="F124" s="979"/>
      <c r="G124" s="974"/>
      <c r="H124" s="975"/>
      <c r="I124" s="975">
        <f t="shared" si="15"/>
        <v>0</v>
      </c>
      <c r="J124" s="975">
        <f t="shared" si="16"/>
        <v>0</v>
      </c>
      <c r="K124" s="251"/>
      <c r="L124" s="251"/>
      <c r="M124" s="251"/>
    </row>
    <row r="125" spans="1:13" s="303" customFormat="1" hidden="1" x14ac:dyDescent="0.35">
      <c r="A125" s="976"/>
      <c r="B125" s="977" t="s">
        <v>548</v>
      </c>
      <c r="C125" s="978"/>
      <c r="D125" s="979"/>
      <c r="E125" s="981"/>
      <c r="F125" s="979"/>
      <c r="G125" s="974"/>
      <c r="H125" s="975"/>
      <c r="I125" s="975">
        <f t="shared" si="15"/>
        <v>0</v>
      </c>
      <c r="J125" s="975">
        <f t="shared" si="16"/>
        <v>0</v>
      </c>
      <c r="K125" s="251"/>
      <c r="L125" s="251"/>
      <c r="M125" s="251"/>
    </row>
    <row r="126" spans="1:13" s="303" customFormat="1" hidden="1" x14ac:dyDescent="0.35">
      <c r="A126" s="976"/>
      <c r="B126" s="977"/>
      <c r="C126" s="978"/>
      <c r="D126" s="979"/>
      <c r="E126" s="981"/>
      <c r="F126" s="979"/>
      <c r="G126" s="974"/>
      <c r="H126" s="975"/>
      <c r="I126" s="975">
        <f t="shared" si="15"/>
        <v>0</v>
      </c>
      <c r="J126" s="975">
        <f t="shared" si="16"/>
        <v>0</v>
      </c>
      <c r="K126" s="251"/>
      <c r="L126" s="251"/>
      <c r="M126" s="251"/>
    </row>
    <row r="127" spans="1:13" s="303" customFormat="1" hidden="1" x14ac:dyDescent="0.35">
      <c r="A127" s="976"/>
      <c r="B127" s="977"/>
      <c r="C127" s="978"/>
      <c r="D127" s="979"/>
      <c r="E127" s="981"/>
      <c r="F127" s="979"/>
      <c r="G127" s="974"/>
      <c r="H127" s="975"/>
      <c r="I127" s="975">
        <f t="shared" si="15"/>
        <v>0</v>
      </c>
      <c r="J127" s="975">
        <f t="shared" si="16"/>
        <v>0</v>
      </c>
      <c r="K127" s="251"/>
      <c r="L127" s="251"/>
      <c r="M127" s="251"/>
    </row>
    <row r="128" spans="1:13" s="303" customFormat="1" hidden="1" x14ac:dyDescent="0.35">
      <c r="A128" s="976"/>
      <c r="B128" s="977"/>
      <c r="C128" s="978"/>
      <c r="D128" s="979"/>
      <c r="E128" s="981"/>
      <c r="F128" s="979"/>
      <c r="G128" s="974"/>
      <c r="H128" s="975"/>
      <c r="I128" s="975">
        <f t="shared" si="15"/>
        <v>0</v>
      </c>
      <c r="J128" s="975">
        <f t="shared" si="16"/>
        <v>0</v>
      </c>
      <c r="K128" s="251"/>
      <c r="L128" s="251"/>
      <c r="M128" s="251"/>
    </row>
    <row r="129" spans="1:13" s="303" customFormat="1" hidden="1" x14ac:dyDescent="0.35">
      <c r="A129" s="976"/>
      <c r="B129" s="977"/>
      <c r="C129" s="978"/>
      <c r="D129" s="979"/>
      <c r="E129" s="981"/>
      <c r="F129" s="979"/>
      <c r="G129" s="974"/>
      <c r="H129" s="975"/>
      <c r="I129" s="975">
        <f t="shared" si="15"/>
        <v>0</v>
      </c>
      <c r="J129" s="975">
        <f t="shared" si="16"/>
        <v>0</v>
      </c>
      <c r="K129" s="251"/>
      <c r="L129" s="251"/>
      <c r="M129" s="251"/>
    </row>
    <row r="130" spans="1:13" s="303" customFormat="1" hidden="1" x14ac:dyDescent="0.35">
      <c r="A130" s="976"/>
      <c r="B130" s="977"/>
      <c r="C130" s="978"/>
      <c r="D130" s="979"/>
      <c r="E130" s="981"/>
      <c r="F130" s="979"/>
      <c r="G130" s="974"/>
      <c r="H130" s="975"/>
      <c r="I130" s="975">
        <f t="shared" si="15"/>
        <v>0</v>
      </c>
      <c r="J130" s="975">
        <f t="shared" si="16"/>
        <v>0</v>
      </c>
      <c r="K130" s="251"/>
      <c r="L130" s="251"/>
      <c r="M130" s="251"/>
    </row>
    <row r="131" spans="1:13" s="303" customFormat="1" hidden="1" x14ac:dyDescent="0.35">
      <c r="A131" s="976"/>
      <c r="B131" s="977"/>
      <c r="C131" s="978"/>
      <c r="D131" s="979"/>
      <c r="E131" s="981"/>
      <c r="F131" s="979"/>
      <c r="G131" s="974"/>
      <c r="H131" s="975"/>
      <c r="I131" s="975">
        <f t="shared" si="15"/>
        <v>0</v>
      </c>
      <c r="J131" s="975">
        <f t="shared" si="16"/>
        <v>0</v>
      </c>
      <c r="K131" s="251"/>
      <c r="L131" s="251"/>
      <c r="M131" s="251"/>
    </row>
    <row r="132" spans="1:13" s="303" customFormat="1" hidden="1" x14ac:dyDescent="0.35">
      <c r="A132" s="976"/>
      <c r="B132" s="989"/>
      <c r="C132" s="978"/>
      <c r="D132" s="979"/>
      <c r="E132" s="981"/>
      <c r="F132" s="994"/>
      <c r="G132" s="974"/>
      <c r="H132" s="975"/>
      <c r="I132" s="975">
        <f t="shared" si="15"/>
        <v>0</v>
      </c>
      <c r="J132" s="975">
        <f t="shared" si="16"/>
        <v>0</v>
      </c>
      <c r="K132" s="251"/>
      <c r="L132" s="251"/>
      <c r="M132" s="251"/>
    </row>
    <row r="133" spans="1:13" s="303" customFormat="1" x14ac:dyDescent="0.35">
      <c r="A133" s="976"/>
      <c r="B133" s="977"/>
      <c r="C133" s="978"/>
      <c r="D133" s="979"/>
      <c r="E133" s="981"/>
      <c r="F133" s="979"/>
      <c r="G133" s="974"/>
      <c r="H133" s="975"/>
      <c r="I133" s="975">
        <f t="shared" si="15"/>
        <v>0</v>
      </c>
      <c r="J133" s="975">
        <f t="shared" si="16"/>
        <v>0</v>
      </c>
      <c r="K133" s="251"/>
      <c r="L133" s="251"/>
      <c r="M133" s="251"/>
    </row>
    <row r="134" spans="1:13" s="303" customFormat="1" ht="18.75" customHeight="1" x14ac:dyDescent="0.35">
      <c r="A134" s="976"/>
      <c r="B134" s="977"/>
      <c r="C134" s="978"/>
      <c r="D134" s="979"/>
      <c r="E134" s="981"/>
      <c r="F134" s="979"/>
      <c r="G134" s="974"/>
      <c r="H134" s="975"/>
      <c r="I134" s="975"/>
      <c r="J134" s="975"/>
      <c r="K134" s="251"/>
      <c r="L134" s="251"/>
      <c r="M134" s="251"/>
    </row>
    <row r="135" spans="1:13" s="309" customFormat="1" ht="17.399999999999999" x14ac:dyDescent="0.3">
      <c r="A135" s="970"/>
      <c r="B135" s="971" t="s">
        <v>295</v>
      </c>
      <c r="C135" s="972" t="s">
        <v>305</v>
      </c>
      <c r="D135" s="973">
        <f>D107+D98+D94+D75+D112</f>
        <v>0</v>
      </c>
      <c r="E135" s="988" t="s">
        <v>10</v>
      </c>
      <c r="F135" s="973">
        <f>F107+F98+F94+F75+F112</f>
        <v>36994.870000000003</v>
      </c>
      <c r="G135" s="995" t="s">
        <v>536</v>
      </c>
      <c r="H135" s="996">
        <f>SUM(H74:H134)</f>
        <v>0</v>
      </c>
      <c r="I135" s="996">
        <f>SUM(I74:I134)</f>
        <v>36994.870000000003</v>
      </c>
      <c r="J135" s="996">
        <f>SUM(J74:J134)</f>
        <v>36994.870000000003</v>
      </c>
      <c r="K135" s="254"/>
      <c r="L135" s="254">
        <f t="shared" ref="L135:M135" si="17">SUM(L74:L134)</f>
        <v>0</v>
      </c>
      <c r="M135" s="254">
        <f t="shared" si="17"/>
        <v>0</v>
      </c>
    </row>
    <row r="136" spans="1:13" s="303" customFormat="1" x14ac:dyDescent="0.35">
      <c r="G136" s="296" t="s">
        <v>457</v>
      </c>
      <c r="H136" s="997">
        <f>H73+H135</f>
        <v>0</v>
      </c>
      <c r="I136" s="997">
        <f t="shared" ref="I136:J136" si="18">I73+I135</f>
        <v>36994.870000000003</v>
      </c>
      <c r="J136" s="997">
        <f t="shared" si="18"/>
        <v>36994.870000000003</v>
      </c>
      <c r="K136" s="251"/>
      <c r="L136" s="254">
        <f>L73+L135</f>
        <v>0</v>
      </c>
      <c r="M136" s="254">
        <f>M73+M135</f>
        <v>0</v>
      </c>
    </row>
    <row r="139" spans="1:13" s="962" customFormat="1" ht="23.25" customHeight="1" x14ac:dyDescent="0.3">
      <c r="A139" s="961" t="s">
        <v>671</v>
      </c>
      <c r="D139" s="960"/>
      <c r="F139" s="960" t="s">
        <v>1143</v>
      </c>
      <c r="I139" s="98"/>
      <c r="J139" s="98"/>
    </row>
    <row r="140" spans="1:13" s="66" customFormat="1" ht="13.2" x14ac:dyDescent="0.3">
      <c r="D140" s="998" t="s">
        <v>131</v>
      </c>
      <c r="F140" s="998" t="s">
        <v>132</v>
      </c>
      <c r="I140" s="68"/>
      <c r="J140" s="68"/>
    </row>
    <row r="141" spans="1:13" s="63" customFormat="1" ht="18.75" customHeight="1" x14ac:dyDescent="0.3">
      <c r="I141" s="69"/>
      <c r="J141" s="69"/>
    </row>
    <row r="142" spans="1:13" s="962" customFormat="1" ht="23.25" customHeight="1" x14ac:dyDescent="0.3">
      <c r="A142" s="961" t="s">
        <v>133</v>
      </c>
      <c r="D142" s="960"/>
      <c r="F142" s="960" t="s">
        <v>1144</v>
      </c>
      <c r="I142" s="98"/>
      <c r="J142" s="98"/>
    </row>
    <row r="143" spans="1:13" s="66" customFormat="1" ht="13.2" x14ac:dyDescent="0.3">
      <c r="D143" s="998" t="s">
        <v>131</v>
      </c>
      <c r="F143" s="998" t="s">
        <v>132</v>
      </c>
      <c r="I143" s="68"/>
      <c r="J143" s="68"/>
    </row>
    <row r="145" spans="2:2" x14ac:dyDescent="0.35">
      <c r="B145" s="298" t="s">
        <v>1046</v>
      </c>
    </row>
    <row r="146" spans="2:2" x14ac:dyDescent="0.35">
      <c r="B146" s="298" t="s">
        <v>1039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E4EDD3"/>
    <pageSetUpPr fitToPage="1"/>
  </sheetPr>
  <dimension ref="A1:L67"/>
  <sheetViews>
    <sheetView view="pageBreakPreview" topLeftCell="A7" zoomScale="85" zoomScaleNormal="75" zoomScaleSheetLayoutView="85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33203125" style="11" customWidth="1"/>
    <col min="9" max="9" width="20.109375" style="11" customWidth="1"/>
    <col min="10" max="10" width="23.5546875" style="10" bestFit="1" customWidth="1"/>
    <col min="11" max="11" width="10.109375" style="10" bestFit="1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1" s="1" customFormat="1" ht="16.5" hidden="1" customHeight="1" x14ac:dyDescent="0.35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 x14ac:dyDescent="0.35">
      <c r="C2" s="2"/>
      <c r="D2" s="3"/>
      <c r="E2" s="3"/>
      <c r="F2" s="3"/>
      <c r="I2" s="6"/>
      <c r="J2" s="5"/>
      <c r="K2" s="5"/>
    </row>
    <row r="3" spans="1:11" s="1" customFormat="1" ht="18.75" hidden="1" customHeight="1" x14ac:dyDescent="0.35">
      <c r="C3" s="2"/>
      <c r="D3" s="3"/>
      <c r="E3" s="3"/>
      <c r="F3" s="3"/>
      <c r="I3" s="6"/>
      <c r="J3" s="5"/>
      <c r="K3" s="5"/>
    </row>
    <row r="4" spans="1:11" s="1" customFormat="1" ht="18.75" hidden="1" customHeight="1" x14ac:dyDescent="0.35">
      <c r="C4" s="2"/>
      <c r="D4" s="3"/>
      <c r="E4" s="3"/>
      <c r="F4" s="3"/>
      <c r="I4" s="6"/>
      <c r="J4" s="5"/>
      <c r="K4" s="5"/>
    </row>
    <row r="5" spans="1:11" s="1" customFormat="1" ht="18.75" hidden="1" customHeight="1" x14ac:dyDescent="0.35">
      <c r="C5" s="2"/>
      <c r="D5" s="3"/>
      <c r="E5" s="3"/>
      <c r="F5" s="3"/>
      <c r="I5" s="6"/>
      <c r="J5" s="5"/>
      <c r="K5" s="5"/>
    </row>
    <row r="6" spans="1:11" s="1" customFormat="1" ht="18.75" hidden="1" customHeight="1" x14ac:dyDescent="0.35">
      <c r="C6" s="2"/>
      <c r="D6" s="3"/>
      <c r="E6" s="3"/>
      <c r="F6" s="3"/>
      <c r="J6" s="5"/>
      <c r="K6" s="5"/>
    </row>
    <row r="7" spans="1:11" ht="28.5" customHeight="1" x14ac:dyDescent="0.3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 x14ac:dyDescent="0.3">
      <c r="A8" s="1182" t="s">
        <v>985</v>
      </c>
      <c r="B8" s="1182"/>
      <c r="C8" s="1182"/>
      <c r="D8" s="1182"/>
      <c r="E8" s="1182"/>
      <c r="F8" s="1182"/>
      <c r="G8" s="1182"/>
      <c r="H8" s="1182"/>
      <c r="I8" s="1182"/>
    </row>
    <row r="9" spans="1:11" s="13" customFormat="1" ht="27" customHeight="1" x14ac:dyDescent="0.35">
      <c r="A9" s="1183" t="s">
        <v>1145</v>
      </c>
      <c r="B9" s="1183"/>
      <c r="C9" s="1183"/>
      <c r="D9" s="1183"/>
      <c r="E9" s="1183"/>
      <c r="F9" s="1183"/>
      <c r="G9" s="1183"/>
      <c r="H9" s="1183"/>
      <c r="I9" s="1183"/>
      <c r="J9" s="12"/>
      <c r="K9" s="12"/>
    </row>
    <row r="10" spans="1:11" ht="19.5" customHeight="1" x14ac:dyDescent="0.35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 x14ac:dyDescent="0.35">
      <c r="A11" s="1184" t="s">
        <v>454</v>
      </c>
      <c r="B11" s="1184"/>
      <c r="C11" s="1184"/>
      <c r="D11" s="1184"/>
      <c r="E11" s="1184"/>
      <c r="F11" s="1184"/>
      <c r="G11" s="1184"/>
      <c r="H11" s="1184"/>
      <c r="I11" s="1184"/>
      <c r="J11" s="5"/>
      <c r="K11" s="5"/>
    </row>
    <row r="12" spans="1:11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 x14ac:dyDescent="0.35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 x14ac:dyDescent="0.3">
      <c r="A14" s="1185" t="s">
        <v>282</v>
      </c>
      <c r="B14" s="1185" t="s">
        <v>283</v>
      </c>
      <c r="C14" s="1185" t="s">
        <v>284</v>
      </c>
      <c r="D14" s="1185" t="s">
        <v>285</v>
      </c>
      <c r="E14" s="1175" t="s">
        <v>286</v>
      </c>
      <c r="F14" s="1176"/>
      <c r="G14" s="1176"/>
      <c r="H14" s="1177"/>
      <c r="I14" s="1188" t="s">
        <v>287</v>
      </c>
    </row>
    <row r="15" spans="1:11" ht="18.75" customHeight="1" x14ac:dyDescent="0.3">
      <c r="A15" s="1186"/>
      <c r="B15" s="1186"/>
      <c r="C15" s="1186"/>
      <c r="D15" s="1186"/>
      <c r="E15" s="1185" t="s">
        <v>288</v>
      </c>
      <c r="F15" s="1175" t="s">
        <v>289</v>
      </c>
      <c r="G15" s="1176"/>
      <c r="H15" s="1177"/>
      <c r="I15" s="1189"/>
    </row>
    <row r="16" spans="1:11" ht="43.5" customHeight="1" x14ac:dyDescent="0.3">
      <c r="A16" s="1186"/>
      <c r="B16" s="1187"/>
      <c r="C16" s="1186"/>
      <c r="D16" s="1186"/>
      <c r="E16" s="1186"/>
      <c r="F16" s="18" t="s">
        <v>290</v>
      </c>
      <c r="G16" s="18" t="s">
        <v>291</v>
      </c>
      <c r="H16" s="18" t="s">
        <v>292</v>
      </c>
      <c r="I16" s="1189"/>
    </row>
    <row r="17" spans="1:12" s="22" customFormat="1" ht="40.5" customHeight="1" x14ac:dyDescent="0.3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47.25" customHeight="1" x14ac:dyDescent="0.35">
      <c r="A18" s="23">
        <v>1</v>
      </c>
      <c r="B18" s="1178" t="s">
        <v>502</v>
      </c>
      <c r="C18" s="24" t="s">
        <v>501</v>
      </c>
      <c r="D18" s="25">
        <v>1</v>
      </c>
      <c r="E18" s="26">
        <f>F18+G18+H18</f>
        <v>13617</v>
      </c>
      <c r="F18" s="25">
        <v>5726</v>
      </c>
      <c r="G18" s="25">
        <v>7891</v>
      </c>
      <c r="H18" s="25"/>
      <c r="I18" s="27">
        <f>E18*D18*12</f>
        <v>163404</v>
      </c>
      <c r="L18" s="10"/>
    </row>
    <row r="19" spans="1:12" ht="18" x14ac:dyDescent="0.35">
      <c r="A19" s="23">
        <v>2</v>
      </c>
      <c r="B19" s="1179"/>
      <c r="C19" s="24"/>
      <c r="D19" s="25"/>
      <c r="E19" s="26">
        <f t="shared" ref="E19:E23" si="0">F19+G19+H19</f>
        <v>0</v>
      </c>
      <c r="F19" s="25"/>
      <c r="G19" s="25"/>
      <c r="H19" s="25"/>
      <c r="I19" s="27">
        <f t="shared" ref="I19:I23" si="1">E19*D19*9.2881175</f>
        <v>0</v>
      </c>
      <c r="L19" s="10"/>
    </row>
    <row r="20" spans="1:12" ht="18" x14ac:dyDescent="0.35">
      <c r="A20" s="23">
        <v>3</v>
      </c>
      <c r="B20" s="1179"/>
      <c r="C20" s="24"/>
      <c r="D20" s="25"/>
      <c r="E20" s="26">
        <f t="shared" si="0"/>
        <v>0</v>
      </c>
      <c r="F20" s="25"/>
      <c r="G20" s="25"/>
      <c r="H20" s="25"/>
      <c r="I20" s="27">
        <f t="shared" si="1"/>
        <v>0</v>
      </c>
      <c r="L20" s="10"/>
    </row>
    <row r="21" spans="1:12" ht="18" x14ac:dyDescent="0.35">
      <c r="A21" s="23">
        <v>4</v>
      </c>
      <c r="B21" s="1179"/>
      <c r="C21" s="24"/>
      <c r="D21" s="25"/>
      <c r="E21" s="26">
        <f t="shared" si="0"/>
        <v>0</v>
      </c>
      <c r="F21" s="25"/>
      <c r="G21" s="25"/>
      <c r="H21" s="25"/>
      <c r="I21" s="27">
        <f t="shared" si="1"/>
        <v>0</v>
      </c>
      <c r="L21" s="10"/>
    </row>
    <row r="22" spans="1:12" ht="18" x14ac:dyDescent="0.35">
      <c r="A22" s="23">
        <v>5</v>
      </c>
      <c r="B22" s="1179"/>
      <c r="C22" s="24"/>
      <c r="D22" s="25"/>
      <c r="E22" s="26">
        <f t="shared" si="0"/>
        <v>0</v>
      </c>
      <c r="F22" s="25"/>
      <c r="G22" s="25"/>
      <c r="H22" s="25"/>
      <c r="I22" s="27">
        <f t="shared" si="1"/>
        <v>0</v>
      </c>
      <c r="L22" s="10"/>
    </row>
    <row r="23" spans="1:12" ht="18" x14ac:dyDescent="0.35">
      <c r="A23" s="23">
        <v>6</v>
      </c>
      <c r="B23" s="1180"/>
      <c r="C23" s="28"/>
      <c r="D23" s="25"/>
      <c r="E23" s="26">
        <f t="shared" si="0"/>
        <v>0</v>
      </c>
      <c r="F23" s="25"/>
      <c r="G23" s="25"/>
      <c r="H23" s="25"/>
      <c r="I23" s="27">
        <f t="shared" si="1"/>
        <v>0</v>
      </c>
      <c r="L23" s="10"/>
    </row>
    <row r="24" spans="1:12" ht="18" x14ac:dyDescent="0.3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" x14ac:dyDescent="0.3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" x14ac:dyDescent="0.3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ht="18.75" customHeight="1" x14ac:dyDescent="0.3">
      <c r="A27" s="1181" t="s">
        <v>295</v>
      </c>
      <c r="B27" s="1181"/>
      <c r="C27" s="1181"/>
      <c r="D27" s="31">
        <f>SUM(D18:D26)</f>
        <v>1</v>
      </c>
      <c r="E27" s="31">
        <f>SUM(E18:E26)</f>
        <v>13617</v>
      </c>
      <c r="F27" s="31" t="s">
        <v>296</v>
      </c>
      <c r="G27" s="31">
        <f>SUM(G18:G26)</f>
        <v>7891</v>
      </c>
      <c r="H27" s="31">
        <f>SUM(H18:H26)</f>
        <v>0</v>
      </c>
      <c r="I27" s="31">
        <f>ROUND(SUM(I18:I23),2)</f>
        <v>163404</v>
      </c>
    </row>
    <row r="28" spans="1:12" x14ac:dyDescent="0.3">
      <c r="I28" s="33"/>
    </row>
    <row r="29" spans="1:12" s="35" customFormat="1" ht="23.25" customHeight="1" x14ac:dyDescent="0.3">
      <c r="A29" s="34" t="s">
        <v>671</v>
      </c>
      <c r="E29" s="36"/>
      <c r="F29" s="36"/>
      <c r="H29" s="1144" t="s">
        <v>1143</v>
      </c>
      <c r="I29" s="1144"/>
    </row>
    <row r="30" spans="1:12" s="37" customFormat="1" ht="12" x14ac:dyDescent="0.3">
      <c r="E30" s="1174" t="s">
        <v>131</v>
      </c>
      <c r="F30" s="1174"/>
      <c r="H30" s="1174" t="s">
        <v>132</v>
      </c>
      <c r="I30" s="1174"/>
    </row>
    <row r="31" spans="1:12" s="35" customFormat="1" ht="18" x14ac:dyDescent="0.3"/>
    <row r="32" spans="1:12" s="35" customFormat="1" ht="23.25" customHeight="1" x14ac:dyDescent="0.3">
      <c r="A32" s="34" t="s">
        <v>133</v>
      </c>
      <c r="E32" s="36"/>
      <c r="F32" s="36"/>
      <c r="H32" s="1144" t="s">
        <v>1144</v>
      </c>
      <c r="I32" s="1144"/>
    </row>
    <row r="33" spans="5:9" s="37" customFormat="1" ht="12" x14ac:dyDescent="0.3">
      <c r="E33" s="1174" t="s">
        <v>131</v>
      </c>
      <c r="F33" s="1174"/>
      <c r="H33" s="1174" t="s">
        <v>132</v>
      </c>
      <c r="I33" s="1174"/>
    </row>
    <row r="43" spans="5:9" ht="15" hidden="1" customHeight="1" x14ac:dyDescent="0.3"/>
    <row r="44" spans="5:9" ht="15" hidden="1" customHeight="1" x14ac:dyDescent="0.3"/>
    <row r="45" spans="5:9" ht="15" hidden="1" customHeight="1" x14ac:dyDescent="0.3"/>
    <row r="46" spans="5:9" ht="15" hidden="1" customHeight="1" x14ac:dyDescent="0.3"/>
    <row r="47" spans="5:9" ht="15" hidden="1" customHeight="1" x14ac:dyDescent="0.3"/>
    <row r="48" spans="5:9" ht="15" hidden="1" customHeight="1" x14ac:dyDescent="0.3"/>
    <row r="49" ht="15" hidden="1" customHeight="1" x14ac:dyDescent="0.3"/>
    <row r="54" ht="15" hidden="1" customHeight="1" x14ac:dyDescent="0.3"/>
    <row r="55" ht="15" hidden="1" customHeight="1" x14ac:dyDescent="0.3"/>
    <row r="56" ht="15" hidden="1" customHeight="1" x14ac:dyDescent="0.3"/>
    <row r="57" ht="15" hidden="1" customHeight="1" x14ac:dyDescent="0.3"/>
    <row r="58" ht="15" hidden="1" customHeight="1" x14ac:dyDescent="0.3"/>
    <row r="59" ht="15" hidden="1" customHeight="1" x14ac:dyDescent="0.3"/>
    <row r="60" ht="15" hidden="1" customHeight="1" x14ac:dyDescent="0.3"/>
    <row r="61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</sheetData>
  <protectedRanges>
    <protectedRange sqref="C24:C26" name="Диапазон2_1_1_1"/>
    <protectedRange sqref="C20:C23" name="Диапазон2_1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9">
    <tabColor rgb="FF00FFCC"/>
    <pageSetUpPr fitToPage="1"/>
  </sheetPr>
  <dimension ref="A1:M163"/>
  <sheetViews>
    <sheetView view="pageBreakPreview" topLeftCell="A5" zoomScale="70" zoomScaleSheetLayoutView="70" workbookViewId="0">
      <selection activeCell="F166" sqref="F166"/>
    </sheetView>
  </sheetViews>
  <sheetFormatPr defaultRowHeight="14.4" x14ac:dyDescent="0.3"/>
  <cols>
    <col min="1" max="1" width="8.109375" customWidth="1"/>
    <col min="2" max="2" width="85.109375" customWidth="1"/>
    <col min="3" max="4" width="17" customWidth="1"/>
    <col min="5" max="5" width="16.6640625" customWidth="1"/>
    <col min="6" max="6" width="31.109375" customWidth="1"/>
    <col min="7" max="7" width="26.88671875" customWidth="1"/>
    <col min="8" max="9" width="23.109375" customWidth="1"/>
    <col min="10" max="10" width="34.5546875" customWidth="1"/>
    <col min="11" max="11" width="16.5546875" customWidth="1"/>
    <col min="12" max="13" width="21.88671875" customWidth="1"/>
    <col min="257" max="257" width="8.109375" customWidth="1"/>
    <col min="258" max="258" width="85.109375" customWidth="1"/>
    <col min="259" max="259" width="27.88671875" customWidth="1"/>
    <col min="260" max="260" width="31.44140625" customWidth="1"/>
    <col min="261" max="261" width="28.109375" customWidth="1"/>
    <col min="262" max="262" width="31.109375" customWidth="1"/>
    <col min="263" max="265" width="16.6640625" customWidth="1"/>
    <col min="266" max="266" width="17.5546875" customWidth="1"/>
    <col min="513" max="513" width="8.109375" customWidth="1"/>
    <col min="514" max="514" width="85.109375" customWidth="1"/>
    <col min="515" max="515" width="27.88671875" customWidth="1"/>
    <col min="516" max="516" width="31.44140625" customWidth="1"/>
    <col min="517" max="517" width="28.109375" customWidth="1"/>
    <col min="518" max="518" width="31.109375" customWidth="1"/>
    <col min="519" max="521" width="16.6640625" customWidth="1"/>
    <col min="522" max="522" width="17.5546875" customWidth="1"/>
    <col min="769" max="769" width="8.109375" customWidth="1"/>
    <col min="770" max="770" width="85.109375" customWidth="1"/>
    <col min="771" max="771" width="27.88671875" customWidth="1"/>
    <col min="772" max="772" width="31.44140625" customWidth="1"/>
    <col min="773" max="773" width="28.109375" customWidth="1"/>
    <col min="774" max="774" width="31.109375" customWidth="1"/>
    <col min="775" max="777" width="16.6640625" customWidth="1"/>
    <col min="778" max="778" width="17.5546875" customWidth="1"/>
    <col min="1025" max="1025" width="8.109375" customWidth="1"/>
    <col min="1026" max="1026" width="85.109375" customWidth="1"/>
    <col min="1027" max="1027" width="27.88671875" customWidth="1"/>
    <col min="1028" max="1028" width="31.44140625" customWidth="1"/>
    <col min="1029" max="1029" width="28.109375" customWidth="1"/>
    <col min="1030" max="1030" width="31.109375" customWidth="1"/>
    <col min="1031" max="1033" width="16.6640625" customWidth="1"/>
    <col min="1034" max="1034" width="17.5546875" customWidth="1"/>
    <col min="1281" max="1281" width="8.109375" customWidth="1"/>
    <col min="1282" max="1282" width="85.109375" customWidth="1"/>
    <col min="1283" max="1283" width="27.88671875" customWidth="1"/>
    <col min="1284" max="1284" width="31.44140625" customWidth="1"/>
    <col min="1285" max="1285" width="28.109375" customWidth="1"/>
    <col min="1286" max="1286" width="31.109375" customWidth="1"/>
    <col min="1287" max="1289" width="16.6640625" customWidth="1"/>
    <col min="1290" max="1290" width="17.5546875" customWidth="1"/>
    <col min="1537" max="1537" width="8.109375" customWidth="1"/>
    <col min="1538" max="1538" width="85.109375" customWidth="1"/>
    <col min="1539" max="1539" width="27.88671875" customWidth="1"/>
    <col min="1540" max="1540" width="31.44140625" customWidth="1"/>
    <col min="1541" max="1541" width="28.109375" customWidth="1"/>
    <col min="1542" max="1542" width="31.109375" customWidth="1"/>
    <col min="1543" max="1545" width="16.6640625" customWidth="1"/>
    <col min="1546" max="1546" width="17.5546875" customWidth="1"/>
    <col min="1793" max="1793" width="8.109375" customWidth="1"/>
    <col min="1794" max="1794" width="85.109375" customWidth="1"/>
    <col min="1795" max="1795" width="27.88671875" customWidth="1"/>
    <col min="1796" max="1796" width="31.44140625" customWidth="1"/>
    <col min="1797" max="1797" width="28.109375" customWidth="1"/>
    <col min="1798" max="1798" width="31.109375" customWidth="1"/>
    <col min="1799" max="1801" width="16.6640625" customWidth="1"/>
    <col min="1802" max="1802" width="17.5546875" customWidth="1"/>
    <col min="2049" max="2049" width="8.109375" customWidth="1"/>
    <col min="2050" max="2050" width="85.109375" customWidth="1"/>
    <col min="2051" max="2051" width="27.88671875" customWidth="1"/>
    <col min="2052" max="2052" width="31.44140625" customWidth="1"/>
    <col min="2053" max="2053" width="28.109375" customWidth="1"/>
    <col min="2054" max="2054" width="31.109375" customWidth="1"/>
    <col min="2055" max="2057" width="16.6640625" customWidth="1"/>
    <col min="2058" max="2058" width="17.5546875" customWidth="1"/>
    <col min="2305" max="2305" width="8.109375" customWidth="1"/>
    <col min="2306" max="2306" width="85.109375" customWidth="1"/>
    <col min="2307" max="2307" width="27.88671875" customWidth="1"/>
    <col min="2308" max="2308" width="31.44140625" customWidth="1"/>
    <col min="2309" max="2309" width="28.109375" customWidth="1"/>
    <col min="2310" max="2310" width="31.109375" customWidth="1"/>
    <col min="2311" max="2313" width="16.6640625" customWidth="1"/>
    <col min="2314" max="2314" width="17.5546875" customWidth="1"/>
    <col min="2561" max="2561" width="8.109375" customWidth="1"/>
    <col min="2562" max="2562" width="85.109375" customWidth="1"/>
    <col min="2563" max="2563" width="27.88671875" customWidth="1"/>
    <col min="2564" max="2564" width="31.44140625" customWidth="1"/>
    <col min="2565" max="2565" width="28.109375" customWidth="1"/>
    <col min="2566" max="2566" width="31.109375" customWidth="1"/>
    <col min="2567" max="2569" width="16.6640625" customWidth="1"/>
    <col min="2570" max="2570" width="17.5546875" customWidth="1"/>
    <col min="2817" max="2817" width="8.109375" customWidth="1"/>
    <col min="2818" max="2818" width="85.109375" customWidth="1"/>
    <col min="2819" max="2819" width="27.88671875" customWidth="1"/>
    <col min="2820" max="2820" width="31.44140625" customWidth="1"/>
    <col min="2821" max="2821" width="28.109375" customWidth="1"/>
    <col min="2822" max="2822" width="31.109375" customWidth="1"/>
    <col min="2823" max="2825" width="16.6640625" customWidth="1"/>
    <col min="2826" max="2826" width="17.5546875" customWidth="1"/>
    <col min="3073" max="3073" width="8.109375" customWidth="1"/>
    <col min="3074" max="3074" width="85.109375" customWidth="1"/>
    <col min="3075" max="3075" width="27.88671875" customWidth="1"/>
    <col min="3076" max="3076" width="31.44140625" customWidth="1"/>
    <col min="3077" max="3077" width="28.109375" customWidth="1"/>
    <col min="3078" max="3078" width="31.109375" customWidth="1"/>
    <col min="3079" max="3081" width="16.6640625" customWidth="1"/>
    <col min="3082" max="3082" width="17.5546875" customWidth="1"/>
    <col min="3329" max="3329" width="8.109375" customWidth="1"/>
    <col min="3330" max="3330" width="85.109375" customWidth="1"/>
    <col min="3331" max="3331" width="27.88671875" customWidth="1"/>
    <col min="3332" max="3332" width="31.44140625" customWidth="1"/>
    <col min="3333" max="3333" width="28.109375" customWidth="1"/>
    <col min="3334" max="3334" width="31.109375" customWidth="1"/>
    <col min="3335" max="3337" width="16.6640625" customWidth="1"/>
    <col min="3338" max="3338" width="17.5546875" customWidth="1"/>
    <col min="3585" max="3585" width="8.109375" customWidth="1"/>
    <col min="3586" max="3586" width="85.109375" customWidth="1"/>
    <col min="3587" max="3587" width="27.88671875" customWidth="1"/>
    <col min="3588" max="3588" width="31.44140625" customWidth="1"/>
    <col min="3589" max="3589" width="28.109375" customWidth="1"/>
    <col min="3590" max="3590" width="31.109375" customWidth="1"/>
    <col min="3591" max="3593" width="16.6640625" customWidth="1"/>
    <col min="3594" max="3594" width="17.5546875" customWidth="1"/>
    <col min="3841" max="3841" width="8.109375" customWidth="1"/>
    <col min="3842" max="3842" width="85.109375" customWidth="1"/>
    <col min="3843" max="3843" width="27.88671875" customWidth="1"/>
    <col min="3844" max="3844" width="31.44140625" customWidth="1"/>
    <col min="3845" max="3845" width="28.109375" customWidth="1"/>
    <col min="3846" max="3846" width="31.109375" customWidth="1"/>
    <col min="3847" max="3849" width="16.6640625" customWidth="1"/>
    <col min="3850" max="3850" width="17.5546875" customWidth="1"/>
    <col min="4097" max="4097" width="8.109375" customWidth="1"/>
    <col min="4098" max="4098" width="85.109375" customWidth="1"/>
    <col min="4099" max="4099" width="27.88671875" customWidth="1"/>
    <col min="4100" max="4100" width="31.44140625" customWidth="1"/>
    <col min="4101" max="4101" width="28.109375" customWidth="1"/>
    <col min="4102" max="4102" width="31.109375" customWidth="1"/>
    <col min="4103" max="4105" width="16.6640625" customWidth="1"/>
    <col min="4106" max="4106" width="17.5546875" customWidth="1"/>
    <col min="4353" max="4353" width="8.109375" customWidth="1"/>
    <col min="4354" max="4354" width="85.109375" customWidth="1"/>
    <col min="4355" max="4355" width="27.88671875" customWidth="1"/>
    <col min="4356" max="4356" width="31.44140625" customWidth="1"/>
    <col min="4357" max="4357" width="28.109375" customWidth="1"/>
    <col min="4358" max="4358" width="31.109375" customWidth="1"/>
    <col min="4359" max="4361" width="16.6640625" customWidth="1"/>
    <col min="4362" max="4362" width="17.5546875" customWidth="1"/>
    <col min="4609" max="4609" width="8.109375" customWidth="1"/>
    <col min="4610" max="4610" width="85.109375" customWidth="1"/>
    <col min="4611" max="4611" width="27.88671875" customWidth="1"/>
    <col min="4612" max="4612" width="31.44140625" customWidth="1"/>
    <col min="4613" max="4613" width="28.109375" customWidth="1"/>
    <col min="4614" max="4614" width="31.109375" customWidth="1"/>
    <col min="4615" max="4617" width="16.6640625" customWidth="1"/>
    <col min="4618" max="4618" width="17.5546875" customWidth="1"/>
    <col min="4865" max="4865" width="8.109375" customWidth="1"/>
    <col min="4866" max="4866" width="85.109375" customWidth="1"/>
    <col min="4867" max="4867" width="27.88671875" customWidth="1"/>
    <col min="4868" max="4868" width="31.44140625" customWidth="1"/>
    <col min="4869" max="4869" width="28.109375" customWidth="1"/>
    <col min="4870" max="4870" width="31.109375" customWidth="1"/>
    <col min="4871" max="4873" width="16.6640625" customWidth="1"/>
    <col min="4874" max="4874" width="17.5546875" customWidth="1"/>
    <col min="5121" max="5121" width="8.109375" customWidth="1"/>
    <col min="5122" max="5122" width="85.109375" customWidth="1"/>
    <col min="5123" max="5123" width="27.88671875" customWidth="1"/>
    <col min="5124" max="5124" width="31.44140625" customWidth="1"/>
    <col min="5125" max="5125" width="28.109375" customWidth="1"/>
    <col min="5126" max="5126" width="31.109375" customWidth="1"/>
    <col min="5127" max="5129" width="16.6640625" customWidth="1"/>
    <col min="5130" max="5130" width="17.5546875" customWidth="1"/>
    <col min="5377" max="5377" width="8.109375" customWidth="1"/>
    <col min="5378" max="5378" width="85.109375" customWidth="1"/>
    <col min="5379" max="5379" width="27.88671875" customWidth="1"/>
    <col min="5380" max="5380" width="31.44140625" customWidth="1"/>
    <col min="5381" max="5381" width="28.109375" customWidth="1"/>
    <col min="5382" max="5382" width="31.109375" customWidth="1"/>
    <col min="5383" max="5385" width="16.6640625" customWidth="1"/>
    <col min="5386" max="5386" width="17.5546875" customWidth="1"/>
    <col min="5633" max="5633" width="8.109375" customWidth="1"/>
    <col min="5634" max="5634" width="85.109375" customWidth="1"/>
    <col min="5635" max="5635" width="27.88671875" customWidth="1"/>
    <col min="5636" max="5636" width="31.44140625" customWidth="1"/>
    <col min="5637" max="5637" width="28.109375" customWidth="1"/>
    <col min="5638" max="5638" width="31.109375" customWidth="1"/>
    <col min="5639" max="5641" width="16.6640625" customWidth="1"/>
    <col min="5642" max="5642" width="17.5546875" customWidth="1"/>
    <col min="5889" max="5889" width="8.109375" customWidth="1"/>
    <col min="5890" max="5890" width="85.109375" customWidth="1"/>
    <col min="5891" max="5891" width="27.88671875" customWidth="1"/>
    <col min="5892" max="5892" width="31.44140625" customWidth="1"/>
    <col min="5893" max="5893" width="28.109375" customWidth="1"/>
    <col min="5894" max="5894" width="31.109375" customWidth="1"/>
    <col min="5895" max="5897" width="16.6640625" customWidth="1"/>
    <col min="5898" max="5898" width="17.5546875" customWidth="1"/>
    <col min="6145" max="6145" width="8.109375" customWidth="1"/>
    <col min="6146" max="6146" width="85.109375" customWidth="1"/>
    <col min="6147" max="6147" width="27.88671875" customWidth="1"/>
    <col min="6148" max="6148" width="31.44140625" customWidth="1"/>
    <col min="6149" max="6149" width="28.109375" customWidth="1"/>
    <col min="6150" max="6150" width="31.109375" customWidth="1"/>
    <col min="6151" max="6153" width="16.6640625" customWidth="1"/>
    <col min="6154" max="6154" width="17.5546875" customWidth="1"/>
    <col min="6401" max="6401" width="8.109375" customWidth="1"/>
    <col min="6402" max="6402" width="85.109375" customWidth="1"/>
    <col min="6403" max="6403" width="27.88671875" customWidth="1"/>
    <col min="6404" max="6404" width="31.44140625" customWidth="1"/>
    <col min="6405" max="6405" width="28.109375" customWidth="1"/>
    <col min="6406" max="6406" width="31.109375" customWidth="1"/>
    <col min="6407" max="6409" width="16.6640625" customWidth="1"/>
    <col min="6410" max="6410" width="17.5546875" customWidth="1"/>
    <col min="6657" max="6657" width="8.109375" customWidth="1"/>
    <col min="6658" max="6658" width="85.109375" customWidth="1"/>
    <col min="6659" max="6659" width="27.88671875" customWidth="1"/>
    <col min="6660" max="6660" width="31.44140625" customWidth="1"/>
    <col min="6661" max="6661" width="28.109375" customWidth="1"/>
    <col min="6662" max="6662" width="31.109375" customWidth="1"/>
    <col min="6663" max="6665" width="16.6640625" customWidth="1"/>
    <col min="6666" max="6666" width="17.5546875" customWidth="1"/>
    <col min="6913" max="6913" width="8.109375" customWidth="1"/>
    <col min="6914" max="6914" width="85.109375" customWidth="1"/>
    <col min="6915" max="6915" width="27.88671875" customWidth="1"/>
    <col min="6916" max="6916" width="31.44140625" customWidth="1"/>
    <col min="6917" max="6917" width="28.109375" customWidth="1"/>
    <col min="6918" max="6918" width="31.109375" customWidth="1"/>
    <col min="6919" max="6921" width="16.6640625" customWidth="1"/>
    <col min="6922" max="6922" width="17.5546875" customWidth="1"/>
    <col min="7169" max="7169" width="8.109375" customWidth="1"/>
    <col min="7170" max="7170" width="85.109375" customWidth="1"/>
    <col min="7171" max="7171" width="27.88671875" customWidth="1"/>
    <col min="7172" max="7172" width="31.44140625" customWidth="1"/>
    <col min="7173" max="7173" width="28.109375" customWidth="1"/>
    <col min="7174" max="7174" width="31.109375" customWidth="1"/>
    <col min="7175" max="7177" width="16.6640625" customWidth="1"/>
    <col min="7178" max="7178" width="17.5546875" customWidth="1"/>
    <col min="7425" max="7425" width="8.109375" customWidth="1"/>
    <col min="7426" max="7426" width="85.109375" customWidth="1"/>
    <col min="7427" max="7427" width="27.88671875" customWidth="1"/>
    <col min="7428" max="7428" width="31.44140625" customWidth="1"/>
    <col min="7429" max="7429" width="28.109375" customWidth="1"/>
    <col min="7430" max="7430" width="31.109375" customWidth="1"/>
    <col min="7431" max="7433" width="16.6640625" customWidth="1"/>
    <col min="7434" max="7434" width="17.5546875" customWidth="1"/>
    <col min="7681" max="7681" width="8.109375" customWidth="1"/>
    <col min="7682" max="7682" width="85.109375" customWidth="1"/>
    <col min="7683" max="7683" width="27.88671875" customWidth="1"/>
    <col min="7684" max="7684" width="31.44140625" customWidth="1"/>
    <col min="7685" max="7685" width="28.109375" customWidth="1"/>
    <col min="7686" max="7686" width="31.109375" customWidth="1"/>
    <col min="7687" max="7689" width="16.6640625" customWidth="1"/>
    <col min="7690" max="7690" width="17.5546875" customWidth="1"/>
    <col min="7937" max="7937" width="8.109375" customWidth="1"/>
    <col min="7938" max="7938" width="85.109375" customWidth="1"/>
    <col min="7939" max="7939" width="27.88671875" customWidth="1"/>
    <col min="7940" max="7940" width="31.44140625" customWidth="1"/>
    <col min="7941" max="7941" width="28.109375" customWidth="1"/>
    <col min="7942" max="7942" width="31.109375" customWidth="1"/>
    <col min="7943" max="7945" width="16.6640625" customWidth="1"/>
    <col min="7946" max="7946" width="17.5546875" customWidth="1"/>
    <col min="8193" max="8193" width="8.109375" customWidth="1"/>
    <col min="8194" max="8194" width="85.109375" customWidth="1"/>
    <col min="8195" max="8195" width="27.88671875" customWidth="1"/>
    <col min="8196" max="8196" width="31.44140625" customWidth="1"/>
    <col min="8197" max="8197" width="28.109375" customWidth="1"/>
    <col min="8198" max="8198" width="31.109375" customWidth="1"/>
    <col min="8199" max="8201" width="16.6640625" customWidth="1"/>
    <col min="8202" max="8202" width="17.5546875" customWidth="1"/>
    <col min="8449" max="8449" width="8.109375" customWidth="1"/>
    <col min="8450" max="8450" width="85.109375" customWidth="1"/>
    <col min="8451" max="8451" width="27.88671875" customWidth="1"/>
    <col min="8452" max="8452" width="31.44140625" customWidth="1"/>
    <col min="8453" max="8453" width="28.109375" customWidth="1"/>
    <col min="8454" max="8454" width="31.109375" customWidth="1"/>
    <col min="8455" max="8457" width="16.6640625" customWidth="1"/>
    <col min="8458" max="8458" width="17.5546875" customWidth="1"/>
    <col min="8705" max="8705" width="8.109375" customWidth="1"/>
    <col min="8706" max="8706" width="85.109375" customWidth="1"/>
    <col min="8707" max="8707" width="27.88671875" customWidth="1"/>
    <col min="8708" max="8708" width="31.44140625" customWidth="1"/>
    <col min="8709" max="8709" width="28.109375" customWidth="1"/>
    <col min="8710" max="8710" width="31.109375" customWidth="1"/>
    <col min="8711" max="8713" width="16.6640625" customWidth="1"/>
    <col min="8714" max="8714" width="17.5546875" customWidth="1"/>
    <col min="8961" max="8961" width="8.109375" customWidth="1"/>
    <col min="8962" max="8962" width="85.109375" customWidth="1"/>
    <col min="8963" max="8963" width="27.88671875" customWidth="1"/>
    <col min="8964" max="8964" width="31.44140625" customWidth="1"/>
    <col min="8965" max="8965" width="28.109375" customWidth="1"/>
    <col min="8966" max="8966" width="31.109375" customWidth="1"/>
    <col min="8967" max="8969" width="16.6640625" customWidth="1"/>
    <col min="8970" max="8970" width="17.5546875" customWidth="1"/>
    <col min="9217" max="9217" width="8.109375" customWidth="1"/>
    <col min="9218" max="9218" width="85.109375" customWidth="1"/>
    <col min="9219" max="9219" width="27.88671875" customWidth="1"/>
    <col min="9220" max="9220" width="31.44140625" customWidth="1"/>
    <col min="9221" max="9221" width="28.109375" customWidth="1"/>
    <col min="9222" max="9222" width="31.109375" customWidth="1"/>
    <col min="9223" max="9225" width="16.6640625" customWidth="1"/>
    <col min="9226" max="9226" width="17.5546875" customWidth="1"/>
    <col min="9473" max="9473" width="8.109375" customWidth="1"/>
    <col min="9474" max="9474" width="85.109375" customWidth="1"/>
    <col min="9475" max="9475" width="27.88671875" customWidth="1"/>
    <col min="9476" max="9476" width="31.44140625" customWidth="1"/>
    <col min="9477" max="9477" width="28.109375" customWidth="1"/>
    <col min="9478" max="9478" width="31.109375" customWidth="1"/>
    <col min="9479" max="9481" width="16.6640625" customWidth="1"/>
    <col min="9482" max="9482" width="17.5546875" customWidth="1"/>
    <col min="9729" max="9729" width="8.109375" customWidth="1"/>
    <col min="9730" max="9730" width="85.109375" customWidth="1"/>
    <col min="9731" max="9731" width="27.88671875" customWidth="1"/>
    <col min="9732" max="9732" width="31.44140625" customWidth="1"/>
    <col min="9733" max="9733" width="28.109375" customWidth="1"/>
    <col min="9734" max="9734" width="31.109375" customWidth="1"/>
    <col min="9735" max="9737" width="16.6640625" customWidth="1"/>
    <col min="9738" max="9738" width="17.5546875" customWidth="1"/>
    <col min="9985" max="9985" width="8.109375" customWidth="1"/>
    <col min="9986" max="9986" width="85.109375" customWidth="1"/>
    <col min="9987" max="9987" width="27.88671875" customWidth="1"/>
    <col min="9988" max="9988" width="31.44140625" customWidth="1"/>
    <col min="9989" max="9989" width="28.109375" customWidth="1"/>
    <col min="9990" max="9990" width="31.109375" customWidth="1"/>
    <col min="9991" max="9993" width="16.6640625" customWidth="1"/>
    <col min="9994" max="9994" width="17.5546875" customWidth="1"/>
    <col min="10241" max="10241" width="8.109375" customWidth="1"/>
    <col min="10242" max="10242" width="85.109375" customWidth="1"/>
    <col min="10243" max="10243" width="27.88671875" customWidth="1"/>
    <col min="10244" max="10244" width="31.44140625" customWidth="1"/>
    <col min="10245" max="10245" width="28.109375" customWidth="1"/>
    <col min="10246" max="10246" width="31.109375" customWidth="1"/>
    <col min="10247" max="10249" width="16.6640625" customWidth="1"/>
    <col min="10250" max="10250" width="17.5546875" customWidth="1"/>
    <col min="10497" max="10497" width="8.109375" customWidth="1"/>
    <col min="10498" max="10498" width="85.109375" customWidth="1"/>
    <col min="10499" max="10499" width="27.88671875" customWidth="1"/>
    <col min="10500" max="10500" width="31.44140625" customWidth="1"/>
    <col min="10501" max="10501" width="28.109375" customWidth="1"/>
    <col min="10502" max="10502" width="31.109375" customWidth="1"/>
    <col min="10503" max="10505" width="16.6640625" customWidth="1"/>
    <col min="10506" max="10506" width="17.5546875" customWidth="1"/>
    <col min="10753" max="10753" width="8.109375" customWidth="1"/>
    <col min="10754" max="10754" width="85.109375" customWidth="1"/>
    <col min="10755" max="10755" width="27.88671875" customWidth="1"/>
    <col min="10756" max="10756" width="31.44140625" customWidth="1"/>
    <col min="10757" max="10757" width="28.109375" customWidth="1"/>
    <col min="10758" max="10758" width="31.109375" customWidth="1"/>
    <col min="10759" max="10761" width="16.6640625" customWidth="1"/>
    <col min="10762" max="10762" width="17.5546875" customWidth="1"/>
    <col min="11009" max="11009" width="8.109375" customWidth="1"/>
    <col min="11010" max="11010" width="85.109375" customWidth="1"/>
    <col min="11011" max="11011" width="27.88671875" customWidth="1"/>
    <col min="11012" max="11012" width="31.44140625" customWidth="1"/>
    <col min="11013" max="11013" width="28.109375" customWidth="1"/>
    <col min="11014" max="11014" width="31.109375" customWidth="1"/>
    <col min="11015" max="11017" width="16.6640625" customWidth="1"/>
    <col min="11018" max="11018" width="17.5546875" customWidth="1"/>
    <col min="11265" max="11265" width="8.109375" customWidth="1"/>
    <col min="11266" max="11266" width="85.109375" customWidth="1"/>
    <col min="11267" max="11267" width="27.88671875" customWidth="1"/>
    <col min="11268" max="11268" width="31.44140625" customWidth="1"/>
    <col min="11269" max="11269" width="28.109375" customWidth="1"/>
    <col min="11270" max="11270" width="31.109375" customWidth="1"/>
    <col min="11271" max="11273" width="16.6640625" customWidth="1"/>
    <col min="11274" max="11274" width="17.5546875" customWidth="1"/>
    <col min="11521" max="11521" width="8.109375" customWidth="1"/>
    <col min="11522" max="11522" width="85.109375" customWidth="1"/>
    <col min="11523" max="11523" width="27.88671875" customWidth="1"/>
    <col min="11524" max="11524" width="31.44140625" customWidth="1"/>
    <col min="11525" max="11525" width="28.109375" customWidth="1"/>
    <col min="11526" max="11526" width="31.109375" customWidth="1"/>
    <col min="11527" max="11529" width="16.6640625" customWidth="1"/>
    <col min="11530" max="11530" width="17.5546875" customWidth="1"/>
    <col min="11777" max="11777" width="8.109375" customWidth="1"/>
    <col min="11778" max="11778" width="85.109375" customWidth="1"/>
    <col min="11779" max="11779" width="27.88671875" customWidth="1"/>
    <col min="11780" max="11780" width="31.44140625" customWidth="1"/>
    <col min="11781" max="11781" width="28.109375" customWidth="1"/>
    <col min="11782" max="11782" width="31.109375" customWidth="1"/>
    <col min="11783" max="11785" width="16.6640625" customWidth="1"/>
    <col min="11786" max="11786" width="17.5546875" customWidth="1"/>
    <col min="12033" max="12033" width="8.109375" customWidth="1"/>
    <col min="12034" max="12034" width="85.109375" customWidth="1"/>
    <col min="12035" max="12035" width="27.88671875" customWidth="1"/>
    <col min="12036" max="12036" width="31.44140625" customWidth="1"/>
    <col min="12037" max="12037" width="28.109375" customWidth="1"/>
    <col min="12038" max="12038" width="31.109375" customWidth="1"/>
    <col min="12039" max="12041" width="16.6640625" customWidth="1"/>
    <col min="12042" max="12042" width="17.5546875" customWidth="1"/>
    <col min="12289" max="12289" width="8.109375" customWidth="1"/>
    <col min="12290" max="12290" width="85.109375" customWidth="1"/>
    <col min="12291" max="12291" width="27.88671875" customWidth="1"/>
    <col min="12292" max="12292" width="31.44140625" customWidth="1"/>
    <col min="12293" max="12293" width="28.109375" customWidth="1"/>
    <col min="12294" max="12294" width="31.109375" customWidth="1"/>
    <col min="12295" max="12297" width="16.6640625" customWidth="1"/>
    <col min="12298" max="12298" width="17.5546875" customWidth="1"/>
    <col min="12545" max="12545" width="8.109375" customWidth="1"/>
    <col min="12546" max="12546" width="85.109375" customWidth="1"/>
    <col min="12547" max="12547" width="27.88671875" customWidth="1"/>
    <col min="12548" max="12548" width="31.44140625" customWidth="1"/>
    <col min="12549" max="12549" width="28.109375" customWidth="1"/>
    <col min="12550" max="12550" width="31.109375" customWidth="1"/>
    <col min="12551" max="12553" width="16.6640625" customWidth="1"/>
    <col min="12554" max="12554" width="17.5546875" customWidth="1"/>
    <col min="12801" max="12801" width="8.109375" customWidth="1"/>
    <col min="12802" max="12802" width="85.109375" customWidth="1"/>
    <col min="12803" max="12803" width="27.88671875" customWidth="1"/>
    <col min="12804" max="12804" width="31.44140625" customWidth="1"/>
    <col min="12805" max="12805" width="28.109375" customWidth="1"/>
    <col min="12806" max="12806" width="31.109375" customWidth="1"/>
    <col min="12807" max="12809" width="16.6640625" customWidth="1"/>
    <col min="12810" max="12810" width="17.5546875" customWidth="1"/>
    <col min="13057" max="13057" width="8.109375" customWidth="1"/>
    <col min="13058" max="13058" width="85.109375" customWidth="1"/>
    <col min="13059" max="13059" width="27.88671875" customWidth="1"/>
    <col min="13060" max="13060" width="31.44140625" customWidth="1"/>
    <col min="13061" max="13061" width="28.109375" customWidth="1"/>
    <col min="13062" max="13062" width="31.109375" customWidth="1"/>
    <col min="13063" max="13065" width="16.6640625" customWidth="1"/>
    <col min="13066" max="13066" width="17.5546875" customWidth="1"/>
    <col min="13313" max="13313" width="8.109375" customWidth="1"/>
    <col min="13314" max="13314" width="85.109375" customWidth="1"/>
    <col min="13315" max="13315" width="27.88671875" customWidth="1"/>
    <col min="13316" max="13316" width="31.44140625" customWidth="1"/>
    <col min="13317" max="13317" width="28.109375" customWidth="1"/>
    <col min="13318" max="13318" width="31.109375" customWidth="1"/>
    <col min="13319" max="13321" width="16.6640625" customWidth="1"/>
    <col min="13322" max="13322" width="17.5546875" customWidth="1"/>
    <col min="13569" max="13569" width="8.109375" customWidth="1"/>
    <col min="13570" max="13570" width="85.109375" customWidth="1"/>
    <col min="13571" max="13571" width="27.88671875" customWidth="1"/>
    <col min="13572" max="13572" width="31.44140625" customWidth="1"/>
    <col min="13573" max="13573" width="28.109375" customWidth="1"/>
    <col min="13574" max="13574" width="31.109375" customWidth="1"/>
    <col min="13575" max="13577" width="16.6640625" customWidth="1"/>
    <col min="13578" max="13578" width="17.5546875" customWidth="1"/>
    <col min="13825" max="13825" width="8.109375" customWidth="1"/>
    <col min="13826" max="13826" width="85.109375" customWidth="1"/>
    <col min="13827" max="13827" width="27.88671875" customWidth="1"/>
    <col min="13828" max="13828" width="31.44140625" customWidth="1"/>
    <col min="13829" max="13829" width="28.109375" customWidth="1"/>
    <col min="13830" max="13830" width="31.109375" customWidth="1"/>
    <col min="13831" max="13833" width="16.6640625" customWidth="1"/>
    <col min="13834" max="13834" width="17.5546875" customWidth="1"/>
    <col min="14081" max="14081" width="8.109375" customWidth="1"/>
    <col min="14082" max="14082" width="85.109375" customWidth="1"/>
    <col min="14083" max="14083" width="27.88671875" customWidth="1"/>
    <col min="14084" max="14084" width="31.44140625" customWidth="1"/>
    <col min="14085" max="14085" width="28.109375" customWidth="1"/>
    <col min="14086" max="14086" width="31.109375" customWidth="1"/>
    <col min="14087" max="14089" width="16.6640625" customWidth="1"/>
    <col min="14090" max="14090" width="17.5546875" customWidth="1"/>
    <col min="14337" max="14337" width="8.109375" customWidth="1"/>
    <col min="14338" max="14338" width="85.109375" customWidth="1"/>
    <col min="14339" max="14339" width="27.88671875" customWidth="1"/>
    <col min="14340" max="14340" width="31.44140625" customWidth="1"/>
    <col min="14341" max="14341" width="28.109375" customWidth="1"/>
    <col min="14342" max="14342" width="31.109375" customWidth="1"/>
    <col min="14343" max="14345" width="16.6640625" customWidth="1"/>
    <col min="14346" max="14346" width="17.5546875" customWidth="1"/>
    <col min="14593" max="14593" width="8.109375" customWidth="1"/>
    <col min="14594" max="14594" width="85.109375" customWidth="1"/>
    <col min="14595" max="14595" width="27.88671875" customWidth="1"/>
    <col min="14596" max="14596" width="31.44140625" customWidth="1"/>
    <col min="14597" max="14597" width="28.109375" customWidth="1"/>
    <col min="14598" max="14598" width="31.109375" customWidth="1"/>
    <col min="14599" max="14601" width="16.6640625" customWidth="1"/>
    <col min="14602" max="14602" width="17.5546875" customWidth="1"/>
    <col min="14849" max="14849" width="8.109375" customWidth="1"/>
    <col min="14850" max="14850" width="85.109375" customWidth="1"/>
    <col min="14851" max="14851" width="27.88671875" customWidth="1"/>
    <col min="14852" max="14852" width="31.44140625" customWidth="1"/>
    <col min="14853" max="14853" width="28.109375" customWidth="1"/>
    <col min="14854" max="14854" width="31.109375" customWidth="1"/>
    <col min="14855" max="14857" width="16.6640625" customWidth="1"/>
    <col min="14858" max="14858" width="17.5546875" customWidth="1"/>
    <col min="15105" max="15105" width="8.109375" customWidth="1"/>
    <col min="15106" max="15106" width="85.109375" customWidth="1"/>
    <col min="15107" max="15107" width="27.88671875" customWidth="1"/>
    <col min="15108" max="15108" width="31.44140625" customWidth="1"/>
    <col min="15109" max="15109" width="28.109375" customWidth="1"/>
    <col min="15110" max="15110" width="31.109375" customWidth="1"/>
    <col min="15111" max="15113" width="16.6640625" customWidth="1"/>
    <col min="15114" max="15114" width="17.5546875" customWidth="1"/>
    <col min="15361" max="15361" width="8.109375" customWidth="1"/>
    <col min="15362" max="15362" width="85.109375" customWidth="1"/>
    <col min="15363" max="15363" width="27.88671875" customWidth="1"/>
    <col min="15364" max="15364" width="31.44140625" customWidth="1"/>
    <col min="15365" max="15365" width="28.109375" customWidth="1"/>
    <col min="15366" max="15366" width="31.109375" customWidth="1"/>
    <col min="15367" max="15369" width="16.6640625" customWidth="1"/>
    <col min="15370" max="15370" width="17.5546875" customWidth="1"/>
    <col min="15617" max="15617" width="8.109375" customWidth="1"/>
    <col min="15618" max="15618" width="85.109375" customWidth="1"/>
    <col min="15619" max="15619" width="27.88671875" customWidth="1"/>
    <col min="15620" max="15620" width="31.44140625" customWidth="1"/>
    <col min="15621" max="15621" width="28.109375" customWidth="1"/>
    <col min="15622" max="15622" width="31.109375" customWidth="1"/>
    <col min="15623" max="15625" width="16.6640625" customWidth="1"/>
    <col min="15626" max="15626" width="17.5546875" customWidth="1"/>
    <col min="15873" max="15873" width="8.109375" customWidth="1"/>
    <col min="15874" max="15874" width="85.109375" customWidth="1"/>
    <col min="15875" max="15875" width="27.88671875" customWidth="1"/>
    <col min="15876" max="15876" width="31.44140625" customWidth="1"/>
    <col min="15877" max="15877" width="28.109375" customWidth="1"/>
    <col min="15878" max="15878" width="31.109375" customWidth="1"/>
    <col min="15879" max="15881" width="16.6640625" customWidth="1"/>
    <col min="15882" max="15882" width="17.5546875" customWidth="1"/>
    <col min="16129" max="16129" width="8.109375" customWidth="1"/>
    <col min="16130" max="16130" width="85.109375" customWidth="1"/>
    <col min="16131" max="16131" width="27.88671875" customWidth="1"/>
    <col min="16132" max="16132" width="31.44140625" customWidth="1"/>
    <col min="16133" max="16133" width="28.109375" customWidth="1"/>
    <col min="16134" max="16134" width="31.109375" customWidth="1"/>
    <col min="16135" max="16137" width="16.6640625" customWidth="1"/>
    <col min="16138" max="16138" width="17.5546875" customWidth="1"/>
  </cols>
  <sheetData>
    <row r="1" spans="1:13" ht="18" x14ac:dyDescent="0.35">
      <c r="A1" s="249"/>
      <c r="B1" s="249"/>
      <c r="C1" s="249"/>
      <c r="D1" s="249"/>
      <c r="E1" s="249"/>
      <c r="F1" s="72" t="s">
        <v>436</v>
      </c>
      <c r="G1" s="250"/>
      <c r="H1" s="250"/>
      <c r="I1" s="250"/>
      <c r="J1" s="584"/>
    </row>
    <row r="2" spans="1:13" ht="18" x14ac:dyDescent="0.35">
      <c r="A2" s="249"/>
      <c r="B2" s="249"/>
      <c r="C2" s="249"/>
      <c r="D2" s="249"/>
      <c r="E2" s="249"/>
      <c r="F2" s="249"/>
      <c r="G2" s="250"/>
      <c r="H2" s="250"/>
      <c r="I2" s="250"/>
      <c r="J2" s="584"/>
    </row>
    <row r="3" spans="1:13" ht="20.399999999999999" customHeight="1" x14ac:dyDescent="0.35">
      <c r="A3" s="1209" t="s">
        <v>588</v>
      </c>
      <c r="B3" s="1209"/>
      <c r="C3" s="1209"/>
      <c r="D3" s="1209"/>
      <c r="E3" s="1209"/>
      <c r="F3" s="1209"/>
      <c r="G3" s="250"/>
      <c r="H3" s="250"/>
      <c r="I3" s="250"/>
      <c r="J3" s="584"/>
    </row>
    <row r="4" spans="1:13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</row>
    <row r="5" spans="1:13" ht="19.5" customHeight="1" x14ac:dyDescent="0.35">
      <c r="A5" s="943" t="s">
        <v>458</v>
      </c>
      <c r="B5" s="15"/>
      <c r="C5" s="15"/>
      <c r="D5" s="15"/>
      <c r="E5" s="15"/>
      <c r="F5" s="15"/>
      <c r="G5" s="15"/>
      <c r="H5" s="15"/>
      <c r="I5" s="15"/>
      <c r="J5" s="10"/>
    </row>
    <row r="6" spans="1:13" ht="39.75" customHeight="1" x14ac:dyDescent="0.35">
      <c r="A6" s="1184" t="s">
        <v>611</v>
      </c>
      <c r="B6" s="1184"/>
      <c r="C6" s="1184"/>
      <c r="D6" s="1184"/>
      <c r="E6" s="16"/>
      <c r="F6" s="16"/>
      <c r="G6" s="16"/>
      <c r="H6" s="16"/>
      <c r="I6" s="16"/>
      <c r="J6" s="5"/>
    </row>
    <row r="7" spans="1:13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</row>
    <row r="8" spans="1:13" ht="18" x14ac:dyDescent="0.35">
      <c r="A8" s="249"/>
      <c r="B8" s="322"/>
      <c r="C8" s="322"/>
      <c r="D8" s="249"/>
      <c r="E8" s="249"/>
      <c r="F8" s="249"/>
      <c r="G8" s="250"/>
      <c r="H8" s="250"/>
      <c r="I8" s="250"/>
      <c r="J8" s="584"/>
    </row>
    <row r="9" spans="1:13" ht="18" x14ac:dyDescent="0.35">
      <c r="A9" s="1206" t="s">
        <v>282</v>
      </c>
      <c r="B9" s="1206" t="s">
        <v>297</v>
      </c>
      <c r="C9" s="1246" t="s">
        <v>366</v>
      </c>
      <c r="D9" s="1247"/>
      <c r="E9" s="1248" t="s">
        <v>367</v>
      </c>
      <c r="F9" s="1247"/>
      <c r="G9" s="250"/>
      <c r="H9" s="250"/>
      <c r="I9" s="250"/>
      <c r="J9" s="584"/>
    </row>
    <row r="10" spans="1:13" ht="36" x14ac:dyDescent="0.35">
      <c r="A10" s="1245"/>
      <c r="B10" s="1245"/>
      <c r="C10" s="585" t="s">
        <v>375</v>
      </c>
      <c r="D10" s="942" t="s">
        <v>376</v>
      </c>
      <c r="E10" s="942" t="s">
        <v>375</v>
      </c>
      <c r="F10" s="942" t="s">
        <v>376</v>
      </c>
      <c r="G10" s="250"/>
      <c r="H10" s="250"/>
      <c r="I10" s="250"/>
      <c r="J10" s="584"/>
    </row>
    <row r="11" spans="1:13" ht="35.4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574" t="s">
        <v>357</v>
      </c>
      <c r="H11" s="575" t="s">
        <v>302</v>
      </c>
      <c r="I11" s="575" t="s">
        <v>550</v>
      </c>
      <c r="J11" s="261" t="s">
        <v>551</v>
      </c>
      <c r="L11" s="394" t="s">
        <v>1017</v>
      </c>
      <c r="M11" s="394"/>
    </row>
    <row r="12" spans="1:13" ht="21" customHeight="1" x14ac:dyDescent="0.35">
      <c r="A12" s="1204" t="s">
        <v>1040</v>
      </c>
      <c r="B12" s="1204"/>
      <c r="C12" s="1204"/>
      <c r="D12" s="1204"/>
      <c r="E12" s="1204"/>
      <c r="F12" s="1204"/>
      <c r="G12" s="507"/>
      <c r="H12" s="576"/>
      <c r="I12" s="576"/>
      <c r="J12" s="576"/>
      <c r="L12" s="396" t="s">
        <v>1012</v>
      </c>
      <c r="M12" s="396" t="s">
        <v>1013</v>
      </c>
    </row>
    <row r="13" spans="1:13" ht="21.6" hidden="1" customHeight="1" x14ac:dyDescent="0.35">
      <c r="A13" s="586">
        <v>1</v>
      </c>
      <c r="B13" s="342" t="s">
        <v>377</v>
      </c>
      <c r="C13" s="340" t="s">
        <v>305</v>
      </c>
      <c r="D13" s="341">
        <f>SUM(D14:D16)</f>
        <v>0</v>
      </c>
      <c r="E13" s="577" t="s">
        <v>305</v>
      </c>
      <c r="F13" s="341">
        <f>SUM(F14:F16)</f>
        <v>0</v>
      </c>
      <c r="G13" s="587"/>
      <c r="H13" s="587"/>
      <c r="I13" s="587"/>
      <c r="J13" s="269"/>
      <c r="L13" s="588"/>
      <c r="M13" s="588"/>
    </row>
    <row r="14" spans="1:13" ht="18" hidden="1" x14ac:dyDescent="0.35">
      <c r="A14" s="310"/>
      <c r="B14" s="418" t="s">
        <v>378</v>
      </c>
      <c r="C14" s="326"/>
      <c r="D14" s="273"/>
      <c r="E14" s="590"/>
      <c r="F14" s="273"/>
      <c r="G14" s="360"/>
      <c r="H14" s="360"/>
      <c r="I14" s="360">
        <f>F14-H14</f>
        <v>0</v>
      </c>
      <c r="J14" s="269">
        <f>F14-G14</f>
        <v>0</v>
      </c>
      <c r="L14" s="394"/>
      <c r="M14" s="394"/>
    </row>
    <row r="15" spans="1:13" s="941" customFormat="1" ht="18" hidden="1" x14ac:dyDescent="0.35">
      <c r="A15" s="310"/>
      <c r="B15" s="418" t="s">
        <v>478</v>
      </c>
      <c r="C15" s="326"/>
      <c r="D15" s="273"/>
      <c r="E15" s="590"/>
      <c r="F15" s="273"/>
      <c r="G15" s="360"/>
      <c r="H15" s="360"/>
      <c r="I15" s="360">
        <f>F15-H15</f>
        <v>0</v>
      </c>
      <c r="J15" s="269">
        <f t="shared" ref="J15:J33" si="0">F15-G15</f>
        <v>0</v>
      </c>
      <c r="L15" s="396"/>
      <c r="M15" s="396"/>
    </row>
    <row r="16" spans="1:13" ht="18" hidden="1" x14ac:dyDescent="0.35">
      <c r="A16" s="310"/>
      <c r="B16" s="418"/>
      <c r="C16" s="326"/>
      <c r="D16" s="273"/>
      <c r="E16" s="590"/>
      <c r="F16" s="273"/>
      <c r="G16" s="360"/>
      <c r="H16" s="360"/>
      <c r="I16" s="360">
        <f>F16-H16</f>
        <v>0</v>
      </c>
      <c r="J16" s="269">
        <f t="shared" si="0"/>
        <v>0</v>
      </c>
      <c r="K16" s="941"/>
      <c r="L16" s="588"/>
      <c r="M16" s="588"/>
    </row>
    <row r="17" spans="1:13" s="941" customFormat="1" ht="21.6" hidden="1" customHeight="1" x14ac:dyDescent="0.35">
      <c r="A17" s="586">
        <v>2</v>
      </c>
      <c r="B17" s="342" t="s">
        <v>379</v>
      </c>
      <c r="C17" s="340" t="s">
        <v>305</v>
      </c>
      <c r="D17" s="341">
        <f>SUM(D18:D20)</f>
        <v>0</v>
      </c>
      <c r="E17" s="577" t="s">
        <v>305</v>
      </c>
      <c r="F17" s="341">
        <f>SUM(F18:F20)</f>
        <v>0</v>
      </c>
      <c r="G17" s="587"/>
      <c r="H17" s="587"/>
      <c r="I17" s="587"/>
      <c r="J17" s="269"/>
      <c r="L17" s="394"/>
      <c r="M17" s="394"/>
    </row>
    <row r="18" spans="1:13" s="941" customFormat="1" ht="18" hidden="1" x14ac:dyDescent="0.35">
      <c r="A18" s="310"/>
      <c r="B18" s="418" t="s">
        <v>199</v>
      </c>
      <c r="C18" s="326"/>
      <c r="D18" s="273"/>
      <c r="E18" s="590"/>
      <c r="F18" s="273"/>
      <c r="G18" s="360"/>
      <c r="H18" s="360"/>
      <c r="I18" s="360">
        <f>F18-H18</f>
        <v>0</v>
      </c>
      <c r="J18" s="269">
        <f t="shared" si="0"/>
        <v>0</v>
      </c>
      <c r="L18" s="396"/>
      <c r="M18" s="396"/>
    </row>
    <row r="19" spans="1:13" s="941" customFormat="1" ht="18" hidden="1" x14ac:dyDescent="0.35">
      <c r="A19" s="310"/>
      <c r="B19" s="418"/>
      <c r="C19" s="326"/>
      <c r="D19" s="273"/>
      <c r="E19" s="590"/>
      <c r="F19" s="273"/>
      <c r="G19" s="360"/>
      <c r="H19" s="360"/>
      <c r="I19" s="360">
        <f>F19-H19</f>
        <v>0</v>
      </c>
      <c r="J19" s="269">
        <f t="shared" si="0"/>
        <v>0</v>
      </c>
      <c r="L19" s="588"/>
      <c r="M19" s="588"/>
    </row>
    <row r="20" spans="1:13" s="941" customFormat="1" ht="18" hidden="1" x14ac:dyDescent="0.35">
      <c r="A20" s="310"/>
      <c r="B20" s="418"/>
      <c r="C20" s="326"/>
      <c r="D20" s="273"/>
      <c r="E20" s="590"/>
      <c r="F20" s="273"/>
      <c r="G20" s="360"/>
      <c r="H20" s="360"/>
      <c r="I20" s="360">
        <f>F20-H20</f>
        <v>0</v>
      </c>
      <c r="J20" s="269">
        <f t="shared" si="0"/>
        <v>0</v>
      </c>
      <c r="L20" s="394"/>
      <c r="M20" s="394"/>
    </row>
    <row r="21" spans="1:13" s="941" customFormat="1" ht="21.6" hidden="1" customHeight="1" x14ac:dyDescent="0.35">
      <c r="A21" s="586">
        <v>3</v>
      </c>
      <c r="B21" s="342" t="s">
        <v>380</v>
      </c>
      <c r="C21" s="340" t="s">
        <v>305</v>
      </c>
      <c r="D21" s="341">
        <f>SUM(D22:D23)</f>
        <v>0</v>
      </c>
      <c r="E21" s="577" t="s">
        <v>305</v>
      </c>
      <c r="F21" s="341">
        <f>SUM(F22:F24)</f>
        <v>0</v>
      </c>
      <c r="G21" s="587"/>
      <c r="H21" s="587"/>
      <c r="I21" s="587"/>
      <c r="J21" s="269"/>
      <c r="L21" s="396"/>
      <c r="M21" s="396"/>
    </row>
    <row r="22" spans="1:13" s="941" customFormat="1" ht="18" hidden="1" x14ac:dyDescent="0.35">
      <c r="A22" s="310"/>
      <c r="B22" s="418" t="s">
        <v>199</v>
      </c>
      <c r="C22" s="326"/>
      <c r="D22" s="273"/>
      <c r="E22" s="590"/>
      <c r="F22" s="273"/>
      <c r="G22" s="360"/>
      <c r="H22" s="360"/>
      <c r="I22" s="360">
        <f>F22-H22</f>
        <v>0</v>
      </c>
      <c r="J22" s="269">
        <f t="shared" si="0"/>
        <v>0</v>
      </c>
      <c r="L22" s="588"/>
      <c r="M22" s="588"/>
    </row>
    <row r="23" spans="1:13" s="941" customFormat="1" ht="18" hidden="1" x14ac:dyDescent="0.35">
      <c r="A23" s="310"/>
      <c r="B23" s="418"/>
      <c r="C23" s="326"/>
      <c r="D23" s="273"/>
      <c r="E23" s="590"/>
      <c r="F23" s="273"/>
      <c r="G23" s="360"/>
      <c r="H23" s="360"/>
      <c r="I23" s="360">
        <f>F23-H23</f>
        <v>0</v>
      </c>
      <c r="J23" s="269">
        <f t="shared" si="0"/>
        <v>0</v>
      </c>
      <c r="L23" s="394"/>
      <c r="M23" s="394"/>
    </row>
    <row r="24" spans="1:13" s="941" customFormat="1" ht="18" hidden="1" x14ac:dyDescent="0.35">
      <c r="A24" s="310"/>
      <c r="B24" s="418"/>
      <c r="C24" s="326"/>
      <c r="D24" s="273"/>
      <c r="E24" s="590"/>
      <c r="F24" s="273"/>
      <c r="G24" s="360"/>
      <c r="H24" s="360"/>
      <c r="I24" s="360">
        <f>F24-H24</f>
        <v>0</v>
      </c>
      <c r="J24" s="269">
        <f t="shared" si="0"/>
        <v>0</v>
      </c>
      <c r="L24" s="396"/>
      <c r="M24" s="396"/>
    </row>
    <row r="25" spans="1:13" s="941" customFormat="1" ht="21.6" customHeight="1" x14ac:dyDescent="0.35">
      <c r="A25" s="586">
        <v>4</v>
      </c>
      <c r="B25" s="342" t="s">
        <v>381</v>
      </c>
      <c r="C25" s="340" t="s">
        <v>305</v>
      </c>
      <c r="D25" s="341">
        <f>SUM(D26:D59)</f>
        <v>0</v>
      </c>
      <c r="E25" s="577" t="s">
        <v>305</v>
      </c>
      <c r="F25" s="341">
        <f>SUM(F27:F80)</f>
        <v>0</v>
      </c>
      <c r="G25" s="587"/>
      <c r="H25" s="587"/>
      <c r="I25" s="587"/>
      <c r="J25" s="269"/>
      <c r="L25" s="588"/>
      <c r="M25" s="588"/>
    </row>
    <row r="26" spans="1:13" s="941" customFormat="1" ht="18" x14ac:dyDescent="0.35">
      <c r="A26" s="310"/>
      <c r="B26" s="418" t="s">
        <v>199</v>
      </c>
      <c r="C26" s="326"/>
      <c r="D26" s="273"/>
      <c r="E26" s="590"/>
      <c r="F26" s="273"/>
      <c r="G26" s="360"/>
      <c r="H26" s="360"/>
      <c r="I26" s="360">
        <f t="shared" ref="I26:I33" si="1">F26-H26</f>
        <v>0</v>
      </c>
      <c r="J26" s="269">
        <f t="shared" si="0"/>
        <v>0</v>
      </c>
      <c r="L26" s="394"/>
      <c r="M26" s="394"/>
    </row>
    <row r="27" spans="1:13" s="941" customFormat="1" ht="18" hidden="1" x14ac:dyDescent="0.35">
      <c r="A27" s="310"/>
      <c r="B27" s="418" t="s">
        <v>479</v>
      </c>
      <c r="C27" s="326"/>
      <c r="D27" s="273"/>
      <c r="E27" s="590"/>
      <c r="F27" s="273"/>
      <c r="G27" s="360"/>
      <c r="H27" s="360"/>
      <c r="I27" s="360">
        <f t="shared" si="1"/>
        <v>0</v>
      </c>
      <c r="J27" s="269">
        <f t="shared" si="0"/>
        <v>0</v>
      </c>
      <c r="L27" s="396"/>
      <c r="M27" s="396"/>
    </row>
    <row r="28" spans="1:13" s="941" customFormat="1" ht="18" hidden="1" x14ac:dyDescent="0.35">
      <c r="A28" s="310"/>
      <c r="B28" s="418" t="s">
        <v>480</v>
      </c>
      <c r="C28" s="326"/>
      <c r="D28" s="273"/>
      <c r="E28" s="590"/>
      <c r="F28" s="273"/>
      <c r="G28" s="360"/>
      <c r="H28" s="360"/>
      <c r="I28" s="360">
        <f t="shared" si="1"/>
        <v>0</v>
      </c>
      <c r="J28" s="269">
        <f t="shared" si="0"/>
        <v>0</v>
      </c>
      <c r="L28" s="588"/>
      <c r="M28" s="588"/>
    </row>
    <row r="29" spans="1:13" s="941" customFormat="1" ht="54" hidden="1" x14ac:dyDescent="0.35">
      <c r="A29" s="310"/>
      <c r="B29" s="418" t="s">
        <v>553</v>
      </c>
      <c r="C29" s="326"/>
      <c r="D29" s="273"/>
      <c r="E29" s="590"/>
      <c r="F29" s="273"/>
      <c r="G29" s="360"/>
      <c r="H29" s="360"/>
      <c r="I29" s="360">
        <f t="shared" si="1"/>
        <v>0</v>
      </c>
      <c r="J29" s="269">
        <f t="shared" si="0"/>
        <v>0</v>
      </c>
      <c r="L29" s="394"/>
      <c r="M29" s="394"/>
    </row>
    <row r="30" spans="1:13" s="941" customFormat="1" ht="36" hidden="1" x14ac:dyDescent="0.35">
      <c r="A30" s="310"/>
      <c r="B30" s="418" t="s">
        <v>554</v>
      </c>
      <c r="C30" s="326"/>
      <c r="D30" s="273"/>
      <c r="E30" s="590"/>
      <c r="F30" s="273"/>
      <c r="G30" s="360"/>
      <c r="H30" s="360"/>
      <c r="I30" s="360">
        <f t="shared" si="1"/>
        <v>0</v>
      </c>
      <c r="J30" s="269">
        <f t="shared" si="0"/>
        <v>0</v>
      </c>
      <c r="L30" s="396"/>
      <c r="M30" s="396"/>
    </row>
    <row r="31" spans="1:13" s="941" customFormat="1" ht="36" hidden="1" x14ac:dyDescent="0.35">
      <c r="A31" s="310"/>
      <c r="B31" s="418" t="s">
        <v>555</v>
      </c>
      <c r="C31" s="326"/>
      <c r="D31" s="273"/>
      <c r="E31" s="590"/>
      <c r="F31" s="273"/>
      <c r="G31" s="360"/>
      <c r="H31" s="360"/>
      <c r="I31" s="360">
        <f t="shared" si="1"/>
        <v>0</v>
      </c>
      <c r="J31" s="269">
        <f t="shared" si="0"/>
        <v>0</v>
      </c>
      <c r="L31" s="588"/>
      <c r="M31" s="588"/>
    </row>
    <row r="32" spans="1:13" s="941" customFormat="1" ht="18" hidden="1" x14ac:dyDescent="0.35">
      <c r="A32" s="310"/>
      <c r="B32" s="418" t="s">
        <v>556</v>
      </c>
      <c r="C32" s="326"/>
      <c r="D32" s="273"/>
      <c r="E32" s="590"/>
      <c r="F32" s="273"/>
      <c r="G32" s="360"/>
      <c r="H32" s="360"/>
      <c r="I32" s="360">
        <f t="shared" si="1"/>
        <v>0</v>
      </c>
      <c r="J32" s="269">
        <f t="shared" si="0"/>
        <v>0</v>
      </c>
      <c r="L32" s="394"/>
      <c r="M32" s="394"/>
    </row>
    <row r="33" spans="1:13" s="941" customFormat="1" ht="36" hidden="1" x14ac:dyDescent="0.35">
      <c r="A33" s="310"/>
      <c r="B33" s="418" t="s">
        <v>557</v>
      </c>
      <c r="C33" s="326"/>
      <c r="D33" s="273"/>
      <c r="E33" s="590"/>
      <c r="F33" s="273"/>
      <c r="G33" s="360"/>
      <c r="H33" s="360"/>
      <c r="I33" s="360">
        <f t="shared" si="1"/>
        <v>0</v>
      </c>
      <c r="J33" s="269">
        <f t="shared" si="0"/>
        <v>0</v>
      </c>
      <c r="L33" s="396"/>
      <c r="M33" s="396"/>
    </row>
    <row r="34" spans="1:13" s="941" customFormat="1" ht="18" hidden="1" x14ac:dyDescent="0.35">
      <c r="A34" s="310"/>
      <c r="B34" s="418" t="s">
        <v>558</v>
      </c>
      <c r="C34" s="326"/>
      <c r="D34" s="273"/>
      <c r="E34" s="590"/>
      <c r="F34" s="273"/>
      <c r="G34" s="360"/>
      <c r="H34" s="360"/>
      <c r="I34" s="360"/>
      <c r="J34" s="269"/>
      <c r="L34" s="588"/>
      <c r="M34" s="588"/>
    </row>
    <row r="35" spans="1:13" s="941" customFormat="1" ht="18" hidden="1" x14ac:dyDescent="0.35">
      <c r="A35" s="310"/>
      <c r="B35" s="418" t="s">
        <v>559</v>
      </c>
      <c r="C35" s="326"/>
      <c r="D35" s="273"/>
      <c r="E35" s="590"/>
      <c r="F35" s="273"/>
      <c r="G35" s="360"/>
      <c r="H35" s="360"/>
      <c r="I35" s="360">
        <f>F35-H35</f>
        <v>0</v>
      </c>
      <c r="J35" s="269">
        <f t="shared" ref="J35:J37" si="2">F35-G35</f>
        <v>0</v>
      </c>
      <c r="L35" s="394"/>
      <c r="M35" s="394"/>
    </row>
    <row r="36" spans="1:13" s="941" customFormat="1" ht="18" hidden="1" x14ac:dyDescent="0.35">
      <c r="A36" s="310"/>
      <c r="B36" s="418" t="s">
        <v>560</v>
      </c>
      <c r="C36" s="326"/>
      <c r="D36" s="273"/>
      <c r="E36" s="590"/>
      <c r="F36" s="273"/>
      <c r="G36" s="360"/>
      <c r="H36" s="360"/>
      <c r="I36" s="360">
        <f>F36-H36</f>
        <v>0</v>
      </c>
      <c r="J36" s="269">
        <f t="shared" si="2"/>
        <v>0</v>
      </c>
      <c r="L36" s="396"/>
      <c r="M36" s="396"/>
    </row>
    <row r="37" spans="1:13" s="941" customFormat="1" ht="36" hidden="1" x14ac:dyDescent="0.35">
      <c r="A37" s="310"/>
      <c r="B37" s="418" t="s">
        <v>561</v>
      </c>
      <c r="C37" s="326"/>
      <c r="D37" s="273"/>
      <c r="E37" s="590"/>
      <c r="F37" s="273"/>
      <c r="G37" s="360"/>
      <c r="H37" s="360"/>
      <c r="I37" s="360">
        <f>F37-H37</f>
        <v>0</v>
      </c>
      <c r="J37" s="269">
        <f t="shared" si="2"/>
        <v>0</v>
      </c>
      <c r="L37" s="588"/>
      <c r="M37" s="588"/>
    </row>
    <row r="38" spans="1:13" s="941" customFormat="1" ht="18" hidden="1" x14ac:dyDescent="0.35">
      <c r="A38" s="310"/>
      <c r="B38" s="418" t="s">
        <v>562</v>
      </c>
      <c r="C38" s="326"/>
      <c r="D38" s="273"/>
      <c r="E38" s="590"/>
      <c r="F38" s="273"/>
      <c r="G38" s="360"/>
      <c r="H38" s="360"/>
      <c r="I38" s="360"/>
      <c r="J38" s="269"/>
      <c r="L38" s="394"/>
      <c r="M38" s="394"/>
    </row>
    <row r="39" spans="1:13" s="941" customFormat="1" ht="18" hidden="1" x14ac:dyDescent="0.35">
      <c r="A39" s="310"/>
      <c r="B39" s="418" t="s">
        <v>563</v>
      </c>
      <c r="C39" s="326"/>
      <c r="D39" s="273"/>
      <c r="E39" s="590"/>
      <c r="F39" s="273"/>
      <c r="G39" s="360"/>
      <c r="H39" s="360"/>
      <c r="I39" s="360">
        <f t="shared" ref="I39:I46" si="3">F39-H39</f>
        <v>0</v>
      </c>
      <c r="J39" s="269">
        <f t="shared" ref="J39:J46" si="4">F39-G39</f>
        <v>0</v>
      </c>
      <c r="L39" s="396"/>
      <c r="M39" s="396"/>
    </row>
    <row r="40" spans="1:13" s="941" customFormat="1" ht="18" hidden="1" x14ac:dyDescent="0.35">
      <c r="A40" s="310"/>
      <c r="B40" s="418" t="s">
        <v>564</v>
      </c>
      <c r="C40" s="326"/>
      <c r="D40" s="273"/>
      <c r="E40" s="590"/>
      <c r="F40" s="273"/>
      <c r="G40" s="360"/>
      <c r="H40" s="360"/>
      <c r="I40" s="360">
        <f t="shared" si="3"/>
        <v>0</v>
      </c>
      <c r="J40" s="269">
        <f t="shared" si="4"/>
        <v>0</v>
      </c>
      <c r="L40" s="588"/>
      <c r="M40" s="588"/>
    </row>
    <row r="41" spans="1:13" s="941" customFormat="1" ht="36" hidden="1" x14ac:dyDescent="0.35">
      <c r="A41" s="310"/>
      <c r="B41" s="418" t="s">
        <v>565</v>
      </c>
      <c r="C41" s="326"/>
      <c r="D41" s="273"/>
      <c r="E41" s="590"/>
      <c r="F41" s="273"/>
      <c r="G41" s="360"/>
      <c r="H41" s="360"/>
      <c r="I41" s="360">
        <f t="shared" si="3"/>
        <v>0</v>
      </c>
      <c r="J41" s="269">
        <f t="shared" si="4"/>
        <v>0</v>
      </c>
      <c r="L41" s="394"/>
      <c r="M41" s="394"/>
    </row>
    <row r="42" spans="1:13" s="941" customFormat="1" ht="18" hidden="1" x14ac:dyDescent="0.35">
      <c r="A42" s="310"/>
      <c r="B42" s="418" t="s">
        <v>566</v>
      </c>
      <c r="C42" s="326"/>
      <c r="D42" s="273"/>
      <c r="E42" s="590"/>
      <c r="F42" s="273"/>
      <c r="G42" s="360"/>
      <c r="H42" s="360"/>
      <c r="I42" s="360">
        <f t="shared" si="3"/>
        <v>0</v>
      </c>
      <c r="J42" s="269">
        <f t="shared" si="4"/>
        <v>0</v>
      </c>
      <c r="L42" s="396"/>
      <c r="M42" s="396"/>
    </row>
    <row r="43" spans="1:13" s="941" customFormat="1" ht="36" hidden="1" x14ac:dyDescent="0.35">
      <c r="A43" s="310"/>
      <c r="B43" s="418" t="s">
        <v>567</v>
      </c>
      <c r="C43" s="326"/>
      <c r="D43" s="273"/>
      <c r="E43" s="590"/>
      <c r="F43" s="273"/>
      <c r="G43" s="360"/>
      <c r="H43" s="360"/>
      <c r="I43" s="360">
        <f t="shared" si="3"/>
        <v>0</v>
      </c>
      <c r="J43" s="269">
        <f t="shared" si="4"/>
        <v>0</v>
      </c>
      <c r="L43" s="588"/>
      <c r="M43" s="588"/>
    </row>
    <row r="44" spans="1:13" s="941" customFormat="1" ht="72" hidden="1" x14ac:dyDescent="0.35">
      <c r="A44" s="310"/>
      <c r="B44" s="418" t="s">
        <v>568</v>
      </c>
      <c r="C44" s="326"/>
      <c r="D44" s="273"/>
      <c r="E44" s="590"/>
      <c r="F44" s="273"/>
      <c r="G44" s="360"/>
      <c r="H44" s="360"/>
      <c r="I44" s="360">
        <f t="shared" si="3"/>
        <v>0</v>
      </c>
      <c r="J44" s="269">
        <f t="shared" si="4"/>
        <v>0</v>
      </c>
      <c r="L44" s="394"/>
      <c r="M44" s="394"/>
    </row>
    <row r="45" spans="1:13" s="941" customFormat="1" ht="18" hidden="1" x14ac:dyDescent="0.35">
      <c r="A45" s="310"/>
      <c r="B45" s="418" t="s">
        <v>481</v>
      </c>
      <c r="C45" s="326"/>
      <c r="D45" s="273"/>
      <c r="E45" s="590"/>
      <c r="F45" s="273"/>
      <c r="G45" s="360"/>
      <c r="H45" s="360"/>
      <c r="I45" s="360">
        <f t="shared" si="3"/>
        <v>0</v>
      </c>
      <c r="J45" s="269">
        <f t="shared" si="4"/>
        <v>0</v>
      </c>
      <c r="L45" s="396"/>
      <c r="M45" s="396"/>
    </row>
    <row r="46" spans="1:13" s="941" customFormat="1" ht="36" hidden="1" x14ac:dyDescent="0.35">
      <c r="A46" s="310"/>
      <c r="B46" s="418" t="s">
        <v>482</v>
      </c>
      <c r="C46" s="326"/>
      <c r="D46" s="273"/>
      <c r="E46" s="590"/>
      <c r="F46" s="273"/>
      <c r="G46" s="360"/>
      <c r="H46" s="360"/>
      <c r="I46" s="360">
        <f t="shared" si="3"/>
        <v>0</v>
      </c>
      <c r="J46" s="269">
        <f t="shared" si="4"/>
        <v>0</v>
      </c>
      <c r="L46" s="588"/>
      <c r="M46" s="588"/>
    </row>
    <row r="47" spans="1:13" s="941" customFormat="1" ht="36" hidden="1" x14ac:dyDescent="0.35">
      <c r="A47" s="310"/>
      <c r="B47" s="418" t="s">
        <v>483</v>
      </c>
      <c r="C47" s="326"/>
      <c r="D47" s="273"/>
      <c r="E47" s="590"/>
      <c r="F47" s="273"/>
      <c r="G47" s="360"/>
      <c r="H47" s="360"/>
      <c r="I47" s="360"/>
      <c r="J47" s="269"/>
      <c r="L47" s="394"/>
      <c r="M47" s="394"/>
    </row>
    <row r="48" spans="1:13" s="941" customFormat="1" ht="36" hidden="1" x14ac:dyDescent="0.35">
      <c r="A48" s="310"/>
      <c r="B48" s="418" t="s">
        <v>506</v>
      </c>
      <c r="C48" s="326"/>
      <c r="D48" s="273"/>
      <c r="E48" s="590"/>
      <c r="F48" s="273"/>
      <c r="G48" s="360"/>
      <c r="H48" s="360"/>
      <c r="I48" s="360">
        <f>F48-H48</f>
        <v>0</v>
      </c>
      <c r="J48" s="269">
        <f t="shared" ref="J48:J51" si="5">F48-G48</f>
        <v>0</v>
      </c>
      <c r="L48" s="396"/>
      <c r="M48" s="396"/>
    </row>
    <row r="49" spans="1:13" s="941" customFormat="1" ht="18" hidden="1" x14ac:dyDescent="0.35">
      <c r="A49" s="310"/>
      <c r="B49" s="418" t="s">
        <v>569</v>
      </c>
      <c r="C49" s="326"/>
      <c r="D49" s="273"/>
      <c r="E49" s="590"/>
      <c r="F49" s="273"/>
      <c r="G49" s="360"/>
      <c r="H49" s="360"/>
      <c r="I49" s="360">
        <f>F49-H49</f>
        <v>0</v>
      </c>
      <c r="J49" s="269">
        <f t="shared" si="5"/>
        <v>0</v>
      </c>
      <c r="L49" s="588"/>
      <c r="M49" s="588"/>
    </row>
    <row r="50" spans="1:13" s="941" customFormat="1" ht="18" hidden="1" x14ac:dyDescent="0.35">
      <c r="A50" s="310"/>
      <c r="B50" s="418" t="s">
        <v>504</v>
      </c>
      <c r="C50" s="326"/>
      <c r="D50" s="273"/>
      <c r="E50" s="590"/>
      <c r="F50" s="273"/>
      <c r="G50" s="360"/>
      <c r="H50" s="360"/>
      <c r="I50" s="360">
        <f>F50-H50</f>
        <v>0</v>
      </c>
      <c r="J50" s="269">
        <f t="shared" si="5"/>
        <v>0</v>
      </c>
      <c r="L50" s="394"/>
      <c r="M50" s="394"/>
    </row>
    <row r="51" spans="1:13" s="941" customFormat="1" ht="18" hidden="1" x14ac:dyDescent="0.35">
      <c r="A51" s="310"/>
      <c r="B51" s="418" t="s">
        <v>570</v>
      </c>
      <c r="C51" s="326"/>
      <c r="D51" s="273"/>
      <c r="E51" s="590"/>
      <c r="F51" s="273"/>
      <c r="G51" s="360"/>
      <c r="H51" s="360"/>
      <c r="I51" s="360">
        <f>F51-H51</f>
        <v>0</v>
      </c>
      <c r="J51" s="269">
        <f t="shared" si="5"/>
        <v>0</v>
      </c>
      <c r="L51" s="396"/>
      <c r="M51" s="396"/>
    </row>
    <row r="52" spans="1:13" s="941" customFormat="1" ht="36" hidden="1" x14ac:dyDescent="0.35">
      <c r="A52" s="310"/>
      <c r="B52" s="418" t="s">
        <v>571</v>
      </c>
      <c r="C52" s="326"/>
      <c r="D52" s="273"/>
      <c r="E52" s="590"/>
      <c r="F52" s="273"/>
      <c r="G52" s="360"/>
      <c r="H52" s="360"/>
      <c r="I52" s="360"/>
      <c r="J52" s="269"/>
      <c r="L52" s="588"/>
      <c r="M52" s="588"/>
    </row>
    <row r="53" spans="1:13" s="941" customFormat="1" ht="36" hidden="1" x14ac:dyDescent="0.35">
      <c r="A53" s="310"/>
      <c r="B53" s="418" t="s">
        <v>572</v>
      </c>
      <c r="C53" s="326"/>
      <c r="D53" s="273"/>
      <c r="E53" s="590"/>
      <c r="F53" s="273"/>
      <c r="G53" s="360"/>
      <c r="H53" s="360"/>
      <c r="I53" s="360">
        <f t="shared" ref="I53:I78" si="6">F53-H53</f>
        <v>0</v>
      </c>
      <c r="J53" s="269">
        <f t="shared" ref="J53:J78" si="7">F53-G53</f>
        <v>0</v>
      </c>
      <c r="L53" s="394"/>
      <c r="M53" s="394"/>
    </row>
    <row r="54" spans="1:13" s="941" customFormat="1" ht="18" hidden="1" x14ac:dyDescent="0.35">
      <c r="A54" s="310"/>
      <c r="B54" s="418" t="s">
        <v>505</v>
      </c>
      <c r="C54" s="326"/>
      <c r="D54" s="273"/>
      <c r="E54" s="590"/>
      <c r="F54" s="273"/>
      <c r="G54" s="360"/>
      <c r="H54" s="360"/>
      <c r="I54" s="360">
        <f t="shared" si="6"/>
        <v>0</v>
      </c>
      <c r="J54" s="269">
        <f t="shared" si="7"/>
        <v>0</v>
      </c>
      <c r="L54" s="396"/>
      <c r="M54" s="396"/>
    </row>
    <row r="55" spans="1:13" s="941" customFormat="1" ht="36" hidden="1" x14ac:dyDescent="0.35">
      <c r="A55" s="310"/>
      <c r="B55" s="418" t="s">
        <v>573</v>
      </c>
      <c r="C55" s="326"/>
      <c r="D55" s="273"/>
      <c r="E55" s="590"/>
      <c r="F55" s="273"/>
      <c r="G55" s="360"/>
      <c r="H55" s="360"/>
      <c r="I55" s="360">
        <f t="shared" si="6"/>
        <v>0</v>
      </c>
      <c r="J55" s="269">
        <f t="shared" si="7"/>
        <v>0</v>
      </c>
      <c r="L55" s="588"/>
      <c r="M55" s="588"/>
    </row>
    <row r="56" spans="1:13" s="941" customFormat="1" ht="18" hidden="1" x14ac:dyDescent="0.35">
      <c r="A56" s="310"/>
      <c r="B56" s="418" t="s">
        <v>574</v>
      </c>
      <c r="C56" s="326"/>
      <c r="D56" s="273"/>
      <c r="E56" s="590"/>
      <c r="F56" s="273"/>
      <c r="G56" s="360"/>
      <c r="H56" s="360"/>
      <c r="I56" s="360">
        <f t="shared" si="6"/>
        <v>0</v>
      </c>
      <c r="J56" s="269">
        <f t="shared" si="7"/>
        <v>0</v>
      </c>
      <c r="L56" s="394"/>
      <c r="M56" s="394"/>
    </row>
    <row r="57" spans="1:13" s="941" customFormat="1" ht="36" hidden="1" x14ac:dyDescent="0.35">
      <c r="A57" s="310"/>
      <c r="B57" s="418" t="s">
        <v>575</v>
      </c>
      <c r="C57" s="326"/>
      <c r="D57" s="273"/>
      <c r="E57" s="590"/>
      <c r="F57" s="273"/>
      <c r="G57" s="360"/>
      <c r="H57" s="360"/>
      <c r="I57" s="360">
        <f t="shared" si="6"/>
        <v>0</v>
      </c>
      <c r="J57" s="269">
        <f t="shared" si="7"/>
        <v>0</v>
      </c>
      <c r="L57" s="396"/>
      <c r="M57" s="396"/>
    </row>
    <row r="58" spans="1:13" s="941" customFormat="1" ht="36" hidden="1" x14ac:dyDescent="0.35">
      <c r="A58" s="310"/>
      <c r="B58" s="418" t="s">
        <v>576</v>
      </c>
      <c r="C58" s="326"/>
      <c r="D58" s="273"/>
      <c r="E58" s="590"/>
      <c r="F58" s="273"/>
      <c r="G58" s="360"/>
      <c r="H58" s="360"/>
      <c r="I58" s="360">
        <f t="shared" si="6"/>
        <v>0</v>
      </c>
      <c r="J58" s="269">
        <f t="shared" si="7"/>
        <v>0</v>
      </c>
      <c r="L58" s="588"/>
      <c r="M58" s="588"/>
    </row>
    <row r="59" spans="1:13" s="941" customFormat="1" ht="18" hidden="1" x14ac:dyDescent="0.35">
      <c r="A59" s="310"/>
      <c r="B59" s="418" t="s">
        <v>577</v>
      </c>
      <c r="C59" s="326"/>
      <c r="D59" s="273"/>
      <c r="E59" s="590"/>
      <c r="F59" s="273"/>
      <c r="G59" s="360"/>
      <c r="H59" s="360"/>
      <c r="I59" s="360">
        <f t="shared" si="6"/>
        <v>0</v>
      </c>
      <c r="J59" s="269">
        <f t="shared" si="7"/>
        <v>0</v>
      </c>
      <c r="L59" s="394"/>
      <c r="M59" s="394"/>
    </row>
    <row r="60" spans="1:13" s="941" customFormat="1" ht="18" hidden="1" x14ac:dyDescent="0.35">
      <c r="A60" s="310"/>
      <c r="B60" s="418" t="s">
        <v>578</v>
      </c>
      <c r="C60" s="326"/>
      <c r="D60" s="273"/>
      <c r="E60" s="590"/>
      <c r="F60" s="273"/>
      <c r="G60" s="360"/>
      <c r="H60" s="360"/>
      <c r="I60" s="360">
        <f t="shared" si="6"/>
        <v>0</v>
      </c>
      <c r="J60" s="269">
        <f t="shared" si="7"/>
        <v>0</v>
      </c>
      <c r="L60" s="396"/>
      <c r="M60" s="396"/>
    </row>
    <row r="61" spans="1:13" s="941" customFormat="1" ht="18" hidden="1" x14ac:dyDescent="0.35">
      <c r="A61" s="310"/>
      <c r="B61" s="418" t="s">
        <v>579</v>
      </c>
      <c r="C61" s="326"/>
      <c r="D61" s="273"/>
      <c r="E61" s="590"/>
      <c r="F61" s="273"/>
      <c r="G61" s="360"/>
      <c r="H61" s="360"/>
      <c r="I61" s="360">
        <f t="shared" si="6"/>
        <v>0</v>
      </c>
      <c r="J61" s="269">
        <f t="shared" si="7"/>
        <v>0</v>
      </c>
      <c r="L61" s="588"/>
      <c r="M61" s="588"/>
    </row>
    <row r="62" spans="1:13" s="941" customFormat="1" ht="18" hidden="1" x14ac:dyDescent="0.35">
      <c r="A62" s="310"/>
      <c r="B62" s="418" t="s">
        <v>580</v>
      </c>
      <c r="C62" s="326"/>
      <c r="D62" s="273"/>
      <c r="E62" s="590"/>
      <c r="F62" s="273"/>
      <c r="G62" s="360"/>
      <c r="H62" s="360"/>
      <c r="I62" s="360">
        <f t="shared" si="6"/>
        <v>0</v>
      </c>
      <c r="J62" s="269">
        <f t="shared" si="7"/>
        <v>0</v>
      </c>
      <c r="L62" s="394"/>
      <c r="M62" s="394"/>
    </row>
    <row r="63" spans="1:13" s="941" customFormat="1" ht="18" hidden="1" x14ac:dyDescent="0.35">
      <c r="A63" s="310"/>
      <c r="B63" s="418" t="s">
        <v>581</v>
      </c>
      <c r="C63" s="326"/>
      <c r="D63" s="273"/>
      <c r="E63" s="590"/>
      <c r="F63" s="273"/>
      <c r="G63" s="360"/>
      <c r="H63" s="360"/>
      <c r="I63" s="360">
        <f t="shared" si="6"/>
        <v>0</v>
      </c>
      <c r="J63" s="269">
        <f t="shared" si="7"/>
        <v>0</v>
      </c>
      <c r="L63" s="396"/>
      <c r="M63" s="396"/>
    </row>
    <row r="64" spans="1:13" s="941" customFormat="1" ht="18" hidden="1" x14ac:dyDescent="0.35">
      <c r="A64" s="310"/>
      <c r="B64" s="418" t="s">
        <v>582</v>
      </c>
      <c r="C64" s="326"/>
      <c r="D64" s="273"/>
      <c r="E64" s="590"/>
      <c r="F64" s="273"/>
      <c r="G64" s="360"/>
      <c r="H64" s="360"/>
      <c r="I64" s="360">
        <f t="shared" si="6"/>
        <v>0</v>
      </c>
      <c r="J64" s="269">
        <f t="shared" si="7"/>
        <v>0</v>
      </c>
      <c r="L64" s="588"/>
      <c r="M64" s="588"/>
    </row>
    <row r="65" spans="1:13" s="941" customFormat="1" ht="18" hidden="1" x14ac:dyDescent="0.35">
      <c r="A65" s="310"/>
      <c r="B65" s="418" t="s">
        <v>583</v>
      </c>
      <c r="C65" s="326"/>
      <c r="D65" s="273"/>
      <c r="E65" s="590"/>
      <c r="F65" s="273"/>
      <c r="G65" s="360"/>
      <c r="H65" s="360"/>
      <c r="I65" s="360">
        <f t="shared" si="6"/>
        <v>0</v>
      </c>
      <c r="J65" s="269">
        <f t="shared" si="7"/>
        <v>0</v>
      </c>
      <c r="L65" s="394"/>
      <c r="M65" s="394"/>
    </row>
    <row r="66" spans="1:13" s="941" customFormat="1" ht="18" hidden="1" x14ac:dyDescent="0.35">
      <c r="A66" s="310"/>
      <c r="B66" s="418" t="s">
        <v>584</v>
      </c>
      <c r="C66" s="326"/>
      <c r="D66" s="273"/>
      <c r="E66" s="590"/>
      <c r="F66" s="273"/>
      <c r="G66" s="360"/>
      <c r="H66" s="360"/>
      <c r="I66" s="360">
        <f t="shared" si="6"/>
        <v>0</v>
      </c>
      <c r="J66" s="269">
        <f t="shared" si="7"/>
        <v>0</v>
      </c>
      <c r="L66" s="396"/>
      <c r="M66" s="396"/>
    </row>
    <row r="67" spans="1:13" s="941" customFormat="1" ht="54" hidden="1" x14ac:dyDescent="0.35">
      <c r="A67" s="310"/>
      <c r="B67" s="418" t="s">
        <v>794</v>
      </c>
      <c r="C67" s="326"/>
      <c r="D67" s="273"/>
      <c r="E67" s="590"/>
      <c r="F67" s="273"/>
      <c r="G67" s="360"/>
      <c r="H67" s="360"/>
      <c r="I67" s="360">
        <f t="shared" si="6"/>
        <v>0</v>
      </c>
      <c r="J67" s="269">
        <f t="shared" si="7"/>
        <v>0</v>
      </c>
      <c r="L67" s="588"/>
      <c r="M67" s="588"/>
    </row>
    <row r="68" spans="1:13" s="941" customFormat="1" ht="36" hidden="1" x14ac:dyDescent="0.35">
      <c r="A68" s="310"/>
      <c r="B68" s="418" t="s">
        <v>1019</v>
      </c>
      <c r="C68" s="326"/>
      <c r="D68" s="273"/>
      <c r="E68" s="590"/>
      <c r="F68" s="273"/>
      <c r="G68" s="360"/>
      <c r="H68" s="360"/>
      <c r="I68" s="360">
        <f t="shared" si="6"/>
        <v>0</v>
      </c>
      <c r="J68" s="269">
        <f t="shared" si="7"/>
        <v>0</v>
      </c>
      <c r="L68" s="394"/>
      <c r="M68" s="394"/>
    </row>
    <row r="69" spans="1:13" s="941" customFormat="1" ht="36" hidden="1" x14ac:dyDescent="0.35">
      <c r="A69" s="310"/>
      <c r="B69" s="418" t="s">
        <v>1020</v>
      </c>
      <c r="C69" s="326"/>
      <c r="D69" s="273"/>
      <c r="E69" s="590"/>
      <c r="F69" s="273"/>
      <c r="G69" s="360"/>
      <c r="H69" s="360"/>
      <c r="I69" s="360">
        <f t="shared" si="6"/>
        <v>0</v>
      </c>
      <c r="J69" s="269">
        <f t="shared" si="7"/>
        <v>0</v>
      </c>
      <c r="L69" s="396"/>
      <c r="M69" s="396"/>
    </row>
    <row r="70" spans="1:13" s="941" customFormat="1" ht="18" hidden="1" x14ac:dyDescent="0.35">
      <c r="A70" s="310"/>
      <c r="B70" s="418" t="s">
        <v>585</v>
      </c>
      <c r="C70" s="326"/>
      <c r="D70" s="273"/>
      <c r="E70" s="590"/>
      <c r="F70" s="273"/>
      <c r="G70" s="360"/>
      <c r="H70" s="360"/>
      <c r="I70" s="360">
        <f t="shared" si="6"/>
        <v>0</v>
      </c>
      <c r="J70" s="269">
        <f t="shared" si="7"/>
        <v>0</v>
      </c>
      <c r="L70" s="588"/>
      <c r="M70" s="588"/>
    </row>
    <row r="71" spans="1:13" s="941" customFormat="1" ht="18" hidden="1" x14ac:dyDescent="0.35">
      <c r="A71" s="310"/>
      <c r="B71" s="418" t="s">
        <v>586</v>
      </c>
      <c r="C71" s="326"/>
      <c r="D71" s="273"/>
      <c r="E71" s="590"/>
      <c r="F71" s="273"/>
      <c r="G71" s="360"/>
      <c r="H71" s="360"/>
      <c r="I71" s="360">
        <f t="shared" si="6"/>
        <v>0</v>
      </c>
      <c r="J71" s="269">
        <f t="shared" si="7"/>
        <v>0</v>
      </c>
      <c r="L71" s="394"/>
      <c r="M71" s="394"/>
    </row>
    <row r="72" spans="1:13" s="941" customFormat="1" ht="18" hidden="1" x14ac:dyDescent="0.35">
      <c r="A72" s="310"/>
      <c r="B72" s="418" t="s">
        <v>587</v>
      </c>
      <c r="C72" s="326"/>
      <c r="D72" s="273"/>
      <c r="E72" s="590"/>
      <c r="F72" s="273"/>
      <c r="G72" s="360"/>
      <c r="H72" s="360"/>
      <c r="I72" s="360">
        <f t="shared" si="6"/>
        <v>0</v>
      </c>
      <c r="J72" s="269">
        <f t="shared" si="7"/>
        <v>0</v>
      </c>
      <c r="L72" s="396"/>
      <c r="M72" s="396"/>
    </row>
    <row r="73" spans="1:13" s="941" customFormat="1" ht="18" hidden="1" x14ac:dyDescent="0.35">
      <c r="A73" s="310"/>
      <c r="B73" s="418" t="s">
        <v>1021</v>
      </c>
      <c r="C73" s="326"/>
      <c r="D73" s="273"/>
      <c r="E73" s="590"/>
      <c r="F73" s="273"/>
      <c r="G73" s="360"/>
      <c r="H73" s="360"/>
      <c r="I73" s="360">
        <f t="shared" si="6"/>
        <v>0</v>
      </c>
      <c r="J73" s="269">
        <f t="shared" si="7"/>
        <v>0</v>
      </c>
      <c r="L73" s="588"/>
      <c r="M73" s="588"/>
    </row>
    <row r="74" spans="1:13" s="941" customFormat="1" ht="18" x14ac:dyDescent="0.35">
      <c r="A74" s="310"/>
      <c r="B74" s="418"/>
      <c r="C74" s="326"/>
      <c r="D74" s="273"/>
      <c r="E74" s="590"/>
      <c r="F74" s="273"/>
      <c r="G74" s="360"/>
      <c r="H74" s="360"/>
      <c r="I74" s="360">
        <f t="shared" si="6"/>
        <v>0</v>
      </c>
      <c r="J74" s="269">
        <f t="shared" si="7"/>
        <v>0</v>
      </c>
      <c r="L74" s="394"/>
      <c r="M74" s="394"/>
    </row>
    <row r="75" spans="1:13" s="941" customFormat="1" ht="18" x14ac:dyDescent="0.35">
      <c r="A75" s="310"/>
      <c r="B75" s="418" t="s">
        <v>1191</v>
      </c>
      <c r="C75" s="326"/>
      <c r="D75" s="273"/>
      <c r="E75" s="590"/>
      <c r="F75" s="273">
        <v>0</v>
      </c>
      <c r="G75" s="360"/>
      <c r="H75" s="360"/>
      <c r="I75" s="360">
        <f t="shared" si="6"/>
        <v>0</v>
      </c>
      <c r="J75" s="269">
        <f t="shared" si="7"/>
        <v>0</v>
      </c>
      <c r="L75" s="396"/>
      <c r="M75" s="396"/>
    </row>
    <row r="76" spans="1:13" s="941" customFormat="1" ht="18" x14ac:dyDescent="0.35">
      <c r="A76" s="310"/>
      <c r="B76" s="418"/>
      <c r="C76" s="326"/>
      <c r="D76" s="273"/>
      <c r="E76" s="590"/>
      <c r="F76" s="273"/>
      <c r="G76" s="360"/>
      <c r="H76" s="360"/>
      <c r="I76" s="360">
        <f t="shared" si="6"/>
        <v>0</v>
      </c>
      <c r="J76" s="269">
        <f t="shared" si="7"/>
        <v>0</v>
      </c>
      <c r="L76" s="588"/>
      <c r="M76" s="588"/>
    </row>
    <row r="77" spans="1:13" s="941" customFormat="1" ht="18" hidden="1" x14ac:dyDescent="0.35">
      <c r="A77" s="310"/>
      <c r="B77" s="418"/>
      <c r="C77" s="326"/>
      <c r="D77" s="273"/>
      <c r="E77" s="590"/>
      <c r="F77" s="273"/>
      <c r="G77" s="360"/>
      <c r="H77" s="360"/>
      <c r="I77" s="360">
        <f t="shared" si="6"/>
        <v>0</v>
      </c>
      <c r="J77" s="269">
        <f t="shared" si="7"/>
        <v>0</v>
      </c>
      <c r="L77" s="394"/>
      <c r="M77" s="394"/>
    </row>
    <row r="78" spans="1:13" s="941" customFormat="1" ht="18" hidden="1" x14ac:dyDescent="0.35">
      <c r="A78" s="310"/>
      <c r="B78" s="418"/>
      <c r="C78" s="326"/>
      <c r="D78" s="273"/>
      <c r="E78" s="590"/>
      <c r="F78" s="273"/>
      <c r="G78" s="360"/>
      <c r="H78" s="360"/>
      <c r="I78" s="360">
        <f t="shared" si="6"/>
        <v>0</v>
      </c>
      <c r="J78" s="269">
        <f t="shared" si="7"/>
        <v>0</v>
      </c>
      <c r="L78" s="396"/>
      <c r="M78" s="396"/>
    </row>
    <row r="79" spans="1:13" s="941" customFormat="1" ht="18" hidden="1" x14ac:dyDescent="0.35">
      <c r="A79" s="310"/>
      <c r="B79" s="418"/>
      <c r="C79" s="326"/>
      <c r="D79" s="273"/>
      <c r="E79" s="590"/>
      <c r="F79" s="273"/>
      <c r="G79" s="360"/>
      <c r="H79" s="360"/>
      <c r="I79" s="360">
        <f>F73-H79</f>
        <v>0</v>
      </c>
      <c r="J79" s="269">
        <f>F73-G79</f>
        <v>0</v>
      </c>
      <c r="L79" s="588"/>
      <c r="M79" s="588"/>
    </row>
    <row r="80" spans="1:13" s="941" customFormat="1" ht="18" x14ac:dyDescent="0.35">
      <c r="A80" s="310"/>
      <c r="B80" s="418"/>
      <c r="C80" s="326"/>
      <c r="D80" s="273"/>
      <c r="E80" s="590"/>
      <c r="F80" s="273"/>
      <c r="G80" s="360"/>
      <c r="H80" s="360"/>
      <c r="I80" s="360"/>
      <c r="J80" s="269"/>
      <c r="L80" s="394"/>
      <c r="M80" s="394"/>
    </row>
    <row r="81" spans="1:13" s="941" customFormat="1" ht="21.6" customHeight="1" x14ac:dyDescent="0.35">
      <c r="A81" s="586"/>
      <c r="B81" s="342" t="s">
        <v>295</v>
      </c>
      <c r="C81" s="340" t="s">
        <v>305</v>
      </c>
      <c r="D81" s="341">
        <f>D25+D21+D17+D13</f>
        <v>0</v>
      </c>
      <c r="E81" s="577" t="s">
        <v>305</v>
      </c>
      <c r="F81" s="341">
        <f>F13+F17+F21+F25</f>
        <v>0</v>
      </c>
      <c r="G81" s="587" t="s">
        <v>535</v>
      </c>
      <c r="H81" s="587">
        <f t="shared" ref="H81:I81" si="8">SUM(H12:H80)</f>
        <v>0</v>
      </c>
      <c r="I81" s="587">
        <f t="shared" si="8"/>
        <v>0</v>
      </c>
      <c r="J81" s="269">
        <f>SUM(J12:J80)</f>
        <v>0</v>
      </c>
      <c r="L81" s="396">
        <f t="shared" ref="L81:M81" si="9">SUM(L12:L80)</f>
        <v>0</v>
      </c>
      <c r="M81" s="396">
        <f t="shared" si="9"/>
        <v>0</v>
      </c>
    </row>
    <row r="82" spans="1:13" s="959" customFormat="1" ht="21" customHeight="1" x14ac:dyDescent="0.3">
      <c r="A82" s="1255" t="s">
        <v>1041</v>
      </c>
      <c r="B82" s="1255"/>
      <c r="C82" s="1255"/>
      <c r="D82" s="1255"/>
      <c r="E82" s="1255"/>
      <c r="F82" s="1255"/>
      <c r="G82" s="957" t="s">
        <v>1002</v>
      </c>
      <c r="H82" s="958"/>
      <c r="I82" s="958"/>
      <c r="J82" s="958"/>
      <c r="L82" s="588"/>
      <c r="M82" s="588"/>
    </row>
    <row r="83" spans="1:13" s="941" customFormat="1" ht="21.6" hidden="1" customHeight="1" x14ac:dyDescent="0.35">
      <c r="A83" s="586">
        <v>1</v>
      </c>
      <c r="B83" s="342" t="s">
        <v>377</v>
      </c>
      <c r="C83" s="340" t="s">
        <v>305</v>
      </c>
      <c r="D83" s="341">
        <f>SUM(D84:D86)</f>
        <v>0</v>
      </c>
      <c r="E83" s="577" t="s">
        <v>305</v>
      </c>
      <c r="F83" s="341">
        <f>SUM(F84:F86)</f>
        <v>0</v>
      </c>
      <c r="G83" s="587"/>
      <c r="H83" s="587"/>
      <c r="I83" s="587"/>
      <c r="J83" s="269"/>
      <c r="L83" s="394"/>
      <c r="M83" s="394"/>
    </row>
    <row r="84" spans="1:13" s="941" customFormat="1" ht="18" hidden="1" x14ac:dyDescent="0.35">
      <c r="A84" s="310"/>
      <c r="B84" s="418" t="s">
        <v>378</v>
      </c>
      <c r="C84" s="326"/>
      <c r="D84" s="273"/>
      <c r="E84" s="590"/>
      <c r="F84" s="273"/>
      <c r="G84" s="360"/>
      <c r="H84" s="360"/>
      <c r="I84" s="360">
        <f>F84-H84</f>
        <v>0</v>
      </c>
      <c r="J84" s="269">
        <f>F84-G84</f>
        <v>0</v>
      </c>
      <c r="L84" s="396"/>
      <c r="M84" s="396"/>
    </row>
    <row r="85" spans="1:13" s="941" customFormat="1" ht="18" hidden="1" x14ac:dyDescent="0.35">
      <c r="A85" s="310"/>
      <c r="B85" s="418" t="s">
        <v>478</v>
      </c>
      <c r="C85" s="326"/>
      <c r="D85" s="273"/>
      <c r="E85" s="590"/>
      <c r="F85" s="273"/>
      <c r="G85" s="360"/>
      <c r="H85" s="360"/>
      <c r="I85" s="360">
        <f>F85-H85</f>
        <v>0</v>
      </c>
      <c r="J85" s="269">
        <f t="shared" ref="J85:J86" si="10">F85-G85</f>
        <v>0</v>
      </c>
      <c r="L85" s="588"/>
      <c r="M85" s="588"/>
    </row>
    <row r="86" spans="1:13" s="941" customFormat="1" ht="18" hidden="1" x14ac:dyDescent="0.35">
      <c r="A86" s="310"/>
      <c r="B86" s="418"/>
      <c r="C86" s="326"/>
      <c r="D86" s="273"/>
      <c r="E86" s="590"/>
      <c r="F86" s="273"/>
      <c r="G86" s="360"/>
      <c r="H86" s="360"/>
      <c r="I86" s="360">
        <f>F86-H86</f>
        <v>0</v>
      </c>
      <c r="J86" s="269">
        <f t="shared" si="10"/>
        <v>0</v>
      </c>
      <c r="L86" s="394"/>
      <c r="M86" s="394"/>
    </row>
    <row r="87" spans="1:13" s="941" customFormat="1" ht="21.6" hidden="1" customHeight="1" x14ac:dyDescent="0.35">
      <c r="A87" s="586">
        <v>2</v>
      </c>
      <c r="B87" s="342" t="s">
        <v>379</v>
      </c>
      <c r="C87" s="340" t="s">
        <v>305</v>
      </c>
      <c r="D87" s="341">
        <f>SUM(D88:D90)</f>
        <v>0</v>
      </c>
      <c r="E87" s="577" t="s">
        <v>305</v>
      </c>
      <c r="F87" s="341">
        <f>SUM(F88:F90)</f>
        <v>0</v>
      </c>
      <c r="G87" s="587"/>
      <c r="H87" s="587"/>
      <c r="I87" s="587"/>
      <c r="J87" s="269"/>
      <c r="L87" s="396"/>
      <c r="M87" s="396"/>
    </row>
    <row r="88" spans="1:13" s="941" customFormat="1" ht="18" hidden="1" x14ac:dyDescent="0.35">
      <c r="A88" s="310"/>
      <c r="B88" s="418" t="s">
        <v>199</v>
      </c>
      <c r="C88" s="326"/>
      <c r="D88" s="273"/>
      <c r="E88" s="590"/>
      <c r="F88" s="273"/>
      <c r="G88" s="360"/>
      <c r="H88" s="360"/>
      <c r="I88" s="360">
        <f>F88-H88</f>
        <v>0</v>
      </c>
      <c r="J88" s="269">
        <f t="shared" ref="J88:J90" si="11">F88-G88</f>
        <v>0</v>
      </c>
      <c r="L88" s="588"/>
      <c r="M88" s="588"/>
    </row>
    <row r="89" spans="1:13" s="941" customFormat="1" ht="18" hidden="1" x14ac:dyDescent="0.35">
      <c r="A89" s="310"/>
      <c r="B89" s="418"/>
      <c r="C89" s="326"/>
      <c r="D89" s="273"/>
      <c r="E89" s="590"/>
      <c r="F89" s="273"/>
      <c r="G89" s="360"/>
      <c r="H89" s="360"/>
      <c r="I89" s="360">
        <f>F89-H89</f>
        <v>0</v>
      </c>
      <c r="J89" s="269">
        <f t="shared" si="11"/>
        <v>0</v>
      </c>
      <c r="L89" s="394"/>
      <c r="M89" s="394"/>
    </row>
    <row r="90" spans="1:13" s="941" customFormat="1" ht="18" hidden="1" x14ac:dyDescent="0.35">
      <c r="A90" s="310"/>
      <c r="B90" s="418"/>
      <c r="C90" s="326"/>
      <c r="D90" s="273"/>
      <c r="E90" s="590"/>
      <c r="F90" s="273"/>
      <c r="G90" s="360"/>
      <c r="H90" s="360"/>
      <c r="I90" s="360">
        <f>F90-H90</f>
        <v>0</v>
      </c>
      <c r="J90" s="269">
        <f t="shared" si="11"/>
        <v>0</v>
      </c>
      <c r="L90" s="396"/>
      <c r="M90" s="396"/>
    </row>
    <row r="91" spans="1:13" s="941" customFormat="1" ht="21.6" hidden="1" customHeight="1" x14ac:dyDescent="0.35">
      <c r="A91" s="586">
        <v>3</v>
      </c>
      <c r="B91" s="342" t="s">
        <v>380</v>
      </c>
      <c r="C91" s="340" t="s">
        <v>305</v>
      </c>
      <c r="D91" s="341">
        <f>SUM(D92:D93)</f>
        <v>0</v>
      </c>
      <c r="E91" s="577" t="s">
        <v>305</v>
      </c>
      <c r="F91" s="341">
        <f>SUM(F92:F94)</f>
        <v>0</v>
      </c>
      <c r="G91" s="587"/>
      <c r="H91" s="587"/>
      <c r="I91" s="587"/>
      <c r="J91" s="269"/>
      <c r="L91" s="588"/>
      <c r="M91" s="588"/>
    </row>
    <row r="92" spans="1:13" s="941" customFormat="1" ht="18" hidden="1" x14ac:dyDescent="0.35">
      <c r="A92" s="310"/>
      <c r="B92" s="418" t="s">
        <v>199</v>
      </c>
      <c r="C92" s="326"/>
      <c r="D92" s="273"/>
      <c r="E92" s="590"/>
      <c r="F92" s="273"/>
      <c r="G92" s="360"/>
      <c r="H92" s="360"/>
      <c r="I92" s="360">
        <f>F92-H92</f>
        <v>0</v>
      </c>
      <c r="J92" s="269">
        <f t="shared" ref="J92:J94" si="12">F92-G92</f>
        <v>0</v>
      </c>
      <c r="L92" s="394"/>
      <c r="M92" s="394"/>
    </row>
    <row r="93" spans="1:13" s="941" customFormat="1" ht="18" hidden="1" x14ac:dyDescent="0.35">
      <c r="A93" s="310"/>
      <c r="B93" s="418"/>
      <c r="C93" s="326"/>
      <c r="D93" s="273"/>
      <c r="E93" s="590"/>
      <c r="F93" s="273"/>
      <c r="G93" s="360"/>
      <c r="H93" s="360"/>
      <c r="I93" s="360">
        <f>F93-H93</f>
        <v>0</v>
      </c>
      <c r="J93" s="269">
        <f t="shared" si="12"/>
        <v>0</v>
      </c>
      <c r="L93" s="396"/>
      <c r="M93" s="396"/>
    </row>
    <row r="94" spans="1:13" s="941" customFormat="1" ht="18" hidden="1" x14ac:dyDescent="0.35">
      <c r="A94" s="310"/>
      <c r="B94" s="418"/>
      <c r="C94" s="326"/>
      <c r="D94" s="273"/>
      <c r="E94" s="590"/>
      <c r="F94" s="273"/>
      <c r="G94" s="360"/>
      <c r="H94" s="360"/>
      <c r="I94" s="360">
        <f>F94-H94</f>
        <v>0</v>
      </c>
      <c r="J94" s="269">
        <f t="shared" si="12"/>
        <v>0</v>
      </c>
      <c r="L94" s="588"/>
      <c r="M94" s="588"/>
    </row>
    <row r="95" spans="1:13" s="941" customFormat="1" ht="21.6" customHeight="1" x14ac:dyDescent="0.35">
      <c r="A95" s="586">
        <v>4</v>
      </c>
      <c r="B95" s="342" t="s">
        <v>381</v>
      </c>
      <c r="C95" s="340" t="s">
        <v>305</v>
      </c>
      <c r="D95" s="341">
        <f>SUM(D96:D129)</f>
        <v>0</v>
      </c>
      <c r="E95" s="577" t="s">
        <v>305</v>
      </c>
      <c r="F95" s="341">
        <f>SUM(F97:F151)</f>
        <v>0</v>
      </c>
      <c r="G95" s="587"/>
      <c r="H95" s="587"/>
      <c r="I95" s="587"/>
      <c r="J95" s="269"/>
      <c r="L95" s="394"/>
      <c r="M95" s="394"/>
    </row>
    <row r="96" spans="1:13" s="941" customFormat="1" ht="18" x14ac:dyDescent="0.35">
      <c r="A96" s="310"/>
      <c r="B96" s="418" t="s">
        <v>199</v>
      </c>
      <c r="C96" s="326"/>
      <c r="D96" s="273"/>
      <c r="E96" s="590"/>
      <c r="F96" s="273"/>
      <c r="G96" s="360"/>
      <c r="H96" s="360"/>
      <c r="I96" s="360">
        <f t="shared" ref="I96:I103" si="13">F96-H96</f>
        <v>0</v>
      </c>
      <c r="J96" s="269">
        <f t="shared" ref="J96:J103" si="14">F96-G96</f>
        <v>0</v>
      </c>
      <c r="L96" s="396"/>
      <c r="M96" s="396"/>
    </row>
    <row r="97" spans="1:13" s="941" customFormat="1" ht="18" hidden="1" x14ac:dyDescent="0.35">
      <c r="A97" s="310"/>
      <c r="B97" s="418" t="s">
        <v>479</v>
      </c>
      <c r="C97" s="326"/>
      <c r="D97" s="273"/>
      <c r="E97" s="590"/>
      <c r="F97" s="273"/>
      <c r="G97" s="360"/>
      <c r="H97" s="360"/>
      <c r="I97" s="360">
        <f t="shared" si="13"/>
        <v>0</v>
      </c>
      <c r="J97" s="269">
        <f t="shared" si="14"/>
        <v>0</v>
      </c>
      <c r="L97" s="588"/>
      <c r="M97" s="588"/>
    </row>
    <row r="98" spans="1:13" s="941" customFormat="1" ht="18" hidden="1" x14ac:dyDescent="0.35">
      <c r="A98" s="310"/>
      <c r="B98" s="418" t="s">
        <v>480</v>
      </c>
      <c r="C98" s="326"/>
      <c r="D98" s="273"/>
      <c r="E98" s="590"/>
      <c r="F98" s="273"/>
      <c r="G98" s="360"/>
      <c r="H98" s="360"/>
      <c r="I98" s="360">
        <f t="shared" si="13"/>
        <v>0</v>
      </c>
      <c r="J98" s="269">
        <f t="shared" si="14"/>
        <v>0</v>
      </c>
      <c r="L98" s="394"/>
      <c r="M98" s="394"/>
    </row>
    <row r="99" spans="1:13" s="941" customFormat="1" ht="54" hidden="1" x14ac:dyDescent="0.35">
      <c r="A99" s="310"/>
      <c r="B99" s="418" t="s">
        <v>553</v>
      </c>
      <c r="C99" s="326"/>
      <c r="D99" s="273"/>
      <c r="E99" s="590"/>
      <c r="F99" s="273"/>
      <c r="G99" s="360"/>
      <c r="H99" s="360"/>
      <c r="I99" s="360">
        <f t="shared" si="13"/>
        <v>0</v>
      </c>
      <c r="J99" s="269">
        <f t="shared" si="14"/>
        <v>0</v>
      </c>
      <c r="L99" s="396"/>
      <c r="M99" s="396"/>
    </row>
    <row r="100" spans="1:13" s="941" customFormat="1" ht="36" hidden="1" x14ac:dyDescent="0.35">
      <c r="A100" s="310"/>
      <c r="B100" s="418" t="s">
        <v>554</v>
      </c>
      <c r="C100" s="326"/>
      <c r="D100" s="273"/>
      <c r="E100" s="590"/>
      <c r="F100" s="273"/>
      <c r="G100" s="360"/>
      <c r="H100" s="360"/>
      <c r="I100" s="360">
        <f t="shared" si="13"/>
        <v>0</v>
      </c>
      <c r="J100" s="269">
        <f t="shared" si="14"/>
        <v>0</v>
      </c>
      <c r="L100" s="588"/>
      <c r="M100" s="588"/>
    </row>
    <row r="101" spans="1:13" s="941" customFormat="1" ht="36" hidden="1" x14ac:dyDescent="0.35">
      <c r="A101" s="310"/>
      <c r="B101" s="418" t="s">
        <v>555</v>
      </c>
      <c r="C101" s="326"/>
      <c r="D101" s="273"/>
      <c r="E101" s="590"/>
      <c r="F101" s="273"/>
      <c r="G101" s="360"/>
      <c r="H101" s="360"/>
      <c r="I101" s="360">
        <f t="shared" si="13"/>
        <v>0</v>
      </c>
      <c r="J101" s="269">
        <f t="shared" si="14"/>
        <v>0</v>
      </c>
      <c r="L101" s="394"/>
      <c r="M101" s="394"/>
    </row>
    <row r="102" spans="1:13" s="941" customFormat="1" ht="18" hidden="1" x14ac:dyDescent="0.35">
      <c r="A102" s="310"/>
      <c r="B102" s="418" t="s">
        <v>556</v>
      </c>
      <c r="C102" s="326"/>
      <c r="D102" s="273"/>
      <c r="E102" s="590"/>
      <c r="F102" s="273"/>
      <c r="G102" s="360"/>
      <c r="H102" s="360"/>
      <c r="I102" s="360">
        <f t="shared" si="13"/>
        <v>0</v>
      </c>
      <c r="J102" s="269">
        <f t="shared" si="14"/>
        <v>0</v>
      </c>
      <c r="L102" s="396"/>
      <c r="M102" s="396"/>
    </row>
    <row r="103" spans="1:13" s="941" customFormat="1" ht="36" hidden="1" x14ac:dyDescent="0.35">
      <c r="A103" s="310"/>
      <c r="B103" s="418" t="s">
        <v>557</v>
      </c>
      <c r="C103" s="326"/>
      <c r="D103" s="273"/>
      <c r="E103" s="590"/>
      <c r="F103" s="273"/>
      <c r="G103" s="360"/>
      <c r="H103" s="360"/>
      <c r="I103" s="360">
        <f t="shared" si="13"/>
        <v>0</v>
      </c>
      <c r="J103" s="269">
        <f t="shared" si="14"/>
        <v>0</v>
      </c>
      <c r="L103" s="588"/>
      <c r="M103" s="588"/>
    </row>
    <row r="104" spans="1:13" s="941" customFormat="1" ht="18" hidden="1" x14ac:dyDescent="0.35">
      <c r="A104" s="310"/>
      <c r="B104" s="418" t="s">
        <v>558</v>
      </c>
      <c r="C104" s="326"/>
      <c r="D104" s="273"/>
      <c r="E104" s="590"/>
      <c r="F104" s="273"/>
      <c r="G104" s="360"/>
      <c r="H104" s="360"/>
      <c r="I104" s="360"/>
      <c r="J104" s="269"/>
      <c r="L104" s="394"/>
      <c r="M104" s="394"/>
    </row>
    <row r="105" spans="1:13" s="941" customFormat="1" ht="18" hidden="1" x14ac:dyDescent="0.35">
      <c r="A105" s="310"/>
      <c r="B105" s="418" t="s">
        <v>559</v>
      </c>
      <c r="C105" s="326"/>
      <c r="D105" s="273"/>
      <c r="E105" s="590"/>
      <c r="F105" s="273"/>
      <c r="G105" s="360"/>
      <c r="H105" s="360"/>
      <c r="I105" s="360">
        <f>F105-H105</f>
        <v>0</v>
      </c>
      <c r="J105" s="269">
        <f t="shared" ref="J105:J107" si="15">F105-G105</f>
        <v>0</v>
      </c>
      <c r="L105" s="396"/>
      <c r="M105" s="396"/>
    </row>
    <row r="106" spans="1:13" s="941" customFormat="1" ht="18" hidden="1" x14ac:dyDescent="0.35">
      <c r="A106" s="310"/>
      <c r="B106" s="418" t="s">
        <v>560</v>
      </c>
      <c r="C106" s="326"/>
      <c r="D106" s="273"/>
      <c r="E106" s="590"/>
      <c r="F106" s="273"/>
      <c r="G106" s="360"/>
      <c r="H106" s="360"/>
      <c r="I106" s="360">
        <f>F106-H106</f>
        <v>0</v>
      </c>
      <c r="J106" s="269">
        <f t="shared" si="15"/>
        <v>0</v>
      </c>
      <c r="L106" s="588"/>
      <c r="M106" s="588"/>
    </row>
    <row r="107" spans="1:13" s="941" customFormat="1" ht="36" hidden="1" x14ac:dyDescent="0.35">
      <c r="A107" s="310"/>
      <c r="B107" s="418" t="s">
        <v>561</v>
      </c>
      <c r="C107" s="326"/>
      <c r="D107" s="273"/>
      <c r="E107" s="590"/>
      <c r="F107" s="273"/>
      <c r="G107" s="360"/>
      <c r="H107" s="360"/>
      <c r="I107" s="360">
        <f>F107-H107</f>
        <v>0</v>
      </c>
      <c r="J107" s="269">
        <f t="shared" si="15"/>
        <v>0</v>
      </c>
      <c r="L107" s="394"/>
      <c r="M107" s="394"/>
    </row>
    <row r="108" spans="1:13" s="941" customFormat="1" ht="18" hidden="1" x14ac:dyDescent="0.35">
      <c r="A108" s="310"/>
      <c r="B108" s="418" t="s">
        <v>562</v>
      </c>
      <c r="C108" s="326"/>
      <c r="D108" s="273"/>
      <c r="E108" s="590"/>
      <c r="F108" s="273"/>
      <c r="G108" s="360"/>
      <c r="H108" s="360"/>
      <c r="I108" s="360"/>
      <c r="J108" s="269"/>
      <c r="L108" s="396"/>
      <c r="M108" s="396"/>
    </row>
    <row r="109" spans="1:13" s="941" customFormat="1" ht="18" hidden="1" x14ac:dyDescent="0.35">
      <c r="A109" s="310"/>
      <c r="B109" s="418" t="s">
        <v>563</v>
      </c>
      <c r="C109" s="326"/>
      <c r="D109" s="273"/>
      <c r="E109" s="590"/>
      <c r="F109" s="273"/>
      <c r="G109" s="360"/>
      <c r="H109" s="360"/>
      <c r="I109" s="360">
        <f t="shared" ref="I109:I116" si="16">F109-H109</f>
        <v>0</v>
      </c>
      <c r="J109" s="269">
        <f t="shared" ref="J109:J116" si="17">F109-G109</f>
        <v>0</v>
      </c>
      <c r="L109" s="588"/>
      <c r="M109" s="588"/>
    </row>
    <row r="110" spans="1:13" s="941" customFormat="1" ht="18" hidden="1" x14ac:dyDescent="0.35">
      <c r="A110" s="310"/>
      <c r="B110" s="418" t="s">
        <v>564</v>
      </c>
      <c r="C110" s="326"/>
      <c r="D110" s="273"/>
      <c r="E110" s="590"/>
      <c r="F110" s="273"/>
      <c r="G110" s="360"/>
      <c r="H110" s="360"/>
      <c r="I110" s="360">
        <f t="shared" si="16"/>
        <v>0</v>
      </c>
      <c r="J110" s="269">
        <f t="shared" si="17"/>
        <v>0</v>
      </c>
      <c r="L110" s="394"/>
      <c r="M110" s="394"/>
    </row>
    <row r="111" spans="1:13" s="941" customFormat="1" ht="36" hidden="1" x14ac:dyDescent="0.35">
      <c r="A111" s="310"/>
      <c r="B111" s="418" t="s">
        <v>565</v>
      </c>
      <c r="C111" s="326"/>
      <c r="D111" s="273"/>
      <c r="E111" s="590"/>
      <c r="F111" s="273"/>
      <c r="G111" s="360"/>
      <c r="H111" s="360"/>
      <c r="I111" s="360">
        <f t="shared" si="16"/>
        <v>0</v>
      </c>
      <c r="J111" s="269">
        <f t="shared" si="17"/>
        <v>0</v>
      </c>
      <c r="L111" s="396"/>
      <c r="M111" s="396"/>
    </row>
    <row r="112" spans="1:13" s="941" customFormat="1" ht="18" hidden="1" x14ac:dyDescent="0.35">
      <c r="A112" s="310"/>
      <c r="B112" s="418" t="s">
        <v>566</v>
      </c>
      <c r="C112" s="326"/>
      <c r="D112" s="273"/>
      <c r="E112" s="590"/>
      <c r="F112" s="273"/>
      <c r="G112" s="360"/>
      <c r="H112" s="360"/>
      <c r="I112" s="360">
        <f t="shared" si="16"/>
        <v>0</v>
      </c>
      <c r="J112" s="269">
        <f t="shared" si="17"/>
        <v>0</v>
      </c>
      <c r="L112" s="588"/>
      <c r="M112" s="588"/>
    </row>
    <row r="113" spans="1:13" s="941" customFormat="1" ht="36" hidden="1" x14ac:dyDescent="0.35">
      <c r="A113" s="310"/>
      <c r="B113" s="418" t="s">
        <v>567</v>
      </c>
      <c r="C113" s="326"/>
      <c r="D113" s="273"/>
      <c r="E113" s="590"/>
      <c r="F113" s="273"/>
      <c r="G113" s="360"/>
      <c r="H113" s="360"/>
      <c r="I113" s="360">
        <f t="shared" si="16"/>
        <v>0</v>
      </c>
      <c r="J113" s="269">
        <f t="shared" si="17"/>
        <v>0</v>
      </c>
      <c r="L113" s="394"/>
      <c r="M113" s="394"/>
    </row>
    <row r="114" spans="1:13" s="941" customFormat="1" ht="72" hidden="1" x14ac:dyDescent="0.35">
      <c r="A114" s="310"/>
      <c r="B114" s="418" t="s">
        <v>568</v>
      </c>
      <c r="C114" s="326"/>
      <c r="D114" s="273"/>
      <c r="E114" s="590"/>
      <c r="F114" s="273"/>
      <c r="G114" s="360"/>
      <c r="H114" s="360"/>
      <c r="I114" s="360">
        <f t="shared" si="16"/>
        <v>0</v>
      </c>
      <c r="J114" s="269">
        <f t="shared" si="17"/>
        <v>0</v>
      </c>
      <c r="L114" s="396"/>
      <c r="M114" s="396"/>
    </row>
    <row r="115" spans="1:13" s="941" customFormat="1" ht="18" hidden="1" x14ac:dyDescent="0.35">
      <c r="A115" s="310"/>
      <c r="B115" s="418" t="s">
        <v>481</v>
      </c>
      <c r="C115" s="326"/>
      <c r="D115" s="273"/>
      <c r="E115" s="590"/>
      <c r="F115" s="273"/>
      <c r="G115" s="360"/>
      <c r="H115" s="360"/>
      <c r="I115" s="360">
        <f t="shared" si="16"/>
        <v>0</v>
      </c>
      <c r="J115" s="269">
        <f t="shared" si="17"/>
        <v>0</v>
      </c>
      <c r="L115" s="588"/>
      <c r="M115" s="588"/>
    </row>
    <row r="116" spans="1:13" s="941" customFormat="1" ht="36" hidden="1" x14ac:dyDescent="0.35">
      <c r="A116" s="310"/>
      <c r="B116" s="418" t="s">
        <v>482</v>
      </c>
      <c r="C116" s="326"/>
      <c r="D116" s="273"/>
      <c r="E116" s="590"/>
      <c r="F116" s="273"/>
      <c r="G116" s="360"/>
      <c r="H116" s="360"/>
      <c r="I116" s="360">
        <f t="shared" si="16"/>
        <v>0</v>
      </c>
      <c r="J116" s="269">
        <f t="shared" si="17"/>
        <v>0</v>
      </c>
      <c r="L116" s="394"/>
      <c r="M116" s="394"/>
    </row>
    <row r="117" spans="1:13" s="941" customFormat="1" ht="36" hidden="1" x14ac:dyDescent="0.35">
      <c r="A117" s="310"/>
      <c r="B117" s="418" t="s">
        <v>483</v>
      </c>
      <c r="C117" s="326"/>
      <c r="D117" s="273"/>
      <c r="E117" s="590"/>
      <c r="F117" s="273"/>
      <c r="G117" s="360"/>
      <c r="H117" s="360"/>
      <c r="I117" s="360"/>
      <c r="J117" s="269"/>
      <c r="L117" s="396"/>
      <c r="M117" s="396"/>
    </row>
    <row r="118" spans="1:13" s="941" customFormat="1" ht="36" hidden="1" x14ac:dyDescent="0.35">
      <c r="A118" s="310"/>
      <c r="B118" s="418" t="s">
        <v>506</v>
      </c>
      <c r="C118" s="326"/>
      <c r="D118" s="273"/>
      <c r="E118" s="590"/>
      <c r="F118" s="273"/>
      <c r="G118" s="360"/>
      <c r="H118" s="360"/>
      <c r="I118" s="360">
        <f>F118-H118</f>
        <v>0</v>
      </c>
      <c r="J118" s="269">
        <f t="shared" ref="J118:J121" si="18">F118-G118</f>
        <v>0</v>
      </c>
      <c r="L118" s="588"/>
      <c r="M118" s="588"/>
    </row>
    <row r="119" spans="1:13" s="941" customFormat="1" ht="18" hidden="1" x14ac:dyDescent="0.35">
      <c r="A119" s="310"/>
      <c r="B119" s="418" t="s">
        <v>569</v>
      </c>
      <c r="C119" s="326"/>
      <c r="D119" s="273"/>
      <c r="E119" s="590"/>
      <c r="F119" s="273"/>
      <c r="G119" s="360"/>
      <c r="H119" s="360"/>
      <c r="I119" s="360">
        <f>F119-H119</f>
        <v>0</v>
      </c>
      <c r="J119" s="269">
        <f t="shared" si="18"/>
        <v>0</v>
      </c>
      <c r="L119" s="394"/>
      <c r="M119" s="394"/>
    </row>
    <row r="120" spans="1:13" s="941" customFormat="1" ht="18" hidden="1" x14ac:dyDescent="0.35">
      <c r="A120" s="310"/>
      <c r="B120" s="418" t="s">
        <v>504</v>
      </c>
      <c r="C120" s="326"/>
      <c r="D120" s="273"/>
      <c r="E120" s="590"/>
      <c r="F120" s="273"/>
      <c r="G120" s="360"/>
      <c r="H120" s="360"/>
      <c r="I120" s="360">
        <f>F120-H120</f>
        <v>0</v>
      </c>
      <c r="J120" s="269">
        <f t="shared" si="18"/>
        <v>0</v>
      </c>
      <c r="L120" s="396"/>
      <c r="M120" s="396"/>
    </row>
    <row r="121" spans="1:13" s="941" customFormat="1" ht="18" hidden="1" x14ac:dyDescent="0.35">
      <c r="A121" s="310"/>
      <c r="B121" s="418" t="s">
        <v>570</v>
      </c>
      <c r="C121" s="326"/>
      <c r="D121" s="273"/>
      <c r="E121" s="590"/>
      <c r="F121" s="273"/>
      <c r="G121" s="360"/>
      <c r="H121" s="360"/>
      <c r="I121" s="360">
        <f>F121-H121</f>
        <v>0</v>
      </c>
      <c r="J121" s="269">
        <f t="shared" si="18"/>
        <v>0</v>
      </c>
      <c r="L121" s="588"/>
      <c r="M121" s="588"/>
    </row>
    <row r="122" spans="1:13" s="941" customFormat="1" ht="36" hidden="1" x14ac:dyDescent="0.35">
      <c r="A122" s="310"/>
      <c r="B122" s="418" t="s">
        <v>571</v>
      </c>
      <c r="C122" s="326"/>
      <c r="D122" s="273"/>
      <c r="E122" s="590"/>
      <c r="F122" s="273"/>
      <c r="G122" s="360"/>
      <c r="H122" s="360"/>
      <c r="I122" s="360"/>
      <c r="J122" s="269"/>
      <c r="L122" s="394"/>
      <c r="M122" s="394"/>
    </row>
    <row r="123" spans="1:13" s="941" customFormat="1" ht="36" hidden="1" x14ac:dyDescent="0.35">
      <c r="A123" s="310"/>
      <c r="B123" s="418" t="s">
        <v>572</v>
      </c>
      <c r="C123" s="326"/>
      <c r="D123" s="273"/>
      <c r="E123" s="590"/>
      <c r="F123" s="273"/>
      <c r="G123" s="360"/>
      <c r="H123" s="360"/>
      <c r="I123" s="360">
        <f t="shared" ref="I123:I149" si="19">F123-H123</f>
        <v>0</v>
      </c>
      <c r="J123" s="269">
        <f t="shared" ref="J123:J149" si="20">F123-G123</f>
        <v>0</v>
      </c>
      <c r="L123" s="396"/>
      <c r="M123" s="396"/>
    </row>
    <row r="124" spans="1:13" s="941" customFormat="1" ht="18" hidden="1" x14ac:dyDescent="0.35">
      <c r="A124" s="310"/>
      <c r="B124" s="418" t="s">
        <v>505</v>
      </c>
      <c r="C124" s="326"/>
      <c r="D124" s="273"/>
      <c r="E124" s="590"/>
      <c r="F124" s="273"/>
      <c r="G124" s="360"/>
      <c r="H124" s="360"/>
      <c r="I124" s="360">
        <f t="shared" si="19"/>
        <v>0</v>
      </c>
      <c r="J124" s="269">
        <f t="shared" si="20"/>
        <v>0</v>
      </c>
      <c r="L124" s="588"/>
      <c r="M124" s="588"/>
    </row>
    <row r="125" spans="1:13" s="941" customFormat="1" ht="36" hidden="1" x14ac:dyDescent="0.35">
      <c r="A125" s="310"/>
      <c r="B125" s="418" t="s">
        <v>573</v>
      </c>
      <c r="C125" s="326"/>
      <c r="D125" s="273"/>
      <c r="E125" s="590"/>
      <c r="F125" s="273"/>
      <c r="G125" s="360"/>
      <c r="H125" s="360"/>
      <c r="I125" s="360">
        <f t="shared" si="19"/>
        <v>0</v>
      </c>
      <c r="J125" s="269">
        <f t="shared" si="20"/>
        <v>0</v>
      </c>
      <c r="L125" s="394"/>
      <c r="M125" s="394"/>
    </row>
    <row r="126" spans="1:13" s="941" customFormat="1" ht="18" hidden="1" x14ac:dyDescent="0.35">
      <c r="A126" s="310"/>
      <c r="B126" s="418" t="s">
        <v>574</v>
      </c>
      <c r="C126" s="326"/>
      <c r="D126" s="273"/>
      <c r="E126" s="590"/>
      <c r="F126" s="273"/>
      <c r="G126" s="360"/>
      <c r="H126" s="360"/>
      <c r="I126" s="360">
        <f t="shared" si="19"/>
        <v>0</v>
      </c>
      <c r="J126" s="269">
        <f t="shared" si="20"/>
        <v>0</v>
      </c>
      <c r="L126" s="396"/>
      <c r="M126" s="396"/>
    </row>
    <row r="127" spans="1:13" s="941" customFormat="1" ht="36" hidden="1" x14ac:dyDescent="0.35">
      <c r="A127" s="310"/>
      <c r="B127" s="418" t="s">
        <v>575</v>
      </c>
      <c r="C127" s="326"/>
      <c r="D127" s="273"/>
      <c r="E127" s="590"/>
      <c r="F127" s="273"/>
      <c r="G127" s="360"/>
      <c r="H127" s="360"/>
      <c r="I127" s="360">
        <f t="shared" si="19"/>
        <v>0</v>
      </c>
      <c r="J127" s="269">
        <f t="shared" si="20"/>
        <v>0</v>
      </c>
      <c r="L127" s="588"/>
      <c r="M127" s="588"/>
    </row>
    <row r="128" spans="1:13" s="941" customFormat="1" ht="36" hidden="1" x14ac:dyDescent="0.35">
      <c r="A128" s="310"/>
      <c r="B128" s="418" t="s">
        <v>576</v>
      </c>
      <c r="C128" s="326"/>
      <c r="D128" s="273"/>
      <c r="E128" s="590"/>
      <c r="F128" s="273"/>
      <c r="G128" s="360"/>
      <c r="H128" s="360"/>
      <c r="I128" s="360">
        <f t="shared" si="19"/>
        <v>0</v>
      </c>
      <c r="J128" s="269">
        <f t="shared" si="20"/>
        <v>0</v>
      </c>
      <c r="L128" s="394"/>
      <c r="M128" s="394"/>
    </row>
    <row r="129" spans="1:13" s="941" customFormat="1" ht="18" hidden="1" x14ac:dyDescent="0.35">
      <c r="A129" s="310"/>
      <c r="B129" s="418" t="s">
        <v>577</v>
      </c>
      <c r="C129" s="326"/>
      <c r="D129" s="273"/>
      <c r="E129" s="590"/>
      <c r="F129" s="273"/>
      <c r="G129" s="360"/>
      <c r="H129" s="360"/>
      <c r="I129" s="360">
        <f t="shared" si="19"/>
        <v>0</v>
      </c>
      <c r="J129" s="269">
        <f t="shared" si="20"/>
        <v>0</v>
      </c>
      <c r="L129" s="396"/>
      <c r="M129" s="396"/>
    </row>
    <row r="130" spans="1:13" s="941" customFormat="1" ht="18" hidden="1" x14ac:dyDescent="0.35">
      <c r="A130" s="310"/>
      <c r="B130" s="418" t="s">
        <v>578</v>
      </c>
      <c r="C130" s="326"/>
      <c r="D130" s="273"/>
      <c r="E130" s="590"/>
      <c r="F130" s="273"/>
      <c r="G130" s="360"/>
      <c r="H130" s="360"/>
      <c r="I130" s="360">
        <f t="shared" si="19"/>
        <v>0</v>
      </c>
      <c r="J130" s="269">
        <f t="shared" si="20"/>
        <v>0</v>
      </c>
      <c r="L130" s="588"/>
      <c r="M130" s="588"/>
    </row>
    <row r="131" spans="1:13" s="941" customFormat="1" ht="18" hidden="1" x14ac:dyDescent="0.35">
      <c r="A131" s="310"/>
      <c r="B131" s="418" t="s">
        <v>579</v>
      </c>
      <c r="C131" s="326"/>
      <c r="D131" s="273"/>
      <c r="E131" s="590"/>
      <c r="F131" s="273"/>
      <c r="G131" s="360"/>
      <c r="H131" s="360"/>
      <c r="I131" s="360">
        <f t="shared" si="19"/>
        <v>0</v>
      </c>
      <c r="J131" s="269">
        <f t="shared" si="20"/>
        <v>0</v>
      </c>
      <c r="L131" s="394"/>
      <c r="M131" s="394"/>
    </row>
    <row r="132" spans="1:13" s="941" customFormat="1" ht="18" hidden="1" x14ac:dyDescent="0.35">
      <c r="A132" s="310"/>
      <c r="B132" s="418" t="s">
        <v>580</v>
      </c>
      <c r="C132" s="326"/>
      <c r="D132" s="273"/>
      <c r="E132" s="590"/>
      <c r="F132" s="273"/>
      <c r="G132" s="360"/>
      <c r="H132" s="360"/>
      <c r="I132" s="360">
        <f t="shared" si="19"/>
        <v>0</v>
      </c>
      <c r="J132" s="269">
        <f t="shared" si="20"/>
        <v>0</v>
      </c>
      <c r="L132" s="396"/>
      <c r="M132" s="396"/>
    </row>
    <row r="133" spans="1:13" s="941" customFormat="1" ht="18" hidden="1" x14ac:dyDescent="0.35">
      <c r="A133" s="310"/>
      <c r="B133" s="418" t="s">
        <v>581</v>
      </c>
      <c r="C133" s="326"/>
      <c r="D133" s="273"/>
      <c r="E133" s="590"/>
      <c r="F133" s="273"/>
      <c r="G133" s="360"/>
      <c r="H133" s="360"/>
      <c r="I133" s="360">
        <f t="shared" si="19"/>
        <v>0</v>
      </c>
      <c r="J133" s="269">
        <f t="shared" si="20"/>
        <v>0</v>
      </c>
      <c r="L133" s="588"/>
      <c r="M133" s="588"/>
    </row>
    <row r="134" spans="1:13" s="941" customFormat="1" ht="18" hidden="1" x14ac:dyDescent="0.35">
      <c r="A134" s="310"/>
      <c r="B134" s="418" t="s">
        <v>582</v>
      </c>
      <c r="C134" s="326"/>
      <c r="D134" s="273"/>
      <c r="E134" s="590"/>
      <c r="F134" s="273"/>
      <c r="G134" s="360"/>
      <c r="H134" s="360"/>
      <c r="I134" s="360">
        <f t="shared" si="19"/>
        <v>0</v>
      </c>
      <c r="J134" s="269">
        <f t="shared" si="20"/>
        <v>0</v>
      </c>
      <c r="L134" s="394"/>
      <c r="M134" s="394"/>
    </row>
    <row r="135" spans="1:13" s="941" customFormat="1" ht="18" hidden="1" x14ac:dyDescent="0.35">
      <c r="A135" s="310"/>
      <c r="B135" s="418" t="s">
        <v>583</v>
      </c>
      <c r="C135" s="326"/>
      <c r="D135" s="273"/>
      <c r="E135" s="590"/>
      <c r="F135" s="273"/>
      <c r="G135" s="360"/>
      <c r="H135" s="360"/>
      <c r="I135" s="360">
        <f t="shared" si="19"/>
        <v>0</v>
      </c>
      <c r="J135" s="269">
        <f t="shared" si="20"/>
        <v>0</v>
      </c>
      <c r="L135" s="396"/>
      <c r="M135" s="396"/>
    </row>
    <row r="136" spans="1:13" s="941" customFormat="1" ht="36" hidden="1" x14ac:dyDescent="0.35">
      <c r="A136" s="310"/>
      <c r="B136" s="418" t="s">
        <v>1022</v>
      </c>
      <c r="C136" s="326"/>
      <c r="D136" s="273"/>
      <c r="E136" s="590"/>
      <c r="F136" s="273"/>
      <c r="G136" s="360"/>
      <c r="H136" s="360"/>
      <c r="I136" s="360">
        <f t="shared" si="19"/>
        <v>0</v>
      </c>
      <c r="J136" s="269">
        <f t="shared" si="20"/>
        <v>0</v>
      </c>
      <c r="L136" s="588"/>
      <c r="M136" s="588"/>
    </row>
    <row r="137" spans="1:13" s="941" customFormat="1" ht="18" hidden="1" x14ac:dyDescent="0.35">
      <c r="A137" s="310"/>
      <c r="B137" s="418" t="s">
        <v>584</v>
      </c>
      <c r="C137" s="326"/>
      <c r="D137" s="273"/>
      <c r="E137" s="590"/>
      <c r="F137" s="273"/>
      <c r="G137" s="360"/>
      <c r="H137" s="360"/>
      <c r="I137" s="360">
        <f t="shared" si="19"/>
        <v>0</v>
      </c>
      <c r="J137" s="269">
        <f t="shared" si="20"/>
        <v>0</v>
      </c>
      <c r="L137" s="394"/>
      <c r="M137" s="394"/>
    </row>
    <row r="138" spans="1:13" s="941" customFormat="1" ht="54" hidden="1" x14ac:dyDescent="0.35">
      <c r="A138" s="310"/>
      <c r="B138" s="418" t="s">
        <v>794</v>
      </c>
      <c r="C138" s="326"/>
      <c r="D138" s="273"/>
      <c r="E138" s="590"/>
      <c r="F138" s="273"/>
      <c r="G138" s="360"/>
      <c r="H138" s="360"/>
      <c r="I138" s="360">
        <f t="shared" si="19"/>
        <v>0</v>
      </c>
      <c r="J138" s="269">
        <f t="shared" si="20"/>
        <v>0</v>
      </c>
      <c r="L138" s="396"/>
      <c r="M138" s="396"/>
    </row>
    <row r="139" spans="1:13" s="941" customFormat="1" ht="36" hidden="1" x14ac:dyDescent="0.35">
      <c r="A139" s="310"/>
      <c r="B139" s="418" t="s">
        <v>1019</v>
      </c>
      <c r="C139" s="326"/>
      <c r="D139" s="273"/>
      <c r="E139" s="590"/>
      <c r="F139" s="273"/>
      <c r="G139" s="360"/>
      <c r="H139" s="360"/>
      <c r="I139" s="360">
        <f t="shared" si="19"/>
        <v>0</v>
      </c>
      <c r="J139" s="269">
        <f t="shared" si="20"/>
        <v>0</v>
      </c>
      <c r="L139" s="588"/>
      <c r="M139" s="588"/>
    </row>
    <row r="140" spans="1:13" s="941" customFormat="1" ht="36" hidden="1" x14ac:dyDescent="0.35">
      <c r="A140" s="310"/>
      <c r="B140" s="418" t="s">
        <v>1020</v>
      </c>
      <c r="C140" s="326"/>
      <c r="D140" s="273"/>
      <c r="E140" s="590"/>
      <c r="F140" s="273"/>
      <c r="G140" s="360"/>
      <c r="H140" s="360"/>
      <c r="I140" s="360">
        <f t="shared" si="19"/>
        <v>0</v>
      </c>
      <c r="J140" s="269">
        <f t="shared" si="20"/>
        <v>0</v>
      </c>
      <c r="L140" s="394"/>
      <c r="M140" s="394"/>
    </row>
    <row r="141" spans="1:13" s="941" customFormat="1" ht="18" hidden="1" x14ac:dyDescent="0.35">
      <c r="A141" s="310"/>
      <c r="B141" s="418" t="s">
        <v>585</v>
      </c>
      <c r="C141" s="326"/>
      <c r="D141" s="273"/>
      <c r="E141" s="590"/>
      <c r="F141" s="273"/>
      <c r="G141" s="360"/>
      <c r="H141" s="360"/>
      <c r="I141" s="360">
        <f t="shared" si="19"/>
        <v>0</v>
      </c>
      <c r="J141" s="269">
        <f t="shared" si="20"/>
        <v>0</v>
      </c>
      <c r="L141" s="396"/>
      <c r="M141" s="396"/>
    </row>
    <row r="142" spans="1:13" s="941" customFormat="1" ht="18" hidden="1" x14ac:dyDescent="0.35">
      <c r="A142" s="310"/>
      <c r="B142" s="418" t="s">
        <v>586</v>
      </c>
      <c r="C142" s="326"/>
      <c r="D142" s="273"/>
      <c r="E142" s="590"/>
      <c r="F142" s="273"/>
      <c r="G142" s="360"/>
      <c r="H142" s="360"/>
      <c r="I142" s="360">
        <f t="shared" si="19"/>
        <v>0</v>
      </c>
      <c r="J142" s="269">
        <f t="shared" si="20"/>
        <v>0</v>
      </c>
      <c r="L142" s="588"/>
      <c r="M142" s="588"/>
    </row>
    <row r="143" spans="1:13" s="941" customFormat="1" ht="18" hidden="1" x14ac:dyDescent="0.35">
      <c r="A143" s="310"/>
      <c r="B143" s="418" t="s">
        <v>587</v>
      </c>
      <c r="C143" s="326"/>
      <c r="D143" s="273"/>
      <c r="E143" s="590"/>
      <c r="F143" s="273"/>
      <c r="G143" s="360"/>
      <c r="H143" s="360"/>
      <c r="I143" s="360">
        <f t="shared" si="19"/>
        <v>0</v>
      </c>
      <c r="J143" s="269">
        <f t="shared" si="20"/>
        <v>0</v>
      </c>
      <c r="L143" s="394"/>
      <c r="M143" s="394"/>
    </row>
    <row r="144" spans="1:13" s="941" customFormat="1" ht="18" x14ac:dyDescent="0.35">
      <c r="A144" s="310"/>
      <c r="B144" s="418"/>
      <c r="C144" s="326"/>
      <c r="D144" s="273"/>
      <c r="E144" s="590"/>
      <c r="F144" s="273"/>
      <c r="G144" s="360"/>
      <c r="H144" s="360"/>
      <c r="I144" s="360">
        <f t="shared" si="19"/>
        <v>0</v>
      </c>
      <c r="J144" s="269">
        <f t="shared" si="20"/>
        <v>0</v>
      </c>
      <c r="L144" s="396"/>
      <c r="M144" s="396"/>
    </row>
    <row r="145" spans="1:13" s="941" customFormat="1" ht="18" x14ac:dyDescent="0.35">
      <c r="A145" s="310"/>
      <c r="B145" s="418" t="s">
        <v>1191</v>
      </c>
      <c r="C145" s="326"/>
      <c r="D145" s="273"/>
      <c r="E145" s="590"/>
      <c r="F145" s="273"/>
      <c r="G145" s="360"/>
      <c r="H145" s="360"/>
      <c r="I145" s="360">
        <f t="shared" si="19"/>
        <v>0</v>
      </c>
      <c r="J145" s="269">
        <f t="shared" si="20"/>
        <v>0</v>
      </c>
      <c r="L145" s="588"/>
      <c r="M145" s="588"/>
    </row>
    <row r="146" spans="1:13" s="941" customFormat="1" ht="18" x14ac:dyDescent="0.35">
      <c r="A146" s="310"/>
      <c r="B146" s="418"/>
      <c r="C146" s="326"/>
      <c r="D146" s="273"/>
      <c r="E146" s="590"/>
      <c r="F146" s="273"/>
      <c r="G146" s="360"/>
      <c r="H146" s="360"/>
      <c r="I146" s="360">
        <f t="shared" si="19"/>
        <v>0</v>
      </c>
      <c r="J146" s="269">
        <f t="shared" si="20"/>
        <v>0</v>
      </c>
      <c r="L146" s="394"/>
      <c r="M146" s="394"/>
    </row>
    <row r="147" spans="1:13" s="941" customFormat="1" ht="18" hidden="1" x14ac:dyDescent="0.35">
      <c r="A147" s="310"/>
      <c r="B147" s="418"/>
      <c r="C147" s="326"/>
      <c r="D147" s="273"/>
      <c r="E147" s="590"/>
      <c r="F147" s="273"/>
      <c r="G147" s="360"/>
      <c r="H147" s="360"/>
      <c r="I147" s="360">
        <f t="shared" si="19"/>
        <v>0</v>
      </c>
      <c r="J147" s="269">
        <f t="shared" si="20"/>
        <v>0</v>
      </c>
      <c r="L147" s="396"/>
      <c r="M147" s="396"/>
    </row>
    <row r="148" spans="1:13" s="941" customFormat="1" ht="18" hidden="1" x14ac:dyDescent="0.35">
      <c r="A148" s="310"/>
      <c r="B148" s="418"/>
      <c r="C148" s="326"/>
      <c r="D148" s="273"/>
      <c r="E148" s="590"/>
      <c r="F148" s="273"/>
      <c r="G148" s="360"/>
      <c r="H148" s="360"/>
      <c r="I148" s="360">
        <f t="shared" si="19"/>
        <v>0</v>
      </c>
      <c r="J148" s="269">
        <f t="shared" si="20"/>
        <v>0</v>
      </c>
      <c r="L148" s="588"/>
      <c r="M148" s="588"/>
    </row>
    <row r="149" spans="1:13" s="941" customFormat="1" ht="18" hidden="1" x14ac:dyDescent="0.35">
      <c r="A149" s="310"/>
      <c r="B149" s="418"/>
      <c r="C149" s="326"/>
      <c r="D149" s="273"/>
      <c r="E149" s="590"/>
      <c r="F149" s="273"/>
      <c r="G149" s="360"/>
      <c r="H149" s="360"/>
      <c r="I149" s="360">
        <f t="shared" si="19"/>
        <v>0</v>
      </c>
      <c r="J149" s="269">
        <f t="shared" si="20"/>
        <v>0</v>
      </c>
      <c r="L149" s="394"/>
      <c r="M149" s="394"/>
    </row>
    <row r="150" spans="1:13" s="941" customFormat="1" ht="18" hidden="1" x14ac:dyDescent="0.35">
      <c r="A150" s="310"/>
      <c r="B150" s="418"/>
      <c r="C150" s="326"/>
      <c r="D150" s="273"/>
      <c r="E150" s="590"/>
      <c r="F150" s="273"/>
      <c r="G150" s="360"/>
      <c r="H150" s="360"/>
      <c r="I150" s="360">
        <f>F144-H150</f>
        <v>0</v>
      </c>
      <c r="J150" s="269">
        <f>F144-G150</f>
        <v>0</v>
      </c>
      <c r="L150" s="396"/>
      <c r="M150" s="396"/>
    </row>
    <row r="151" spans="1:13" s="941" customFormat="1" ht="18" x14ac:dyDescent="0.35">
      <c r="A151" s="310"/>
      <c r="B151" s="418"/>
      <c r="C151" s="326"/>
      <c r="D151" s="273"/>
      <c r="E151" s="590"/>
      <c r="F151" s="273"/>
      <c r="G151" s="360"/>
      <c r="H151" s="360"/>
      <c r="I151" s="360"/>
      <c r="J151" s="269"/>
      <c r="L151" s="588"/>
      <c r="M151" s="588"/>
    </row>
    <row r="152" spans="1:13" s="941" customFormat="1" ht="21.6" customHeight="1" x14ac:dyDescent="0.35">
      <c r="A152" s="586"/>
      <c r="B152" s="342" t="s">
        <v>295</v>
      </c>
      <c r="C152" s="340" t="s">
        <v>305</v>
      </c>
      <c r="D152" s="341">
        <f>D95+D91+D87+D83</f>
        <v>0</v>
      </c>
      <c r="E152" s="577" t="s">
        <v>305</v>
      </c>
      <c r="F152" s="341">
        <f>F83+F87+F91+F95</f>
        <v>0</v>
      </c>
      <c r="G152" s="587" t="s">
        <v>536</v>
      </c>
      <c r="H152" s="587">
        <f t="shared" ref="H152" si="21">SUM(H82:H151)</f>
        <v>0</v>
      </c>
      <c r="I152" s="587">
        <f t="shared" ref="I152" si="22">SUM(I82:I151)</f>
        <v>0</v>
      </c>
      <c r="J152" s="269">
        <f>SUM(J82:J151)</f>
        <v>0</v>
      </c>
      <c r="L152" s="394">
        <f t="shared" ref="L152:M152" si="23">SUM(L82:L151)</f>
        <v>0</v>
      </c>
      <c r="M152" s="394">
        <f t="shared" si="23"/>
        <v>0</v>
      </c>
    </row>
    <row r="153" spans="1:13" ht="18" x14ac:dyDescent="0.35">
      <c r="A153" s="941"/>
      <c r="B153" s="941"/>
      <c r="C153" s="941"/>
      <c r="D153" s="941"/>
      <c r="E153" s="941"/>
      <c r="F153" s="941"/>
      <c r="G153" s="587" t="s">
        <v>457</v>
      </c>
      <c r="H153" s="587">
        <f>H81+H152</f>
        <v>0</v>
      </c>
      <c r="I153" s="587">
        <f t="shared" ref="I153:J153" si="24">I81+I152</f>
        <v>0</v>
      </c>
      <c r="J153" s="269">
        <f t="shared" si="24"/>
        <v>0</v>
      </c>
      <c r="K153" s="941"/>
      <c r="L153" s="396">
        <f>L81+L152</f>
        <v>0</v>
      </c>
      <c r="M153" s="396">
        <f>M81+M152</f>
        <v>0</v>
      </c>
    </row>
    <row r="154" spans="1:13" ht="18" x14ac:dyDescent="0.3">
      <c r="L154" s="588"/>
      <c r="M154" s="588"/>
    </row>
    <row r="156" spans="1:13" ht="23.25" customHeight="1" x14ac:dyDescent="0.3">
      <c r="A156" s="939" t="s">
        <v>671</v>
      </c>
      <c r="B156" s="940"/>
      <c r="C156" s="940"/>
      <c r="D156" s="938"/>
      <c r="E156" s="940"/>
      <c r="F156" s="938" t="s">
        <v>1143</v>
      </c>
    </row>
    <row r="157" spans="1:13" x14ac:dyDescent="0.3">
      <c r="A157" s="66"/>
      <c r="B157" s="66"/>
      <c r="C157" s="66"/>
      <c r="D157" s="67" t="s">
        <v>131</v>
      </c>
      <c r="E157" s="66"/>
      <c r="F157" s="67" t="s">
        <v>132</v>
      </c>
    </row>
    <row r="158" spans="1:13" ht="15.6" x14ac:dyDescent="0.3">
      <c r="A158" s="63"/>
      <c r="B158" s="63"/>
      <c r="C158" s="63"/>
      <c r="D158" s="63"/>
      <c r="E158" s="63"/>
      <c r="F158" s="63"/>
    </row>
    <row r="159" spans="1:13" ht="23.25" customHeight="1" x14ac:dyDescent="0.3">
      <c r="A159" s="939" t="s">
        <v>133</v>
      </c>
      <c r="B159" s="940"/>
      <c r="C159" s="940"/>
      <c r="D159" s="938"/>
      <c r="E159" s="940"/>
      <c r="F159" s="938" t="s">
        <v>1144</v>
      </c>
    </row>
    <row r="160" spans="1:13" x14ac:dyDescent="0.3">
      <c r="A160" s="66"/>
      <c r="B160" s="66"/>
      <c r="C160" s="66"/>
      <c r="D160" s="67" t="s">
        <v>131</v>
      </c>
      <c r="E160" s="66"/>
      <c r="F160" s="67" t="s">
        <v>132</v>
      </c>
    </row>
    <row r="162" spans="2:2" x14ac:dyDescent="0.3">
      <c r="B162" t="s">
        <v>1046</v>
      </c>
    </row>
    <row r="163" spans="2:2" x14ac:dyDescent="0.3">
      <c r="B163" t="s">
        <v>1039</v>
      </c>
    </row>
  </sheetData>
  <mergeCells count="8">
    <mergeCell ref="A12:F12"/>
    <mergeCell ref="A82:F82"/>
    <mergeCell ref="A3:F3"/>
    <mergeCell ref="A9:A10"/>
    <mergeCell ref="B9:B10"/>
    <mergeCell ref="C9:D9"/>
    <mergeCell ref="E9:F9"/>
    <mergeCell ref="A6:D6"/>
  </mergeCells>
  <pageMargins left="0.78740157480314965" right="0.78740157480314965" top="1.1811023622047245" bottom="0.39370078740157483" header="0.15748031496062992" footer="0.15748031496062992"/>
  <pageSetup paperSize="9" scale="66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0">
    <pageSetUpPr fitToPage="1"/>
  </sheetPr>
  <dimension ref="A1:F87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4" width="17" customWidth="1"/>
    <col min="5" max="5" width="16.6640625" customWidth="1"/>
    <col min="6" max="6" width="31.109375" customWidth="1"/>
    <col min="249" max="249" width="8.109375" customWidth="1"/>
    <col min="250" max="250" width="85.109375" customWidth="1"/>
    <col min="251" max="251" width="27.88671875" customWidth="1"/>
    <col min="252" max="252" width="31.44140625" customWidth="1"/>
    <col min="253" max="253" width="28.109375" customWidth="1"/>
    <col min="254" max="254" width="31.109375" customWidth="1"/>
    <col min="255" max="257" width="16.6640625" customWidth="1"/>
    <col min="258" max="258" width="17.5546875" customWidth="1"/>
    <col min="505" max="505" width="8.109375" customWidth="1"/>
    <col min="506" max="506" width="85.109375" customWidth="1"/>
    <col min="507" max="507" width="27.88671875" customWidth="1"/>
    <col min="508" max="508" width="31.44140625" customWidth="1"/>
    <col min="509" max="509" width="28.109375" customWidth="1"/>
    <col min="510" max="510" width="31.109375" customWidth="1"/>
    <col min="511" max="513" width="16.6640625" customWidth="1"/>
    <col min="514" max="514" width="17.5546875" customWidth="1"/>
    <col min="761" max="761" width="8.109375" customWidth="1"/>
    <col min="762" max="762" width="85.109375" customWidth="1"/>
    <col min="763" max="763" width="27.88671875" customWidth="1"/>
    <col min="764" max="764" width="31.44140625" customWidth="1"/>
    <col min="765" max="765" width="28.109375" customWidth="1"/>
    <col min="766" max="766" width="31.109375" customWidth="1"/>
    <col min="767" max="769" width="16.6640625" customWidth="1"/>
    <col min="770" max="770" width="17.5546875" customWidth="1"/>
    <col min="1017" max="1017" width="8.109375" customWidth="1"/>
    <col min="1018" max="1018" width="85.109375" customWidth="1"/>
    <col min="1019" max="1019" width="27.88671875" customWidth="1"/>
    <col min="1020" max="1020" width="31.44140625" customWidth="1"/>
    <col min="1021" max="1021" width="28.109375" customWidth="1"/>
    <col min="1022" max="1022" width="31.109375" customWidth="1"/>
    <col min="1023" max="1025" width="16.6640625" customWidth="1"/>
    <col min="1026" max="1026" width="17.5546875" customWidth="1"/>
    <col min="1273" max="1273" width="8.109375" customWidth="1"/>
    <col min="1274" max="1274" width="85.109375" customWidth="1"/>
    <col min="1275" max="1275" width="27.88671875" customWidth="1"/>
    <col min="1276" max="1276" width="31.44140625" customWidth="1"/>
    <col min="1277" max="1277" width="28.109375" customWidth="1"/>
    <col min="1278" max="1278" width="31.109375" customWidth="1"/>
    <col min="1279" max="1281" width="16.6640625" customWidth="1"/>
    <col min="1282" max="1282" width="17.5546875" customWidth="1"/>
    <col min="1529" max="1529" width="8.109375" customWidth="1"/>
    <col min="1530" max="1530" width="85.109375" customWidth="1"/>
    <col min="1531" max="1531" width="27.88671875" customWidth="1"/>
    <col min="1532" max="1532" width="31.44140625" customWidth="1"/>
    <col min="1533" max="1533" width="28.109375" customWidth="1"/>
    <col min="1534" max="1534" width="31.109375" customWidth="1"/>
    <col min="1535" max="1537" width="16.6640625" customWidth="1"/>
    <col min="1538" max="1538" width="17.5546875" customWidth="1"/>
    <col min="1785" max="1785" width="8.109375" customWidth="1"/>
    <col min="1786" max="1786" width="85.109375" customWidth="1"/>
    <col min="1787" max="1787" width="27.88671875" customWidth="1"/>
    <col min="1788" max="1788" width="31.44140625" customWidth="1"/>
    <col min="1789" max="1789" width="28.109375" customWidth="1"/>
    <col min="1790" max="1790" width="31.109375" customWidth="1"/>
    <col min="1791" max="1793" width="16.6640625" customWidth="1"/>
    <col min="1794" max="1794" width="17.5546875" customWidth="1"/>
    <col min="2041" max="2041" width="8.109375" customWidth="1"/>
    <col min="2042" max="2042" width="85.109375" customWidth="1"/>
    <col min="2043" max="2043" width="27.88671875" customWidth="1"/>
    <col min="2044" max="2044" width="31.44140625" customWidth="1"/>
    <col min="2045" max="2045" width="28.109375" customWidth="1"/>
    <col min="2046" max="2046" width="31.109375" customWidth="1"/>
    <col min="2047" max="2049" width="16.6640625" customWidth="1"/>
    <col min="2050" max="2050" width="17.5546875" customWidth="1"/>
    <col min="2297" max="2297" width="8.109375" customWidth="1"/>
    <col min="2298" max="2298" width="85.109375" customWidth="1"/>
    <col min="2299" max="2299" width="27.88671875" customWidth="1"/>
    <col min="2300" max="2300" width="31.44140625" customWidth="1"/>
    <col min="2301" max="2301" width="28.109375" customWidth="1"/>
    <col min="2302" max="2302" width="31.109375" customWidth="1"/>
    <col min="2303" max="2305" width="16.6640625" customWidth="1"/>
    <col min="2306" max="2306" width="17.5546875" customWidth="1"/>
    <col min="2553" max="2553" width="8.109375" customWidth="1"/>
    <col min="2554" max="2554" width="85.109375" customWidth="1"/>
    <col min="2555" max="2555" width="27.88671875" customWidth="1"/>
    <col min="2556" max="2556" width="31.44140625" customWidth="1"/>
    <col min="2557" max="2557" width="28.109375" customWidth="1"/>
    <col min="2558" max="2558" width="31.109375" customWidth="1"/>
    <col min="2559" max="2561" width="16.6640625" customWidth="1"/>
    <col min="2562" max="2562" width="17.5546875" customWidth="1"/>
    <col min="2809" max="2809" width="8.109375" customWidth="1"/>
    <col min="2810" max="2810" width="85.109375" customWidth="1"/>
    <col min="2811" max="2811" width="27.88671875" customWidth="1"/>
    <col min="2812" max="2812" width="31.44140625" customWidth="1"/>
    <col min="2813" max="2813" width="28.109375" customWidth="1"/>
    <col min="2814" max="2814" width="31.109375" customWidth="1"/>
    <col min="2815" max="2817" width="16.6640625" customWidth="1"/>
    <col min="2818" max="2818" width="17.5546875" customWidth="1"/>
    <col min="3065" max="3065" width="8.109375" customWidth="1"/>
    <col min="3066" max="3066" width="85.109375" customWidth="1"/>
    <col min="3067" max="3067" width="27.88671875" customWidth="1"/>
    <col min="3068" max="3068" width="31.44140625" customWidth="1"/>
    <col min="3069" max="3069" width="28.109375" customWidth="1"/>
    <col min="3070" max="3070" width="31.109375" customWidth="1"/>
    <col min="3071" max="3073" width="16.6640625" customWidth="1"/>
    <col min="3074" max="3074" width="17.5546875" customWidth="1"/>
    <col min="3321" max="3321" width="8.109375" customWidth="1"/>
    <col min="3322" max="3322" width="85.109375" customWidth="1"/>
    <col min="3323" max="3323" width="27.88671875" customWidth="1"/>
    <col min="3324" max="3324" width="31.44140625" customWidth="1"/>
    <col min="3325" max="3325" width="28.109375" customWidth="1"/>
    <col min="3326" max="3326" width="31.109375" customWidth="1"/>
    <col min="3327" max="3329" width="16.6640625" customWidth="1"/>
    <col min="3330" max="3330" width="17.5546875" customWidth="1"/>
    <col min="3577" max="3577" width="8.109375" customWidth="1"/>
    <col min="3578" max="3578" width="85.109375" customWidth="1"/>
    <col min="3579" max="3579" width="27.88671875" customWidth="1"/>
    <col min="3580" max="3580" width="31.44140625" customWidth="1"/>
    <col min="3581" max="3581" width="28.109375" customWidth="1"/>
    <col min="3582" max="3582" width="31.109375" customWidth="1"/>
    <col min="3583" max="3585" width="16.6640625" customWidth="1"/>
    <col min="3586" max="3586" width="17.5546875" customWidth="1"/>
    <col min="3833" max="3833" width="8.109375" customWidth="1"/>
    <col min="3834" max="3834" width="85.109375" customWidth="1"/>
    <col min="3835" max="3835" width="27.88671875" customWidth="1"/>
    <col min="3836" max="3836" width="31.44140625" customWidth="1"/>
    <col min="3837" max="3837" width="28.109375" customWidth="1"/>
    <col min="3838" max="3838" width="31.109375" customWidth="1"/>
    <col min="3839" max="3841" width="16.6640625" customWidth="1"/>
    <col min="3842" max="3842" width="17.5546875" customWidth="1"/>
    <col min="4089" max="4089" width="8.109375" customWidth="1"/>
    <col min="4090" max="4090" width="85.109375" customWidth="1"/>
    <col min="4091" max="4091" width="27.88671875" customWidth="1"/>
    <col min="4092" max="4092" width="31.44140625" customWidth="1"/>
    <col min="4093" max="4093" width="28.109375" customWidth="1"/>
    <col min="4094" max="4094" width="31.109375" customWidth="1"/>
    <col min="4095" max="4097" width="16.6640625" customWidth="1"/>
    <col min="4098" max="4098" width="17.5546875" customWidth="1"/>
    <col min="4345" max="4345" width="8.109375" customWidth="1"/>
    <col min="4346" max="4346" width="85.109375" customWidth="1"/>
    <col min="4347" max="4347" width="27.88671875" customWidth="1"/>
    <col min="4348" max="4348" width="31.44140625" customWidth="1"/>
    <col min="4349" max="4349" width="28.109375" customWidth="1"/>
    <col min="4350" max="4350" width="31.109375" customWidth="1"/>
    <col min="4351" max="4353" width="16.6640625" customWidth="1"/>
    <col min="4354" max="4354" width="17.5546875" customWidth="1"/>
    <col min="4601" max="4601" width="8.109375" customWidth="1"/>
    <col min="4602" max="4602" width="85.109375" customWidth="1"/>
    <col min="4603" max="4603" width="27.88671875" customWidth="1"/>
    <col min="4604" max="4604" width="31.44140625" customWidth="1"/>
    <col min="4605" max="4605" width="28.109375" customWidth="1"/>
    <col min="4606" max="4606" width="31.109375" customWidth="1"/>
    <col min="4607" max="4609" width="16.6640625" customWidth="1"/>
    <col min="4610" max="4610" width="17.5546875" customWidth="1"/>
    <col min="4857" max="4857" width="8.109375" customWidth="1"/>
    <col min="4858" max="4858" width="85.109375" customWidth="1"/>
    <col min="4859" max="4859" width="27.88671875" customWidth="1"/>
    <col min="4860" max="4860" width="31.44140625" customWidth="1"/>
    <col min="4861" max="4861" width="28.109375" customWidth="1"/>
    <col min="4862" max="4862" width="31.109375" customWidth="1"/>
    <col min="4863" max="4865" width="16.6640625" customWidth="1"/>
    <col min="4866" max="4866" width="17.5546875" customWidth="1"/>
    <col min="5113" max="5113" width="8.109375" customWidth="1"/>
    <col min="5114" max="5114" width="85.109375" customWidth="1"/>
    <col min="5115" max="5115" width="27.88671875" customWidth="1"/>
    <col min="5116" max="5116" width="31.44140625" customWidth="1"/>
    <col min="5117" max="5117" width="28.109375" customWidth="1"/>
    <col min="5118" max="5118" width="31.109375" customWidth="1"/>
    <col min="5119" max="5121" width="16.6640625" customWidth="1"/>
    <col min="5122" max="5122" width="17.5546875" customWidth="1"/>
    <col min="5369" max="5369" width="8.109375" customWidth="1"/>
    <col min="5370" max="5370" width="85.109375" customWidth="1"/>
    <col min="5371" max="5371" width="27.88671875" customWidth="1"/>
    <col min="5372" max="5372" width="31.44140625" customWidth="1"/>
    <col min="5373" max="5373" width="28.109375" customWidth="1"/>
    <col min="5374" max="5374" width="31.109375" customWidth="1"/>
    <col min="5375" max="5377" width="16.6640625" customWidth="1"/>
    <col min="5378" max="5378" width="17.5546875" customWidth="1"/>
    <col min="5625" max="5625" width="8.109375" customWidth="1"/>
    <col min="5626" max="5626" width="85.109375" customWidth="1"/>
    <col min="5627" max="5627" width="27.88671875" customWidth="1"/>
    <col min="5628" max="5628" width="31.44140625" customWidth="1"/>
    <col min="5629" max="5629" width="28.109375" customWidth="1"/>
    <col min="5630" max="5630" width="31.109375" customWidth="1"/>
    <col min="5631" max="5633" width="16.6640625" customWidth="1"/>
    <col min="5634" max="5634" width="17.5546875" customWidth="1"/>
    <col min="5881" max="5881" width="8.109375" customWidth="1"/>
    <col min="5882" max="5882" width="85.109375" customWidth="1"/>
    <col min="5883" max="5883" width="27.88671875" customWidth="1"/>
    <col min="5884" max="5884" width="31.44140625" customWidth="1"/>
    <col min="5885" max="5885" width="28.109375" customWidth="1"/>
    <col min="5886" max="5886" width="31.109375" customWidth="1"/>
    <col min="5887" max="5889" width="16.6640625" customWidth="1"/>
    <col min="5890" max="5890" width="17.5546875" customWidth="1"/>
    <col min="6137" max="6137" width="8.109375" customWidth="1"/>
    <col min="6138" max="6138" width="85.109375" customWidth="1"/>
    <col min="6139" max="6139" width="27.88671875" customWidth="1"/>
    <col min="6140" max="6140" width="31.44140625" customWidth="1"/>
    <col min="6141" max="6141" width="28.109375" customWidth="1"/>
    <col min="6142" max="6142" width="31.109375" customWidth="1"/>
    <col min="6143" max="6145" width="16.6640625" customWidth="1"/>
    <col min="6146" max="6146" width="17.5546875" customWidth="1"/>
    <col min="6393" max="6393" width="8.109375" customWidth="1"/>
    <col min="6394" max="6394" width="85.109375" customWidth="1"/>
    <col min="6395" max="6395" width="27.88671875" customWidth="1"/>
    <col min="6396" max="6396" width="31.44140625" customWidth="1"/>
    <col min="6397" max="6397" width="28.109375" customWidth="1"/>
    <col min="6398" max="6398" width="31.109375" customWidth="1"/>
    <col min="6399" max="6401" width="16.6640625" customWidth="1"/>
    <col min="6402" max="6402" width="17.5546875" customWidth="1"/>
    <col min="6649" max="6649" width="8.109375" customWidth="1"/>
    <col min="6650" max="6650" width="85.109375" customWidth="1"/>
    <col min="6651" max="6651" width="27.88671875" customWidth="1"/>
    <col min="6652" max="6652" width="31.44140625" customWidth="1"/>
    <col min="6653" max="6653" width="28.109375" customWidth="1"/>
    <col min="6654" max="6654" width="31.109375" customWidth="1"/>
    <col min="6655" max="6657" width="16.6640625" customWidth="1"/>
    <col min="6658" max="6658" width="17.5546875" customWidth="1"/>
    <col min="6905" max="6905" width="8.109375" customWidth="1"/>
    <col min="6906" max="6906" width="85.109375" customWidth="1"/>
    <col min="6907" max="6907" width="27.88671875" customWidth="1"/>
    <col min="6908" max="6908" width="31.44140625" customWidth="1"/>
    <col min="6909" max="6909" width="28.109375" customWidth="1"/>
    <col min="6910" max="6910" width="31.109375" customWidth="1"/>
    <col min="6911" max="6913" width="16.6640625" customWidth="1"/>
    <col min="6914" max="6914" width="17.5546875" customWidth="1"/>
    <col min="7161" max="7161" width="8.109375" customWidth="1"/>
    <col min="7162" max="7162" width="85.109375" customWidth="1"/>
    <col min="7163" max="7163" width="27.88671875" customWidth="1"/>
    <col min="7164" max="7164" width="31.44140625" customWidth="1"/>
    <col min="7165" max="7165" width="28.109375" customWidth="1"/>
    <col min="7166" max="7166" width="31.109375" customWidth="1"/>
    <col min="7167" max="7169" width="16.6640625" customWidth="1"/>
    <col min="7170" max="7170" width="17.5546875" customWidth="1"/>
    <col min="7417" max="7417" width="8.109375" customWidth="1"/>
    <col min="7418" max="7418" width="85.109375" customWidth="1"/>
    <col min="7419" max="7419" width="27.88671875" customWidth="1"/>
    <col min="7420" max="7420" width="31.44140625" customWidth="1"/>
    <col min="7421" max="7421" width="28.109375" customWidth="1"/>
    <col min="7422" max="7422" width="31.109375" customWidth="1"/>
    <col min="7423" max="7425" width="16.6640625" customWidth="1"/>
    <col min="7426" max="7426" width="17.5546875" customWidth="1"/>
    <col min="7673" max="7673" width="8.109375" customWidth="1"/>
    <col min="7674" max="7674" width="85.109375" customWidth="1"/>
    <col min="7675" max="7675" width="27.88671875" customWidth="1"/>
    <col min="7676" max="7676" width="31.44140625" customWidth="1"/>
    <col min="7677" max="7677" width="28.109375" customWidth="1"/>
    <col min="7678" max="7678" width="31.109375" customWidth="1"/>
    <col min="7679" max="7681" width="16.6640625" customWidth="1"/>
    <col min="7682" max="7682" width="17.5546875" customWidth="1"/>
    <col min="7929" max="7929" width="8.109375" customWidth="1"/>
    <col min="7930" max="7930" width="85.109375" customWidth="1"/>
    <col min="7931" max="7931" width="27.88671875" customWidth="1"/>
    <col min="7932" max="7932" width="31.44140625" customWidth="1"/>
    <col min="7933" max="7933" width="28.109375" customWidth="1"/>
    <col min="7934" max="7934" width="31.109375" customWidth="1"/>
    <col min="7935" max="7937" width="16.6640625" customWidth="1"/>
    <col min="7938" max="7938" width="17.5546875" customWidth="1"/>
    <col min="8185" max="8185" width="8.109375" customWidth="1"/>
    <col min="8186" max="8186" width="85.109375" customWidth="1"/>
    <col min="8187" max="8187" width="27.88671875" customWidth="1"/>
    <col min="8188" max="8188" width="31.44140625" customWidth="1"/>
    <col min="8189" max="8189" width="28.109375" customWidth="1"/>
    <col min="8190" max="8190" width="31.109375" customWidth="1"/>
    <col min="8191" max="8193" width="16.6640625" customWidth="1"/>
    <col min="8194" max="8194" width="17.5546875" customWidth="1"/>
    <col min="8441" max="8441" width="8.109375" customWidth="1"/>
    <col min="8442" max="8442" width="85.109375" customWidth="1"/>
    <col min="8443" max="8443" width="27.88671875" customWidth="1"/>
    <col min="8444" max="8444" width="31.44140625" customWidth="1"/>
    <col min="8445" max="8445" width="28.109375" customWidth="1"/>
    <col min="8446" max="8446" width="31.109375" customWidth="1"/>
    <col min="8447" max="8449" width="16.6640625" customWidth="1"/>
    <col min="8450" max="8450" width="17.5546875" customWidth="1"/>
    <col min="8697" max="8697" width="8.109375" customWidth="1"/>
    <col min="8698" max="8698" width="85.109375" customWidth="1"/>
    <col min="8699" max="8699" width="27.88671875" customWidth="1"/>
    <col min="8700" max="8700" width="31.44140625" customWidth="1"/>
    <col min="8701" max="8701" width="28.109375" customWidth="1"/>
    <col min="8702" max="8702" width="31.109375" customWidth="1"/>
    <col min="8703" max="8705" width="16.6640625" customWidth="1"/>
    <col min="8706" max="8706" width="17.5546875" customWidth="1"/>
    <col min="8953" max="8953" width="8.109375" customWidth="1"/>
    <col min="8954" max="8954" width="85.109375" customWidth="1"/>
    <col min="8955" max="8955" width="27.88671875" customWidth="1"/>
    <col min="8956" max="8956" width="31.44140625" customWidth="1"/>
    <col min="8957" max="8957" width="28.109375" customWidth="1"/>
    <col min="8958" max="8958" width="31.109375" customWidth="1"/>
    <col min="8959" max="8961" width="16.6640625" customWidth="1"/>
    <col min="8962" max="8962" width="17.5546875" customWidth="1"/>
    <col min="9209" max="9209" width="8.109375" customWidth="1"/>
    <col min="9210" max="9210" width="85.109375" customWidth="1"/>
    <col min="9211" max="9211" width="27.88671875" customWidth="1"/>
    <col min="9212" max="9212" width="31.44140625" customWidth="1"/>
    <col min="9213" max="9213" width="28.109375" customWidth="1"/>
    <col min="9214" max="9214" width="31.109375" customWidth="1"/>
    <col min="9215" max="9217" width="16.6640625" customWidth="1"/>
    <col min="9218" max="9218" width="17.5546875" customWidth="1"/>
    <col min="9465" max="9465" width="8.109375" customWidth="1"/>
    <col min="9466" max="9466" width="85.109375" customWidth="1"/>
    <col min="9467" max="9467" width="27.88671875" customWidth="1"/>
    <col min="9468" max="9468" width="31.44140625" customWidth="1"/>
    <col min="9469" max="9469" width="28.109375" customWidth="1"/>
    <col min="9470" max="9470" width="31.109375" customWidth="1"/>
    <col min="9471" max="9473" width="16.6640625" customWidth="1"/>
    <col min="9474" max="9474" width="17.5546875" customWidth="1"/>
    <col min="9721" max="9721" width="8.109375" customWidth="1"/>
    <col min="9722" max="9722" width="85.109375" customWidth="1"/>
    <col min="9723" max="9723" width="27.88671875" customWidth="1"/>
    <col min="9724" max="9724" width="31.44140625" customWidth="1"/>
    <col min="9725" max="9725" width="28.109375" customWidth="1"/>
    <col min="9726" max="9726" width="31.109375" customWidth="1"/>
    <col min="9727" max="9729" width="16.6640625" customWidth="1"/>
    <col min="9730" max="9730" width="17.5546875" customWidth="1"/>
    <col min="9977" max="9977" width="8.109375" customWidth="1"/>
    <col min="9978" max="9978" width="85.109375" customWidth="1"/>
    <col min="9979" max="9979" width="27.88671875" customWidth="1"/>
    <col min="9980" max="9980" width="31.44140625" customWidth="1"/>
    <col min="9981" max="9981" width="28.109375" customWidth="1"/>
    <col min="9982" max="9982" width="31.109375" customWidth="1"/>
    <col min="9983" max="9985" width="16.6640625" customWidth="1"/>
    <col min="9986" max="9986" width="17.5546875" customWidth="1"/>
    <col min="10233" max="10233" width="8.109375" customWidth="1"/>
    <col min="10234" max="10234" width="85.109375" customWidth="1"/>
    <col min="10235" max="10235" width="27.88671875" customWidth="1"/>
    <col min="10236" max="10236" width="31.44140625" customWidth="1"/>
    <col min="10237" max="10237" width="28.109375" customWidth="1"/>
    <col min="10238" max="10238" width="31.109375" customWidth="1"/>
    <col min="10239" max="10241" width="16.6640625" customWidth="1"/>
    <col min="10242" max="10242" width="17.5546875" customWidth="1"/>
    <col min="10489" max="10489" width="8.109375" customWidth="1"/>
    <col min="10490" max="10490" width="85.109375" customWidth="1"/>
    <col min="10491" max="10491" width="27.88671875" customWidth="1"/>
    <col min="10492" max="10492" width="31.44140625" customWidth="1"/>
    <col min="10493" max="10493" width="28.109375" customWidth="1"/>
    <col min="10494" max="10494" width="31.109375" customWidth="1"/>
    <col min="10495" max="10497" width="16.6640625" customWidth="1"/>
    <col min="10498" max="10498" width="17.5546875" customWidth="1"/>
    <col min="10745" max="10745" width="8.109375" customWidth="1"/>
    <col min="10746" max="10746" width="85.109375" customWidth="1"/>
    <col min="10747" max="10747" width="27.88671875" customWidth="1"/>
    <col min="10748" max="10748" width="31.44140625" customWidth="1"/>
    <col min="10749" max="10749" width="28.109375" customWidth="1"/>
    <col min="10750" max="10750" width="31.109375" customWidth="1"/>
    <col min="10751" max="10753" width="16.6640625" customWidth="1"/>
    <col min="10754" max="10754" width="17.5546875" customWidth="1"/>
    <col min="11001" max="11001" width="8.109375" customWidth="1"/>
    <col min="11002" max="11002" width="85.109375" customWidth="1"/>
    <col min="11003" max="11003" width="27.88671875" customWidth="1"/>
    <col min="11004" max="11004" width="31.44140625" customWidth="1"/>
    <col min="11005" max="11005" width="28.109375" customWidth="1"/>
    <col min="11006" max="11006" width="31.109375" customWidth="1"/>
    <col min="11007" max="11009" width="16.6640625" customWidth="1"/>
    <col min="11010" max="11010" width="17.5546875" customWidth="1"/>
    <col min="11257" max="11257" width="8.109375" customWidth="1"/>
    <col min="11258" max="11258" width="85.109375" customWidth="1"/>
    <col min="11259" max="11259" width="27.88671875" customWidth="1"/>
    <col min="11260" max="11260" width="31.44140625" customWidth="1"/>
    <col min="11261" max="11261" width="28.109375" customWidth="1"/>
    <col min="11262" max="11262" width="31.109375" customWidth="1"/>
    <col min="11263" max="11265" width="16.6640625" customWidth="1"/>
    <col min="11266" max="11266" width="17.5546875" customWidth="1"/>
    <col min="11513" max="11513" width="8.109375" customWidth="1"/>
    <col min="11514" max="11514" width="85.109375" customWidth="1"/>
    <col min="11515" max="11515" width="27.88671875" customWidth="1"/>
    <col min="11516" max="11516" width="31.44140625" customWidth="1"/>
    <col min="11517" max="11517" width="28.109375" customWidth="1"/>
    <col min="11518" max="11518" width="31.109375" customWidth="1"/>
    <col min="11519" max="11521" width="16.6640625" customWidth="1"/>
    <col min="11522" max="11522" width="17.5546875" customWidth="1"/>
    <col min="11769" max="11769" width="8.109375" customWidth="1"/>
    <col min="11770" max="11770" width="85.109375" customWidth="1"/>
    <col min="11771" max="11771" width="27.88671875" customWidth="1"/>
    <col min="11772" max="11772" width="31.44140625" customWidth="1"/>
    <col min="11773" max="11773" width="28.109375" customWidth="1"/>
    <col min="11774" max="11774" width="31.109375" customWidth="1"/>
    <col min="11775" max="11777" width="16.6640625" customWidth="1"/>
    <col min="11778" max="11778" width="17.5546875" customWidth="1"/>
    <col min="12025" max="12025" width="8.109375" customWidth="1"/>
    <col min="12026" max="12026" width="85.109375" customWidth="1"/>
    <col min="12027" max="12027" width="27.88671875" customWidth="1"/>
    <col min="12028" max="12028" width="31.44140625" customWidth="1"/>
    <col min="12029" max="12029" width="28.109375" customWidth="1"/>
    <col min="12030" max="12030" width="31.109375" customWidth="1"/>
    <col min="12031" max="12033" width="16.6640625" customWidth="1"/>
    <col min="12034" max="12034" width="17.5546875" customWidth="1"/>
    <col min="12281" max="12281" width="8.109375" customWidth="1"/>
    <col min="12282" max="12282" width="85.109375" customWidth="1"/>
    <col min="12283" max="12283" width="27.88671875" customWidth="1"/>
    <col min="12284" max="12284" width="31.44140625" customWidth="1"/>
    <col min="12285" max="12285" width="28.109375" customWidth="1"/>
    <col min="12286" max="12286" width="31.109375" customWidth="1"/>
    <col min="12287" max="12289" width="16.6640625" customWidth="1"/>
    <col min="12290" max="12290" width="17.5546875" customWidth="1"/>
    <col min="12537" max="12537" width="8.109375" customWidth="1"/>
    <col min="12538" max="12538" width="85.109375" customWidth="1"/>
    <col min="12539" max="12539" width="27.88671875" customWidth="1"/>
    <col min="12540" max="12540" width="31.44140625" customWidth="1"/>
    <col min="12541" max="12541" width="28.109375" customWidth="1"/>
    <col min="12542" max="12542" width="31.109375" customWidth="1"/>
    <col min="12543" max="12545" width="16.6640625" customWidth="1"/>
    <col min="12546" max="12546" width="17.5546875" customWidth="1"/>
    <col min="12793" max="12793" width="8.109375" customWidth="1"/>
    <col min="12794" max="12794" width="85.109375" customWidth="1"/>
    <col min="12795" max="12795" width="27.88671875" customWidth="1"/>
    <col min="12796" max="12796" width="31.44140625" customWidth="1"/>
    <col min="12797" max="12797" width="28.109375" customWidth="1"/>
    <col min="12798" max="12798" width="31.109375" customWidth="1"/>
    <col min="12799" max="12801" width="16.6640625" customWidth="1"/>
    <col min="12802" max="12802" width="17.5546875" customWidth="1"/>
    <col min="13049" max="13049" width="8.109375" customWidth="1"/>
    <col min="13050" max="13050" width="85.109375" customWidth="1"/>
    <col min="13051" max="13051" width="27.88671875" customWidth="1"/>
    <col min="13052" max="13052" width="31.44140625" customWidth="1"/>
    <col min="13053" max="13053" width="28.109375" customWidth="1"/>
    <col min="13054" max="13054" width="31.109375" customWidth="1"/>
    <col min="13055" max="13057" width="16.6640625" customWidth="1"/>
    <col min="13058" max="13058" width="17.5546875" customWidth="1"/>
    <col min="13305" max="13305" width="8.109375" customWidth="1"/>
    <col min="13306" max="13306" width="85.109375" customWidth="1"/>
    <col min="13307" max="13307" width="27.88671875" customWidth="1"/>
    <col min="13308" max="13308" width="31.44140625" customWidth="1"/>
    <col min="13309" max="13309" width="28.109375" customWidth="1"/>
    <col min="13310" max="13310" width="31.109375" customWidth="1"/>
    <col min="13311" max="13313" width="16.6640625" customWidth="1"/>
    <col min="13314" max="13314" width="17.5546875" customWidth="1"/>
    <col min="13561" max="13561" width="8.109375" customWidth="1"/>
    <col min="13562" max="13562" width="85.109375" customWidth="1"/>
    <col min="13563" max="13563" width="27.88671875" customWidth="1"/>
    <col min="13564" max="13564" width="31.44140625" customWidth="1"/>
    <col min="13565" max="13565" width="28.109375" customWidth="1"/>
    <col min="13566" max="13566" width="31.109375" customWidth="1"/>
    <col min="13567" max="13569" width="16.6640625" customWidth="1"/>
    <col min="13570" max="13570" width="17.5546875" customWidth="1"/>
    <col min="13817" max="13817" width="8.109375" customWidth="1"/>
    <col min="13818" max="13818" width="85.109375" customWidth="1"/>
    <col min="13819" max="13819" width="27.88671875" customWidth="1"/>
    <col min="13820" max="13820" width="31.44140625" customWidth="1"/>
    <col min="13821" max="13821" width="28.109375" customWidth="1"/>
    <col min="13822" max="13822" width="31.109375" customWidth="1"/>
    <col min="13823" max="13825" width="16.6640625" customWidth="1"/>
    <col min="13826" max="13826" width="17.5546875" customWidth="1"/>
    <col min="14073" max="14073" width="8.109375" customWidth="1"/>
    <col min="14074" max="14074" width="85.109375" customWidth="1"/>
    <col min="14075" max="14075" width="27.88671875" customWidth="1"/>
    <col min="14076" max="14076" width="31.44140625" customWidth="1"/>
    <col min="14077" max="14077" width="28.109375" customWidth="1"/>
    <col min="14078" max="14078" width="31.109375" customWidth="1"/>
    <col min="14079" max="14081" width="16.6640625" customWidth="1"/>
    <col min="14082" max="14082" width="17.5546875" customWidth="1"/>
    <col min="14329" max="14329" width="8.109375" customWidth="1"/>
    <col min="14330" max="14330" width="85.109375" customWidth="1"/>
    <col min="14331" max="14331" width="27.88671875" customWidth="1"/>
    <col min="14332" max="14332" width="31.44140625" customWidth="1"/>
    <col min="14333" max="14333" width="28.109375" customWidth="1"/>
    <col min="14334" max="14334" width="31.109375" customWidth="1"/>
    <col min="14335" max="14337" width="16.6640625" customWidth="1"/>
    <col min="14338" max="14338" width="17.5546875" customWidth="1"/>
    <col min="14585" max="14585" width="8.109375" customWidth="1"/>
    <col min="14586" max="14586" width="85.109375" customWidth="1"/>
    <col min="14587" max="14587" width="27.88671875" customWidth="1"/>
    <col min="14588" max="14588" width="31.44140625" customWidth="1"/>
    <col min="14589" max="14589" width="28.109375" customWidth="1"/>
    <col min="14590" max="14590" width="31.109375" customWidth="1"/>
    <col min="14591" max="14593" width="16.6640625" customWidth="1"/>
    <col min="14594" max="14594" width="17.5546875" customWidth="1"/>
    <col min="14841" max="14841" width="8.109375" customWidth="1"/>
    <col min="14842" max="14842" width="85.109375" customWidth="1"/>
    <col min="14843" max="14843" width="27.88671875" customWidth="1"/>
    <col min="14844" max="14844" width="31.44140625" customWidth="1"/>
    <col min="14845" max="14845" width="28.109375" customWidth="1"/>
    <col min="14846" max="14846" width="31.109375" customWidth="1"/>
    <col min="14847" max="14849" width="16.6640625" customWidth="1"/>
    <col min="14850" max="14850" width="17.5546875" customWidth="1"/>
    <col min="15097" max="15097" width="8.109375" customWidth="1"/>
    <col min="15098" max="15098" width="85.109375" customWidth="1"/>
    <col min="15099" max="15099" width="27.88671875" customWidth="1"/>
    <col min="15100" max="15100" width="31.44140625" customWidth="1"/>
    <col min="15101" max="15101" width="28.109375" customWidth="1"/>
    <col min="15102" max="15102" width="31.109375" customWidth="1"/>
    <col min="15103" max="15105" width="16.6640625" customWidth="1"/>
    <col min="15106" max="15106" width="17.5546875" customWidth="1"/>
    <col min="15353" max="15353" width="8.109375" customWidth="1"/>
    <col min="15354" max="15354" width="85.109375" customWidth="1"/>
    <col min="15355" max="15355" width="27.88671875" customWidth="1"/>
    <col min="15356" max="15356" width="31.44140625" customWidth="1"/>
    <col min="15357" max="15357" width="28.109375" customWidth="1"/>
    <col min="15358" max="15358" width="31.109375" customWidth="1"/>
    <col min="15359" max="15361" width="16.6640625" customWidth="1"/>
    <col min="15362" max="15362" width="17.5546875" customWidth="1"/>
    <col min="15609" max="15609" width="8.109375" customWidth="1"/>
    <col min="15610" max="15610" width="85.109375" customWidth="1"/>
    <col min="15611" max="15611" width="27.88671875" customWidth="1"/>
    <col min="15612" max="15612" width="31.44140625" customWidth="1"/>
    <col min="15613" max="15613" width="28.109375" customWidth="1"/>
    <col min="15614" max="15614" width="31.109375" customWidth="1"/>
    <col min="15615" max="15617" width="16.6640625" customWidth="1"/>
    <col min="15618" max="15618" width="17.5546875" customWidth="1"/>
    <col min="15865" max="15865" width="8.109375" customWidth="1"/>
    <col min="15866" max="15866" width="85.109375" customWidth="1"/>
    <col min="15867" max="15867" width="27.88671875" customWidth="1"/>
    <col min="15868" max="15868" width="31.44140625" customWidth="1"/>
    <col min="15869" max="15869" width="28.109375" customWidth="1"/>
    <col min="15870" max="15870" width="31.109375" customWidth="1"/>
    <col min="15871" max="15873" width="16.6640625" customWidth="1"/>
    <col min="15874" max="15874" width="17.5546875" customWidth="1"/>
    <col min="16121" max="16121" width="8.109375" customWidth="1"/>
    <col min="16122" max="16122" width="85.109375" customWidth="1"/>
    <col min="16123" max="16123" width="27.88671875" customWidth="1"/>
    <col min="16124" max="16124" width="31.44140625" customWidth="1"/>
    <col min="16125" max="16125" width="28.109375" customWidth="1"/>
    <col min="16126" max="16126" width="31.109375" customWidth="1"/>
    <col min="16127" max="16129" width="16.6640625" customWidth="1"/>
    <col min="16130" max="16130" width="17.5546875" customWidth="1"/>
  </cols>
  <sheetData>
    <row r="1" spans="1:6" x14ac:dyDescent="0.3">
      <c r="F1" t="s">
        <v>436</v>
      </c>
    </row>
    <row r="3" spans="1:6" ht="20.399999999999999" customHeight="1" x14ac:dyDescent="0.3">
      <c r="A3" s="1160" t="s">
        <v>525</v>
      </c>
      <c r="B3" s="1160"/>
      <c r="C3" s="1160"/>
      <c r="D3" s="1160"/>
      <c r="E3" s="1160"/>
      <c r="F3" s="1160"/>
    </row>
    <row r="4" spans="1:6" ht="27" customHeight="1" x14ac:dyDescent="0.3">
      <c r="A4" t="s">
        <v>1145</v>
      </c>
    </row>
    <row r="5" spans="1:6" ht="19.5" customHeight="1" x14ac:dyDescent="0.3">
      <c r="A5" t="s">
        <v>458</v>
      </c>
    </row>
    <row r="6" spans="1:6" ht="39.75" customHeight="1" x14ac:dyDescent="0.3">
      <c r="A6" s="1160" t="s">
        <v>611</v>
      </c>
      <c r="B6" s="1160"/>
      <c r="C6" s="1160"/>
      <c r="D6" s="1160"/>
      <c r="E6" s="1160"/>
    </row>
    <row r="7" spans="1:6" ht="17.25" customHeight="1" x14ac:dyDescent="0.3">
      <c r="A7" t="s">
        <v>281</v>
      </c>
    </row>
    <row r="9" spans="1:6" x14ac:dyDescent="0.3">
      <c r="A9" s="1160" t="s">
        <v>282</v>
      </c>
      <c r="B9" s="1160" t="s">
        <v>297</v>
      </c>
      <c r="C9" s="1160" t="s">
        <v>366</v>
      </c>
      <c r="D9" s="1160"/>
      <c r="E9" s="1160" t="s">
        <v>367</v>
      </c>
      <c r="F9" s="1160"/>
    </row>
    <row r="10" spans="1:6" x14ac:dyDescent="0.3">
      <c r="A10" s="1160"/>
      <c r="B10" s="1160"/>
      <c r="C10" t="s">
        <v>375</v>
      </c>
      <c r="D10" t="s">
        <v>376</v>
      </c>
      <c r="E10" t="s">
        <v>375</v>
      </c>
      <c r="F10" t="s">
        <v>376</v>
      </c>
    </row>
    <row r="11" spans="1:6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</row>
    <row r="12" spans="1:6" ht="21.6" customHeight="1" x14ac:dyDescent="0.3">
      <c r="A12">
        <v>1</v>
      </c>
      <c r="B12" t="s">
        <v>377</v>
      </c>
      <c r="C12" t="s">
        <v>305</v>
      </c>
      <c r="D12">
        <f>SUM(D13:D15)</f>
        <v>0</v>
      </c>
      <c r="E12" t="s">
        <v>305</v>
      </c>
      <c r="F12">
        <f>SUM(F13:F15)</f>
        <v>0</v>
      </c>
    </row>
    <row r="13" spans="1:6" x14ac:dyDescent="0.3">
      <c r="B13" t="s">
        <v>378</v>
      </c>
    </row>
    <row r="14" spans="1:6" x14ac:dyDescent="0.3">
      <c r="B14" t="s">
        <v>478</v>
      </c>
    </row>
    <row r="16" spans="1:6" ht="39.75" customHeight="1" x14ac:dyDescent="0.3">
      <c r="A16">
        <v>2</v>
      </c>
      <c r="B16" t="s">
        <v>379</v>
      </c>
      <c r="C16" t="s">
        <v>305</v>
      </c>
      <c r="D16">
        <f>SUM(D17:D19)</f>
        <v>0</v>
      </c>
      <c r="E16" t="s">
        <v>305</v>
      </c>
      <c r="F16">
        <f>SUM(F17:F19)</f>
        <v>0</v>
      </c>
    </row>
    <row r="17" spans="1:6" x14ac:dyDescent="0.3">
      <c r="B17" t="s">
        <v>199</v>
      </c>
    </row>
    <row r="20" spans="1:6" ht="21.6" customHeight="1" x14ac:dyDescent="0.3">
      <c r="A20">
        <v>3</v>
      </c>
      <c r="B20" t="s">
        <v>380</v>
      </c>
      <c r="C20" t="s">
        <v>305</v>
      </c>
      <c r="D20">
        <f>SUM(D21:D22)</f>
        <v>0</v>
      </c>
      <c r="E20" t="s">
        <v>305</v>
      </c>
      <c r="F20">
        <f>SUM(F21:F23)</f>
        <v>0</v>
      </c>
    </row>
    <row r="21" spans="1:6" x14ac:dyDescent="0.3">
      <c r="B21" t="s">
        <v>199</v>
      </c>
    </row>
    <row r="24" spans="1:6" ht="21.6" customHeight="1" x14ac:dyDescent="0.3">
      <c r="A24">
        <v>4</v>
      </c>
      <c r="B24" t="s">
        <v>381</v>
      </c>
      <c r="C24" t="s">
        <v>305</v>
      </c>
      <c r="D24">
        <f>SUM(D25:D58)</f>
        <v>0</v>
      </c>
      <c r="E24" t="s">
        <v>305</v>
      </c>
      <c r="F24">
        <f>SUM(F26:F79)</f>
        <v>0</v>
      </c>
    </row>
    <row r="25" spans="1:6" x14ac:dyDescent="0.3">
      <c r="B25" t="s">
        <v>199</v>
      </c>
    </row>
    <row r="26" spans="1:6" x14ac:dyDescent="0.3">
      <c r="B26" t="s">
        <v>479</v>
      </c>
    </row>
    <row r="27" spans="1:6" x14ac:dyDescent="0.3">
      <c r="B27" t="s">
        <v>480</v>
      </c>
    </row>
    <row r="28" spans="1:6" x14ac:dyDescent="0.3">
      <c r="B28" t="s">
        <v>553</v>
      </c>
    </row>
    <row r="29" spans="1:6" x14ac:dyDescent="0.3">
      <c r="B29" t="s">
        <v>554</v>
      </c>
    </row>
    <row r="30" spans="1:6" x14ac:dyDescent="0.3">
      <c r="B30" t="s">
        <v>555</v>
      </c>
    </row>
    <row r="31" spans="1:6" x14ac:dyDescent="0.3">
      <c r="B31" t="s">
        <v>556</v>
      </c>
    </row>
    <row r="32" spans="1:6" x14ac:dyDescent="0.3">
      <c r="B32" t="s">
        <v>557</v>
      </c>
    </row>
    <row r="33" spans="2:2" x14ac:dyDescent="0.3">
      <c r="B33" t="s">
        <v>558</v>
      </c>
    </row>
    <row r="34" spans="2:2" x14ac:dyDescent="0.3">
      <c r="B34" t="s">
        <v>559</v>
      </c>
    </row>
    <row r="35" spans="2:2" x14ac:dyDescent="0.3">
      <c r="B35" t="s">
        <v>560</v>
      </c>
    </row>
    <row r="36" spans="2:2" x14ac:dyDescent="0.3">
      <c r="B36" t="s">
        <v>561</v>
      </c>
    </row>
    <row r="37" spans="2:2" x14ac:dyDescent="0.3">
      <c r="B37" t="s">
        <v>562</v>
      </c>
    </row>
    <row r="38" spans="2:2" x14ac:dyDescent="0.3">
      <c r="B38" t="s">
        <v>563</v>
      </c>
    </row>
    <row r="39" spans="2:2" x14ac:dyDescent="0.3">
      <c r="B39" t="s">
        <v>564</v>
      </c>
    </row>
    <row r="40" spans="2:2" x14ac:dyDescent="0.3">
      <c r="B40" t="s">
        <v>565</v>
      </c>
    </row>
    <row r="41" spans="2:2" x14ac:dyDescent="0.3">
      <c r="B41" t="s">
        <v>566</v>
      </c>
    </row>
    <row r="42" spans="2:2" x14ac:dyDescent="0.3">
      <c r="B42" t="s">
        <v>567</v>
      </c>
    </row>
    <row r="43" spans="2:2" x14ac:dyDescent="0.3">
      <c r="B43" t="s">
        <v>568</v>
      </c>
    </row>
    <row r="44" spans="2:2" x14ac:dyDescent="0.3">
      <c r="B44" t="s">
        <v>481</v>
      </c>
    </row>
    <row r="45" spans="2:2" x14ac:dyDescent="0.3">
      <c r="B45" t="s">
        <v>482</v>
      </c>
    </row>
    <row r="46" spans="2:2" x14ac:dyDescent="0.3">
      <c r="B46" t="s">
        <v>483</v>
      </c>
    </row>
    <row r="47" spans="2:2" x14ac:dyDescent="0.3">
      <c r="B47" t="s">
        <v>506</v>
      </c>
    </row>
    <row r="48" spans="2:2" x14ac:dyDescent="0.3">
      <c r="B48" t="s">
        <v>569</v>
      </c>
    </row>
    <row r="49" spans="2:2" x14ac:dyDescent="0.3">
      <c r="B49" t="s">
        <v>504</v>
      </c>
    </row>
    <row r="50" spans="2:2" x14ac:dyDescent="0.3">
      <c r="B50" t="s">
        <v>570</v>
      </c>
    </row>
    <row r="51" spans="2:2" x14ac:dyDescent="0.3">
      <c r="B51" t="s">
        <v>571</v>
      </c>
    </row>
    <row r="52" spans="2:2" x14ac:dyDescent="0.3">
      <c r="B52" t="s">
        <v>572</v>
      </c>
    </row>
    <row r="53" spans="2:2" x14ac:dyDescent="0.3">
      <c r="B53" t="s">
        <v>505</v>
      </c>
    </row>
    <row r="54" spans="2:2" x14ac:dyDescent="0.3">
      <c r="B54" t="s">
        <v>573</v>
      </c>
    </row>
    <row r="55" spans="2:2" x14ac:dyDescent="0.3">
      <c r="B55" t="s">
        <v>574</v>
      </c>
    </row>
    <row r="56" spans="2:2" ht="40.5" customHeight="1" x14ac:dyDescent="0.3">
      <c r="B56" t="s">
        <v>575</v>
      </c>
    </row>
    <row r="57" spans="2:2" x14ac:dyDescent="0.3">
      <c r="B57" t="s">
        <v>576</v>
      </c>
    </row>
    <row r="58" spans="2:2" x14ac:dyDescent="0.3">
      <c r="B58" t="s">
        <v>577</v>
      </c>
    </row>
    <row r="59" spans="2:2" x14ac:dyDescent="0.3">
      <c r="B59" t="s">
        <v>578</v>
      </c>
    </row>
    <row r="60" spans="2:2" x14ac:dyDescent="0.3">
      <c r="B60" t="s">
        <v>579</v>
      </c>
    </row>
    <row r="61" spans="2:2" x14ac:dyDescent="0.3">
      <c r="B61" t="s">
        <v>580</v>
      </c>
    </row>
    <row r="62" spans="2:2" x14ac:dyDescent="0.3">
      <c r="B62" t="s">
        <v>581</v>
      </c>
    </row>
    <row r="63" spans="2:2" x14ac:dyDescent="0.3">
      <c r="B63" t="s">
        <v>582</v>
      </c>
    </row>
    <row r="64" spans="2:2" x14ac:dyDescent="0.3">
      <c r="B64" t="s">
        <v>583</v>
      </c>
    </row>
    <row r="65" spans="2:6" x14ac:dyDescent="0.3">
      <c r="B65" t="s">
        <v>584</v>
      </c>
    </row>
    <row r="66" spans="2:6" x14ac:dyDescent="0.3">
      <c r="B66" t="s">
        <v>794</v>
      </c>
    </row>
    <row r="67" spans="2:6" x14ac:dyDescent="0.3">
      <c r="B67" t="s">
        <v>1019</v>
      </c>
    </row>
    <row r="68" spans="2:6" x14ac:dyDescent="0.3">
      <c r="B68" t="s">
        <v>1020</v>
      </c>
    </row>
    <row r="69" spans="2:6" x14ac:dyDescent="0.3">
      <c r="B69" t="s">
        <v>585</v>
      </c>
    </row>
    <row r="70" spans="2:6" x14ac:dyDescent="0.3">
      <c r="B70" t="s">
        <v>586</v>
      </c>
    </row>
    <row r="71" spans="2:6" x14ac:dyDescent="0.3">
      <c r="B71" t="s">
        <v>587</v>
      </c>
    </row>
    <row r="72" spans="2:6" x14ac:dyDescent="0.3">
      <c r="B72" t="s">
        <v>1021</v>
      </c>
    </row>
    <row r="80" spans="2:6" ht="21" customHeight="1" x14ac:dyDescent="0.3">
      <c r="B80" t="s">
        <v>295</v>
      </c>
      <c r="C80" t="s">
        <v>305</v>
      </c>
      <c r="D80">
        <f>D24+D20+D16+D12</f>
        <v>0</v>
      </c>
      <c r="E80" t="s">
        <v>305</v>
      </c>
      <c r="F80">
        <f>F12+F16+F20+F24</f>
        <v>0</v>
      </c>
    </row>
    <row r="83" spans="1:6" ht="23.25" customHeight="1" x14ac:dyDescent="0.3">
      <c r="A83" t="s">
        <v>671</v>
      </c>
      <c r="F83" t="s">
        <v>1143</v>
      </c>
    </row>
    <row r="84" spans="1:6" x14ac:dyDescent="0.3">
      <c r="D84" t="s">
        <v>131</v>
      </c>
      <c r="F84" t="s">
        <v>132</v>
      </c>
    </row>
    <row r="86" spans="1:6" ht="23.25" customHeight="1" x14ac:dyDescent="0.3">
      <c r="A86" t="s">
        <v>133</v>
      </c>
      <c r="F86" t="s">
        <v>1144</v>
      </c>
    </row>
    <row r="87" spans="1:6" x14ac:dyDescent="0.3">
      <c r="D87" t="s">
        <v>131</v>
      </c>
      <c r="F87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34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1">
    <pageSetUpPr fitToPage="1"/>
  </sheetPr>
  <dimension ref="A1:F87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4" width="17" customWidth="1"/>
    <col min="5" max="5" width="16.6640625" customWidth="1"/>
    <col min="6" max="6" width="31.109375" customWidth="1"/>
    <col min="249" max="249" width="8.109375" customWidth="1"/>
    <col min="250" max="250" width="85.109375" customWidth="1"/>
    <col min="251" max="251" width="27.88671875" customWidth="1"/>
    <col min="252" max="252" width="31.44140625" customWidth="1"/>
    <col min="253" max="253" width="28.109375" customWidth="1"/>
    <col min="254" max="254" width="31.109375" customWidth="1"/>
    <col min="255" max="257" width="16.6640625" customWidth="1"/>
    <col min="258" max="258" width="17.5546875" customWidth="1"/>
    <col min="505" max="505" width="8.109375" customWidth="1"/>
    <col min="506" max="506" width="85.109375" customWidth="1"/>
    <col min="507" max="507" width="27.88671875" customWidth="1"/>
    <col min="508" max="508" width="31.44140625" customWidth="1"/>
    <col min="509" max="509" width="28.109375" customWidth="1"/>
    <col min="510" max="510" width="31.109375" customWidth="1"/>
    <col min="511" max="513" width="16.6640625" customWidth="1"/>
    <col min="514" max="514" width="17.5546875" customWidth="1"/>
    <col min="761" max="761" width="8.109375" customWidth="1"/>
    <col min="762" max="762" width="85.109375" customWidth="1"/>
    <col min="763" max="763" width="27.88671875" customWidth="1"/>
    <col min="764" max="764" width="31.44140625" customWidth="1"/>
    <col min="765" max="765" width="28.109375" customWidth="1"/>
    <col min="766" max="766" width="31.109375" customWidth="1"/>
    <col min="767" max="769" width="16.6640625" customWidth="1"/>
    <col min="770" max="770" width="17.5546875" customWidth="1"/>
    <col min="1017" max="1017" width="8.109375" customWidth="1"/>
    <col min="1018" max="1018" width="85.109375" customWidth="1"/>
    <col min="1019" max="1019" width="27.88671875" customWidth="1"/>
    <col min="1020" max="1020" width="31.44140625" customWidth="1"/>
    <col min="1021" max="1021" width="28.109375" customWidth="1"/>
    <col min="1022" max="1022" width="31.109375" customWidth="1"/>
    <col min="1023" max="1025" width="16.6640625" customWidth="1"/>
    <col min="1026" max="1026" width="17.5546875" customWidth="1"/>
    <col min="1273" max="1273" width="8.109375" customWidth="1"/>
    <col min="1274" max="1274" width="85.109375" customWidth="1"/>
    <col min="1275" max="1275" width="27.88671875" customWidth="1"/>
    <col min="1276" max="1276" width="31.44140625" customWidth="1"/>
    <col min="1277" max="1277" width="28.109375" customWidth="1"/>
    <col min="1278" max="1278" width="31.109375" customWidth="1"/>
    <col min="1279" max="1281" width="16.6640625" customWidth="1"/>
    <col min="1282" max="1282" width="17.5546875" customWidth="1"/>
    <col min="1529" max="1529" width="8.109375" customWidth="1"/>
    <col min="1530" max="1530" width="85.109375" customWidth="1"/>
    <col min="1531" max="1531" width="27.88671875" customWidth="1"/>
    <col min="1532" max="1532" width="31.44140625" customWidth="1"/>
    <col min="1533" max="1533" width="28.109375" customWidth="1"/>
    <col min="1534" max="1534" width="31.109375" customWidth="1"/>
    <col min="1535" max="1537" width="16.6640625" customWidth="1"/>
    <col min="1538" max="1538" width="17.5546875" customWidth="1"/>
    <col min="1785" max="1785" width="8.109375" customWidth="1"/>
    <col min="1786" max="1786" width="85.109375" customWidth="1"/>
    <col min="1787" max="1787" width="27.88671875" customWidth="1"/>
    <col min="1788" max="1788" width="31.44140625" customWidth="1"/>
    <col min="1789" max="1789" width="28.109375" customWidth="1"/>
    <col min="1790" max="1790" width="31.109375" customWidth="1"/>
    <col min="1791" max="1793" width="16.6640625" customWidth="1"/>
    <col min="1794" max="1794" width="17.5546875" customWidth="1"/>
    <col min="2041" max="2041" width="8.109375" customWidth="1"/>
    <col min="2042" max="2042" width="85.109375" customWidth="1"/>
    <col min="2043" max="2043" width="27.88671875" customWidth="1"/>
    <col min="2044" max="2044" width="31.44140625" customWidth="1"/>
    <col min="2045" max="2045" width="28.109375" customWidth="1"/>
    <col min="2046" max="2046" width="31.109375" customWidth="1"/>
    <col min="2047" max="2049" width="16.6640625" customWidth="1"/>
    <col min="2050" max="2050" width="17.5546875" customWidth="1"/>
    <col min="2297" max="2297" width="8.109375" customWidth="1"/>
    <col min="2298" max="2298" width="85.109375" customWidth="1"/>
    <col min="2299" max="2299" width="27.88671875" customWidth="1"/>
    <col min="2300" max="2300" width="31.44140625" customWidth="1"/>
    <col min="2301" max="2301" width="28.109375" customWidth="1"/>
    <col min="2302" max="2302" width="31.109375" customWidth="1"/>
    <col min="2303" max="2305" width="16.6640625" customWidth="1"/>
    <col min="2306" max="2306" width="17.5546875" customWidth="1"/>
    <col min="2553" max="2553" width="8.109375" customWidth="1"/>
    <col min="2554" max="2554" width="85.109375" customWidth="1"/>
    <col min="2555" max="2555" width="27.88671875" customWidth="1"/>
    <col min="2556" max="2556" width="31.44140625" customWidth="1"/>
    <col min="2557" max="2557" width="28.109375" customWidth="1"/>
    <col min="2558" max="2558" width="31.109375" customWidth="1"/>
    <col min="2559" max="2561" width="16.6640625" customWidth="1"/>
    <col min="2562" max="2562" width="17.5546875" customWidth="1"/>
    <col min="2809" max="2809" width="8.109375" customWidth="1"/>
    <col min="2810" max="2810" width="85.109375" customWidth="1"/>
    <col min="2811" max="2811" width="27.88671875" customWidth="1"/>
    <col min="2812" max="2812" width="31.44140625" customWidth="1"/>
    <col min="2813" max="2813" width="28.109375" customWidth="1"/>
    <col min="2814" max="2814" width="31.109375" customWidth="1"/>
    <col min="2815" max="2817" width="16.6640625" customWidth="1"/>
    <col min="2818" max="2818" width="17.5546875" customWidth="1"/>
    <col min="3065" max="3065" width="8.109375" customWidth="1"/>
    <col min="3066" max="3066" width="85.109375" customWidth="1"/>
    <col min="3067" max="3067" width="27.88671875" customWidth="1"/>
    <col min="3068" max="3068" width="31.44140625" customWidth="1"/>
    <col min="3069" max="3069" width="28.109375" customWidth="1"/>
    <col min="3070" max="3070" width="31.109375" customWidth="1"/>
    <col min="3071" max="3073" width="16.6640625" customWidth="1"/>
    <col min="3074" max="3074" width="17.5546875" customWidth="1"/>
    <col min="3321" max="3321" width="8.109375" customWidth="1"/>
    <col min="3322" max="3322" width="85.109375" customWidth="1"/>
    <col min="3323" max="3323" width="27.88671875" customWidth="1"/>
    <col min="3324" max="3324" width="31.44140625" customWidth="1"/>
    <col min="3325" max="3325" width="28.109375" customWidth="1"/>
    <col min="3326" max="3326" width="31.109375" customWidth="1"/>
    <col min="3327" max="3329" width="16.6640625" customWidth="1"/>
    <col min="3330" max="3330" width="17.5546875" customWidth="1"/>
    <col min="3577" max="3577" width="8.109375" customWidth="1"/>
    <col min="3578" max="3578" width="85.109375" customWidth="1"/>
    <col min="3579" max="3579" width="27.88671875" customWidth="1"/>
    <col min="3580" max="3580" width="31.44140625" customWidth="1"/>
    <col min="3581" max="3581" width="28.109375" customWidth="1"/>
    <col min="3582" max="3582" width="31.109375" customWidth="1"/>
    <col min="3583" max="3585" width="16.6640625" customWidth="1"/>
    <col min="3586" max="3586" width="17.5546875" customWidth="1"/>
    <col min="3833" max="3833" width="8.109375" customWidth="1"/>
    <col min="3834" max="3834" width="85.109375" customWidth="1"/>
    <col min="3835" max="3835" width="27.88671875" customWidth="1"/>
    <col min="3836" max="3836" width="31.44140625" customWidth="1"/>
    <col min="3837" max="3837" width="28.109375" customWidth="1"/>
    <col min="3838" max="3838" width="31.109375" customWidth="1"/>
    <col min="3839" max="3841" width="16.6640625" customWidth="1"/>
    <col min="3842" max="3842" width="17.5546875" customWidth="1"/>
    <col min="4089" max="4089" width="8.109375" customWidth="1"/>
    <col min="4090" max="4090" width="85.109375" customWidth="1"/>
    <col min="4091" max="4091" width="27.88671875" customWidth="1"/>
    <col min="4092" max="4092" width="31.44140625" customWidth="1"/>
    <col min="4093" max="4093" width="28.109375" customWidth="1"/>
    <col min="4094" max="4094" width="31.109375" customWidth="1"/>
    <col min="4095" max="4097" width="16.6640625" customWidth="1"/>
    <col min="4098" max="4098" width="17.5546875" customWidth="1"/>
    <col min="4345" max="4345" width="8.109375" customWidth="1"/>
    <col min="4346" max="4346" width="85.109375" customWidth="1"/>
    <col min="4347" max="4347" width="27.88671875" customWidth="1"/>
    <col min="4348" max="4348" width="31.44140625" customWidth="1"/>
    <col min="4349" max="4349" width="28.109375" customWidth="1"/>
    <col min="4350" max="4350" width="31.109375" customWidth="1"/>
    <col min="4351" max="4353" width="16.6640625" customWidth="1"/>
    <col min="4354" max="4354" width="17.5546875" customWidth="1"/>
    <col min="4601" max="4601" width="8.109375" customWidth="1"/>
    <col min="4602" max="4602" width="85.109375" customWidth="1"/>
    <col min="4603" max="4603" width="27.88671875" customWidth="1"/>
    <col min="4604" max="4604" width="31.44140625" customWidth="1"/>
    <col min="4605" max="4605" width="28.109375" customWidth="1"/>
    <col min="4606" max="4606" width="31.109375" customWidth="1"/>
    <col min="4607" max="4609" width="16.6640625" customWidth="1"/>
    <col min="4610" max="4610" width="17.5546875" customWidth="1"/>
    <col min="4857" max="4857" width="8.109375" customWidth="1"/>
    <col min="4858" max="4858" width="85.109375" customWidth="1"/>
    <col min="4859" max="4859" width="27.88671875" customWidth="1"/>
    <col min="4860" max="4860" width="31.44140625" customWidth="1"/>
    <col min="4861" max="4861" width="28.109375" customWidth="1"/>
    <col min="4862" max="4862" width="31.109375" customWidth="1"/>
    <col min="4863" max="4865" width="16.6640625" customWidth="1"/>
    <col min="4866" max="4866" width="17.5546875" customWidth="1"/>
    <col min="5113" max="5113" width="8.109375" customWidth="1"/>
    <col min="5114" max="5114" width="85.109375" customWidth="1"/>
    <col min="5115" max="5115" width="27.88671875" customWidth="1"/>
    <col min="5116" max="5116" width="31.44140625" customWidth="1"/>
    <col min="5117" max="5117" width="28.109375" customWidth="1"/>
    <col min="5118" max="5118" width="31.109375" customWidth="1"/>
    <col min="5119" max="5121" width="16.6640625" customWidth="1"/>
    <col min="5122" max="5122" width="17.5546875" customWidth="1"/>
    <col min="5369" max="5369" width="8.109375" customWidth="1"/>
    <col min="5370" max="5370" width="85.109375" customWidth="1"/>
    <col min="5371" max="5371" width="27.88671875" customWidth="1"/>
    <col min="5372" max="5372" width="31.44140625" customWidth="1"/>
    <col min="5373" max="5373" width="28.109375" customWidth="1"/>
    <col min="5374" max="5374" width="31.109375" customWidth="1"/>
    <col min="5375" max="5377" width="16.6640625" customWidth="1"/>
    <col min="5378" max="5378" width="17.5546875" customWidth="1"/>
    <col min="5625" max="5625" width="8.109375" customWidth="1"/>
    <col min="5626" max="5626" width="85.109375" customWidth="1"/>
    <col min="5627" max="5627" width="27.88671875" customWidth="1"/>
    <col min="5628" max="5628" width="31.44140625" customWidth="1"/>
    <col min="5629" max="5629" width="28.109375" customWidth="1"/>
    <col min="5630" max="5630" width="31.109375" customWidth="1"/>
    <col min="5631" max="5633" width="16.6640625" customWidth="1"/>
    <col min="5634" max="5634" width="17.5546875" customWidth="1"/>
    <col min="5881" max="5881" width="8.109375" customWidth="1"/>
    <col min="5882" max="5882" width="85.109375" customWidth="1"/>
    <col min="5883" max="5883" width="27.88671875" customWidth="1"/>
    <col min="5884" max="5884" width="31.44140625" customWidth="1"/>
    <col min="5885" max="5885" width="28.109375" customWidth="1"/>
    <col min="5886" max="5886" width="31.109375" customWidth="1"/>
    <col min="5887" max="5889" width="16.6640625" customWidth="1"/>
    <col min="5890" max="5890" width="17.5546875" customWidth="1"/>
    <col min="6137" max="6137" width="8.109375" customWidth="1"/>
    <col min="6138" max="6138" width="85.109375" customWidth="1"/>
    <col min="6139" max="6139" width="27.88671875" customWidth="1"/>
    <col min="6140" max="6140" width="31.44140625" customWidth="1"/>
    <col min="6141" max="6141" width="28.109375" customWidth="1"/>
    <col min="6142" max="6142" width="31.109375" customWidth="1"/>
    <col min="6143" max="6145" width="16.6640625" customWidth="1"/>
    <col min="6146" max="6146" width="17.5546875" customWidth="1"/>
    <col min="6393" max="6393" width="8.109375" customWidth="1"/>
    <col min="6394" max="6394" width="85.109375" customWidth="1"/>
    <col min="6395" max="6395" width="27.88671875" customWidth="1"/>
    <col min="6396" max="6396" width="31.44140625" customWidth="1"/>
    <col min="6397" max="6397" width="28.109375" customWidth="1"/>
    <col min="6398" max="6398" width="31.109375" customWidth="1"/>
    <col min="6399" max="6401" width="16.6640625" customWidth="1"/>
    <col min="6402" max="6402" width="17.5546875" customWidth="1"/>
    <col min="6649" max="6649" width="8.109375" customWidth="1"/>
    <col min="6650" max="6650" width="85.109375" customWidth="1"/>
    <col min="6651" max="6651" width="27.88671875" customWidth="1"/>
    <col min="6652" max="6652" width="31.44140625" customWidth="1"/>
    <col min="6653" max="6653" width="28.109375" customWidth="1"/>
    <col min="6654" max="6654" width="31.109375" customWidth="1"/>
    <col min="6655" max="6657" width="16.6640625" customWidth="1"/>
    <col min="6658" max="6658" width="17.5546875" customWidth="1"/>
    <col min="6905" max="6905" width="8.109375" customWidth="1"/>
    <col min="6906" max="6906" width="85.109375" customWidth="1"/>
    <col min="6907" max="6907" width="27.88671875" customWidth="1"/>
    <col min="6908" max="6908" width="31.44140625" customWidth="1"/>
    <col min="6909" max="6909" width="28.109375" customWidth="1"/>
    <col min="6910" max="6910" width="31.109375" customWidth="1"/>
    <col min="6911" max="6913" width="16.6640625" customWidth="1"/>
    <col min="6914" max="6914" width="17.5546875" customWidth="1"/>
    <col min="7161" max="7161" width="8.109375" customWidth="1"/>
    <col min="7162" max="7162" width="85.109375" customWidth="1"/>
    <col min="7163" max="7163" width="27.88671875" customWidth="1"/>
    <col min="7164" max="7164" width="31.44140625" customWidth="1"/>
    <col min="7165" max="7165" width="28.109375" customWidth="1"/>
    <col min="7166" max="7166" width="31.109375" customWidth="1"/>
    <col min="7167" max="7169" width="16.6640625" customWidth="1"/>
    <col min="7170" max="7170" width="17.5546875" customWidth="1"/>
    <col min="7417" max="7417" width="8.109375" customWidth="1"/>
    <col min="7418" max="7418" width="85.109375" customWidth="1"/>
    <col min="7419" max="7419" width="27.88671875" customWidth="1"/>
    <col min="7420" max="7420" width="31.44140625" customWidth="1"/>
    <col min="7421" max="7421" width="28.109375" customWidth="1"/>
    <col min="7422" max="7422" width="31.109375" customWidth="1"/>
    <col min="7423" max="7425" width="16.6640625" customWidth="1"/>
    <col min="7426" max="7426" width="17.5546875" customWidth="1"/>
    <col min="7673" max="7673" width="8.109375" customWidth="1"/>
    <col min="7674" max="7674" width="85.109375" customWidth="1"/>
    <col min="7675" max="7675" width="27.88671875" customWidth="1"/>
    <col min="7676" max="7676" width="31.44140625" customWidth="1"/>
    <col min="7677" max="7677" width="28.109375" customWidth="1"/>
    <col min="7678" max="7678" width="31.109375" customWidth="1"/>
    <col min="7679" max="7681" width="16.6640625" customWidth="1"/>
    <col min="7682" max="7682" width="17.5546875" customWidth="1"/>
    <col min="7929" max="7929" width="8.109375" customWidth="1"/>
    <col min="7930" max="7930" width="85.109375" customWidth="1"/>
    <col min="7931" max="7931" width="27.88671875" customWidth="1"/>
    <col min="7932" max="7932" width="31.44140625" customWidth="1"/>
    <col min="7933" max="7933" width="28.109375" customWidth="1"/>
    <col min="7934" max="7934" width="31.109375" customWidth="1"/>
    <col min="7935" max="7937" width="16.6640625" customWidth="1"/>
    <col min="7938" max="7938" width="17.5546875" customWidth="1"/>
    <col min="8185" max="8185" width="8.109375" customWidth="1"/>
    <col min="8186" max="8186" width="85.109375" customWidth="1"/>
    <col min="8187" max="8187" width="27.88671875" customWidth="1"/>
    <col min="8188" max="8188" width="31.44140625" customWidth="1"/>
    <col min="8189" max="8189" width="28.109375" customWidth="1"/>
    <col min="8190" max="8190" width="31.109375" customWidth="1"/>
    <col min="8191" max="8193" width="16.6640625" customWidth="1"/>
    <col min="8194" max="8194" width="17.5546875" customWidth="1"/>
    <col min="8441" max="8441" width="8.109375" customWidth="1"/>
    <col min="8442" max="8442" width="85.109375" customWidth="1"/>
    <col min="8443" max="8443" width="27.88671875" customWidth="1"/>
    <col min="8444" max="8444" width="31.44140625" customWidth="1"/>
    <col min="8445" max="8445" width="28.109375" customWidth="1"/>
    <col min="8446" max="8446" width="31.109375" customWidth="1"/>
    <col min="8447" max="8449" width="16.6640625" customWidth="1"/>
    <col min="8450" max="8450" width="17.5546875" customWidth="1"/>
    <col min="8697" max="8697" width="8.109375" customWidth="1"/>
    <col min="8698" max="8698" width="85.109375" customWidth="1"/>
    <col min="8699" max="8699" width="27.88671875" customWidth="1"/>
    <col min="8700" max="8700" width="31.44140625" customWidth="1"/>
    <col min="8701" max="8701" width="28.109375" customWidth="1"/>
    <col min="8702" max="8702" width="31.109375" customWidth="1"/>
    <col min="8703" max="8705" width="16.6640625" customWidth="1"/>
    <col min="8706" max="8706" width="17.5546875" customWidth="1"/>
    <col min="8953" max="8953" width="8.109375" customWidth="1"/>
    <col min="8954" max="8954" width="85.109375" customWidth="1"/>
    <col min="8955" max="8955" width="27.88671875" customWidth="1"/>
    <col min="8956" max="8956" width="31.44140625" customWidth="1"/>
    <col min="8957" max="8957" width="28.109375" customWidth="1"/>
    <col min="8958" max="8958" width="31.109375" customWidth="1"/>
    <col min="8959" max="8961" width="16.6640625" customWidth="1"/>
    <col min="8962" max="8962" width="17.5546875" customWidth="1"/>
    <col min="9209" max="9209" width="8.109375" customWidth="1"/>
    <col min="9210" max="9210" width="85.109375" customWidth="1"/>
    <col min="9211" max="9211" width="27.88671875" customWidth="1"/>
    <col min="9212" max="9212" width="31.44140625" customWidth="1"/>
    <col min="9213" max="9213" width="28.109375" customWidth="1"/>
    <col min="9214" max="9214" width="31.109375" customWidth="1"/>
    <col min="9215" max="9217" width="16.6640625" customWidth="1"/>
    <col min="9218" max="9218" width="17.5546875" customWidth="1"/>
    <col min="9465" max="9465" width="8.109375" customWidth="1"/>
    <col min="9466" max="9466" width="85.109375" customWidth="1"/>
    <col min="9467" max="9467" width="27.88671875" customWidth="1"/>
    <col min="9468" max="9468" width="31.44140625" customWidth="1"/>
    <col min="9469" max="9469" width="28.109375" customWidth="1"/>
    <col min="9470" max="9470" width="31.109375" customWidth="1"/>
    <col min="9471" max="9473" width="16.6640625" customWidth="1"/>
    <col min="9474" max="9474" width="17.5546875" customWidth="1"/>
    <col min="9721" max="9721" width="8.109375" customWidth="1"/>
    <col min="9722" max="9722" width="85.109375" customWidth="1"/>
    <col min="9723" max="9723" width="27.88671875" customWidth="1"/>
    <col min="9724" max="9724" width="31.44140625" customWidth="1"/>
    <col min="9725" max="9725" width="28.109375" customWidth="1"/>
    <col min="9726" max="9726" width="31.109375" customWidth="1"/>
    <col min="9727" max="9729" width="16.6640625" customWidth="1"/>
    <col min="9730" max="9730" width="17.5546875" customWidth="1"/>
    <col min="9977" max="9977" width="8.109375" customWidth="1"/>
    <col min="9978" max="9978" width="85.109375" customWidth="1"/>
    <col min="9979" max="9979" width="27.88671875" customWidth="1"/>
    <col min="9980" max="9980" width="31.44140625" customWidth="1"/>
    <col min="9981" max="9981" width="28.109375" customWidth="1"/>
    <col min="9982" max="9982" width="31.109375" customWidth="1"/>
    <col min="9983" max="9985" width="16.6640625" customWidth="1"/>
    <col min="9986" max="9986" width="17.5546875" customWidth="1"/>
    <col min="10233" max="10233" width="8.109375" customWidth="1"/>
    <col min="10234" max="10234" width="85.109375" customWidth="1"/>
    <col min="10235" max="10235" width="27.88671875" customWidth="1"/>
    <col min="10236" max="10236" width="31.44140625" customWidth="1"/>
    <col min="10237" max="10237" width="28.109375" customWidth="1"/>
    <col min="10238" max="10238" width="31.109375" customWidth="1"/>
    <col min="10239" max="10241" width="16.6640625" customWidth="1"/>
    <col min="10242" max="10242" width="17.5546875" customWidth="1"/>
    <col min="10489" max="10489" width="8.109375" customWidth="1"/>
    <col min="10490" max="10490" width="85.109375" customWidth="1"/>
    <col min="10491" max="10491" width="27.88671875" customWidth="1"/>
    <col min="10492" max="10492" width="31.44140625" customWidth="1"/>
    <col min="10493" max="10493" width="28.109375" customWidth="1"/>
    <col min="10494" max="10494" width="31.109375" customWidth="1"/>
    <col min="10495" max="10497" width="16.6640625" customWidth="1"/>
    <col min="10498" max="10498" width="17.5546875" customWidth="1"/>
    <col min="10745" max="10745" width="8.109375" customWidth="1"/>
    <col min="10746" max="10746" width="85.109375" customWidth="1"/>
    <col min="10747" max="10747" width="27.88671875" customWidth="1"/>
    <col min="10748" max="10748" width="31.44140625" customWidth="1"/>
    <col min="10749" max="10749" width="28.109375" customWidth="1"/>
    <col min="10750" max="10750" width="31.109375" customWidth="1"/>
    <col min="10751" max="10753" width="16.6640625" customWidth="1"/>
    <col min="10754" max="10754" width="17.5546875" customWidth="1"/>
    <col min="11001" max="11001" width="8.109375" customWidth="1"/>
    <col min="11002" max="11002" width="85.109375" customWidth="1"/>
    <col min="11003" max="11003" width="27.88671875" customWidth="1"/>
    <col min="11004" max="11004" width="31.44140625" customWidth="1"/>
    <col min="11005" max="11005" width="28.109375" customWidth="1"/>
    <col min="11006" max="11006" width="31.109375" customWidth="1"/>
    <col min="11007" max="11009" width="16.6640625" customWidth="1"/>
    <col min="11010" max="11010" width="17.5546875" customWidth="1"/>
    <col min="11257" max="11257" width="8.109375" customWidth="1"/>
    <col min="11258" max="11258" width="85.109375" customWidth="1"/>
    <col min="11259" max="11259" width="27.88671875" customWidth="1"/>
    <col min="11260" max="11260" width="31.44140625" customWidth="1"/>
    <col min="11261" max="11261" width="28.109375" customWidth="1"/>
    <col min="11262" max="11262" width="31.109375" customWidth="1"/>
    <col min="11263" max="11265" width="16.6640625" customWidth="1"/>
    <col min="11266" max="11266" width="17.5546875" customWidth="1"/>
    <col min="11513" max="11513" width="8.109375" customWidth="1"/>
    <col min="11514" max="11514" width="85.109375" customWidth="1"/>
    <col min="11515" max="11515" width="27.88671875" customWidth="1"/>
    <col min="11516" max="11516" width="31.44140625" customWidth="1"/>
    <col min="11517" max="11517" width="28.109375" customWidth="1"/>
    <col min="11518" max="11518" width="31.109375" customWidth="1"/>
    <col min="11519" max="11521" width="16.6640625" customWidth="1"/>
    <col min="11522" max="11522" width="17.5546875" customWidth="1"/>
    <col min="11769" max="11769" width="8.109375" customWidth="1"/>
    <col min="11770" max="11770" width="85.109375" customWidth="1"/>
    <col min="11771" max="11771" width="27.88671875" customWidth="1"/>
    <col min="11772" max="11772" width="31.44140625" customWidth="1"/>
    <col min="11773" max="11773" width="28.109375" customWidth="1"/>
    <col min="11774" max="11774" width="31.109375" customWidth="1"/>
    <col min="11775" max="11777" width="16.6640625" customWidth="1"/>
    <col min="11778" max="11778" width="17.5546875" customWidth="1"/>
    <col min="12025" max="12025" width="8.109375" customWidth="1"/>
    <col min="12026" max="12026" width="85.109375" customWidth="1"/>
    <col min="12027" max="12027" width="27.88671875" customWidth="1"/>
    <col min="12028" max="12028" width="31.44140625" customWidth="1"/>
    <col min="12029" max="12029" width="28.109375" customWidth="1"/>
    <col min="12030" max="12030" width="31.109375" customWidth="1"/>
    <col min="12031" max="12033" width="16.6640625" customWidth="1"/>
    <col min="12034" max="12034" width="17.5546875" customWidth="1"/>
    <col min="12281" max="12281" width="8.109375" customWidth="1"/>
    <col min="12282" max="12282" width="85.109375" customWidth="1"/>
    <col min="12283" max="12283" width="27.88671875" customWidth="1"/>
    <col min="12284" max="12284" width="31.44140625" customWidth="1"/>
    <col min="12285" max="12285" width="28.109375" customWidth="1"/>
    <col min="12286" max="12286" width="31.109375" customWidth="1"/>
    <col min="12287" max="12289" width="16.6640625" customWidth="1"/>
    <col min="12290" max="12290" width="17.5546875" customWidth="1"/>
    <col min="12537" max="12537" width="8.109375" customWidth="1"/>
    <col min="12538" max="12538" width="85.109375" customWidth="1"/>
    <col min="12539" max="12539" width="27.88671875" customWidth="1"/>
    <col min="12540" max="12540" width="31.44140625" customWidth="1"/>
    <col min="12541" max="12541" width="28.109375" customWidth="1"/>
    <col min="12542" max="12542" width="31.109375" customWidth="1"/>
    <col min="12543" max="12545" width="16.6640625" customWidth="1"/>
    <col min="12546" max="12546" width="17.5546875" customWidth="1"/>
    <col min="12793" max="12793" width="8.109375" customWidth="1"/>
    <col min="12794" max="12794" width="85.109375" customWidth="1"/>
    <col min="12795" max="12795" width="27.88671875" customWidth="1"/>
    <col min="12796" max="12796" width="31.44140625" customWidth="1"/>
    <col min="12797" max="12797" width="28.109375" customWidth="1"/>
    <col min="12798" max="12798" width="31.109375" customWidth="1"/>
    <col min="12799" max="12801" width="16.6640625" customWidth="1"/>
    <col min="12802" max="12802" width="17.5546875" customWidth="1"/>
    <col min="13049" max="13049" width="8.109375" customWidth="1"/>
    <col min="13050" max="13050" width="85.109375" customWidth="1"/>
    <col min="13051" max="13051" width="27.88671875" customWidth="1"/>
    <col min="13052" max="13052" width="31.44140625" customWidth="1"/>
    <col min="13053" max="13053" width="28.109375" customWidth="1"/>
    <col min="13054" max="13054" width="31.109375" customWidth="1"/>
    <col min="13055" max="13057" width="16.6640625" customWidth="1"/>
    <col min="13058" max="13058" width="17.5546875" customWidth="1"/>
    <col min="13305" max="13305" width="8.109375" customWidth="1"/>
    <col min="13306" max="13306" width="85.109375" customWidth="1"/>
    <col min="13307" max="13307" width="27.88671875" customWidth="1"/>
    <col min="13308" max="13308" width="31.44140625" customWidth="1"/>
    <col min="13309" max="13309" width="28.109375" customWidth="1"/>
    <col min="13310" max="13310" width="31.109375" customWidth="1"/>
    <col min="13311" max="13313" width="16.6640625" customWidth="1"/>
    <col min="13314" max="13314" width="17.5546875" customWidth="1"/>
    <col min="13561" max="13561" width="8.109375" customWidth="1"/>
    <col min="13562" max="13562" width="85.109375" customWidth="1"/>
    <col min="13563" max="13563" width="27.88671875" customWidth="1"/>
    <col min="13564" max="13564" width="31.44140625" customWidth="1"/>
    <col min="13565" max="13565" width="28.109375" customWidth="1"/>
    <col min="13566" max="13566" width="31.109375" customWidth="1"/>
    <col min="13567" max="13569" width="16.6640625" customWidth="1"/>
    <col min="13570" max="13570" width="17.5546875" customWidth="1"/>
    <col min="13817" max="13817" width="8.109375" customWidth="1"/>
    <col min="13818" max="13818" width="85.109375" customWidth="1"/>
    <col min="13819" max="13819" width="27.88671875" customWidth="1"/>
    <col min="13820" max="13820" width="31.44140625" customWidth="1"/>
    <col min="13821" max="13821" width="28.109375" customWidth="1"/>
    <col min="13822" max="13822" width="31.109375" customWidth="1"/>
    <col min="13823" max="13825" width="16.6640625" customWidth="1"/>
    <col min="13826" max="13826" width="17.5546875" customWidth="1"/>
    <col min="14073" max="14073" width="8.109375" customWidth="1"/>
    <col min="14074" max="14074" width="85.109375" customWidth="1"/>
    <col min="14075" max="14075" width="27.88671875" customWidth="1"/>
    <col min="14076" max="14076" width="31.44140625" customWidth="1"/>
    <col min="14077" max="14077" width="28.109375" customWidth="1"/>
    <col min="14078" max="14078" width="31.109375" customWidth="1"/>
    <col min="14079" max="14081" width="16.6640625" customWidth="1"/>
    <col min="14082" max="14082" width="17.5546875" customWidth="1"/>
    <col min="14329" max="14329" width="8.109375" customWidth="1"/>
    <col min="14330" max="14330" width="85.109375" customWidth="1"/>
    <col min="14331" max="14331" width="27.88671875" customWidth="1"/>
    <col min="14332" max="14332" width="31.44140625" customWidth="1"/>
    <col min="14333" max="14333" width="28.109375" customWidth="1"/>
    <col min="14334" max="14334" width="31.109375" customWidth="1"/>
    <col min="14335" max="14337" width="16.6640625" customWidth="1"/>
    <col min="14338" max="14338" width="17.5546875" customWidth="1"/>
    <col min="14585" max="14585" width="8.109375" customWidth="1"/>
    <col min="14586" max="14586" width="85.109375" customWidth="1"/>
    <col min="14587" max="14587" width="27.88671875" customWidth="1"/>
    <col min="14588" max="14588" width="31.44140625" customWidth="1"/>
    <col min="14589" max="14589" width="28.109375" customWidth="1"/>
    <col min="14590" max="14590" width="31.109375" customWidth="1"/>
    <col min="14591" max="14593" width="16.6640625" customWidth="1"/>
    <col min="14594" max="14594" width="17.5546875" customWidth="1"/>
    <col min="14841" max="14841" width="8.109375" customWidth="1"/>
    <col min="14842" max="14842" width="85.109375" customWidth="1"/>
    <col min="14843" max="14843" width="27.88671875" customWidth="1"/>
    <col min="14844" max="14844" width="31.44140625" customWidth="1"/>
    <col min="14845" max="14845" width="28.109375" customWidth="1"/>
    <col min="14846" max="14846" width="31.109375" customWidth="1"/>
    <col min="14847" max="14849" width="16.6640625" customWidth="1"/>
    <col min="14850" max="14850" width="17.5546875" customWidth="1"/>
    <col min="15097" max="15097" width="8.109375" customWidth="1"/>
    <col min="15098" max="15098" width="85.109375" customWidth="1"/>
    <col min="15099" max="15099" width="27.88671875" customWidth="1"/>
    <col min="15100" max="15100" width="31.44140625" customWidth="1"/>
    <col min="15101" max="15101" width="28.109375" customWidth="1"/>
    <col min="15102" max="15102" width="31.109375" customWidth="1"/>
    <col min="15103" max="15105" width="16.6640625" customWidth="1"/>
    <col min="15106" max="15106" width="17.5546875" customWidth="1"/>
    <col min="15353" max="15353" width="8.109375" customWidth="1"/>
    <col min="15354" max="15354" width="85.109375" customWidth="1"/>
    <col min="15355" max="15355" width="27.88671875" customWidth="1"/>
    <col min="15356" max="15356" width="31.44140625" customWidth="1"/>
    <col min="15357" max="15357" width="28.109375" customWidth="1"/>
    <col min="15358" max="15358" width="31.109375" customWidth="1"/>
    <col min="15359" max="15361" width="16.6640625" customWidth="1"/>
    <col min="15362" max="15362" width="17.5546875" customWidth="1"/>
    <col min="15609" max="15609" width="8.109375" customWidth="1"/>
    <col min="15610" max="15610" width="85.109375" customWidth="1"/>
    <col min="15611" max="15611" width="27.88671875" customWidth="1"/>
    <col min="15612" max="15612" width="31.44140625" customWidth="1"/>
    <col min="15613" max="15613" width="28.109375" customWidth="1"/>
    <col min="15614" max="15614" width="31.109375" customWidth="1"/>
    <col min="15615" max="15617" width="16.6640625" customWidth="1"/>
    <col min="15618" max="15618" width="17.5546875" customWidth="1"/>
    <col min="15865" max="15865" width="8.109375" customWidth="1"/>
    <col min="15866" max="15866" width="85.109375" customWidth="1"/>
    <col min="15867" max="15867" width="27.88671875" customWidth="1"/>
    <col min="15868" max="15868" width="31.44140625" customWidth="1"/>
    <col min="15869" max="15869" width="28.109375" customWidth="1"/>
    <col min="15870" max="15870" width="31.109375" customWidth="1"/>
    <col min="15871" max="15873" width="16.6640625" customWidth="1"/>
    <col min="15874" max="15874" width="17.5546875" customWidth="1"/>
    <col min="16121" max="16121" width="8.109375" customWidth="1"/>
    <col min="16122" max="16122" width="85.109375" customWidth="1"/>
    <col min="16123" max="16123" width="27.88671875" customWidth="1"/>
    <col min="16124" max="16124" width="31.44140625" customWidth="1"/>
    <col min="16125" max="16125" width="28.109375" customWidth="1"/>
    <col min="16126" max="16126" width="31.109375" customWidth="1"/>
    <col min="16127" max="16129" width="16.6640625" customWidth="1"/>
    <col min="16130" max="16130" width="17.5546875" customWidth="1"/>
  </cols>
  <sheetData>
    <row r="1" spans="1:6" x14ac:dyDescent="0.3">
      <c r="F1" t="s">
        <v>436</v>
      </c>
    </row>
    <row r="3" spans="1:6" ht="20.399999999999999" customHeight="1" x14ac:dyDescent="0.3">
      <c r="A3" s="1160" t="s">
        <v>1023</v>
      </c>
      <c r="B3" s="1160"/>
      <c r="C3" s="1160"/>
      <c r="D3" s="1160"/>
      <c r="E3" s="1160"/>
      <c r="F3" s="1160"/>
    </row>
    <row r="4" spans="1:6" ht="27" customHeight="1" x14ac:dyDescent="0.3">
      <c r="A4" t="s">
        <v>1145</v>
      </c>
    </row>
    <row r="5" spans="1:6" ht="19.5" customHeight="1" x14ac:dyDescent="0.3">
      <c r="A5" t="s">
        <v>458</v>
      </c>
    </row>
    <row r="6" spans="1:6" ht="39.75" customHeight="1" x14ac:dyDescent="0.3">
      <c r="A6" s="1160" t="s">
        <v>611</v>
      </c>
      <c r="B6" s="1160"/>
      <c r="C6" s="1160"/>
      <c r="D6" s="1160"/>
      <c r="E6" s="1160"/>
    </row>
    <row r="7" spans="1:6" ht="17.25" customHeight="1" x14ac:dyDescent="0.3">
      <c r="A7" t="s">
        <v>281</v>
      </c>
    </row>
    <row r="9" spans="1:6" x14ac:dyDescent="0.3">
      <c r="A9" s="1160" t="s">
        <v>282</v>
      </c>
      <c r="B9" s="1160" t="s">
        <v>297</v>
      </c>
      <c r="C9" s="1160" t="s">
        <v>366</v>
      </c>
      <c r="D9" s="1160"/>
      <c r="E9" s="1160" t="s">
        <v>367</v>
      </c>
      <c r="F9" s="1160"/>
    </row>
    <row r="10" spans="1:6" x14ac:dyDescent="0.3">
      <c r="A10" s="1160"/>
      <c r="B10" s="1160"/>
      <c r="C10" t="s">
        <v>375</v>
      </c>
      <c r="D10" t="s">
        <v>376</v>
      </c>
      <c r="E10" t="s">
        <v>375</v>
      </c>
      <c r="F10" t="s">
        <v>376</v>
      </c>
    </row>
    <row r="11" spans="1:6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</row>
    <row r="12" spans="1:6" ht="21.6" customHeight="1" x14ac:dyDescent="0.3">
      <c r="A12">
        <v>1</v>
      </c>
      <c r="B12" t="s">
        <v>377</v>
      </c>
      <c r="C12" t="s">
        <v>305</v>
      </c>
      <c r="D12">
        <f>SUM(D13:D15)</f>
        <v>0</v>
      </c>
      <c r="E12" t="s">
        <v>305</v>
      </c>
      <c r="F12">
        <f>SUM(F13:F15)</f>
        <v>0</v>
      </c>
    </row>
    <row r="13" spans="1:6" x14ac:dyDescent="0.3">
      <c r="B13" t="s">
        <v>378</v>
      </c>
    </row>
    <row r="14" spans="1:6" x14ac:dyDescent="0.3">
      <c r="B14" t="s">
        <v>478</v>
      </c>
    </row>
    <row r="16" spans="1:6" ht="39.75" customHeight="1" x14ac:dyDescent="0.3">
      <c r="A16">
        <v>2</v>
      </c>
      <c r="B16" t="s">
        <v>379</v>
      </c>
      <c r="C16" t="s">
        <v>305</v>
      </c>
      <c r="D16">
        <f>SUM(D17:D19)</f>
        <v>0</v>
      </c>
      <c r="E16" t="s">
        <v>305</v>
      </c>
      <c r="F16">
        <f>SUM(F17:F19)</f>
        <v>0</v>
      </c>
    </row>
    <row r="17" spans="1:6" x14ac:dyDescent="0.3">
      <c r="B17" t="s">
        <v>199</v>
      </c>
    </row>
    <row r="20" spans="1:6" ht="21.6" customHeight="1" x14ac:dyDescent="0.3">
      <c r="A20">
        <v>3</v>
      </c>
      <c r="B20" t="s">
        <v>380</v>
      </c>
      <c r="C20" t="s">
        <v>305</v>
      </c>
      <c r="D20">
        <f>SUM(D21:D22)</f>
        <v>0</v>
      </c>
      <c r="E20" t="s">
        <v>305</v>
      </c>
      <c r="F20">
        <f>SUM(F21:F23)</f>
        <v>0</v>
      </c>
    </row>
    <row r="21" spans="1:6" x14ac:dyDescent="0.3">
      <c r="B21" t="s">
        <v>199</v>
      </c>
    </row>
    <row r="24" spans="1:6" ht="21.6" customHeight="1" x14ac:dyDescent="0.3">
      <c r="A24">
        <v>4</v>
      </c>
      <c r="B24" t="s">
        <v>381</v>
      </c>
      <c r="C24" t="s">
        <v>305</v>
      </c>
      <c r="D24">
        <f>SUM(D25:D58)</f>
        <v>0</v>
      </c>
      <c r="E24" t="s">
        <v>305</v>
      </c>
      <c r="F24">
        <f>SUM(F26:F79)</f>
        <v>0</v>
      </c>
    </row>
    <row r="25" spans="1:6" x14ac:dyDescent="0.3">
      <c r="B25" t="s">
        <v>199</v>
      </c>
    </row>
    <row r="26" spans="1:6" x14ac:dyDescent="0.3">
      <c r="B26" t="s">
        <v>479</v>
      </c>
    </row>
    <row r="27" spans="1:6" x14ac:dyDescent="0.3">
      <c r="B27" t="s">
        <v>480</v>
      </c>
    </row>
    <row r="28" spans="1:6" x14ac:dyDescent="0.3">
      <c r="B28" t="s">
        <v>553</v>
      </c>
    </row>
    <row r="29" spans="1:6" x14ac:dyDescent="0.3">
      <c r="B29" t="s">
        <v>554</v>
      </c>
    </row>
    <row r="30" spans="1:6" x14ac:dyDescent="0.3">
      <c r="B30" t="s">
        <v>555</v>
      </c>
    </row>
    <row r="31" spans="1:6" x14ac:dyDescent="0.3">
      <c r="B31" t="s">
        <v>556</v>
      </c>
    </row>
    <row r="32" spans="1:6" x14ac:dyDescent="0.3">
      <c r="B32" t="s">
        <v>557</v>
      </c>
    </row>
    <row r="33" spans="2:2" x14ac:dyDescent="0.3">
      <c r="B33" t="s">
        <v>558</v>
      </c>
    </row>
    <row r="34" spans="2:2" x14ac:dyDescent="0.3">
      <c r="B34" t="s">
        <v>559</v>
      </c>
    </row>
    <row r="35" spans="2:2" x14ac:dyDescent="0.3">
      <c r="B35" t="s">
        <v>560</v>
      </c>
    </row>
    <row r="36" spans="2:2" x14ac:dyDescent="0.3">
      <c r="B36" t="s">
        <v>561</v>
      </c>
    </row>
    <row r="37" spans="2:2" x14ac:dyDescent="0.3">
      <c r="B37" t="s">
        <v>562</v>
      </c>
    </row>
    <row r="38" spans="2:2" x14ac:dyDescent="0.3">
      <c r="B38" t="s">
        <v>563</v>
      </c>
    </row>
    <row r="39" spans="2:2" x14ac:dyDescent="0.3">
      <c r="B39" t="s">
        <v>564</v>
      </c>
    </row>
    <row r="40" spans="2:2" x14ac:dyDescent="0.3">
      <c r="B40" t="s">
        <v>565</v>
      </c>
    </row>
    <row r="41" spans="2:2" x14ac:dyDescent="0.3">
      <c r="B41" t="s">
        <v>566</v>
      </c>
    </row>
    <row r="42" spans="2:2" x14ac:dyDescent="0.3">
      <c r="B42" t="s">
        <v>567</v>
      </c>
    </row>
    <row r="43" spans="2:2" x14ac:dyDescent="0.3">
      <c r="B43" t="s">
        <v>568</v>
      </c>
    </row>
    <row r="44" spans="2:2" x14ac:dyDescent="0.3">
      <c r="B44" t="s">
        <v>481</v>
      </c>
    </row>
    <row r="45" spans="2:2" x14ac:dyDescent="0.3">
      <c r="B45" t="s">
        <v>482</v>
      </c>
    </row>
    <row r="46" spans="2:2" x14ac:dyDescent="0.3">
      <c r="B46" t="s">
        <v>483</v>
      </c>
    </row>
    <row r="47" spans="2:2" x14ac:dyDescent="0.3">
      <c r="B47" t="s">
        <v>506</v>
      </c>
    </row>
    <row r="48" spans="2:2" x14ac:dyDescent="0.3">
      <c r="B48" t="s">
        <v>569</v>
      </c>
    </row>
    <row r="49" spans="2:2" x14ac:dyDescent="0.3">
      <c r="B49" t="s">
        <v>504</v>
      </c>
    </row>
    <row r="50" spans="2:2" x14ac:dyDescent="0.3">
      <c r="B50" t="s">
        <v>570</v>
      </c>
    </row>
    <row r="51" spans="2:2" x14ac:dyDescent="0.3">
      <c r="B51" t="s">
        <v>571</v>
      </c>
    </row>
    <row r="52" spans="2:2" x14ac:dyDescent="0.3">
      <c r="B52" t="s">
        <v>572</v>
      </c>
    </row>
    <row r="53" spans="2:2" x14ac:dyDescent="0.3">
      <c r="B53" t="s">
        <v>505</v>
      </c>
    </row>
    <row r="54" spans="2:2" x14ac:dyDescent="0.3">
      <c r="B54" t="s">
        <v>573</v>
      </c>
    </row>
    <row r="55" spans="2:2" x14ac:dyDescent="0.3">
      <c r="B55" t="s">
        <v>574</v>
      </c>
    </row>
    <row r="56" spans="2:2" ht="40.5" customHeight="1" x14ac:dyDescent="0.3">
      <c r="B56" t="s">
        <v>575</v>
      </c>
    </row>
    <row r="57" spans="2:2" x14ac:dyDescent="0.3">
      <c r="B57" t="s">
        <v>576</v>
      </c>
    </row>
    <row r="58" spans="2:2" x14ac:dyDescent="0.3">
      <c r="B58" t="s">
        <v>577</v>
      </c>
    </row>
    <row r="59" spans="2:2" x14ac:dyDescent="0.3">
      <c r="B59" t="s">
        <v>578</v>
      </c>
    </row>
    <row r="60" spans="2:2" x14ac:dyDescent="0.3">
      <c r="B60" t="s">
        <v>579</v>
      </c>
    </row>
    <row r="61" spans="2:2" x14ac:dyDescent="0.3">
      <c r="B61" t="s">
        <v>580</v>
      </c>
    </row>
    <row r="62" spans="2:2" x14ac:dyDescent="0.3">
      <c r="B62" t="s">
        <v>581</v>
      </c>
    </row>
    <row r="63" spans="2:2" x14ac:dyDescent="0.3">
      <c r="B63" t="s">
        <v>582</v>
      </c>
    </row>
    <row r="64" spans="2:2" x14ac:dyDescent="0.3">
      <c r="B64" t="s">
        <v>583</v>
      </c>
    </row>
    <row r="65" spans="2:6" x14ac:dyDescent="0.3">
      <c r="B65" t="s">
        <v>584</v>
      </c>
    </row>
    <row r="66" spans="2:6" x14ac:dyDescent="0.3">
      <c r="B66" t="s">
        <v>794</v>
      </c>
    </row>
    <row r="67" spans="2:6" x14ac:dyDescent="0.3">
      <c r="B67" t="s">
        <v>1019</v>
      </c>
    </row>
    <row r="68" spans="2:6" x14ac:dyDescent="0.3">
      <c r="B68" t="s">
        <v>1020</v>
      </c>
    </row>
    <row r="69" spans="2:6" x14ac:dyDescent="0.3">
      <c r="B69" t="s">
        <v>585</v>
      </c>
    </row>
    <row r="70" spans="2:6" x14ac:dyDescent="0.3">
      <c r="B70" t="s">
        <v>586</v>
      </c>
    </row>
    <row r="71" spans="2:6" x14ac:dyDescent="0.3">
      <c r="B71" t="s">
        <v>587</v>
      </c>
    </row>
    <row r="72" spans="2:6" x14ac:dyDescent="0.3">
      <c r="B72" t="s">
        <v>1021</v>
      </c>
    </row>
    <row r="80" spans="2:6" ht="21" customHeight="1" x14ac:dyDescent="0.3">
      <c r="B80" t="s">
        <v>295</v>
      </c>
      <c r="C80" t="s">
        <v>305</v>
      </c>
      <c r="D80">
        <f>D24+D20+D16+D12</f>
        <v>0</v>
      </c>
      <c r="E80" t="s">
        <v>305</v>
      </c>
      <c r="F80">
        <f>F12+F16+F20+F24</f>
        <v>0</v>
      </c>
    </row>
    <row r="83" spans="1:6" ht="23.25" customHeight="1" x14ac:dyDescent="0.3">
      <c r="A83" t="s">
        <v>671</v>
      </c>
      <c r="F83" t="s">
        <v>1143</v>
      </c>
    </row>
    <row r="84" spans="1:6" x14ac:dyDescent="0.3">
      <c r="D84" t="s">
        <v>131</v>
      </c>
      <c r="F84" t="s">
        <v>132</v>
      </c>
    </row>
    <row r="86" spans="1:6" ht="23.25" customHeight="1" x14ac:dyDescent="0.3">
      <c r="A86" t="s">
        <v>133</v>
      </c>
      <c r="F86" t="s">
        <v>1144</v>
      </c>
    </row>
    <row r="87" spans="1:6" x14ac:dyDescent="0.3">
      <c r="D87" t="s">
        <v>131</v>
      </c>
      <c r="F87" t="s">
        <v>132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34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2">
    <tabColor rgb="FF00FFCC"/>
    <pageSetUpPr fitToPage="1"/>
  </sheetPr>
  <dimension ref="A1:K34"/>
  <sheetViews>
    <sheetView view="pageBreakPreview" zoomScale="70" zoomScaleNormal="75" zoomScaleSheetLayoutView="7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9.5546875" customWidth="1"/>
    <col min="7" max="8" width="22.5546875" customWidth="1"/>
    <col min="9" max="9" width="18.33203125" customWidth="1"/>
    <col min="10" max="11" width="20.33203125" customWidth="1"/>
    <col min="256" max="256" width="7" customWidth="1"/>
    <col min="257" max="257" width="68" customWidth="1"/>
    <col min="258" max="258" width="20.33203125" customWidth="1"/>
    <col min="259" max="259" width="25.109375" customWidth="1"/>
    <col min="260" max="260" width="30.6640625" customWidth="1"/>
    <col min="261" max="263" width="16" customWidth="1"/>
    <col min="264" max="264" width="13.33203125" customWidth="1"/>
    <col min="512" max="512" width="7" customWidth="1"/>
    <col min="513" max="513" width="68" customWidth="1"/>
    <col min="514" max="514" width="20.33203125" customWidth="1"/>
    <col min="515" max="515" width="25.109375" customWidth="1"/>
    <col min="516" max="516" width="30.6640625" customWidth="1"/>
    <col min="517" max="519" width="16" customWidth="1"/>
    <col min="520" max="520" width="13.33203125" customWidth="1"/>
    <col min="768" max="768" width="7" customWidth="1"/>
    <col min="769" max="769" width="68" customWidth="1"/>
    <col min="770" max="770" width="20.33203125" customWidth="1"/>
    <col min="771" max="771" width="25.109375" customWidth="1"/>
    <col min="772" max="772" width="30.6640625" customWidth="1"/>
    <col min="773" max="775" width="16" customWidth="1"/>
    <col min="776" max="776" width="13.33203125" customWidth="1"/>
    <col min="1024" max="1024" width="7" customWidth="1"/>
    <col min="1025" max="1025" width="68" customWidth="1"/>
    <col min="1026" max="1026" width="20.33203125" customWidth="1"/>
    <col min="1027" max="1027" width="25.109375" customWidth="1"/>
    <col min="1028" max="1028" width="30.6640625" customWidth="1"/>
    <col min="1029" max="1031" width="16" customWidth="1"/>
    <col min="1032" max="1032" width="13.33203125" customWidth="1"/>
    <col min="1280" max="1280" width="7" customWidth="1"/>
    <col min="1281" max="1281" width="68" customWidth="1"/>
    <col min="1282" max="1282" width="20.33203125" customWidth="1"/>
    <col min="1283" max="1283" width="25.109375" customWidth="1"/>
    <col min="1284" max="1284" width="30.6640625" customWidth="1"/>
    <col min="1285" max="1287" width="16" customWidth="1"/>
    <col min="1288" max="1288" width="13.33203125" customWidth="1"/>
    <col min="1536" max="1536" width="7" customWidth="1"/>
    <col min="1537" max="1537" width="68" customWidth="1"/>
    <col min="1538" max="1538" width="20.33203125" customWidth="1"/>
    <col min="1539" max="1539" width="25.109375" customWidth="1"/>
    <col min="1540" max="1540" width="30.6640625" customWidth="1"/>
    <col min="1541" max="1543" width="16" customWidth="1"/>
    <col min="1544" max="1544" width="13.33203125" customWidth="1"/>
    <col min="1792" max="1792" width="7" customWidth="1"/>
    <col min="1793" max="1793" width="68" customWidth="1"/>
    <col min="1794" max="1794" width="20.33203125" customWidth="1"/>
    <col min="1795" max="1795" width="25.109375" customWidth="1"/>
    <col min="1796" max="1796" width="30.6640625" customWidth="1"/>
    <col min="1797" max="1799" width="16" customWidth="1"/>
    <col min="1800" max="1800" width="13.33203125" customWidth="1"/>
    <col min="2048" max="2048" width="7" customWidth="1"/>
    <col min="2049" max="2049" width="68" customWidth="1"/>
    <col min="2050" max="2050" width="20.33203125" customWidth="1"/>
    <col min="2051" max="2051" width="25.109375" customWidth="1"/>
    <col min="2052" max="2052" width="30.6640625" customWidth="1"/>
    <col min="2053" max="2055" width="16" customWidth="1"/>
    <col min="2056" max="2056" width="13.33203125" customWidth="1"/>
    <col min="2304" max="2304" width="7" customWidth="1"/>
    <col min="2305" max="2305" width="68" customWidth="1"/>
    <col min="2306" max="2306" width="20.33203125" customWidth="1"/>
    <col min="2307" max="2307" width="25.109375" customWidth="1"/>
    <col min="2308" max="2308" width="30.6640625" customWidth="1"/>
    <col min="2309" max="2311" width="16" customWidth="1"/>
    <col min="2312" max="2312" width="13.33203125" customWidth="1"/>
    <col min="2560" max="2560" width="7" customWidth="1"/>
    <col min="2561" max="2561" width="68" customWidth="1"/>
    <col min="2562" max="2562" width="20.33203125" customWidth="1"/>
    <col min="2563" max="2563" width="25.109375" customWidth="1"/>
    <col min="2564" max="2564" width="30.6640625" customWidth="1"/>
    <col min="2565" max="2567" width="16" customWidth="1"/>
    <col min="2568" max="2568" width="13.33203125" customWidth="1"/>
    <col min="2816" max="2816" width="7" customWidth="1"/>
    <col min="2817" max="2817" width="68" customWidth="1"/>
    <col min="2818" max="2818" width="20.33203125" customWidth="1"/>
    <col min="2819" max="2819" width="25.109375" customWidth="1"/>
    <col min="2820" max="2820" width="30.6640625" customWidth="1"/>
    <col min="2821" max="2823" width="16" customWidth="1"/>
    <col min="2824" max="2824" width="13.33203125" customWidth="1"/>
    <col min="3072" max="3072" width="7" customWidth="1"/>
    <col min="3073" max="3073" width="68" customWidth="1"/>
    <col min="3074" max="3074" width="20.33203125" customWidth="1"/>
    <col min="3075" max="3075" width="25.109375" customWidth="1"/>
    <col min="3076" max="3076" width="30.6640625" customWidth="1"/>
    <col min="3077" max="3079" width="16" customWidth="1"/>
    <col min="3080" max="3080" width="13.33203125" customWidth="1"/>
    <col min="3328" max="3328" width="7" customWidth="1"/>
    <col min="3329" max="3329" width="68" customWidth="1"/>
    <col min="3330" max="3330" width="20.33203125" customWidth="1"/>
    <col min="3331" max="3331" width="25.109375" customWidth="1"/>
    <col min="3332" max="3332" width="30.6640625" customWidth="1"/>
    <col min="3333" max="3335" width="16" customWidth="1"/>
    <col min="3336" max="3336" width="13.33203125" customWidth="1"/>
    <col min="3584" max="3584" width="7" customWidth="1"/>
    <col min="3585" max="3585" width="68" customWidth="1"/>
    <col min="3586" max="3586" width="20.33203125" customWidth="1"/>
    <col min="3587" max="3587" width="25.109375" customWidth="1"/>
    <col min="3588" max="3588" width="30.6640625" customWidth="1"/>
    <col min="3589" max="3591" width="16" customWidth="1"/>
    <col min="3592" max="3592" width="13.33203125" customWidth="1"/>
    <col min="3840" max="3840" width="7" customWidth="1"/>
    <col min="3841" max="3841" width="68" customWidth="1"/>
    <col min="3842" max="3842" width="20.33203125" customWidth="1"/>
    <col min="3843" max="3843" width="25.109375" customWidth="1"/>
    <col min="3844" max="3844" width="30.6640625" customWidth="1"/>
    <col min="3845" max="3847" width="16" customWidth="1"/>
    <col min="3848" max="3848" width="13.33203125" customWidth="1"/>
    <col min="4096" max="4096" width="7" customWidth="1"/>
    <col min="4097" max="4097" width="68" customWidth="1"/>
    <col min="4098" max="4098" width="20.33203125" customWidth="1"/>
    <col min="4099" max="4099" width="25.109375" customWidth="1"/>
    <col min="4100" max="4100" width="30.6640625" customWidth="1"/>
    <col min="4101" max="4103" width="16" customWidth="1"/>
    <col min="4104" max="4104" width="13.33203125" customWidth="1"/>
    <col min="4352" max="4352" width="7" customWidth="1"/>
    <col min="4353" max="4353" width="68" customWidth="1"/>
    <col min="4354" max="4354" width="20.33203125" customWidth="1"/>
    <col min="4355" max="4355" width="25.109375" customWidth="1"/>
    <col min="4356" max="4356" width="30.6640625" customWidth="1"/>
    <col min="4357" max="4359" width="16" customWidth="1"/>
    <col min="4360" max="4360" width="13.33203125" customWidth="1"/>
    <col min="4608" max="4608" width="7" customWidth="1"/>
    <col min="4609" max="4609" width="68" customWidth="1"/>
    <col min="4610" max="4610" width="20.33203125" customWidth="1"/>
    <col min="4611" max="4611" width="25.109375" customWidth="1"/>
    <col min="4612" max="4612" width="30.6640625" customWidth="1"/>
    <col min="4613" max="4615" width="16" customWidth="1"/>
    <col min="4616" max="4616" width="13.33203125" customWidth="1"/>
    <col min="4864" max="4864" width="7" customWidth="1"/>
    <col min="4865" max="4865" width="68" customWidth="1"/>
    <col min="4866" max="4866" width="20.33203125" customWidth="1"/>
    <col min="4867" max="4867" width="25.109375" customWidth="1"/>
    <col min="4868" max="4868" width="30.6640625" customWidth="1"/>
    <col min="4869" max="4871" width="16" customWidth="1"/>
    <col min="4872" max="4872" width="13.33203125" customWidth="1"/>
    <col min="5120" max="5120" width="7" customWidth="1"/>
    <col min="5121" max="5121" width="68" customWidth="1"/>
    <col min="5122" max="5122" width="20.33203125" customWidth="1"/>
    <col min="5123" max="5123" width="25.109375" customWidth="1"/>
    <col min="5124" max="5124" width="30.6640625" customWidth="1"/>
    <col min="5125" max="5127" width="16" customWidth="1"/>
    <col min="5128" max="5128" width="13.33203125" customWidth="1"/>
    <col min="5376" max="5376" width="7" customWidth="1"/>
    <col min="5377" max="5377" width="68" customWidth="1"/>
    <col min="5378" max="5378" width="20.33203125" customWidth="1"/>
    <col min="5379" max="5379" width="25.109375" customWidth="1"/>
    <col min="5380" max="5380" width="30.6640625" customWidth="1"/>
    <col min="5381" max="5383" width="16" customWidth="1"/>
    <col min="5384" max="5384" width="13.33203125" customWidth="1"/>
    <col min="5632" max="5632" width="7" customWidth="1"/>
    <col min="5633" max="5633" width="68" customWidth="1"/>
    <col min="5634" max="5634" width="20.33203125" customWidth="1"/>
    <col min="5635" max="5635" width="25.109375" customWidth="1"/>
    <col min="5636" max="5636" width="30.6640625" customWidth="1"/>
    <col min="5637" max="5639" width="16" customWidth="1"/>
    <col min="5640" max="5640" width="13.33203125" customWidth="1"/>
    <col min="5888" max="5888" width="7" customWidth="1"/>
    <col min="5889" max="5889" width="68" customWidth="1"/>
    <col min="5890" max="5890" width="20.33203125" customWidth="1"/>
    <col min="5891" max="5891" width="25.109375" customWidth="1"/>
    <col min="5892" max="5892" width="30.6640625" customWidth="1"/>
    <col min="5893" max="5895" width="16" customWidth="1"/>
    <col min="5896" max="5896" width="13.33203125" customWidth="1"/>
    <col min="6144" max="6144" width="7" customWidth="1"/>
    <col min="6145" max="6145" width="68" customWidth="1"/>
    <col min="6146" max="6146" width="20.33203125" customWidth="1"/>
    <col min="6147" max="6147" width="25.109375" customWidth="1"/>
    <col min="6148" max="6148" width="30.6640625" customWidth="1"/>
    <col min="6149" max="6151" width="16" customWidth="1"/>
    <col min="6152" max="6152" width="13.33203125" customWidth="1"/>
    <col min="6400" max="6400" width="7" customWidth="1"/>
    <col min="6401" max="6401" width="68" customWidth="1"/>
    <col min="6402" max="6402" width="20.33203125" customWidth="1"/>
    <col min="6403" max="6403" width="25.109375" customWidth="1"/>
    <col min="6404" max="6404" width="30.6640625" customWidth="1"/>
    <col min="6405" max="6407" width="16" customWidth="1"/>
    <col min="6408" max="6408" width="13.33203125" customWidth="1"/>
    <col min="6656" max="6656" width="7" customWidth="1"/>
    <col min="6657" max="6657" width="68" customWidth="1"/>
    <col min="6658" max="6658" width="20.33203125" customWidth="1"/>
    <col min="6659" max="6659" width="25.109375" customWidth="1"/>
    <col min="6660" max="6660" width="30.6640625" customWidth="1"/>
    <col min="6661" max="6663" width="16" customWidth="1"/>
    <col min="6664" max="6664" width="13.33203125" customWidth="1"/>
    <col min="6912" max="6912" width="7" customWidth="1"/>
    <col min="6913" max="6913" width="68" customWidth="1"/>
    <col min="6914" max="6914" width="20.33203125" customWidth="1"/>
    <col min="6915" max="6915" width="25.109375" customWidth="1"/>
    <col min="6916" max="6916" width="30.6640625" customWidth="1"/>
    <col min="6917" max="6919" width="16" customWidth="1"/>
    <col min="6920" max="6920" width="13.33203125" customWidth="1"/>
    <col min="7168" max="7168" width="7" customWidth="1"/>
    <col min="7169" max="7169" width="68" customWidth="1"/>
    <col min="7170" max="7170" width="20.33203125" customWidth="1"/>
    <col min="7171" max="7171" width="25.109375" customWidth="1"/>
    <col min="7172" max="7172" width="30.6640625" customWidth="1"/>
    <col min="7173" max="7175" width="16" customWidth="1"/>
    <col min="7176" max="7176" width="13.33203125" customWidth="1"/>
    <col min="7424" max="7424" width="7" customWidth="1"/>
    <col min="7425" max="7425" width="68" customWidth="1"/>
    <col min="7426" max="7426" width="20.33203125" customWidth="1"/>
    <col min="7427" max="7427" width="25.109375" customWidth="1"/>
    <col min="7428" max="7428" width="30.6640625" customWidth="1"/>
    <col min="7429" max="7431" width="16" customWidth="1"/>
    <col min="7432" max="7432" width="13.33203125" customWidth="1"/>
    <col min="7680" max="7680" width="7" customWidth="1"/>
    <col min="7681" max="7681" width="68" customWidth="1"/>
    <col min="7682" max="7682" width="20.33203125" customWidth="1"/>
    <col min="7683" max="7683" width="25.109375" customWidth="1"/>
    <col min="7684" max="7684" width="30.6640625" customWidth="1"/>
    <col min="7685" max="7687" width="16" customWidth="1"/>
    <col min="7688" max="7688" width="13.33203125" customWidth="1"/>
    <col min="7936" max="7936" width="7" customWidth="1"/>
    <col min="7937" max="7937" width="68" customWidth="1"/>
    <col min="7938" max="7938" width="20.33203125" customWidth="1"/>
    <col min="7939" max="7939" width="25.109375" customWidth="1"/>
    <col min="7940" max="7940" width="30.6640625" customWidth="1"/>
    <col min="7941" max="7943" width="16" customWidth="1"/>
    <col min="7944" max="7944" width="13.33203125" customWidth="1"/>
    <col min="8192" max="8192" width="7" customWidth="1"/>
    <col min="8193" max="8193" width="68" customWidth="1"/>
    <col min="8194" max="8194" width="20.33203125" customWidth="1"/>
    <col min="8195" max="8195" width="25.109375" customWidth="1"/>
    <col min="8196" max="8196" width="30.6640625" customWidth="1"/>
    <col min="8197" max="8199" width="16" customWidth="1"/>
    <col min="8200" max="8200" width="13.33203125" customWidth="1"/>
    <col min="8448" max="8448" width="7" customWidth="1"/>
    <col min="8449" max="8449" width="68" customWidth="1"/>
    <col min="8450" max="8450" width="20.33203125" customWidth="1"/>
    <col min="8451" max="8451" width="25.109375" customWidth="1"/>
    <col min="8452" max="8452" width="30.6640625" customWidth="1"/>
    <col min="8453" max="8455" width="16" customWidth="1"/>
    <col min="8456" max="8456" width="13.33203125" customWidth="1"/>
    <col min="8704" max="8704" width="7" customWidth="1"/>
    <col min="8705" max="8705" width="68" customWidth="1"/>
    <col min="8706" max="8706" width="20.33203125" customWidth="1"/>
    <col min="8707" max="8707" width="25.109375" customWidth="1"/>
    <col min="8708" max="8708" width="30.6640625" customWidth="1"/>
    <col min="8709" max="8711" width="16" customWidth="1"/>
    <col min="8712" max="8712" width="13.33203125" customWidth="1"/>
    <col min="8960" max="8960" width="7" customWidth="1"/>
    <col min="8961" max="8961" width="68" customWidth="1"/>
    <col min="8962" max="8962" width="20.33203125" customWidth="1"/>
    <col min="8963" max="8963" width="25.109375" customWidth="1"/>
    <col min="8964" max="8964" width="30.6640625" customWidth="1"/>
    <col min="8965" max="8967" width="16" customWidth="1"/>
    <col min="8968" max="8968" width="13.33203125" customWidth="1"/>
    <col min="9216" max="9216" width="7" customWidth="1"/>
    <col min="9217" max="9217" width="68" customWidth="1"/>
    <col min="9218" max="9218" width="20.33203125" customWidth="1"/>
    <col min="9219" max="9219" width="25.109375" customWidth="1"/>
    <col min="9220" max="9220" width="30.6640625" customWidth="1"/>
    <col min="9221" max="9223" width="16" customWidth="1"/>
    <col min="9224" max="9224" width="13.33203125" customWidth="1"/>
    <col min="9472" max="9472" width="7" customWidth="1"/>
    <col min="9473" max="9473" width="68" customWidth="1"/>
    <col min="9474" max="9474" width="20.33203125" customWidth="1"/>
    <col min="9475" max="9475" width="25.109375" customWidth="1"/>
    <col min="9476" max="9476" width="30.6640625" customWidth="1"/>
    <col min="9477" max="9479" width="16" customWidth="1"/>
    <col min="9480" max="9480" width="13.33203125" customWidth="1"/>
    <col min="9728" max="9728" width="7" customWidth="1"/>
    <col min="9729" max="9729" width="68" customWidth="1"/>
    <col min="9730" max="9730" width="20.33203125" customWidth="1"/>
    <col min="9731" max="9731" width="25.109375" customWidth="1"/>
    <col min="9732" max="9732" width="30.6640625" customWidth="1"/>
    <col min="9733" max="9735" width="16" customWidth="1"/>
    <col min="9736" max="9736" width="13.33203125" customWidth="1"/>
    <col min="9984" max="9984" width="7" customWidth="1"/>
    <col min="9985" max="9985" width="68" customWidth="1"/>
    <col min="9986" max="9986" width="20.33203125" customWidth="1"/>
    <col min="9987" max="9987" width="25.109375" customWidth="1"/>
    <col min="9988" max="9988" width="30.6640625" customWidth="1"/>
    <col min="9989" max="9991" width="16" customWidth="1"/>
    <col min="9992" max="9992" width="13.33203125" customWidth="1"/>
    <col min="10240" max="10240" width="7" customWidth="1"/>
    <col min="10241" max="10241" width="68" customWidth="1"/>
    <col min="10242" max="10242" width="20.33203125" customWidth="1"/>
    <col min="10243" max="10243" width="25.109375" customWidth="1"/>
    <col min="10244" max="10244" width="30.6640625" customWidth="1"/>
    <col min="10245" max="10247" width="16" customWidth="1"/>
    <col min="10248" max="10248" width="13.33203125" customWidth="1"/>
    <col min="10496" max="10496" width="7" customWidth="1"/>
    <col min="10497" max="10497" width="68" customWidth="1"/>
    <col min="10498" max="10498" width="20.33203125" customWidth="1"/>
    <col min="10499" max="10499" width="25.109375" customWidth="1"/>
    <col min="10500" max="10500" width="30.6640625" customWidth="1"/>
    <col min="10501" max="10503" width="16" customWidth="1"/>
    <col min="10504" max="10504" width="13.33203125" customWidth="1"/>
    <col min="10752" max="10752" width="7" customWidth="1"/>
    <col min="10753" max="10753" width="68" customWidth="1"/>
    <col min="10754" max="10754" width="20.33203125" customWidth="1"/>
    <col min="10755" max="10755" width="25.109375" customWidth="1"/>
    <col min="10756" max="10756" width="30.6640625" customWidth="1"/>
    <col min="10757" max="10759" width="16" customWidth="1"/>
    <col min="10760" max="10760" width="13.33203125" customWidth="1"/>
    <col min="11008" max="11008" width="7" customWidth="1"/>
    <col min="11009" max="11009" width="68" customWidth="1"/>
    <col min="11010" max="11010" width="20.33203125" customWidth="1"/>
    <col min="11011" max="11011" width="25.109375" customWidth="1"/>
    <col min="11012" max="11012" width="30.6640625" customWidth="1"/>
    <col min="11013" max="11015" width="16" customWidth="1"/>
    <col min="11016" max="11016" width="13.33203125" customWidth="1"/>
    <col min="11264" max="11264" width="7" customWidth="1"/>
    <col min="11265" max="11265" width="68" customWidth="1"/>
    <col min="11266" max="11266" width="20.33203125" customWidth="1"/>
    <col min="11267" max="11267" width="25.109375" customWidth="1"/>
    <col min="11268" max="11268" width="30.6640625" customWidth="1"/>
    <col min="11269" max="11271" width="16" customWidth="1"/>
    <col min="11272" max="11272" width="13.33203125" customWidth="1"/>
    <col min="11520" max="11520" width="7" customWidth="1"/>
    <col min="11521" max="11521" width="68" customWidth="1"/>
    <col min="11522" max="11522" width="20.33203125" customWidth="1"/>
    <col min="11523" max="11523" width="25.109375" customWidth="1"/>
    <col min="11524" max="11524" width="30.6640625" customWidth="1"/>
    <col min="11525" max="11527" width="16" customWidth="1"/>
    <col min="11528" max="11528" width="13.33203125" customWidth="1"/>
    <col min="11776" max="11776" width="7" customWidth="1"/>
    <col min="11777" max="11777" width="68" customWidth="1"/>
    <col min="11778" max="11778" width="20.33203125" customWidth="1"/>
    <col min="11779" max="11779" width="25.109375" customWidth="1"/>
    <col min="11780" max="11780" width="30.6640625" customWidth="1"/>
    <col min="11781" max="11783" width="16" customWidth="1"/>
    <col min="11784" max="11784" width="13.33203125" customWidth="1"/>
    <col min="12032" max="12032" width="7" customWidth="1"/>
    <col min="12033" max="12033" width="68" customWidth="1"/>
    <col min="12034" max="12034" width="20.33203125" customWidth="1"/>
    <col min="12035" max="12035" width="25.109375" customWidth="1"/>
    <col min="12036" max="12036" width="30.6640625" customWidth="1"/>
    <col min="12037" max="12039" width="16" customWidth="1"/>
    <col min="12040" max="12040" width="13.33203125" customWidth="1"/>
    <col min="12288" max="12288" width="7" customWidth="1"/>
    <col min="12289" max="12289" width="68" customWidth="1"/>
    <col min="12290" max="12290" width="20.33203125" customWidth="1"/>
    <col min="12291" max="12291" width="25.109375" customWidth="1"/>
    <col min="12292" max="12292" width="30.6640625" customWidth="1"/>
    <col min="12293" max="12295" width="16" customWidth="1"/>
    <col min="12296" max="12296" width="13.33203125" customWidth="1"/>
    <col min="12544" max="12544" width="7" customWidth="1"/>
    <col min="12545" max="12545" width="68" customWidth="1"/>
    <col min="12546" max="12546" width="20.33203125" customWidth="1"/>
    <col min="12547" max="12547" width="25.109375" customWidth="1"/>
    <col min="12548" max="12548" width="30.6640625" customWidth="1"/>
    <col min="12549" max="12551" width="16" customWidth="1"/>
    <col min="12552" max="12552" width="13.33203125" customWidth="1"/>
    <col min="12800" max="12800" width="7" customWidth="1"/>
    <col min="12801" max="12801" width="68" customWidth="1"/>
    <col min="12802" max="12802" width="20.33203125" customWidth="1"/>
    <col min="12803" max="12803" width="25.109375" customWidth="1"/>
    <col min="12804" max="12804" width="30.6640625" customWidth="1"/>
    <col min="12805" max="12807" width="16" customWidth="1"/>
    <col min="12808" max="12808" width="13.33203125" customWidth="1"/>
    <col min="13056" max="13056" width="7" customWidth="1"/>
    <col min="13057" max="13057" width="68" customWidth="1"/>
    <col min="13058" max="13058" width="20.33203125" customWidth="1"/>
    <col min="13059" max="13059" width="25.109375" customWidth="1"/>
    <col min="13060" max="13060" width="30.6640625" customWidth="1"/>
    <col min="13061" max="13063" width="16" customWidth="1"/>
    <col min="13064" max="13064" width="13.33203125" customWidth="1"/>
    <col min="13312" max="13312" width="7" customWidth="1"/>
    <col min="13313" max="13313" width="68" customWidth="1"/>
    <col min="13314" max="13314" width="20.33203125" customWidth="1"/>
    <col min="13315" max="13315" width="25.109375" customWidth="1"/>
    <col min="13316" max="13316" width="30.6640625" customWidth="1"/>
    <col min="13317" max="13319" width="16" customWidth="1"/>
    <col min="13320" max="13320" width="13.33203125" customWidth="1"/>
    <col min="13568" max="13568" width="7" customWidth="1"/>
    <col min="13569" max="13569" width="68" customWidth="1"/>
    <col min="13570" max="13570" width="20.33203125" customWidth="1"/>
    <col min="13571" max="13571" width="25.109375" customWidth="1"/>
    <col min="13572" max="13572" width="30.6640625" customWidth="1"/>
    <col min="13573" max="13575" width="16" customWidth="1"/>
    <col min="13576" max="13576" width="13.33203125" customWidth="1"/>
    <col min="13824" max="13824" width="7" customWidth="1"/>
    <col min="13825" max="13825" width="68" customWidth="1"/>
    <col min="13826" max="13826" width="20.33203125" customWidth="1"/>
    <col min="13827" max="13827" width="25.109375" customWidth="1"/>
    <col min="13828" max="13828" width="30.6640625" customWidth="1"/>
    <col min="13829" max="13831" width="16" customWidth="1"/>
    <col min="13832" max="13832" width="13.33203125" customWidth="1"/>
    <col min="14080" max="14080" width="7" customWidth="1"/>
    <col min="14081" max="14081" width="68" customWidth="1"/>
    <col min="14082" max="14082" width="20.33203125" customWidth="1"/>
    <col min="14083" max="14083" width="25.109375" customWidth="1"/>
    <col min="14084" max="14084" width="30.6640625" customWidth="1"/>
    <col min="14085" max="14087" width="16" customWidth="1"/>
    <col min="14088" max="14088" width="13.33203125" customWidth="1"/>
    <col min="14336" max="14336" width="7" customWidth="1"/>
    <col min="14337" max="14337" width="68" customWidth="1"/>
    <col min="14338" max="14338" width="20.33203125" customWidth="1"/>
    <col min="14339" max="14339" width="25.109375" customWidth="1"/>
    <col min="14340" max="14340" width="30.6640625" customWidth="1"/>
    <col min="14341" max="14343" width="16" customWidth="1"/>
    <col min="14344" max="14344" width="13.33203125" customWidth="1"/>
    <col min="14592" max="14592" width="7" customWidth="1"/>
    <col min="14593" max="14593" width="68" customWidth="1"/>
    <col min="14594" max="14594" width="20.33203125" customWidth="1"/>
    <col min="14595" max="14595" width="25.109375" customWidth="1"/>
    <col min="14596" max="14596" width="30.6640625" customWidth="1"/>
    <col min="14597" max="14599" width="16" customWidth="1"/>
    <col min="14600" max="14600" width="13.33203125" customWidth="1"/>
    <col min="14848" max="14848" width="7" customWidth="1"/>
    <col min="14849" max="14849" width="68" customWidth="1"/>
    <col min="14850" max="14850" width="20.33203125" customWidth="1"/>
    <col min="14851" max="14851" width="25.109375" customWidth="1"/>
    <col min="14852" max="14852" width="30.6640625" customWidth="1"/>
    <col min="14853" max="14855" width="16" customWidth="1"/>
    <col min="14856" max="14856" width="13.33203125" customWidth="1"/>
    <col min="15104" max="15104" width="7" customWidth="1"/>
    <col min="15105" max="15105" width="68" customWidth="1"/>
    <col min="15106" max="15106" width="20.33203125" customWidth="1"/>
    <col min="15107" max="15107" width="25.109375" customWidth="1"/>
    <col min="15108" max="15108" width="30.6640625" customWidth="1"/>
    <col min="15109" max="15111" width="16" customWidth="1"/>
    <col min="15112" max="15112" width="13.33203125" customWidth="1"/>
    <col min="15360" max="15360" width="7" customWidth="1"/>
    <col min="15361" max="15361" width="68" customWidth="1"/>
    <col min="15362" max="15362" width="20.33203125" customWidth="1"/>
    <col min="15363" max="15363" width="25.109375" customWidth="1"/>
    <col min="15364" max="15364" width="30.6640625" customWidth="1"/>
    <col min="15365" max="15367" width="16" customWidth="1"/>
    <col min="15368" max="15368" width="13.33203125" customWidth="1"/>
    <col min="15616" max="15616" width="7" customWidth="1"/>
    <col min="15617" max="15617" width="68" customWidth="1"/>
    <col min="15618" max="15618" width="20.33203125" customWidth="1"/>
    <col min="15619" max="15619" width="25.109375" customWidth="1"/>
    <col min="15620" max="15620" width="30.6640625" customWidth="1"/>
    <col min="15621" max="15623" width="16" customWidth="1"/>
    <col min="15624" max="15624" width="13.33203125" customWidth="1"/>
    <col min="15872" max="15872" width="7" customWidth="1"/>
    <col min="15873" max="15873" width="68" customWidth="1"/>
    <col min="15874" max="15874" width="20.33203125" customWidth="1"/>
    <col min="15875" max="15875" width="25.109375" customWidth="1"/>
    <col min="15876" max="15876" width="30.6640625" customWidth="1"/>
    <col min="15877" max="15879" width="16" customWidth="1"/>
    <col min="15880" max="15880" width="13.33203125" customWidth="1"/>
    <col min="16128" max="16128" width="7" customWidth="1"/>
    <col min="16129" max="16129" width="68" customWidth="1"/>
    <col min="16130" max="16130" width="20.33203125" customWidth="1"/>
    <col min="16131" max="16131" width="25.109375" customWidth="1"/>
    <col min="16132" max="16132" width="30.6640625" customWidth="1"/>
    <col min="16133" max="16135" width="16" customWidth="1"/>
    <col min="16136" max="16136" width="13.33203125" customWidth="1"/>
  </cols>
  <sheetData>
    <row r="1" spans="1:11" x14ac:dyDescent="0.3">
      <c r="E1" t="s">
        <v>439</v>
      </c>
    </row>
    <row r="3" spans="1:11" ht="21" customHeight="1" x14ac:dyDescent="0.3">
      <c r="A3" s="1160" t="s">
        <v>608</v>
      </c>
      <c r="B3" s="1160"/>
      <c r="C3" s="1160"/>
      <c r="D3" s="1160"/>
      <c r="E3" s="1160"/>
    </row>
    <row r="4" spans="1:11" ht="27" customHeight="1" x14ac:dyDescent="0.3">
      <c r="A4" t="s">
        <v>1145</v>
      </c>
    </row>
    <row r="5" spans="1:11" ht="19.5" customHeight="1" x14ac:dyDescent="0.3">
      <c r="A5" t="s">
        <v>345</v>
      </c>
    </row>
    <row r="6" spans="1:11" ht="39.75" customHeight="1" x14ac:dyDescent="0.3">
      <c r="A6" s="1160" t="s">
        <v>611</v>
      </c>
      <c r="B6" s="1160"/>
      <c r="C6" s="1160"/>
      <c r="D6" s="1160"/>
    </row>
    <row r="7" spans="1:11" ht="17.25" customHeight="1" x14ac:dyDescent="0.3">
      <c r="A7" t="s">
        <v>281</v>
      </c>
    </row>
    <row r="9" spans="1:11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11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  <c r="J10" t="s">
        <v>1017</v>
      </c>
    </row>
    <row r="11" spans="1:11" x14ac:dyDescent="0.3">
      <c r="A11" s="1160" t="s">
        <v>1040</v>
      </c>
      <c r="B11" s="1160"/>
      <c r="C11" s="1160"/>
      <c r="D11" s="1160"/>
      <c r="E11" s="1160"/>
      <c r="J11" t="s">
        <v>1012</v>
      </c>
      <c r="K11" t="s">
        <v>1013</v>
      </c>
    </row>
    <row r="12" spans="1:11" x14ac:dyDescent="0.3">
      <c r="A12">
        <v>1</v>
      </c>
      <c r="B12" t="s">
        <v>492</v>
      </c>
      <c r="H12">
        <f>E12-G12</f>
        <v>0</v>
      </c>
    </row>
    <row r="13" spans="1:11" x14ac:dyDescent="0.3">
      <c r="A13">
        <v>2</v>
      </c>
      <c r="H13">
        <f>E13-G13</f>
        <v>0</v>
      </c>
    </row>
    <row r="14" spans="1:11" x14ac:dyDescent="0.3">
      <c r="A14">
        <v>3</v>
      </c>
      <c r="H14">
        <f>E14-G14</f>
        <v>0</v>
      </c>
    </row>
    <row r="15" spans="1:11" x14ac:dyDescent="0.3">
      <c r="A15">
        <v>4</v>
      </c>
      <c r="H15">
        <f>E15-G15</f>
        <v>0</v>
      </c>
    </row>
    <row r="16" spans="1:11" x14ac:dyDescent="0.3">
      <c r="H16">
        <f>E16-G16</f>
        <v>0</v>
      </c>
    </row>
    <row r="17" spans="1:11" x14ac:dyDescent="0.3">
      <c r="B17" t="s">
        <v>295</v>
      </c>
      <c r="C17" t="s">
        <v>305</v>
      </c>
      <c r="D17" t="s">
        <v>305</v>
      </c>
      <c r="E17">
        <f>SUM(E12:E16)</f>
        <v>0</v>
      </c>
      <c r="F17" t="s">
        <v>365</v>
      </c>
      <c r="G17">
        <f>SUM(G12:G16)</f>
        <v>0</v>
      </c>
      <c r="H17">
        <f>SUM(H12:H16)</f>
        <v>0</v>
      </c>
      <c r="J17">
        <f t="shared" ref="J17:K17" si="0">SUM(J12:J16)</f>
        <v>0</v>
      </c>
      <c r="K17">
        <f t="shared" si="0"/>
        <v>0</v>
      </c>
    </row>
    <row r="18" spans="1:11" x14ac:dyDescent="0.3">
      <c r="A18" s="1160" t="s">
        <v>1041</v>
      </c>
      <c r="B18" s="1160"/>
      <c r="C18" s="1160"/>
      <c r="D18" s="1160"/>
      <c r="E18" s="1160"/>
      <c r="F18" t="s">
        <v>1002</v>
      </c>
    </row>
    <row r="19" spans="1:11" x14ac:dyDescent="0.3">
      <c r="A19">
        <v>1</v>
      </c>
      <c r="B19" t="s">
        <v>492</v>
      </c>
      <c r="H19">
        <f>E19-G19</f>
        <v>0</v>
      </c>
    </row>
    <row r="20" spans="1:11" ht="18" customHeight="1" x14ac:dyDescent="0.3">
      <c r="A20">
        <v>2</v>
      </c>
      <c r="H20">
        <f>E20-G20</f>
        <v>0</v>
      </c>
    </row>
    <row r="21" spans="1:11" x14ac:dyDescent="0.3">
      <c r="A21">
        <v>3</v>
      </c>
      <c r="H21">
        <f>E21-G21</f>
        <v>0</v>
      </c>
    </row>
    <row r="22" spans="1:11" x14ac:dyDescent="0.3">
      <c r="A22">
        <v>4</v>
      </c>
      <c r="H22">
        <f>E22-G22</f>
        <v>0</v>
      </c>
    </row>
    <row r="23" spans="1:11" x14ac:dyDescent="0.3">
      <c r="H23">
        <f>E23-G23</f>
        <v>0</v>
      </c>
    </row>
    <row r="24" spans="1:11" x14ac:dyDescent="0.3">
      <c r="B24" t="s">
        <v>295</v>
      </c>
      <c r="C24" t="s">
        <v>305</v>
      </c>
      <c r="D24" t="s">
        <v>305</v>
      </c>
      <c r="E24">
        <f>SUM(E19:E23)</f>
        <v>0</v>
      </c>
      <c r="F24" t="s">
        <v>365</v>
      </c>
      <c r="G24">
        <f>SUM(G19:G23)</f>
        <v>0</v>
      </c>
      <c r="H24">
        <f>SUM(H19:H23)</f>
        <v>0</v>
      </c>
      <c r="J24">
        <f t="shared" ref="J24:K24" si="1">SUM(J19:J23)</f>
        <v>0</v>
      </c>
      <c r="K24">
        <f t="shared" si="1"/>
        <v>0</v>
      </c>
    </row>
    <row r="25" spans="1:11" x14ac:dyDescent="0.3">
      <c r="F25" t="s">
        <v>457</v>
      </c>
      <c r="G25">
        <f>G17+G24</f>
        <v>0</v>
      </c>
      <c r="H25">
        <f>H17+H24</f>
        <v>0</v>
      </c>
      <c r="J25">
        <f>J17+J24</f>
        <v>0</v>
      </c>
      <c r="K25">
        <f>K17+K24</f>
        <v>0</v>
      </c>
    </row>
    <row r="27" spans="1:11" x14ac:dyDescent="0.3">
      <c r="A27" t="s">
        <v>671</v>
      </c>
      <c r="E27" t="s">
        <v>1143</v>
      </c>
    </row>
    <row r="28" spans="1:11" x14ac:dyDescent="0.3">
      <c r="C28" t="s">
        <v>131</v>
      </c>
      <c r="E28" t="s">
        <v>132</v>
      </c>
    </row>
    <row r="30" spans="1:11" x14ac:dyDescent="0.3">
      <c r="A30" t="s">
        <v>133</v>
      </c>
      <c r="E30" t="s">
        <v>1144</v>
      </c>
    </row>
    <row r="31" spans="1:11" x14ac:dyDescent="0.3">
      <c r="C31" t="s">
        <v>131</v>
      </c>
      <c r="E31" t="s">
        <v>132</v>
      </c>
    </row>
    <row r="33" spans="2:2" x14ac:dyDescent="0.3">
      <c r="B33" t="s">
        <v>1046</v>
      </c>
    </row>
    <row r="34" spans="2:2" x14ac:dyDescent="0.3">
      <c r="B34" t="s">
        <v>1039</v>
      </c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3">
    <tabColor rgb="FF00FFCC"/>
    <pageSetUpPr fitToPage="1"/>
  </sheetPr>
  <dimension ref="A1:J79"/>
  <sheetViews>
    <sheetView view="pageBreakPreview" zoomScale="70" zoomScaleSheetLayoutView="70" workbookViewId="0"/>
  </sheetViews>
  <sheetFormatPr defaultColWidth="8.88671875" defaultRowHeight="14.4" x14ac:dyDescent="0.3"/>
  <cols>
    <col min="1" max="1" width="7.33203125" customWidth="1"/>
    <col min="2" max="2" width="91.33203125" customWidth="1"/>
    <col min="3" max="3" width="20.33203125" customWidth="1"/>
    <col min="4" max="4" width="27.5546875" customWidth="1"/>
    <col min="5" max="5" width="25.6640625" customWidth="1"/>
    <col min="6" max="7" width="24.44140625" customWidth="1"/>
    <col min="8" max="8" width="17.109375" customWidth="1"/>
    <col min="9" max="10" width="25.44140625" customWidth="1"/>
    <col min="256" max="256" width="7.33203125" customWidth="1"/>
    <col min="257" max="257" width="91.33203125" customWidth="1"/>
    <col min="258" max="258" width="20.33203125" customWidth="1"/>
    <col min="259" max="259" width="22.6640625" customWidth="1"/>
    <col min="260" max="260" width="27.5546875" customWidth="1"/>
    <col min="261" max="263" width="24.44140625" customWidth="1"/>
    <col min="264" max="264" width="17.109375" customWidth="1"/>
    <col min="512" max="512" width="7.33203125" customWidth="1"/>
    <col min="513" max="513" width="91.33203125" customWidth="1"/>
    <col min="514" max="514" width="20.33203125" customWidth="1"/>
    <col min="515" max="515" width="22.6640625" customWidth="1"/>
    <col min="516" max="516" width="27.5546875" customWidth="1"/>
    <col min="517" max="519" width="24.44140625" customWidth="1"/>
    <col min="520" max="520" width="17.109375" customWidth="1"/>
    <col min="768" max="768" width="7.33203125" customWidth="1"/>
    <col min="769" max="769" width="91.33203125" customWidth="1"/>
    <col min="770" max="770" width="20.33203125" customWidth="1"/>
    <col min="771" max="771" width="22.6640625" customWidth="1"/>
    <col min="772" max="772" width="27.5546875" customWidth="1"/>
    <col min="773" max="775" width="24.44140625" customWidth="1"/>
    <col min="776" max="776" width="17.109375" customWidth="1"/>
    <col min="1024" max="1024" width="7.33203125" customWidth="1"/>
    <col min="1025" max="1025" width="91.33203125" customWidth="1"/>
    <col min="1026" max="1026" width="20.33203125" customWidth="1"/>
    <col min="1027" max="1027" width="22.6640625" customWidth="1"/>
    <col min="1028" max="1028" width="27.5546875" customWidth="1"/>
    <col min="1029" max="1031" width="24.44140625" customWidth="1"/>
    <col min="1032" max="1032" width="17.109375" customWidth="1"/>
    <col min="1280" max="1280" width="7.33203125" customWidth="1"/>
    <col min="1281" max="1281" width="91.33203125" customWidth="1"/>
    <col min="1282" max="1282" width="20.33203125" customWidth="1"/>
    <col min="1283" max="1283" width="22.6640625" customWidth="1"/>
    <col min="1284" max="1284" width="27.5546875" customWidth="1"/>
    <col min="1285" max="1287" width="24.44140625" customWidth="1"/>
    <col min="1288" max="1288" width="17.109375" customWidth="1"/>
    <col min="1536" max="1536" width="7.33203125" customWidth="1"/>
    <col min="1537" max="1537" width="91.33203125" customWidth="1"/>
    <col min="1538" max="1538" width="20.33203125" customWidth="1"/>
    <col min="1539" max="1539" width="22.6640625" customWidth="1"/>
    <col min="1540" max="1540" width="27.5546875" customWidth="1"/>
    <col min="1541" max="1543" width="24.44140625" customWidth="1"/>
    <col min="1544" max="1544" width="17.109375" customWidth="1"/>
    <col min="1792" max="1792" width="7.33203125" customWidth="1"/>
    <col min="1793" max="1793" width="91.33203125" customWidth="1"/>
    <col min="1794" max="1794" width="20.33203125" customWidth="1"/>
    <col min="1795" max="1795" width="22.6640625" customWidth="1"/>
    <col min="1796" max="1796" width="27.5546875" customWidth="1"/>
    <col min="1797" max="1799" width="24.44140625" customWidth="1"/>
    <col min="1800" max="1800" width="17.109375" customWidth="1"/>
    <col min="2048" max="2048" width="7.33203125" customWidth="1"/>
    <col min="2049" max="2049" width="91.33203125" customWidth="1"/>
    <col min="2050" max="2050" width="20.33203125" customWidth="1"/>
    <col min="2051" max="2051" width="22.6640625" customWidth="1"/>
    <col min="2052" max="2052" width="27.5546875" customWidth="1"/>
    <col min="2053" max="2055" width="24.44140625" customWidth="1"/>
    <col min="2056" max="2056" width="17.109375" customWidth="1"/>
    <col min="2304" max="2304" width="7.33203125" customWidth="1"/>
    <col min="2305" max="2305" width="91.33203125" customWidth="1"/>
    <col min="2306" max="2306" width="20.33203125" customWidth="1"/>
    <col min="2307" max="2307" width="22.6640625" customWidth="1"/>
    <col min="2308" max="2308" width="27.5546875" customWidth="1"/>
    <col min="2309" max="2311" width="24.44140625" customWidth="1"/>
    <col min="2312" max="2312" width="17.109375" customWidth="1"/>
    <col min="2560" max="2560" width="7.33203125" customWidth="1"/>
    <col min="2561" max="2561" width="91.33203125" customWidth="1"/>
    <col min="2562" max="2562" width="20.33203125" customWidth="1"/>
    <col min="2563" max="2563" width="22.6640625" customWidth="1"/>
    <col min="2564" max="2564" width="27.5546875" customWidth="1"/>
    <col min="2565" max="2567" width="24.44140625" customWidth="1"/>
    <col min="2568" max="2568" width="17.109375" customWidth="1"/>
    <col min="2816" max="2816" width="7.33203125" customWidth="1"/>
    <col min="2817" max="2817" width="91.33203125" customWidth="1"/>
    <col min="2818" max="2818" width="20.33203125" customWidth="1"/>
    <col min="2819" max="2819" width="22.6640625" customWidth="1"/>
    <col min="2820" max="2820" width="27.5546875" customWidth="1"/>
    <col min="2821" max="2823" width="24.44140625" customWidth="1"/>
    <col min="2824" max="2824" width="17.109375" customWidth="1"/>
    <col min="3072" max="3072" width="7.33203125" customWidth="1"/>
    <col min="3073" max="3073" width="91.33203125" customWidth="1"/>
    <col min="3074" max="3074" width="20.33203125" customWidth="1"/>
    <col min="3075" max="3075" width="22.6640625" customWidth="1"/>
    <col min="3076" max="3076" width="27.5546875" customWidth="1"/>
    <col min="3077" max="3079" width="24.44140625" customWidth="1"/>
    <col min="3080" max="3080" width="17.109375" customWidth="1"/>
    <col min="3328" max="3328" width="7.33203125" customWidth="1"/>
    <col min="3329" max="3329" width="91.33203125" customWidth="1"/>
    <col min="3330" max="3330" width="20.33203125" customWidth="1"/>
    <col min="3331" max="3331" width="22.6640625" customWidth="1"/>
    <col min="3332" max="3332" width="27.5546875" customWidth="1"/>
    <col min="3333" max="3335" width="24.44140625" customWidth="1"/>
    <col min="3336" max="3336" width="17.109375" customWidth="1"/>
    <col min="3584" max="3584" width="7.33203125" customWidth="1"/>
    <col min="3585" max="3585" width="91.33203125" customWidth="1"/>
    <col min="3586" max="3586" width="20.33203125" customWidth="1"/>
    <col min="3587" max="3587" width="22.6640625" customWidth="1"/>
    <col min="3588" max="3588" width="27.5546875" customWidth="1"/>
    <col min="3589" max="3591" width="24.44140625" customWidth="1"/>
    <col min="3592" max="3592" width="17.109375" customWidth="1"/>
    <col min="3840" max="3840" width="7.33203125" customWidth="1"/>
    <col min="3841" max="3841" width="91.33203125" customWidth="1"/>
    <col min="3842" max="3842" width="20.33203125" customWidth="1"/>
    <col min="3843" max="3843" width="22.6640625" customWidth="1"/>
    <col min="3844" max="3844" width="27.5546875" customWidth="1"/>
    <col min="3845" max="3847" width="24.44140625" customWidth="1"/>
    <col min="3848" max="3848" width="17.109375" customWidth="1"/>
    <col min="4096" max="4096" width="7.33203125" customWidth="1"/>
    <col min="4097" max="4097" width="91.33203125" customWidth="1"/>
    <col min="4098" max="4098" width="20.33203125" customWidth="1"/>
    <col min="4099" max="4099" width="22.6640625" customWidth="1"/>
    <col min="4100" max="4100" width="27.5546875" customWidth="1"/>
    <col min="4101" max="4103" width="24.44140625" customWidth="1"/>
    <col min="4104" max="4104" width="17.109375" customWidth="1"/>
    <col min="4352" max="4352" width="7.33203125" customWidth="1"/>
    <col min="4353" max="4353" width="91.33203125" customWidth="1"/>
    <col min="4354" max="4354" width="20.33203125" customWidth="1"/>
    <col min="4355" max="4355" width="22.6640625" customWidth="1"/>
    <col min="4356" max="4356" width="27.5546875" customWidth="1"/>
    <col min="4357" max="4359" width="24.44140625" customWidth="1"/>
    <col min="4360" max="4360" width="17.109375" customWidth="1"/>
    <col min="4608" max="4608" width="7.33203125" customWidth="1"/>
    <col min="4609" max="4609" width="91.33203125" customWidth="1"/>
    <col min="4610" max="4610" width="20.33203125" customWidth="1"/>
    <col min="4611" max="4611" width="22.6640625" customWidth="1"/>
    <col min="4612" max="4612" width="27.5546875" customWidth="1"/>
    <col min="4613" max="4615" width="24.44140625" customWidth="1"/>
    <col min="4616" max="4616" width="17.109375" customWidth="1"/>
    <col min="4864" max="4864" width="7.33203125" customWidth="1"/>
    <col min="4865" max="4865" width="91.33203125" customWidth="1"/>
    <col min="4866" max="4866" width="20.33203125" customWidth="1"/>
    <col min="4867" max="4867" width="22.6640625" customWidth="1"/>
    <col min="4868" max="4868" width="27.5546875" customWidth="1"/>
    <col min="4869" max="4871" width="24.44140625" customWidth="1"/>
    <col min="4872" max="4872" width="17.109375" customWidth="1"/>
    <col min="5120" max="5120" width="7.33203125" customWidth="1"/>
    <col min="5121" max="5121" width="91.33203125" customWidth="1"/>
    <col min="5122" max="5122" width="20.33203125" customWidth="1"/>
    <col min="5123" max="5123" width="22.6640625" customWidth="1"/>
    <col min="5124" max="5124" width="27.5546875" customWidth="1"/>
    <col min="5125" max="5127" width="24.44140625" customWidth="1"/>
    <col min="5128" max="5128" width="17.109375" customWidth="1"/>
    <col min="5376" max="5376" width="7.33203125" customWidth="1"/>
    <col min="5377" max="5377" width="91.33203125" customWidth="1"/>
    <col min="5378" max="5378" width="20.33203125" customWidth="1"/>
    <col min="5379" max="5379" width="22.6640625" customWidth="1"/>
    <col min="5380" max="5380" width="27.5546875" customWidth="1"/>
    <col min="5381" max="5383" width="24.44140625" customWidth="1"/>
    <col min="5384" max="5384" width="17.109375" customWidth="1"/>
    <col min="5632" max="5632" width="7.33203125" customWidth="1"/>
    <col min="5633" max="5633" width="91.33203125" customWidth="1"/>
    <col min="5634" max="5634" width="20.33203125" customWidth="1"/>
    <col min="5635" max="5635" width="22.6640625" customWidth="1"/>
    <col min="5636" max="5636" width="27.5546875" customWidth="1"/>
    <col min="5637" max="5639" width="24.44140625" customWidth="1"/>
    <col min="5640" max="5640" width="17.109375" customWidth="1"/>
    <col min="5888" max="5888" width="7.33203125" customWidth="1"/>
    <col min="5889" max="5889" width="91.33203125" customWidth="1"/>
    <col min="5890" max="5890" width="20.33203125" customWidth="1"/>
    <col min="5891" max="5891" width="22.6640625" customWidth="1"/>
    <col min="5892" max="5892" width="27.5546875" customWidth="1"/>
    <col min="5893" max="5895" width="24.44140625" customWidth="1"/>
    <col min="5896" max="5896" width="17.109375" customWidth="1"/>
    <col min="6144" max="6144" width="7.33203125" customWidth="1"/>
    <col min="6145" max="6145" width="91.33203125" customWidth="1"/>
    <col min="6146" max="6146" width="20.33203125" customWidth="1"/>
    <col min="6147" max="6147" width="22.6640625" customWidth="1"/>
    <col min="6148" max="6148" width="27.5546875" customWidth="1"/>
    <col min="6149" max="6151" width="24.44140625" customWidth="1"/>
    <col min="6152" max="6152" width="17.109375" customWidth="1"/>
    <col min="6400" max="6400" width="7.33203125" customWidth="1"/>
    <col min="6401" max="6401" width="91.33203125" customWidth="1"/>
    <col min="6402" max="6402" width="20.33203125" customWidth="1"/>
    <col min="6403" max="6403" width="22.6640625" customWidth="1"/>
    <col min="6404" max="6404" width="27.5546875" customWidth="1"/>
    <col min="6405" max="6407" width="24.44140625" customWidth="1"/>
    <col min="6408" max="6408" width="17.109375" customWidth="1"/>
    <col min="6656" max="6656" width="7.33203125" customWidth="1"/>
    <col min="6657" max="6657" width="91.33203125" customWidth="1"/>
    <col min="6658" max="6658" width="20.33203125" customWidth="1"/>
    <col min="6659" max="6659" width="22.6640625" customWidth="1"/>
    <col min="6660" max="6660" width="27.5546875" customWidth="1"/>
    <col min="6661" max="6663" width="24.44140625" customWidth="1"/>
    <col min="6664" max="6664" width="17.109375" customWidth="1"/>
    <col min="6912" max="6912" width="7.33203125" customWidth="1"/>
    <col min="6913" max="6913" width="91.33203125" customWidth="1"/>
    <col min="6914" max="6914" width="20.33203125" customWidth="1"/>
    <col min="6915" max="6915" width="22.6640625" customWidth="1"/>
    <col min="6916" max="6916" width="27.5546875" customWidth="1"/>
    <col min="6917" max="6919" width="24.44140625" customWidth="1"/>
    <col min="6920" max="6920" width="17.109375" customWidth="1"/>
    <col min="7168" max="7168" width="7.33203125" customWidth="1"/>
    <col min="7169" max="7169" width="91.33203125" customWidth="1"/>
    <col min="7170" max="7170" width="20.33203125" customWidth="1"/>
    <col min="7171" max="7171" width="22.6640625" customWidth="1"/>
    <col min="7172" max="7172" width="27.5546875" customWidth="1"/>
    <col min="7173" max="7175" width="24.44140625" customWidth="1"/>
    <col min="7176" max="7176" width="17.109375" customWidth="1"/>
    <col min="7424" max="7424" width="7.33203125" customWidth="1"/>
    <col min="7425" max="7425" width="91.33203125" customWidth="1"/>
    <col min="7426" max="7426" width="20.33203125" customWidth="1"/>
    <col min="7427" max="7427" width="22.6640625" customWidth="1"/>
    <col min="7428" max="7428" width="27.5546875" customWidth="1"/>
    <col min="7429" max="7431" width="24.44140625" customWidth="1"/>
    <col min="7432" max="7432" width="17.109375" customWidth="1"/>
    <col min="7680" max="7680" width="7.33203125" customWidth="1"/>
    <col min="7681" max="7681" width="91.33203125" customWidth="1"/>
    <col min="7682" max="7682" width="20.33203125" customWidth="1"/>
    <col min="7683" max="7683" width="22.6640625" customWidth="1"/>
    <col min="7684" max="7684" width="27.5546875" customWidth="1"/>
    <col min="7685" max="7687" width="24.44140625" customWidth="1"/>
    <col min="7688" max="7688" width="17.109375" customWidth="1"/>
    <col min="7936" max="7936" width="7.33203125" customWidth="1"/>
    <col min="7937" max="7937" width="91.33203125" customWidth="1"/>
    <col min="7938" max="7938" width="20.33203125" customWidth="1"/>
    <col min="7939" max="7939" width="22.6640625" customWidth="1"/>
    <col min="7940" max="7940" width="27.5546875" customWidth="1"/>
    <col min="7941" max="7943" width="24.44140625" customWidth="1"/>
    <col min="7944" max="7944" width="17.109375" customWidth="1"/>
    <col min="8192" max="8192" width="7.33203125" customWidth="1"/>
    <col min="8193" max="8193" width="91.33203125" customWidth="1"/>
    <col min="8194" max="8194" width="20.33203125" customWidth="1"/>
    <col min="8195" max="8195" width="22.6640625" customWidth="1"/>
    <col min="8196" max="8196" width="27.5546875" customWidth="1"/>
    <col min="8197" max="8199" width="24.44140625" customWidth="1"/>
    <col min="8200" max="8200" width="17.109375" customWidth="1"/>
    <col min="8448" max="8448" width="7.33203125" customWidth="1"/>
    <col min="8449" max="8449" width="91.33203125" customWidth="1"/>
    <col min="8450" max="8450" width="20.33203125" customWidth="1"/>
    <col min="8451" max="8451" width="22.6640625" customWidth="1"/>
    <col min="8452" max="8452" width="27.5546875" customWidth="1"/>
    <col min="8453" max="8455" width="24.44140625" customWidth="1"/>
    <col min="8456" max="8456" width="17.109375" customWidth="1"/>
    <col min="8704" max="8704" width="7.33203125" customWidth="1"/>
    <col min="8705" max="8705" width="91.33203125" customWidth="1"/>
    <col min="8706" max="8706" width="20.33203125" customWidth="1"/>
    <col min="8707" max="8707" width="22.6640625" customWidth="1"/>
    <col min="8708" max="8708" width="27.5546875" customWidth="1"/>
    <col min="8709" max="8711" width="24.44140625" customWidth="1"/>
    <col min="8712" max="8712" width="17.109375" customWidth="1"/>
    <col min="8960" max="8960" width="7.33203125" customWidth="1"/>
    <col min="8961" max="8961" width="91.33203125" customWidth="1"/>
    <col min="8962" max="8962" width="20.33203125" customWidth="1"/>
    <col min="8963" max="8963" width="22.6640625" customWidth="1"/>
    <col min="8964" max="8964" width="27.5546875" customWidth="1"/>
    <col min="8965" max="8967" width="24.44140625" customWidth="1"/>
    <col min="8968" max="8968" width="17.109375" customWidth="1"/>
    <col min="9216" max="9216" width="7.33203125" customWidth="1"/>
    <col min="9217" max="9217" width="91.33203125" customWidth="1"/>
    <col min="9218" max="9218" width="20.33203125" customWidth="1"/>
    <col min="9219" max="9219" width="22.6640625" customWidth="1"/>
    <col min="9220" max="9220" width="27.5546875" customWidth="1"/>
    <col min="9221" max="9223" width="24.44140625" customWidth="1"/>
    <col min="9224" max="9224" width="17.109375" customWidth="1"/>
    <col min="9472" max="9472" width="7.33203125" customWidth="1"/>
    <col min="9473" max="9473" width="91.33203125" customWidth="1"/>
    <col min="9474" max="9474" width="20.33203125" customWidth="1"/>
    <col min="9475" max="9475" width="22.6640625" customWidth="1"/>
    <col min="9476" max="9476" width="27.5546875" customWidth="1"/>
    <col min="9477" max="9479" width="24.44140625" customWidth="1"/>
    <col min="9480" max="9480" width="17.109375" customWidth="1"/>
    <col min="9728" max="9728" width="7.33203125" customWidth="1"/>
    <col min="9729" max="9729" width="91.33203125" customWidth="1"/>
    <col min="9730" max="9730" width="20.33203125" customWidth="1"/>
    <col min="9731" max="9731" width="22.6640625" customWidth="1"/>
    <col min="9732" max="9732" width="27.5546875" customWidth="1"/>
    <col min="9733" max="9735" width="24.44140625" customWidth="1"/>
    <col min="9736" max="9736" width="17.109375" customWidth="1"/>
    <col min="9984" max="9984" width="7.33203125" customWidth="1"/>
    <col min="9985" max="9985" width="91.33203125" customWidth="1"/>
    <col min="9986" max="9986" width="20.33203125" customWidth="1"/>
    <col min="9987" max="9987" width="22.6640625" customWidth="1"/>
    <col min="9988" max="9988" width="27.5546875" customWidth="1"/>
    <col min="9989" max="9991" width="24.44140625" customWidth="1"/>
    <col min="9992" max="9992" width="17.109375" customWidth="1"/>
    <col min="10240" max="10240" width="7.33203125" customWidth="1"/>
    <col min="10241" max="10241" width="91.33203125" customWidth="1"/>
    <col min="10242" max="10242" width="20.33203125" customWidth="1"/>
    <col min="10243" max="10243" width="22.6640625" customWidth="1"/>
    <col min="10244" max="10244" width="27.5546875" customWidth="1"/>
    <col min="10245" max="10247" width="24.44140625" customWidth="1"/>
    <col min="10248" max="10248" width="17.109375" customWidth="1"/>
    <col min="10496" max="10496" width="7.33203125" customWidth="1"/>
    <col min="10497" max="10497" width="91.33203125" customWidth="1"/>
    <col min="10498" max="10498" width="20.33203125" customWidth="1"/>
    <col min="10499" max="10499" width="22.6640625" customWidth="1"/>
    <col min="10500" max="10500" width="27.5546875" customWidth="1"/>
    <col min="10501" max="10503" width="24.44140625" customWidth="1"/>
    <col min="10504" max="10504" width="17.109375" customWidth="1"/>
    <col min="10752" max="10752" width="7.33203125" customWidth="1"/>
    <col min="10753" max="10753" width="91.33203125" customWidth="1"/>
    <col min="10754" max="10754" width="20.33203125" customWidth="1"/>
    <col min="10755" max="10755" width="22.6640625" customWidth="1"/>
    <col min="10756" max="10756" width="27.5546875" customWidth="1"/>
    <col min="10757" max="10759" width="24.44140625" customWidth="1"/>
    <col min="10760" max="10760" width="17.109375" customWidth="1"/>
    <col min="11008" max="11008" width="7.33203125" customWidth="1"/>
    <col min="11009" max="11009" width="91.33203125" customWidth="1"/>
    <col min="11010" max="11010" width="20.33203125" customWidth="1"/>
    <col min="11011" max="11011" width="22.6640625" customWidth="1"/>
    <col min="11012" max="11012" width="27.5546875" customWidth="1"/>
    <col min="11013" max="11015" width="24.44140625" customWidth="1"/>
    <col min="11016" max="11016" width="17.109375" customWidth="1"/>
    <col min="11264" max="11264" width="7.33203125" customWidth="1"/>
    <col min="11265" max="11265" width="91.33203125" customWidth="1"/>
    <col min="11266" max="11266" width="20.33203125" customWidth="1"/>
    <col min="11267" max="11267" width="22.6640625" customWidth="1"/>
    <col min="11268" max="11268" width="27.5546875" customWidth="1"/>
    <col min="11269" max="11271" width="24.44140625" customWidth="1"/>
    <col min="11272" max="11272" width="17.109375" customWidth="1"/>
    <col min="11520" max="11520" width="7.33203125" customWidth="1"/>
    <col min="11521" max="11521" width="91.33203125" customWidth="1"/>
    <col min="11522" max="11522" width="20.33203125" customWidth="1"/>
    <col min="11523" max="11523" width="22.6640625" customWidth="1"/>
    <col min="11524" max="11524" width="27.5546875" customWidth="1"/>
    <col min="11525" max="11527" width="24.44140625" customWidth="1"/>
    <col min="11528" max="11528" width="17.109375" customWidth="1"/>
    <col min="11776" max="11776" width="7.33203125" customWidth="1"/>
    <col min="11777" max="11777" width="91.33203125" customWidth="1"/>
    <col min="11778" max="11778" width="20.33203125" customWidth="1"/>
    <col min="11779" max="11779" width="22.6640625" customWidth="1"/>
    <col min="11780" max="11780" width="27.5546875" customWidth="1"/>
    <col min="11781" max="11783" width="24.44140625" customWidth="1"/>
    <col min="11784" max="11784" width="17.109375" customWidth="1"/>
    <col min="12032" max="12032" width="7.33203125" customWidth="1"/>
    <col min="12033" max="12033" width="91.33203125" customWidth="1"/>
    <col min="12034" max="12034" width="20.33203125" customWidth="1"/>
    <col min="12035" max="12035" width="22.6640625" customWidth="1"/>
    <col min="12036" max="12036" width="27.5546875" customWidth="1"/>
    <col min="12037" max="12039" width="24.44140625" customWidth="1"/>
    <col min="12040" max="12040" width="17.109375" customWidth="1"/>
    <col min="12288" max="12288" width="7.33203125" customWidth="1"/>
    <col min="12289" max="12289" width="91.33203125" customWidth="1"/>
    <col min="12290" max="12290" width="20.33203125" customWidth="1"/>
    <col min="12291" max="12291" width="22.6640625" customWidth="1"/>
    <col min="12292" max="12292" width="27.5546875" customWidth="1"/>
    <col min="12293" max="12295" width="24.44140625" customWidth="1"/>
    <col min="12296" max="12296" width="17.109375" customWidth="1"/>
    <col min="12544" max="12544" width="7.33203125" customWidth="1"/>
    <col min="12545" max="12545" width="91.33203125" customWidth="1"/>
    <col min="12546" max="12546" width="20.33203125" customWidth="1"/>
    <col min="12547" max="12547" width="22.6640625" customWidth="1"/>
    <col min="12548" max="12548" width="27.5546875" customWidth="1"/>
    <col min="12549" max="12551" width="24.44140625" customWidth="1"/>
    <col min="12552" max="12552" width="17.109375" customWidth="1"/>
    <col min="12800" max="12800" width="7.33203125" customWidth="1"/>
    <col min="12801" max="12801" width="91.33203125" customWidth="1"/>
    <col min="12802" max="12802" width="20.33203125" customWidth="1"/>
    <col min="12803" max="12803" width="22.6640625" customWidth="1"/>
    <col min="12804" max="12804" width="27.5546875" customWidth="1"/>
    <col min="12805" max="12807" width="24.44140625" customWidth="1"/>
    <col min="12808" max="12808" width="17.109375" customWidth="1"/>
    <col min="13056" max="13056" width="7.33203125" customWidth="1"/>
    <col min="13057" max="13057" width="91.33203125" customWidth="1"/>
    <col min="13058" max="13058" width="20.33203125" customWidth="1"/>
    <col min="13059" max="13059" width="22.6640625" customWidth="1"/>
    <col min="13060" max="13060" width="27.5546875" customWidth="1"/>
    <col min="13061" max="13063" width="24.44140625" customWidth="1"/>
    <col min="13064" max="13064" width="17.109375" customWidth="1"/>
    <col min="13312" max="13312" width="7.33203125" customWidth="1"/>
    <col min="13313" max="13313" width="91.33203125" customWidth="1"/>
    <col min="13314" max="13314" width="20.33203125" customWidth="1"/>
    <col min="13315" max="13315" width="22.6640625" customWidth="1"/>
    <col min="13316" max="13316" width="27.5546875" customWidth="1"/>
    <col min="13317" max="13319" width="24.44140625" customWidth="1"/>
    <col min="13320" max="13320" width="17.109375" customWidth="1"/>
    <col min="13568" max="13568" width="7.33203125" customWidth="1"/>
    <col min="13569" max="13569" width="91.33203125" customWidth="1"/>
    <col min="13570" max="13570" width="20.33203125" customWidth="1"/>
    <col min="13571" max="13571" width="22.6640625" customWidth="1"/>
    <col min="13572" max="13572" width="27.5546875" customWidth="1"/>
    <col min="13573" max="13575" width="24.44140625" customWidth="1"/>
    <col min="13576" max="13576" width="17.109375" customWidth="1"/>
    <col min="13824" max="13824" width="7.33203125" customWidth="1"/>
    <col min="13825" max="13825" width="91.33203125" customWidth="1"/>
    <col min="13826" max="13826" width="20.33203125" customWidth="1"/>
    <col min="13827" max="13827" width="22.6640625" customWidth="1"/>
    <col min="13828" max="13828" width="27.5546875" customWidth="1"/>
    <col min="13829" max="13831" width="24.44140625" customWidth="1"/>
    <col min="13832" max="13832" width="17.109375" customWidth="1"/>
    <col min="14080" max="14080" width="7.33203125" customWidth="1"/>
    <col min="14081" max="14081" width="91.33203125" customWidth="1"/>
    <col min="14082" max="14082" width="20.33203125" customWidth="1"/>
    <col min="14083" max="14083" width="22.6640625" customWidth="1"/>
    <col min="14084" max="14084" width="27.5546875" customWidth="1"/>
    <col min="14085" max="14087" width="24.44140625" customWidth="1"/>
    <col min="14088" max="14088" width="17.109375" customWidth="1"/>
    <col min="14336" max="14336" width="7.33203125" customWidth="1"/>
    <col min="14337" max="14337" width="91.33203125" customWidth="1"/>
    <col min="14338" max="14338" width="20.33203125" customWidth="1"/>
    <col min="14339" max="14339" width="22.6640625" customWidth="1"/>
    <col min="14340" max="14340" width="27.5546875" customWidth="1"/>
    <col min="14341" max="14343" width="24.44140625" customWidth="1"/>
    <col min="14344" max="14344" width="17.109375" customWidth="1"/>
    <col min="14592" max="14592" width="7.33203125" customWidth="1"/>
    <col min="14593" max="14593" width="91.33203125" customWidth="1"/>
    <col min="14594" max="14594" width="20.33203125" customWidth="1"/>
    <col min="14595" max="14595" width="22.6640625" customWidth="1"/>
    <col min="14596" max="14596" width="27.5546875" customWidth="1"/>
    <col min="14597" max="14599" width="24.44140625" customWidth="1"/>
    <col min="14600" max="14600" width="17.109375" customWidth="1"/>
    <col min="14848" max="14848" width="7.33203125" customWidth="1"/>
    <col min="14849" max="14849" width="91.33203125" customWidth="1"/>
    <col min="14850" max="14850" width="20.33203125" customWidth="1"/>
    <col min="14851" max="14851" width="22.6640625" customWidth="1"/>
    <col min="14852" max="14852" width="27.5546875" customWidth="1"/>
    <col min="14853" max="14855" width="24.44140625" customWidth="1"/>
    <col min="14856" max="14856" width="17.109375" customWidth="1"/>
    <col min="15104" max="15104" width="7.33203125" customWidth="1"/>
    <col min="15105" max="15105" width="91.33203125" customWidth="1"/>
    <col min="15106" max="15106" width="20.33203125" customWidth="1"/>
    <col min="15107" max="15107" width="22.6640625" customWidth="1"/>
    <col min="15108" max="15108" width="27.5546875" customWidth="1"/>
    <col min="15109" max="15111" width="24.44140625" customWidth="1"/>
    <col min="15112" max="15112" width="17.109375" customWidth="1"/>
    <col min="15360" max="15360" width="7.33203125" customWidth="1"/>
    <col min="15361" max="15361" width="91.33203125" customWidth="1"/>
    <col min="15362" max="15362" width="20.33203125" customWidth="1"/>
    <col min="15363" max="15363" width="22.6640625" customWidth="1"/>
    <col min="15364" max="15364" width="27.5546875" customWidth="1"/>
    <col min="15365" max="15367" width="24.44140625" customWidth="1"/>
    <col min="15368" max="15368" width="17.109375" customWidth="1"/>
    <col min="15616" max="15616" width="7.33203125" customWidth="1"/>
    <col min="15617" max="15617" width="91.33203125" customWidth="1"/>
    <col min="15618" max="15618" width="20.33203125" customWidth="1"/>
    <col min="15619" max="15619" width="22.6640625" customWidth="1"/>
    <col min="15620" max="15620" width="27.5546875" customWidth="1"/>
    <col min="15621" max="15623" width="24.44140625" customWidth="1"/>
    <col min="15624" max="15624" width="17.109375" customWidth="1"/>
    <col min="15872" max="15872" width="7.33203125" customWidth="1"/>
    <col min="15873" max="15873" width="91.33203125" customWidth="1"/>
    <col min="15874" max="15874" width="20.33203125" customWidth="1"/>
    <col min="15875" max="15875" width="22.6640625" customWidth="1"/>
    <col min="15876" max="15876" width="27.5546875" customWidth="1"/>
    <col min="15877" max="15879" width="24.44140625" customWidth="1"/>
    <col min="15880" max="15880" width="17.109375" customWidth="1"/>
    <col min="16128" max="16128" width="7.33203125" customWidth="1"/>
    <col min="16129" max="16129" width="91.33203125" customWidth="1"/>
    <col min="16130" max="16130" width="20.33203125" customWidth="1"/>
    <col min="16131" max="16131" width="22.6640625" customWidth="1"/>
    <col min="16132" max="16132" width="27.5546875" customWidth="1"/>
    <col min="16133" max="16135" width="24.44140625" customWidth="1"/>
    <col min="16136" max="16136" width="17.109375" customWidth="1"/>
  </cols>
  <sheetData>
    <row r="1" spans="1:10" x14ac:dyDescent="0.3">
      <c r="D1" t="s">
        <v>444</v>
      </c>
    </row>
    <row r="2" spans="1:10" ht="12.75" customHeight="1" x14ac:dyDescent="0.3"/>
    <row r="3" spans="1:10" ht="29.25" customHeight="1" x14ac:dyDescent="0.3">
      <c r="A3" s="1160" t="s">
        <v>994</v>
      </c>
      <c r="B3" s="1160"/>
      <c r="C3" s="1160"/>
      <c r="D3" s="1160"/>
    </row>
    <row r="4" spans="1:10" ht="27" customHeight="1" x14ac:dyDescent="0.3">
      <c r="A4" t="s">
        <v>1145</v>
      </c>
    </row>
    <row r="5" spans="1:10" ht="19.5" customHeight="1" x14ac:dyDescent="0.3">
      <c r="A5" t="s">
        <v>345</v>
      </c>
    </row>
    <row r="6" spans="1:10" ht="39.75" customHeight="1" x14ac:dyDescent="0.3">
      <c r="A6" s="1160" t="s">
        <v>611</v>
      </c>
      <c r="B6" s="1160"/>
      <c r="C6" s="1160"/>
    </row>
    <row r="7" spans="1:10" ht="17.25" customHeight="1" x14ac:dyDescent="0.3">
      <c r="A7" t="s">
        <v>281</v>
      </c>
    </row>
    <row r="9" spans="1:10" ht="15.75" customHeight="1" x14ac:dyDescent="0.3">
      <c r="A9" s="1160" t="s">
        <v>282</v>
      </c>
      <c r="B9" s="1160" t="s">
        <v>385</v>
      </c>
      <c r="C9" s="1160" t="s">
        <v>261</v>
      </c>
      <c r="D9" s="1160" t="s">
        <v>349</v>
      </c>
    </row>
    <row r="10" spans="1:10" ht="15.75" customHeight="1" x14ac:dyDescent="0.3">
      <c r="A10" s="1160"/>
      <c r="B10" s="1160"/>
      <c r="C10" s="1160"/>
      <c r="D10" s="1160"/>
    </row>
    <row r="11" spans="1:10" ht="15.75" customHeight="1" x14ac:dyDescent="0.3">
      <c r="A11" s="1160"/>
      <c r="B11" s="1160"/>
      <c r="C11" s="1160"/>
      <c r="D11" s="1160"/>
    </row>
    <row r="12" spans="1:10" x14ac:dyDescent="0.3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I12" t="s">
        <v>1017</v>
      </c>
    </row>
    <row r="13" spans="1:10" x14ac:dyDescent="0.3">
      <c r="A13" s="1160" t="s">
        <v>1040</v>
      </c>
      <c r="B13" s="1160"/>
      <c r="C13" s="1160"/>
      <c r="D13" s="1160"/>
      <c r="I13" t="s">
        <v>1012</v>
      </c>
      <c r="J13" t="s">
        <v>1013</v>
      </c>
    </row>
    <row r="14" spans="1:10" x14ac:dyDescent="0.3">
      <c r="A14">
        <v>1</v>
      </c>
      <c r="B14" t="s">
        <v>493</v>
      </c>
      <c r="G14">
        <f>D14-F14</f>
        <v>0</v>
      </c>
    </row>
    <row r="15" spans="1:10" x14ac:dyDescent="0.3">
      <c r="A15">
        <v>2</v>
      </c>
      <c r="B15" t="s">
        <v>494</v>
      </c>
      <c r="G15">
        <f t="shared" ref="G15:G19" si="0">D15-F15</f>
        <v>0</v>
      </c>
    </row>
    <row r="16" spans="1:10" x14ac:dyDescent="0.3">
      <c r="A16">
        <v>3</v>
      </c>
      <c r="B16" t="s">
        <v>495</v>
      </c>
      <c r="G16">
        <f t="shared" si="0"/>
        <v>0</v>
      </c>
    </row>
    <row r="17" spans="1:10" x14ac:dyDescent="0.3">
      <c r="A17">
        <v>4</v>
      </c>
      <c r="B17" t="s">
        <v>496</v>
      </c>
      <c r="G17">
        <f t="shared" si="0"/>
        <v>0</v>
      </c>
    </row>
    <row r="18" spans="1:10" x14ac:dyDescent="0.3">
      <c r="A18">
        <v>5</v>
      </c>
      <c r="B18" t="s">
        <v>497</v>
      </c>
      <c r="G18">
        <f t="shared" si="0"/>
        <v>0</v>
      </c>
    </row>
    <row r="19" spans="1:10" x14ac:dyDescent="0.3">
      <c r="G19">
        <f t="shared" si="0"/>
        <v>0</v>
      </c>
    </row>
    <row r="20" spans="1:10" x14ac:dyDescent="0.3">
      <c r="B20" t="s">
        <v>295</v>
      </c>
      <c r="C20" t="s">
        <v>305</v>
      </c>
      <c r="D20">
        <f>SUM(D14:D19)</f>
        <v>0</v>
      </c>
      <c r="E20" t="s">
        <v>365</v>
      </c>
      <c r="F20">
        <f>SUM(F14:F19)</f>
        <v>0</v>
      </c>
      <c r="G20">
        <f>SUM(G14:G19)</f>
        <v>0</v>
      </c>
      <c r="I20">
        <f t="shared" ref="I20:J20" si="1">SUM(I14:I19)</f>
        <v>0</v>
      </c>
      <c r="J20">
        <f t="shared" si="1"/>
        <v>0</v>
      </c>
    </row>
    <row r="21" spans="1:10" x14ac:dyDescent="0.3">
      <c r="A21" s="1160" t="s">
        <v>1041</v>
      </c>
      <c r="B21" s="1160"/>
      <c r="C21" s="1160"/>
      <c r="D21" s="1160"/>
      <c r="E21" t="s">
        <v>1002</v>
      </c>
    </row>
    <row r="22" spans="1:10" x14ac:dyDescent="0.3">
      <c r="A22">
        <v>1</v>
      </c>
      <c r="B22" t="s">
        <v>493</v>
      </c>
      <c r="G22">
        <f>D22-F22</f>
        <v>0</v>
      </c>
    </row>
    <row r="23" spans="1:10" x14ac:dyDescent="0.3">
      <c r="A23">
        <v>2</v>
      </c>
      <c r="B23" t="s">
        <v>494</v>
      </c>
      <c r="G23">
        <f t="shared" ref="G23:G27" si="2">D23-F23</f>
        <v>0</v>
      </c>
    </row>
    <row r="24" spans="1:10" x14ac:dyDescent="0.3">
      <c r="A24">
        <v>3</v>
      </c>
      <c r="B24" t="s">
        <v>495</v>
      </c>
      <c r="G24">
        <f t="shared" si="2"/>
        <v>0</v>
      </c>
    </row>
    <row r="25" spans="1:10" x14ac:dyDescent="0.3">
      <c r="A25">
        <v>4</v>
      </c>
      <c r="B25" t="s">
        <v>496</v>
      </c>
      <c r="G25">
        <f t="shared" si="2"/>
        <v>0</v>
      </c>
    </row>
    <row r="26" spans="1:10" x14ac:dyDescent="0.3">
      <c r="A26">
        <v>5</v>
      </c>
      <c r="B26" t="s">
        <v>497</v>
      </c>
      <c r="G26">
        <f t="shared" si="2"/>
        <v>0</v>
      </c>
    </row>
    <row r="27" spans="1:10" x14ac:dyDescent="0.3">
      <c r="G27">
        <f t="shared" si="2"/>
        <v>0</v>
      </c>
    </row>
    <row r="28" spans="1:10" x14ac:dyDescent="0.3">
      <c r="B28" t="s">
        <v>295</v>
      </c>
      <c r="C28" t="s">
        <v>305</v>
      </c>
      <c r="D28">
        <f>SUM(D22:D27)</f>
        <v>0</v>
      </c>
      <c r="E28" t="s">
        <v>365</v>
      </c>
      <c r="F28">
        <f>SUM(F22:F27)</f>
        <v>0</v>
      </c>
      <c r="G28">
        <f>SUM(G22:G27)</f>
        <v>0</v>
      </c>
      <c r="I28">
        <f t="shared" ref="I28:J28" si="3">SUM(I22:I27)</f>
        <v>0</v>
      </c>
      <c r="J28">
        <f t="shared" si="3"/>
        <v>0</v>
      </c>
    </row>
    <row r="29" spans="1:10" x14ac:dyDescent="0.3">
      <c r="E29" t="s">
        <v>457</v>
      </c>
      <c r="F29">
        <f>F20+F28</f>
        <v>0</v>
      </c>
      <c r="G29">
        <f>G20+G28</f>
        <v>0</v>
      </c>
      <c r="I29">
        <f>I20+I28</f>
        <v>0</v>
      </c>
      <c r="J29">
        <f>J20+J28</f>
        <v>0</v>
      </c>
    </row>
    <row r="32" spans="1:10" x14ac:dyDescent="0.3">
      <c r="A32" t="s">
        <v>671</v>
      </c>
      <c r="D32" t="s">
        <v>1143</v>
      </c>
    </row>
    <row r="33" spans="1:4" x14ac:dyDescent="0.3">
      <c r="C33" t="s">
        <v>131</v>
      </c>
      <c r="D33" t="s">
        <v>132</v>
      </c>
    </row>
    <row r="35" spans="1:4" x14ac:dyDescent="0.3">
      <c r="A35" t="s">
        <v>133</v>
      </c>
      <c r="D35" t="s">
        <v>1144</v>
      </c>
    </row>
    <row r="36" spans="1:4" x14ac:dyDescent="0.3">
      <c r="C36" t="s">
        <v>131</v>
      </c>
      <c r="D36" t="s">
        <v>132</v>
      </c>
    </row>
    <row r="38" spans="1:4" x14ac:dyDescent="0.3">
      <c r="B38" t="s">
        <v>1046</v>
      </c>
    </row>
    <row r="39" spans="1:4" x14ac:dyDescent="0.3">
      <c r="B39" t="s">
        <v>1039</v>
      </c>
    </row>
    <row r="75" spans="2:2" x14ac:dyDescent="0.3">
      <c r="B75" t="s">
        <v>493</v>
      </c>
    </row>
    <row r="76" spans="2:2" x14ac:dyDescent="0.3">
      <c r="B76" t="s">
        <v>494</v>
      </c>
    </row>
    <row r="77" spans="2:2" x14ac:dyDescent="0.3">
      <c r="B77" t="s">
        <v>495</v>
      </c>
    </row>
    <row r="78" spans="2:2" x14ac:dyDescent="0.3">
      <c r="B78" t="s">
        <v>496</v>
      </c>
    </row>
    <row r="79" spans="2:2" x14ac:dyDescent="0.3">
      <c r="B79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4">
    <tabColor rgb="FFFF99FF"/>
    <pageSetUpPr fitToPage="1"/>
  </sheetPr>
  <dimension ref="A1:M146"/>
  <sheetViews>
    <sheetView view="pageBreakPreview" zoomScale="70" zoomScaleSheetLayoutView="70" workbookViewId="0"/>
  </sheetViews>
  <sheetFormatPr defaultRowHeight="14.4" x14ac:dyDescent="0.3"/>
  <cols>
    <col min="1" max="1" width="8" customWidth="1"/>
    <col min="2" max="2" width="118.109375" customWidth="1"/>
    <col min="3" max="5" width="17.109375" customWidth="1"/>
    <col min="6" max="6" width="34" customWidth="1"/>
    <col min="7" max="7" width="26.88671875" customWidth="1"/>
    <col min="8" max="9" width="23.109375" customWidth="1"/>
    <col min="10" max="10" width="34.5546875" customWidth="1"/>
    <col min="11" max="11" width="16.5546875" customWidth="1"/>
    <col min="12" max="13" width="21.88671875" customWidth="1"/>
    <col min="257" max="257" width="8" customWidth="1"/>
    <col min="258" max="258" width="118.109375" customWidth="1"/>
    <col min="259" max="259" width="21.44140625" customWidth="1"/>
    <col min="260" max="260" width="24" customWidth="1"/>
    <col min="261" max="261" width="29" customWidth="1"/>
    <col min="262" max="262" width="34" customWidth="1"/>
    <col min="263" max="264" width="21.33203125" customWidth="1"/>
    <col min="265" max="265" width="14.5546875" customWidth="1"/>
    <col min="267" max="267" width="12.5546875" bestFit="1" customWidth="1"/>
    <col min="513" max="513" width="8" customWidth="1"/>
    <col min="514" max="514" width="118.109375" customWidth="1"/>
    <col min="515" max="515" width="21.44140625" customWidth="1"/>
    <col min="516" max="516" width="24" customWidth="1"/>
    <col min="517" max="517" width="29" customWidth="1"/>
    <col min="518" max="518" width="34" customWidth="1"/>
    <col min="519" max="520" width="21.33203125" customWidth="1"/>
    <col min="521" max="521" width="14.5546875" customWidth="1"/>
    <col min="523" max="523" width="12.5546875" bestFit="1" customWidth="1"/>
    <col min="769" max="769" width="8" customWidth="1"/>
    <col min="770" max="770" width="118.109375" customWidth="1"/>
    <col min="771" max="771" width="21.44140625" customWidth="1"/>
    <col min="772" max="772" width="24" customWidth="1"/>
    <col min="773" max="773" width="29" customWidth="1"/>
    <col min="774" max="774" width="34" customWidth="1"/>
    <col min="775" max="776" width="21.33203125" customWidth="1"/>
    <col min="777" max="777" width="14.5546875" customWidth="1"/>
    <col min="779" max="779" width="12.5546875" bestFit="1" customWidth="1"/>
    <col min="1025" max="1025" width="8" customWidth="1"/>
    <col min="1026" max="1026" width="118.109375" customWidth="1"/>
    <col min="1027" max="1027" width="21.44140625" customWidth="1"/>
    <col min="1028" max="1028" width="24" customWidth="1"/>
    <col min="1029" max="1029" width="29" customWidth="1"/>
    <col min="1030" max="1030" width="34" customWidth="1"/>
    <col min="1031" max="1032" width="21.33203125" customWidth="1"/>
    <col min="1033" max="1033" width="14.5546875" customWidth="1"/>
    <col min="1035" max="1035" width="12.5546875" bestFit="1" customWidth="1"/>
    <col min="1281" max="1281" width="8" customWidth="1"/>
    <col min="1282" max="1282" width="118.109375" customWidth="1"/>
    <col min="1283" max="1283" width="21.44140625" customWidth="1"/>
    <col min="1284" max="1284" width="24" customWidth="1"/>
    <col min="1285" max="1285" width="29" customWidth="1"/>
    <col min="1286" max="1286" width="34" customWidth="1"/>
    <col min="1287" max="1288" width="21.33203125" customWidth="1"/>
    <col min="1289" max="1289" width="14.5546875" customWidth="1"/>
    <col min="1291" max="1291" width="12.5546875" bestFit="1" customWidth="1"/>
    <col min="1537" max="1537" width="8" customWidth="1"/>
    <col min="1538" max="1538" width="118.109375" customWidth="1"/>
    <col min="1539" max="1539" width="21.44140625" customWidth="1"/>
    <col min="1540" max="1540" width="24" customWidth="1"/>
    <col min="1541" max="1541" width="29" customWidth="1"/>
    <col min="1542" max="1542" width="34" customWidth="1"/>
    <col min="1543" max="1544" width="21.33203125" customWidth="1"/>
    <col min="1545" max="1545" width="14.5546875" customWidth="1"/>
    <col min="1547" max="1547" width="12.5546875" bestFit="1" customWidth="1"/>
    <col min="1793" max="1793" width="8" customWidth="1"/>
    <col min="1794" max="1794" width="118.109375" customWidth="1"/>
    <col min="1795" max="1795" width="21.44140625" customWidth="1"/>
    <col min="1796" max="1796" width="24" customWidth="1"/>
    <col min="1797" max="1797" width="29" customWidth="1"/>
    <col min="1798" max="1798" width="34" customWidth="1"/>
    <col min="1799" max="1800" width="21.33203125" customWidth="1"/>
    <col min="1801" max="1801" width="14.5546875" customWidth="1"/>
    <col min="1803" max="1803" width="12.5546875" bestFit="1" customWidth="1"/>
    <col min="2049" max="2049" width="8" customWidth="1"/>
    <col min="2050" max="2050" width="118.109375" customWidth="1"/>
    <col min="2051" max="2051" width="21.44140625" customWidth="1"/>
    <col min="2052" max="2052" width="24" customWidth="1"/>
    <col min="2053" max="2053" width="29" customWidth="1"/>
    <col min="2054" max="2054" width="34" customWidth="1"/>
    <col min="2055" max="2056" width="21.33203125" customWidth="1"/>
    <col min="2057" max="2057" width="14.5546875" customWidth="1"/>
    <col min="2059" max="2059" width="12.5546875" bestFit="1" customWidth="1"/>
    <col min="2305" max="2305" width="8" customWidth="1"/>
    <col min="2306" max="2306" width="118.109375" customWidth="1"/>
    <col min="2307" max="2307" width="21.44140625" customWidth="1"/>
    <col min="2308" max="2308" width="24" customWidth="1"/>
    <col min="2309" max="2309" width="29" customWidth="1"/>
    <col min="2310" max="2310" width="34" customWidth="1"/>
    <col min="2311" max="2312" width="21.33203125" customWidth="1"/>
    <col min="2313" max="2313" width="14.5546875" customWidth="1"/>
    <col min="2315" max="2315" width="12.5546875" bestFit="1" customWidth="1"/>
    <col min="2561" max="2561" width="8" customWidth="1"/>
    <col min="2562" max="2562" width="118.109375" customWidth="1"/>
    <col min="2563" max="2563" width="21.44140625" customWidth="1"/>
    <col min="2564" max="2564" width="24" customWidth="1"/>
    <col min="2565" max="2565" width="29" customWidth="1"/>
    <col min="2566" max="2566" width="34" customWidth="1"/>
    <col min="2567" max="2568" width="21.33203125" customWidth="1"/>
    <col min="2569" max="2569" width="14.5546875" customWidth="1"/>
    <col min="2571" max="2571" width="12.5546875" bestFit="1" customWidth="1"/>
    <col min="2817" max="2817" width="8" customWidth="1"/>
    <col min="2818" max="2818" width="118.109375" customWidth="1"/>
    <col min="2819" max="2819" width="21.44140625" customWidth="1"/>
    <col min="2820" max="2820" width="24" customWidth="1"/>
    <col min="2821" max="2821" width="29" customWidth="1"/>
    <col min="2822" max="2822" width="34" customWidth="1"/>
    <col min="2823" max="2824" width="21.33203125" customWidth="1"/>
    <col min="2825" max="2825" width="14.5546875" customWidth="1"/>
    <col min="2827" max="2827" width="12.5546875" bestFit="1" customWidth="1"/>
    <col min="3073" max="3073" width="8" customWidth="1"/>
    <col min="3074" max="3074" width="118.109375" customWidth="1"/>
    <col min="3075" max="3075" width="21.44140625" customWidth="1"/>
    <col min="3076" max="3076" width="24" customWidth="1"/>
    <col min="3077" max="3077" width="29" customWidth="1"/>
    <col min="3078" max="3078" width="34" customWidth="1"/>
    <col min="3079" max="3080" width="21.33203125" customWidth="1"/>
    <col min="3081" max="3081" width="14.5546875" customWidth="1"/>
    <col min="3083" max="3083" width="12.5546875" bestFit="1" customWidth="1"/>
    <col min="3329" max="3329" width="8" customWidth="1"/>
    <col min="3330" max="3330" width="118.109375" customWidth="1"/>
    <col min="3331" max="3331" width="21.44140625" customWidth="1"/>
    <col min="3332" max="3332" width="24" customWidth="1"/>
    <col min="3333" max="3333" width="29" customWidth="1"/>
    <col min="3334" max="3334" width="34" customWidth="1"/>
    <col min="3335" max="3336" width="21.33203125" customWidth="1"/>
    <col min="3337" max="3337" width="14.5546875" customWidth="1"/>
    <col min="3339" max="3339" width="12.5546875" bestFit="1" customWidth="1"/>
    <col min="3585" max="3585" width="8" customWidth="1"/>
    <col min="3586" max="3586" width="118.109375" customWidth="1"/>
    <col min="3587" max="3587" width="21.44140625" customWidth="1"/>
    <col min="3588" max="3588" width="24" customWidth="1"/>
    <col min="3589" max="3589" width="29" customWidth="1"/>
    <col min="3590" max="3590" width="34" customWidth="1"/>
    <col min="3591" max="3592" width="21.33203125" customWidth="1"/>
    <col min="3593" max="3593" width="14.5546875" customWidth="1"/>
    <col min="3595" max="3595" width="12.5546875" bestFit="1" customWidth="1"/>
    <col min="3841" max="3841" width="8" customWidth="1"/>
    <col min="3842" max="3842" width="118.109375" customWidth="1"/>
    <col min="3843" max="3843" width="21.44140625" customWidth="1"/>
    <col min="3844" max="3844" width="24" customWidth="1"/>
    <col min="3845" max="3845" width="29" customWidth="1"/>
    <col min="3846" max="3846" width="34" customWidth="1"/>
    <col min="3847" max="3848" width="21.33203125" customWidth="1"/>
    <col min="3849" max="3849" width="14.5546875" customWidth="1"/>
    <col min="3851" max="3851" width="12.5546875" bestFit="1" customWidth="1"/>
    <col min="4097" max="4097" width="8" customWidth="1"/>
    <col min="4098" max="4098" width="118.109375" customWidth="1"/>
    <col min="4099" max="4099" width="21.44140625" customWidth="1"/>
    <col min="4100" max="4100" width="24" customWidth="1"/>
    <col min="4101" max="4101" width="29" customWidth="1"/>
    <col min="4102" max="4102" width="34" customWidth="1"/>
    <col min="4103" max="4104" width="21.33203125" customWidth="1"/>
    <col min="4105" max="4105" width="14.5546875" customWidth="1"/>
    <col min="4107" max="4107" width="12.5546875" bestFit="1" customWidth="1"/>
    <col min="4353" max="4353" width="8" customWidth="1"/>
    <col min="4354" max="4354" width="118.109375" customWidth="1"/>
    <col min="4355" max="4355" width="21.44140625" customWidth="1"/>
    <col min="4356" max="4356" width="24" customWidth="1"/>
    <col min="4357" max="4357" width="29" customWidth="1"/>
    <col min="4358" max="4358" width="34" customWidth="1"/>
    <col min="4359" max="4360" width="21.33203125" customWidth="1"/>
    <col min="4361" max="4361" width="14.5546875" customWidth="1"/>
    <col min="4363" max="4363" width="12.5546875" bestFit="1" customWidth="1"/>
    <col min="4609" max="4609" width="8" customWidth="1"/>
    <col min="4610" max="4610" width="118.109375" customWidth="1"/>
    <col min="4611" max="4611" width="21.44140625" customWidth="1"/>
    <col min="4612" max="4612" width="24" customWidth="1"/>
    <col min="4613" max="4613" width="29" customWidth="1"/>
    <col min="4614" max="4614" width="34" customWidth="1"/>
    <col min="4615" max="4616" width="21.33203125" customWidth="1"/>
    <col min="4617" max="4617" width="14.5546875" customWidth="1"/>
    <col min="4619" max="4619" width="12.5546875" bestFit="1" customWidth="1"/>
    <col min="4865" max="4865" width="8" customWidth="1"/>
    <col min="4866" max="4866" width="118.109375" customWidth="1"/>
    <col min="4867" max="4867" width="21.44140625" customWidth="1"/>
    <col min="4868" max="4868" width="24" customWidth="1"/>
    <col min="4869" max="4869" width="29" customWidth="1"/>
    <col min="4870" max="4870" width="34" customWidth="1"/>
    <col min="4871" max="4872" width="21.33203125" customWidth="1"/>
    <col min="4873" max="4873" width="14.5546875" customWidth="1"/>
    <col min="4875" max="4875" width="12.5546875" bestFit="1" customWidth="1"/>
    <col min="5121" max="5121" width="8" customWidth="1"/>
    <col min="5122" max="5122" width="118.109375" customWidth="1"/>
    <col min="5123" max="5123" width="21.44140625" customWidth="1"/>
    <col min="5124" max="5124" width="24" customWidth="1"/>
    <col min="5125" max="5125" width="29" customWidth="1"/>
    <col min="5126" max="5126" width="34" customWidth="1"/>
    <col min="5127" max="5128" width="21.33203125" customWidth="1"/>
    <col min="5129" max="5129" width="14.5546875" customWidth="1"/>
    <col min="5131" max="5131" width="12.5546875" bestFit="1" customWidth="1"/>
    <col min="5377" max="5377" width="8" customWidth="1"/>
    <col min="5378" max="5378" width="118.109375" customWidth="1"/>
    <col min="5379" max="5379" width="21.44140625" customWidth="1"/>
    <col min="5380" max="5380" width="24" customWidth="1"/>
    <col min="5381" max="5381" width="29" customWidth="1"/>
    <col min="5382" max="5382" width="34" customWidth="1"/>
    <col min="5383" max="5384" width="21.33203125" customWidth="1"/>
    <col min="5385" max="5385" width="14.5546875" customWidth="1"/>
    <col min="5387" max="5387" width="12.5546875" bestFit="1" customWidth="1"/>
    <col min="5633" max="5633" width="8" customWidth="1"/>
    <col min="5634" max="5634" width="118.109375" customWidth="1"/>
    <col min="5635" max="5635" width="21.44140625" customWidth="1"/>
    <col min="5636" max="5636" width="24" customWidth="1"/>
    <col min="5637" max="5637" width="29" customWidth="1"/>
    <col min="5638" max="5638" width="34" customWidth="1"/>
    <col min="5639" max="5640" width="21.33203125" customWidth="1"/>
    <col min="5641" max="5641" width="14.5546875" customWidth="1"/>
    <col min="5643" max="5643" width="12.5546875" bestFit="1" customWidth="1"/>
    <col min="5889" max="5889" width="8" customWidth="1"/>
    <col min="5890" max="5890" width="118.109375" customWidth="1"/>
    <col min="5891" max="5891" width="21.44140625" customWidth="1"/>
    <col min="5892" max="5892" width="24" customWidth="1"/>
    <col min="5893" max="5893" width="29" customWidth="1"/>
    <col min="5894" max="5894" width="34" customWidth="1"/>
    <col min="5895" max="5896" width="21.33203125" customWidth="1"/>
    <col min="5897" max="5897" width="14.5546875" customWidth="1"/>
    <col min="5899" max="5899" width="12.5546875" bestFit="1" customWidth="1"/>
    <col min="6145" max="6145" width="8" customWidth="1"/>
    <col min="6146" max="6146" width="118.109375" customWidth="1"/>
    <col min="6147" max="6147" width="21.44140625" customWidth="1"/>
    <col min="6148" max="6148" width="24" customWidth="1"/>
    <col min="6149" max="6149" width="29" customWidth="1"/>
    <col min="6150" max="6150" width="34" customWidth="1"/>
    <col min="6151" max="6152" width="21.33203125" customWidth="1"/>
    <col min="6153" max="6153" width="14.5546875" customWidth="1"/>
    <col min="6155" max="6155" width="12.5546875" bestFit="1" customWidth="1"/>
    <col min="6401" max="6401" width="8" customWidth="1"/>
    <col min="6402" max="6402" width="118.109375" customWidth="1"/>
    <col min="6403" max="6403" width="21.44140625" customWidth="1"/>
    <col min="6404" max="6404" width="24" customWidth="1"/>
    <col min="6405" max="6405" width="29" customWidth="1"/>
    <col min="6406" max="6406" width="34" customWidth="1"/>
    <col min="6407" max="6408" width="21.33203125" customWidth="1"/>
    <col min="6409" max="6409" width="14.5546875" customWidth="1"/>
    <col min="6411" max="6411" width="12.5546875" bestFit="1" customWidth="1"/>
    <col min="6657" max="6657" width="8" customWidth="1"/>
    <col min="6658" max="6658" width="118.109375" customWidth="1"/>
    <col min="6659" max="6659" width="21.44140625" customWidth="1"/>
    <col min="6660" max="6660" width="24" customWidth="1"/>
    <col min="6661" max="6661" width="29" customWidth="1"/>
    <col min="6662" max="6662" width="34" customWidth="1"/>
    <col min="6663" max="6664" width="21.33203125" customWidth="1"/>
    <col min="6665" max="6665" width="14.5546875" customWidth="1"/>
    <col min="6667" max="6667" width="12.5546875" bestFit="1" customWidth="1"/>
    <col min="6913" max="6913" width="8" customWidth="1"/>
    <col min="6914" max="6914" width="118.109375" customWidth="1"/>
    <col min="6915" max="6915" width="21.44140625" customWidth="1"/>
    <col min="6916" max="6916" width="24" customWidth="1"/>
    <col min="6917" max="6917" width="29" customWidth="1"/>
    <col min="6918" max="6918" width="34" customWidth="1"/>
    <col min="6919" max="6920" width="21.33203125" customWidth="1"/>
    <col min="6921" max="6921" width="14.5546875" customWidth="1"/>
    <col min="6923" max="6923" width="12.5546875" bestFit="1" customWidth="1"/>
    <col min="7169" max="7169" width="8" customWidth="1"/>
    <col min="7170" max="7170" width="118.109375" customWidth="1"/>
    <col min="7171" max="7171" width="21.44140625" customWidth="1"/>
    <col min="7172" max="7172" width="24" customWidth="1"/>
    <col min="7173" max="7173" width="29" customWidth="1"/>
    <col min="7174" max="7174" width="34" customWidth="1"/>
    <col min="7175" max="7176" width="21.33203125" customWidth="1"/>
    <col min="7177" max="7177" width="14.5546875" customWidth="1"/>
    <col min="7179" max="7179" width="12.5546875" bestFit="1" customWidth="1"/>
    <col min="7425" max="7425" width="8" customWidth="1"/>
    <col min="7426" max="7426" width="118.109375" customWidth="1"/>
    <col min="7427" max="7427" width="21.44140625" customWidth="1"/>
    <col min="7428" max="7428" width="24" customWidth="1"/>
    <col min="7429" max="7429" width="29" customWidth="1"/>
    <col min="7430" max="7430" width="34" customWidth="1"/>
    <col min="7431" max="7432" width="21.33203125" customWidth="1"/>
    <col min="7433" max="7433" width="14.5546875" customWidth="1"/>
    <col min="7435" max="7435" width="12.5546875" bestFit="1" customWidth="1"/>
    <col min="7681" max="7681" width="8" customWidth="1"/>
    <col min="7682" max="7682" width="118.109375" customWidth="1"/>
    <col min="7683" max="7683" width="21.44140625" customWidth="1"/>
    <col min="7684" max="7684" width="24" customWidth="1"/>
    <col min="7685" max="7685" width="29" customWidth="1"/>
    <col min="7686" max="7686" width="34" customWidth="1"/>
    <col min="7687" max="7688" width="21.33203125" customWidth="1"/>
    <col min="7689" max="7689" width="14.5546875" customWidth="1"/>
    <col min="7691" max="7691" width="12.5546875" bestFit="1" customWidth="1"/>
    <col min="7937" max="7937" width="8" customWidth="1"/>
    <col min="7938" max="7938" width="118.109375" customWidth="1"/>
    <col min="7939" max="7939" width="21.44140625" customWidth="1"/>
    <col min="7940" max="7940" width="24" customWidth="1"/>
    <col min="7941" max="7941" width="29" customWidth="1"/>
    <col min="7942" max="7942" width="34" customWidth="1"/>
    <col min="7943" max="7944" width="21.33203125" customWidth="1"/>
    <col min="7945" max="7945" width="14.5546875" customWidth="1"/>
    <col min="7947" max="7947" width="12.5546875" bestFit="1" customWidth="1"/>
    <col min="8193" max="8193" width="8" customWidth="1"/>
    <col min="8194" max="8194" width="118.109375" customWidth="1"/>
    <col min="8195" max="8195" width="21.44140625" customWidth="1"/>
    <col min="8196" max="8196" width="24" customWidth="1"/>
    <col min="8197" max="8197" width="29" customWidth="1"/>
    <col min="8198" max="8198" width="34" customWidth="1"/>
    <col min="8199" max="8200" width="21.33203125" customWidth="1"/>
    <col min="8201" max="8201" width="14.5546875" customWidth="1"/>
    <col min="8203" max="8203" width="12.5546875" bestFit="1" customWidth="1"/>
    <col min="8449" max="8449" width="8" customWidth="1"/>
    <col min="8450" max="8450" width="118.109375" customWidth="1"/>
    <col min="8451" max="8451" width="21.44140625" customWidth="1"/>
    <col min="8452" max="8452" width="24" customWidth="1"/>
    <col min="8453" max="8453" width="29" customWidth="1"/>
    <col min="8454" max="8454" width="34" customWidth="1"/>
    <col min="8455" max="8456" width="21.33203125" customWidth="1"/>
    <col min="8457" max="8457" width="14.5546875" customWidth="1"/>
    <col min="8459" max="8459" width="12.5546875" bestFit="1" customWidth="1"/>
    <col min="8705" max="8705" width="8" customWidth="1"/>
    <col min="8706" max="8706" width="118.109375" customWidth="1"/>
    <col min="8707" max="8707" width="21.44140625" customWidth="1"/>
    <col min="8708" max="8708" width="24" customWidth="1"/>
    <col min="8709" max="8709" width="29" customWidth="1"/>
    <col min="8710" max="8710" width="34" customWidth="1"/>
    <col min="8711" max="8712" width="21.33203125" customWidth="1"/>
    <col min="8713" max="8713" width="14.5546875" customWidth="1"/>
    <col min="8715" max="8715" width="12.5546875" bestFit="1" customWidth="1"/>
    <col min="8961" max="8961" width="8" customWidth="1"/>
    <col min="8962" max="8962" width="118.109375" customWidth="1"/>
    <col min="8963" max="8963" width="21.44140625" customWidth="1"/>
    <col min="8964" max="8964" width="24" customWidth="1"/>
    <col min="8965" max="8965" width="29" customWidth="1"/>
    <col min="8966" max="8966" width="34" customWidth="1"/>
    <col min="8967" max="8968" width="21.33203125" customWidth="1"/>
    <col min="8969" max="8969" width="14.5546875" customWidth="1"/>
    <col min="8971" max="8971" width="12.5546875" bestFit="1" customWidth="1"/>
    <col min="9217" max="9217" width="8" customWidth="1"/>
    <col min="9218" max="9218" width="118.109375" customWidth="1"/>
    <col min="9219" max="9219" width="21.44140625" customWidth="1"/>
    <col min="9220" max="9220" width="24" customWidth="1"/>
    <col min="9221" max="9221" width="29" customWidth="1"/>
    <col min="9222" max="9222" width="34" customWidth="1"/>
    <col min="9223" max="9224" width="21.33203125" customWidth="1"/>
    <col min="9225" max="9225" width="14.5546875" customWidth="1"/>
    <col min="9227" max="9227" width="12.5546875" bestFit="1" customWidth="1"/>
    <col min="9473" max="9473" width="8" customWidth="1"/>
    <col min="9474" max="9474" width="118.109375" customWidth="1"/>
    <col min="9475" max="9475" width="21.44140625" customWidth="1"/>
    <col min="9476" max="9476" width="24" customWidth="1"/>
    <col min="9477" max="9477" width="29" customWidth="1"/>
    <col min="9478" max="9478" width="34" customWidth="1"/>
    <col min="9479" max="9480" width="21.33203125" customWidth="1"/>
    <col min="9481" max="9481" width="14.5546875" customWidth="1"/>
    <col min="9483" max="9483" width="12.5546875" bestFit="1" customWidth="1"/>
    <col min="9729" max="9729" width="8" customWidth="1"/>
    <col min="9730" max="9730" width="118.109375" customWidth="1"/>
    <col min="9731" max="9731" width="21.44140625" customWidth="1"/>
    <col min="9732" max="9732" width="24" customWidth="1"/>
    <col min="9733" max="9733" width="29" customWidth="1"/>
    <col min="9734" max="9734" width="34" customWidth="1"/>
    <col min="9735" max="9736" width="21.33203125" customWidth="1"/>
    <col min="9737" max="9737" width="14.5546875" customWidth="1"/>
    <col min="9739" max="9739" width="12.5546875" bestFit="1" customWidth="1"/>
    <col min="9985" max="9985" width="8" customWidth="1"/>
    <col min="9986" max="9986" width="118.109375" customWidth="1"/>
    <col min="9987" max="9987" width="21.44140625" customWidth="1"/>
    <col min="9988" max="9988" width="24" customWidth="1"/>
    <col min="9989" max="9989" width="29" customWidth="1"/>
    <col min="9990" max="9990" width="34" customWidth="1"/>
    <col min="9991" max="9992" width="21.33203125" customWidth="1"/>
    <col min="9993" max="9993" width="14.5546875" customWidth="1"/>
    <col min="9995" max="9995" width="12.5546875" bestFit="1" customWidth="1"/>
    <col min="10241" max="10241" width="8" customWidth="1"/>
    <col min="10242" max="10242" width="118.109375" customWidth="1"/>
    <col min="10243" max="10243" width="21.44140625" customWidth="1"/>
    <col min="10244" max="10244" width="24" customWidth="1"/>
    <col min="10245" max="10245" width="29" customWidth="1"/>
    <col min="10246" max="10246" width="34" customWidth="1"/>
    <col min="10247" max="10248" width="21.33203125" customWidth="1"/>
    <col min="10249" max="10249" width="14.5546875" customWidth="1"/>
    <col min="10251" max="10251" width="12.5546875" bestFit="1" customWidth="1"/>
    <col min="10497" max="10497" width="8" customWidth="1"/>
    <col min="10498" max="10498" width="118.109375" customWidth="1"/>
    <col min="10499" max="10499" width="21.44140625" customWidth="1"/>
    <col min="10500" max="10500" width="24" customWidth="1"/>
    <col min="10501" max="10501" width="29" customWidth="1"/>
    <col min="10502" max="10502" width="34" customWidth="1"/>
    <col min="10503" max="10504" width="21.33203125" customWidth="1"/>
    <col min="10505" max="10505" width="14.5546875" customWidth="1"/>
    <col min="10507" max="10507" width="12.5546875" bestFit="1" customWidth="1"/>
    <col min="10753" max="10753" width="8" customWidth="1"/>
    <col min="10754" max="10754" width="118.109375" customWidth="1"/>
    <col min="10755" max="10755" width="21.44140625" customWidth="1"/>
    <col min="10756" max="10756" width="24" customWidth="1"/>
    <col min="10757" max="10757" width="29" customWidth="1"/>
    <col min="10758" max="10758" width="34" customWidth="1"/>
    <col min="10759" max="10760" width="21.33203125" customWidth="1"/>
    <col min="10761" max="10761" width="14.5546875" customWidth="1"/>
    <col min="10763" max="10763" width="12.5546875" bestFit="1" customWidth="1"/>
    <col min="11009" max="11009" width="8" customWidth="1"/>
    <col min="11010" max="11010" width="118.109375" customWidth="1"/>
    <col min="11011" max="11011" width="21.44140625" customWidth="1"/>
    <col min="11012" max="11012" width="24" customWidth="1"/>
    <col min="11013" max="11013" width="29" customWidth="1"/>
    <col min="11014" max="11014" width="34" customWidth="1"/>
    <col min="11015" max="11016" width="21.33203125" customWidth="1"/>
    <col min="11017" max="11017" width="14.5546875" customWidth="1"/>
    <col min="11019" max="11019" width="12.5546875" bestFit="1" customWidth="1"/>
    <col min="11265" max="11265" width="8" customWidth="1"/>
    <col min="11266" max="11266" width="118.109375" customWidth="1"/>
    <col min="11267" max="11267" width="21.44140625" customWidth="1"/>
    <col min="11268" max="11268" width="24" customWidth="1"/>
    <col min="11269" max="11269" width="29" customWidth="1"/>
    <col min="11270" max="11270" width="34" customWidth="1"/>
    <col min="11271" max="11272" width="21.33203125" customWidth="1"/>
    <col min="11273" max="11273" width="14.5546875" customWidth="1"/>
    <col min="11275" max="11275" width="12.5546875" bestFit="1" customWidth="1"/>
    <col min="11521" max="11521" width="8" customWidth="1"/>
    <col min="11522" max="11522" width="118.109375" customWidth="1"/>
    <col min="11523" max="11523" width="21.44140625" customWidth="1"/>
    <col min="11524" max="11524" width="24" customWidth="1"/>
    <col min="11525" max="11525" width="29" customWidth="1"/>
    <col min="11526" max="11526" width="34" customWidth="1"/>
    <col min="11527" max="11528" width="21.33203125" customWidth="1"/>
    <col min="11529" max="11529" width="14.5546875" customWidth="1"/>
    <col min="11531" max="11531" width="12.5546875" bestFit="1" customWidth="1"/>
    <col min="11777" max="11777" width="8" customWidth="1"/>
    <col min="11778" max="11778" width="118.109375" customWidth="1"/>
    <col min="11779" max="11779" width="21.44140625" customWidth="1"/>
    <col min="11780" max="11780" width="24" customWidth="1"/>
    <col min="11781" max="11781" width="29" customWidth="1"/>
    <col min="11782" max="11782" width="34" customWidth="1"/>
    <col min="11783" max="11784" width="21.33203125" customWidth="1"/>
    <col min="11785" max="11785" width="14.5546875" customWidth="1"/>
    <col min="11787" max="11787" width="12.5546875" bestFit="1" customWidth="1"/>
    <col min="12033" max="12033" width="8" customWidth="1"/>
    <col min="12034" max="12034" width="118.109375" customWidth="1"/>
    <col min="12035" max="12035" width="21.44140625" customWidth="1"/>
    <col min="12036" max="12036" width="24" customWidth="1"/>
    <col min="12037" max="12037" width="29" customWidth="1"/>
    <col min="12038" max="12038" width="34" customWidth="1"/>
    <col min="12039" max="12040" width="21.33203125" customWidth="1"/>
    <col min="12041" max="12041" width="14.5546875" customWidth="1"/>
    <col min="12043" max="12043" width="12.5546875" bestFit="1" customWidth="1"/>
    <col min="12289" max="12289" width="8" customWidth="1"/>
    <col min="12290" max="12290" width="118.109375" customWidth="1"/>
    <col min="12291" max="12291" width="21.44140625" customWidth="1"/>
    <col min="12292" max="12292" width="24" customWidth="1"/>
    <col min="12293" max="12293" width="29" customWidth="1"/>
    <col min="12294" max="12294" width="34" customWidth="1"/>
    <col min="12295" max="12296" width="21.33203125" customWidth="1"/>
    <col min="12297" max="12297" width="14.5546875" customWidth="1"/>
    <col min="12299" max="12299" width="12.5546875" bestFit="1" customWidth="1"/>
    <col min="12545" max="12545" width="8" customWidth="1"/>
    <col min="12546" max="12546" width="118.109375" customWidth="1"/>
    <col min="12547" max="12547" width="21.44140625" customWidth="1"/>
    <col min="12548" max="12548" width="24" customWidth="1"/>
    <col min="12549" max="12549" width="29" customWidth="1"/>
    <col min="12550" max="12550" width="34" customWidth="1"/>
    <col min="12551" max="12552" width="21.33203125" customWidth="1"/>
    <col min="12553" max="12553" width="14.5546875" customWidth="1"/>
    <col min="12555" max="12555" width="12.5546875" bestFit="1" customWidth="1"/>
    <col min="12801" max="12801" width="8" customWidth="1"/>
    <col min="12802" max="12802" width="118.109375" customWidth="1"/>
    <col min="12803" max="12803" width="21.44140625" customWidth="1"/>
    <col min="12804" max="12804" width="24" customWidth="1"/>
    <col min="12805" max="12805" width="29" customWidth="1"/>
    <col min="12806" max="12806" width="34" customWidth="1"/>
    <col min="12807" max="12808" width="21.33203125" customWidth="1"/>
    <col min="12809" max="12809" width="14.5546875" customWidth="1"/>
    <col min="12811" max="12811" width="12.5546875" bestFit="1" customWidth="1"/>
    <col min="13057" max="13057" width="8" customWidth="1"/>
    <col min="13058" max="13058" width="118.109375" customWidth="1"/>
    <col min="13059" max="13059" width="21.44140625" customWidth="1"/>
    <col min="13060" max="13060" width="24" customWidth="1"/>
    <col min="13061" max="13061" width="29" customWidth="1"/>
    <col min="13062" max="13062" width="34" customWidth="1"/>
    <col min="13063" max="13064" width="21.33203125" customWidth="1"/>
    <col min="13065" max="13065" width="14.5546875" customWidth="1"/>
    <col min="13067" max="13067" width="12.5546875" bestFit="1" customWidth="1"/>
    <col min="13313" max="13313" width="8" customWidth="1"/>
    <col min="13314" max="13314" width="118.109375" customWidth="1"/>
    <col min="13315" max="13315" width="21.44140625" customWidth="1"/>
    <col min="13316" max="13316" width="24" customWidth="1"/>
    <col min="13317" max="13317" width="29" customWidth="1"/>
    <col min="13318" max="13318" width="34" customWidth="1"/>
    <col min="13319" max="13320" width="21.33203125" customWidth="1"/>
    <col min="13321" max="13321" width="14.5546875" customWidth="1"/>
    <col min="13323" max="13323" width="12.5546875" bestFit="1" customWidth="1"/>
    <col min="13569" max="13569" width="8" customWidth="1"/>
    <col min="13570" max="13570" width="118.109375" customWidth="1"/>
    <col min="13571" max="13571" width="21.44140625" customWidth="1"/>
    <col min="13572" max="13572" width="24" customWidth="1"/>
    <col min="13573" max="13573" width="29" customWidth="1"/>
    <col min="13574" max="13574" width="34" customWidth="1"/>
    <col min="13575" max="13576" width="21.33203125" customWidth="1"/>
    <col min="13577" max="13577" width="14.5546875" customWidth="1"/>
    <col min="13579" max="13579" width="12.5546875" bestFit="1" customWidth="1"/>
    <col min="13825" max="13825" width="8" customWidth="1"/>
    <col min="13826" max="13826" width="118.109375" customWidth="1"/>
    <col min="13827" max="13827" width="21.44140625" customWidth="1"/>
    <col min="13828" max="13828" width="24" customWidth="1"/>
    <col min="13829" max="13829" width="29" customWidth="1"/>
    <col min="13830" max="13830" width="34" customWidth="1"/>
    <col min="13831" max="13832" width="21.33203125" customWidth="1"/>
    <col min="13833" max="13833" width="14.5546875" customWidth="1"/>
    <col min="13835" max="13835" width="12.5546875" bestFit="1" customWidth="1"/>
    <col min="14081" max="14081" width="8" customWidth="1"/>
    <col min="14082" max="14082" width="118.109375" customWidth="1"/>
    <col min="14083" max="14083" width="21.44140625" customWidth="1"/>
    <col min="14084" max="14084" width="24" customWidth="1"/>
    <col min="14085" max="14085" width="29" customWidth="1"/>
    <col min="14086" max="14086" width="34" customWidth="1"/>
    <col min="14087" max="14088" width="21.33203125" customWidth="1"/>
    <col min="14089" max="14089" width="14.5546875" customWidth="1"/>
    <col min="14091" max="14091" width="12.5546875" bestFit="1" customWidth="1"/>
    <col min="14337" max="14337" width="8" customWidth="1"/>
    <col min="14338" max="14338" width="118.109375" customWidth="1"/>
    <col min="14339" max="14339" width="21.44140625" customWidth="1"/>
    <col min="14340" max="14340" width="24" customWidth="1"/>
    <col min="14341" max="14341" width="29" customWidth="1"/>
    <col min="14342" max="14342" width="34" customWidth="1"/>
    <col min="14343" max="14344" width="21.33203125" customWidth="1"/>
    <col min="14345" max="14345" width="14.5546875" customWidth="1"/>
    <col min="14347" max="14347" width="12.5546875" bestFit="1" customWidth="1"/>
    <col min="14593" max="14593" width="8" customWidth="1"/>
    <col min="14594" max="14594" width="118.109375" customWidth="1"/>
    <col min="14595" max="14595" width="21.44140625" customWidth="1"/>
    <col min="14596" max="14596" width="24" customWidth="1"/>
    <col min="14597" max="14597" width="29" customWidth="1"/>
    <col min="14598" max="14598" width="34" customWidth="1"/>
    <col min="14599" max="14600" width="21.33203125" customWidth="1"/>
    <col min="14601" max="14601" width="14.5546875" customWidth="1"/>
    <col min="14603" max="14603" width="12.5546875" bestFit="1" customWidth="1"/>
    <col min="14849" max="14849" width="8" customWidth="1"/>
    <col min="14850" max="14850" width="118.109375" customWidth="1"/>
    <col min="14851" max="14851" width="21.44140625" customWidth="1"/>
    <col min="14852" max="14852" width="24" customWidth="1"/>
    <col min="14853" max="14853" width="29" customWidth="1"/>
    <col min="14854" max="14854" width="34" customWidth="1"/>
    <col min="14855" max="14856" width="21.33203125" customWidth="1"/>
    <col min="14857" max="14857" width="14.5546875" customWidth="1"/>
    <col min="14859" max="14859" width="12.5546875" bestFit="1" customWidth="1"/>
    <col min="15105" max="15105" width="8" customWidth="1"/>
    <col min="15106" max="15106" width="118.109375" customWidth="1"/>
    <col min="15107" max="15107" width="21.44140625" customWidth="1"/>
    <col min="15108" max="15108" width="24" customWidth="1"/>
    <col min="15109" max="15109" width="29" customWidth="1"/>
    <col min="15110" max="15110" width="34" customWidth="1"/>
    <col min="15111" max="15112" width="21.33203125" customWidth="1"/>
    <col min="15113" max="15113" width="14.5546875" customWidth="1"/>
    <col min="15115" max="15115" width="12.5546875" bestFit="1" customWidth="1"/>
    <col min="15361" max="15361" width="8" customWidth="1"/>
    <col min="15362" max="15362" width="118.109375" customWidth="1"/>
    <col min="15363" max="15363" width="21.44140625" customWidth="1"/>
    <col min="15364" max="15364" width="24" customWidth="1"/>
    <col min="15365" max="15365" width="29" customWidth="1"/>
    <col min="15366" max="15366" width="34" customWidth="1"/>
    <col min="15367" max="15368" width="21.33203125" customWidth="1"/>
    <col min="15369" max="15369" width="14.5546875" customWidth="1"/>
    <col min="15371" max="15371" width="12.5546875" bestFit="1" customWidth="1"/>
    <col min="15617" max="15617" width="8" customWidth="1"/>
    <col min="15618" max="15618" width="118.109375" customWidth="1"/>
    <col min="15619" max="15619" width="21.44140625" customWidth="1"/>
    <col min="15620" max="15620" width="24" customWidth="1"/>
    <col min="15621" max="15621" width="29" customWidth="1"/>
    <col min="15622" max="15622" width="34" customWidth="1"/>
    <col min="15623" max="15624" width="21.33203125" customWidth="1"/>
    <col min="15625" max="15625" width="14.5546875" customWidth="1"/>
    <col min="15627" max="15627" width="12.5546875" bestFit="1" customWidth="1"/>
    <col min="15873" max="15873" width="8" customWidth="1"/>
    <col min="15874" max="15874" width="118.109375" customWidth="1"/>
    <col min="15875" max="15875" width="21.44140625" customWidth="1"/>
    <col min="15876" max="15876" width="24" customWidth="1"/>
    <col min="15877" max="15877" width="29" customWidth="1"/>
    <col min="15878" max="15878" width="34" customWidth="1"/>
    <col min="15879" max="15880" width="21.33203125" customWidth="1"/>
    <col min="15881" max="15881" width="14.5546875" customWidth="1"/>
    <col min="15883" max="15883" width="12.5546875" bestFit="1" customWidth="1"/>
    <col min="16129" max="16129" width="8" customWidth="1"/>
    <col min="16130" max="16130" width="118.109375" customWidth="1"/>
    <col min="16131" max="16131" width="21.44140625" customWidth="1"/>
    <col min="16132" max="16132" width="24" customWidth="1"/>
    <col min="16133" max="16133" width="29" customWidth="1"/>
    <col min="16134" max="16134" width="34" customWidth="1"/>
    <col min="16135" max="16136" width="21.33203125" customWidth="1"/>
    <col min="16137" max="16137" width="14.5546875" customWidth="1"/>
    <col min="16139" max="16139" width="12.5546875" bestFit="1" customWidth="1"/>
  </cols>
  <sheetData>
    <row r="1" spans="1:13" x14ac:dyDescent="0.3">
      <c r="F1" t="s">
        <v>435</v>
      </c>
    </row>
    <row r="3" spans="1:13" ht="28.95" customHeight="1" x14ac:dyDescent="0.3">
      <c r="A3" s="1160" t="s">
        <v>552</v>
      </c>
      <c r="B3" s="1160"/>
      <c r="C3" s="1160"/>
      <c r="D3" s="1160"/>
      <c r="E3" s="1160"/>
      <c r="F3" s="1160"/>
    </row>
    <row r="4" spans="1:13" ht="27" customHeight="1" x14ac:dyDescent="0.3">
      <c r="A4" t="s">
        <v>1145</v>
      </c>
    </row>
    <row r="5" spans="1:13" ht="19.5" customHeight="1" x14ac:dyDescent="0.3">
      <c r="A5" t="s">
        <v>458</v>
      </c>
    </row>
    <row r="6" spans="1:13" ht="39.75" customHeight="1" x14ac:dyDescent="0.3">
      <c r="A6" s="1160" t="s">
        <v>612</v>
      </c>
      <c r="B6" s="1160"/>
      <c r="C6" s="1160"/>
      <c r="D6" s="1160"/>
      <c r="E6" s="1160"/>
    </row>
    <row r="7" spans="1:13" ht="17.25" customHeight="1" x14ac:dyDescent="0.3">
      <c r="A7" t="s">
        <v>281</v>
      </c>
    </row>
    <row r="9" spans="1:13" x14ac:dyDescent="0.3">
      <c r="A9" s="1160" t="s">
        <v>282</v>
      </c>
      <c r="B9" s="1160" t="s">
        <v>297</v>
      </c>
      <c r="C9" s="1160" t="s">
        <v>366</v>
      </c>
      <c r="D9" s="1160"/>
      <c r="E9" s="1160" t="s">
        <v>367</v>
      </c>
      <c r="F9" s="1160"/>
    </row>
    <row r="10" spans="1:13" ht="75" customHeight="1" x14ac:dyDescent="0.3">
      <c r="A10" s="1160"/>
      <c r="B10" s="1160"/>
      <c r="C10" t="s">
        <v>354</v>
      </c>
      <c r="D10" t="s">
        <v>368</v>
      </c>
      <c r="E10" t="s">
        <v>354</v>
      </c>
      <c r="F10" t="s">
        <v>368</v>
      </c>
    </row>
    <row r="11" spans="1:13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550</v>
      </c>
      <c r="J11" t="s">
        <v>551</v>
      </c>
      <c r="L11" t="s">
        <v>1017</v>
      </c>
    </row>
    <row r="12" spans="1:13" x14ac:dyDescent="0.3">
      <c r="A12" s="1160" t="s">
        <v>1040</v>
      </c>
      <c r="B12" s="1160"/>
      <c r="C12" s="1160"/>
      <c r="D12" s="1160"/>
      <c r="E12" s="1160"/>
      <c r="F12" s="1160"/>
      <c r="L12" t="s">
        <v>1012</v>
      </c>
      <c r="M12" t="s">
        <v>1013</v>
      </c>
    </row>
    <row r="13" spans="1:13" x14ac:dyDescent="0.3">
      <c r="A13">
        <v>1</v>
      </c>
      <c r="B13" t="s">
        <v>369</v>
      </c>
      <c r="C13" t="s">
        <v>305</v>
      </c>
      <c r="D13">
        <f>SUM(D15:D31)</f>
        <v>0</v>
      </c>
      <c r="E13" t="s">
        <v>305</v>
      </c>
      <c r="F13">
        <f>SUM(F14:F31)</f>
        <v>0</v>
      </c>
    </row>
    <row r="14" spans="1:13" x14ac:dyDescent="0.3">
      <c r="B14" t="s">
        <v>199</v>
      </c>
      <c r="I14">
        <f t="shared" ref="I14:I31" si="0">F14-H14</f>
        <v>0</v>
      </c>
      <c r="J14">
        <f>F14-G14</f>
        <v>0</v>
      </c>
    </row>
    <row r="15" spans="1:13" x14ac:dyDescent="0.3">
      <c r="B15" t="s">
        <v>459</v>
      </c>
      <c r="I15">
        <f t="shared" si="0"/>
        <v>0</v>
      </c>
      <c r="J15">
        <f t="shared" ref="J15:J31" si="1">F15-G15</f>
        <v>0</v>
      </c>
    </row>
    <row r="16" spans="1:13" x14ac:dyDescent="0.3">
      <c r="B16" t="s">
        <v>460</v>
      </c>
      <c r="I16">
        <f t="shared" si="0"/>
        <v>0</v>
      </c>
      <c r="J16">
        <f t="shared" si="1"/>
        <v>0</v>
      </c>
    </row>
    <row r="17" spans="1:10" x14ac:dyDescent="0.3">
      <c r="B17" t="s">
        <v>461</v>
      </c>
      <c r="I17">
        <f t="shared" si="0"/>
        <v>0</v>
      </c>
      <c r="J17">
        <f t="shared" si="1"/>
        <v>0</v>
      </c>
    </row>
    <row r="18" spans="1:10" x14ac:dyDescent="0.3">
      <c r="B18" t="s">
        <v>462</v>
      </c>
      <c r="I18">
        <f t="shared" si="0"/>
        <v>0</v>
      </c>
      <c r="J18">
        <f t="shared" si="1"/>
        <v>0</v>
      </c>
    </row>
    <row r="19" spans="1:10" x14ac:dyDescent="0.3">
      <c r="B19" t="s">
        <v>463</v>
      </c>
      <c r="I19">
        <f t="shared" si="0"/>
        <v>0</v>
      </c>
      <c r="J19">
        <f t="shared" si="1"/>
        <v>0</v>
      </c>
    </row>
    <row r="20" spans="1:10" x14ac:dyDescent="0.3">
      <c r="B20" t="s">
        <v>1018</v>
      </c>
      <c r="I20">
        <f t="shared" si="0"/>
        <v>0</v>
      </c>
      <c r="J20">
        <f t="shared" si="1"/>
        <v>0</v>
      </c>
    </row>
    <row r="21" spans="1:10" x14ac:dyDescent="0.3">
      <c r="B21" t="s">
        <v>538</v>
      </c>
      <c r="I21">
        <f t="shared" si="0"/>
        <v>0</v>
      </c>
      <c r="J21">
        <f t="shared" si="1"/>
        <v>0</v>
      </c>
    </row>
    <row r="22" spans="1:10" x14ac:dyDescent="0.3">
      <c r="B22" t="s">
        <v>539</v>
      </c>
      <c r="I22">
        <f t="shared" si="0"/>
        <v>0</v>
      </c>
      <c r="J22">
        <f t="shared" si="1"/>
        <v>0</v>
      </c>
    </row>
    <row r="23" spans="1:10" x14ac:dyDescent="0.3">
      <c r="B23" t="s">
        <v>464</v>
      </c>
      <c r="I23">
        <f t="shared" si="0"/>
        <v>0</v>
      </c>
      <c r="J23">
        <f t="shared" si="1"/>
        <v>0</v>
      </c>
    </row>
    <row r="24" spans="1:10" x14ac:dyDescent="0.3">
      <c r="B24" t="s">
        <v>465</v>
      </c>
      <c r="I24">
        <f t="shared" si="0"/>
        <v>0</v>
      </c>
      <c r="J24">
        <f t="shared" si="1"/>
        <v>0</v>
      </c>
    </row>
    <row r="25" spans="1:10" x14ac:dyDescent="0.3">
      <c r="B25" t="s">
        <v>467</v>
      </c>
      <c r="I25">
        <f t="shared" si="0"/>
        <v>0</v>
      </c>
      <c r="J25">
        <f t="shared" si="1"/>
        <v>0</v>
      </c>
    </row>
    <row r="26" spans="1:10" ht="38.25" customHeight="1" x14ac:dyDescent="0.3">
      <c r="B26" t="s">
        <v>468</v>
      </c>
      <c r="I26">
        <f t="shared" si="0"/>
        <v>0</v>
      </c>
      <c r="J26">
        <f t="shared" si="1"/>
        <v>0</v>
      </c>
    </row>
    <row r="27" spans="1:10" ht="20.25" customHeight="1" x14ac:dyDescent="0.3">
      <c r="B27" t="s">
        <v>542</v>
      </c>
      <c r="I27">
        <f t="shared" si="0"/>
        <v>0</v>
      </c>
      <c r="J27">
        <f t="shared" si="1"/>
        <v>0</v>
      </c>
    </row>
    <row r="28" spans="1:10" ht="22.5" customHeight="1" x14ac:dyDescent="0.3">
      <c r="B28" t="s">
        <v>543</v>
      </c>
      <c r="I28">
        <f t="shared" si="0"/>
        <v>0</v>
      </c>
      <c r="J28">
        <f t="shared" si="1"/>
        <v>0</v>
      </c>
    </row>
    <row r="29" spans="1:10" ht="22.5" customHeight="1" x14ac:dyDescent="0.3">
      <c r="I29">
        <f t="shared" si="0"/>
        <v>0</v>
      </c>
      <c r="J29">
        <f t="shared" si="1"/>
        <v>0</v>
      </c>
    </row>
    <row r="30" spans="1:10" ht="22.5" customHeight="1" x14ac:dyDescent="0.3">
      <c r="I30">
        <f t="shared" si="0"/>
        <v>0</v>
      </c>
      <c r="J30">
        <f t="shared" si="1"/>
        <v>0</v>
      </c>
    </row>
    <row r="31" spans="1:10" x14ac:dyDescent="0.3">
      <c r="I31">
        <f t="shared" si="0"/>
        <v>0</v>
      </c>
      <c r="J31">
        <f t="shared" si="1"/>
        <v>0</v>
      </c>
    </row>
    <row r="32" spans="1:10" x14ac:dyDescent="0.3">
      <c r="A32">
        <v>2</v>
      </c>
      <c r="B32" t="s">
        <v>370</v>
      </c>
      <c r="C32" t="s">
        <v>305</v>
      </c>
      <c r="D32">
        <f>SUM(D34:D35)</f>
        <v>0</v>
      </c>
      <c r="E32" t="s">
        <v>305</v>
      </c>
      <c r="F32">
        <f>SUM(F33:F35)</f>
        <v>0</v>
      </c>
    </row>
    <row r="33" spans="1:10" x14ac:dyDescent="0.3">
      <c r="B33" t="s">
        <v>199</v>
      </c>
      <c r="I33">
        <f>F33-H33</f>
        <v>0</v>
      </c>
      <c r="J33">
        <f t="shared" ref="J33:J35" si="2">F33-G33</f>
        <v>0</v>
      </c>
    </row>
    <row r="34" spans="1:10" ht="21" customHeight="1" x14ac:dyDescent="0.3">
      <c r="D34" t="s">
        <v>371</v>
      </c>
      <c r="I34">
        <f>F34-H34</f>
        <v>0</v>
      </c>
      <c r="J34">
        <f t="shared" si="2"/>
        <v>0</v>
      </c>
    </row>
    <row r="35" spans="1:10" x14ac:dyDescent="0.3">
      <c r="I35">
        <f>F35-H35</f>
        <v>0</v>
      </c>
      <c r="J35">
        <f t="shared" si="2"/>
        <v>0</v>
      </c>
    </row>
    <row r="36" spans="1:10" x14ac:dyDescent="0.3">
      <c r="A36">
        <v>3</v>
      </c>
      <c r="B36" t="s">
        <v>372</v>
      </c>
      <c r="C36" t="s">
        <v>305</v>
      </c>
      <c r="D36">
        <f>SUM(D38:D49)</f>
        <v>0</v>
      </c>
      <c r="E36" t="s">
        <v>305</v>
      </c>
      <c r="F36">
        <f>SUM(F37:F44)</f>
        <v>0</v>
      </c>
    </row>
    <row r="37" spans="1:10" x14ac:dyDescent="0.3">
      <c r="B37" t="s">
        <v>199</v>
      </c>
      <c r="I37">
        <f t="shared" ref="I37:I44" si="3">F37-H37</f>
        <v>0</v>
      </c>
      <c r="J37">
        <f t="shared" ref="J37:J44" si="4">F37-G37</f>
        <v>0</v>
      </c>
    </row>
    <row r="38" spans="1:10" ht="23.4" customHeight="1" x14ac:dyDescent="0.3">
      <c r="B38" t="s">
        <v>547</v>
      </c>
      <c r="I38">
        <f t="shared" si="3"/>
        <v>0</v>
      </c>
      <c r="J38">
        <f t="shared" si="4"/>
        <v>0</v>
      </c>
    </row>
    <row r="39" spans="1:10" ht="23.4" customHeight="1" x14ac:dyDescent="0.3">
      <c r="B39" t="s">
        <v>549</v>
      </c>
      <c r="I39">
        <f t="shared" si="3"/>
        <v>0</v>
      </c>
      <c r="J39">
        <f t="shared" si="4"/>
        <v>0</v>
      </c>
    </row>
    <row r="40" spans="1:10" ht="23.4" customHeight="1" x14ac:dyDescent="0.3">
      <c r="I40">
        <f t="shared" si="3"/>
        <v>0</v>
      </c>
      <c r="J40">
        <f t="shared" si="4"/>
        <v>0</v>
      </c>
    </row>
    <row r="41" spans="1:10" ht="23.4" customHeight="1" x14ac:dyDescent="0.3">
      <c r="I41">
        <f t="shared" si="3"/>
        <v>0</v>
      </c>
      <c r="J41">
        <f t="shared" si="4"/>
        <v>0</v>
      </c>
    </row>
    <row r="42" spans="1:10" ht="23.4" customHeight="1" x14ac:dyDescent="0.3">
      <c r="I42">
        <f t="shared" si="3"/>
        <v>0</v>
      </c>
      <c r="J42">
        <f t="shared" si="4"/>
        <v>0</v>
      </c>
    </row>
    <row r="43" spans="1:10" ht="23.4" customHeight="1" x14ac:dyDescent="0.3">
      <c r="I43">
        <f t="shared" si="3"/>
        <v>0</v>
      </c>
      <c r="J43">
        <f t="shared" si="4"/>
        <v>0</v>
      </c>
    </row>
    <row r="44" spans="1:10" ht="24" customHeight="1" x14ac:dyDescent="0.3">
      <c r="I44">
        <f t="shared" si="3"/>
        <v>0</v>
      </c>
      <c r="J44">
        <f t="shared" si="4"/>
        <v>0</v>
      </c>
    </row>
    <row r="45" spans="1:10" ht="20.25" customHeight="1" x14ac:dyDescent="0.3">
      <c r="A45">
        <v>4</v>
      </c>
      <c r="B45" t="s">
        <v>373</v>
      </c>
      <c r="C45" t="s">
        <v>305</v>
      </c>
      <c r="D45">
        <f>SUM(D49:D49)</f>
        <v>0</v>
      </c>
      <c r="E45" t="s">
        <v>305</v>
      </c>
      <c r="F45">
        <f>SUM(F46:F49)</f>
        <v>0</v>
      </c>
    </row>
    <row r="46" spans="1:10" x14ac:dyDescent="0.3">
      <c r="B46" t="s">
        <v>199</v>
      </c>
      <c r="I46">
        <f>F46-H46</f>
        <v>0</v>
      </c>
      <c r="J46">
        <f t="shared" ref="J46:J49" si="5">F46-G46</f>
        <v>0</v>
      </c>
    </row>
    <row r="47" spans="1:10" x14ac:dyDescent="0.3">
      <c r="B47" t="s">
        <v>469</v>
      </c>
      <c r="I47">
        <f>F47-H47</f>
        <v>0</v>
      </c>
      <c r="J47">
        <f t="shared" si="5"/>
        <v>0</v>
      </c>
    </row>
    <row r="48" spans="1:10" x14ac:dyDescent="0.3">
      <c r="I48">
        <f>F48-H48</f>
        <v>0</v>
      </c>
      <c r="J48">
        <f t="shared" si="5"/>
        <v>0</v>
      </c>
    </row>
    <row r="49" spans="1:10" x14ac:dyDescent="0.3">
      <c r="I49">
        <f>F49-H49</f>
        <v>0</v>
      </c>
      <c r="J49">
        <f t="shared" si="5"/>
        <v>0</v>
      </c>
    </row>
    <row r="50" spans="1:10" x14ac:dyDescent="0.3">
      <c r="A50">
        <v>5</v>
      </c>
      <c r="B50" t="s">
        <v>374</v>
      </c>
      <c r="C50" t="s">
        <v>305</v>
      </c>
      <c r="D50">
        <f>SUM(D51:D72)</f>
        <v>0</v>
      </c>
      <c r="E50" t="s">
        <v>305</v>
      </c>
      <c r="F50">
        <f>SUM(F51:F72)</f>
        <v>0</v>
      </c>
    </row>
    <row r="51" spans="1:10" x14ac:dyDescent="0.3">
      <c r="B51" t="s">
        <v>199</v>
      </c>
      <c r="I51">
        <f t="shared" ref="I51:I71" si="6">F51-H51</f>
        <v>0</v>
      </c>
      <c r="J51">
        <f t="shared" ref="J51:J71" si="7">F51-G51</f>
        <v>0</v>
      </c>
    </row>
    <row r="52" spans="1:10" x14ac:dyDescent="0.3">
      <c r="B52" t="s">
        <v>470</v>
      </c>
      <c r="I52">
        <f t="shared" si="6"/>
        <v>0</v>
      </c>
      <c r="J52">
        <f t="shared" si="7"/>
        <v>0</v>
      </c>
    </row>
    <row r="53" spans="1:10" x14ac:dyDescent="0.3">
      <c r="B53" t="s">
        <v>471</v>
      </c>
      <c r="I53">
        <f t="shared" si="6"/>
        <v>0</v>
      </c>
      <c r="J53">
        <f t="shared" si="7"/>
        <v>0</v>
      </c>
    </row>
    <row r="54" spans="1:10" x14ac:dyDescent="0.3">
      <c r="B54" t="s">
        <v>472</v>
      </c>
      <c r="I54">
        <f t="shared" si="6"/>
        <v>0</v>
      </c>
      <c r="J54">
        <f t="shared" si="7"/>
        <v>0</v>
      </c>
    </row>
    <row r="55" spans="1:10" x14ac:dyDescent="0.3">
      <c r="B55" t="s">
        <v>473</v>
      </c>
      <c r="I55">
        <f t="shared" si="6"/>
        <v>0</v>
      </c>
      <c r="J55">
        <f t="shared" si="7"/>
        <v>0</v>
      </c>
    </row>
    <row r="56" spans="1:10" x14ac:dyDescent="0.3">
      <c r="B56" t="s">
        <v>475</v>
      </c>
      <c r="I56">
        <f t="shared" si="6"/>
        <v>0</v>
      </c>
      <c r="J56">
        <f t="shared" si="7"/>
        <v>0</v>
      </c>
    </row>
    <row r="57" spans="1:10" x14ac:dyDescent="0.3">
      <c r="B57" t="s">
        <v>474</v>
      </c>
      <c r="I57">
        <f t="shared" si="6"/>
        <v>0</v>
      </c>
      <c r="J57">
        <f t="shared" si="7"/>
        <v>0</v>
      </c>
    </row>
    <row r="58" spans="1:10" x14ac:dyDescent="0.3">
      <c r="B58" t="s">
        <v>477</v>
      </c>
      <c r="I58">
        <f t="shared" si="6"/>
        <v>0</v>
      </c>
      <c r="J58">
        <f t="shared" si="7"/>
        <v>0</v>
      </c>
    </row>
    <row r="59" spans="1:10" x14ac:dyDescent="0.3">
      <c r="B59" t="s">
        <v>476</v>
      </c>
      <c r="I59">
        <f t="shared" si="6"/>
        <v>0</v>
      </c>
      <c r="J59">
        <f t="shared" si="7"/>
        <v>0</v>
      </c>
    </row>
    <row r="60" spans="1:10" x14ac:dyDescent="0.3">
      <c r="B60" t="s">
        <v>544</v>
      </c>
      <c r="I60">
        <f t="shared" si="6"/>
        <v>0</v>
      </c>
      <c r="J60">
        <f t="shared" si="7"/>
        <v>0</v>
      </c>
    </row>
    <row r="61" spans="1:10" x14ac:dyDescent="0.3">
      <c r="B61" t="s">
        <v>545</v>
      </c>
      <c r="I61">
        <f t="shared" si="6"/>
        <v>0</v>
      </c>
      <c r="J61">
        <f t="shared" si="7"/>
        <v>0</v>
      </c>
    </row>
    <row r="62" spans="1:10" x14ac:dyDescent="0.3">
      <c r="B62" t="s">
        <v>546</v>
      </c>
      <c r="I62">
        <f t="shared" si="6"/>
        <v>0</v>
      </c>
      <c r="J62">
        <f t="shared" si="7"/>
        <v>0</v>
      </c>
    </row>
    <row r="63" spans="1:10" x14ac:dyDescent="0.3">
      <c r="B63" t="s">
        <v>548</v>
      </c>
      <c r="I63">
        <f t="shared" si="6"/>
        <v>0</v>
      </c>
      <c r="J63">
        <f t="shared" si="7"/>
        <v>0</v>
      </c>
    </row>
    <row r="64" spans="1:10" x14ac:dyDescent="0.3">
      <c r="I64">
        <f t="shared" si="6"/>
        <v>0</v>
      </c>
      <c r="J64">
        <f t="shared" si="7"/>
        <v>0</v>
      </c>
    </row>
    <row r="65" spans="1:13" x14ac:dyDescent="0.3">
      <c r="I65">
        <f t="shared" si="6"/>
        <v>0</v>
      </c>
      <c r="J65">
        <f t="shared" si="7"/>
        <v>0</v>
      </c>
    </row>
    <row r="66" spans="1:13" x14ac:dyDescent="0.3">
      <c r="I66">
        <f t="shared" si="6"/>
        <v>0</v>
      </c>
      <c r="J66">
        <f t="shared" si="7"/>
        <v>0</v>
      </c>
    </row>
    <row r="67" spans="1:13" x14ac:dyDescent="0.3">
      <c r="I67">
        <f t="shared" si="6"/>
        <v>0</v>
      </c>
      <c r="J67">
        <f t="shared" si="7"/>
        <v>0</v>
      </c>
    </row>
    <row r="68" spans="1:13" x14ac:dyDescent="0.3">
      <c r="I68">
        <f t="shared" si="6"/>
        <v>0</v>
      </c>
      <c r="J68">
        <f t="shared" si="7"/>
        <v>0</v>
      </c>
    </row>
    <row r="69" spans="1:13" x14ac:dyDescent="0.3">
      <c r="I69">
        <f t="shared" si="6"/>
        <v>0</v>
      </c>
      <c r="J69">
        <f t="shared" si="7"/>
        <v>0</v>
      </c>
    </row>
    <row r="70" spans="1:13" x14ac:dyDescent="0.3">
      <c r="I70">
        <f t="shared" si="6"/>
        <v>0</v>
      </c>
      <c r="J70">
        <f t="shared" si="7"/>
        <v>0</v>
      </c>
    </row>
    <row r="71" spans="1:13" x14ac:dyDescent="0.3">
      <c r="I71">
        <f t="shared" si="6"/>
        <v>0</v>
      </c>
      <c r="J71">
        <f t="shared" si="7"/>
        <v>0</v>
      </c>
    </row>
    <row r="73" spans="1:13" x14ac:dyDescent="0.3">
      <c r="B73" t="s">
        <v>295</v>
      </c>
      <c r="C73" t="s">
        <v>305</v>
      </c>
      <c r="D73">
        <f>D45+D36+D32+D13+D50</f>
        <v>0</v>
      </c>
      <c r="E73" t="s">
        <v>10</v>
      </c>
      <c r="F73">
        <f>F45+F36+F32+F13+F50</f>
        <v>0</v>
      </c>
      <c r="G73" t="s">
        <v>535</v>
      </c>
      <c r="H73">
        <f>SUM(H12:H72)</f>
        <v>0</v>
      </c>
      <c r="I73">
        <f>SUM(I12:I72)</f>
        <v>0</v>
      </c>
      <c r="J73">
        <f>SUM(J12:J72)</f>
        <v>0</v>
      </c>
      <c r="L73">
        <f t="shared" ref="L73:M73" si="8">SUM(L12:L72)</f>
        <v>0</v>
      </c>
      <c r="M73">
        <f t="shared" si="8"/>
        <v>0</v>
      </c>
    </row>
    <row r="74" spans="1:13" x14ac:dyDescent="0.3">
      <c r="A74" s="1160" t="s">
        <v>1041</v>
      </c>
      <c r="B74" s="1160"/>
      <c r="C74" s="1160"/>
      <c r="D74" s="1160"/>
      <c r="E74" s="1160"/>
      <c r="F74" s="1160"/>
      <c r="G74" t="s">
        <v>1002</v>
      </c>
    </row>
    <row r="75" spans="1:13" x14ac:dyDescent="0.3">
      <c r="A75">
        <v>1</v>
      </c>
      <c r="B75" t="s">
        <v>369</v>
      </c>
      <c r="C75" t="s">
        <v>305</v>
      </c>
      <c r="D75">
        <f>SUM(D77:D93)</f>
        <v>0</v>
      </c>
      <c r="E75" t="s">
        <v>305</v>
      </c>
      <c r="F75">
        <f>SUM(F76:F93)</f>
        <v>0</v>
      </c>
    </row>
    <row r="76" spans="1:13" x14ac:dyDescent="0.3">
      <c r="B76" t="s">
        <v>199</v>
      </c>
      <c r="I76">
        <f t="shared" ref="I76:I93" si="9">F76-H76</f>
        <v>0</v>
      </c>
      <c r="J76">
        <f>F76-G76</f>
        <v>0</v>
      </c>
    </row>
    <row r="77" spans="1:13" x14ac:dyDescent="0.3">
      <c r="B77" t="s">
        <v>459</v>
      </c>
      <c r="I77">
        <f t="shared" si="9"/>
        <v>0</v>
      </c>
      <c r="J77">
        <f t="shared" ref="J77:J93" si="10">F77-G77</f>
        <v>0</v>
      </c>
    </row>
    <row r="78" spans="1:13" x14ac:dyDescent="0.3">
      <c r="B78" t="s">
        <v>460</v>
      </c>
      <c r="I78">
        <f t="shared" si="9"/>
        <v>0</v>
      </c>
      <c r="J78">
        <f t="shared" si="10"/>
        <v>0</v>
      </c>
    </row>
    <row r="79" spans="1:13" x14ac:dyDescent="0.3">
      <c r="B79" t="s">
        <v>461</v>
      </c>
      <c r="I79">
        <f t="shared" si="9"/>
        <v>0</v>
      </c>
      <c r="J79">
        <f t="shared" si="10"/>
        <v>0</v>
      </c>
    </row>
    <row r="80" spans="1:13" x14ac:dyDescent="0.3">
      <c r="B80" t="s">
        <v>462</v>
      </c>
      <c r="I80">
        <f t="shared" si="9"/>
        <v>0</v>
      </c>
      <c r="J80">
        <f t="shared" si="10"/>
        <v>0</v>
      </c>
    </row>
    <row r="81" spans="1:10" x14ac:dyDescent="0.3">
      <c r="B81" t="s">
        <v>463</v>
      </c>
      <c r="I81">
        <f t="shared" si="9"/>
        <v>0</v>
      </c>
      <c r="J81">
        <f t="shared" si="10"/>
        <v>0</v>
      </c>
    </row>
    <row r="82" spans="1:10" x14ac:dyDescent="0.3">
      <c r="B82" t="s">
        <v>1018</v>
      </c>
      <c r="I82">
        <f t="shared" si="9"/>
        <v>0</v>
      </c>
      <c r="J82">
        <f t="shared" si="10"/>
        <v>0</v>
      </c>
    </row>
    <row r="83" spans="1:10" x14ac:dyDescent="0.3">
      <c r="B83" t="s">
        <v>538</v>
      </c>
      <c r="I83">
        <f t="shared" si="9"/>
        <v>0</v>
      </c>
      <c r="J83">
        <f t="shared" si="10"/>
        <v>0</v>
      </c>
    </row>
    <row r="84" spans="1:10" x14ac:dyDescent="0.3">
      <c r="B84" t="s">
        <v>539</v>
      </c>
      <c r="I84">
        <f t="shared" si="9"/>
        <v>0</v>
      </c>
      <c r="J84">
        <f t="shared" si="10"/>
        <v>0</v>
      </c>
    </row>
    <row r="85" spans="1:10" x14ac:dyDescent="0.3">
      <c r="B85" t="s">
        <v>464</v>
      </c>
      <c r="I85">
        <f t="shared" si="9"/>
        <v>0</v>
      </c>
      <c r="J85">
        <f t="shared" si="10"/>
        <v>0</v>
      </c>
    </row>
    <row r="86" spans="1:10" x14ac:dyDescent="0.3">
      <c r="B86" t="s">
        <v>465</v>
      </c>
      <c r="I86">
        <f t="shared" si="9"/>
        <v>0</v>
      </c>
      <c r="J86">
        <f t="shared" si="10"/>
        <v>0</v>
      </c>
    </row>
    <row r="87" spans="1:10" x14ac:dyDescent="0.3">
      <c r="B87" t="s">
        <v>467</v>
      </c>
      <c r="I87">
        <f t="shared" si="9"/>
        <v>0</v>
      </c>
      <c r="J87">
        <f t="shared" si="10"/>
        <v>0</v>
      </c>
    </row>
    <row r="88" spans="1:10" ht="39.75" customHeight="1" x14ac:dyDescent="0.3">
      <c r="B88" t="s">
        <v>468</v>
      </c>
      <c r="I88">
        <f t="shared" si="9"/>
        <v>0</v>
      </c>
      <c r="J88">
        <f t="shared" si="10"/>
        <v>0</v>
      </c>
    </row>
    <row r="89" spans="1:10" ht="20.25" customHeight="1" x14ac:dyDescent="0.3">
      <c r="B89" t="s">
        <v>542</v>
      </c>
      <c r="I89">
        <f t="shared" si="9"/>
        <v>0</v>
      </c>
      <c r="J89">
        <f t="shared" si="10"/>
        <v>0</v>
      </c>
    </row>
    <row r="90" spans="1:10" ht="22.5" customHeight="1" x14ac:dyDescent="0.3">
      <c r="B90" t="s">
        <v>543</v>
      </c>
      <c r="I90">
        <f t="shared" si="9"/>
        <v>0</v>
      </c>
      <c r="J90">
        <f t="shared" si="10"/>
        <v>0</v>
      </c>
    </row>
    <row r="91" spans="1:10" ht="22.5" customHeight="1" x14ac:dyDescent="0.3">
      <c r="I91">
        <f t="shared" si="9"/>
        <v>0</v>
      </c>
      <c r="J91">
        <f t="shared" si="10"/>
        <v>0</v>
      </c>
    </row>
    <row r="92" spans="1:10" ht="22.5" customHeight="1" x14ac:dyDescent="0.3">
      <c r="I92">
        <f t="shared" si="9"/>
        <v>0</v>
      </c>
      <c r="J92">
        <f t="shared" si="10"/>
        <v>0</v>
      </c>
    </row>
    <row r="93" spans="1:10" x14ac:dyDescent="0.3">
      <c r="I93">
        <f t="shared" si="9"/>
        <v>0</v>
      </c>
      <c r="J93">
        <f t="shared" si="10"/>
        <v>0</v>
      </c>
    </row>
    <row r="94" spans="1:10" x14ac:dyDescent="0.3">
      <c r="A94">
        <v>2</v>
      </c>
      <c r="B94" t="s">
        <v>370</v>
      </c>
      <c r="C94" t="s">
        <v>305</v>
      </c>
      <c r="D94">
        <f>SUM(D96:D97)</f>
        <v>0</v>
      </c>
      <c r="E94" t="s">
        <v>305</v>
      </c>
      <c r="F94">
        <f>SUM(F95:F97)</f>
        <v>0</v>
      </c>
    </row>
    <row r="95" spans="1:10" x14ac:dyDescent="0.3">
      <c r="B95" t="s">
        <v>199</v>
      </c>
      <c r="I95">
        <f>F95-H95</f>
        <v>0</v>
      </c>
      <c r="J95">
        <f t="shared" ref="J95:J97" si="11">F95-G95</f>
        <v>0</v>
      </c>
    </row>
    <row r="96" spans="1:10" ht="21" customHeight="1" x14ac:dyDescent="0.3">
      <c r="D96" t="s">
        <v>371</v>
      </c>
      <c r="I96">
        <f>F96-H96</f>
        <v>0</v>
      </c>
      <c r="J96">
        <f t="shared" si="11"/>
        <v>0</v>
      </c>
    </row>
    <row r="97" spans="1:10" x14ac:dyDescent="0.3">
      <c r="I97">
        <f>F97-H97</f>
        <v>0</v>
      </c>
      <c r="J97">
        <f t="shared" si="11"/>
        <v>0</v>
      </c>
    </row>
    <row r="98" spans="1:10" x14ac:dyDescent="0.3">
      <c r="A98">
        <v>3</v>
      </c>
      <c r="B98" t="s">
        <v>372</v>
      </c>
      <c r="C98" t="s">
        <v>305</v>
      </c>
      <c r="D98">
        <f>SUM(D100:D111)</f>
        <v>0</v>
      </c>
      <c r="E98" t="s">
        <v>305</v>
      </c>
      <c r="F98">
        <f>SUM(F99:F106)</f>
        <v>0</v>
      </c>
    </row>
    <row r="99" spans="1:10" x14ac:dyDescent="0.3">
      <c r="B99" t="s">
        <v>199</v>
      </c>
      <c r="I99">
        <f t="shared" ref="I99:I106" si="12">F99-H99</f>
        <v>0</v>
      </c>
      <c r="J99">
        <f t="shared" ref="J99:J106" si="13">F99-G99</f>
        <v>0</v>
      </c>
    </row>
    <row r="100" spans="1:10" ht="23.4" customHeight="1" x14ac:dyDescent="0.3">
      <c r="B100" t="s">
        <v>547</v>
      </c>
      <c r="I100">
        <f t="shared" si="12"/>
        <v>0</v>
      </c>
      <c r="J100">
        <f t="shared" si="13"/>
        <v>0</v>
      </c>
    </row>
    <row r="101" spans="1:10" ht="23.4" customHeight="1" x14ac:dyDescent="0.3">
      <c r="B101" t="s">
        <v>549</v>
      </c>
      <c r="I101">
        <f t="shared" si="12"/>
        <v>0</v>
      </c>
      <c r="J101">
        <f t="shared" si="13"/>
        <v>0</v>
      </c>
    </row>
    <row r="102" spans="1:10" ht="23.4" customHeight="1" x14ac:dyDescent="0.3">
      <c r="I102">
        <f t="shared" si="12"/>
        <v>0</v>
      </c>
      <c r="J102">
        <f t="shared" si="13"/>
        <v>0</v>
      </c>
    </row>
    <row r="103" spans="1:10" ht="23.4" customHeight="1" x14ac:dyDescent="0.3">
      <c r="I103">
        <f t="shared" si="12"/>
        <v>0</v>
      </c>
      <c r="J103">
        <f t="shared" si="13"/>
        <v>0</v>
      </c>
    </row>
    <row r="104" spans="1:10" ht="23.4" customHeight="1" x14ac:dyDescent="0.3">
      <c r="I104">
        <f t="shared" si="12"/>
        <v>0</v>
      </c>
      <c r="J104">
        <f t="shared" si="13"/>
        <v>0</v>
      </c>
    </row>
    <row r="105" spans="1:10" ht="23.4" customHeight="1" x14ac:dyDescent="0.3">
      <c r="I105">
        <f t="shared" si="12"/>
        <v>0</v>
      </c>
      <c r="J105">
        <f t="shared" si="13"/>
        <v>0</v>
      </c>
    </row>
    <row r="106" spans="1:10" ht="24" customHeight="1" x14ac:dyDescent="0.3">
      <c r="I106">
        <f t="shared" si="12"/>
        <v>0</v>
      </c>
      <c r="J106">
        <f t="shared" si="13"/>
        <v>0</v>
      </c>
    </row>
    <row r="107" spans="1:10" ht="20.25" customHeight="1" x14ac:dyDescent="0.3">
      <c r="A107">
        <v>4</v>
      </c>
      <c r="B107" t="s">
        <v>373</v>
      </c>
      <c r="C107" t="s">
        <v>305</v>
      </c>
      <c r="D107">
        <f>SUM(D111:D111)</f>
        <v>0</v>
      </c>
      <c r="E107" t="s">
        <v>305</v>
      </c>
      <c r="F107">
        <f>SUM(F108:F111)</f>
        <v>0</v>
      </c>
    </row>
    <row r="108" spans="1:10" x14ac:dyDescent="0.3">
      <c r="B108" t="s">
        <v>199</v>
      </c>
      <c r="I108">
        <f>F108-H108</f>
        <v>0</v>
      </c>
      <c r="J108">
        <f t="shared" ref="J108:J111" si="14">F108-G108</f>
        <v>0</v>
      </c>
    </row>
    <row r="109" spans="1:10" x14ac:dyDescent="0.3">
      <c r="B109" t="s">
        <v>469</v>
      </c>
      <c r="I109">
        <f>F109-H109</f>
        <v>0</v>
      </c>
      <c r="J109">
        <f t="shared" si="14"/>
        <v>0</v>
      </c>
    </row>
    <row r="110" spans="1:10" x14ac:dyDescent="0.3">
      <c r="I110">
        <f>F110-H110</f>
        <v>0</v>
      </c>
      <c r="J110">
        <f t="shared" si="14"/>
        <v>0</v>
      </c>
    </row>
    <row r="111" spans="1:10" x14ac:dyDescent="0.3">
      <c r="I111">
        <f>F111-H111</f>
        <v>0</v>
      </c>
      <c r="J111">
        <f t="shared" si="14"/>
        <v>0</v>
      </c>
    </row>
    <row r="112" spans="1:10" ht="19.5" customHeight="1" x14ac:dyDescent="0.3">
      <c r="A112">
        <v>5</v>
      </c>
      <c r="B112" t="s">
        <v>374</v>
      </c>
      <c r="C112" t="s">
        <v>305</v>
      </c>
      <c r="D112">
        <f>SUM(D113:D134)</f>
        <v>0</v>
      </c>
      <c r="E112" t="s">
        <v>305</v>
      </c>
      <c r="F112">
        <f>SUM(F113:F134)</f>
        <v>0</v>
      </c>
    </row>
    <row r="113" spans="2:10" x14ac:dyDescent="0.3">
      <c r="B113" t="s">
        <v>199</v>
      </c>
      <c r="I113">
        <f t="shared" ref="I113:I133" si="15">F113-H113</f>
        <v>0</v>
      </c>
      <c r="J113">
        <f t="shared" ref="J113:J133" si="16">F113-G113</f>
        <v>0</v>
      </c>
    </row>
    <row r="114" spans="2:10" x14ac:dyDescent="0.3">
      <c r="B114" t="s">
        <v>470</v>
      </c>
      <c r="I114">
        <f t="shared" si="15"/>
        <v>0</v>
      </c>
      <c r="J114">
        <f t="shared" si="16"/>
        <v>0</v>
      </c>
    </row>
    <row r="115" spans="2:10" x14ac:dyDescent="0.3">
      <c r="B115" t="s">
        <v>471</v>
      </c>
      <c r="I115">
        <f t="shared" si="15"/>
        <v>0</v>
      </c>
      <c r="J115">
        <f t="shared" si="16"/>
        <v>0</v>
      </c>
    </row>
    <row r="116" spans="2:10" x14ac:dyDescent="0.3">
      <c r="B116" t="s">
        <v>472</v>
      </c>
      <c r="I116">
        <f t="shared" si="15"/>
        <v>0</v>
      </c>
      <c r="J116">
        <f t="shared" si="16"/>
        <v>0</v>
      </c>
    </row>
    <row r="117" spans="2:10" x14ac:dyDescent="0.3">
      <c r="B117" t="s">
        <v>473</v>
      </c>
      <c r="I117">
        <f t="shared" si="15"/>
        <v>0</v>
      </c>
      <c r="J117">
        <f t="shared" si="16"/>
        <v>0</v>
      </c>
    </row>
    <row r="118" spans="2:10" x14ac:dyDescent="0.3">
      <c r="B118" t="s">
        <v>475</v>
      </c>
      <c r="I118">
        <f t="shared" si="15"/>
        <v>0</v>
      </c>
      <c r="J118">
        <f t="shared" si="16"/>
        <v>0</v>
      </c>
    </row>
    <row r="119" spans="2:10" x14ac:dyDescent="0.3">
      <c r="B119" t="s">
        <v>474</v>
      </c>
      <c r="I119">
        <f t="shared" si="15"/>
        <v>0</v>
      </c>
      <c r="J119">
        <f t="shared" si="16"/>
        <v>0</v>
      </c>
    </row>
    <row r="120" spans="2:10" x14ac:dyDescent="0.3">
      <c r="B120" t="s">
        <v>477</v>
      </c>
      <c r="I120">
        <f t="shared" si="15"/>
        <v>0</v>
      </c>
      <c r="J120">
        <f t="shared" si="16"/>
        <v>0</v>
      </c>
    </row>
    <row r="121" spans="2:10" x14ac:dyDescent="0.3">
      <c r="B121" t="s">
        <v>476</v>
      </c>
      <c r="I121">
        <f t="shared" si="15"/>
        <v>0</v>
      </c>
      <c r="J121">
        <f t="shared" si="16"/>
        <v>0</v>
      </c>
    </row>
    <row r="122" spans="2:10" x14ac:dyDescent="0.3">
      <c r="B122" t="s">
        <v>544</v>
      </c>
      <c r="I122">
        <f t="shared" si="15"/>
        <v>0</v>
      </c>
      <c r="J122">
        <f t="shared" si="16"/>
        <v>0</v>
      </c>
    </row>
    <row r="123" spans="2:10" x14ac:dyDescent="0.3">
      <c r="B123" t="s">
        <v>545</v>
      </c>
      <c r="I123">
        <f t="shared" si="15"/>
        <v>0</v>
      </c>
      <c r="J123">
        <f t="shared" si="16"/>
        <v>0</v>
      </c>
    </row>
    <row r="124" spans="2:10" x14ac:dyDescent="0.3">
      <c r="B124" t="s">
        <v>546</v>
      </c>
      <c r="I124">
        <f t="shared" si="15"/>
        <v>0</v>
      </c>
      <c r="J124">
        <f t="shared" si="16"/>
        <v>0</v>
      </c>
    </row>
    <row r="125" spans="2:10" x14ac:dyDescent="0.3">
      <c r="B125" t="s">
        <v>548</v>
      </c>
      <c r="I125">
        <f t="shared" si="15"/>
        <v>0</v>
      </c>
      <c r="J125">
        <f t="shared" si="16"/>
        <v>0</v>
      </c>
    </row>
    <row r="126" spans="2:10" x14ac:dyDescent="0.3">
      <c r="I126">
        <f t="shared" si="15"/>
        <v>0</v>
      </c>
      <c r="J126">
        <f t="shared" si="16"/>
        <v>0</v>
      </c>
    </row>
    <row r="127" spans="2:10" x14ac:dyDescent="0.3">
      <c r="I127">
        <f t="shared" si="15"/>
        <v>0</v>
      </c>
      <c r="J127">
        <f t="shared" si="16"/>
        <v>0</v>
      </c>
    </row>
    <row r="128" spans="2:10" x14ac:dyDescent="0.3">
      <c r="I128">
        <f t="shared" si="15"/>
        <v>0</v>
      </c>
      <c r="J128">
        <f t="shared" si="16"/>
        <v>0</v>
      </c>
    </row>
    <row r="129" spans="1:13" x14ac:dyDescent="0.3">
      <c r="I129">
        <f t="shared" si="15"/>
        <v>0</v>
      </c>
      <c r="J129">
        <f t="shared" si="16"/>
        <v>0</v>
      </c>
    </row>
    <row r="130" spans="1:13" x14ac:dyDescent="0.3">
      <c r="I130">
        <f t="shared" si="15"/>
        <v>0</v>
      </c>
      <c r="J130">
        <f t="shared" si="16"/>
        <v>0</v>
      </c>
    </row>
    <row r="131" spans="1:13" x14ac:dyDescent="0.3">
      <c r="I131">
        <f t="shared" si="15"/>
        <v>0</v>
      </c>
      <c r="J131">
        <f t="shared" si="16"/>
        <v>0</v>
      </c>
    </row>
    <row r="132" spans="1:13" x14ac:dyDescent="0.3">
      <c r="I132">
        <f t="shared" si="15"/>
        <v>0</v>
      </c>
      <c r="J132">
        <f t="shared" si="16"/>
        <v>0</v>
      </c>
    </row>
    <row r="133" spans="1:13" x14ac:dyDescent="0.3">
      <c r="I133">
        <f t="shared" si="15"/>
        <v>0</v>
      </c>
      <c r="J133">
        <f t="shared" si="16"/>
        <v>0</v>
      </c>
    </row>
    <row r="135" spans="1:13" x14ac:dyDescent="0.3">
      <c r="B135" t="s">
        <v>295</v>
      </c>
      <c r="C135" t="s">
        <v>305</v>
      </c>
      <c r="D135">
        <f>D107+D98+D94+D75+D112</f>
        <v>0</v>
      </c>
      <c r="E135" t="s">
        <v>10</v>
      </c>
      <c r="F135">
        <f>F107+F98+F94+F75+F112</f>
        <v>0</v>
      </c>
      <c r="G135" t="s">
        <v>536</v>
      </c>
      <c r="H135">
        <f>SUM(H74:H134)</f>
        <v>0</v>
      </c>
      <c r="I135">
        <f>SUM(I74:I134)</f>
        <v>0</v>
      </c>
      <c r="J135">
        <f>SUM(J74:J134)</f>
        <v>0</v>
      </c>
      <c r="L135">
        <f t="shared" ref="L135:M135" si="17">SUM(L74:L134)</f>
        <v>0</v>
      </c>
      <c r="M135">
        <f t="shared" si="17"/>
        <v>0</v>
      </c>
    </row>
    <row r="136" spans="1:13" x14ac:dyDescent="0.3">
      <c r="G136" t="s">
        <v>457</v>
      </c>
      <c r="H136">
        <f>H73+H135</f>
        <v>0</v>
      </c>
      <c r="I136">
        <f t="shared" ref="I136:J136" si="18">I73+I135</f>
        <v>0</v>
      </c>
      <c r="J136">
        <f t="shared" si="18"/>
        <v>0</v>
      </c>
      <c r="L136">
        <f>L73+L135</f>
        <v>0</v>
      </c>
      <c r="M136">
        <f>M73+M135</f>
        <v>0</v>
      </c>
    </row>
    <row r="139" spans="1:13" ht="23.25" customHeight="1" x14ac:dyDescent="0.3">
      <c r="A139" t="s">
        <v>671</v>
      </c>
      <c r="F139" t="s">
        <v>1143</v>
      </c>
    </row>
    <row r="140" spans="1:13" x14ac:dyDescent="0.3">
      <c r="D140" t="s">
        <v>131</v>
      </c>
      <c r="F140" t="s">
        <v>132</v>
      </c>
    </row>
    <row r="142" spans="1:13" ht="23.25" customHeight="1" x14ac:dyDescent="0.3">
      <c r="A142" t="s">
        <v>133</v>
      </c>
      <c r="F142" t="s">
        <v>1144</v>
      </c>
    </row>
    <row r="143" spans="1:13" x14ac:dyDescent="0.3">
      <c r="D143" t="s">
        <v>131</v>
      </c>
      <c r="F143" t="s">
        <v>132</v>
      </c>
    </row>
    <row r="145" spans="2:2" x14ac:dyDescent="0.3">
      <c r="B145" t="s">
        <v>1046</v>
      </c>
    </row>
    <row r="146" spans="2:2" x14ac:dyDescent="0.3">
      <c r="B146" t="s">
        <v>1039</v>
      </c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9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5">
    <tabColor rgb="FFFF99FF"/>
    <pageSetUpPr fitToPage="1"/>
  </sheetPr>
  <dimension ref="A1:M163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4" width="17" customWidth="1"/>
    <col min="5" max="5" width="16.6640625" customWidth="1"/>
    <col min="6" max="6" width="31.109375" customWidth="1"/>
    <col min="7" max="7" width="26.88671875" customWidth="1"/>
    <col min="8" max="9" width="23.109375" customWidth="1"/>
    <col min="10" max="10" width="34.5546875" customWidth="1"/>
    <col min="11" max="11" width="16.5546875" customWidth="1"/>
    <col min="12" max="13" width="21.88671875" customWidth="1"/>
    <col min="257" max="257" width="8.109375" customWidth="1"/>
    <col min="258" max="258" width="85.109375" customWidth="1"/>
    <col min="259" max="259" width="27.88671875" customWidth="1"/>
    <col min="260" max="260" width="31.44140625" customWidth="1"/>
    <col min="261" max="261" width="28.109375" customWidth="1"/>
    <col min="262" max="262" width="31.109375" customWidth="1"/>
    <col min="263" max="265" width="16.6640625" customWidth="1"/>
    <col min="266" max="266" width="17.5546875" customWidth="1"/>
    <col min="513" max="513" width="8.109375" customWidth="1"/>
    <col min="514" max="514" width="85.109375" customWidth="1"/>
    <col min="515" max="515" width="27.88671875" customWidth="1"/>
    <col min="516" max="516" width="31.44140625" customWidth="1"/>
    <col min="517" max="517" width="28.109375" customWidth="1"/>
    <col min="518" max="518" width="31.109375" customWidth="1"/>
    <col min="519" max="521" width="16.6640625" customWidth="1"/>
    <col min="522" max="522" width="17.5546875" customWidth="1"/>
    <col min="769" max="769" width="8.109375" customWidth="1"/>
    <col min="770" max="770" width="85.109375" customWidth="1"/>
    <col min="771" max="771" width="27.88671875" customWidth="1"/>
    <col min="772" max="772" width="31.44140625" customWidth="1"/>
    <col min="773" max="773" width="28.109375" customWidth="1"/>
    <col min="774" max="774" width="31.109375" customWidth="1"/>
    <col min="775" max="777" width="16.6640625" customWidth="1"/>
    <col min="778" max="778" width="17.5546875" customWidth="1"/>
    <col min="1025" max="1025" width="8.109375" customWidth="1"/>
    <col min="1026" max="1026" width="85.109375" customWidth="1"/>
    <col min="1027" max="1027" width="27.88671875" customWidth="1"/>
    <col min="1028" max="1028" width="31.44140625" customWidth="1"/>
    <col min="1029" max="1029" width="28.109375" customWidth="1"/>
    <col min="1030" max="1030" width="31.109375" customWidth="1"/>
    <col min="1031" max="1033" width="16.6640625" customWidth="1"/>
    <col min="1034" max="1034" width="17.5546875" customWidth="1"/>
    <col min="1281" max="1281" width="8.109375" customWidth="1"/>
    <col min="1282" max="1282" width="85.109375" customWidth="1"/>
    <col min="1283" max="1283" width="27.88671875" customWidth="1"/>
    <col min="1284" max="1284" width="31.44140625" customWidth="1"/>
    <col min="1285" max="1285" width="28.109375" customWidth="1"/>
    <col min="1286" max="1286" width="31.109375" customWidth="1"/>
    <col min="1287" max="1289" width="16.6640625" customWidth="1"/>
    <col min="1290" max="1290" width="17.5546875" customWidth="1"/>
    <col min="1537" max="1537" width="8.109375" customWidth="1"/>
    <col min="1538" max="1538" width="85.109375" customWidth="1"/>
    <col min="1539" max="1539" width="27.88671875" customWidth="1"/>
    <col min="1540" max="1540" width="31.44140625" customWidth="1"/>
    <col min="1541" max="1541" width="28.109375" customWidth="1"/>
    <col min="1542" max="1542" width="31.109375" customWidth="1"/>
    <col min="1543" max="1545" width="16.6640625" customWidth="1"/>
    <col min="1546" max="1546" width="17.5546875" customWidth="1"/>
    <col min="1793" max="1793" width="8.109375" customWidth="1"/>
    <col min="1794" max="1794" width="85.109375" customWidth="1"/>
    <col min="1795" max="1795" width="27.88671875" customWidth="1"/>
    <col min="1796" max="1796" width="31.44140625" customWidth="1"/>
    <col min="1797" max="1797" width="28.109375" customWidth="1"/>
    <col min="1798" max="1798" width="31.109375" customWidth="1"/>
    <col min="1799" max="1801" width="16.6640625" customWidth="1"/>
    <col min="1802" max="1802" width="17.5546875" customWidth="1"/>
    <col min="2049" max="2049" width="8.109375" customWidth="1"/>
    <col min="2050" max="2050" width="85.109375" customWidth="1"/>
    <col min="2051" max="2051" width="27.88671875" customWidth="1"/>
    <col min="2052" max="2052" width="31.44140625" customWidth="1"/>
    <col min="2053" max="2053" width="28.109375" customWidth="1"/>
    <col min="2054" max="2054" width="31.109375" customWidth="1"/>
    <col min="2055" max="2057" width="16.6640625" customWidth="1"/>
    <col min="2058" max="2058" width="17.5546875" customWidth="1"/>
    <col min="2305" max="2305" width="8.109375" customWidth="1"/>
    <col min="2306" max="2306" width="85.109375" customWidth="1"/>
    <col min="2307" max="2307" width="27.88671875" customWidth="1"/>
    <col min="2308" max="2308" width="31.44140625" customWidth="1"/>
    <col min="2309" max="2309" width="28.109375" customWidth="1"/>
    <col min="2310" max="2310" width="31.109375" customWidth="1"/>
    <col min="2311" max="2313" width="16.6640625" customWidth="1"/>
    <col min="2314" max="2314" width="17.5546875" customWidth="1"/>
    <col min="2561" max="2561" width="8.109375" customWidth="1"/>
    <col min="2562" max="2562" width="85.109375" customWidth="1"/>
    <col min="2563" max="2563" width="27.88671875" customWidth="1"/>
    <col min="2564" max="2564" width="31.44140625" customWidth="1"/>
    <col min="2565" max="2565" width="28.109375" customWidth="1"/>
    <col min="2566" max="2566" width="31.109375" customWidth="1"/>
    <col min="2567" max="2569" width="16.6640625" customWidth="1"/>
    <col min="2570" max="2570" width="17.5546875" customWidth="1"/>
    <col min="2817" max="2817" width="8.109375" customWidth="1"/>
    <col min="2818" max="2818" width="85.109375" customWidth="1"/>
    <col min="2819" max="2819" width="27.88671875" customWidth="1"/>
    <col min="2820" max="2820" width="31.44140625" customWidth="1"/>
    <col min="2821" max="2821" width="28.109375" customWidth="1"/>
    <col min="2822" max="2822" width="31.109375" customWidth="1"/>
    <col min="2823" max="2825" width="16.6640625" customWidth="1"/>
    <col min="2826" max="2826" width="17.5546875" customWidth="1"/>
    <col min="3073" max="3073" width="8.109375" customWidth="1"/>
    <col min="3074" max="3074" width="85.109375" customWidth="1"/>
    <col min="3075" max="3075" width="27.88671875" customWidth="1"/>
    <col min="3076" max="3076" width="31.44140625" customWidth="1"/>
    <col min="3077" max="3077" width="28.109375" customWidth="1"/>
    <col min="3078" max="3078" width="31.109375" customWidth="1"/>
    <col min="3079" max="3081" width="16.6640625" customWidth="1"/>
    <col min="3082" max="3082" width="17.5546875" customWidth="1"/>
    <col min="3329" max="3329" width="8.109375" customWidth="1"/>
    <col min="3330" max="3330" width="85.109375" customWidth="1"/>
    <col min="3331" max="3331" width="27.88671875" customWidth="1"/>
    <col min="3332" max="3332" width="31.44140625" customWidth="1"/>
    <col min="3333" max="3333" width="28.109375" customWidth="1"/>
    <col min="3334" max="3334" width="31.109375" customWidth="1"/>
    <col min="3335" max="3337" width="16.6640625" customWidth="1"/>
    <col min="3338" max="3338" width="17.5546875" customWidth="1"/>
    <col min="3585" max="3585" width="8.109375" customWidth="1"/>
    <col min="3586" max="3586" width="85.109375" customWidth="1"/>
    <col min="3587" max="3587" width="27.88671875" customWidth="1"/>
    <col min="3588" max="3588" width="31.44140625" customWidth="1"/>
    <col min="3589" max="3589" width="28.109375" customWidth="1"/>
    <col min="3590" max="3590" width="31.109375" customWidth="1"/>
    <col min="3591" max="3593" width="16.6640625" customWidth="1"/>
    <col min="3594" max="3594" width="17.5546875" customWidth="1"/>
    <col min="3841" max="3841" width="8.109375" customWidth="1"/>
    <col min="3842" max="3842" width="85.109375" customWidth="1"/>
    <col min="3843" max="3843" width="27.88671875" customWidth="1"/>
    <col min="3844" max="3844" width="31.44140625" customWidth="1"/>
    <col min="3845" max="3845" width="28.109375" customWidth="1"/>
    <col min="3846" max="3846" width="31.109375" customWidth="1"/>
    <col min="3847" max="3849" width="16.6640625" customWidth="1"/>
    <col min="3850" max="3850" width="17.5546875" customWidth="1"/>
    <col min="4097" max="4097" width="8.109375" customWidth="1"/>
    <col min="4098" max="4098" width="85.109375" customWidth="1"/>
    <col min="4099" max="4099" width="27.88671875" customWidth="1"/>
    <col min="4100" max="4100" width="31.44140625" customWidth="1"/>
    <col min="4101" max="4101" width="28.109375" customWidth="1"/>
    <col min="4102" max="4102" width="31.109375" customWidth="1"/>
    <col min="4103" max="4105" width="16.6640625" customWidth="1"/>
    <col min="4106" max="4106" width="17.5546875" customWidth="1"/>
    <col min="4353" max="4353" width="8.109375" customWidth="1"/>
    <col min="4354" max="4354" width="85.109375" customWidth="1"/>
    <col min="4355" max="4355" width="27.88671875" customWidth="1"/>
    <col min="4356" max="4356" width="31.44140625" customWidth="1"/>
    <col min="4357" max="4357" width="28.109375" customWidth="1"/>
    <col min="4358" max="4358" width="31.109375" customWidth="1"/>
    <col min="4359" max="4361" width="16.6640625" customWidth="1"/>
    <col min="4362" max="4362" width="17.5546875" customWidth="1"/>
    <col min="4609" max="4609" width="8.109375" customWidth="1"/>
    <col min="4610" max="4610" width="85.109375" customWidth="1"/>
    <col min="4611" max="4611" width="27.88671875" customWidth="1"/>
    <col min="4612" max="4612" width="31.44140625" customWidth="1"/>
    <col min="4613" max="4613" width="28.109375" customWidth="1"/>
    <col min="4614" max="4614" width="31.109375" customWidth="1"/>
    <col min="4615" max="4617" width="16.6640625" customWidth="1"/>
    <col min="4618" max="4618" width="17.5546875" customWidth="1"/>
    <col min="4865" max="4865" width="8.109375" customWidth="1"/>
    <col min="4866" max="4866" width="85.109375" customWidth="1"/>
    <col min="4867" max="4867" width="27.88671875" customWidth="1"/>
    <col min="4868" max="4868" width="31.44140625" customWidth="1"/>
    <col min="4869" max="4869" width="28.109375" customWidth="1"/>
    <col min="4870" max="4870" width="31.109375" customWidth="1"/>
    <col min="4871" max="4873" width="16.6640625" customWidth="1"/>
    <col min="4874" max="4874" width="17.5546875" customWidth="1"/>
    <col min="5121" max="5121" width="8.109375" customWidth="1"/>
    <col min="5122" max="5122" width="85.109375" customWidth="1"/>
    <col min="5123" max="5123" width="27.88671875" customWidth="1"/>
    <col min="5124" max="5124" width="31.44140625" customWidth="1"/>
    <col min="5125" max="5125" width="28.109375" customWidth="1"/>
    <col min="5126" max="5126" width="31.109375" customWidth="1"/>
    <col min="5127" max="5129" width="16.6640625" customWidth="1"/>
    <col min="5130" max="5130" width="17.5546875" customWidth="1"/>
    <col min="5377" max="5377" width="8.109375" customWidth="1"/>
    <col min="5378" max="5378" width="85.109375" customWidth="1"/>
    <col min="5379" max="5379" width="27.88671875" customWidth="1"/>
    <col min="5380" max="5380" width="31.44140625" customWidth="1"/>
    <col min="5381" max="5381" width="28.109375" customWidth="1"/>
    <col min="5382" max="5382" width="31.109375" customWidth="1"/>
    <col min="5383" max="5385" width="16.6640625" customWidth="1"/>
    <col min="5386" max="5386" width="17.5546875" customWidth="1"/>
    <col min="5633" max="5633" width="8.109375" customWidth="1"/>
    <col min="5634" max="5634" width="85.109375" customWidth="1"/>
    <col min="5635" max="5635" width="27.88671875" customWidth="1"/>
    <col min="5636" max="5636" width="31.44140625" customWidth="1"/>
    <col min="5637" max="5637" width="28.109375" customWidth="1"/>
    <col min="5638" max="5638" width="31.109375" customWidth="1"/>
    <col min="5639" max="5641" width="16.6640625" customWidth="1"/>
    <col min="5642" max="5642" width="17.5546875" customWidth="1"/>
    <col min="5889" max="5889" width="8.109375" customWidth="1"/>
    <col min="5890" max="5890" width="85.109375" customWidth="1"/>
    <col min="5891" max="5891" width="27.88671875" customWidth="1"/>
    <col min="5892" max="5892" width="31.44140625" customWidth="1"/>
    <col min="5893" max="5893" width="28.109375" customWidth="1"/>
    <col min="5894" max="5894" width="31.109375" customWidth="1"/>
    <col min="5895" max="5897" width="16.6640625" customWidth="1"/>
    <col min="5898" max="5898" width="17.5546875" customWidth="1"/>
    <col min="6145" max="6145" width="8.109375" customWidth="1"/>
    <col min="6146" max="6146" width="85.109375" customWidth="1"/>
    <col min="6147" max="6147" width="27.88671875" customWidth="1"/>
    <col min="6148" max="6148" width="31.44140625" customWidth="1"/>
    <col min="6149" max="6149" width="28.109375" customWidth="1"/>
    <col min="6150" max="6150" width="31.109375" customWidth="1"/>
    <col min="6151" max="6153" width="16.6640625" customWidth="1"/>
    <col min="6154" max="6154" width="17.5546875" customWidth="1"/>
    <col min="6401" max="6401" width="8.109375" customWidth="1"/>
    <col min="6402" max="6402" width="85.109375" customWidth="1"/>
    <col min="6403" max="6403" width="27.88671875" customWidth="1"/>
    <col min="6404" max="6404" width="31.44140625" customWidth="1"/>
    <col min="6405" max="6405" width="28.109375" customWidth="1"/>
    <col min="6406" max="6406" width="31.109375" customWidth="1"/>
    <col min="6407" max="6409" width="16.6640625" customWidth="1"/>
    <col min="6410" max="6410" width="17.5546875" customWidth="1"/>
    <col min="6657" max="6657" width="8.109375" customWidth="1"/>
    <col min="6658" max="6658" width="85.109375" customWidth="1"/>
    <col min="6659" max="6659" width="27.88671875" customWidth="1"/>
    <col min="6660" max="6660" width="31.44140625" customWidth="1"/>
    <col min="6661" max="6661" width="28.109375" customWidth="1"/>
    <col min="6662" max="6662" width="31.109375" customWidth="1"/>
    <col min="6663" max="6665" width="16.6640625" customWidth="1"/>
    <col min="6666" max="6666" width="17.5546875" customWidth="1"/>
    <col min="6913" max="6913" width="8.109375" customWidth="1"/>
    <col min="6914" max="6914" width="85.109375" customWidth="1"/>
    <col min="6915" max="6915" width="27.88671875" customWidth="1"/>
    <col min="6916" max="6916" width="31.44140625" customWidth="1"/>
    <col min="6917" max="6917" width="28.109375" customWidth="1"/>
    <col min="6918" max="6918" width="31.109375" customWidth="1"/>
    <col min="6919" max="6921" width="16.6640625" customWidth="1"/>
    <col min="6922" max="6922" width="17.5546875" customWidth="1"/>
    <col min="7169" max="7169" width="8.109375" customWidth="1"/>
    <col min="7170" max="7170" width="85.109375" customWidth="1"/>
    <col min="7171" max="7171" width="27.88671875" customWidth="1"/>
    <col min="7172" max="7172" width="31.44140625" customWidth="1"/>
    <col min="7173" max="7173" width="28.109375" customWidth="1"/>
    <col min="7174" max="7174" width="31.109375" customWidth="1"/>
    <col min="7175" max="7177" width="16.6640625" customWidth="1"/>
    <col min="7178" max="7178" width="17.5546875" customWidth="1"/>
    <col min="7425" max="7425" width="8.109375" customWidth="1"/>
    <col min="7426" max="7426" width="85.109375" customWidth="1"/>
    <col min="7427" max="7427" width="27.88671875" customWidth="1"/>
    <col min="7428" max="7428" width="31.44140625" customWidth="1"/>
    <col min="7429" max="7429" width="28.109375" customWidth="1"/>
    <col min="7430" max="7430" width="31.109375" customWidth="1"/>
    <col min="7431" max="7433" width="16.6640625" customWidth="1"/>
    <col min="7434" max="7434" width="17.5546875" customWidth="1"/>
    <col min="7681" max="7681" width="8.109375" customWidth="1"/>
    <col min="7682" max="7682" width="85.109375" customWidth="1"/>
    <col min="7683" max="7683" width="27.88671875" customWidth="1"/>
    <col min="7684" max="7684" width="31.44140625" customWidth="1"/>
    <col min="7685" max="7685" width="28.109375" customWidth="1"/>
    <col min="7686" max="7686" width="31.109375" customWidth="1"/>
    <col min="7687" max="7689" width="16.6640625" customWidth="1"/>
    <col min="7690" max="7690" width="17.5546875" customWidth="1"/>
    <col min="7937" max="7937" width="8.109375" customWidth="1"/>
    <col min="7938" max="7938" width="85.109375" customWidth="1"/>
    <col min="7939" max="7939" width="27.88671875" customWidth="1"/>
    <col min="7940" max="7940" width="31.44140625" customWidth="1"/>
    <col min="7941" max="7941" width="28.109375" customWidth="1"/>
    <col min="7942" max="7942" width="31.109375" customWidth="1"/>
    <col min="7943" max="7945" width="16.6640625" customWidth="1"/>
    <col min="7946" max="7946" width="17.5546875" customWidth="1"/>
    <col min="8193" max="8193" width="8.109375" customWidth="1"/>
    <col min="8194" max="8194" width="85.109375" customWidth="1"/>
    <col min="8195" max="8195" width="27.88671875" customWidth="1"/>
    <col min="8196" max="8196" width="31.44140625" customWidth="1"/>
    <col min="8197" max="8197" width="28.109375" customWidth="1"/>
    <col min="8198" max="8198" width="31.109375" customWidth="1"/>
    <col min="8199" max="8201" width="16.6640625" customWidth="1"/>
    <col min="8202" max="8202" width="17.5546875" customWidth="1"/>
    <col min="8449" max="8449" width="8.109375" customWidth="1"/>
    <col min="8450" max="8450" width="85.109375" customWidth="1"/>
    <col min="8451" max="8451" width="27.88671875" customWidth="1"/>
    <col min="8452" max="8452" width="31.44140625" customWidth="1"/>
    <col min="8453" max="8453" width="28.109375" customWidth="1"/>
    <col min="8454" max="8454" width="31.109375" customWidth="1"/>
    <col min="8455" max="8457" width="16.6640625" customWidth="1"/>
    <col min="8458" max="8458" width="17.5546875" customWidth="1"/>
    <col min="8705" max="8705" width="8.109375" customWidth="1"/>
    <col min="8706" max="8706" width="85.109375" customWidth="1"/>
    <col min="8707" max="8707" width="27.88671875" customWidth="1"/>
    <col min="8708" max="8708" width="31.44140625" customWidth="1"/>
    <col min="8709" max="8709" width="28.109375" customWidth="1"/>
    <col min="8710" max="8710" width="31.109375" customWidth="1"/>
    <col min="8711" max="8713" width="16.6640625" customWidth="1"/>
    <col min="8714" max="8714" width="17.5546875" customWidth="1"/>
    <col min="8961" max="8961" width="8.109375" customWidth="1"/>
    <col min="8962" max="8962" width="85.109375" customWidth="1"/>
    <col min="8963" max="8963" width="27.88671875" customWidth="1"/>
    <col min="8964" max="8964" width="31.44140625" customWidth="1"/>
    <col min="8965" max="8965" width="28.109375" customWidth="1"/>
    <col min="8966" max="8966" width="31.109375" customWidth="1"/>
    <col min="8967" max="8969" width="16.6640625" customWidth="1"/>
    <col min="8970" max="8970" width="17.5546875" customWidth="1"/>
    <col min="9217" max="9217" width="8.109375" customWidth="1"/>
    <col min="9218" max="9218" width="85.109375" customWidth="1"/>
    <col min="9219" max="9219" width="27.88671875" customWidth="1"/>
    <col min="9220" max="9220" width="31.44140625" customWidth="1"/>
    <col min="9221" max="9221" width="28.109375" customWidth="1"/>
    <col min="9222" max="9222" width="31.109375" customWidth="1"/>
    <col min="9223" max="9225" width="16.6640625" customWidth="1"/>
    <col min="9226" max="9226" width="17.5546875" customWidth="1"/>
    <col min="9473" max="9473" width="8.109375" customWidth="1"/>
    <col min="9474" max="9474" width="85.109375" customWidth="1"/>
    <col min="9475" max="9475" width="27.88671875" customWidth="1"/>
    <col min="9476" max="9476" width="31.44140625" customWidth="1"/>
    <col min="9477" max="9477" width="28.109375" customWidth="1"/>
    <col min="9478" max="9478" width="31.109375" customWidth="1"/>
    <col min="9479" max="9481" width="16.6640625" customWidth="1"/>
    <col min="9482" max="9482" width="17.5546875" customWidth="1"/>
    <col min="9729" max="9729" width="8.109375" customWidth="1"/>
    <col min="9730" max="9730" width="85.109375" customWidth="1"/>
    <col min="9731" max="9731" width="27.88671875" customWidth="1"/>
    <col min="9732" max="9732" width="31.44140625" customWidth="1"/>
    <col min="9733" max="9733" width="28.109375" customWidth="1"/>
    <col min="9734" max="9734" width="31.109375" customWidth="1"/>
    <col min="9735" max="9737" width="16.6640625" customWidth="1"/>
    <col min="9738" max="9738" width="17.5546875" customWidth="1"/>
    <col min="9985" max="9985" width="8.109375" customWidth="1"/>
    <col min="9986" max="9986" width="85.109375" customWidth="1"/>
    <col min="9987" max="9987" width="27.88671875" customWidth="1"/>
    <col min="9988" max="9988" width="31.44140625" customWidth="1"/>
    <col min="9989" max="9989" width="28.109375" customWidth="1"/>
    <col min="9990" max="9990" width="31.109375" customWidth="1"/>
    <col min="9991" max="9993" width="16.6640625" customWidth="1"/>
    <col min="9994" max="9994" width="17.5546875" customWidth="1"/>
    <col min="10241" max="10241" width="8.109375" customWidth="1"/>
    <col min="10242" max="10242" width="85.109375" customWidth="1"/>
    <col min="10243" max="10243" width="27.88671875" customWidth="1"/>
    <col min="10244" max="10244" width="31.44140625" customWidth="1"/>
    <col min="10245" max="10245" width="28.109375" customWidth="1"/>
    <col min="10246" max="10246" width="31.109375" customWidth="1"/>
    <col min="10247" max="10249" width="16.6640625" customWidth="1"/>
    <col min="10250" max="10250" width="17.5546875" customWidth="1"/>
    <col min="10497" max="10497" width="8.109375" customWidth="1"/>
    <col min="10498" max="10498" width="85.109375" customWidth="1"/>
    <col min="10499" max="10499" width="27.88671875" customWidth="1"/>
    <col min="10500" max="10500" width="31.44140625" customWidth="1"/>
    <col min="10501" max="10501" width="28.109375" customWidth="1"/>
    <col min="10502" max="10502" width="31.109375" customWidth="1"/>
    <col min="10503" max="10505" width="16.6640625" customWidth="1"/>
    <col min="10506" max="10506" width="17.5546875" customWidth="1"/>
    <col min="10753" max="10753" width="8.109375" customWidth="1"/>
    <col min="10754" max="10754" width="85.109375" customWidth="1"/>
    <col min="10755" max="10755" width="27.88671875" customWidth="1"/>
    <col min="10756" max="10756" width="31.44140625" customWidth="1"/>
    <col min="10757" max="10757" width="28.109375" customWidth="1"/>
    <col min="10758" max="10758" width="31.109375" customWidth="1"/>
    <col min="10759" max="10761" width="16.6640625" customWidth="1"/>
    <col min="10762" max="10762" width="17.5546875" customWidth="1"/>
    <col min="11009" max="11009" width="8.109375" customWidth="1"/>
    <col min="11010" max="11010" width="85.109375" customWidth="1"/>
    <col min="11011" max="11011" width="27.88671875" customWidth="1"/>
    <col min="11012" max="11012" width="31.44140625" customWidth="1"/>
    <col min="11013" max="11013" width="28.109375" customWidth="1"/>
    <col min="11014" max="11014" width="31.109375" customWidth="1"/>
    <col min="11015" max="11017" width="16.6640625" customWidth="1"/>
    <col min="11018" max="11018" width="17.5546875" customWidth="1"/>
    <col min="11265" max="11265" width="8.109375" customWidth="1"/>
    <col min="11266" max="11266" width="85.109375" customWidth="1"/>
    <col min="11267" max="11267" width="27.88671875" customWidth="1"/>
    <col min="11268" max="11268" width="31.44140625" customWidth="1"/>
    <col min="11269" max="11269" width="28.109375" customWidth="1"/>
    <col min="11270" max="11270" width="31.109375" customWidth="1"/>
    <col min="11271" max="11273" width="16.6640625" customWidth="1"/>
    <col min="11274" max="11274" width="17.5546875" customWidth="1"/>
    <col min="11521" max="11521" width="8.109375" customWidth="1"/>
    <col min="11522" max="11522" width="85.109375" customWidth="1"/>
    <col min="11523" max="11523" width="27.88671875" customWidth="1"/>
    <col min="11524" max="11524" width="31.44140625" customWidth="1"/>
    <col min="11525" max="11525" width="28.109375" customWidth="1"/>
    <col min="11526" max="11526" width="31.109375" customWidth="1"/>
    <col min="11527" max="11529" width="16.6640625" customWidth="1"/>
    <col min="11530" max="11530" width="17.5546875" customWidth="1"/>
    <col min="11777" max="11777" width="8.109375" customWidth="1"/>
    <col min="11778" max="11778" width="85.109375" customWidth="1"/>
    <col min="11779" max="11779" width="27.88671875" customWidth="1"/>
    <col min="11780" max="11780" width="31.44140625" customWidth="1"/>
    <col min="11781" max="11781" width="28.109375" customWidth="1"/>
    <col min="11782" max="11782" width="31.109375" customWidth="1"/>
    <col min="11783" max="11785" width="16.6640625" customWidth="1"/>
    <col min="11786" max="11786" width="17.5546875" customWidth="1"/>
    <col min="12033" max="12033" width="8.109375" customWidth="1"/>
    <col min="12034" max="12034" width="85.109375" customWidth="1"/>
    <col min="12035" max="12035" width="27.88671875" customWidth="1"/>
    <col min="12036" max="12036" width="31.44140625" customWidth="1"/>
    <col min="12037" max="12037" width="28.109375" customWidth="1"/>
    <col min="12038" max="12038" width="31.109375" customWidth="1"/>
    <col min="12039" max="12041" width="16.6640625" customWidth="1"/>
    <col min="12042" max="12042" width="17.5546875" customWidth="1"/>
    <col min="12289" max="12289" width="8.109375" customWidth="1"/>
    <col min="12290" max="12290" width="85.109375" customWidth="1"/>
    <col min="12291" max="12291" width="27.88671875" customWidth="1"/>
    <col min="12292" max="12292" width="31.44140625" customWidth="1"/>
    <col min="12293" max="12293" width="28.109375" customWidth="1"/>
    <col min="12294" max="12294" width="31.109375" customWidth="1"/>
    <col min="12295" max="12297" width="16.6640625" customWidth="1"/>
    <col min="12298" max="12298" width="17.5546875" customWidth="1"/>
    <col min="12545" max="12545" width="8.109375" customWidth="1"/>
    <col min="12546" max="12546" width="85.109375" customWidth="1"/>
    <col min="12547" max="12547" width="27.88671875" customWidth="1"/>
    <col min="12548" max="12548" width="31.44140625" customWidth="1"/>
    <col min="12549" max="12549" width="28.109375" customWidth="1"/>
    <col min="12550" max="12550" width="31.109375" customWidth="1"/>
    <col min="12551" max="12553" width="16.6640625" customWidth="1"/>
    <col min="12554" max="12554" width="17.5546875" customWidth="1"/>
    <col min="12801" max="12801" width="8.109375" customWidth="1"/>
    <col min="12802" max="12802" width="85.109375" customWidth="1"/>
    <col min="12803" max="12803" width="27.88671875" customWidth="1"/>
    <col min="12804" max="12804" width="31.44140625" customWidth="1"/>
    <col min="12805" max="12805" width="28.109375" customWidth="1"/>
    <col min="12806" max="12806" width="31.109375" customWidth="1"/>
    <col min="12807" max="12809" width="16.6640625" customWidth="1"/>
    <col min="12810" max="12810" width="17.5546875" customWidth="1"/>
    <col min="13057" max="13057" width="8.109375" customWidth="1"/>
    <col min="13058" max="13058" width="85.109375" customWidth="1"/>
    <col min="13059" max="13059" width="27.88671875" customWidth="1"/>
    <col min="13060" max="13060" width="31.44140625" customWidth="1"/>
    <col min="13061" max="13061" width="28.109375" customWidth="1"/>
    <col min="13062" max="13062" width="31.109375" customWidth="1"/>
    <col min="13063" max="13065" width="16.6640625" customWidth="1"/>
    <col min="13066" max="13066" width="17.5546875" customWidth="1"/>
    <col min="13313" max="13313" width="8.109375" customWidth="1"/>
    <col min="13314" max="13314" width="85.109375" customWidth="1"/>
    <col min="13315" max="13315" width="27.88671875" customWidth="1"/>
    <col min="13316" max="13316" width="31.44140625" customWidth="1"/>
    <col min="13317" max="13317" width="28.109375" customWidth="1"/>
    <col min="13318" max="13318" width="31.109375" customWidth="1"/>
    <col min="13319" max="13321" width="16.6640625" customWidth="1"/>
    <col min="13322" max="13322" width="17.5546875" customWidth="1"/>
    <col min="13569" max="13569" width="8.109375" customWidth="1"/>
    <col min="13570" max="13570" width="85.109375" customWidth="1"/>
    <col min="13571" max="13571" width="27.88671875" customWidth="1"/>
    <col min="13572" max="13572" width="31.44140625" customWidth="1"/>
    <col min="13573" max="13573" width="28.109375" customWidth="1"/>
    <col min="13574" max="13574" width="31.109375" customWidth="1"/>
    <col min="13575" max="13577" width="16.6640625" customWidth="1"/>
    <col min="13578" max="13578" width="17.5546875" customWidth="1"/>
    <col min="13825" max="13825" width="8.109375" customWidth="1"/>
    <col min="13826" max="13826" width="85.109375" customWidth="1"/>
    <col min="13827" max="13827" width="27.88671875" customWidth="1"/>
    <col min="13828" max="13828" width="31.44140625" customWidth="1"/>
    <col min="13829" max="13829" width="28.109375" customWidth="1"/>
    <col min="13830" max="13830" width="31.109375" customWidth="1"/>
    <col min="13831" max="13833" width="16.6640625" customWidth="1"/>
    <col min="13834" max="13834" width="17.5546875" customWidth="1"/>
    <col min="14081" max="14081" width="8.109375" customWidth="1"/>
    <col min="14082" max="14082" width="85.109375" customWidth="1"/>
    <col min="14083" max="14083" width="27.88671875" customWidth="1"/>
    <col min="14084" max="14084" width="31.44140625" customWidth="1"/>
    <col min="14085" max="14085" width="28.109375" customWidth="1"/>
    <col min="14086" max="14086" width="31.109375" customWidth="1"/>
    <col min="14087" max="14089" width="16.6640625" customWidth="1"/>
    <col min="14090" max="14090" width="17.5546875" customWidth="1"/>
    <col min="14337" max="14337" width="8.109375" customWidth="1"/>
    <col min="14338" max="14338" width="85.109375" customWidth="1"/>
    <col min="14339" max="14339" width="27.88671875" customWidth="1"/>
    <col min="14340" max="14340" width="31.44140625" customWidth="1"/>
    <col min="14341" max="14341" width="28.109375" customWidth="1"/>
    <col min="14342" max="14342" width="31.109375" customWidth="1"/>
    <col min="14343" max="14345" width="16.6640625" customWidth="1"/>
    <col min="14346" max="14346" width="17.5546875" customWidth="1"/>
    <col min="14593" max="14593" width="8.109375" customWidth="1"/>
    <col min="14594" max="14594" width="85.109375" customWidth="1"/>
    <col min="14595" max="14595" width="27.88671875" customWidth="1"/>
    <col min="14596" max="14596" width="31.44140625" customWidth="1"/>
    <col min="14597" max="14597" width="28.109375" customWidth="1"/>
    <col min="14598" max="14598" width="31.109375" customWidth="1"/>
    <col min="14599" max="14601" width="16.6640625" customWidth="1"/>
    <col min="14602" max="14602" width="17.5546875" customWidth="1"/>
    <col min="14849" max="14849" width="8.109375" customWidth="1"/>
    <col min="14850" max="14850" width="85.109375" customWidth="1"/>
    <col min="14851" max="14851" width="27.88671875" customWidth="1"/>
    <col min="14852" max="14852" width="31.44140625" customWidth="1"/>
    <col min="14853" max="14853" width="28.109375" customWidth="1"/>
    <col min="14854" max="14854" width="31.109375" customWidth="1"/>
    <col min="14855" max="14857" width="16.6640625" customWidth="1"/>
    <col min="14858" max="14858" width="17.5546875" customWidth="1"/>
    <col min="15105" max="15105" width="8.109375" customWidth="1"/>
    <col min="15106" max="15106" width="85.109375" customWidth="1"/>
    <col min="15107" max="15107" width="27.88671875" customWidth="1"/>
    <col min="15108" max="15108" width="31.44140625" customWidth="1"/>
    <col min="15109" max="15109" width="28.109375" customWidth="1"/>
    <col min="15110" max="15110" width="31.109375" customWidth="1"/>
    <col min="15111" max="15113" width="16.6640625" customWidth="1"/>
    <col min="15114" max="15114" width="17.5546875" customWidth="1"/>
    <col min="15361" max="15361" width="8.109375" customWidth="1"/>
    <col min="15362" max="15362" width="85.109375" customWidth="1"/>
    <col min="15363" max="15363" width="27.88671875" customWidth="1"/>
    <col min="15364" max="15364" width="31.44140625" customWidth="1"/>
    <col min="15365" max="15365" width="28.109375" customWidth="1"/>
    <col min="15366" max="15366" width="31.109375" customWidth="1"/>
    <col min="15367" max="15369" width="16.6640625" customWidth="1"/>
    <col min="15370" max="15370" width="17.5546875" customWidth="1"/>
    <col min="15617" max="15617" width="8.109375" customWidth="1"/>
    <col min="15618" max="15618" width="85.109375" customWidth="1"/>
    <col min="15619" max="15619" width="27.88671875" customWidth="1"/>
    <col min="15620" max="15620" width="31.44140625" customWidth="1"/>
    <col min="15621" max="15621" width="28.109375" customWidth="1"/>
    <col min="15622" max="15622" width="31.109375" customWidth="1"/>
    <col min="15623" max="15625" width="16.6640625" customWidth="1"/>
    <col min="15626" max="15626" width="17.5546875" customWidth="1"/>
    <col min="15873" max="15873" width="8.109375" customWidth="1"/>
    <col min="15874" max="15874" width="85.109375" customWidth="1"/>
    <col min="15875" max="15875" width="27.88671875" customWidth="1"/>
    <col min="15876" max="15876" width="31.44140625" customWidth="1"/>
    <col min="15877" max="15877" width="28.109375" customWidth="1"/>
    <col min="15878" max="15878" width="31.109375" customWidth="1"/>
    <col min="15879" max="15881" width="16.6640625" customWidth="1"/>
    <col min="15882" max="15882" width="17.5546875" customWidth="1"/>
    <col min="16129" max="16129" width="8.109375" customWidth="1"/>
    <col min="16130" max="16130" width="85.109375" customWidth="1"/>
    <col min="16131" max="16131" width="27.88671875" customWidth="1"/>
    <col min="16132" max="16132" width="31.44140625" customWidth="1"/>
    <col min="16133" max="16133" width="28.109375" customWidth="1"/>
    <col min="16134" max="16134" width="31.109375" customWidth="1"/>
    <col min="16135" max="16137" width="16.6640625" customWidth="1"/>
    <col min="16138" max="16138" width="17.5546875" customWidth="1"/>
  </cols>
  <sheetData>
    <row r="1" spans="1:13" x14ac:dyDescent="0.3">
      <c r="F1" t="s">
        <v>436</v>
      </c>
    </row>
    <row r="3" spans="1:13" ht="20.399999999999999" customHeight="1" x14ac:dyDescent="0.3">
      <c r="A3" s="1160" t="s">
        <v>588</v>
      </c>
      <c r="B3" s="1160"/>
      <c r="C3" s="1160"/>
      <c r="D3" s="1160"/>
      <c r="E3" s="1160"/>
      <c r="F3" s="1160"/>
    </row>
    <row r="4" spans="1:13" ht="27" customHeight="1" x14ac:dyDescent="0.3">
      <c r="A4" t="s">
        <v>1145</v>
      </c>
    </row>
    <row r="5" spans="1:13" ht="19.5" customHeight="1" x14ac:dyDescent="0.3">
      <c r="A5" t="s">
        <v>458</v>
      </c>
    </row>
    <row r="6" spans="1:13" ht="39.75" customHeight="1" x14ac:dyDescent="0.3">
      <c r="A6" s="1160" t="s">
        <v>612</v>
      </c>
      <c r="B6" s="1160"/>
      <c r="C6" s="1160"/>
      <c r="D6" s="1160"/>
      <c r="E6" s="1160"/>
    </row>
    <row r="7" spans="1:13" ht="17.25" customHeight="1" x14ac:dyDescent="0.3">
      <c r="A7" t="s">
        <v>281</v>
      </c>
    </row>
    <row r="9" spans="1:13" x14ac:dyDescent="0.3">
      <c r="A9" s="1160" t="s">
        <v>282</v>
      </c>
      <c r="B9" s="1160" t="s">
        <v>297</v>
      </c>
      <c r="C9" s="1160" t="s">
        <v>366</v>
      </c>
      <c r="D9" s="1160"/>
      <c r="E9" s="1160" t="s">
        <v>367</v>
      </c>
      <c r="F9" s="1160"/>
    </row>
    <row r="10" spans="1:13" x14ac:dyDescent="0.3">
      <c r="A10" s="1160"/>
      <c r="B10" s="1160"/>
      <c r="C10" t="s">
        <v>375</v>
      </c>
      <c r="D10" t="s">
        <v>376</v>
      </c>
      <c r="E10" t="s">
        <v>375</v>
      </c>
      <c r="F10" t="s">
        <v>376</v>
      </c>
    </row>
    <row r="11" spans="1:13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550</v>
      </c>
      <c r="J11" t="s">
        <v>551</v>
      </c>
      <c r="L11" t="s">
        <v>1017</v>
      </c>
    </row>
    <row r="12" spans="1:13" ht="21" customHeight="1" x14ac:dyDescent="0.3">
      <c r="A12" s="1160" t="s">
        <v>1040</v>
      </c>
      <c r="B12" s="1160"/>
      <c r="C12" s="1160"/>
      <c r="D12" s="1160"/>
      <c r="E12" s="1160"/>
      <c r="F12" s="1160"/>
      <c r="L12" t="s">
        <v>1012</v>
      </c>
      <c r="M12" t="s">
        <v>1013</v>
      </c>
    </row>
    <row r="13" spans="1:13" ht="21.6" customHeight="1" x14ac:dyDescent="0.3">
      <c r="A13">
        <v>1</v>
      </c>
      <c r="B13" t="s">
        <v>377</v>
      </c>
      <c r="C13" t="s">
        <v>305</v>
      </c>
      <c r="D13">
        <f>SUM(D14:D16)</f>
        <v>0</v>
      </c>
      <c r="E13" t="s">
        <v>305</v>
      </c>
      <c r="F13">
        <f>SUM(F14:F16)</f>
        <v>0</v>
      </c>
    </row>
    <row r="14" spans="1:13" x14ac:dyDescent="0.3">
      <c r="B14" t="s">
        <v>378</v>
      </c>
      <c r="I14">
        <f>F14-H14</f>
        <v>0</v>
      </c>
      <c r="J14">
        <f>F14-G14</f>
        <v>0</v>
      </c>
    </row>
    <row r="15" spans="1:13" x14ac:dyDescent="0.3">
      <c r="B15" t="s">
        <v>478</v>
      </c>
      <c r="I15">
        <f>F15-H15</f>
        <v>0</v>
      </c>
      <c r="J15">
        <f t="shared" ref="J15:J33" si="0">F15-G15</f>
        <v>0</v>
      </c>
    </row>
    <row r="16" spans="1:13" x14ac:dyDescent="0.3">
      <c r="I16">
        <f>F16-H16</f>
        <v>0</v>
      </c>
      <c r="J16">
        <f t="shared" si="0"/>
        <v>0</v>
      </c>
    </row>
    <row r="17" spans="1:10" ht="39.75" customHeight="1" x14ac:dyDescent="0.3">
      <c r="A17">
        <v>2</v>
      </c>
      <c r="B17" t="s">
        <v>379</v>
      </c>
      <c r="C17" t="s">
        <v>305</v>
      </c>
      <c r="D17">
        <f>SUM(D18:D20)</f>
        <v>0</v>
      </c>
      <c r="E17" t="s">
        <v>305</v>
      </c>
      <c r="F17">
        <f>SUM(F18:F20)</f>
        <v>0</v>
      </c>
    </row>
    <row r="18" spans="1:10" x14ac:dyDescent="0.3">
      <c r="B18" t="s">
        <v>199</v>
      </c>
      <c r="I18">
        <f>F18-H18</f>
        <v>0</v>
      </c>
      <c r="J18">
        <f t="shared" si="0"/>
        <v>0</v>
      </c>
    </row>
    <row r="19" spans="1:10" x14ac:dyDescent="0.3">
      <c r="I19">
        <f>F19-H19</f>
        <v>0</v>
      </c>
      <c r="J19">
        <f t="shared" si="0"/>
        <v>0</v>
      </c>
    </row>
    <row r="20" spans="1:10" x14ac:dyDescent="0.3">
      <c r="I20">
        <f>F20-H20</f>
        <v>0</v>
      </c>
      <c r="J20">
        <f t="shared" si="0"/>
        <v>0</v>
      </c>
    </row>
    <row r="21" spans="1:10" ht="21.6" customHeight="1" x14ac:dyDescent="0.3">
      <c r="A21">
        <v>3</v>
      </c>
      <c r="B21" t="s">
        <v>380</v>
      </c>
      <c r="C21" t="s">
        <v>305</v>
      </c>
      <c r="D21">
        <f>SUM(D22:D23)</f>
        <v>0</v>
      </c>
      <c r="E21" t="s">
        <v>305</v>
      </c>
      <c r="F21">
        <f>SUM(F22:F24)</f>
        <v>0</v>
      </c>
    </row>
    <row r="22" spans="1:10" x14ac:dyDescent="0.3">
      <c r="B22" t="s">
        <v>199</v>
      </c>
      <c r="I22">
        <f>F22-H22</f>
        <v>0</v>
      </c>
      <c r="J22">
        <f t="shared" si="0"/>
        <v>0</v>
      </c>
    </row>
    <row r="23" spans="1:10" x14ac:dyDescent="0.3">
      <c r="I23">
        <f>F23-H23</f>
        <v>0</v>
      </c>
      <c r="J23">
        <f t="shared" si="0"/>
        <v>0</v>
      </c>
    </row>
    <row r="24" spans="1:10" x14ac:dyDescent="0.3">
      <c r="I24">
        <f>F24-H24</f>
        <v>0</v>
      </c>
      <c r="J24">
        <f t="shared" si="0"/>
        <v>0</v>
      </c>
    </row>
    <row r="25" spans="1:10" ht="21.6" customHeight="1" x14ac:dyDescent="0.3">
      <c r="A25">
        <v>4</v>
      </c>
      <c r="B25" t="s">
        <v>381</v>
      </c>
      <c r="C25" t="s">
        <v>305</v>
      </c>
      <c r="D25">
        <f>SUM(D26:D59)</f>
        <v>0</v>
      </c>
      <c r="E25" t="s">
        <v>305</v>
      </c>
      <c r="F25">
        <f>SUM(F27:F80)</f>
        <v>0</v>
      </c>
    </row>
    <row r="26" spans="1:10" x14ac:dyDescent="0.3">
      <c r="B26" t="s">
        <v>199</v>
      </c>
      <c r="I26">
        <f t="shared" ref="I26:I33" si="1">F26-H26</f>
        <v>0</v>
      </c>
      <c r="J26">
        <f t="shared" si="0"/>
        <v>0</v>
      </c>
    </row>
    <row r="27" spans="1:10" x14ac:dyDescent="0.3">
      <c r="B27" t="s">
        <v>479</v>
      </c>
      <c r="I27">
        <f t="shared" si="1"/>
        <v>0</v>
      </c>
      <c r="J27">
        <f t="shared" si="0"/>
        <v>0</v>
      </c>
    </row>
    <row r="28" spans="1:10" x14ac:dyDescent="0.3">
      <c r="B28" t="s">
        <v>480</v>
      </c>
      <c r="I28">
        <f t="shared" si="1"/>
        <v>0</v>
      </c>
      <c r="J28">
        <f t="shared" si="0"/>
        <v>0</v>
      </c>
    </row>
    <row r="29" spans="1:10" x14ac:dyDescent="0.3">
      <c r="B29" t="s">
        <v>553</v>
      </c>
      <c r="I29">
        <f t="shared" si="1"/>
        <v>0</v>
      </c>
      <c r="J29">
        <f t="shared" si="0"/>
        <v>0</v>
      </c>
    </row>
    <row r="30" spans="1:10" x14ac:dyDescent="0.3">
      <c r="B30" t="s">
        <v>554</v>
      </c>
      <c r="I30">
        <f t="shared" si="1"/>
        <v>0</v>
      </c>
      <c r="J30">
        <f t="shared" si="0"/>
        <v>0</v>
      </c>
    </row>
    <row r="31" spans="1:10" x14ac:dyDescent="0.3">
      <c r="B31" t="s">
        <v>555</v>
      </c>
      <c r="I31">
        <f t="shared" si="1"/>
        <v>0</v>
      </c>
      <c r="J31">
        <f t="shared" si="0"/>
        <v>0</v>
      </c>
    </row>
    <row r="32" spans="1:10" x14ac:dyDescent="0.3">
      <c r="B32" t="s">
        <v>556</v>
      </c>
      <c r="I32">
        <f t="shared" si="1"/>
        <v>0</v>
      </c>
      <c r="J32">
        <f t="shared" si="0"/>
        <v>0</v>
      </c>
    </row>
    <row r="33" spans="2:10" x14ac:dyDescent="0.3">
      <c r="B33" t="s">
        <v>557</v>
      </c>
      <c r="I33">
        <f t="shared" si="1"/>
        <v>0</v>
      </c>
      <c r="J33">
        <f t="shared" si="0"/>
        <v>0</v>
      </c>
    </row>
    <row r="34" spans="2:10" x14ac:dyDescent="0.3">
      <c r="B34" t="s">
        <v>558</v>
      </c>
    </row>
    <row r="35" spans="2:10" x14ac:dyDescent="0.3">
      <c r="B35" t="s">
        <v>559</v>
      </c>
      <c r="I35">
        <f>F35-H35</f>
        <v>0</v>
      </c>
      <c r="J35">
        <f t="shared" ref="J35:J37" si="2">F35-G35</f>
        <v>0</v>
      </c>
    </row>
    <row r="36" spans="2:10" x14ac:dyDescent="0.3">
      <c r="B36" t="s">
        <v>560</v>
      </c>
      <c r="I36">
        <f>F36-H36</f>
        <v>0</v>
      </c>
      <c r="J36">
        <f t="shared" si="2"/>
        <v>0</v>
      </c>
    </row>
    <row r="37" spans="2:10" x14ac:dyDescent="0.3">
      <c r="B37" t="s">
        <v>561</v>
      </c>
      <c r="I37">
        <f>F37-H37</f>
        <v>0</v>
      </c>
      <c r="J37">
        <f t="shared" si="2"/>
        <v>0</v>
      </c>
    </row>
    <row r="38" spans="2:10" x14ac:dyDescent="0.3">
      <c r="B38" t="s">
        <v>562</v>
      </c>
    </row>
    <row r="39" spans="2:10" x14ac:dyDescent="0.3">
      <c r="B39" t="s">
        <v>563</v>
      </c>
      <c r="I39">
        <f t="shared" ref="I39:I46" si="3">F39-H39</f>
        <v>0</v>
      </c>
      <c r="J39">
        <f t="shared" ref="J39:J46" si="4">F39-G39</f>
        <v>0</v>
      </c>
    </row>
    <row r="40" spans="2:10" x14ac:dyDescent="0.3">
      <c r="B40" t="s">
        <v>564</v>
      </c>
      <c r="I40">
        <f t="shared" si="3"/>
        <v>0</v>
      </c>
      <c r="J40">
        <f t="shared" si="4"/>
        <v>0</v>
      </c>
    </row>
    <row r="41" spans="2:10" x14ac:dyDescent="0.3">
      <c r="B41" t="s">
        <v>565</v>
      </c>
      <c r="I41">
        <f t="shared" si="3"/>
        <v>0</v>
      </c>
      <c r="J41">
        <f t="shared" si="4"/>
        <v>0</v>
      </c>
    </row>
    <row r="42" spans="2:10" x14ac:dyDescent="0.3">
      <c r="B42" t="s">
        <v>566</v>
      </c>
      <c r="I42">
        <f t="shared" si="3"/>
        <v>0</v>
      </c>
      <c r="J42">
        <f t="shared" si="4"/>
        <v>0</v>
      </c>
    </row>
    <row r="43" spans="2:10" x14ac:dyDescent="0.3">
      <c r="B43" t="s">
        <v>567</v>
      </c>
      <c r="I43">
        <f t="shared" si="3"/>
        <v>0</v>
      </c>
      <c r="J43">
        <f t="shared" si="4"/>
        <v>0</v>
      </c>
    </row>
    <row r="44" spans="2:10" x14ac:dyDescent="0.3">
      <c r="B44" t="s">
        <v>568</v>
      </c>
      <c r="I44">
        <f t="shared" si="3"/>
        <v>0</v>
      </c>
      <c r="J44">
        <f t="shared" si="4"/>
        <v>0</v>
      </c>
    </row>
    <row r="45" spans="2:10" x14ac:dyDescent="0.3">
      <c r="B45" t="s">
        <v>481</v>
      </c>
      <c r="I45">
        <f t="shared" si="3"/>
        <v>0</v>
      </c>
      <c r="J45">
        <f t="shared" si="4"/>
        <v>0</v>
      </c>
    </row>
    <row r="46" spans="2:10" x14ac:dyDescent="0.3">
      <c r="B46" t="s">
        <v>482</v>
      </c>
      <c r="I46">
        <f t="shared" si="3"/>
        <v>0</v>
      </c>
      <c r="J46">
        <f t="shared" si="4"/>
        <v>0</v>
      </c>
    </row>
    <row r="47" spans="2:10" x14ac:dyDescent="0.3">
      <c r="B47" t="s">
        <v>483</v>
      </c>
    </row>
    <row r="48" spans="2:10" x14ac:dyDescent="0.3">
      <c r="B48" t="s">
        <v>506</v>
      </c>
      <c r="I48">
        <f>F48-H48</f>
        <v>0</v>
      </c>
      <c r="J48">
        <f t="shared" ref="J48:J51" si="5">F48-G48</f>
        <v>0</v>
      </c>
    </row>
    <row r="49" spans="2:10" x14ac:dyDescent="0.3">
      <c r="B49" t="s">
        <v>569</v>
      </c>
      <c r="I49">
        <f>F49-H49</f>
        <v>0</v>
      </c>
      <c r="J49">
        <f t="shared" si="5"/>
        <v>0</v>
      </c>
    </row>
    <row r="50" spans="2:10" x14ac:dyDescent="0.3">
      <c r="B50" t="s">
        <v>504</v>
      </c>
      <c r="I50">
        <f>F50-H50</f>
        <v>0</v>
      </c>
      <c r="J50">
        <f t="shared" si="5"/>
        <v>0</v>
      </c>
    </row>
    <row r="51" spans="2:10" x14ac:dyDescent="0.3">
      <c r="B51" t="s">
        <v>570</v>
      </c>
      <c r="I51">
        <f>F51-H51</f>
        <v>0</v>
      </c>
      <c r="J51">
        <f t="shared" si="5"/>
        <v>0</v>
      </c>
    </row>
    <row r="52" spans="2:10" x14ac:dyDescent="0.3">
      <c r="B52" t="s">
        <v>571</v>
      </c>
    </row>
    <row r="53" spans="2:10" x14ac:dyDescent="0.3">
      <c r="B53" t="s">
        <v>572</v>
      </c>
      <c r="I53">
        <f t="shared" ref="I53:I78" si="6">F53-H53</f>
        <v>0</v>
      </c>
      <c r="J53">
        <f t="shared" ref="J53:J78" si="7">F53-G53</f>
        <v>0</v>
      </c>
    </row>
    <row r="54" spans="2:10" x14ac:dyDescent="0.3">
      <c r="B54" t="s">
        <v>505</v>
      </c>
      <c r="I54">
        <f t="shared" si="6"/>
        <v>0</v>
      </c>
      <c r="J54">
        <f t="shared" si="7"/>
        <v>0</v>
      </c>
    </row>
    <row r="55" spans="2:10" x14ac:dyDescent="0.3">
      <c r="B55" t="s">
        <v>573</v>
      </c>
      <c r="I55">
        <f t="shared" si="6"/>
        <v>0</v>
      </c>
      <c r="J55">
        <f t="shared" si="7"/>
        <v>0</v>
      </c>
    </row>
    <row r="56" spans="2:10" x14ac:dyDescent="0.3">
      <c r="B56" t="s">
        <v>574</v>
      </c>
      <c r="I56">
        <f t="shared" si="6"/>
        <v>0</v>
      </c>
      <c r="J56">
        <f t="shared" si="7"/>
        <v>0</v>
      </c>
    </row>
    <row r="57" spans="2:10" ht="40.5" customHeight="1" x14ac:dyDescent="0.3">
      <c r="B57" t="s">
        <v>575</v>
      </c>
      <c r="I57">
        <f t="shared" si="6"/>
        <v>0</v>
      </c>
      <c r="J57">
        <f t="shared" si="7"/>
        <v>0</v>
      </c>
    </row>
    <row r="58" spans="2:10" x14ac:dyDescent="0.3">
      <c r="B58" t="s">
        <v>576</v>
      </c>
      <c r="I58">
        <f t="shared" si="6"/>
        <v>0</v>
      </c>
      <c r="J58">
        <f t="shared" si="7"/>
        <v>0</v>
      </c>
    </row>
    <row r="59" spans="2:10" x14ac:dyDescent="0.3">
      <c r="B59" t="s">
        <v>577</v>
      </c>
      <c r="I59">
        <f t="shared" si="6"/>
        <v>0</v>
      </c>
      <c r="J59">
        <f t="shared" si="7"/>
        <v>0</v>
      </c>
    </row>
    <row r="60" spans="2:10" x14ac:dyDescent="0.3">
      <c r="B60" t="s">
        <v>578</v>
      </c>
      <c r="I60">
        <f t="shared" si="6"/>
        <v>0</v>
      </c>
      <c r="J60">
        <f t="shared" si="7"/>
        <v>0</v>
      </c>
    </row>
    <row r="61" spans="2:10" x14ac:dyDescent="0.3">
      <c r="B61" t="s">
        <v>579</v>
      </c>
      <c r="I61">
        <f t="shared" si="6"/>
        <v>0</v>
      </c>
      <c r="J61">
        <f t="shared" si="7"/>
        <v>0</v>
      </c>
    </row>
    <row r="62" spans="2:10" x14ac:dyDescent="0.3">
      <c r="B62" t="s">
        <v>580</v>
      </c>
      <c r="I62">
        <f t="shared" si="6"/>
        <v>0</v>
      </c>
      <c r="J62">
        <f t="shared" si="7"/>
        <v>0</v>
      </c>
    </row>
    <row r="63" spans="2:10" x14ac:dyDescent="0.3">
      <c r="B63" t="s">
        <v>581</v>
      </c>
      <c r="I63">
        <f t="shared" si="6"/>
        <v>0</v>
      </c>
      <c r="J63">
        <f t="shared" si="7"/>
        <v>0</v>
      </c>
    </row>
    <row r="64" spans="2:10" x14ac:dyDescent="0.3">
      <c r="B64" t="s">
        <v>582</v>
      </c>
      <c r="I64">
        <f t="shared" si="6"/>
        <v>0</v>
      </c>
      <c r="J64">
        <f t="shared" si="7"/>
        <v>0</v>
      </c>
    </row>
    <row r="65" spans="2:10" x14ac:dyDescent="0.3">
      <c r="B65" t="s">
        <v>583</v>
      </c>
      <c r="I65">
        <f t="shared" si="6"/>
        <v>0</v>
      </c>
      <c r="J65">
        <f t="shared" si="7"/>
        <v>0</v>
      </c>
    </row>
    <row r="66" spans="2:10" x14ac:dyDescent="0.3">
      <c r="B66" t="s">
        <v>584</v>
      </c>
      <c r="I66">
        <f t="shared" si="6"/>
        <v>0</v>
      </c>
      <c r="J66">
        <f t="shared" si="7"/>
        <v>0</v>
      </c>
    </row>
    <row r="67" spans="2:10" x14ac:dyDescent="0.3">
      <c r="B67" t="s">
        <v>794</v>
      </c>
      <c r="I67">
        <f t="shared" si="6"/>
        <v>0</v>
      </c>
      <c r="J67">
        <f t="shared" si="7"/>
        <v>0</v>
      </c>
    </row>
    <row r="68" spans="2:10" x14ac:dyDescent="0.3">
      <c r="B68" t="s">
        <v>1019</v>
      </c>
      <c r="I68">
        <f t="shared" si="6"/>
        <v>0</v>
      </c>
      <c r="J68">
        <f t="shared" si="7"/>
        <v>0</v>
      </c>
    </row>
    <row r="69" spans="2:10" x14ac:dyDescent="0.3">
      <c r="B69" t="s">
        <v>1020</v>
      </c>
      <c r="I69">
        <f t="shared" si="6"/>
        <v>0</v>
      </c>
      <c r="J69">
        <f t="shared" si="7"/>
        <v>0</v>
      </c>
    </row>
    <row r="70" spans="2:10" x14ac:dyDescent="0.3">
      <c r="B70" t="s">
        <v>585</v>
      </c>
      <c r="I70">
        <f t="shared" si="6"/>
        <v>0</v>
      </c>
      <c r="J70">
        <f t="shared" si="7"/>
        <v>0</v>
      </c>
    </row>
    <row r="71" spans="2:10" x14ac:dyDescent="0.3">
      <c r="B71" t="s">
        <v>586</v>
      </c>
      <c r="I71">
        <f t="shared" si="6"/>
        <v>0</v>
      </c>
      <c r="J71">
        <f t="shared" si="7"/>
        <v>0</v>
      </c>
    </row>
    <row r="72" spans="2:10" x14ac:dyDescent="0.3">
      <c r="B72" t="s">
        <v>587</v>
      </c>
      <c r="I72">
        <f t="shared" si="6"/>
        <v>0</v>
      </c>
      <c r="J72">
        <f t="shared" si="7"/>
        <v>0</v>
      </c>
    </row>
    <row r="73" spans="2:10" x14ac:dyDescent="0.3">
      <c r="B73" t="s">
        <v>1021</v>
      </c>
      <c r="I73">
        <f t="shared" si="6"/>
        <v>0</v>
      </c>
      <c r="J73">
        <f t="shared" si="7"/>
        <v>0</v>
      </c>
    </row>
    <row r="74" spans="2:10" x14ac:dyDescent="0.3">
      <c r="I74">
        <f t="shared" si="6"/>
        <v>0</v>
      </c>
      <c r="J74">
        <f t="shared" si="7"/>
        <v>0</v>
      </c>
    </row>
    <row r="75" spans="2:10" x14ac:dyDescent="0.3">
      <c r="I75">
        <f t="shared" si="6"/>
        <v>0</v>
      </c>
      <c r="J75">
        <f t="shared" si="7"/>
        <v>0</v>
      </c>
    </row>
    <row r="76" spans="2:10" x14ac:dyDescent="0.3">
      <c r="I76">
        <f t="shared" si="6"/>
        <v>0</v>
      </c>
      <c r="J76">
        <f t="shared" si="7"/>
        <v>0</v>
      </c>
    </row>
    <row r="77" spans="2:10" x14ac:dyDescent="0.3">
      <c r="I77">
        <f t="shared" si="6"/>
        <v>0</v>
      </c>
      <c r="J77">
        <f t="shared" si="7"/>
        <v>0</v>
      </c>
    </row>
    <row r="78" spans="2:10" x14ac:dyDescent="0.3">
      <c r="I78">
        <f t="shared" si="6"/>
        <v>0</v>
      </c>
      <c r="J78">
        <f t="shared" si="7"/>
        <v>0</v>
      </c>
    </row>
    <row r="79" spans="2:10" x14ac:dyDescent="0.3">
      <c r="I79">
        <f>F73-H79</f>
        <v>0</v>
      </c>
      <c r="J79">
        <f>F73-G79</f>
        <v>0</v>
      </c>
    </row>
    <row r="81" spans="1:13" ht="21" customHeight="1" x14ac:dyDescent="0.3">
      <c r="B81" t="s">
        <v>295</v>
      </c>
      <c r="C81" t="s">
        <v>305</v>
      </c>
      <c r="D81">
        <f>D25+D21+D17+D13</f>
        <v>0</v>
      </c>
      <c r="E81" t="s">
        <v>305</v>
      </c>
      <c r="F81">
        <f>F13+F17+F21+F25</f>
        <v>0</v>
      </c>
      <c r="G81" t="s">
        <v>535</v>
      </c>
      <c r="H81">
        <f t="shared" ref="H81:I81" si="8">SUM(H12:H80)</f>
        <v>0</v>
      </c>
      <c r="I81">
        <f t="shared" si="8"/>
        <v>0</v>
      </c>
      <c r="J81">
        <f>SUM(J12:J80)</f>
        <v>0</v>
      </c>
      <c r="L81">
        <f t="shared" ref="L81:M81" si="9">SUM(L12:L80)</f>
        <v>0</v>
      </c>
      <c r="M81">
        <f t="shared" si="9"/>
        <v>0</v>
      </c>
    </row>
    <row r="82" spans="1:13" ht="21" customHeight="1" x14ac:dyDescent="0.3">
      <c r="A82" s="1160" t="s">
        <v>1041</v>
      </c>
      <c r="B82" s="1160"/>
      <c r="C82" s="1160"/>
      <c r="D82" s="1160"/>
      <c r="E82" s="1160"/>
      <c r="F82" s="1160"/>
      <c r="G82" t="s">
        <v>1002</v>
      </c>
    </row>
    <row r="83" spans="1:13" ht="21.6" customHeight="1" x14ac:dyDescent="0.3">
      <c r="A83">
        <v>1</v>
      </c>
      <c r="B83" t="s">
        <v>377</v>
      </c>
      <c r="C83" t="s">
        <v>305</v>
      </c>
      <c r="D83">
        <f>SUM(D84:D86)</f>
        <v>0</v>
      </c>
      <c r="E83" t="s">
        <v>305</v>
      </c>
      <c r="F83">
        <f>SUM(F84:F86)</f>
        <v>0</v>
      </c>
    </row>
    <row r="84" spans="1:13" x14ac:dyDescent="0.3">
      <c r="B84" t="s">
        <v>378</v>
      </c>
      <c r="I84">
        <f>F84-H84</f>
        <v>0</v>
      </c>
      <c r="J84">
        <f>F84-G84</f>
        <v>0</v>
      </c>
    </row>
    <row r="85" spans="1:13" x14ac:dyDescent="0.3">
      <c r="B85" t="s">
        <v>478</v>
      </c>
      <c r="I85">
        <f>F85-H85</f>
        <v>0</v>
      </c>
      <c r="J85">
        <f t="shared" ref="J85:J86" si="10">F85-G85</f>
        <v>0</v>
      </c>
    </row>
    <row r="86" spans="1:13" x14ac:dyDescent="0.3">
      <c r="I86">
        <f>F86-H86</f>
        <v>0</v>
      </c>
      <c r="J86">
        <f t="shared" si="10"/>
        <v>0</v>
      </c>
    </row>
    <row r="87" spans="1:13" ht="39.75" customHeight="1" x14ac:dyDescent="0.3">
      <c r="A87">
        <v>2</v>
      </c>
      <c r="B87" t="s">
        <v>379</v>
      </c>
      <c r="C87" t="s">
        <v>305</v>
      </c>
      <c r="D87">
        <f>SUM(D88:D90)</f>
        <v>0</v>
      </c>
      <c r="E87" t="s">
        <v>305</v>
      </c>
      <c r="F87">
        <f>SUM(F88:F90)</f>
        <v>0</v>
      </c>
    </row>
    <row r="88" spans="1:13" x14ac:dyDescent="0.3">
      <c r="B88" t="s">
        <v>199</v>
      </c>
      <c r="I88">
        <f>F88-H88</f>
        <v>0</v>
      </c>
      <c r="J88">
        <f t="shared" ref="J88:J90" si="11">F88-G88</f>
        <v>0</v>
      </c>
    </row>
    <row r="89" spans="1:13" x14ac:dyDescent="0.3">
      <c r="I89">
        <f>F89-H89</f>
        <v>0</v>
      </c>
      <c r="J89">
        <f t="shared" si="11"/>
        <v>0</v>
      </c>
    </row>
    <row r="90" spans="1:13" x14ac:dyDescent="0.3">
      <c r="I90">
        <f>F90-H90</f>
        <v>0</v>
      </c>
      <c r="J90">
        <f t="shared" si="11"/>
        <v>0</v>
      </c>
    </row>
    <row r="91" spans="1:13" ht="21.6" customHeight="1" x14ac:dyDescent="0.3">
      <c r="A91">
        <v>3</v>
      </c>
      <c r="B91" t="s">
        <v>380</v>
      </c>
      <c r="C91" t="s">
        <v>305</v>
      </c>
      <c r="D91">
        <f>SUM(D92:D93)</f>
        <v>0</v>
      </c>
      <c r="E91" t="s">
        <v>305</v>
      </c>
      <c r="F91">
        <f>SUM(F92:F94)</f>
        <v>0</v>
      </c>
    </row>
    <row r="92" spans="1:13" x14ac:dyDescent="0.3">
      <c r="B92" t="s">
        <v>199</v>
      </c>
      <c r="I92">
        <f>F92-H92</f>
        <v>0</v>
      </c>
      <c r="J92">
        <f t="shared" ref="J92:J94" si="12">F92-G92</f>
        <v>0</v>
      </c>
    </row>
    <row r="93" spans="1:13" x14ac:dyDescent="0.3">
      <c r="I93">
        <f>F93-H93</f>
        <v>0</v>
      </c>
      <c r="J93">
        <f t="shared" si="12"/>
        <v>0</v>
      </c>
    </row>
    <row r="94" spans="1:13" x14ac:dyDescent="0.3">
      <c r="I94">
        <f>F94-H94</f>
        <v>0</v>
      </c>
      <c r="J94">
        <f t="shared" si="12"/>
        <v>0</v>
      </c>
    </row>
    <row r="95" spans="1:13" ht="21.6" customHeight="1" x14ac:dyDescent="0.3">
      <c r="A95">
        <v>4</v>
      </c>
      <c r="B95" t="s">
        <v>381</v>
      </c>
      <c r="C95" t="s">
        <v>305</v>
      </c>
      <c r="D95">
        <f>SUM(D96:D129)</f>
        <v>0</v>
      </c>
      <c r="E95" t="s">
        <v>305</v>
      </c>
      <c r="F95">
        <f>SUM(F97:F151)</f>
        <v>0</v>
      </c>
    </row>
    <row r="96" spans="1:13" x14ac:dyDescent="0.3">
      <c r="B96" t="s">
        <v>199</v>
      </c>
      <c r="I96">
        <f t="shared" ref="I96:I103" si="13">F96-H96</f>
        <v>0</v>
      </c>
      <c r="J96">
        <f t="shared" ref="J96:J103" si="14">F96-G96</f>
        <v>0</v>
      </c>
    </row>
    <row r="97" spans="2:10" x14ac:dyDescent="0.3">
      <c r="B97" t="s">
        <v>479</v>
      </c>
      <c r="I97">
        <f t="shared" si="13"/>
        <v>0</v>
      </c>
      <c r="J97">
        <f t="shared" si="14"/>
        <v>0</v>
      </c>
    </row>
    <row r="98" spans="2:10" x14ac:dyDescent="0.3">
      <c r="B98" t="s">
        <v>480</v>
      </c>
      <c r="I98">
        <f t="shared" si="13"/>
        <v>0</v>
      </c>
      <c r="J98">
        <f t="shared" si="14"/>
        <v>0</v>
      </c>
    </row>
    <row r="99" spans="2:10" x14ac:dyDescent="0.3">
      <c r="B99" t="s">
        <v>553</v>
      </c>
      <c r="I99">
        <f t="shared" si="13"/>
        <v>0</v>
      </c>
      <c r="J99">
        <f t="shared" si="14"/>
        <v>0</v>
      </c>
    </row>
    <row r="100" spans="2:10" x14ac:dyDescent="0.3">
      <c r="B100" t="s">
        <v>554</v>
      </c>
      <c r="I100">
        <f t="shared" si="13"/>
        <v>0</v>
      </c>
      <c r="J100">
        <f t="shared" si="14"/>
        <v>0</v>
      </c>
    </row>
    <row r="101" spans="2:10" x14ac:dyDescent="0.3">
      <c r="B101" t="s">
        <v>555</v>
      </c>
      <c r="I101">
        <f t="shared" si="13"/>
        <v>0</v>
      </c>
      <c r="J101">
        <f t="shared" si="14"/>
        <v>0</v>
      </c>
    </row>
    <row r="102" spans="2:10" x14ac:dyDescent="0.3">
      <c r="B102" t="s">
        <v>556</v>
      </c>
      <c r="I102">
        <f t="shared" si="13"/>
        <v>0</v>
      </c>
      <c r="J102">
        <f t="shared" si="14"/>
        <v>0</v>
      </c>
    </row>
    <row r="103" spans="2:10" x14ac:dyDescent="0.3">
      <c r="B103" t="s">
        <v>557</v>
      </c>
      <c r="I103">
        <f t="shared" si="13"/>
        <v>0</v>
      </c>
      <c r="J103">
        <f t="shared" si="14"/>
        <v>0</v>
      </c>
    </row>
    <row r="104" spans="2:10" x14ac:dyDescent="0.3">
      <c r="B104" t="s">
        <v>558</v>
      </c>
    </row>
    <row r="105" spans="2:10" x14ac:dyDescent="0.3">
      <c r="B105" t="s">
        <v>559</v>
      </c>
      <c r="I105">
        <f>F105-H105</f>
        <v>0</v>
      </c>
      <c r="J105">
        <f t="shared" ref="J105:J107" si="15">F105-G105</f>
        <v>0</v>
      </c>
    </row>
    <row r="106" spans="2:10" x14ac:dyDescent="0.3">
      <c r="B106" t="s">
        <v>560</v>
      </c>
      <c r="I106">
        <f>F106-H106</f>
        <v>0</v>
      </c>
      <c r="J106">
        <f t="shared" si="15"/>
        <v>0</v>
      </c>
    </row>
    <row r="107" spans="2:10" x14ac:dyDescent="0.3">
      <c r="B107" t="s">
        <v>561</v>
      </c>
      <c r="I107">
        <f>F107-H107</f>
        <v>0</v>
      </c>
      <c r="J107">
        <f t="shared" si="15"/>
        <v>0</v>
      </c>
    </row>
    <row r="108" spans="2:10" x14ac:dyDescent="0.3">
      <c r="B108" t="s">
        <v>562</v>
      </c>
    </row>
    <row r="109" spans="2:10" x14ac:dyDescent="0.3">
      <c r="B109" t="s">
        <v>563</v>
      </c>
      <c r="I109">
        <f t="shared" ref="I109:I116" si="16">F109-H109</f>
        <v>0</v>
      </c>
      <c r="J109">
        <f t="shared" ref="J109:J116" si="17">F109-G109</f>
        <v>0</v>
      </c>
    </row>
    <row r="110" spans="2:10" x14ac:dyDescent="0.3">
      <c r="B110" t="s">
        <v>564</v>
      </c>
      <c r="I110">
        <f t="shared" si="16"/>
        <v>0</v>
      </c>
      <c r="J110">
        <f t="shared" si="17"/>
        <v>0</v>
      </c>
    </row>
    <row r="111" spans="2:10" x14ac:dyDescent="0.3">
      <c r="B111" t="s">
        <v>565</v>
      </c>
      <c r="I111">
        <f t="shared" si="16"/>
        <v>0</v>
      </c>
      <c r="J111">
        <f t="shared" si="17"/>
        <v>0</v>
      </c>
    </row>
    <row r="112" spans="2:10" x14ac:dyDescent="0.3">
      <c r="B112" t="s">
        <v>566</v>
      </c>
      <c r="I112">
        <f t="shared" si="16"/>
        <v>0</v>
      </c>
      <c r="J112">
        <f t="shared" si="17"/>
        <v>0</v>
      </c>
    </row>
    <row r="113" spans="2:10" x14ac:dyDescent="0.3">
      <c r="B113" t="s">
        <v>567</v>
      </c>
      <c r="I113">
        <f t="shared" si="16"/>
        <v>0</v>
      </c>
      <c r="J113">
        <f t="shared" si="17"/>
        <v>0</v>
      </c>
    </row>
    <row r="114" spans="2:10" x14ac:dyDescent="0.3">
      <c r="B114" t="s">
        <v>568</v>
      </c>
      <c r="I114">
        <f t="shared" si="16"/>
        <v>0</v>
      </c>
      <c r="J114">
        <f t="shared" si="17"/>
        <v>0</v>
      </c>
    </row>
    <row r="115" spans="2:10" x14ac:dyDescent="0.3">
      <c r="B115" t="s">
        <v>481</v>
      </c>
      <c r="I115">
        <f t="shared" si="16"/>
        <v>0</v>
      </c>
      <c r="J115">
        <f t="shared" si="17"/>
        <v>0</v>
      </c>
    </row>
    <row r="116" spans="2:10" x14ac:dyDescent="0.3">
      <c r="B116" t="s">
        <v>482</v>
      </c>
      <c r="I116">
        <f t="shared" si="16"/>
        <v>0</v>
      </c>
      <c r="J116">
        <f t="shared" si="17"/>
        <v>0</v>
      </c>
    </row>
    <row r="117" spans="2:10" x14ac:dyDescent="0.3">
      <c r="B117" t="s">
        <v>483</v>
      </c>
    </row>
    <row r="118" spans="2:10" x14ac:dyDescent="0.3">
      <c r="B118" t="s">
        <v>506</v>
      </c>
      <c r="I118">
        <f>F118-H118</f>
        <v>0</v>
      </c>
      <c r="J118">
        <f t="shared" ref="J118:J121" si="18">F118-G118</f>
        <v>0</v>
      </c>
    </row>
    <row r="119" spans="2:10" x14ac:dyDescent="0.3">
      <c r="B119" t="s">
        <v>569</v>
      </c>
      <c r="I119">
        <f>F119-H119</f>
        <v>0</v>
      </c>
      <c r="J119">
        <f t="shared" si="18"/>
        <v>0</v>
      </c>
    </row>
    <row r="120" spans="2:10" x14ac:dyDescent="0.3">
      <c r="B120" t="s">
        <v>504</v>
      </c>
      <c r="I120">
        <f>F120-H120</f>
        <v>0</v>
      </c>
      <c r="J120">
        <f t="shared" si="18"/>
        <v>0</v>
      </c>
    </row>
    <row r="121" spans="2:10" x14ac:dyDescent="0.3">
      <c r="B121" t="s">
        <v>570</v>
      </c>
      <c r="I121">
        <f>F121-H121</f>
        <v>0</v>
      </c>
      <c r="J121">
        <f t="shared" si="18"/>
        <v>0</v>
      </c>
    </row>
    <row r="122" spans="2:10" x14ac:dyDescent="0.3">
      <c r="B122" t="s">
        <v>571</v>
      </c>
    </row>
    <row r="123" spans="2:10" x14ac:dyDescent="0.3">
      <c r="B123" t="s">
        <v>572</v>
      </c>
      <c r="I123">
        <f t="shared" ref="I123:I149" si="19">F123-H123</f>
        <v>0</v>
      </c>
      <c r="J123">
        <f t="shared" ref="J123:J149" si="20">F123-G123</f>
        <v>0</v>
      </c>
    </row>
    <row r="124" spans="2:10" x14ac:dyDescent="0.3">
      <c r="B124" t="s">
        <v>505</v>
      </c>
      <c r="I124">
        <f t="shared" si="19"/>
        <v>0</v>
      </c>
      <c r="J124">
        <f t="shared" si="20"/>
        <v>0</v>
      </c>
    </row>
    <row r="125" spans="2:10" x14ac:dyDescent="0.3">
      <c r="B125" t="s">
        <v>573</v>
      </c>
      <c r="I125">
        <f t="shared" si="19"/>
        <v>0</v>
      </c>
      <c r="J125">
        <f t="shared" si="20"/>
        <v>0</v>
      </c>
    </row>
    <row r="126" spans="2:10" x14ac:dyDescent="0.3">
      <c r="B126" t="s">
        <v>574</v>
      </c>
      <c r="I126">
        <f t="shared" si="19"/>
        <v>0</v>
      </c>
      <c r="J126">
        <f t="shared" si="20"/>
        <v>0</v>
      </c>
    </row>
    <row r="127" spans="2:10" ht="40.5" customHeight="1" x14ac:dyDescent="0.3">
      <c r="B127" t="s">
        <v>575</v>
      </c>
      <c r="I127">
        <f t="shared" si="19"/>
        <v>0</v>
      </c>
      <c r="J127">
        <f t="shared" si="20"/>
        <v>0</v>
      </c>
    </row>
    <row r="128" spans="2:10" x14ac:dyDescent="0.3">
      <c r="B128" t="s">
        <v>576</v>
      </c>
      <c r="I128">
        <f t="shared" si="19"/>
        <v>0</v>
      </c>
      <c r="J128">
        <f t="shared" si="20"/>
        <v>0</v>
      </c>
    </row>
    <row r="129" spans="2:10" x14ac:dyDescent="0.3">
      <c r="B129" t="s">
        <v>577</v>
      </c>
      <c r="I129">
        <f t="shared" si="19"/>
        <v>0</v>
      </c>
      <c r="J129">
        <f t="shared" si="20"/>
        <v>0</v>
      </c>
    </row>
    <row r="130" spans="2:10" x14ac:dyDescent="0.3">
      <c r="B130" t="s">
        <v>578</v>
      </c>
      <c r="I130">
        <f t="shared" si="19"/>
        <v>0</v>
      </c>
      <c r="J130">
        <f t="shared" si="20"/>
        <v>0</v>
      </c>
    </row>
    <row r="131" spans="2:10" x14ac:dyDescent="0.3">
      <c r="B131" t="s">
        <v>579</v>
      </c>
      <c r="I131">
        <f t="shared" si="19"/>
        <v>0</v>
      </c>
      <c r="J131">
        <f t="shared" si="20"/>
        <v>0</v>
      </c>
    </row>
    <row r="132" spans="2:10" x14ac:dyDescent="0.3">
      <c r="B132" t="s">
        <v>580</v>
      </c>
      <c r="I132">
        <f t="shared" si="19"/>
        <v>0</v>
      </c>
      <c r="J132">
        <f t="shared" si="20"/>
        <v>0</v>
      </c>
    </row>
    <row r="133" spans="2:10" x14ac:dyDescent="0.3">
      <c r="B133" t="s">
        <v>581</v>
      </c>
      <c r="I133">
        <f t="shared" si="19"/>
        <v>0</v>
      </c>
      <c r="J133">
        <f t="shared" si="20"/>
        <v>0</v>
      </c>
    </row>
    <row r="134" spans="2:10" x14ac:dyDescent="0.3">
      <c r="B134" t="s">
        <v>582</v>
      </c>
      <c r="I134">
        <f t="shared" si="19"/>
        <v>0</v>
      </c>
      <c r="J134">
        <f t="shared" si="20"/>
        <v>0</v>
      </c>
    </row>
    <row r="135" spans="2:10" x14ac:dyDescent="0.3">
      <c r="B135" t="s">
        <v>583</v>
      </c>
      <c r="I135">
        <f t="shared" si="19"/>
        <v>0</v>
      </c>
      <c r="J135">
        <f t="shared" si="20"/>
        <v>0</v>
      </c>
    </row>
    <row r="136" spans="2:10" x14ac:dyDescent="0.3">
      <c r="B136" t="s">
        <v>1022</v>
      </c>
      <c r="I136">
        <f t="shared" si="19"/>
        <v>0</v>
      </c>
      <c r="J136">
        <f t="shared" si="20"/>
        <v>0</v>
      </c>
    </row>
    <row r="137" spans="2:10" x14ac:dyDescent="0.3">
      <c r="B137" t="s">
        <v>584</v>
      </c>
      <c r="I137">
        <f t="shared" si="19"/>
        <v>0</v>
      </c>
      <c r="J137">
        <f t="shared" si="20"/>
        <v>0</v>
      </c>
    </row>
    <row r="138" spans="2:10" x14ac:dyDescent="0.3">
      <c r="B138" t="s">
        <v>794</v>
      </c>
      <c r="I138">
        <f t="shared" si="19"/>
        <v>0</v>
      </c>
      <c r="J138">
        <f t="shared" si="20"/>
        <v>0</v>
      </c>
    </row>
    <row r="139" spans="2:10" x14ac:dyDescent="0.3">
      <c r="B139" t="s">
        <v>1019</v>
      </c>
      <c r="I139">
        <f t="shared" si="19"/>
        <v>0</v>
      </c>
      <c r="J139">
        <f t="shared" si="20"/>
        <v>0</v>
      </c>
    </row>
    <row r="140" spans="2:10" x14ac:dyDescent="0.3">
      <c r="B140" t="s">
        <v>1020</v>
      </c>
      <c r="I140">
        <f t="shared" si="19"/>
        <v>0</v>
      </c>
      <c r="J140">
        <f t="shared" si="20"/>
        <v>0</v>
      </c>
    </row>
    <row r="141" spans="2:10" x14ac:dyDescent="0.3">
      <c r="B141" t="s">
        <v>585</v>
      </c>
      <c r="I141">
        <f t="shared" si="19"/>
        <v>0</v>
      </c>
      <c r="J141">
        <f t="shared" si="20"/>
        <v>0</v>
      </c>
    </row>
    <row r="142" spans="2:10" x14ac:dyDescent="0.3">
      <c r="B142" t="s">
        <v>586</v>
      </c>
      <c r="I142">
        <f t="shared" si="19"/>
        <v>0</v>
      </c>
      <c r="J142">
        <f t="shared" si="20"/>
        <v>0</v>
      </c>
    </row>
    <row r="143" spans="2:10" x14ac:dyDescent="0.3">
      <c r="B143" t="s">
        <v>587</v>
      </c>
      <c r="I143">
        <f t="shared" si="19"/>
        <v>0</v>
      </c>
      <c r="J143">
        <f t="shared" si="20"/>
        <v>0</v>
      </c>
    </row>
    <row r="144" spans="2:10" x14ac:dyDescent="0.3">
      <c r="I144">
        <f t="shared" si="19"/>
        <v>0</v>
      </c>
      <c r="J144">
        <f t="shared" si="20"/>
        <v>0</v>
      </c>
    </row>
    <row r="145" spans="1:13" x14ac:dyDescent="0.3">
      <c r="I145">
        <f t="shared" si="19"/>
        <v>0</v>
      </c>
      <c r="J145">
        <f t="shared" si="20"/>
        <v>0</v>
      </c>
    </row>
    <row r="146" spans="1:13" x14ac:dyDescent="0.3">
      <c r="I146">
        <f t="shared" si="19"/>
        <v>0</v>
      </c>
      <c r="J146">
        <f t="shared" si="20"/>
        <v>0</v>
      </c>
    </row>
    <row r="147" spans="1:13" x14ac:dyDescent="0.3">
      <c r="I147">
        <f t="shared" si="19"/>
        <v>0</v>
      </c>
      <c r="J147">
        <f t="shared" si="20"/>
        <v>0</v>
      </c>
    </row>
    <row r="148" spans="1:13" x14ac:dyDescent="0.3">
      <c r="I148">
        <f t="shared" si="19"/>
        <v>0</v>
      </c>
      <c r="J148">
        <f t="shared" si="20"/>
        <v>0</v>
      </c>
    </row>
    <row r="149" spans="1:13" x14ac:dyDescent="0.3">
      <c r="I149">
        <f t="shared" si="19"/>
        <v>0</v>
      </c>
      <c r="J149">
        <f t="shared" si="20"/>
        <v>0</v>
      </c>
    </row>
    <row r="150" spans="1:13" x14ac:dyDescent="0.3">
      <c r="I150">
        <f>F144-H150</f>
        <v>0</v>
      </c>
      <c r="J150">
        <f>F144-G150</f>
        <v>0</v>
      </c>
    </row>
    <row r="152" spans="1:13" ht="21" customHeight="1" x14ac:dyDescent="0.3">
      <c r="B152" t="s">
        <v>295</v>
      </c>
      <c r="C152" t="s">
        <v>305</v>
      </c>
      <c r="D152">
        <f>D95+D91+D87+D83</f>
        <v>0</v>
      </c>
      <c r="E152" t="s">
        <v>305</v>
      </c>
      <c r="F152">
        <f>F83+F87+F91+F95</f>
        <v>0</v>
      </c>
      <c r="G152" t="s">
        <v>536</v>
      </c>
      <c r="H152">
        <f t="shared" ref="H152" si="21">SUM(H82:H151)</f>
        <v>0</v>
      </c>
      <c r="I152">
        <f t="shared" ref="I152" si="22">SUM(I82:I151)</f>
        <v>0</v>
      </c>
      <c r="J152">
        <f>SUM(J82:J151)</f>
        <v>0</v>
      </c>
      <c r="L152">
        <f t="shared" ref="L152:M152" si="23">SUM(L82:L151)</f>
        <v>0</v>
      </c>
      <c r="M152">
        <f t="shared" si="23"/>
        <v>0</v>
      </c>
    </row>
    <row r="153" spans="1:13" x14ac:dyDescent="0.3">
      <c r="G153" t="s">
        <v>457</v>
      </c>
      <c r="H153">
        <f>H81+H152</f>
        <v>0</v>
      </c>
      <c r="I153">
        <f t="shared" ref="I153:J153" si="24">I81+I152</f>
        <v>0</v>
      </c>
      <c r="J153">
        <f t="shared" si="24"/>
        <v>0</v>
      </c>
      <c r="L153">
        <f>L81+L152</f>
        <v>0</v>
      </c>
      <c r="M153">
        <f>M81+M152</f>
        <v>0</v>
      </c>
    </row>
    <row r="156" spans="1:13" ht="23.25" customHeight="1" x14ac:dyDescent="0.3">
      <c r="A156" t="s">
        <v>671</v>
      </c>
      <c r="F156" t="s">
        <v>1143</v>
      </c>
    </row>
    <row r="157" spans="1:13" x14ac:dyDescent="0.3">
      <c r="D157" t="s">
        <v>131</v>
      </c>
      <c r="F157" t="s">
        <v>132</v>
      </c>
    </row>
    <row r="159" spans="1:13" ht="23.25" customHeight="1" x14ac:dyDescent="0.3">
      <c r="A159" t="s">
        <v>133</v>
      </c>
      <c r="F159" t="s">
        <v>1144</v>
      </c>
    </row>
    <row r="160" spans="1:13" x14ac:dyDescent="0.3">
      <c r="D160" t="s">
        <v>131</v>
      </c>
      <c r="F160" t="s">
        <v>132</v>
      </c>
    </row>
    <row r="162" spans="2:2" x14ac:dyDescent="0.3">
      <c r="B162" t="s">
        <v>1046</v>
      </c>
    </row>
    <row r="163" spans="2:2" x14ac:dyDescent="0.3">
      <c r="B163" t="s">
        <v>1039</v>
      </c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18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6">
    <tabColor rgb="FFFF99FF"/>
    <pageSetUpPr fitToPage="1"/>
  </sheetPr>
  <dimension ref="A1:K36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3" width="28.109375" customWidth="1"/>
    <col min="4" max="4" width="31.109375" customWidth="1"/>
    <col min="5" max="5" width="29.5546875" customWidth="1"/>
    <col min="6" max="7" width="22.5546875" customWidth="1"/>
    <col min="8" max="8" width="38.44140625" customWidth="1"/>
    <col min="10" max="11" width="22" customWidth="1"/>
    <col min="257" max="257" width="8.109375" customWidth="1"/>
    <col min="258" max="258" width="85.109375" customWidth="1"/>
    <col min="259" max="259" width="28.109375" customWidth="1"/>
    <col min="260" max="260" width="31.109375" customWidth="1"/>
    <col min="261" max="261" width="17.44140625" customWidth="1"/>
    <col min="262" max="262" width="20.5546875" customWidth="1"/>
    <col min="263" max="263" width="22.6640625" customWidth="1"/>
    <col min="513" max="513" width="8.109375" customWidth="1"/>
    <col min="514" max="514" width="85.109375" customWidth="1"/>
    <col min="515" max="515" width="28.109375" customWidth="1"/>
    <col min="516" max="516" width="31.109375" customWidth="1"/>
    <col min="517" max="517" width="17.44140625" customWidth="1"/>
    <col min="518" max="518" width="20.5546875" customWidth="1"/>
    <col min="519" max="519" width="22.6640625" customWidth="1"/>
    <col min="769" max="769" width="8.109375" customWidth="1"/>
    <col min="770" max="770" width="85.109375" customWidth="1"/>
    <col min="771" max="771" width="28.109375" customWidth="1"/>
    <col min="772" max="772" width="31.109375" customWidth="1"/>
    <col min="773" max="773" width="17.44140625" customWidth="1"/>
    <col min="774" max="774" width="20.5546875" customWidth="1"/>
    <col min="775" max="775" width="22.6640625" customWidth="1"/>
    <col min="1025" max="1025" width="8.109375" customWidth="1"/>
    <col min="1026" max="1026" width="85.109375" customWidth="1"/>
    <col min="1027" max="1027" width="28.109375" customWidth="1"/>
    <col min="1028" max="1028" width="31.109375" customWidth="1"/>
    <col min="1029" max="1029" width="17.44140625" customWidth="1"/>
    <col min="1030" max="1030" width="20.5546875" customWidth="1"/>
    <col min="1031" max="1031" width="22.6640625" customWidth="1"/>
    <col min="1281" max="1281" width="8.109375" customWidth="1"/>
    <col min="1282" max="1282" width="85.109375" customWidth="1"/>
    <col min="1283" max="1283" width="28.109375" customWidth="1"/>
    <col min="1284" max="1284" width="31.109375" customWidth="1"/>
    <col min="1285" max="1285" width="17.44140625" customWidth="1"/>
    <col min="1286" max="1286" width="20.5546875" customWidth="1"/>
    <col min="1287" max="1287" width="22.6640625" customWidth="1"/>
    <col min="1537" max="1537" width="8.109375" customWidth="1"/>
    <col min="1538" max="1538" width="85.109375" customWidth="1"/>
    <col min="1539" max="1539" width="28.109375" customWidth="1"/>
    <col min="1540" max="1540" width="31.109375" customWidth="1"/>
    <col min="1541" max="1541" width="17.44140625" customWidth="1"/>
    <col min="1542" max="1542" width="20.5546875" customWidth="1"/>
    <col min="1543" max="1543" width="22.6640625" customWidth="1"/>
    <col min="1793" max="1793" width="8.109375" customWidth="1"/>
    <col min="1794" max="1794" width="85.109375" customWidth="1"/>
    <col min="1795" max="1795" width="28.109375" customWidth="1"/>
    <col min="1796" max="1796" width="31.109375" customWidth="1"/>
    <col min="1797" max="1797" width="17.44140625" customWidth="1"/>
    <col min="1798" max="1798" width="20.5546875" customWidth="1"/>
    <col min="1799" max="1799" width="22.6640625" customWidth="1"/>
    <col min="2049" max="2049" width="8.109375" customWidth="1"/>
    <col min="2050" max="2050" width="85.109375" customWidth="1"/>
    <col min="2051" max="2051" width="28.109375" customWidth="1"/>
    <col min="2052" max="2052" width="31.109375" customWidth="1"/>
    <col min="2053" max="2053" width="17.44140625" customWidth="1"/>
    <col min="2054" max="2054" width="20.5546875" customWidth="1"/>
    <col min="2055" max="2055" width="22.6640625" customWidth="1"/>
    <col min="2305" max="2305" width="8.109375" customWidth="1"/>
    <col min="2306" max="2306" width="85.109375" customWidth="1"/>
    <col min="2307" max="2307" width="28.109375" customWidth="1"/>
    <col min="2308" max="2308" width="31.109375" customWidth="1"/>
    <col min="2309" max="2309" width="17.44140625" customWidth="1"/>
    <col min="2310" max="2310" width="20.5546875" customWidth="1"/>
    <col min="2311" max="2311" width="22.6640625" customWidth="1"/>
    <col min="2561" max="2561" width="8.109375" customWidth="1"/>
    <col min="2562" max="2562" width="85.109375" customWidth="1"/>
    <col min="2563" max="2563" width="28.109375" customWidth="1"/>
    <col min="2564" max="2564" width="31.109375" customWidth="1"/>
    <col min="2565" max="2565" width="17.44140625" customWidth="1"/>
    <col min="2566" max="2566" width="20.5546875" customWidth="1"/>
    <col min="2567" max="2567" width="22.6640625" customWidth="1"/>
    <col min="2817" max="2817" width="8.109375" customWidth="1"/>
    <col min="2818" max="2818" width="85.109375" customWidth="1"/>
    <col min="2819" max="2819" width="28.109375" customWidth="1"/>
    <col min="2820" max="2820" width="31.109375" customWidth="1"/>
    <col min="2821" max="2821" width="17.44140625" customWidth="1"/>
    <col min="2822" max="2822" width="20.5546875" customWidth="1"/>
    <col min="2823" max="2823" width="22.6640625" customWidth="1"/>
    <col min="3073" max="3073" width="8.109375" customWidth="1"/>
    <col min="3074" max="3074" width="85.109375" customWidth="1"/>
    <col min="3075" max="3075" width="28.109375" customWidth="1"/>
    <col min="3076" max="3076" width="31.109375" customWidth="1"/>
    <col min="3077" max="3077" width="17.44140625" customWidth="1"/>
    <col min="3078" max="3078" width="20.5546875" customWidth="1"/>
    <col min="3079" max="3079" width="22.6640625" customWidth="1"/>
    <col min="3329" max="3329" width="8.109375" customWidth="1"/>
    <col min="3330" max="3330" width="85.109375" customWidth="1"/>
    <col min="3331" max="3331" width="28.109375" customWidth="1"/>
    <col min="3332" max="3332" width="31.109375" customWidth="1"/>
    <col min="3333" max="3333" width="17.44140625" customWidth="1"/>
    <col min="3334" max="3334" width="20.5546875" customWidth="1"/>
    <col min="3335" max="3335" width="22.6640625" customWidth="1"/>
    <col min="3585" max="3585" width="8.109375" customWidth="1"/>
    <col min="3586" max="3586" width="85.109375" customWidth="1"/>
    <col min="3587" max="3587" width="28.109375" customWidth="1"/>
    <col min="3588" max="3588" width="31.109375" customWidth="1"/>
    <col min="3589" max="3589" width="17.44140625" customWidth="1"/>
    <col min="3590" max="3590" width="20.5546875" customWidth="1"/>
    <col min="3591" max="3591" width="22.6640625" customWidth="1"/>
    <col min="3841" max="3841" width="8.109375" customWidth="1"/>
    <col min="3842" max="3842" width="85.109375" customWidth="1"/>
    <col min="3843" max="3843" width="28.109375" customWidth="1"/>
    <col min="3844" max="3844" width="31.109375" customWidth="1"/>
    <col min="3845" max="3845" width="17.44140625" customWidth="1"/>
    <col min="3846" max="3846" width="20.5546875" customWidth="1"/>
    <col min="3847" max="3847" width="22.6640625" customWidth="1"/>
    <col min="4097" max="4097" width="8.109375" customWidth="1"/>
    <col min="4098" max="4098" width="85.109375" customWidth="1"/>
    <col min="4099" max="4099" width="28.109375" customWidth="1"/>
    <col min="4100" max="4100" width="31.109375" customWidth="1"/>
    <col min="4101" max="4101" width="17.44140625" customWidth="1"/>
    <col min="4102" max="4102" width="20.5546875" customWidth="1"/>
    <col min="4103" max="4103" width="22.6640625" customWidth="1"/>
    <col min="4353" max="4353" width="8.109375" customWidth="1"/>
    <col min="4354" max="4354" width="85.109375" customWidth="1"/>
    <col min="4355" max="4355" width="28.109375" customWidth="1"/>
    <col min="4356" max="4356" width="31.109375" customWidth="1"/>
    <col min="4357" max="4357" width="17.44140625" customWidth="1"/>
    <col min="4358" max="4358" width="20.5546875" customWidth="1"/>
    <col min="4359" max="4359" width="22.6640625" customWidth="1"/>
    <col min="4609" max="4609" width="8.109375" customWidth="1"/>
    <col min="4610" max="4610" width="85.109375" customWidth="1"/>
    <col min="4611" max="4611" width="28.109375" customWidth="1"/>
    <col min="4612" max="4612" width="31.109375" customWidth="1"/>
    <col min="4613" max="4613" width="17.44140625" customWidth="1"/>
    <col min="4614" max="4614" width="20.5546875" customWidth="1"/>
    <col min="4615" max="4615" width="22.6640625" customWidth="1"/>
    <col min="4865" max="4865" width="8.109375" customWidth="1"/>
    <col min="4866" max="4866" width="85.109375" customWidth="1"/>
    <col min="4867" max="4867" width="28.109375" customWidth="1"/>
    <col min="4868" max="4868" width="31.109375" customWidth="1"/>
    <col min="4869" max="4869" width="17.44140625" customWidth="1"/>
    <col min="4870" max="4870" width="20.5546875" customWidth="1"/>
    <col min="4871" max="4871" width="22.6640625" customWidth="1"/>
    <col min="5121" max="5121" width="8.109375" customWidth="1"/>
    <col min="5122" max="5122" width="85.109375" customWidth="1"/>
    <col min="5123" max="5123" width="28.109375" customWidth="1"/>
    <col min="5124" max="5124" width="31.109375" customWidth="1"/>
    <col min="5125" max="5125" width="17.44140625" customWidth="1"/>
    <col min="5126" max="5126" width="20.5546875" customWidth="1"/>
    <col min="5127" max="5127" width="22.6640625" customWidth="1"/>
    <col min="5377" max="5377" width="8.109375" customWidth="1"/>
    <col min="5378" max="5378" width="85.109375" customWidth="1"/>
    <col min="5379" max="5379" width="28.109375" customWidth="1"/>
    <col min="5380" max="5380" width="31.109375" customWidth="1"/>
    <col min="5381" max="5381" width="17.44140625" customWidth="1"/>
    <col min="5382" max="5382" width="20.5546875" customWidth="1"/>
    <col min="5383" max="5383" width="22.6640625" customWidth="1"/>
    <col min="5633" max="5633" width="8.109375" customWidth="1"/>
    <col min="5634" max="5634" width="85.109375" customWidth="1"/>
    <col min="5635" max="5635" width="28.109375" customWidth="1"/>
    <col min="5636" max="5636" width="31.109375" customWidth="1"/>
    <col min="5637" max="5637" width="17.44140625" customWidth="1"/>
    <col min="5638" max="5638" width="20.5546875" customWidth="1"/>
    <col min="5639" max="5639" width="22.6640625" customWidth="1"/>
    <col min="5889" max="5889" width="8.109375" customWidth="1"/>
    <col min="5890" max="5890" width="85.109375" customWidth="1"/>
    <col min="5891" max="5891" width="28.109375" customWidth="1"/>
    <col min="5892" max="5892" width="31.109375" customWidth="1"/>
    <col min="5893" max="5893" width="17.44140625" customWidth="1"/>
    <col min="5894" max="5894" width="20.5546875" customWidth="1"/>
    <col min="5895" max="5895" width="22.6640625" customWidth="1"/>
    <col min="6145" max="6145" width="8.109375" customWidth="1"/>
    <col min="6146" max="6146" width="85.109375" customWidth="1"/>
    <col min="6147" max="6147" width="28.109375" customWidth="1"/>
    <col min="6148" max="6148" width="31.109375" customWidth="1"/>
    <col min="6149" max="6149" width="17.44140625" customWidth="1"/>
    <col min="6150" max="6150" width="20.5546875" customWidth="1"/>
    <col min="6151" max="6151" width="22.6640625" customWidth="1"/>
    <col min="6401" max="6401" width="8.109375" customWidth="1"/>
    <col min="6402" max="6402" width="85.109375" customWidth="1"/>
    <col min="6403" max="6403" width="28.109375" customWidth="1"/>
    <col min="6404" max="6404" width="31.109375" customWidth="1"/>
    <col min="6405" max="6405" width="17.44140625" customWidth="1"/>
    <col min="6406" max="6406" width="20.5546875" customWidth="1"/>
    <col min="6407" max="6407" width="22.6640625" customWidth="1"/>
    <col min="6657" max="6657" width="8.109375" customWidth="1"/>
    <col min="6658" max="6658" width="85.109375" customWidth="1"/>
    <col min="6659" max="6659" width="28.109375" customWidth="1"/>
    <col min="6660" max="6660" width="31.109375" customWidth="1"/>
    <col min="6661" max="6661" width="17.44140625" customWidth="1"/>
    <col min="6662" max="6662" width="20.5546875" customWidth="1"/>
    <col min="6663" max="6663" width="22.6640625" customWidth="1"/>
    <col min="6913" max="6913" width="8.109375" customWidth="1"/>
    <col min="6914" max="6914" width="85.109375" customWidth="1"/>
    <col min="6915" max="6915" width="28.109375" customWidth="1"/>
    <col min="6916" max="6916" width="31.109375" customWidth="1"/>
    <col min="6917" max="6917" width="17.44140625" customWidth="1"/>
    <col min="6918" max="6918" width="20.5546875" customWidth="1"/>
    <col min="6919" max="6919" width="22.6640625" customWidth="1"/>
    <col min="7169" max="7169" width="8.109375" customWidth="1"/>
    <col min="7170" max="7170" width="85.109375" customWidth="1"/>
    <col min="7171" max="7171" width="28.109375" customWidth="1"/>
    <col min="7172" max="7172" width="31.109375" customWidth="1"/>
    <col min="7173" max="7173" width="17.44140625" customWidth="1"/>
    <col min="7174" max="7174" width="20.5546875" customWidth="1"/>
    <col min="7175" max="7175" width="22.6640625" customWidth="1"/>
    <col min="7425" max="7425" width="8.109375" customWidth="1"/>
    <col min="7426" max="7426" width="85.109375" customWidth="1"/>
    <col min="7427" max="7427" width="28.109375" customWidth="1"/>
    <col min="7428" max="7428" width="31.109375" customWidth="1"/>
    <col min="7429" max="7429" width="17.44140625" customWidth="1"/>
    <col min="7430" max="7430" width="20.5546875" customWidth="1"/>
    <col min="7431" max="7431" width="22.6640625" customWidth="1"/>
    <col min="7681" max="7681" width="8.109375" customWidth="1"/>
    <col min="7682" max="7682" width="85.109375" customWidth="1"/>
    <col min="7683" max="7683" width="28.109375" customWidth="1"/>
    <col min="7684" max="7684" width="31.109375" customWidth="1"/>
    <col min="7685" max="7685" width="17.44140625" customWidth="1"/>
    <col min="7686" max="7686" width="20.5546875" customWidth="1"/>
    <col min="7687" max="7687" width="22.6640625" customWidth="1"/>
    <col min="7937" max="7937" width="8.109375" customWidth="1"/>
    <col min="7938" max="7938" width="85.109375" customWidth="1"/>
    <col min="7939" max="7939" width="28.109375" customWidth="1"/>
    <col min="7940" max="7940" width="31.109375" customWidth="1"/>
    <col min="7941" max="7941" width="17.44140625" customWidth="1"/>
    <col min="7942" max="7942" width="20.5546875" customWidth="1"/>
    <col min="7943" max="7943" width="22.6640625" customWidth="1"/>
    <col min="8193" max="8193" width="8.109375" customWidth="1"/>
    <col min="8194" max="8194" width="85.109375" customWidth="1"/>
    <col min="8195" max="8195" width="28.109375" customWidth="1"/>
    <col min="8196" max="8196" width="31.109375" customWidth="1"/>
    <col min="8197" max="8197" width="17.44140625" customWidth="1"/>
    <col min="8198" max="8198" width="20.5546875" customWidth="1"/>
    <col min="8199" max="8199" width="22.6640625" customWidth="1"/>
    <col min="8449" max="8449" width="8.109375" customWidth="1"/>
    <col min="8450" max="8450" width="85.109375" customWidth="1"/>
    <col min="8451" max="8451" width="28.109375" customWidth="1"/>
    <col min="8452" max="8452" width="31.109375" customWidth="1"/>
    <col min="8453" max="8453" width="17.44140625" customWidth="1"/>
    <col min="8454" max="8454" width="20.5546875" customWidth="1"/>
    <col min="8455" max="8455" width="22.6640625" customWidth="1"/>
    <col min="8705" max="8705" width="8.109375" customWidth="1"/>
    <col min="8706" max="8706" width="85.109375" customWidth="1"/>
    <col min="8707" max="8707" width="28.109375" customWidth="1"/>
    <col min="8708" max="8708" width="31.109375" customWidth="1"/>
    <col min="8709" max="8709" width="17.44140625" customWidth="1"/>
    <col min="8710" max="8710" width="20.5546875" customWidth="1"/>
    <col min="8711" max="8711" width="22.6640625" customWidth="1"/>
    <col min="8961" max="8961" width="8.109375" customWidth="1"/>
    <col min="8962" max="8962" width="85.109375" customWidth="1"/>
    <col min="8963" max="8963" width="28.109375" customWidth="1"/>
    <col min="8964" max="8964" width="31.109375" customWidth="1"/>
    <col min="8965" max="8965" width="17.44140625" customWidth="1"/>
    <col min="8966" max="8966" width="20.5546875" customWidth="1"/>
    <col min="8967" max="8967" width="22.6640625" customWidth="1"/>
    <col min="9217" max="9217" width="8.109375" customWidth="1"/>
    <col min="9218" max="9218" width="85.109375" customWidth="1"/>
    <col min="9219" max="9219" width="28.109375" customWidth="1"/>
    <col min="9220" max="9220" width="31.109375" customWidth="1"/>
    <col min="9221" max="9221" width="17.44140625" customWidth="1"/>
    <col min="9222" max="9222" width="20.5546875" customWidth="1"/>
    <col min="9223" max="9223" width="22.6640625" customWidth="1"/>
    <col min="9473" max="9473" width="8.109375" customWidth="1"/>
    <col min="9474" max="9474" width="85.109375" customWidth="1"/>
    <col min="9475" max="9475" width="28.109375" customWidth="1"/>
    <col min="9476" max="9476" width="31.109375" customWidth="1"/>
    <col min="9477" max="9477" width="17.44140625" customWidth="1"/>
    <col min="9478" max="9478" width="20.5546875" customWidth="1"/>
    <col min="9479" max="9479" width="22.6640625" customWidth="1"/>
    <col min="9729" max="9729" width="8.109375" customWidth="1"/>
    <col min="9730" max="9730" width="85.109375" customWidth="1"/>
    <col min="9731" max="9731" width="28.109375" customWidth="1"/>
    <col min="9732" max="9732" width="31.109375" customWidth="1"/>
    <col min="9733" max="9733" width="17.44140625" customWidth="1"/>
    <col min="9734" max="9734" width="20.5546875" customWidth="1"/>
    <col min="9735" max="9735" width="22.6640625" customWidth="1"/>
    <col min="9985" max="9985" width="8.109375" customWidth="1"/>
    <col min="9986" max="9986" width="85.109375" customWidth="1"/>
    <col min="9987" max="9987" width="28.109375" customWidth="1"/>
    <col min="9988" max="9988" width="31.109375" customWidth="1"/>
    <col min="9989" max="9989" width="17.44140625" customWidth="1"/>
    <col min="9990" max="9990" width="20.5546875" customWidth="1"/>
    <col min="9991" max="9991" width="22.6640625" customWidth="1"/>
    <col min="10241" max="10241" width="8.109375" customWidth="1"/>
    <col min="10242" max="10242" width="85.109375" customWidth="1"/>
    <col min="10243" max="10243" width="28.109375" customWidth="1"/>
    <col min="10244" max="10244" width="31.109375" customWidth="1"/>
    <col min="10245" max="10245" width="17.44140625" customWidth="1"/>
    <col min="10246" max="10246" width="20.5546875" customWidth="1"/>
    <col min="10247" max="10247" width="22.6640625" customWidth="1"/>
    <col min="10497" max="10497" width="8.109375" customWidth="1"/>
    <col min="10498" max="10498" width="85.109375" customWidth="1"/>
    <col min="10499" max="10499" width="28.109375" customWidth="1"/>
    <col min="10500" max="10500" width="31.109375" customWidth="1"/>
    <col min="10501" max="10501" width="17.44140625" customWidth="1"/>
    <col min="10502" max="10502" width="20.5546875" customWidth="1"/>
    <col min="10503" max="10503" width="22.6640625" customWidth="1"/>
    <col min="10753" max="10753" width="8.109375" customWidth="1"/>
    <col min="10754" max="10754" width="85.109375" customWidth="1"/>
    <col min="10755" max="10755" width="28.109375" customWidth="1"/>
    <col min="10756" max="10756" width="31.109375" customWidth="1"/>
    <col min="10757" max="10757" width="17.44140625" customWidth="1"/>
    <col min="10758" max="10758" width="20.5546875" customWidth="1"/>
    <col min="10759" max="10759" width="22.6640625" customWidth="1"/>
    <col min="11009" max="11009" width="8.109375" customWidth="1"/>
    <col min="11010" max="11010" width="85.109375" customWidth="1"/>
    <col min="11011" max="11011" width="28.109375" customWidth="1"/>
    <col min="11012" max="11012" width="31.109375" customWidth="1"/>
    <col min="11013" max="11013" width="17.44140625" customWidth="1"/>
    <col min="11014" max="11014" width="20.5546875" customWidth="1"/>
    <col min="11015" max="11015" width="22.6640625" customWidth="1"/>
    <col min="11265" max="11265" width="8.109375" customWidth="1"/>
    <col min="11266" max="11266" width="85.109375" customWidth="1"/>
    <col min="11267" max="11267" width="28.109375" customWidth="1"/>
    <col min="11268" max="11268" width="31.109375" customWidth="1"/>
    <col min="11269" max="11269" width="17.44140625" customWidth="1"/>
    <col min="11270" max="11270" width="20.5546875" customWidth="1"/>
    <col min="11271" max="11271" width="22.6640625" customWidth="1"/>
    <col min="11521" max="11521" width="8.109375" customWidth="1"/>
    <col min="11522" max="11522" width="85.109375" customWidth="1"/>
    <col min="11523" max="11523" width="28.109375" customWidth="1"/>
    <col min="11524" max="11524" width="31.109375" customWidth="1"/>
    <col min="11525" max="11525" width="17.44140625" customWidth="1"/>
    <col min="11526" max="11526" width="20.5546875" customWidth="1"/>
    <col min="11527" max="11527" width="22.6640625" customWidth="1"/>
    <col min="11777" max="11777" width="8.109375" customWidth="1"/>
    <col min="11778" max="11778" width="85.109375" customWidth="1"/>
    <col min="11779" max="11779" width="28.109375" customWidth="1"/>
    <col min="11780" max="11780" width="31.109375" customWidth="1"/>
    <col min="11781" max="11781" width="17.44140625" customWidth="1"/>
    <col min="11782" max="11782" width="20.5546875" customWidth="1"/>
    <col min="11783" max="11783" width="22.6640625" customWidth="1"/>
    <col min="12033" max="12033" width="8.109375" customWidth="1"/>
    <col min="12034" max="12034" width="85.109375" customWidth="1"/>
    <col min="12035" max="12035" width="28.109375" customWidth="1"/>
    <col min="12036" max="12036" width="31.109375" customWidth="1"/>
    <col min="12037" max="12037" width="17.44140625" customWidth="1"/>
    <col min="12038" max="12038" width="20.5546875" customWidth="1"/>
    <col min="12039" max="12039" width="22.6640625" customWidth="1"/>
    <col min="12289" max="12289" width="8.109375" customWidth="1"/>
    <col min="12290" max="12290" width="85.109375" customWidth="1"/>
    <col min="12291" max="12291" width="28.109375" customWidth="1"/>
    <col min="12292" max="12292" width="31.109375" customWidth="1"/>
    <col min="12293" max="12293" width="17.44140625" customWidth="1"/>
    <col min="12294" max="12294" width="20.5546875" customWidth="1"/>
    <col min="12295" max="12295" width="22.6640625" customWidth="1"/>
    <col min="12545" max="12545" width="8.109375" customWidth="1"/>
    <col min="12546" max="12546" width="85.109375" customWidth="1"/>
    <col min="12547" max="12547" width="28.109375" customWidth="1"/>
    <col min="12548" max="12548" width="31.109375" customWidth="1"/>
    <col min="12549" max="12549" width="17.44140625" customWidth="1"/>
    <col min="12550" max="12550" width="20.5546875" customWidth="1"/>
    <col min="12551" max="12551" width="22.6640625" customWidth="1"/>
    <col min="12801" max="12801" width="8.109375" customWidth="1"/>
    <col min="12802" max="12802" width="85.109375" customWidth="1"/>
    <col min="12803" max="12803" width="28.109375" customWidth="1"/>
    <col min="12804" max="12804" width="31.109375" customWidth="1"/>
    <col min="12805" max="12805" width="17.44140625" customWidth="1"/>
    <col min="12806" max="12806" width="20.5546875" customWidth="1"/>
    <col min="12807" max="12807" width="22.6640625" customWidth="1"/>
    <col min="13057" max="13057" width="8.109375" customWidth="1"/>
    <col min="13058" max="13058" width="85.109375" customWidth="1"/>
    <col min="13059" max="13059" width="28.109375" customWidth="1"/>
    <col min="13060" max="13060" width="31.109375" customWidth="1"/>
    <col min="13061" max="13061" width="17.44140625" customWidth="1"/>
    <col min="13062" max="13062" width="20.5546875" customWidth="1"/>
    <col min="13063" max="13063" width="22.6640625" customWidth="1"/>
    <col min="13313" max="13313" width="8.109375" customWidth="1"/>
    <col min="13314" max="13314" width="85.109375" customWidth="1"/>
    <col min="13315" max="13315" width="28.109375" customWidth="1"/>
    <col min="13316" max="13316" width="31.109375" customWidth="1"/>
    <col min="13317" max="13317" width="17.44140625" customWidth="1"/>
    <col min="13318" max="13318" width="20.5546875" customWidth="1"/>
    <col min="13319" max="13319" width="22.6640625" customWidth="1"/>
    <col min="13569" max="13569" width="8.109375" customWidth="1"/>
    <col min="13570" max="13570" width="85.109375" customWidth="1"/>
    <col min="13571" max="13571" width="28.109375" customWidth="1"/>
    <col min="13572" max="13572" width="31.109375" customWidth="1"/>
    <col min="13573" max="13573" width="17.44140625" customWidth="1"/>
    <col min="13574" max="13574" width="20.5546875" customWidth="1"/>
    <col min="13575" max="13575" width="22.6640625" customWidth="1"/>
    <col min="13825" max="13825" width="8.109375" customWidth="1"/>
    <col min="13826" max="13826" width="85.109375" customWidth="1"/>
    <col min="13827" max="13827" width="28.109375" customWidth="1"/>
    <col min="13828" max="13828" width="31.109375" customWidth="1"/>
    <col min="13829" max="13829" width="17.44140625" customWidth="1"/>
    <col min="13830" max="13830" width="20.5546875" customWidth="1"/>
    <col min="13831" max="13831" width="22.6640625" customWidth="1"/>
    <col min="14081" max="14081" width="8.109375" customWidth="1"/>
    <col min="14082" max="14082" width="85.109375" customWidth="1"/>
    <col min="14083" max="14083" width="28.109375" customWidth="1"/>
    <col min="14084" max="14084" width="31.109375" customWidth="1"/>
    <col min="14085" max="14085" width="17.44140625" customWidth="1"/>
    <col min="14086" max="14086" width="20.5546875" customWidth="1"/>
    <col min="14087" max="14087" width="22.6640625" customWidth="1"/>
    <col min="14337" max="14337" width="8.109375" customWidth="1"/>
    <col min="14338" max="14338" width="85.109375" customWidth="1"/>
    <col min="14339" max="14339" width="28.109375" customWidth="1"/>
    <col min="14340" max="14340" width="31.109375" customWidth="1"/>
    <col min="14341" max="14341" width="17.44140625" customWidth="1"/>
    <col min="14342" max="14342" width="20.5546875" customWidth="1"/>
    <col min="14343" max="14343" width="22.6640625" customWidth="1"/>
    <col min="14593" max="14593" width="8.109375" customWidth="1"/>
    <col min="14594" max="14594" width="85.109375" customWidth="1"/>
    <col min="14595" max="14595" width="28.109375" customWidth="1"/>
    <col min="14596" max="14596" width="31.109375" customWidth="1"/>
    <col min="14597" max="14597" width="17.44140625" customWidth="1"/>
    <col min="14598" max="14598" width="20.5546875" customWidth="1"/>
    <col min="14599" max="14599" width="22.6640625" customWidth="1"/>
    <col min="14849" max="14849" width="8.109375" customWidth="1"/>
    <col min="14850" max="14850" width="85.109375" customWidth="1"/>
    <col min="14851" max="14851" width="28.109375" customWidth="1"/>
    <col min="14852" max="14852" width="31.109375" customWidth="1"/>
    <col min="14853" max="14853" width="17.44140625" customWidth="1"/>
    <col min="14854" max="14854" width="20.5546875" customWidth="1"/>
    <col min="14855" max="14855" width="22.6640625" customWidth="1"/>
    <col min="15105" max="15105" width="8.109375" customWidth="1"/>
    <col min="15106" max="15106" width="85.109375" customWidth="1"/>
    <col min="15107" max="15107" width="28.109375" customWidth="1"/>
    <col min="15108" max="15108" width="31.109375" customWidth="1"/>
    <col min="15109" max="15109" width="17.44140625" customWidth="1"/>
    <col min="15110" max="15110" width="20.5546875" customWidth="1"/>
    <col min="15111" max="15111" width="22.6640625" customWidth="1"/>
    <col min="15361" max="15361" width="8.109375" customWidth="1"/>
    <col min="15362" max="15362" width="85.109375" customWidth="1"/>
    <col min="15363" max="15363" width="28.109375" customWidth="1"/>
    <col min="15364" max="15364" width="31.109375" customWidth="1"/>
    <col min="15365" max="15365" width="17.44140625" customWidth="1"/>
    <col min="15366" max="15366" width="20.5546875" customWidth="1"/>
    <col min="15367" max="15367" width="22.6640625" customWidth="1"/>
    <col min="15617" max="15617" width="8.109375" customWidth="1"/>
    <col min="15618" max="15618" width="85.109375" customWidth="1"/>
    <col min="15619" max="15619" width="28.109375" customWidth="1"/>
    <col min="15620" max="15620" width="31.109375" customWidth="1"/>
    <col min="15621" max="15621" width="17.44140625" customWidth="1"/>
    <col min="15622" max="15622" width="20.5546875" customWidth="1"/>
    <col min="15623" max="15623" width="22.6640625" customWidth="1"/>
    <col min="15873" max="15873" width="8.109375" customWidth="1"/>
    <col min="15874" max="15874" width="85.109375" customWidth="1"/>
    <col min="15875" max="15875" width="28.109375" customWidth="1"/>
    <col min="15876" max="15876" width="31.109375" customWidth="1"/>
    <col min="15877" max="15877" width="17.44140625" customWidth="1"/>
    <col min="15878" max="15878" width="20.5546875" customWidth="1"/>
    <col min="15879" max="15879" width="22.6640625" customWidth="1"/>
    <col min="16129" max="16129" width="8.109375" customWidth="1"/>
    <col min="16130" max="16130" width="85.109375" customWidth="1"/>
    <col min="16131" max="16131" width="28.109375" customWidth="1"/>
    <col min="16132" max="16132" width="31.109375" customWidth="1"/>
    <col min="16133" max="16133" width="17.44140625" customWidth="1"/>
    <col min="16134" max="16134" width="20.5546875" customWidth="1"/>
    <col min="16135" max="16135" width="22.6640625" customWidth="1"/>
  </cols>
  <sheetData>
    <row r="1" spans="1:11" x14ac:dyDescent="0.3">
      <c r="D1" t="s">
        <v>438</v>
      </c>
    </row>
    <row r="3" spans="1:11" ht="20.399999999999999" customHeight="1" x14ac:dyDescent="0.3">
      <c r="A3" s="1160" t="s">
        <v>695</v>
      </c>
      <c r="B3" s="1160"/>
      <c r="C3" s="1160"/>
      <c r="D3" s="1160"/>
    </row>
    <row r="4" spans="1:11" ht="27" customHeight="1" x14ac:dyDescent="0.3">
      <c r="A4" t="s">
        <v>1145</v>
      </c>
    </row>
    <row r="5" spans="1:11" ht="19.5" customHeight="1" x14ac:dyDescent="0.3">
      <c r="A5" t="s">
        <v>382</v>
      </c>
    </row>
    <row r="6" spans="1:11" ht="39.75" customHeight="1" x14ac:dyDescent="0.3">
      <c r="A6" s="1160" t="s">
        <v>612</v>
      </c>
      <c r="B6" s="1160"/>
      <c r="C6" s="1160"/>
      <c r="D6" s="1160"/>
    </row>
    <row r="7" spans="1:11" ht="17.25" customHeight="1" x14ac:dyDescent="0.3">
      <c r="A7" t="s">
        <v>281</v>
      </c>
    </row>
    <row r="9" spans="1:11" ht="18.75" customHeight="1" x14ac:dyDescent="0.3">
      <c r="A9" s="1160" t="s">
        <v>282</v>
      </c>
      <c r="B9" s="1160" t="s">
        <v>297</v>
      </c>
      <c r="C9" s="1160" t="s">
        <v>375</v>
      </c>
      <c r="D9" s="1160" t="s">
        <v>376</v>
      </c>
    </row>
    <row r="10" spans="1:11" ht="37.5" customHeight="1" x14ac:dyDescent="0.3">
      <c r="A10" s="1160"/>
      <c r="B10" s="1160"/>
      <c r="C10" s="1160"/>
      <c r="D10" s="1160"/>
    </row>
    <row r="11" spans="1:11" x14ac:dyDescent="0.3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550</v>
      </c>
      <c r="H11" t="s">
        <v>551</v>
      </c>
      <c r="J11" t="s">
        <v>1017</v>
      </c>
    </row>
    <row r="12" spans="1:11" ht="18.75" customHeight="1" x14ac:dyDescent="0.3">
      <c r="A12" s="1160" t="s">
        <v>1040</v>
      </c>
      <c r="B12" s="1160"/>
      <c r="C12" s="1160"/>
      <c r="D12" s="1160"/>
      <c r="J12" t="s">
        <v>1012</v>
      </c>
      <c r="K12" t="s">
        <v>1013</v>
      </c>
    </row>
    <row r="13" spans="1:11" x14ac:dyDescent="0.3">
      <c r="A13">
        <v>1</v>
      </c>
      <c r="G13">
        <f>D12-F13</f>
        <v>0</v>
      </c>
      <c r="H13">
        <f>D12-E13</f>
        <v>0</v>
      </c>
    </row>
    <row r="14" spans="1:11" x14ac:dyDescent="0.3">
      <c r="G14">
        <f t="shared" ref="G14:G17" si="0">D13-F14</f>
        <v>0</v>
      </c>
      <c r="H14">
        <f t="shared" ref="H14:H17" si="1">D13-E14</f>
        <v>0</v>
      </c>
    </row>
    <row r="15" spans="1:11" x14ac:dyDescent="0.3">
      <c r="G15">
        <f t="shared" si="0"/>
        <v>0</v>
      </c>
      <c r="H15">
        <f t="shared" si="1"/>
        <v>0</v>
      </c>
    </row>
    <row r="16" spans="1:11" x14ac:dyDescent="0.3">
      <c r="G16">
        <f t="shared" si="0"/>
        <v>0</v>
      </c>
      <c r="H16">
        <f t="shared" si="1"/>
        <v>0</v>
      </c>
    </row>
    <row r="17" spans="1:11" x14ac:dyDescent="0.3">
      <c r="G17">
        <f t="shared" si="0"/>
        <v>0</v>
      </c>
      <c r="H17">
        <f t="shared" si="1"/>
        <v>0</v>
      </c>
    </row>
    <row r="18" spans="1:11" ht="21" customHeight="1" x14ac:dyDescent="0.3">
      <c r="B18" t="s">
        <v>295</v>
      </c>
      <c r="C18" t="s">
        <v>305</v>
      </c>
      <c r="D18">
        <f>SUM(D13:D17)</f>
        <v>0</v>
      </c>
      <c r="E18" t="s">
        <v>365</v>
      </c>
      <c r="F18">
        <f>SUM(F13:F17)</f>
        <v>0</v>
      </c>
      <c r="G18">
        <f>SUM(G13:G17)</f>
        <v>0</v>
      </c>
      <c r="H18">
        <f>SUM(H13:H17)</f>
        <v>0</v>
      </c>
      <c r="J18">
        <f t="shared" ref="J18:K18" si="2">SUM(J13:J17)</f>
        <v>0</v>
      </c>
      <c r="K18">
        <f t="shared" si="2"/>
        <v>0</v>
      </c>
    </row>
    <row r="19" spans="1:11" ht="18.75" customHeight="1" x14ac:dyDescent="0.3">
      <c r="A19" s="1160" t="s">
        <v>1041</v>
      </c>
      <c r="B19" s="1160"/>
      <c r="C19" s="1160"/>
      <c r="D19" s="1160"/>
      <c r="E19" t="s">
        <v>1002</v>
      </c>
    </row>
    <row r="20" spans="1:11" x14ac:dyDescent="0.3">
      <c r="A20">
        <v>1</v>
      </c>
      <c r="G20">
        <f>D19-F20</f>
        <v>0</v>
      </c>
      <c r="H20">
        <f>D19-E20</f>
        <v>0</v>
      </c>
    </row>
    <row r="21" spans="1:11" x14ac:dyDescent="0.3">
      <c r="G21">
        <f t="shared" ref="G21:G24" si="3">D20-F21</f>
        <v>0</v>
      </c>
      <c r="H21">
        <f t="shared" ref="H21:H24" si="4">D20-E21</f>
        <v>0</v>
      </c>
    </row>
    <row r="22" spans="1:11" x14ac:dyDescent="0.3">
      <c r="G22">
        <f t="shared" si="3"/>
        <v>0</v>
      </c>
      <c r="H22">
        <f t="shared" si="4"/>
        <v>0</v>
      </c>
    </row>
    <row r="23" spans="1:11" x14ac:dyDescent="0.3">
      <c r="G23">
        <f t="shared" si="3"/>
        <v>0</v>
      </c>
      <c r="H23">
        <f t="shared" si="4"/>
        <v>0</v>
      </c>
    </row>
    <row r="24" spans="1:11" x14ac:dyDescent="0.3">
      <c r="G24">
        <f t="shared" si="3"/>
        <v>0</v>
      </c>
      <c r="H24">
        <f t="shared" si="4"/>
        <v>0</v>
      </c>
    </row>
    <row r="25" spans="1:11" ht="21" customHeight="1" x14ac:dyDescent="0.3">
      <c r="B25" t="s">
        <v>295</v>
      </c>
      <c r="C25" t="s">
        <v>305</v>
      </c>
      <c r="D25">
        <f>SUM(D20:D24)</f>
        <v>0</v>
      </c>
      <c r="E25" t="s">
        <v>365</v>
      </c>
      <c r="F25">
        <f>SUM(F20:F24)</f>
        <v>0</v>
      </c>
      <c r="G25">
        <f>SUM(G20:G24)</f>
        <v>0</v>
      </c>
      <c r="H25">
        <f>SUM(H20:H24)</f>
        <v>0</v>
      </c>
      <c r="J25">
        <f t="shared" ref="J25:K25" si="5">SUM(J20:J24)</f>
        <v>0</v>
      </c>
      <c r="K25">
        <f t="shared" si="5"/>
        <v>0</v>
      </c>
    </row>
    <row r="26" spans="1:11" x14ac:dyDescent="0.3">
      <c r="E26" t="s">
        <v>457</v>
      </c>
      <c r="F26">
        <f>F18+F25</f>
        <v>0</v>
      </c>
      <c r="G26">
        <f t="shared" ref="G26:H26" si="6">G18+G25</f>
        <v>0</v>
      </c>
      <c r="H26">
        <f t="shared" si="6"/>
        <v>0</v>
      </c>
      <c r="J26">
        <f>J18+J25</f>
        <v>0</v>
      </c>
      <c r="K26">
        <f>K18+K25</f>
        <v>0</v>
      </c>
    </row>
    <row r="29" spans="1:11" ht="18" customHeight="1" x14ac:dyDescent="0.3">
      <c r="A29" t="s">
        <v>671</v>
      </c>
      <c r="D29" t="s">
        <v>1143</v>
      </c>
    </row>
    <row r="30" spans="1:11" x14ac:dyDescent="0.3">
      <c r="C30" t="s">
        <v>131</v>
      </c>
      <c r="D30" t="s">
        <v>132</v>
      </c>
    </row>
    <row r="32" spans="1:11" x14ac:dyDescent="0.3">
      <c r="A32" t="s">
        <v>133</v>
      </c>
      <c r="D32" t="s">
        <v>1144</v>
      </c>
    </row>
    <row r="33" spans="2:4" x14ac:dyDescent="0.3">
      <c r="C33" t="s">
        <v>131</v>
      </c>
      <c r="D33" t="s">
        <v>132</v>
      </c>
    </row>
    <row r="35" spans="2:4" x14ac:dyDescent="0.3">
      <c r="B35" t="s">
        <v>1046</v>
      </c>
    </row>
    <row r="36" spans="2:4" x14ac:dyDescent="0.3">
      <c r="B36" t="s">
        <v>1039</v>
      </c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7">
    <tabColor rgb="FFFF99FF"/>
    <pageSetUpPr fitToPage="1"/>
  </sheetPr>
  <dimension ref="A1:K34"/>
  <sheetViews>
    <sheetView view="pageBreakPreview" zoomScale="70" zoomScaleNormal="75" zoomScaleSheetLayoutView="7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9.5546875" customWidth="1"/>
    <col min="7" max="8" width="22.5546875" customWidth="1"/>
    <col min="9" max="9" width="18.33203125" customWidth="1"/>
    <col min="10" max="11" width="20.33203125" customWidth="1"/>
    <col min="256" max="256" width="7" customWidth="1"/>
    <col min="257" max="257" width="68" customWidth="1"/>
    <col min="258" max="258" width="20.33203125" customWidth="1"/>
    <col min="259" max="259" width="25.109375" customWidth="1"/>
    <col min="260" max="260" width="30.6640625" customWidth="1"/>
    <col min="261" max="263" width="16" customWidth="1"/>
    <col min="264" max="264" width="13.33203125" customWidth="1"/>
    <col min="512" max="512" width="7" customWidth="1"/>
    <col min="513" max="513" width="68" customWidth="1"/>
    <col min="514" max="514" width="20.33203125" customWidth="1"/>
    <col min="515" max="515" width="25.109375" customWidth="1"/>
    <col min="516" max="516" width="30.6640625" customWidth="1"/>
    <col min="517" max="519" width="16" customWidth="1"/>
    <col min="520" max="520" width="13.33203125" customWidth="1"/>
    <col min="768" max="768" width="7" customWidth="1"/>
    <col min="769" max="769" width="68" customWidth="1"/>
    <col min="770" max="770" width="20.33203125" customWidth="1"/>
    <col min="771" max="771" width="25.109375" customWidth="1"/>
    <col min="772" max="772" width="30.6640625" customWidth="1"/>
    <col min="773" max="775" width="16" customWidth="1"/>
    <col min="776" max="776" width="13.33203125" customWidth="1"/>
    <col min="1024" max="1024" width="7" customWidth="1"/>
    <col min="1025" max="1025" width="68" customWidth="1"/>
    <col min="1026" max="1026" width="20.33203125" customWidth="1"/>
    <col min="1027" max="1027" width="25.109375" customWidth="1"/>
    <col min="1028" max="1028" width="30.6640625" customWidth="1"/>
    <col min="1029" max="1031" width="16" customWidth="1"/>
    <col min="1032" max="1032" width="13.33203125" customWidth="1"/>
    <col min="1280" max="1280" width="7" customWidth="1"/>
    <col min="1281" max="1281" width="68" customWidth="1"/>
    <col min="1282" max="1282" width="20.33203125" customWidth="1"/>
    <col min="1283" max="1283" width="25.109375" customWidth="1"/>
    <col min="1284" max="1284" width="30.6640625" customWidth="1"/>
    <col min="1285" max="1287" width="16" customWidth="1"/>
    <col min="1288" max="1288" width="13.33203125" customWidth="1"/>
    <col min="1536" max="1536" width="7" customWidth="1"/>
    <col min="1537" max="1537" width="68" customWidth="1"/>
    <col min="1538" max="1538" width="20.33203125" customWidth="1"/>
    <col min="1539" max="1539" width="25.109375" customWidth="1"/>
    <col min="1540" max="1540" width="30.6640625" customWidth="1"/>
    <col min="1541" max="1543" width="16" customWidth="1"/>
    <col min="1544" max="1544" width="13.33203125" customWidth="1"/>
    <col min="1792" max="1792" width="7" customWidth="1"/>
    <col min="1793" max="1793" width="68" customWidth="1"/>
    <col min="1794" max="1794" width="20.33203125" customWidth="1"/>
    <col min="1795" max="1795" width="25.109375" customWidth="1"/>
    <col min="1796" max="1796" width="30.6640625" customWidth="1"/>
    <col min="1797" max="1799" width="16" customWidth="1"/>
    <col min="1800" max="1800" width="13.33203125" customWidth="1"/>
    <col min="2048" max="2048" width="7" customWidth="1"/>
    <col min="2049" max="2049" width="68" customWidth="1"/>
    <col min="2050" max="2050" width="20.33203125" customWidth="1"/>
    <col min="2051" max="2051" width="25.109375" customWidth="1"/>
    <col min="2052" max="2052" width="30.6640625" customWidth="1"/>
    <col min="2053" max="2055" width="16" customWidth="1"/>
    <col min="2056" max="2056" width="13.33203125" customWidth="1"/>
    <col min="2304" max="2304" width="7" customWidth="1"/>
    <col min="2305" max="2305" width="68" customWidth="1"/>
    <col min="2306" max="2306" width="20.33203125" customWidth="1"/>
    <col min="2307" max="2307" width="25.109375" customWidth="1"/>
    <col min="2308" max="2308" width="30.6640625" customWidth="1"/>
    <col min="2309" max="2311" width="16" customWidth="1"/>
    <col min="2312" max="2312" width="13.33203125" customWidth="1"/>
    <col min="2560" max="2560" width="7" customWidth="1"/>
    <col min="2561" max="2561" width="68" customWidth="1"/>
    <col min="2562" max="2562" width="20.33203125" customWidth="1"/>
    <col min="2563" max="2563" width="25.109375" customWidth="1"/>
    <col min="2564" max="2564" width="30.6640625" customWidth="1"/>
    <col min="2565" max="2567" width="16" customWidth="1"/>
    <col min="2568" max="2568" width="13.33203125" customWidth="1"/>
    <col min="2816" max="2816" width="7" customWidth="1"/>
    <col min="2817" max="2817" width="68" customWidth="1"/>
    <col min="2818" max="2818" width="20.33203125" customWidth="1"/>
    <col min="2819" max="2819" width="25.109375" customWidth="1"/>
    <col min="2820" max="2820" width="30.6640625" customWidth="1"/>
    <col min="2821" max="2823" width="16" customWidth="1"/>
    <col min="2824" max="2824" width="13.33203125" customWidth="1"/>
    <col min="3072" max="3072" width="7" customWidth="1"/>
    <col min="3073" max="3073" width="68" customWidth="1"/>
    <col min="3074" max="3074" width="20.33203125" customWidth="1"/>
    <col min="3075" max="3075" width="25.109375" customWidth="1"/>
    <col min="3076" max="3076" width="30.6640625" customWidth="1"/>
    <col min="3077" max="3079" width="16" customWidth="1"/>
    <col min="3080" max="3080" width="13.33203125" customWidth="1"/>
    <col min="3328" max="3328" width="7" customWidth="1"/>
    <col min="3329" max="3329" width="68" customWidth="1"/>
    <col min="3330" max="3330" width="20.33203125" customWidth="1"/>
    <col min="3331" max="3331" width="25.109375" customWidth="1"/>
    <col min="3332" max="3332" width="30.6640625" customWidth="1"/>
    <col min="3333" max="3335" width="16" customWidth="1"/>
    <col min="3336" max="3336" width="13.33203125" customWidth="1"/>
    <col min="3584" max="3584" width="7" customWidth="1"/>
    <col min="3585" max="3585" width="68" customWidth="1"/>
    <col min="3586" max="3586" width="20.33203125" customWidth="1"/>
    <col min="3587" max="3587" width="25.109375" customWidth="1"/>
    <col min="3588" max="3588" width="30.6640625" customWidth="1"/>
    <col min="3589" max="3591" width="16" customWidth="1"/>
    <col min="3592" max="3592" width="13.33203125" customWidth="1"/>
    <col min="3840" max="3840" width="7" customWidth="1"/>
    <col min="3841" max="3841" width="68" customWidth="1"/>
    <col min="3842" max="3842" width="20.33203125" customWidth="1"/>
    <col min="3843" max="3843" width="25.109375" customWidth="1"/>
    <col min="3844" max="3844" width="30.6640625" customWidth="1"/>
    <col min="3845" max="3847" width="16" customWidth="1"/>
    <col min="3848" max="3848" width="13.33203125" customWidth="1"/>
    <col min="4096" max="4096" width="7" customWidth="1"/>
    <col min="4097" max="4097" width="68" customWidth="1"/>
    <col min="4098" max="4098" width="20.33203125" customWidth="1"/>
    <col min="4099" max="4099" width="25.109375" customWidth="1"/>
    <col min="4100" max="4100" width="30.6640625" customWidth="1"/>
    <col min="4101" max="4103" width="16" customWidth="1"/>
    <col min="4104" max="4104" width="13.33203125" customWidth="1"/>
    <col min="4352" max="4352" width="7" customWidth="1"/>
    <col min="4353" max="4353" width="68" customWidth="1"/>
    <col min="4354" max="4354" width="20.33203125" customWidth="1"/>
    <col min="4355" max="4355" width="25.109375" customWidth="1"/>
    <col min="4356" max="4356" width="30.6640625" customWidth="1"/>
    <col min="4357" max="4359" width="16" customWidth="1"/>
    <col min="4360" max="4360" width="13.33203125" customWidth="1"/>
    <col min="4608" max="4608" width="7" customWidth="1"/>
    <col min="4609" max="4609" width="68" customWidth="1"/>
    <col min="4610" max="4610" width="20.33203125" customWidth="1"/>
    <col min="4611" max="4611" width="25.109375" customWidth="1"/>
    <col min="4612" max="4612" width="30.6640625" customWidth="1"/>
    <col min="4613" max="4615" width="16" customWidth="1"/>
    <col min="4616" max="4616" width="13.33203125" customWidth="1"/>
    <col min="4864" max="4864" width="7" customWidth="1"/>
    <col min="4865" max="4865" width="68" customWidth="1"/>
    <col min="4866" max="4866" width="20.33203125" customWidth="1"/>
    <col min="4867" max="4867" width="25.109375" customWidth="1"/>
    <col min="4868" max="4868" width="30.6640625" customWidth="1"/>
    <col min="4869" max="4871" width="16" customWidth="1"/>
    <col min="4872" max="4872" width="13.33203125" customWidth="1"/>
    <col min="5120" max="5120" width="7" customWidth="1"/>
    <col min="5121" max="5121" width="68" customWidth="1"/>
    <col min="5122" max="5122" width="20.33203125" customWidth="1"/>
    <col min="5123" max="5123" width="25.109375" customWidth="1"/>
    <col min="5124" max="5124" width="30.6640625" customWidth="1"/>
    <col min="5125" max="5127" width="16" customWidth="1"/>
    <col min="5128" max="5128" width="13.33203125" customWidth="1"/>
    <col min="5376" max="5376" width="7" customWidth="1"/>
    <col min="5377" max="5377" width="68" customWidth="1"/>
    <col min="5378" max="5378" width="20.33203125" customWidth="1"/>
    <col min="5379" max="5379" width="25.109375" customWidth="1"/>
    <col min="5380" max="5380" width="30.6640625" customWidth="1"/>
    <col min="5381" max="5383" width="16" customWidth="1"/>
    <col min="5384" max="5384" width="13.33203125" customWidth="1"/>
    <col min="5632" max="5632" width="7" customWidth="1"/>
    <col min="5633" max="5633" width="68" customWidth="1"/>
    <col min="5634" max="5634" width="20.33203125" customWidth="1"/>
    <col min="5635" max="5635" width="25.109375" customWidth="1"/>
    <col min="5636" max="5636" width="30.6640625" customWidth="1"/>
    <col min="5637" max="5639" width="16" customWidth="1"/>
    <col min="5640" max="5640" width="13.33203125" customWidth="1"/>
    <col min="5888" max="5888" width="7" customWidth="1"/>
    <col min="5889" max="5889" width="68" customWidth="1"/>
    <col min="5890" max="5890" width="20.33203125" customWidth="1"/>
    <col min="5891" max="5891" width="25.109375" customWidth="1"/>
    <col min="5892" max="5892" width="30.6640625" customWidth="1"/>
    <col min="5893" max="5895" width="16" customWidth="1"/>
    <col min="5896" max="5896" width="13.33203125" customWidth="1"/>
    <col min="6144" max="6144" width="7" customWidth="1"/>
    <col min="6145" max="6145" width="68" customWidth="1"/>
    <col min="6146" max="6146" width="20.33203125" customWidth="1"/>
    <col min="6147" max="6147" width="25.109375" customWidth="1"/>
    <col min="6148" max="6148" width="30.6640625" customWidth="1"/>
    <col min="6149" max="6151" width="16" customWidth="1"/>
    <col min="6152" max="6152" width="13.33203125" customWidth="1"/>
    <col min="6400" max="6400" width="7" customWidth="1"/>
    <col min="6401" max="6401" width="68" customWidth="1"/>
    <col min="6402" max="6402" width="20.33203125" customWidth="1"/>
    <col min="6403" max="6403" width="25.109375" customWidth="1"/>
    <col min="6404" max="6404" width="30.6640625" customWidth="1"/>
    <col min="6405" max="6407" width="16" customWidth="1"/>
    <col min="6408" max="6408" width="13.33203125" customWidth="1"/>
    <col min="6656" max="6656" width="7" customWidth="1"/>
    <col min="6657" max="6657" width="68" customWidth="1"/>
    <col min="6658" max="6658" width="20.33203125" customWidth="1"/>
    <col min="6659" max="6659" width="25.109375" customWidth="1"/>
    <col min="6660" max="6660" width="30.6640625" customWidth="1"/>
    <col min="6661" max="6663" width="16" customWidth="1"/>
    <col min="6664" max="6664" width="13.33203125" customWidth="1"/>
    <col min="6912" max="6912" width="7" customWidth="1"/>
    <col min="6913" max="6913" width="68" customWidth="1"/>
    <col min="6914" max="6914" width="20.33203125" customWidth="1"/>
    <col min="6915" max="6915" width="25.109375" customWidth="1"/>
    <col min="6916" max="6916" width="30.6640625" customWidth="1"/>
    <col min="6917" max="6919" width="16" customWidth="1"/>
    <col min="6920" max="6920" width="13.33203125" customWidth="1"/>
    <col min="7168" max="7168" width="7" customWidth="1"/>
    <col min="7169" max="7169" width="68" customWidth="1"/>
    <col min="7170" max="7170" width="20.33203125" customWidth="1"/>
    <col min="7171" max="7171" width="25.109375" customWidth="1"/>
    <col min="7172" max="7172" width="30.6640625" customWidth="1"/>
    <col min="7173" max="7175" width="16" customWidth="1"/>
    <col min="7176" max="7176" width="13.33203125" customWidth="1"/>
    <col min="7424" max="7424" width="7" customWidth="1"/>
    <col min="7425" max="7425" width="68" customWidth="1"/>
    <col min="7426" max="7426" width="20.33203125" customWidth="1"/>
    <col min="7427" max="7427" width="25.109375" customWidth="1"/>
    <col min="7428" max="7428" width="30.6640625" customWidth="1"/>
    <col min="7429" max="7431" width="16" customWidth="1"/>
    <col min="7432" max="7432" width="13.33203125" customWidth="1"/>
    <col min="7680" max="7680" width="7" customWidth="1"/>
    <col min="7681" max="7681" width="68" customWidth="1"/>
    <col min="7682" max="7682" width="20.33203125" customWidth="1"/>
    <col min="7683" max="7683" width="25.109375" customWidth="1"/>
    <col min="7684" max="7684" width="30.6640625" customWidth="1"/>
    <col min="7685" max="7687" width="16" customWidth="1"/>
    <col min="7688" max="7688" width="13.33203125" customWidth="1"/>
    <col min="7936" max="7936" width="7" customWidth="1"/>
    <col min="7937" max="7937" width="68" customWidth="1"/>
    <col min="7938" max="7938" width="20.33203125" customWidth="1"/>
    <col min="7939" max="7939" width="25.109375" customWidth="1"/>
    <col min="7940" max="7940" width="30.6640625" customWidth="1"/>
    <col min="7941" max="7943" width="16" customWidth="1"/>
    <col min="7944" max="7944" width="13.33203125" customWidth="1"/>
    <col min="8192" max="8192" width="7" customWidth="1"/>
    <col min="8193" max="8193" width="68" customWidth="1"/>
    <col min="8194" max="8194" width="20.33203125" customWidth="1"/>
    <col min="8195" max="8195" width="25.109375" customWidth="1"/>
    <col min="8196" max="8196" width="30.6640625" customWidth="1"/>
    <col min="8197" max="8199" width="16" customWidth="1"/>
    <col min="8200" max="8200" width="13.33203125" customWidth="1"/>
    <col min="8448" max="8448" width="7" customWidth="1"/>
    <col min="8449" max="8449" width="68" customWidth="1"/>
    <col min="8450" max="8450" width="20.33203125" customWidth="1"/>
    <col min="8451" max="8451" width="25.109375" customWidth="1"/>
    <col min="8452" max="8452" width="30.6640625" customWidth="1"/>
    <col min="8453" max="8455" width="16" customWidth="1"/>
    <col min="8456" max="8456" width="13.33203125" customWidth="1"/>
    <col min="8704" max="8704" width="7" customWidth="1"/>
    <col min="8705" max="8705" width="68" customWidth="1"/>
    <col min="8706" max="8706" width="20.33203125" customWidth="1"/>
    <col min="8707" max="8707" width="25.109375" customWidth="1"/>
    <col min="8708" max="8708" width="30.6640625" customWidth="1"/>
    <col min="8709" max="8711" width="16" customWidth="1"/>
    <col min="8712" max="8712" width="13.33203125" customWidth="1"/>
    <col min="8960" max="8960" width="7" customWidth="1"/>
    <col min="8961" max="8961" width="68" customWidth="1"/>
    <col min="8962" max="8962" width="20.33203125" customWidth="1"/>
    <col min="8963" max="8963" width="25.109375" customWidth="1"/>
    <col min="8964" max="8964" width="30.6640625" customWidth="1"/>
    <col min="8965" max="8967" width="16" customWidth="1"/>
    <col min="8968" max="8968" width="13.33203125" customWidth="1"/>
    <col min="9216" max="9216" width="7" customWidth="1"/>
    <col min="9217" max="9217" width="68" customWidth="1"/>
    <col min="9218" max="9218" width="20.33203125" customWidth="1"/>
    <col min="9219" max="9219" width="25.109375" customWidth="1"/>
    <col min="9220" max="9220" width="30.6640625" customWidth="1"/>
    <col min="9221" max="9223" width="16" customWidth="1"/>
    <col min="9224" max="9224" width="13.33203125" customWidth="1"/>
    <col min="9472" max="9472" width="7" customWidth="1"/>
    <col min="9473" max="9473" width="68" customWidth="1"/>
    <col min="9474" max="9474" width="20.33203125" customWidth="1"/>
    <col min="9475" max="9475" width="25.109375" customWidth="1"/>
    <col min="9476" max="9476" width="30.6640625" customWidth="1"/>
    <col min="9477" max="9479" width="16" customWidth="1"/>
    <col min="9480" max="9480" width="13.33203125" customWidth="1"/>
    <col min="9728" max="9728" width="7" customWidth="1"/>
    <col min="9729" max="9729" width="68" customWidth="1"/>
    <col min="9730" max="9730" width="20.33203125" customWidth="1"/>
    <col min="9731" max="9731" width="25.109375" customWidth="1"/>
    <col min="9732" max="9732" width="30.6640625" customWidth="1"/>
    <col min="9733" max="9735" width="16" customWidth="1"/>
    <col min="9736" max="9736" width="13.33203125" customWidth="1"/>
    <col min="9984" max="9984" width="7" customWidth="1"/>
    <col min="9985" max="9985" width="68" customWidth="1"/>
    <col min="9986" max="9986" width="20.33203125" customWidth="1"/>
    <col min="9987" max="9987" width="25.109375" customWidth="1"/>
    <col min="9988" max="9988" width="30.6640625" customWidth="1"/>
    <col min="9989" max="9991" width="16" customWidth="1"/>
    <col min="9992" max="9992" width="13.33203125" customWidth="1"/>
    <col min="10240" max="10240" width="7" customWidth="1"/>
    <col min="10241" max="10241" width="68" customWidth="1"/>
    <col min="10242" max="10242" width="20.33203125" customWidth="1"/>
    <col min="10243" max="10243" width="25.109375" customWidth="1"/>
    <col min="10244" max="10244" width="30.6640625" customWidth="1"/>
    <col min="10245" max="10247" width="16" customWidth="1"/>
    <col min="10248" max="10248" width="13.33203125" customWidth="1"/>
    <col min="10496" max="10496" width="7" customWidth="1"/>
    <col min="10497" max="10497" width="68" customWidth="1"/>
    <col min="10498" max="10498" width="20.33203125" customWidth="1"/>
    <col min="10499" max="10499" width="25.109375" customWidth="1"/>
    <col min="10500" max="10500" width="30.6640625" customWidth="1"/>
    <col min="10501" max="10503" width="16" customWidth="1"/>
    <col min="10504" max="10504" width="13.33203125" customWidth="1"/>
    <col min="10752" max="10752" width="7" customWidth="1"/>
    <col min="10753" max="10753" width="68" customWidth="1"/>
    <col min="10754" max="10754" width="20.33203125" customWidth="1"/>
    <col min="10755" max="10755" width="25.109375" customWidth="1"/>
    <col min="10756" max="10756" width="30.6640625" customWidth="1"/>
    <col min="10757" max="10759" width="16" customWidth="1"/>
    <col min="10760" max="10760" width="13.33203125" customWidth="1"/>
    <col min="11008" max="11008" width="7" customWidth="1"/>
    <col min="11009" max="11009" width="68" customWidth="1"/>
    <col min="11010" max="11010" width="20.33203125" customWidth="1"/>
    <col min="11011" max="11011" width="25.109375" customWidth="1"/>
    <col min="11012" max="11012" width="30.6640625" customWidth="1"/>
    <col min="11013" max="11015" width="16" customWidth="1"/>
    <col min="11016" max="11016" width="13.33203125" customWidth="1"/>
    <col min="11264" max="11264" width="7" customWidth="1"/>
    <col min="11265" max="11265" width="68" customWidth="1"/>
    <col min="11266" max="11266" width="20.33203125" customWidth="1"/>
    <col min="11267" max="11267" width="25.109375" customWidth="1"/>
    <col min="11268" max="11268" width="30.6640625" customWidth="1"/>
    <col min="11269" max="11271" width="16" customWidth="1"/>
    <col min="11272" max="11272" width="13.33203125" customWidth="1"/>
    <col min="11520" max="11520" width="7" customWidth="1"/>
    <col min="11521" max="11521" width="68" customWidth="1"/>
    <col min="11522" max="11522" width="20.33203125" customWidth="1"/>
    <col min="11523" max="11523" width="25.109375" customWidth="1"/>
    <col min="11524" max="11524" width="30.6640625" customWidth="1"/>
    <col min="11525" max="11527" width="16" customWidth="1"/>
    <col min="11528" max="11528" width="13.33203125" customWidth="1"/>
    <col min="11776" max="11776" width="7" customWidth="1"/>
    <col min="11777" max="11777" width="68" customWidth="1"/>
    <col min="11778" max="11778" width="20.33203125" customWidth="1"/>
    <col min="11779" max="11779" width="25.109375" customWidth="1"/>
    <col min="11780" max="11780" width="30.6640625" customWidth="1"/>
    <col min="11781" max="11783" width="16" customWidth="1"/>
    <col min="11784" max="11784" width="13.33203125" customWidth="1"/>
    <col min="12032" max="12032" width="7" customWidth="1"/>
    <col min="12033" max="12033" width="68" customWidth="1"/>
    <col min="12034" max="12034" width="20.33203125" customWidth="1"/>
    <col min="12035" max="12035" width="25.109375" customWidth="1"/>
    <col min="12036" max="12036" width="30.6640625" customWidth="1"/>
    <col min="12037" max="12039" width="16" customWidth="1"/>
    <col min="12040" max="12040" width="13.33203125" customWidth="1"/>
    <col min="12288" max="12288" width="7" customWidth="1"/>
    <col min="12289" max="12289" width="68" customWidth="1"/>
    <col min="12290" max="12290" width="20.33203125" customWidth="1"/>
    <col min="12291" max="12291" width="25.109375" customWidth="1"/>
    <col min="12292" max="12292" width="30.6640625" customWidth="1"/>
    <col min="12293" max="12295" width="16" customWidth="1"/>
    <col min="12296" max="12296" width="13.33203125" customWidth="1"/>
    <col min="12544" max="12544" width="7" customWidth="1"/>
    <col min="12545" max="12545" width="68" customWidth="1"/>
    <col min="12546" max="12546" width="20.33203125" customWidth="1"/>
    <col min="12547" max="12547" width="25.109375" customWidth="1"/>
    <col min="12548" max="12548" width="30.6640625" customWidth="1"/>
    <col min="12549" max="12551" width="16" customWidth="1"/>
    <col min="12552" max="12552" width="13.33203125" customWidth="1"/>
    <col min="12800" max="12800" width="7" customWidth="1"/>
    <col min="12801" max="12801" width="68" customWidth="1"/>
    <col min="12802" max="12802" width="20.33203125" customWidth="1"/>
    <col min="12803" max="12803" width="25.109375" customWidth="1"/>
    <col min="12804" max="12804" width="30.6640625" customWidth="1"/>
    <col min="12805" max="12807" width="16" customWidth="1"/>
    <col min="12808" max="12808" width="13.33203125" customWidth="1"/>
    <col min="13056" max="13056" width="7" customWidth="1"/>
    <col min="13057" max="13057" width="68" customWidth="1"/>
    <col min="13058" max="13058" width="20.33203125" customWidth="1"/>
    <col min="13059" max="13059" width="25.109375" customWidth="1"/>
    <col min="13060" max="13060" width="30.6640625" customWidth="1"/>
    <col min="13061" max="13063" width="16" customWidth="1"/>
    <col min="13064" max="13064" width="13.33203125" customWidth="1"/>
    <col min="13312" max="13312" width="7" customWidth="1"/>
    <col min="13313" max="13313" width="68" customWidth="1"/>
    <col min="13314" max="13314" width="20.33203125" customWidth="1"/>
    <col min="13315" max="13315" width="25.109375" customWidth="1"/>
    <col min="13316" max="13316" width="30.6640625" customWidth="1"/>
    <col min="13317" max="13319" width="16" customWidth="1"/>
    <col min="13320" max="13320" width="13.33203125" customWidth="1"/>
    <col min="13568" max="13568" width="7" customWidth="1"/>
    <col min="13569" max="13569" width="68" customWidth="1"/>
    <col min="13570" max="13570" width="20.33203125" customWidth="1"/>
    <col min="13571" max="13571" width="25.109375" customWidth="1"/>
    <col min="13572" max="13572" width="30.6640625" customWidth="1"/>
    <col min="13573" max="13575" width="16" customWidth="1"/>
    <col min="13576" max="13576" width="13.33203125" customWidth="1"/>
    <col min="13824" max="13824" width="7" customWidth="1"/>
    <col min="13825" max="13825" width="68" customWidth="1"/>
    <col min="13826" max="13826" width="20.33203125" customWidth="1"/>
    <col min="13827" max="13827" width="25.109375" customWidth="1"/>
    <col min="13828" max="13828" width="30.6640625" customWidth="1"/>
    <col min="13829" max="13831" width="16" customWidth="1"/>
    <col min="13832" max="13832" width="13.33203125" customWidth="1"/>
    <col min="14080" max="14080" width="7" customWidth="1"/>
    <col min="14081" max="14081" width="68" customWidth="1"/>
    <col min="14082" max="14082" width="20.33203125" customWidth="1"/>
    <col min="14083" max="14083" width="25.109375" customWidth="1"/>
    <col min="14084" max="14084" width="30.6640625" customWidth="1"/>
    <col min="14085" max="14087" width="16" customWidth="1"/>
    <col min="14088" max="14088" width="13.33203125" customWidth="1"/>
    <col min="14336" max="14336" width="7" customWidth="1"/>
    <col min="14337" max="14337" width="68" customWidth="1"/>
    <col min="14338" max="14338" width="20.33203125" customWidth="1"/>
    <col min="14339" max="14339" width="25.109375" customWidth="1"/>
    <col min="14340" max="14340" width="30.6640625" customWidth="1"/>
    <col min="14341" max="14343" width="16" customWidth="1"/>
    <col min="14344" max="14344" width="13.33203125" customWidth="1"/>
    <col min="14592" max="14592" width="7" customWidth="1"/>
    <col min="14593" max="14593" width="68" customWidth="1"/>
    <col min="14594" max="14594" width="20.33203125" customWidth="1"/>
    <col min="14595" max="14595" width="25.109375" customWidth="1"/>
    <col min="14596" max="14596" width="30.6640625" customWidth="1"/>
    <col min="14597" max="14599" width="16" customWidth="1"/>
    <col min="14600" max="14600" width="13.33203125" customWidth="1"/>
    <col min="14848" max="14848" width="7" customWidth="1"/>
    <col min="14849" max="14849" width="68" customWidth="1"/>
    <col min="14850" max="14850" width="20.33203125" customWidth="1"/>
    <col min="14851" max="14851" width="25.109375" customWidth="1"/>
    <col min="14852" max="14852" width="30.6640625" customWidth="1"/>
    <col min="14853" max="14855" width="16" customWidth="1"/>
    <col min="14856" max="14856" width="13.33203125" customWidth="1"/>
    <col min="15104" max="15104" width="7" customWidth="1"/>
    <col min="15105" max="15105" width="68" customWidth="1"/>
    <col min="15106" max="15106" width="20.33203125" customWidth="1"/>
    <col min="15107" max="15107" width="25.109375" customWidth="1"/>
    <col min="15108" max="15108" width="30.6640625" customWidth="1"/>
    <col min="15109" max="15111" width="16" customWidth="1"/>
    <col min="15112" max="15112" width="13.33203125" customWidth="1"/>
    <col min="15360" max="15360" width="7" customWidth="1"/>
    <col min="15361" max="15361" width="68" customWidth="1"/>
    <col min="15362" max="15362" width="20.33203125" customWidth="1"/>
    <col min="15363" max="15363" width="25.109375" customWidth="1"/>
    <col min="15364" max="15364" width="30.6640625" customWidth="1"/>
    <col min="15365" max="15367" width="16" customWidth="1"/>
    <col min="15368" max="15368" width="13.33203125" customWidth="1"/>
    <col min="15616" max="15616" width="7" customWidth="1"/>
    <col min="15617" max="15617" width="68" customWidth="1"/>
    <col min="15618" max="15618" width="20.33203125" customWidth="1"/>
    <col min="15619" max="15619" width="25.109375" customWidth="1"/>
    <col min="15620" max="15620" width="30.6640625" customWidth="1"/>
    <col min="15621" max="15623" width="16" customWidth="1"/>
    <col min="15624" max="15624" width="13.33203125" customWidth="1"/>
    <col min="15872" max="15872" width="7" customWidth="1"/>
    <col min="15873" max="15873" width="68" customWidth="1"/>
    <col min="15874" max="15874" width="20.33203125" customWidth="1"/>
    <col min="15875" max="15875" width="25.109375" customWidth="1"/>
    <col min="15876" max="15876" width="30.6640625" customWidth="1"/>
    <col min="15877" max="15879" width="16" customWidth="1"/>
    <col min="15880" max="15880" width="13.33203125" customWidth="1"/>
    <col min="16128" max="16128" width="7" customWidth="1"/>
    <col min="16129" max="16129" width="68" customWidth="1"/>
    <col min="16130" max="16130" width="20.33203125" customWidth="1"/>
    <col min="16131" max="16131" width="25.109375" customWidth="1"/>
    <col min="16132" max="16132" width="30.6640625" customWidth="1"/>
    <col min="16133" max="16135" width="16" customWidth="1"/>
    <col min="16136" max="16136" width="13.33203125" customWidth="1"/>
  </cols>
  <sheetData>
    <row r="1" spans="1:11" x14ac:dyDescent="0.3">
      <c r="E1" t="s">
        <v>439</v>
      </c>
    </row>
    <row r="3" spans="1:11" ht="21" customHeight="1" x14ac:dyDescent="0.3">
      <c r="A3" s="1160" t="s">
        <v>608</v>
      </c>
      <c r="B3" s="1160"/>
      <c r="C3" s="1160"/>
      <c r="D3" s="1160"/>
      <c r="E3" s="1160"/>
    </row>
    <row r="4" spans="1:11" ht="27" customHeight="1" x14ac:dyDescent="0.3">
      <c r="A4" t="s">
        <v>1145</v>
      </c>
    </row>
    <row r="5" spans="1:11" ht="19.5" customHeight="1" x14ac:dyDescent="0.3">
      <c r="A5" t="s">
        <v>345</v>
      </c>
    </row>
    <row r="6" spans="1:11" ht="39.75" customHeight="1" x14ac:dyDescent="0.3">
      <c r="A6" s="1160" t="s">
        <v>612</v>
      </c>
      <c r="B6" s="1160"/>
      <c r="C6" s="1160"/>
      <c r="D6" s="1160"/>
    </row>
    <row r="7" spans="1:11" ht="17.25" customHeight="1" x14ac:dyDescent="0.3">
      <c r="A7" t="s">
        <v>281</v>
      </c>
    </row>
    <row r="9" spans="1:11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11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  <c r="J10" t="s">
        <v>1017</v>
      </c>
    </row>
    <row r="11" spans="1:11" x14ac:dyDescent="0.3">
      <c r="A11" s="1160" t="s">
        <v>1040</v>
      </c>
      <c r="B11" s="1160"/>
      <c r="C11" s="1160"/>
      <c r="D11" s="1160"/>
      <c r="E11" s="1160"/>
      <c r="J11" t="s">
        <v>1012</v>
      </c>
      <c r="K11" t="s">
        <v>1013</v>
      </c>
    </row>
    <row r="12" spans="1:11" x14ac:dyDescent="0.3">
      <c r="A12">
        <v>1</v>
      </c>
      <c r="B12" t="s">
        <v>492</v>
      </c>
      <c r="H12">
        <f>E12-G12</f>
        <v>0</v>
      </c>
    </row>
    <row r="13" spans="1:11" x14ac:dyDescent="0.3">
      <c r="A13">
        <v>2</v>
      </c>
      <c r="H13">
        <f>E13-G13</f>
        <v>0</v>
      </c>
    </row>
    <row r="14" spans="1:11" x14ac:dyDescent="0.3">
      <c r="A14">
        <v>3</v>
      </c>
      <c r="H14">
        <f>E14-G14</f>
        <v>0</v>
      </c>
    </row>
    <row r="15" spans="1:11" x14ac:dyDescent="0.3">
      <c r="A15">
        <v>4</v>
      </c>
      <c r="H15">
        <f>E15-G15</f>
        <v>0</v>
      </c>
    </row>
    <row r="16" spans="1:11" x14ac:dyDescent="0.3">
      <c r="H16">
        <f>E16-G16</f>
        <v>0</v>
      </c>
    </row>
    <row r="17" spans="1:11" x14ac:dyDescent="0.3">
      <c r="B17" t="s">
        <v>295</v>
      </c>
      <c r="C17" t="s">
        <v>305</v>
      </c>
      <c r="D17" t="s">
        <v>305</v>
      </c>
      <c r="E17">
        <f>SUM(E12:E16)</f>
        <v>0</v>
      </c>
      <c r="F17" t="s">
        <v>365</v>
      </c>
      <c r="G17">
        <f>SUM(G12:G16)</f>
        <v>0</v>
      </c>
      <c r="H17">
        <f>SUM(H12:H16)</f>
        <v>0</v>
      </c>
      <c r="J17">
        <f t="shared" ref="J17:K17" si="0">SUM(J12:J16)</f>
        <v>0</v>
      </c>
      <c r="K17">
        <f t="shared" si="0"/>
        <v>0</v>
      </c>
    </row>
    <row r="18" spans="1:11" x14ac:dyDescent="0.3">
      <c r="A18" s="1160" t="s">
        <v>1041</v>
      </c>
      <c r="B18" s="1160"/>
      <c r="C18" s="1160"/>
      <c r="D18" s="1160"/>
      <c r="E18" s="1160"/>
      <c r="F18" t="s">
        <v>1002</v>
      </c>
    </row>
    <row r="19" spans="1:11" x14ac:dyDescent="0.3">
      <c r="A19">
        <v>1</v>
      </c>
      <c r="B19" t="s">
        <v>492</v>
      </c>
      <c r="H19">
        <f>E19-G19</f>
        <v>0</v>
      </c>
    </row>
    <row r="20" spans="1:11" ht="18" customHeight="1" x14ac:dyDescent="0.3">
      <c r="A20">
        <v>2</v>
      </c>
      <c r="H20">
        <f>E20-G20</f>
        <v>0</v>
      </c>
    </row>
    <row r="21" spans="1:11" x14ac:dyDescent="0.3">
      <c r="A21">
        <v>3</v>
      </c>
      <c r="H21">
        <f>E21-G21</f>
        <v>0</v>
      </c>
    </row>
    <row r="22" spans="1:11" x14ac:dyDescent="0.3">
      <c r="A22">
        <v>4</v>
      </c>
      <c r="H22">
        <f>E22-G22</f>
        <v>0</v>
      </c>
    </row>
    <row r="23" spans="1:11" x14ac:dyDescent="0.3">
      <c r="H23">
        <f>E23-G23</f>
        <v>0</v>
      </c>
    </row>
    <row r="24" spans="1:11" x14ac:dyDescent="0.3">
      <c r="B24" t="s">
        <v>295</v>
      </c>
      <c r="C24" t="s">
        <v>305</v>
      </c>
      <c r="D24" t="s">
        <v>305</v>
      </c>
      <c r="E24">
        <f>SUM(E19:E23)</f>
        <v>0</v>
      </c>
      <c r="F24" t="s">
        <v>365</v>
      </c>
      <c r="G24">
        <f>SUM(G19:G23)</f>
        <v>0</v>
      </c>
      <c r="H24">
        <f>SUM(H19:H23)</f>
        <v>0</v>
      </c>
      <c r="J24">
        <f t="shared" ref="J24:K24" si="1">SUM(J19:J23)</f>
        <v>0</v>
      </c>
      <c r="K24">
        <f t="shared" si="1"/>
        <v>0</v>
      </c>
    </row>
    <row r="25" spans="1:11" x14ac:dyDescent="0.3">
      <c r="F25" t="s">
        <v>457</v>
      </c>
      <c r="G25">
        <f>G17+G24</f>
        <v>0</v>
      </c>
      <c r="H25">
        <f>H17+H24</f>
        <v>0</v>
      </c>
      <c r="J25">
        <f>J17+J24</f>
        <v>0</v>
      </c>
      <c r="K25">
        <f>K17+K24</f>
        <v>0</v>
      </c>
    </row>
    <row r="27" spans="1:11" x14ac:dyDescent="0.3">
      <c r="A27" t="s">
        <v>671</v>
      </c>
      <c r="E27" t="s">
        <v>1143</v>
      </c>
    </row>
    <row r="28" spans="1:11" x14ac:dyDescent="0.3">
      <c r="C28" t="s">
        <v>131</v>
      </c>
      <c r="E28" t="s">
        <v>132</v>
      </c>
    </row>
    <row r="30" spans="1:11" x14ac:dyDescent="0.3">
      <c r="A30" t="s">
        <v>133</v>
      </c>
      <c r="E30" t="s">
        <v>1144</v>
      </c>
    </row>
    <row r="31" spans="1:11" x14ac:dyDescent="0.3">
      <c r="C31" t="s">
        <v>131</v>
      </c>
      <c r="E31" t="s">
        <v>132</v>
      </c>
    </row>
    <row r="33" spans="2:2" x14ac:dyDescent="0.3">
      <c r="B33" t="s">
        <v>1046</v>
      </c>
    </row>
    <row r="34" spans="2:2" x14ac:dyDescent="0.3">
      <c r="B34" t="s">
        <v>1039</v>
      </c>
    </row>
  </sheetData>
  <mergeCells count="4">
    <mergeCell ref="A3:E3"/>
    <mergeCell ref="A6:D6"/>
    <mergeCell ref="A11:E11"/>
    <mergeCell ref="A18:E1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8">
    <tabColor rgb="FFFF99FF"/>
    <pageSetUpPr fitToPage="1"/>
  </sheetPr>
  <dimension ref="A1:J79"/>
  <sheetViews>
    <sheetView view="pageBreakPreview" zoomScale="70" zoomScaleSheetLayoutView="70" workbookViewId="0"/>
  </sheetViews>
  <sheetFormatPr defaultColWidth="8.88671875" defaultRowHeight="14.4" x14ac:dyDescent="0.3"/>
  <cols>
    <col min="1" max="1" width="7.33203125" customWidth="1"/>
    <col min="2" max="2" width="91.33203125" customWidth="1"/>
    <col min="3" max="3" width="20.33203125" customWidth="1"/>
    <col min="4" max="4" width="27.5546875" customWidth="1"/>
    <col min="5" max="5" width="25.6640625" customWidth="1"/>
    <col min="6" max="7" width="24.44140625" customWidth="1"/>
    <col min="8" max="8" width="17.109375" customWidth="1"/>
    <col min="9" max="10" width="25.44140625" customWidth="1"/>
    <col min="256" max="256" width="7.33203125" customWidth="1"/>
    <col min="257" max="257" width="91.33203125" customWidth="1"/>
    <col min="258" max="258" width="20.33203125" customWidth="1"/>
    <col min="259" max="259" width="22.6640625" customWidth="1"/>
    <col min="260" max="260" width="27.5546875" customWidth="1"/>
    <col min="261" max="263" width="24.44140625" customWidth="1"/>
    <col min="264" max="264" width="17.109375" customWidth="1"/>
    <col min="512" max="512" width="7.33203125" customWidth="1"/>
    <col min="513" max="513" width="91.33203125" customWidth="1"/>
    <col min="514" max="514" width="20.33203125" customWidth="1"/>
    <col min="515" max="515" width="22.6640625" customWidth="1"/>
    <col min="516" max="516" width="27.5546875" customWidth="1"/>
    <col min="517" max="519" width="24.44140625" customWidth="1"/>
    <col min="520" max="520" width="17.109375" customWidth="1"/>
    <col min="768" max="768" width="7.33203125" customWidth="1"/>
    <col min="769" max="769" width="91.33203125" customWidth="1"/>
    <col min="770" max="770" width="20.33203125" customWidth="1"/>
    <col min="771" max="771" width="22.6640625" customWidth="1"/>
    <col min="772" max="772" width="27.5546875" customWidth="1"/>
    <col min="773" max="775" width="24.44140625" customWidth="1"/>
    <col min="776" max="776" width="17.109375" customWidth="1"/>
    <col min="1024" max="1024" width="7.33203125" customWidth="1"/>
    <col min="1025" max="1025" width="91.33203125" customWidth="1"/>
    <col min="1026" max="1026" width="20.33203125" customWidth="1"/>
    <col min="1027" max="1027" width="22.6640625" customWidth="1"/>
    <col min="1028" max="1028" width="27.5546875" customWidth="1"/>
    <col min="1029" max="1031" width="24.44140625" customWidth="1"/>
    <col min="1032" max="1032" width="17.109375" customWidth="1"/>
    <col min="1280" max="1280" width="7.33203125" customWidth="1"/>
    <col min="1281" max="1281" width="91.33203125" customWidth="1"/>
    <col min="1282" max="1282" width="20.33203125" customWidth="1"/>
    <col min="1283" max="1283" width="22.6640625" customWidth="1"/>
    <col min="1284" max="1284" width="27.5546875" customWidth="1"/>
    <col min="1285" max="1287" width="24.44140625" customWidth="1"/>
    <col min="1288" max="1288" width="17.109375" customWidth="1"/>
    <col min="1536" max="1536" width="7.33203125" customWidth="1"/>
    <col min="1537" max="1537" width="91.33203125" customWidth="1"/>
    <col min="1538" max="1538" width="20.33203125" customWidth="1"/>
    <col min="1539" max="1539" width="22.6640625" customWidth="1"/>
    <col min="1540" max="1540" width="27.5546875" customWidth="1"/>
    <col min="1541" max="1543" width="24.44140625" customWidth="1"/>
    <col min="1544" max="1544" width="17.109375" customWidth="1"/>
    <col min="1792" max="1792" width="7.33203125" customWidth="1"/>
    <col min="1793" max="1793" width="91.33203125" customWidth="1"/>
    <col min="1794" max="1794" width="20.33203125" customWidth="1"/>
    <col min="1795" max="1795" width="22.6640625" customWidth="1"/>
    <col min="1796" max="1796" width="27.5546875" customWidth="1"/>
    <col min="1797" max="1799" width="24.44140625" customWidth="1"/>
    <col min="1800" max="1800" width="17.109375" customWidth="1"/>
    <col min="2048" max="2048" width="7.33203125" customWidth="1"/>
    <col min="2049" max="2049" width="91.33203125" customWidth="1"/>
    <col min="2050" max="2050" width="20.33203125" customWidth="1"/>
    <col min="2051" max="2051" width="22.6640625" customWidth="1"/>
    <col min="2052" max="2052" width="27.5546875" customWidth="1"/>
    <col min="2053" max="2055" width="24.44140625" customWidth="1"/>
    <col min="2056" max="2056" width="17.109375" customWidth="1"/>
    <col min="2304" max="2304" width="7.33203125" customWidth="1"/>
    <col min="2305" max="2305" width="91.33203125" customWidth="1"/>
    <col min="2306" max="2306" width="20.33203125" customWidth="1"/>
    <col min="2307" max="2307" width="22.6640625" customWidth="1"/>
    <col min="2308" max="2308" width="27.5546875" customWidth="1"/>
    <col min="2309" max="2311" width="24.44140625" customWidth="1"/>
    <col min="2312" max="2312" width="17.109375" customWidth="1"/>
    <col min="2560" max="2560" width="7.33203125" customWidth="1"/>
    <col min="2561" max="2561" width="91.33203125" customWidth="1"/>
    <col min="2562" max="2562" width="20.33203125" customWidth="1"/>
    <col min="2563" max="2563" width="22.6640625" customWidth="1"/>
    <col min="2564" max="2564" width="27.5546875" customWidth="1"/>
    <col min="2565" max="2567" width="24.44140625" customWidth="1"/>
    <col min="2568" max="2568" width="17.109375" customWidth="1"/>
    <col min="2816" max="2816" width="7.33203125" customWidth="1"/>
    <col min="2817" max="2817" width="91.33203125" customWidth="1"/>
    <col min="2818" max="2818" width="20.33203125" customWidth="1"/>
    <col min="2819" max="2819" width="22.6640625" customWidth="1"/>
    <col min="2820" max="2820" width="27.5546875" customWidth="1"/>
    <col min="2821" max="2823" width="24.44140625" customWidth="1"/>
    <col min="2824" max="2824" width="17.109375" customWidth="1"/>
    <col min="3072" max="3072" width="7.33203125" customWidth="1"/>
    <col min="3073" max="3073" width="91.33203125" customWidth="1"/>
    <col min="3074" max="3074" width="20.33203125" customWidth="1"/>
    <col min="3075" max="3075" width="22.6640625" customWidth="1"/>
    <col min="3076" max="3076" width="27.5546875" customWidth="1"/>
    <col min="3077" max="3079" width="24.44140625" customWidth="1"/>
    <col min="3080" max="3080" width="17.109375" customWidth="1"/>
    <col min="3328" max="3328" width="7.33203125" customWidth="1"/>
    <col min="3329" max="3329" width="91.33203125" customWidth="1"/>
    <col min="3330" max="3330" width="20.33203125" customWidth="1"/>
    <col min="3331" max="3331" width="22.6640625" customWidth="1"/>
    <col min="3332" max="3332" width="27.5546875" customWidth="1"/>
    <col min="3333" max="3335" width="24.44140625" customWidth="1"/>
    <col min="3336" max="3336" width="17.109375" customWidth="1"/>
    <col min="3584" max="3584" width="7.33203125" customWidth="1"/>
    <col min="3585" max="3585" width="91.33203125" customWidth="1"/>
    <col min="3586" max="3586" width="20.33203125" customWidth="1"/>
    <col min="3587" max="3587" width="22.6640625" customWidth="1"/>
    <col min="3588" max="3588" width="27.5546875" customWidth="1"/>
    <col min="3589" max="3591" width="24.44140625" customWidth="1"/>
    <col min="3592" max="3592" width="17.109375" customWidth="1"/>
    <col min="3840" max="3840" width="7.33203125" customWidth="1"/>
    <col min="3841" max="3841" width="91.33203125" customWidth="1"/>
    <col min="3842" max="3842" width="20.33203125" customWidth="1"/>
    <col min="3843" max="3843" width="22.6640625" customWidth="1"/>
    <col min="3844" max="3844" width="27.5546875" customWidth="1"/>
    <col min="3845" max="3847" width="24.44140625" customWidth="1"/>
    <col min="3848" max="3848" width="17.109375" customWidth="1"/>
    <col min="4096" max="4096" width="7.33203125" customWidth="1"/>
    <col min="4097" max="4097" width="91.33203125" customWidth="1"/>
    <col min="4098" max="4098" width="20.33203125" customWidth="1"/>
    <col min="4099" max="4099" width="22.6640625" customWidth="1"/>
    <col min="4100" max="4100" width="27.5546875" customWidth="1"/>
    <col min="4101" max="4103" width="24.44140625" customWidth="1"/>
    <col min="4104" max="4104" width="17.109375" customWidth="1"/>
    <col min="4352" max="4352" width="7.33203125" customWidth="1"/>
    <col min="4353" max="4353" width="91.33203125" customWidth="1"/>
    <col min="4354" max="4354" width="20.33203125" customWidth="1"/>
    <col min="4355" max="4355" width="22.6640625" customWidth="1"/>
    <col min="4356" max="4356" width="27.5546875" customWidth="1"/>
    <col min="4357" max="4359" width="24.44140625" customWidth="1"/>
    <col min="4360" max="4360" width="17.109375" customWidth="1"/>
    <col min="4608" max="4608" width="7.33203125" customWidth="1"/>
    <col min="4609" max="4609" width="91.33203125" customWidth="1"/>
    <col min="4610" max="4610" width="20.33203125" customWidth="1"/>
    <col min="4611" max="4611" width="22.6640625" customWidth="1"/>
    <col min="4612" max="4612" width="27.5546875" customWidth="1"/>
    <col min="4613" max="4615" width="24.44140625" customWidth="1"/>
    <col min="4616" max="4616" width="17.109375" customWidth="1"/>
    <col min="4864" max="4864" width="7.33203125" customWidth="1"/>
    <col min="4865" max="4865" width="91.33203125" customWidth="1"/>
    <col min="4866" max="4866" width="20.33203125" customWidth="1"/>
    <col min="4867" max="4867" width="22.6640625" customWidth="1"/>
    <col min="4868" max="4868" width="27.5546875" customWidth="1"/>
    <col min="4869" max="4871" width="24.44140625" customWidth="1"/>
    <col min="4872" max="4872" width="17.109375" customWidth="1"/>
    <col min="5120" max="5120" width="7.33203125" customWidth="1"/>
    <col min="5121" max="5121" width="91.33203125" customWidth="1"/>
    <col min="5122" max="5122" width="20.33203125" customWidth="1"/>
    <col min="5123" max="5123" width="22.6640625" customWidth="1"/>
    <col min="5124" max="5124" width="27.5546875" customWidth="1"/>
    <col min="5125" max="5127" width="24.44140625" customWidth="1"/>
    <col min="5128" max="5128" width="17.109375" customWidth="1"/>
    <col min="5376" max="5376" width="7.33203125" customWidth="1"/>
    <col min="5377" max="5377" width="91.33203125" customWidth="1"/>
    <col min="5378" max="5378" width="20.33203125" customWidth="1"/>
    <col min="5379" max="5379" width="22.6640625" customWidth="1"/>
    <col min="5380" max="5380" width="27.5546875" customWidth="1"/>
    <col min="5381" max="5383" width="24.44140625" customWidth="1"/>
    <col min="5384" max="5384" width="17.109375" customWidth="1"/>
    <col min="5632" max="5632" width="7.33203125" customWidth="1"/>
    <col min="5633" max="5633" width="91.33203125" customWidth="1"/>
    <col min="5634" max="5634" width="20.33203125" customWidth="1"/>
    <col min="5635" max="5635" width="22.6640625" customWidth="1"/>
    <col min="5636" max="5636" width="27.5546875" customWidth="1"/>
    <col min="5637" max="5639" width="24.44140625" customWidth="1"/>
    <col min="5640" max="5640" width="17.109375" customWidth="1"/>
    <col min="5888" max="5888" width="7.33203125" customWidth="1"/>
    <col min="5889" max="5889" width="91.33203125" customWidth="1"/>
    <col min="5890" max="5890" width="20.33203125" customWidth="1"/>
    <col min="5891" max="5891" width="22.6640625" customWidth="1"/>
    <col min="5892" max="5892" width="27.5546875" customWidth="1"/>
    <col min="5893" max="5895" width="24.44140625" customWidth="1"/>
    <col min="5896" max="5896" width="17.109375" customWidth="1"/>
    <col min="6144" max="6144" width="7.33203125" customWidth="1"/>
    <col min="6145" max="6145" width="91.33203125" customWidth="1"/>
    <col min="6146" max="6146" width="20.33203125" customWidth="1"/>
    <col min="6147" max="6147" width="22.6640625" customWidth="1"/>
    <col min="6148" max="6148" width="27.5546875" customWidth="1"/>
    <col min="6149" max="6151" width="24.44140625" customWidth="1"/>
    <col min="6152" max="6152" width="17.109375" customWidth="1"/>
    <col min="6400" max="6400" width="7.33203125" customWidth="1"/>
    <col min="6401" max="6401" width="91.33203125" customWidth="1"/>
    <col min="6402" max="6402" width="20.33203125" customWidth="1"/>
    <col min="6403" max="6403" width="22.6640625" customWidth="1"/>
    <col min="6404" max="6404" width="27.5546875" customWidth="1"/>
    <col min="6405" max="6407" width="24.44140625" customWidth="1"/>
    <col min="6408" max="6408" width="17.109375" customWidth="1"/>
    <col min="6656" max="6656" width="7.33203125" customWidth="1"/>
    <col min="6657" max="6657" width="91.33203125" customWidth="1"/>
    <col min="6658" max="6658" width="20.33203125" customWidth="1"/>
    <col min="6659" max="6659" width="22.6640625" customWidth="1"/>
    <col min="6660" max="6660" width="27.5546875" customWidth="1"/>
    <col min="6661" max="6663" width="24.44140625" customWidth="1"/>
    <col min="6664" max="6664" width="17.109375" customWidth="1"/>
    <col min="6912" max="6912" width="7.33203125" customWidth="1"/>
    <col min="6913" max="6913" width="91.33203125" customWidth="1"/>
    <col min="6914" max="6914" width="20.33203125" customWidth="1"/>
    <col min="6915" max="6915" width="22.6640625" customWidth="1"/>
    <col min="6916" max="6916" width="27.5546875" customWidth="1"/>
    <col min="6917" max="6919" width="24.44140625" customWidth="1"/>
    <col min="6920" max="6920" width="17.109375" customWidth="1"/>
    <col min="7168" max="7168" width="7.33203125" customWidth="1"/>
    <col min="7169" max="7169" width="91.33203125" customWidth="1"/>
    <col min="7170" max="7170" width="20.33203125" customWidth="1"/>
    <col min="7171" max="7171" width="22.6640625" customWidth="1"/>
    <col min="7172" max="7172" width="27.5546875" customWidth="1"/>
    <col min="7173" max="7175" width="24.44140625" customWidth="1"/>
    <col min="7176" max="7176" width="17.109375" customWidth="1"/>
    <col min="7424" max="7424" width="7.33203125" customWidth="1"/>
    <col min="7425" max="7425" width="91.33203125" customWidth="1"/>
    <col min="7426" max="7426" width="20.33203125" customWidth="1"/>
    <col min="7427" max="7427" width="22.6640625" customWidth="1"/>
    <col min="7428" max="7428" width="27.5546875" customWidth="1"/>
    <col min="7429" max="7431" width="24.44140625" customWidth="1"/>
    <col min="7432" max="7432" width="17.109375" customWidth="1"/>
    <col min="7680" max="7680" width="7.33203125" customWidth="1"/>
    <col min="7681" max="7681" width="91.33203125" customWidth="1"/>
    <col min="7682" max="7682" width="20.33203125" customWidth="1"/>
    <col min="7683" max="7683" width="22.6640625" customWidth="1"/>
    <col min="7684" max="7684" width="27.5546875" customWidth="1"/>
    <col min="7685" max="7687" width="24.44140625" customWidth="1"/>
    <col min="7688" max="7688" width="17.109375" customWidth="1"/>
    <col min="7936" max="7936" width="7.33203125" customWidth="1"/>
    <col min="7937" max="7937" width="91.33203125" customWidth="1"/>
    <col min="7938" max="7938" width="20.33203125" customWidth="1"/>
    <col min="7939" max="7939" width="22.6640625" customWidth="1"/>
    <col min="7940" max="7940" width="27.5546875" customWidth="1"/>
    <col min="7941" max="7943" width="24.44140625" customWidth="1"/>
    <col min="7944" max="7944" width="17.109375" customWidth="1"/>
    <col min="8192" max="8192" width="7.33203125" customWidth="1"/>
    <col min="8193" max="8193" width="91.33203125" customWidth="1"/>
    <col min="8194" max="8194" width="20.33203125" customWidth="1"/>
    <col min="8195" max="8195" width="22.6640625" customWidth="1"/>
    <col min="8196" max="8196" width="27.5546875" customWidth="1"/>
    <col min="8197" max="8199" width="24.44140625" customWidth="1"/>
    <col min="8200" max="8200" width="17.109375" customWidth="1"/>
    <col min="8448" max="8448" width="7.33203125" customWidth="1"/>
    <col min="8449" max="8449" width="91.33203125" customWidth="1"/>
    <col min="8450" max="8450" width="20.33203125" customWidth="1"/>
    <col min="8451" max="8451" width="22.6640625" customWidth="1"/>
    <col min="8452" max="8452" width="27.5546875" customWidth="1"/>
    <col min="8453" max="8455" width="24.44140625" customWidth="1"/>
    <col min="8456" max="8456" width="17.109375" customWidth="1"/>
    <col min="8704" max="8704" width="7.33203125" customWidth="1"/>
    <col min="8705" max="8705" width="91.33203125" customWidth="1"/>
    <col min="8706" max="8706" width="20.33203125" customWidth="1"/>
    <col min="8707" max="8707" width="22.6640625" customWidth="1"/>
    <col min="8708" max="8708" width="27.5546875" customWidth="1"/>
    <col min="8709" max="8711" width="24.44140625" customWidth="1"/>
    <col min="8712" max="8712" width="17.109375" customWidth="1"/>
    <col min="8960" max="8960" width="7.33203125" customWidth="1"/>
    <col min="8961" max="8961" width="91.33203125" customWidth="1"/>
    <col min="8962" max="8962" width="20.33203125" customWidth="1"/>
    <col min="8963" max="8963" width="22.6640625" customWidth="1"/>
    <col min="8964" max="8964" width="27.5546875" customWidth="1"/>
    <col min="8965" max="8967" width="24.44140625" customWidth="1"/>
    <col min="8968" max="8968" width="17.109375" customWidth="1"/>
    <col min="9216" max="9216" width="7.33203125" customWidth="1"/>
    <col min="9217" max="9217" width="91.33203125" customWidth="1"/>
    <col min="9218" max="9218" width="20.33203125" customWidth="1"/>
    <col min="9219" max="9219" width="22.6640625" customWidth="1"/>
    <col min="9220" max="9220" width="27.5546875" customWidth="1"/>
    <col min="9221" max="9223" width="24.44140625" customWidth="1"/>
    <col min="9224" max="9224" width="17.109375" customWidth="1"/>
    <col min="9472" max="9472" width="7.33203125" customWidth="1"/>
    <col min="9473" max="9473" width="91.33203125" customWidth="1"/>
    <col min="9474" max="9474" width="20.33203125" customWidth="1"/>
    <col min="9475" max="9475" width="22.6640625" customWidth="1"/>
    <col min="9476" max="9476" width="27.5546875" customWidth="1"/>
    <col min="9477" max="9479" width="24.44140625" customWidth="1"/>
    <col min="9480" max="9480" width="17.109375" customWidth="1"/>
    <col min="9728" max="9728" width="7.33203125" customWidth="1"/>
    <col min="9729" max="9729" width="91.33203125" customWidth="1"/>
    <col min="9730" max="9730" width="20.33203125" customWidth="1"/>
    <col min="9731" max="9731" width="22.6640625" customWidth="1"/>
    <col min="9732" max="9732" width="27.5546875" customWidth="1"/>
    <col min="9733" max="9735" width="24.44140625" customWidth="1"/>
    <col min="9736" max="9736" width="17.109375" customWidth="1"/>
    <col min="9984" max="9984" width="7.33203125" customWidth="1"/>
    <col min="9985" max="9985" width="91.33203125" customWidth="1"/>
    <col min="9986" max="9986" width="20.33203125" customWidth="1"/>
    <col min="9987" max="9987" width="22.6640625" customWidth="1"/>
    <col min="9988" max="9988" width="27.5546875" customWidth="1"/>
    <col min="9989" max="9991" width="24.44140625" customWidth="1"/>
    <col min="9992" max="9992" width="17.109375" customWidth="1"/>
    <col min="10240" max="10240" width="7.33203125" customWidth="1"/>
    <col min="10241" max="10241" width="91.33203125" customWidth="1"/>
    <col min="10242" max="10242" width="20.33203125" customWidth="1"/>
    <col min="10243" max="10243" width="22.6640625" customWidth="1"/>
    <col min="10244" max="10244" width="27.5546875" customWidth="1"/>
    <col min="10245" max="10247" width="24.44140625" customWidth="1"/>
    <col min="10248" max="10248" width="17.109375" customWidth="1"/>
    <col min="10496" max="10496" width="7.33203125" customWidth="1"/>
    <col min="10497" max="10497" width="91.33203125" customWidth="1"/>
    <col min="10498" max="10498" width="20.33203125" customWidth="1"/>
    <col min="10499" max="10499" width="22.6640625" customWidth="1"/>
    <col min="10500" max="10500" width="27.5546875" customWidth="1"/>
    <col min="10501" max="10503" width="24.44140625" customWidth="1"/>
    <col min="10504" max="10504" width="17.109375" customWidth="1"/>
    <col min="10752" max="10752" width="7.33203125" customWidth="1"/>
    <col min="10753" max="10753" width="91.33203125" customWidth="1"/>
    <col min="10754" max="10754" width="20.33203125" customWidth="1"/>
    <col min="10755" max="10755" width="22.6640625" customWidth="1"/>
    <col min="10756" max="10756" width="27.5546875" customWidth="1"/>
    <col min="10757" max="10759" width="24.44140625" customWidth="1"/>
    <col min="10760" max="10760" width="17.109375" customWidth="1"/>
    <col min="11008" max="11008" width="7.33203125" customWidth="1"/>
    <col min="11009" max="11009" width="91.33203125" customWidth="1"/>
    <col min="11010" max="11010" width="20.33203125" customWidth="1"/>
    <col min="11011" max="11011" width="22.6640625" customWidth="1"/>
    <col min="11012" max="11012" width="27.5546875" customWidth="1"/>
    <col min="11013" max="11015" width="24.44140625" customWidth="1"/>
    <col min="11016" max="11016" width="17.109375" customWidth="1"/>
    <col min="11264" max="11264" width="7.33203125" customWidth="1"/>
    <col min="11265" max="11265" width="91.33203125" customWidth="1"/>
    <col min="11266" max="11266" width="20.33203125" customWidth="1"/>
    <col min="11267" max="11267" width="22.6640625" customWidth="1"/>
    <col min="11268" max="11268" width="27.5546875" customWidth="1"/>
    <col min="11269" max="11271" width="24.44140625" customWidth="1"/>
    <col min="11272" max="11272" width="17.109375" customWidth="1"/>
    <col min="11520" max="11520" width="7.33203125" customWidth="1"/>
    <col min="11521" max="11521" width="91.33203125" customWidth="1"/>
    <col min="11522" max="11522" width="20.33203125" customWidth="1"/>
    <col min="11523" max="11523" width="22.6640625" customWidth="1"/>
    <col min="11524" max="11524" width="27.5546875" customWidth="1"/>
    <col min="11525" max="11527" width="24.44140625" customWidth="1"/>
    <col min="11528" max="11528" width="17.109375" customWidth="1"/>
    <col min="11776" max="11776" width="7.33203125" customWidth="1"/>
    <col min="11777" max="11777" width="91.33203125" customWidth="1"/>
    <col min="11778" max="11778" width="20.33203125" customWidth="1"/>
    <col min="11779" max="11779" width="22.6640625" customWidth="1"/>
    <col min="11780" max="11780" width="27.5546875" customWidth="1"/>
    <col min="11781" max="11783" width="24.44140625" customWidth="1"/>
    <col min="11784" max="11784" width="17.109375" customWidth="1"/>
    <col min="12032" max="12032" width="7.33203125" customWidth="1"/>
    <col min="12033" max="12033" width="91.33203125" customWidth="1"/>
    <col min="12034" max="12034" width="20.33203125" customWidth="1"/>
    <col min="12035" max="12035" width="22.6640625" customWidth="1"/>
    <col min="12036" max="12036" width="27.5546875" customWidth="1"/>
    <col min="12037" max="12039" width="24.44140625" customWidth="1"/>
    <col min="12040" max="12040" width="17.109375" customWidth="1"/>
    <col min="12288" max="12288" width="7.33203125" customWidth="1"/>
    <col min="12289" max="12289" width="91.33203125" customWidth="1"/>
    <col min="12290" max="12290" width="20.33203125" customWidth="1"/>
    <col min="12291" max="12291" width="22.6640625" customWidth="1"/>
    <col min="12292" max="12292" width="27.5546875" customWidth="1"/>
    <col min="12293" max="12295" width="24.44140625" customWidth="1"/>
    <col min="12296" max="12296" width="17.109375" customWidth="1"/>
    <col min="12544" max="12544" width="7.33203125" customWidth="1"/>
    <col min="12545" max="12545" width="91.33203125" customWidth="1"/>
    <col min="12546" max="12546" width="20.33203125" customWidth="1"/>
    <col min="12547" max="12547" width="22.6640625" customWidth="1"/>
    <col min="12548" max="12548" width="27.5546875" customWidth="1"/>
    <col min="12549" max="12551" width="24.44140625" customWidth="1"/>
    <col min="12552" max="12552" width="17.109375" customWidth="1"/>
    <col min="12800" max="12800" width="7.33203125" customWidth="1"/>
    <col min="12801" max="12801" width="91.33203125" customWidth="1"/>
    <col min="12802" max="12802" width="20.33203125" customWidth="1"/>
    <col min="12803" max="12803" width="22.6640625" customWidth="1"/>
    <col min="12804" max="12804" width="27.5546875" customWidth="1"/>
    <col min="12805" max="12807" width="24.44140625" customWidth="1"/>
    <col min="12808" max="12808" width="17.109375" customWidth="1"/>
    <col min="13056" max="13056" width="7.33203125" customWidth="1"/>
    <col min="13057" max="13057" width="91.33203125" customWidth="1"/>
    <col min="13058" max="13058" width="20.33203125" customWidth="1"/>
    <col min="13059" max="13059" width="22.6640625" customWidth="1"/>
    <col min="13060" max="13060" width="27.5546875" customWidth="1"/>
    <col min="13061" max="13063" width="24.44140625" customWidth="1"/>
    <col min="13064" max="13064" width="17.109375" customWidth="1"/>
    <col min="13312" max="13312" width="7.33203125" customWidth="1"/>
    <col min="13313" max="13313" width="91.33203125" customWidth="1"/>
    <col min="13314" max="13314" width="20.33203125" customWidth="1"/>
    <col min="13315" max="13315" width="22.6640625" customWidth="1"/>
    <col min="13316" max="13316" width="27.5546875" customWidth="1"/>
    <col min="13317" max="13319" width="24.44140625" customWidth="1"/>
    <col min="13320" max="13320" width="17.109375" customWidth="1"/>
    <col min="13568" max="13568" width="7.33203125" customWidth="1"/>
    <col min="13569" max="13569" width="91.33203125" customWidth="1"/>
    <col min="13570" max="13570" width="20.33203125" customWidth="1"/>
    <col min="13571" max="13571" width="22.6640625" customWidth="1"/>
    <col min="13572" max="13572" width="27.5546875" customWidth="1"/>
    <col min="13573" max="13575" width="24.44140625" customWidth="1"/>
    <col min="13576" max="13576" width="17.109375" customWidth="1"/>
    <col min="13824" max="13824" width="7.33203125" customWidth="1"/>
    <col min="13825" max="13825" width="91.33203125" customWidth="1"/>
    <col min="13826" max="13826" width="20.33203125" customWidth="1"/>
    <col min="13827" max="13827" width="22.6640625" customWidth="1"/>
    <col min="13828" max="13828" width="27.5546875" customWidth="1"/>
    <col min="13829" max="13831" width="24.44140625" customWidth="1"/>
    <col min="13832" max="13832" width="17.109375" customWidth="1"/>
    <col min="14080" max="14080" width="7.33203125" customWidth="1"/>
    <col min="14081" max="14081" width="91.33203125" customWidth="1"/>
    <col min="14082" max="14082" width="20.33203125" customWidth="1"/>
    <col min="14083" max="14083" width="22.6640625" customWidth="1"/>
    <col min="14084" max="14084" width="27.5546875" customWidth="1"/>
    <col min="14085" max="14087" width="24.44140625" customWidth="1"/>
    <col min="14088" max="14088" width="17.109375" customWidth="1"/>
    <col min="14336" max="14336" width="7.33203125" customWidth="1"/>
    <col min="14337" max="14337" width="91.33203125" customWidth="1"/>
    <col min="14338" max="14338" width="20.33203125" customWidth="1"/>
    <col min="14339" max="14339" width="22.6640625" customWidth="1"/>
    <col min="14340" max="14340" width="27.5546875" customWidth="1"/>
    <col min="14341" max="14343" width="24.44140625" customWidth="1"/>
    <col min="14344" max="14344" width="17.109375" customWidth="1"/>
    <col min="14592" max="14592" width="7.33203125" customWidth="1"/>
    <col min="14593" max="14593" width="91.33203125" customWidth="1"/>
    <col min="14594" max="14594" width="20.33203125" customWidth="1"/>
    <col min="14595" max="14595" width="22.6640625" customWidth="1"/>
    <col min="14596" max="14596" width="27.5546875" customWidth="1"/>
    <col min="14597" max="14599" width="24.44140625" customWidth="1"/>
    <col min="14600" max="14600" width="17.109375" customWidth="1"/>
    <col min="14848" max="14848" width="7.33203125" customWidth="1"/>
    <col min="14849" max="14849" width="91.33203125" customWidth="1"/>
    <col min="14850" max="14850" width="20.33203125" customWidth="1"/>
    <col min="14851" max="14851" width="22.6640625" customWidth="1"/>
    <col min="14852" max="14852" width="27.5546875" customWidth="1"/>
    <col min="14853" max="14855" width="24.44140625" customWidth="1"/>
    <col min="14856" max="14856" width="17.109375" customWidth="1"/>
    <col min="15104" max="15104" width="7.33203125" customWidth="1"/>
    <col min="15105" max="15105" width="91.33203125" customWidth="1"/>
    <col min="15106" max="15106" width="20.33203125" customWidth="1"/>
    <col min="15107" max="15107" width="22.6640625" customWidth="1"/>
    <col min="15108" max="15108" width="27.5546875" customWidth="1"/>
    <col min="15109" max="15111" width="24.44140625" customWidth="1"/>
    <col min="15112" max="15112" width="17.109375" customWidth="1"/>
    <col min="15360" max="15360" width="7.33203125" customWidth="1"/>
    <col min="15361" max="15361" width="91.33203125" customWidth="1"/>
    <col min="15362" max="15362" width="20.33203125" customWidth="1"/>
    <col min="15363" max="15363" width="22.6640625" customWidth="1"/>
    <col min="15364" max="15364" width="27.5546875" customWidth="1"/>
    <col min="15365" max="15367" width="24.44140625" customWidth="1"/>
    <col min="15368" max="15368" width="17.109375" customWidth="1"/>
    <col min="15616" max="15616" width="7.33203125" customWidth="1"/>
    <col min="15617" max="15617" width="91.33203125" customWidth="1"/>
    <col min="15618" max="15618" width="20.33203125" customWidth="1"/>
    <col min="15619" max="15619" width="22.6640625" customWidth="1"/>
    <col min="15620" max="15620" width="27.5546875" customWidth="1"/>
    <col min="15621" max="15623" width="24.44140625" customWidth="1"/>
    <col min="15624" max="15624" width="17.109375" customWidth="1"/>
    <col min="15872" max="15872" width="7.33203125" customWidth="1"/>
    <col min="15873" max="15873" width="91.33203125" customWidth="1"/>
    <col min="15874" max="15874" width="20.33203125" customWidth="1"/>
    <col min="15875" max="15875" width="22.6640625" customWidth="1"/>
    <col min="15876" max="15876" width="27.5546875" customWidth="1"/>
    <col min="15877" max="15879" width="24.44140625" customWidth="1"/>
    <col min="15880" max="15880" width="17.109375" customWidth="1"/>
    <col min="16128" max="16128" width="7.33203125" customWidth="1"/>
    <col min="16129" max="16129" width="91.33203125" customWidth="1"/>
    <col min="16130" max="16130" width="20.33203125" customWidth="1"/>
    <col min="16131" max="16131" width="22.6640625" customWidth="1"/>
    <col min="16132" max="16132" width="27.5546875" customWidth="1"/>
    <col min="16133" max="16135" width="24.44140625" customWidth="1"/>
    <col min="16136" max="16136" width="17.109375" customWidth="1"/>
  </cols>
  <sheetData>
    <row r="1" spans="1:10" x14ac:dyDescent="0.3">
      <c r="D1" t="s">
        <v>444</v>
      </c>
    </row>
    <row r="2" spans="1:10" ht="12.75" customHeight="1" x14ac:dyDescent="0.3"/>
    <row r="3" spans="1:10" ht="29.25" customHeight="1" x14ac:dyDescent="0.3">
      <c r="A3" s="1160" t="s">
        <v>994</v>
      </c>
      <c r="B3" s="1160"/>
      <c r="C3" s="1160"/>
      <c r="D3" s="1160"/>
    </row>
    <row r="4" spans="1:10" ht="27" customHeight="1" x14ac:dyDescent="0.3">
      <c r="A4" t="s">
        <v>1145</v>
      </c>
    </row>
    <row r="5" spans="1:10" ht="19.5" customHeight="1" x14ac:dyDescent="0.3">
      <c r="A5" t="s">
        <v>345</v>
      </c>
    </row>
    <row r="6" spans="1:10" ht="39.75" customHeight="1" x14ac:dyDescent="0.3">
      <c r="A6" s="1160" t="s">
        <v>612</v>
      </c>
      <c r="B6" s="1160"/>
      <c r="C6" s="1160"/>
    </row>
    <row r="7" spans="1:10" ht="17.25" customHeight="1" x14ac:dyDescent="0.3">
      <c r="A7" t="s">
        <v>281</v>
      </c>
    </row>
    <row r="9" spans="1:10" ht="15.75" customHeight="1" x14ac:dyDescent="0.3">
      <c r="A9" s="1160" t="s">
        <v>282</v>
      </c>
      <c r="B9" s="1160" t="s">
        <v>385</v>
      </c>
      <c r="C9" s="1160" t="s">
        <v>261</v>
      </c>
      <c r="D9" s="1160" t="s">
        <v>349</v>
      </c>
    </row>
    <row r="10" spans="1:10" ht="15.75" customHeight="1" x14ac:dyDescent="0.3">
      <c r="A10" s="1160"/>
      <c r="B10" s="1160"/>
      <c r="C10" s="1160"/>
      <c r="D10" s="1160"/>
    </row>
    <row r="11" spans="1:10" ht="15.75" customHeight="1" x14ac:dyDescent="0.3">
      <c r="A11" s="1160"/>
      <c r="B11" s="1160"/>
      <c r="C11" s="1160"/>
      <c r="D11" s="1160"/>
    </row>
    <row r="12" spans="1:10" x14ac:dyDescent="0.3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  <c r="I12" t="s">
        <v>1017</v>
      </c>
    </row>
    <row r="13" spans="1:10" x14ac:dyDescent="0.3">
      <c r="A13" s="1160" t="s">
        <v>1040</v>
      </c>
      <c r="B13" s="1160"/>
      <c r="C13" s="1160"/>
      <c r="D13" s="1160"/>
      <c r="I13" t="s">
        <v>1012</v>
      </c>
      <c r="J13" t="s">
        <v>1013</v>
      </c>
    </row>
    <row r="14" spans="1:10" x14ac:dyDescent="0.3">
      <c r="A14">
        <v>1</v>
      </c>
      <c r="B14" t="s">
        <v>493</v>
      </c>
      <c r="G14">
        <f>D14-F14</f>
        <v>0</v>
      </c>
    </row>
    <row r="15" spans="1:10" x14ac:dyDescent="0.3">
      <c r="A15">
        <v>2</v>
      </c>
      <c r="B15" t="s">
        <v>494</v>
      </c>
      <c r="G15">
        <f t="shared" ref="G15:G19" si="0">D15-F15</f>
        <v>0</v>
      </c>
    </row>
    <row r="16" spans="1:10" x14ac:dyDescent="0.3">
      <c r="A16">
        <v>3</v>
      </c>
      <c r="B16" t="s">
        <v>495</v>
      </c>
      <c r="G16">
        <f t="shared" si="0"/>
        <v>0</v>
      </c>
    </row>
    <row r="17" spans="1:10" x14ac:dyDescent="0.3">
      <c r="A17">
        <v>4</v>
      </c>
      <c r="B17" t="s">
        <v>496</v>
      </c>
      <c r="G17">
        <f t="shared" si="0"/>
        <v>0</v>
      </c>
    </row>
    <row r="18" spans="1:10" x14ac:dyDescent="0.3">
      <c r="A18">
        <v>5</v>
      </c>
      <c r="B18" t="s">
        <v>497</v>
      </c>
      <c r="G18">
        <f t="shared" si="0"/>
        <v>0</v>
      </c>
    </row>
    <row r="19" spans="1:10" x14ac:dyDescent="0.3">
      <c r="G19">
        <f t="shared" si="0"/>
        <v>0</v>
      </c>
    </row>
    <row r="20" spans="1:10" x14ac:dyDescent="0.3">
      <c r="B20" t="s">
        <v>295</v>
      </c>
      <c r="C20" t="s">
        <v>305</v>
      </c>
      <c r="D20">
        <f>SUM(D14:D19)</f>
        <v>0</v>
      </c>
      <c r="E20" t="s">
        <v>365</v>
      </c>
      <c r="F20">
        <f>SUM(F14:F19)</f>
        <v>0</v>
      </c>
      <c r="G20">
        <f>SUM(G14:G19)</f>
        <v>0</v>
      </c>
      <c r="I20">
        <f t="shared" ref="I20:J20" si="1">SUM(I14:I19)</f>
        <v>0</v>
      </c>
      <c r="J20">
        <f t="shared" si="1"/>
        <v>0</v>
      </c>
    </row>
    <row r="21" spans="1:10" x14ac:dyDescent="0.3">
      <c r="A21" s="1160" t="s">
        <v>1041</v>
      </c>
      <c r="B21" s="1160"/>
      <c r="C21" s="1160"/>
      <c r="D21" s="1160"/>
      <c r="E21" t="s">
        <v>1002</v>
      </c>
    </row>
    <row r="22" spans="1:10" x14ac:dyDescent="0.3">
      <c r="A22">
        <v>1</v>
      </c>
      <c r="B22" t="s">
        <v>493</v>
      </c>
      <c r="G22">
        <f>D22-F22</f>
        <v>0</v>
      </c>
    </row>
    <row r="23" spans="1:10" x14ac:dyDescent="0.3">
      <c r="A23">
        <v>2</v>
      </c>
      <c r="B23" t="s">
        <v>494</v>
      </c>
      <c r="G23">
        <f t="shared" ref="G23:G27" si="2">D23-F23</f>
        <v>0</v>
      </c>
    </row>
    <row r="24" spans="1:10" x14ac:dyDescent="0.3">
      <c r="A24">
        <v>3</v>
      </c>
      <c r="B24" t="s">
        <v>495</v>
      </c>
      <c r="G24">
        <f t="shared" si="2"/>
        <v>0</v>
      </c>
    </row>
    <row r="25" spans="1:10" x14ac:dyDescent="0.3">
      <c r="A25">
        <v>4</v>
      </c>
      <c r="B25" t="s">
        <v>496</v>
      </c>
      <c r="G25">
        <f t="shared" si="2"/>
        <v>0</v>
      </c>
    </row>
    <row r="26" spans="1:10" x14ac:dyDescent="0.3">
      <c r="A26">
        <v>5</v>
      </c>
      <c r="B26" t="s">
        <v>497</v>
      </c>
      <c r="G26">
        <f t="shared" si="2"/>
        <v>0</v>
      </c>
    </row>
    <row r="27" spans="1:10" x14ac:dyDescent="0.3">
      <c r="G27">
        <f t="shared" si="2"/>
        <v>0</v>
      </c>
    </row>
    <row r="28" spans="1:10" x14ac:dyDescent="0.3">
      <c r="B28" t="s">
        <v>295</v>
      </c>
      <c r="C28" t="s">
        <v>305</v>
      </c>
      <c r="D28">
        <f>SUM(D22:D27)</f>
        <v>0</v>
      </c>
      <c r="E28" t="s">
        <v>365</v>
      </c>
      <c r="F28">
        <f>SUM(F22:F27)</f>
        <v>0</v>
      </c>
      <c r="G28">
        <f>SUM(G22:G27)</f>
        <v>0</v>
      </c>
      <c r="I28">
        <f t="shared" ref="I28:J28" si="3">SUM(I22:I27)</f>
        <v>0</v>
      </c>
      <c r="J28">
        <f t="shared" si="3"/>
        <v>0</v>
      </c>
    </row>
    <row r="29" spans="1:10" x14ac:dyDescent="0.3">
      <c r="E29" t="s">
        <v>457</v>
      </c>
      <c r="F29">
        <f>F20+F28</f>
        <v>0</v>
      </c>
      <c r="G29">
        <f>G20+G28</f>
        <v>0</v>
      </c>
      <c r="I29">
        <f>I20+I28</f>
        <v>0</v>
      </c>
      <c r="J29">
        <f>J20+J28</f>
        <v>0</v>
      </c>
    </row>
    <row r="32" spans="1:10" x14ac:dyDescent="0.3">
      <c r="A32" t="s">
        <v>671</v>
      </c>
      <c r="D32" t="s">
        <v>1143</v>
      </c>
    </row>
    <row r="33" spans="1:4" x14ac:dyDescent="0.3">
      <c r="C33" t="s">
        <v>131</v>
      </c>
      <c r="D33" t="s">
        <v>132</v>
      </c>
    </row>
    <row r="35" spans="1:4" x14ac:dyDescent="0.3">
      <c r="A35" t="s">
        <v>133</v>
      </c>
      <c r="D35" t="s">
        <v>1144</v>
      </c>
    </row>
    <row r="36" spans="1:4" x14ac:dyDescent="0.3">
      <c r="C36" t="s">
        <v>131</v>
      </c>
      <c r="D36" t="s">
        <v>132</v>
      </c>
    </row>
    <row r="38" spans="1:4" x14ac:dyDescent="0.3">
      <c r="B38" t="s">
        <v>1046</v>
      </c>
    </row>
    <row r="39" spans="1:4" x14ac:dyDescent="0.3">
      <c r="B39" t="s">
        <v>1039</v>
      </c>
    </row>
    <row r="75" spans="2:2" x14ac:dyDescent="0.3">
      <c r="B75" t="s">
        <v>493</v>
      </c>
    </row>
    <row r="76" spans="2:2" x14ac:dyDescent="0.3">
      <c r="B76" t="s">
        <v>494</v>
      </c>
    </row>
    <row r="77" spans="2:2" x14ac:dyDescent="0.3">
      <c r="B77" t="s">
        <v>495</v>
      </c>
    </row>
    <row r="78" spans="2:2" x14ac:dyDescent="0.3">
      <c r="B78" t="s">
        <v>496</v>
      </c>
    </row>
    <row r="79" spans="2:2" x14ac:dyDescent="0.3">
      <c r="B79" t="s">
        <v>497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CCFF99"/>
    <pageSetUpPr fitToPage="1"/>
  </sheetPr>
  <dimension ref="A1:L67"/>
  <sheetViews>
    <sheetView view="pageBreakPreview" topLeftCell="A7" zoomScale="85" zoomScaleNormal="75" zoomScaleSheetLayoutView="85" workbookViewId="0"/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3.33203125" style="11" customWidth="1"/>
    <col min="9" max="9" width="20.109375" style="11" customWidth="1"/>
    <col min="10" max="10" width="23.5546875" style="10" bestFit="1" customWidth="1"/>
    <col min="11" max="11" width="20.5546875" style="10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1" s="1" customFormat="1" ht="16.5" hidden="1" customHeight="1" x14ac:dyDescent="0.35">
      <c r="C1" s="2"/>
      <c r="D1" s="3"/>
      <c r="E1" s="3"/>
      <c r="F1" s="3"/>
      <c r="I1" s="4" t="s">
        <v>279</v>
      </c>
      <c r="J1" s="5"/>
      <c r="K1" s="5"/>
    </row>
    <row r="2" spans="1:11" s="1" customFormat="1" ht="18.75" hidden="1" customHeight="1" x14ac:dyDescent="0.35">
      <c r="C2" s="2"/>
      <c r="D2" s="3"/>
      <c r="E2" s="3"/>
      <c r="F2" s="3"/>
      <c r="I2" s="6"/>
      <c r="J2" s="5"/>
      <c r="K2" s="5"/>
    </row>
    <row r="3" spans="1:11" s="1" customFormat="1" ht="18.75" hidden="1" customHeight="1" x14ac:dyDescent="0.35">
      <c r="C3" s="2"/>
      <c r="D3" s="3"/>
      <c r="E3" s="3"/>
      <c r="F3" s="3"/>
      <c r="I3" s="6"/>
      <c r="J3" s="5"/>
      <c r="K3" s="5"/>
    </row>
    <row r="4" spans="1:11" s="1" customFormat="1" ht="18.75" hidden="1" customHeight="1" x14ac:dyDescent="0.35">
      <c r="C4" s="2"/>
      <c r="D4" s="3"/>
      <c r="E4" s="3"/>
      <c r="F4" s="3"/>
      <c r="I4" s="6"/>
      <c r="J4" s="5"/>
      <c r="K4" s="5"/>
    </row>
    <row r="5" spans="1:11" s="1" customFormat="1" ht="18.75" hidden="1" customHeight="1" x14ac:dyDescent="0.35">
      <c r="C5" s="2"/>
      <c r="D5" s="3"/>
      <c r="E5" s="3"/>
      <c r="F5" s="3"/>
      <c r="I5" s="6"/>
      <c r="J5" s="5"/>
      <c r="K5" s="5"/>
    </row>
    <row r="6" spans="1:11" s="1" customFormat="1" ht="18.75" hidden="1" customHeight="1" x14ac:dyDescent="0.35">
      <c r="C6" s="2"/>
      <c r="D6" s="3"/>
      <c r="E6" s="3"/>
      <c r="F6" s="3"/>
      <c r="J6" s="5"/>
      <c r="K6" s="5"/>
    </row>
    <row r="7" spans="1:11" ht="28.5" customHeight="1" x14ac:dyDescent="0.3">
      <c r="A7" s="7"/>
      <c r="B7" s="7"/>
      <c r="C7" s="8"/>
      <c r="D7" s="8"/>
      <c r="E7" s="8"/>
      <c r="F7" s="8"/>
      <c r="G7" s="8"/>
      <c r="H7" s="8"/>
      <c r="I7" s="9" t="s">
        <v>426</v>
      </c>
    </row>
    <row r="8" spans="1:11" ht="28.5" customHeight="1" x14ac:dyDescent="0.3">
      <c r="A8" s="1182" t="s">
        <v>602</v>
      </c>
      <c r="B8" s="1182"/>
      <c r="C8" s="1182"/>
      <c r="D8" s="1182"/>
      <c r="E8" s="1182"/>
      <c r="F8" s="1182"/>
      <c r="G8" s="1182"/>
      <c r="H8" s="1182"/>
      <c r="I8" s="1182"/>
    </row>
    <row r="9" spans="1:11" s="13" customFormat="1" ht="27" customHeight="1" x14ac:dyDescent="0.35">
      <c r="A9" s="1183" t="s">
        <v>1145</v>
      </c>
      <c r="B9" s="1183"/>
      <c r="C9" s="1183"/>
      <c r="D9" s="1183"/>
      <c r="E9" s="1183"/>
      <c r="F9" s="1183"/>
      <c r="G9" s="1183"/>
      <c r="H9" s="1183"/>
      <c r="I9" s="1183"/>
      <c r="J9" s="12"/>
      <c r="K9" s="12"/>
    </row>
    <row r="10" spans="1:11" ht="19.5" customHeight="1" x14ac:dyDescent="0.35">
      <c r="A10" s="14" t="s">
        <v>280</v>
      </c>
      <c r="B10" s="15"/>
      <c r="C10" s="15"/>
      <c r="D10" s="15"/>
      <c r="E10" s="15"/>
      <c r="F10" s="15"/>
      <c r="G10" s="15"/>
      <c r="H10" s="15"/>
      <c r="I10" s="15"/>
    </row>
    <row r="11" spans="1:11" s="1" customFormat="1" ht="36.75" customHeight="1" x14ac:dyDescent="0.35">
      <c r="A11" s="1184" t="s">
        <v>454</v>
      </c>
      <c r="B11" s="1184"/>
      <c r="C11" s="1184"/>
      <c r="D11" s="1184"/>
      <c r="E11" s="1184"/>
      <c r="F11" s="1184"/>
      <c r="G11" s="1184"/>
      <c r="H11" s="1184"/>
      <c r="I11" s="1184"/>
      <c r="J11" s="5"/>
      <c r="K11" s="5"/>
    </row>
    <row r="12" spans="1:11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16"/>
      <c r="H12" s="16"/>
      <c r="I12" s="16"/>
      <c r="J12" s="5"/>
      <c r="K12" s="5"/>
    </row>
    <row r="13" spans="1:11" s="1" customFormat="1" ht="17.25" customHeight="1" x14ac:dyDescent="0.35">
      <c r="A13" s="16"/>
      <c r="B13" s="16"/>
      <c r="C13" s="16"/>
      <c r="D13" s="16"/>
      <c r="E13" s="17"/>
      <c r="F13" s="17"/>
      <c r="G13" s="17"/>
      <c r="H13" s="17"/>
      <c r="I13" s="16"/>
      <c r="J13" s="5"/>
      <c r="K13" s="5"/>
    </row>
    <row r="14" spans="1:11" ht="41.25" customHeight="1" x14ac:dyDescent="0.3">
      <c r="A14" s="1185" t="s">
        <v>282</v>
      </c>
      <c r="B14" s="1185" t="s">
        <v>283</v>
      </c>
      <c r="C14" s="1185" t="s">
        <v>284</v>
      </c>
      <c r="D14" s="1185" t="s">
        <v>285</v>
      </c>
      <c r="E14" s="1175" t="s">
        <v>286</v>
      </c>
      <c r="F14" s="1176"/>
      <c r="G14" s="1176"/>
      <c r="H14" s="1177"/>
      <c r="I14" s="1188" t="s">
        <v>287</v>
      </c>
    </row>
    <row r="15" spans="1:11" ht="18" x14ac:dyDescent="0.3">
      <c r="A15" s="1186"/>
      <c r="B15" s="1186"/>
      <c r="C15" s="1186"/>
      <c r="D15" s="1186"/>
      <c r="E15" s="1185" t="s">
        <v>288</v>
      </c>
      <c r="F15" s="1175" t="s">
        <v>289</v>
      </c>
      <c r="G15" s="1176"/>
      <c r="H15" s="1177"/>
      <c r="I15" s="1189"/>
    </row>
    <row r="16" spans="1:11" ht="43.5" customHeight="1" x14ac:dyDescent="0.3">
      <c r="A16" s="1186"/>
      <c r="B16" s="1187"/>
      <c r="C16" s="1186"/>
      <c r="D16" s="1186"/>
      <c r="E16" s="1186"/>
      <c r="F16" s="18" t="s">
        <v>290</v>
      </c>
      <c r="G16" s="18" t="s">
        <v>291</v>
      </c>
      <c r="H16" s="18" t="s">
        <v>292</v>
      </c>
      <c r="I16" s="1189"/>
    </row>
    <row r="17" spans="1:12" s="22" customFormat="1" ht="40.5" customHeight="1" x14ac:dyDescent="0.3">
      <c r="A17" s="19">
        <v>1</v>
      </c>
      <c r="B17" s="19">
        <v>2</v>
      </c>
      <c r="C17" s="19">
        <v>3</v>
      </c>
      <c r="D17" s="19">
        <v>4</v>
      </c>
      <c r="E17" s="19" t="s">
        <v>293</v>
      </c>
      <c r="F17" s="19">
        <v>6</v>
      </c>
      <c r="G17" s="19">
        <v>7</v>
      </c>
      <c r="H17" s="19">
        <v>8</v>
      </c>
      <c r="I17" s="20" t="s">
        <v>294</v>
      </c>
      <c r="J17" s="21"/>
      <c r="K17" s="21"/>
    </row>
    <row r="18" spans="1:12" ht="18" x14ac:dyDescent="0.35">
      <c r="A18" s="23">
        <v>1</v>
      </c>
      <c r="B18" s="1178" t="s">
        <v>502</v>
      </c>
      <c r="C18" s="24"/>
      <c r="D18" s="25"/>
      <c r="E18" s="26">
        <f>F18+G18+H18</f>
        <v>0</v>
      </c>
      <c r="F18" s="25"/>
      <c r="G18" s="25"/>
      <c r="H18" s="25"/>
      <c r="I18" s="27">
        <f t="shared" ref="I18:I23" si="0">E18*D18*11.9686950753807</f>
        <v>0</v>
      </c>
      <c r="L18" s="10"/>
    </row>
    <row r="19" spans="1:12" ht="18" x14ac:dyDescent="0.35">
      <c r="A19" s="23">
        <v>2</v>
      </c>
      <c r="B19" s="1179"/>
      <c r="C19" s="24"/>
      <c r="D19" s="25"/>
      <c r="E19" s="26">
        <f t="shared" ref="E19:E23" si="1">F19+G19+H19</f>
        <v>0</v>
      </c>
      <c r="F19" s="25"/>
      <c r="G19" s="25"/>
      <c r="H19" s="25"/>
      <c r="I19" s="27">
        <f t="shared" si="0"/>
        <v>0</v>
      </c>
      <c r="L19" s="10"/>
    </row>
    <row r="20" spans="1:12" ht="18" x14ac:dyDescent="0.35">
      <c r="A20" s="23">
        <v>3</v>
      </c>
      <c r="B20" s="1179"/>
      <c r="C20" s="24"/>
      <c r="D20" s="25"/>
      <c r="E20" s="26">
        <f t="shared" si="1"/>
        <v>0</v>
      </c>
      <c r="F20" s="25"/>
      <c r="G20" s="25"/>
      <c r="H20" s="25"/>
      <c r="I20" s="27">
        <f t="shared" si="0"/>
        <v>0</v>
      </c>
      <c r="L20" s="10"/>
    </row>
    <row r="21" spans="1:12" ht="19.5" customHeight="1" x14ac:dyDescent="0.35">
      <c r="A21" s="23">
        <v>4</v>
      </c>
      <c r="B21" s="1179"/>
      <c r="C21" s="24"/>
      <c r="D21" s="25"/>
      <c r="E21" s="26">
        <f t="shared" si="1"/>
        <v>0</v>
      </c>
      <c r="F21" s="25"/>
      <c r="G21" s="25"/>
      <c r="H21" s="25"/>
      <c r="I21" s="27">
        <f t="shared" si="0"/>
        <v>0</v>
      </c>
      <c r="L21" s="10"/>
    </row>
    <row r="22" spans="1:12" ht="19.5" customHeight="1" x14ac:dyDescent="0.35">
      <c r="A22" s="23">
        <v>5</v>
      </c>
      <c r="B22" s="1179"/>
      <c r="C22" s="24"/>
      <c r="D22" s="25"/>
      <c r="E22" s="26">
        <f t="shared" si="1"/>
        <v>0</v>
      </c>
      <c r="F22" s="25"/>
      <c r="G22" s="25"/>
      <c r="H22" s="25"/>
      <c r="I22" s="27">
        <f t="shared" si="0"/>
        <v>0</v>
      </c>
      <c r="L22" s="10"/>
    </row>
    <row r="23" spans="1:12" ht="18" x14ac:dyDescent="0.35">
      <c r="A23" s="23">
        <v>6</v>
      </c>
      <c r="B23" s="1180"/>
      <c r="C23" s="28"/>
      <c r="D23" s="25"/>
      <c r="E23" s="26">
        <f t="shared" si="1"/>
        <v>0</v>
      </c>
      <c r="F23" s="25"/>
      <c r="G23" s="25"/>
      <c r="H23" s="25"/>
      <c r="I23" s="27">
        <f t="shared" si="0"/>
        <v>0</v>
      </c>
      <c r="L23" s="10"/>
    </row>
    <row r="24" spans="1:12" ht="18" x14ac:dyDescent="0.35">
      <c r="A24" s="23">
        <v>7</v>
      </c>
      <c r="B24" s="29"/>
      <c r="C24" s="28"/>
      <c r="D24" s="25"/>
      <c r="E24" s="26"/>
      <c r="F24" s="25"/>
      <c r="G24" s="25"/>
      <c r="H24" s="25"/>
      <c r="I24" s="27"/>
      <c r="L24" s="10"/>
    </row>
    <row r="25" spans="1:12" ht="18" x14ac:dyDescent="0.35">
      <c r="A25" s="23">
        <v>8</v>
      </c>
      <c r="B25" s="29"/>
      <c r="C25" s="28"/>
      <c r="D25" s="25"/>
      <c r="E25" s="26"/>
      <c r="F25" s="25"/>
      <c r="G25" s="25"/>
      <c r="H25" s="25"/>
      <c r="I25" s="27"/>
      <c r="L25" s="10"/>
    </row>
    <row r="26" spans="1:12" ht="18" x14ac:dyDescent="0.35">
      <c r="A26" s="23">
        <v>9</v>
      </c>
      <c r="B26" s="29"/>
      <c r="C26" s="28"/>
      <c r="D26" s="25"/>
      <c r="E26" s="26"/>
      <c r="F26" s="30"/>
      <c r="G26" s="25"/>
      <c r="H26" s="25"/>
      <c r="I26" s="27"/>
      <c r="L26" s="10"/>
    </row>
    <row r="27" spans="1:12" x14ac:dyDescent="0.3">
      <c r="A27" s="1181" t="s">
        <v>295</v>
      </c>
      <c r="B27" s="1181"/>
      <c r="C27" s="1181"/>
      <c r="D27" s="31">
        <f>SUM(D18:D26)</f>
        <v>0</v>
      </c>
      <c r="E27" s="31">
        <f>SUM(E18:E26)</f>
        <v>0</v>
      </c>
      <c r="F27" s="31" t="s">
        <v>296</v>
      </c>
      <c r="G27" s="31">
        <f>SUM(G18:G26)</f>
        <v>0</v>
      </c>
      <c r="H27" s="31">
        <f>SUM(H18:H26)</f>
        <v>0</v>
      </c>
      <c r="I27" s="31">
        <f>ROUND(SUM(I18:I23),2)</f>
        <v>0</v>
      </c>
      <c r="K27" s="32"/>
    </row>
    <row r="28" spans="1:12" x14ac:dyDescent="0.3">
      <c r="I28" s="33"/>
    </row>
    <row r="29" spans="1:12" s="35" customFormat="1" ht="23.25" customHeight="1" x14ac:dyDescent="0.3">
      <c r="A29" s="34" t="s">
        <v>671</v>
      </c>
      <c r="E29" s="36"/>
      <c r="F29" s="36"/>
      <c r="H29" s="1144" t="s">
        <v>1143</v>
      </c>
      <c r="I29" s="1144"/>
    </row>
    <row r="30" spans="1:12" s="37" customFormat="1" ht="12" x14ac:dyDescent="0.3">
      <c r="E30" s="1174" t="s">
        <v>131</v>
      </c>
      <c r="F30" s="1174"/>
      <c r="H30" s="1174" t="s">
        <v>132</v>
      </c>
      <c r="I30" s="1174"/>
    </row>
    <row r="31" spans="1:12" s="35" customFormat="1" ht="18" x14ac:dyDescent="0.3"/>
    <row r="32" spans="1:12" s="35" customFormat="1" ht="23.25" customHeight="1" x14ac:dyDescent="0.3">
      <c r="A32" s="34" t="s">
        <v>133</v>
      </c>
      <c r="E32" s="36"/>
      <c r="F32" s="36"/>
      <c r="H32" s="1144" t="s">
        <v>1144</v>
      </c>
      <c r="I32" s="1144"/>
    </row>
    <row r="33" spans="5:9" s="37" customFormat="1" ht="12" x14ac:dyDescent="0.3">
      <c r="E33" s="1174" t="s">
        <v>131</v>
      </c>
      <c r="F33" s="1174"/>
      <c r="H33" s="1174" t="s">
        <v>132</v>
      </c>
      <c r="I33" s="1174"/>
    </row>
    <row r="43" spans="5:9" ht="15" hidden="1" customHeight="1" x14ac:dyDescent="0.3"/>
    <row r="44" spans="5:9" ht="15" hidden="1" customHeight="1" x14ac:dyDescent="0.3"/>
    <row r="45" spans="5:9" ht="15" hidden="1" customHeight="1" x14ac:dyDescent="0.3"/>
    <row r="46" spans="5:9" ht="15" hidden="1" customHeight="1" x14ac:dyDescent="0.3"/>
    <row r="47" spans="5:9" ht="15" hidden="1" customHeight="1" x14ac:dyDescent="0.3"/>
    <row r="48" spans="5:9" ht="15" hidden="1" customHeight="1" x14ac:dyDescent="0.3"/>
    <row r="49" ht="15" hidden="1" customHeight="1" x14ac:dyDescent="0.3"/>
    <row r="54" ht="15" hidden="1" customHeight="1" x14ac:dyDescent="0.3"/>
    <row r="55" ht="15" hidden="1" customHeight="1" x14ac:dyDescent="0.3"/>
    <row r="56" ht="15" hidden="1" customHeight="1" x14ac:dyDescent="0.3"/>
    <row r="57" ht="15" hidden="1" customHeight="1" x14ac:dyDescent="0.3"/>
    <row r="58" ht="15" hidden="1" customHeight="1" x14ac:dyDescent="0.3"/>
    <row r="59" ht="15" hidden="1" customHeight="1" x14ac:dyDescent="0.3"/>
    <row r="60" ht="15" hidden="1" customHeight="1" x14ac:dyDescent="0.3"/>
    <row r="61" ht="15" hidden="1" customHeight="1" x14ac:dyDescent="0.3"/>
    <row r="65" ht="15" hidden="1" customHeight="1" x14ac:dyDescent="0.3"/>
    <row r="66" ht="15" hidden="1" customHeight="1" x14ac:dyDescent="0.3"/>
    <row r="67" ht="15" hidden="1" customHeight="1" x14ac:dyDescent="0.3"/>
  </sheetData>
  <protectedRanges>
    <protectedRange sqref="C20:C26" name="Диапазон2_1_1_1"/>
  </protectedRanges>
  <mergeCells count="19"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H32:I32"/>
    <mergeCell ref="E33:F33"/>
    <mergeCell ref="H33:I33"/>
    <mergeCell ref="F15:H15"/>
    <mergeCell ref="B18:B23"/>
    <mergeCell ref="A27:C27"/>
    <mergeCell ref="H29:I29"/>
    <mergeCell ref="E30:F30"/>
    <mergeCell ref="H30:I30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9">
    <tabColor theme="5" tint="-0.499984740745262"/>
    <pageSetUpPr fitToPage="1"/>
  </sheetPr>
  <dimension ref="A1:K54"/>
  <sheetViews>
    <sheetView view="pageBreakPreview" zoomScale="80" zoomScaleSheetLayoutView="80" workbookViewId="0">
      <selection activeCell="E48" sqref="E48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008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56"/>
      <c r="B10" s="1256"/>
      <c r="C10" s="821" t="s">
        <v>375</v>
      </c>
      <c r="D10" s="1009" t="s">
        <v>376</v>
      </c>
      <c r="E10" s="1009" t="s">
        <v>375</v>
      </c>
      <c r="F10" s="1009" t="s">
        <v>376</v>
      </c>
    </row>
    <row r="11" spans="1:11" ht="21" customHeight="1" x14ac:dyDescent="0.35">
      <c r="A11" s="1010">
        <v>1</v>
      </c>
      <c r="B11" s="1010">
        <v>2</v>
      </c>
      <c r="C11" s="1010">
        <v>3</v>
      </c>
      <c r="D11" s="1010">
        <v>4</v>
      </c>
      <c r="E11" s="1010">
        <v>5</v>
      </c>
      <c r="F11" s="1010">
        <v>6</v>
      </c>
      <c r="G11" s="1011" t="s">
        <v>357</v>
      </c>
      <c r="H11" s="1011" t="s">
        <v>302</v>
      </c>
      <c r="I11" s="1011" t="s">
        <v>303</v>
      </c>
    </row>
    <row r="12" spans="1:11" s="338" customFormat="1" ht="21.6" customHeight="1" x14ac:dyDescent="0.3">
      <c r="A12" s="1012">
        <v>1</v>
      </c>
      <c r="B12" s="1013" t="s">
        <v>377</v>
      </c>
      <c r="C12" s="1014" t="s">
        <v>305</v>
      </c>
      <c r="D12" s="1015">
        <f>SUM(D13:D17)</f>
        <v>0</v>
      </c>
      <c r="E12" s="1014" t="s">
        <v>305</v>
      </c>
      <c r="F12" s="1015">
        <f>SUM(F13:F17)</f>
        <v>0</v>
      </c>
      <c r="G12" s="1016"/>
      <c r="H12" s="1016"/>
      <c r="I12" s="1016"/>
      <c r="J12" s="770"/>
    </row>
    <row r="13" spans="1:11" hidden="1" x14ac:dyDescent="0.35">
      <c r="A13" s="1017"/>
      <c r="B13" s="1018" t="s">
        <v>378</v>
      </c>
      <c r="C13" s="1019"/>
      <c r="D13" s="1020"/>
      <c r="E13" s="1019"/>
      <c r="F13" s="1020"/>
      <c r="G13" s="951"/>
      <c r="H13" s="951"/>
      <c r="I13" s="951">
        <f t="shared" ref="I13:I42" si="0">F13-H13</f>
        <v>0</v>
      </c>
    </row>
    <row r="14" spans="1:11" hidden="1" x14ac:dyDescent="0.35">
      <c r="A14" s="1017"/>
      <c r="B14" s="595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1927200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x14ac:dyDescent="0.35">
      <c r="A35" s="310"/>
      <c r="B35" s="595" t="s">
        <v>1043</v>
      </c>
      <c r="C35" s="326"/>
      <c r="D35" s="273"/>
      <c r="E35" s="590"/>
      <c r="F35" s="273">
        <v>1927200</v>
      </c>
      <c r="G35" s="772"/>
      <c r="H35" s="360"/>
      <c r="I35" s="360">
        <f t="shared" si="0"/>
        <v>1927200</v>
      </c>
    </row>
    <row r="36" spans="1:10" hidden="1" x14ac:dyDescent="0.35">
      <c r="A36" s="310"/>
      <c r="B36" s="595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595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595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595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595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595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595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1927200</v>
      </c>
      <c r="G44" s="995" t="s">
        <v>365</v>
      </c>
      <c r="H44" s="596">
        <f>H12+H18+H26+H33</f>
        <v>0</v>
      </c>
      <c r="I44" s="596">
        <f>SUM(I12:I43)</f>
        <v>1927200</v>
      </c>
    </row>
    <row r="47" spans="1:10" x14ac:dyDescent="0.3">
      <c r="A47" s="1006" t="s">
        <v>671</v>
      </c>
      <c r="B47" s="1007"/>
      <c r="C47" s="1007"/>
      <c r="D47" s="1005"/>
      <c r="E47" s="1007"/>
      <c r="F47" s="1005" t="s">
        <v>1143</v>
      </c>
      <c r="G47" s="1007"/>
      <c r="H47" s="1007"/>
      <c r="I47" s="98"/>
      <c r="J47" s="249"/>
    </row>
    <row r="48" spans="1:10" ht="14.4" x14ac:dyDescent="0.3">
      <c r="A48" s="66"/>
      <c r="B48" s="66"/>
      <c r="C48" s="66"/>
      <c r="D48" s="998" t="s">
        <v>131</v>
      </c>
      <c r="E48" s="66"/>
      <c r="F48" s="998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1006" t="s">
        <v>133</v>
      </c>
      <c r="B50" s="1007"/>
      <c r="C50" s="1007"/>
      <c r="D50" s="1005"/>
      <c r="E50" s="1007"/>
      <c r="F50" s="1005" t="s">
        <v>1144</v>
      </c>
      <c r="G50" s="1007"/>
      <c r="H50" s="1007"/>
      <c r="I50" s="98"/>
      <c r="J50" s="249"/>
    </row>
    <row r="51" spans="1:10" ht="14.4" x14ac:dyDescent="0.3">
      <c r="A51" s="66"/>
      <c r="B51" s="66"/>
      <c r="C51" s="66"/>
      <c r="D51" s="998" t="s">
        <v>131</v>
      </c>
      <c r="E51" s="66"/>
      <c r="F51" s="998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0">
    <tabColor theme="5" tint="-0.499984740745262"/>
    <pageSetUpPr fitToPage="1"/>
  </sheetPr>
  <dimension ref="A1:K54"/>
  <sheetViews>
    <sheetView view="pageBreakPreview" zoomScale="80" zoomScaleSheetLayoutView="80" workbookViewId="0">
      <selection activeCell="E48" sqref="E48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525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008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06" t="s">
        <v>282</v>
      </c>
      <c r="B9" s="1206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56"/>
      <c r="B10" s="1256"/>
      <c r="C10" s="821" t="s">
        <v>375</v>
      </c>
      <c r="D10" s="1009" t="s">
        <v>376</v>
      </c>
      <c r="E10" s="1009" t="s">
        <v>375</v>
      </c>
      <c r="F10" s="1009" t="s">
        <v>376</v>
      </c>
    </row>
    <row r="11" spans="1:11" ht="21" customHeight="1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362" t="s">
        <v>357</v>
      </c>
      <c r="H11" s="362" t="s">
        <v>302</v>
      </c>
      <c r="I11" s="362" t="s">
        <v>303</v>
      </c>
    </row>
    <row r="12" spans="1:11" s="338" customFormat="1" ht="21.6" customHeight="1" x14ac:dyDescent="0.3">
      <c r="A12" s="586">
        <v>1</v>
      </c>
      <c r="B12" s="342" t="s">
        <v>377</v>
      </c>
      <c r="C12" s="340" t="s">
        <v>305</v>
      </c>
      <c r="D12" s="341">
        <f>SUM(D13:D17)</f>
        <v>0</v>
      </c>
      <c r="E12" s="340" t="s">
        <v>305</v>
      </c>
      <c r="F12" s="341">
        <f>SUM(F13:F17)</f>
        <v>0</v>
      </c>
      <c r="G12" s="587"/>
      <c r="H12" s="587"/>
      <c r="I12" s="587"/>
      <c r="J12" s="770"/>
    </row>
    <row r="13" spans="1:11" hidden="1" x14ac:dyDescent="0.35">
      <c r="A13" s="589"/>
      <c r="B13" s="286" t="s">
        <v>378</v>
      </c>
      <c r="C13" s="326"/>
      <c r="D13" s="273"/>
      <c r="E13" s="326"/>
      <c r="F13" s="273"/>
      <c r="G13" s="360"/>
      <c r="H13" s="360"/>
      <c r="I13" s="360">
        <f t="shared" ref="I13:I42" si="0">F13-H13</f>
        <v>0</v>
      </c>
    </row>
    <row r="14" spans="1:11" hidden="1" x14ac:dyDescent="0.35">
      <c r="A14" s="589"/>
      <c r="B14" s="102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1599950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x14ac:dyDescent="0.35">
      <c r="A35" s="310"/>
      <c r="B35" s="1021" t="s">
        <v>1043</v>
      </c>
      <c r="C35" s="326"/>
      <c r="D35" s="273"/>
      <c r="E35" s="590"/>
      <c r="F35" s="273">
        <v>1599950</v>
      </c>
      <c r="G35" s="772"/>
      <c r="H35" s="360"/>
      <c r="I35" s="360">
        <f t="shared" si="0"/>
        <v>1599950</v>
      </c>
    </row>
    <row r="36" spans="1:10" hidden="1" x14ac:dyDescent="0.35">
      <c r="A36" s="310"/>
      <c r="B36" s="102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102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102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102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102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102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102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1599950</v>
      </c>
      <c r="G44" s="995" t="s">
        <v>365</v>
      </c>
      <c r="H44" s="596">
        <f>H12+H18+H26+H33</f>
        <v>0</v>
      </c>
      <c r="I44" s="596">
        <f>SUM(I12:I43)</f>
        <v>1599950</v>
      </c>
    </row>
    <row r="47" spans="1:10" x14ac:dyDescent="0.3">
      <c r="A47" s="1006" t="s">
        <v>671</v>
      </c>
      <c r="B47" s="1007"/>
      <c r="C47" s="1007"/>
      <c r="D47" s="1005"/>
      <c r="E47" s="1007"/>
      <c r="F47" s="1005" t="s">
        <v>1143</v>
      </c>
      <c r="G47" s="1007"/>
      <c r="H47" s="1007"/>
      <c r="I47" s="98"/>
      <c r="J47" s="249"/>
    </row>
    <row r="48" spans="1:10" ht="14.4" x14ac:dyDescent="0.3">
      <c r="A48" s="66"/>
      <c r="B48" s="66"/>
      <c r="C48" s="66"/>
      <c r="D48" s="998" t="s">
        <v>131</v>
      </c>
      <c r="E48" s="66"/>
      <c r="F48" s="998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1006" t="s">
        <v>133</v>
      </c>
      <c r="B50" s="1007"/>
      <c r="C50" s="1007"/>
      <c r="D50" s="1005"/>
      <c r="E50" s="1007"/>
      <c r="F50" s="1005" t="s">
        <v>1144</v>
      </c>
      <c r="G50" s="1007"/>
      <c r="H50" s="1007"/>
      <c r="I50" s="98"/>
      <c r="J50" s="249"/>
    </row>
    <row r="51" spans="1:10" ht="14.4" x14ac:dyDescent="0.3">
      <c r="A51" s="66"/>
      <c r="B51" s="66"/>
      <c r="C51" s="66"/>
      <c r="D51" s="998" t="s">
        <v>131</v>
      </c>
      <c r="E51" s="66"/>
      <c r="F51" s="998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1">
    <tabColor theme="5" tint="-0.499984740745262"/>
    <pageSetUpPr fitToPage="1"/>
  </sheetPr>
  <dimension ref="A1:K54"/>
  <sheetViews>
    <sheetView view="pageBreakPreview" zoomScale="80" zoomScaleSheetLayoutView="80" workbookViewId="0">
      <selection activeCell="E48" sqref="E48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1023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008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06" t="s">
        <v>282</v>
      </c>
      <c r="B9" s="1206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56"/>
      <c r="B10" s="1256"/>
      <c r="C10" s="821" t="s">
        <v>375</v>
      </c>
      <c r="D10" s="1009" t="s">
        <v>376</v>
      </c>
      <c r="E10" s="1009" t="s">
        <v>375</v>
      </c>
      <c r="F10" s="1009" t="s">
        <v>376</v>
      </c>
    </row>
    <row r="11" spans="1:11" ht="21" customHeight="1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362" t="s">
        <v>357</v>
      </c>
      <c r="H11" s="362" t="s">
        <v>302</v>
      </c>
      <c r="I11" s="362" t="s">
        <v>303</v>
      </c>
    </row>
    <row r="12" spans="1:11" s="338" customFormat="1" ht="21.6" customHeight="1" x14ac:dyDescent="0.3">
      <c r="A12" s="586">
        <v>1</v>
      </c>
      <c r="B12" s="342" t="s">
        <v>377</v>
      </c>
      <c r="C12" s="340" t="s">
        <v>305</v>
      </c>
      <c r="D12" s="341">
        <f>SUM(D13:D17)</f>
        <v>0</v>
      </c>
      <c r="E12" s="340" t="s">
        <v>305</v>
      </c>
      <c r="F12" s="341">
        <f>SUM(F13:F17)</f>
        <v>0</v>
      </c>
      <c r="G12" s="587"/>
      <c r="H12" s="587"/>
      <c r="I12" s="587"/>
      <c r="J12" s="770"/>
    </row>
    <row r="13" spans="1:11" hidden="1" x14ac:dyDescent="0.35">
      <c r="A13" s="589"/>
      <c r="B13" s="286" t="s">
        <v>378</v>
      </c>
      <c r="C13" s="326"/>
      <c r="D13" s="273"/>
      <c r="E13" s="326"/>
      <c r="F13" s="273"/>
      <c r="G13" s="360"/>
      <c r="H13" s="360"/>
      <c r="I13" s="360">
        <f t="shared" ref="I13:I42" si="0">F13-H13</f>
        <v>0</v>
      </c>
    </row>
    <row r="14" spans="1:11" hidden="1" x14ac:dyDescent="0.35">
      <c r="A14" s="589"/>
      <c r="B14" s="102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1418000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x14ac:dyDescent="0.35">
      <c r="A35" s="310"/>
      <c r="B35" s="1021" t="s">
        <v>1043</v>
      </c>
      <c r="C35" s="326"/>
      <c r="D35" s="273"/>
      <c r="E35" s="590"/>
      <c r="F35" s="273">
        <v>1418000</v>
      </c>
      <c r="G35" s="772"/>
      <c r="H35" s="360"/>
      <c r="I35" s="360">
        <f t="shared" si="0"/>
        <v>1418000</v>
      </c>
    </row>
    <row r="36" spans="1:10" hidden="1" x14ac:dyDescent="0.35">
      <c r="A36" s="310"/>
      <c r="B36" s="102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102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102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102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102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102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102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1418000</v>
      </c>
      <c r="G44" s="995" t="s">
        <v>365</v>
      </c>
      <c r="H44" s="596">
        <f>H12+H18+H26+H33</f>
        <v>0</v>
      </c>
      <c r="I44" s="596">
        <f>SUM(I12:I43)</f>
        <v>1418000</v>
      </c>
    </row>
    <row r="47" spans="1:10" x14ac:dyDescent="0.3">
      <c r="A47" s="1006" t="s">
        <v>671</v>
      </c>
      <c r="B47" s="1007"/>
      <c r="C47" s="1007"/>
      <c r="D47" s="1005"/>
      <c r="E47" s="1007"/>
      <c r="F47" s="1005" t="s">
        <v>1143</v>
      </c>
      <c r="G47" s="1007"/>
      <c r="H47" s="1007"/>
      <c r="I47" s="98"/>
      <c r="J47" s="249"/>
    </row>
    <row r="48" spans="1:10" ht="14.4" x14ac:dyDescent="0.3">
      <c r="A48" s="66"/>
      <c r="B48" s="66"/>
      <c r="C48" s="66"/>
      <c r="D48" s="998" t="s">
        <v>131</v>
      </c>
      <c r="E48" s="66"/>
      <c r="F48" s="998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1006" t="s">
        <v>133</v>
      </c>
      <c r="B50" s="1007"/>
      <c r="C50" s="1007"/>
      <c r="D50" s="1005"/>
      <c r="E50" s="1007"/>
      <c r="F50" s="1005" t="s">
        <v>1144</v>
      </c>
      <c r="G50" s="1007"/>
      <c r="H50" s="1007"/>
      <c r="I50" s="98"/>
      <c r="J50" s="249"/>
    </row>
    <row r="51" spans="1:10" ht="14.4" x14ac:dyDescent="0.3">
      <c r="A51" s="66"/>
      <c r="B51" s="66"/>
      <c r="C51" s="66"/>
      <c r="D51" s="998" t="s">
        <v>131</v>
      </c>
      <c r="E51" s="66"/>
      <c r="F51" s="998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2">
    <tabColor rgb="FFFFFF00"/>
    <pageSetUpPr fitToPage="1"/>
  </sheetPr>
  <dimension ref="A1:I59"/>
  <sheetViews>
    <sheetView view="pageBreakPreview" topLeftCell="A7" zoomScale="80" zoomScaleSheetLayoutView="80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53.44140625" style="11" customWidth="1"/>
    <col min="3" max="6" width="27.6640625" style="11" customWidth="1"/>
    <col min="7" max="7" width="23.5546875" style="10" bestFit="1" customWidth="1"/>
    <col min="8" max="8" width="10.109375" style="10" bestFit="1" customWidth="1"/>
    <col min="9" max="15" width="9.109375" style="11"/>
    <col min="16" max="16" width="27" style="11" customWidth="1"/>
    <col min="17" max="253" width="9.10937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33203125" style="11" customWidth="1"/>
    <col min="262" max="262" width="20.109375" style="11" customWidth="1"/>
    <col min="263" max="263" width="23.5546875" style="11" bestFit="1" customWidth="1"/>
    <col min="264" max="264" width="10.109375" style="11" bestFit="1" customWidth="1"/>
    <col min="265" max="509" width="9.10937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33203125" style="11" customWidth="1"/>
    <col min="518" max="518" width="20.109375" style="11" customWidth="1"/>
    <col min="519" max="519" width="23.5546875" style="11" bestFit="1" customWidth="1"/>
    <col min="520" max="520" width="10.109375" style="11" bestFit="1" customWidth="1"/>
    <col min="521" max="765" width="9.10937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33203125" style="11" customWidth="1"/>
    <col min="774" max="774" width="20.109375" style="11" customWidth="1"/>
    <col min="775" max="775" width="23.5546875" style="11" bestFit="1" customWidth="1"/>
    <col min="776" max="776" width="10.109375" style="11" bestFit="1" customWidth="1"/>
    <col min="777" max="1021" width="9.10937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33203125" style="11" customWidth="1"/>
    <col min="1030" max="1030" width="20.109375" style="11" customWidth="1"/>
    <col min="1031" max="1031" width="23.5546875" style="11" bestFit="1" customWidth="1"/>
    <col min="1032" max="1032" width="10.109375" style="11" bestFit="1" customWidth="1"/>
    <col min="1033" max="1277" width="9.10937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33203125" style="11" customWidth="1"/>
    <col min="1286" max="1286" width="20.109375" style="11" customWidth="1"/>
    <col min="1287" max="1287" width="23.5546875" style="11" bestFit="1" customWidth="1"/>
    <col min="1288" max="1288" width="10.109375" style="11" bestFit="1" customWidth="1"/>
    <col min="1289" max="1533" width="9.10937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33203125" style="11" customWidth="1"/>
    <col min="1542" max="1542" width="20.109375" style="11" customWidth="1"/>
    <col min="1543" max="1543" width="23.5546875" style="11" bestFit="1" customWidth="1"/>
    <col min="1544" max="1544" width="10.109375" style="11" bestFit="1" customWidth="1"/>
    <col min="1545" max="1789" width="9.10937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33203125" style="11" customWidth="1"/>
    <col min="1798" max="1798" width="20.109375" style="11" customWidth="1"/>
    <col min="1799" max="1799" width="23.5546875" style="11" bestFit="1" customWidth="1"/>
    <col min="1800" max="1800" width="10.109375" style="11" bestFit="1" customWidth="1"/>
    <col min="1801" max="2045" width="9.10937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33203125" style="11" customWidth="1"/>
    <col min="2054" max="2054" width="20.109375" style="11" customWidth="1"/>
    <col min="2055" max="2055" width="23.5546875" style="11" bestFit="1" customWidth="1"/>
    <col min="2056" max="2056" width="10.109375" style="11" bestFit="1" customWidth="1"/>
    <col min="2057" max="2301" width="9.10937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33203125" style="11" customWidth="1"/>
    <col min="2310" max="2310" width="20.109375" style="11" customWidth="1"/>
    <col min="2311" max="2311" width="23.5546875" style="11" bestFit="1" customWidth="1"/>
    <col min="2312" max="2312" width="10.109375" style="11" bestFit="1" customWidth="1"/>
    <col min="2313" max="2557" width="9.10937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33203125" style="11" customWidth="1"/>
    <col min="2566" max="2566" width="20.109375" style="11" customWidth="1"/>
    <col min="2567" max="2567" width="23.5546875" style="11" bestFit="1" customWidth="1"/>
    <col min="2568" max="2568" width="10.109375" style="11" bestFit="1" customWidth="1"/>
    <col min="2569" max="2813" width="9.10937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33203125" style="11" customWidth="1"/>
    <col min="2822" max="2822" width="20.109375" style="11" customWidth="1"/>
    <col min="2823" max="2823" width="23.5546875" style="11" bestFit="1" customWidth="1"/>
    <col min="2824" max="2824" width="10.109375" style="11" bestFit="1" customWidth="1"/>
    <col min="2825" max="3069" width="9.10937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33203125" style="11" customWidth="1"/>
    <col min="3078" max="3078" width="20.109375" style="11" customWidth="1"/>
    <col min="3079" max="3079" width="23.5546875" style="11" bestFit="1" customWidth="1"/>
    <col min="3080" max="3080" width="10.109375" style="11" bestFit="1" customWidth="1"/>
    <col min="3081" max="3325" width="9.10937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33203125" style="11" customWidth="1"/>
    <col min="3334" max="3334" width="20.109375" style="11" customWidth="1"/>
    <col min="3335" max="3335" width="23.5546875" style="11" bestFit="1" customWidth="1"/>
    <col min="3336" max="3336" width="10.109375" style="11" bestFit="1" customWidth="1"/>
    <col min="3337" max="3581" width="9.10937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33203125" style="11" customWidth="1"/>
    <col min="3590" max="3590" width="20.109375" style="11" customWidth="1"/>
    <col min="3591" max="3591" width="23.5546875" style="11" bestFit="1" customWidth="1"/>
    <col min="3592" max="3592" width="10.109375" style="11" bestFit="1" customWidth="1"/>
    <col min="3593" max="3837" width="9.10937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33203125" style="11" customWidth="1"/>
    <col min="3846" max="3846" width="20.109375" style="11" customWidth="1"/>
    <col min="3847" max="3847" width="23.5546875" style="11" bestFit="1" customWidth="1"/>
    <col min="3848" max="3848" width="10.109375" style="11" bestFit="1" customWidth="1"/>
    <col min="3849" max="4093" width="9.10937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33203125" style="11" customWidth="1"/>
    <col min="4102" max="4102" width="20.109375" style="11" customWidth="1"/>
    <col min="4103" max="4103" width="23.5546875" style="11" bestFit="1" customWidth="1"/>
    <col min="4104" max="4104" width="10.109375" style="11" bestFit="1" customWidth="1"/>
    <col min="4105" max="4349" width="9.10937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33203125" style="11" customWidth="1"/>
    <col min="4358" max="4358" width="20.109375" style="11" customWidth="1"/>
    <col min="4359" max="4359" width="23.5546875" style="11" bestFit="1" customWidth="1"/>
    <col min="4360" max="4360" width="10.109375" style="11" bestFit="1" customWidth="1"/>
    <col min="4361" max="4605" width="9.10937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33203125" style="11" customWidth="1"/>
    <col min="4614" max="4614" width="20.109375" style="11" customWidth="1"/>
    <col min="4615" max="4615" width="23.5546875" style="11" bestFit="1" customWidth="1"/>
    <col min="4616" max="4616" width="10.109375" style="11" bestFit="1" customWidth="1"/>
    <col min="4617" max="4861" width="9.10937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33203125" style="11" customWidth="1"/>
    <col min="4870" max="4870" width="20.109375" style="11" customWidth="1"/>
    <col min="4871" max="4871" width="23.5546875" style="11" bestFit="1" customWidth="1"/>
    <col min="4872" max="4872" width="10.109375" style="11" bestFit="1" customWidth="1"/>
    <col min="4873" max="5117" width="9.10937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33203125" style="11" customWidth="1"/>
    <col min="5126" max="5126" width="20.109375" style="11" customWidth="1"/>
    <col min="5127" max="5127" width="23.5546875" style="11" bestFit="1" customWidth="1"/>
    <col min="5128" max="5128" width="10.109375" style="11" bestFit="1" customWidth="1"/>
    <col min="5129" max="5373" width="9.10937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33203125" style="11" customWidth="1"/>
    <col min="5382" max="5382" width="20.109375" style="11" customWidth="1"/>
    <col min="5383" max="5383" width="23.5546875" style="11" bestFit="1" customWidth="1"/>
    <col min="5384" max="5384" width="10.109375" style="11" bestFit="1" customWidth="1"/>
    <col min="5385" max="5629" width="9.10937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33203125" style="11" customWidth="1"/>
    <col min="5638" max="5638" width="20.109375" style="11" customWidth="1"/>
    <col min="5639" max="5639" width="23.5546875" style="11" bestFit="1" customWidth="1"/>
    <col min="5640" max="5640" width="10.109375" style="11" bestFit="1" customWidth="1"/>
    <col min="5641" max="5885" width="9.10937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33203125" style="11" customWidth="1"/>
    <col min="5894" max="5894" width="20.109375" style="11" customWidth="1"/>
    <col min="5895" max="5895" width="23.5546875" style="11" bestFit="1" customWidth="1"/>
    <col min="5896" max="5896" width="10.109375" style="11" bestFit="1" customWidth="1"/>
    <col min="5897" max="6141" width="9.10937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33203125" style="11" customWidth="1"/>
    <col min="6150" max="6150" width="20.109375" style="11" customWidth="1"/>
    <col min="6151" max="6151" width="23.5546875" style="11" bestFit="1" customWidth="1"/>
    <col min="6152" max="6152" width="10.109375" style="11" bestFit="1" customWidth="1"/>
    <col min="6153" max="6397" width="9.10937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33203125" style="11" customWidth="1"/>
    <col min="6406" max="6406" width="20.109375" style="11" customWidth="1"/>
    <col min="6407" max="6407" width="23.5546875" style="11" bestFit="1" customWidth="1"/>
    <col min="6408" max="6408" width="10.109375" style="11" bestFit="1" customWidth="1"/>
    <col min="6409" max="6653" width="9.10937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33203125" style="11" customWidth="1"/>
    <col min="6662" max="6662" width="20.109375" style="11" customWidth="1"/>
    <col min="6663" max="6663" width="23.5546875" style="11" bestFit="1" customWidth="1"/>
    <col min="6664" max="6664" width="10.109375" style="11" bestFit="1" customWidth="1"/>
    <col min="6665" max="6909" width="9.10937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33203125" style="11" customWidth="1"/>
    <col min="6918" max="6918" width="20.109375" style="11" customWidth="1"/>
    <col min="6919" max="6919" width="23.5546875" style="11" bestFit="1" customWidth="1"/>
    <col min="6920" max="6920" width="10.109375" style="11" bestFit="1" customWidth="1"/>
    <col min="6921" max="7165" width="9.10937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33203125" style="11" customWidth="1"/>
    <col min="7174" max="7174" width="20.109375" style="11" customWidth="1"/>
    <col min="7175" max="7175" width="23.5546875" style="11" bestFit="1" customWidth="1"/>
    <col min="7176" max="7176" width="10.109375" style="11" bestFit="1" customWidth="1"/>
    <col min="7177" max="7421" width="9.10937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33203125" style="11" customWidth="1"/>
    <col min="7430" max="7430" width="20.109375" style="11" customWidth="1"/>
    <col min="7431" max="7431" width="23.5546875" style="11" bestFit="1" customWidth="1"/>
    <col min="7432" max="7432" width="10.109375" style="11" bestFit="1" customWidth="1"/>
    <col min="7433" max="7677" width="9.10937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33203125" style="11" customWidth="1"/>
    <col min="7686" max="7686" width="20.109375" style="11" customWidth="1"/>
    <col min="7687" max="7687" width="23.5546875" style="11" bestFit="1" customWidth="1"/>
    <col min="7688" max="7688" width="10.109375" style="11" bestFit="1" customWidth="1"/>
    <col min="7689" max="7933" width="9.10937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33203125" style="11" customWidth="1"/>
    <col min="7942" max="7942" width="20.109375" style="11" customWidth="1"/>
    <col min="7943" max="7943" width="23.5546875" style="11" bestFit="1" customWidth="1"/>
    <col min="7944" max="7944" width="10.109375" style="11" bestFit="1" customWidth="1"/>
    <col min="7945" max="8189" width="9.10937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33203125" style="11" customWidth="1"/>
    <col min="8198" max="8198" width="20.109375" style="11" customWidth="1"/>
    <col min="8199" max="8199" width="23.5546875" style="11" bestFit="1" customWidth="1"/>
    <col min="8200" max="8200" width="10.109375" style="11" bestFit="1" customWidth="1"/>
    <col min="8201" max="8445" width="9.10937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33203125" style="11" customWidth="1"/>
    <col min="8454" max="8454" width="20.109375" style="11" customWidth="1"/>
    <col min="8455" max="8455" width="23.5546875" style="11" bestFit="1" customWidth="1"/>
    <col min="8456" max="8456" width="10.109375" style="11" bestFit="1" customWidth="1"/>
    <col min="8457" max="8701" width="9.10937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33203125" style="11" customWidth="1"/>
    <col min="8710" max="8710" width="20.109375" style="11" customWidth="1"/>
    <col min="8711" max="8711" width="23.5546875" style="11" bestFit="1" customWidth="1"/>
    <col min="8712" max="8712" width="10.109375" style="11" bestFit="1" customWidth="1"/>
    <col min="8713" max="8957" width="9.10937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33203125" style="11" customWidth="1"/>
    <col min="8966" max="8966" width="20.109375" style="11" customWidth="1"/>
    <col min="8967" max="8967" width="23.5546875" style="11" bestFit="1" customWidth="1"/>
    <col min="8968" max="8968" width="10.109375" style="11" bestFit="1" customWidth="1"/>
    <col min="8969" max="9213" width="9.10937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33203125" style="11" customWidth="1"/>
    <col min="9222" max="9222" width="20.109375" style="11" customWidth="1"/>
    <col min="9223" max="9223" width="23.5546875" style="11" bestFit="1" customWidth="1"/>
    <col min="9224" max="9224" width="10.109375" style="11" bestFit="1" customWidth="1"/>
    <col min="9225" max="9469" width="9.10937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33203125" style="11" customWidth="1"/>
    <col min="9478" max="9478" width="20.109375" style="11" customWidth="1"/>
    <col min="9479" max="9479" width="23.5546875" style="11" bestFit="1" customWidth="1"/>
    <col min="9480" max="9480" width="10.109375" style="11" bestFit="1" customWidth="1"/>
    <col min="9481" max="9725" width="9.10937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33203125" style="11" customWidth="1"/>
    <col min="9734" max="9734" width="20.109375" style="11" customWidth="1"/>
    <col min="9735" max="9735" width="23.5546875" style="11" bestFit="1" customWidth="1"/>
    <col min="9736" max="9736" width="10.109375" style="11" bestFit="1" customWidth="1"/>
    <col min="9737" max="9981" width="9.10937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33203125" style="11" customWidth="1"/>
    <col min="9990" max="9990" width="20.109375" style="11" customWidth="1"/>
    <col min="9991" max="9991" width="23.5546875" style="11" bestFit="1" customWidth="1"/>
    <col min="9992" max="9992" width="10.109375" style="11" bestFit="1" customWidth="1"/>
    <col min="9993" max="10237" width="9.10937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33203125" style="11" customWidth="1"/>
    <col min="10246" max="10246" width="20.109375" style="11" customWidth="1"/>
    <col min="10247" max="10247" width="23.5546875" style="11" bestFit="1" customWidth="1"/>
    <col min="10248" max="10248" width="10.109375" style="11" bestFit="1" customWidth="1"/>
    <col min="10249" max="10493" width="9.10937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33203125" style="11" customWidth="1"/>
    <col min="10502" max="10502" width="20.109375" style="11" customWidth="1"/>
    <col min="10503" max="10503" width="23.5546875" style="11" bestFit="1" customWidth="1"/>
    <col min="10504" max="10504" width="10.109375" style="11" bestFit="1" customWidth="1"/>
    <col min="10505" max="10749" width="9.10937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33203125" style="11" customWidth="1"/>
    <col min="10758" max="10758" width="20.109375" style="11" customWidth="1"/>
    <col min="10759" max="10759" width="23.5546875" style="11" bestFit="1" customWidth="1"/>
    <col min="10760" max="10760" width="10.109375" style="11" bestFit="1" customWidth="1"/>
    <col min="10761" max="11005" width="9.10937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33203125" style="11" customWidth="1"/>
    <col min="11014" max="11014" width="20.109375" style="11" customWidth="1"/>
    <col min="11015" max="11015" width="23.5546875" style="11" bestFit="1" customWidth="1"/>
    <col min="11016" max="11016" width="10.109375" style="11" bestFit="1" customWidth="1"/>
    <col min="11017" max="11261" width="9.10937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33203125" style="11" customWidth="1"/>
    <col min="11270" max="11270" width="20.109375" style="11" customWidth="1"/>
    <col min="11271" max="11271" width="23.5546875" style="11" bestFit="1" customWidth="1"/>
    <col min="11272" max="11272" width="10.109375" style="11" bestFit="1" customWidth="1"/>
    <col min="11273" max="11517" width="9.10937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33203125" style="11" customWidth="1"/>
    <col min="11526" max="11526" width="20.109375" style="11" customWidth="1"/>
    <col min="11527" max="11527" width="23.5546875" style="11" bestFit="1" customWidth="1"/>
    <col min="11528" max="11528" width="10.109375" style="11" bestFit="1" customWidth="1"/>
    <col min="11529" max="11773" width="9.10937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33203125" style="11" customWidth="1"/>
    <col min="11782" max="11782" width="20.109375" style="11" customWidth="1"/>
    <col min="11783" max="11783" width="23.5546875" style="11" bestFit="1" customWidth="1"/>
    <col min="11784" max="11784" width="10.109375" style="11" bestFit="1" customWidth="1"/>
    <col min="11785" max="12029" width="9.10937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33203125" style="11" customWidth="1"/>
    <col min="12038" max="12038" width="20.109375" style="11" customWidth="1"/>
    <col min="12039" max="12039" width="23.5546875" style="11" bestFit="1" customWidth="1"/>
    <col min="12040" max="12040" width="10.109375" style="11" bestFit="1" customWidth="1"/>
    <col min="12041" max="12285" width="9.10937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33203125" style="11" customWidth="1"/>
    <col min="12294" max="12294" width="20.109375" style="11" customWidth="1"/>
    <col min="12295" max="12295" width="23.5546875" style="11" bestFit="1" customWidth="1"/>
    <col min="12296" max="12296" width="10.109375" style="11" bestFit="1" customWidth="1"/>
    <col min="12297" max="12541" width="9.10937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33203125" style="11" customWidth="1"/>
    <col min="12550" max="12550" width="20.109375" style="11" customWidth="1"/>
    <col min="12551" max="12551" width="23.5546875" style="11" bestFit="1" customWidth="1"/>
    <col min="12552" max="12552" width="10.109375" style="11" bestFit="1" customWidth="1"/>
    <col min="12553" max="12797" width="9.10937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33203125" style="11" customWidth="1"/>
    <col min="12806" max="12806" width="20.109375" style="11" customWidth="1"/>
    <col min="12807" max="12807" width="23.5546875" style="11" bestFit="1" customWidth="1"/>
    <col min="12808" max="12808" width="10.109375" style="11" bestFit="1" customWidth="1"/>
    <col min="12809" max="13053" width="9.10937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33203125" style="11" customWidth="1"/>
    <col min="13062" max="13062" width="20.109375" style="11" customWidth="1"/>
    <col min="13063" max="13063" width="23.5546875" style="11" bestFit="1" customWidth="1"/>
    <col min="13064" max="13064" width="10.109375" style="11" bestFit="1" customWidth="1"/>
    <col min="13065" max="13309" width="9.10937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33203125" style="11" customWidth="1"/>
    <col min="13318" max="13318" width="20.109375" style="11" customWidth="1"/>
    <col min="13319" max="13319" width="23.5546875" style="11" bestFit="1" customWidth="1"/>
    <col min="13320" max="13320" width="10.109375" style="11" bestFit="1" customWidth="1"/>
    <col min="13321" max="13565" width="9.10937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33203125" style="11" customWidth="1"/>
    <col min="13574" max="13574" width="20.109375" style="11" customWidth="1"/>
    <col min="13575" max="13575" width="23.5546875" style="11" bestFit="1" customWidth="1"/>
    <col min="13576" max="13576" width="10.109375" style="11" bestFit="1" customWidth="1"/>
    <col min="13577" max="13821" width="9.10937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33203125" style="11" customWidth="1"/>
    <col min="13830" max="13830" width="20.109375" style="11" customWidth="1"/>
    <col min="13831" max="13831" width="23.5546875" style="11" bestFit="1" customWidth="1"/>
    <col min="13832" max="13832" width="10.109375" style="11" bestFit="1" customWidth="1"/>
    <col min="13833" max="14077" width="9.10937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33203125" style="11" customWidth="1"/>
    <col min="14086" max="14086" width="20.109375" style="11" customWidth="1"/>
    <col min="14087" max="14087" width="23.5546875" style="11" bestFit="1" customWidth="1"/>
    <col min="14088" max="14088" width="10.109375" style="11" bestFit="1" customWidth="1"/>
    <col min="14089" max="14333" width="9.10937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33203125" style="11" customWidth="1"/>
    <col min="14342" max="14342" width="20.109375" style="11" customWidth="1"/>
    <col min="14343" max="14343" width="23.5546875" style="11" bestFit="1" customWidth="1"/>
    <col min="14344" max="14344" width="10.109375" style="11" bestFit="1" customWidth="1"/>
    <col min="14345" max="14589" width="9.10937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33203125" style="11" customWidth="1"/>
    <col min="14598" max="14598" width="20.109375" style="11" customWidth="1"/>
    <col min="14599" max="14599" width="23.5546875" style="11" bestFit="1" customWidth="1"/>
    <col min="14600" max="14600" width="10.109375" style="11" bestFit="1" customWidth="1"/>
    <col min="14601" max="14845" width="9.10937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33203125" style="11" customWidth="1"/>
    <col min="14854" max="14854" width="20.109375" style="11" customWidth="1"/>
    <col min="14855" max="14855" width="23.5546875" style="11" bestFit="1" customWidth="1"/>
    <col min="14856" max="14856" width="10.109375" style="11" bestFit="1" customWidth="1"/>
    <col min="14857" max="15101" width="9.10937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33203125" style="11" customWidth="1"/>
    <col min="15110" max="15110" width="20.109375" style="11" customWidth="1"/>
    <col min="15111" max="15111" width="23.5546875" style="11" bestFit="1" customWidth="1"/>
    <col min="15112" max="15112" width="10.109375" style="11" bestFit="1" customWidth="1"/>
    <col min="15113" max="15357" width="9.10937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33203125" style="11" customWidth="1"/>
    <col min="15366" max="15366" width="20.109375" style="11" customWidth="1"/>
    <col min="15367" max="15367" width="23.5546875" style="11" bestFit="1" customWidth="1"/>
    <col min="15368" max="15368" width="10.109375" style="11" bestFit="1" customWidth="1"/>
    <col min="15369" max="15613" width="9.10937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33203125" style="11" customWidth="1"/>
    <col min="15622" max="15622" width="20.109375" style="11" customWidth="1"/>
    <col min="15623" max="15623" width="23.5546875" style="11" bestFit="1" customWidth="1"/>
    <col min="15624" max="15624" width="10.109375" style="11" bestFit="1" customWidth="1"/>
    <col min="15625" max="15869" width="9.10937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33203125" style="11" customWidth="1"/>
    <col min="15878" max="15878" width="20.109375" style="11" customWidth="1"/>
    <col min="15879" max="15879" width="23.5546875" style="11" bestFit="1" customWidth="1"/>
    <col min="15880" max="15880" width="10.109375" style="11" bestFit="1" customWidth="1"/>
    <col min="15881" max="16125" width="9.10937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33203125" style="11" customWidth="1"/>
    <col min="16134" max="16134" width="20.109375" style="11" customWidth="1"/>
    <col min="16135" max="16135" width="23.5546875" style="11" bestFit="1" customWidth="1"/>
    <col min="16136" max="16136" width="10.109375" style="11" bestFit="1" customWidth="1"/>
    <col min="16137" max="16384" width="9.109375" style="11"/>
  </cols>
  <sheetData>
    <row r="1" spans="1:9" s="1" customFormat="1" ht="16.5" hidden="1" customHeight="1" x14ac:dyDescent="0.35">
      <c r="B1" s="2"/>
      <c r="C1" s="3"/>
      <c r="D1" s="3"/>
      <c r="E1" s="3"/>
      <c r="F1" s="4" t="s">
        <v>279</v>
      </c>
      <c r="G1" s="5"/>
      <c r="H1" s="5"/>
    </row>
    <row r="2" spans="1:9" s="1" customFormat="1" ht="18.75" hidden="1" customHeight="1" x14ac:dyDescent="0.35">
      <c r="B2" s="2"/>
      <c r="C2" s="3"/>
      <c r="D2" s="3"/>
      <c r="E2" s="3"/>
      <c r="F2" s="6"/>
      <c r="G2" s="5"/>
      <c r="H2" s="5"/>
    </row>
    <row r="3" spans="1:9" s="1" customFormat="1" ht="18.75" hidden="1" customHeight="1" x14ac:dyDescent="0.35">
      <c r="B3" s="2"/>
      <c r="C3" s="3"/>
      <c r="D3" s="3"/>
      <c r="E3" s="3"/>
      <c r="F3" s="6"/>
      <c r="G3" s="5"/>
      <c r="H3" s="5"/>
    </row>
    <row r="4" spans="1:9" s="1" customFormat="1" ht="18.75" hidden="1" customHeight="1" x14ac:dyDescent="0.35">
      <c r="B4" s="2"/>
      <c r="C4" s="3"/>
      <c r="D4" s="3"/>
      <c r="E4" s="3"/>
      <c r="F4" s="6"/>
      <c r="G4" s="5"/>
      <c r="H4" s="5"/>
    </row>
    <row r="5" spans="1:9" s="1" customFormat="1" ht="18.75" hidden="1" customHeight="1" x14ac:dyDescent="0.35">
      <c r="B5" s="2"/>
      <c r="C5" s="3"/>
      <c r="D5" s="3"/>
      <c r="E5" s="3"/>
      <c r="F5" s="6"/>
      <c r="G5" s="5"/>
      <c r="H5" s="5"/>
    </row>
    <row r="6" spans="1:9" s="1" customFormat="1" ht="18.75" hidden="1" customHeight="1" x14ac:dyDescent="0.35">
      <c r="B6" s="2"/>
      <c r="C6" s="3"/>
      <c r="D6" s="3"/>
      <c r="E6" s="3"/>
      <c r="G6" s="5"/>
      <c r="H6" s="5"/>
    </row>
    <row r="7" spans="1:9" ht="28.5" customHeight="1" x14ac:dyDescent="0.3">
      <c r="A7" s="7"/>
      <c r="B7" s="8"/>
      <c r="C7" s="8"/>
      <c r="D7" s="8"/>
      <c r="E7" s="8"/>
      <c r="F7" s="9" t="s">
        <v>685</v>
      </c>
    </row>
    <row r="8" spans="1:9" ht="35.25" customHeight="1" x14ac:dyDescent="0.3">
      <c r="A8" s="1182" t="s">
        <v>602</v>
      </c>
      <c r="B8" s="1182"/>
      <c r="C8" s="1182"/>
      <c r="D8" s="1182"/>
      <c r="E8" s="1182"/>
      <c r="F8" s="1182"/>
      <c r="G8" s="861"/>
      <c r="H8" s="861"/>
      <c r="I8" s="861"/>
    </row>
    <row r="9" spans="1:9" s="13" customFormat="1" ht="27" customHeight="1" x14ac:dyDescent="0.35">
      <c r="A9" s="1261" t="s">
        <v>670</v>
      </c>
      <c r="B9" s="1261"/>
      <c r="C9" s="1261"/>
      <c r="D9" s="1261"/>
      <c r="E9" s="1261"/>
      <c r="F9" s="1261"/>
      <c r="G9" s="12"/>
      <c r="H9" s="12"/>
    </row>
    <row r="10" spans="1:9" ht="19.5" customHeight="1" x14ac:dyDescent="0.35">
      <c r="A10" s="856" t="s">
        <v>280</v>
      </c>
      <c r="B10" s="15"/>
      <c r="C10" s="15"/>
      <c r="D10" s="15"/>
      <c r="E10" s="15"/>
      <c r="F10" s="15"/>
    </row>
    <row r="11" spans="1:9" s="1" customFormat="1" ht="39.75" customHeight="1" x14ac:dyDescent="0.35">
      <c r="A11" s="1262" t="s">
        <v>686</v>
      </c>
      <c r="B11" s="1262"/>
      <c r="C11" s="1262"/>
      <c r="D11" s="1262"/>
      <c r="E11" s="1262"/>
      <c r="F11" s="1262"/>
      <c r="G11" s="522"/>
      <c r="H11" s="522"/>
      <c r="I11" s="522"/>
    </row>
    <row r="12" spans="1:9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5"/>
      <c r="H12" s="5"/>
    </row>
    <row r="13" spans="1:9" s="1" customFormat="1" ht="17.25" customHeight="1" x14ac:dyDescent="0.35">
      <c r="A13" s="16"/>
      <c r="B13" s="16"/>
      <c r="C13" s="16"/>
      <c r="D13" s="16"/>
      <c r="E13" s="17"/>
      <c r="F13" s="16"/>
      <c r="G13" s="5"/>
      <c r="H13" s="5"/>
    </row>
    <row r="14" spans="1:9" ht="41.25" customHeight="1" x14ac:dyDescent="0.3">
      <c r="A14" s="1263" t="s">
        <v>282</v>
      </c>
      <c r="B14" s="1263" t="s">
        <v>687</v>
      </c>
      <c r="C14" s="1263" t="s">
        <v>688</v>
      </c>
      <c r="D14" s="1263" t="s">
        <v>340</v>
      </c>
      <c r="E14" s="1263" t="s">
        <v>689</v>
      </c>
      <c r="F14" s="1266" t="s">
        <v>690</v>
      </c>
    </row>
    <row r="15" spans="1:9" ht="18" customHeight="1" x14ac:dyDescent="0.3">
      <c r="A15" s="1264"/>
      <c r="B15" s="1264"/>
      <c r="C15" s="1264"/>
      <c r="D15" s="1264"/>
      <c r="E15" s="1264"/>
      <c r="F15" s="1267"/>
    </row>
    <row r="16" spans="1:9" ht="53.25" customHeight="1" x14ac:dyDescent="0.3">
      <c r="A16" s="1264"/>
      <c r="B16" s="1264"/>
      <c r="C16" s="1264"/>
      <c r="D16" s="1265"/>
      <c r="E16" s="1265"/>
      <c r="F16" s="1267"/>
    </row>
    <row r="17" spans="1:9" s="22" customFormat="1" ht="22.5" customHeight="1" x14ac:dyDescent="0.3">
      <c r="A17" s="862">
        <v>1</v>
      </c>
      <c r="B17" s="862">
        <v>2</v>
      </c>
      <c r="C17" s="862">
        <v>3</v>
      </c>
      <c r="D17" s="862">
        <v>4</v>
      </c>
      <c r="E17" s="862">
        <v>5</v>
      </c>
      <c r="F17" s="863" t="s">
        <v>691</v>
      </c>
      <c r="G17" s="21"/>
      <c r="H17" s="21"/>
    </row>
    <row r="18" spans="1:9" s="22" customFormat="1" ht="57.75" customHeight="1" x14ac:dyDescent="0.3">
      <c r="A18" s="864">
        <v>1</v>
      </c>
      <c r="B18" s="865" t="s">
        <v>734</v>
      </c>
      <c r="C18" s="867">
        <f>F18/E18/D18</f>
        <v>17.871991833333333</v>
      </c>
      <c r="D18" s="867">
        <v>12</v>
      </c>
      <c r="E18" s="868">
        <v>5000</v>
      </c>
      <c r="F18" s="869">
        <v>1072319.51</v>
      </c>
      <c r="G18" s="21"/>
      <c r="H18" s="21"/>
      <c r="I18" s="21"/>
    </row>
    <row r="19" spans="1:9" s="22" customFormat="1" ht="36" customHeight="1" x14ac:dyDescent="0.3">
      <c r="A19" s="1260" t="s">
        <v>295</v>
      </c>
      <c r="B19" s="1260"/>
      <c r="C19" s="871">
        <f>SUM(C18:C18)</f>
        <v>17.871991833333333</v>
      </c>
      <c r="D19" s="871">
        <f>SUM(D18:D18)</f>
        <v>12</v>
      </c>
      <c r="E19" s="870">
        <f>SUM(E18:E18)</f>
        <v>5000</v>
      </c>
      <c r="F19" s="872">
        <f>ROUND(F18,2)</f>
        <v>1072319.51</v>
      </c>
      <c r="G19" s="21"/>
      <c r="H19" s="21"/>
    </row>
    <row r="20" spans="1:9" x14ac:dyDescent="0.3">
      <c r="A20" s="873"/>
      <c r="B20" s="873"/>
      <c r="C20" s="873"/>
      <c r="D20" s="873"/>
      <c r="E20" s="873"/>
      <c r="F20" s="874"/>
    </row>
    <row r="21" spans="1:9" s="35" customFormat="1" ht="23.25" customHeight="1" x14ac:dyDescent="0.3">
      <c r="A21" s="34" t="s">
        <v>671</v>
      </c>
      <c r="E21" s="853"/>
      <c r="F21" s="853" t="s">
        <v>1143</v>
      </c>
    </row>
    <row r="22" spans="1:9" s="37" customFormat="1" ht="13.2" x14ac:dyDescent="0.3">
      <c r="E22" s="875" t="s">
        <v>131</v>
      </c>
      <c r="F22" s="876" t="s">
        <v>132</v>
      </c>
    </row>
    <row r="23" spans="1:9" s="35" customFormat="1" ht="18" x14ac:dyDescent="0.3">
      <c r="F23" s="63"/>
    </row>
    <row r="24" spans="1:9" s="35" customFormat="1" ht="23.25" customHeight="1" x14ac:dyDescent="0.3">
      <c r="A24" s="34" t="s">
        <v>133</v>
      </c>
      <c r="E24" s="853"/>
      <c r="F24" s="853" t="s">
        <v>1144</v>
      </c>
    </row>
    <row r="25" spans="1:9" s="37" customFormat="1" ht="13.2" x14ac:dyDescent="0.3">
      <c r="E25" s="875" t="s">
        <v>131</v>
      </c>
      <c r="F25" s="876" t="s">
        <v>132</v>
      </c>
    </row>
    <row r="35" s="11" customFormat="1" hidden="1" x14ac:dyDescent="0.3"/>
    <row r="36" s="11" customFormat="1" hidden="1" x14ac:dyDescent="0.3"/>
    <row r="37" s="11" customFormat="1" hidden="1" x14ac:dyDescent="0.3"/>
    <row r="38" s="11" customFormat="1" hidden="1" x14ac:dyDescent="0.3"/>
    <row r="39" s="11" customFormat="1" hidden="1" x14ac:dyDescent="0.3"/>
    <row r="40" s="11" customFormat="1" hidden="1" x14ac:dyDescent="0.3"/>
    <row r="41" s="11" customFormat="1" hidden="1" x14ac:dyDescent="0.3"/>
    <row r="46" s="11" customFormat="1" hidden="1" x14ac:dyDescent="0.3"/>
    <row r="47" s="11" customFormat="1" hidden="1" x14ac:dyDescent="0.3"/>
    <row r="48" s="11" customFormat="1" hidden="1" x14ac:dyDescent="0.3"/>
    <row r="49" s="11" customFormat="1" hidden="1" x14ac:dyDescent="0.3"/>
    <row r="50" s="11" customFormat="1" hidden="1" x14ac:dyDescent="0.3"/>
    <row r="51" s="11" customFormat="1" hidden="1" x14ac:dyDescent="0.3"/>
    <row r="52" s="11" customFormat="1" hidden="1" x14ac:dyDescent="0.3"/>
    <row r="53" s="11" customFormat="1" hidden="1" x14ac:dyDescent="0.3"/>
    <row r="57" s="11" customFormat="1" hidden="1" x14ac:dyDescent="0.3"/>
    <row r="58" s="11" customFormat="1" hidden="1" x14ac:dyDescent="0.3"/>
    <row r="59" s="11" customFormat="1" hidden="1" x14ac:dyDescent="0.3"/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3">
    <pageSetUpPr fitToPage="1"/>
  </sheetPr>
  <dimension ref="A1:I59"/>
  <sheetViews>
    <sheetView view="pageBreakPreview" topLeftCell="A7" zoomScale="80" zoomScaleSheetLayoutView="80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53.44140625" style="11" customWidth="1"/>
    <col min="3" max="6" width="27.6640625" style="11" customWidth="1"/>
    <col min="7" max="7" width="23.5546875" style="10" bestFit="1" customWidth="1"/>
    <col min="8" max="8" width="10.109375" style="10" bestFit="1" customWidth="1"/>
    <col min="9" max="15" width="9.109375" style="11"/>
    <col min="16" max="16" width="27" style="11" customWidth="1"/>
    <col min="17" max="253" width="9.10937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33203125" style="11" customWidth="1"/>
    <col min="262" max="262" width="20.109375" style="11" customWidth="1"/>
    <col min="263" max="263" width="23.5546875" style="11" bestFit="1" customWidth="1"/>
    <col min="264" max="264" width="10.109375" style="11" bestFit="1" customWidth="1"/>
    <col min="265" max="509" width="9.10937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33203125" style="11" customWidth="1"/>
    <col min="518" max="518" width="20.109375" style="11" customWidth="1"/>
    <col min="519" max="519" width="23.5546875" style="11" bestFit="1" customWidth="1"/>
    <col min="520" max="520" width="10.109375" style="11" bestFit="1" customWidth="1"/>
    <col min="521" max="765" width="9.10937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33203125" style="11" customWidth="1"/>
    <col min="774" max="774" width="20.109375" style="11" customWidth="1"/>
    <col min="775" max="775" width="23.5546875" style="11" bestFit="1" customWidth="1"/>
    <col min="776" max="776" width="10.109375" style="11" bestFit="1" customWidth="1"/>
    <col min="777" max="1021" width="9.10937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33203125" style="11" customWidth="1"/>
    <col min="1030" max="1030" width="20.109375" style="11" customWidth="1"/>
    <col min="1031" max="1031" width="23.5546875" style="11" bestFit="1" customWidth="1"/>
    <col min="1032" max="1032" width="10.109375" style="11" bestFit="1" customWidth="1"/>
    <col min="1033" max="1277" width="9.10937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33203125" style="11" customWidth="1"/>
    <col min="1286" max="1286" width="20.109375" style="11" customWidth="1"/>
    <col min="1287" max="1287" width="23.5546875" style="11" bestFit="1" customWidth="1"/>
    <col min="1288" max="1288" width="10.109375" style="11" bestFit="1" customWidth="1"/>
    <col min="1289" max="1533" width="9.10937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33203125" style="11" customWidth="1"/>
    <col min="1542" max="1542" width="20.109375" style="11" customWidth="1"/>
    <col min="1543" max="1543" width="23.5546875" style="11" bestFit="1" customWidth="1"/>
    <col min="1544" max="1544" width="10.109375" style="11" bestFit="1" customWidth="1"/>
    <col min="1545" max="1789" width="9.10937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33203125" style="11" customWidth="1"/>
    <col min="1798" max="1798" width="20.109375" style="11" customWidth="1"/>
    <col min="1799" max="1799" width="23.5546875" style="11" bestFit="1" customWidth="1"/>
    <col min="1800" max="1800" width="10.109375" style="11" bestFit="1" customWidth="1"/>
    <col min="1801" max="2045" width="9.10937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33203125" style="11" customWidth="1"/>
    <col min="2054" max="2054" width="20.109375" style="11" customWidth="1"/>
    <col min="2055" max="2055" width="23.5546875" style="11" bestFit="1" customWidth="1"/>
    <col min="2056" max="2056" width="10.109375" style="11" bestFit="1" customWidth="1"/>
    <col min="2057" max="2301" width="9.10937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33203125" style="11" customWidth="1"/>
    <col min="2310" max="2310" width="20.109375" style="11" customWidth="1"/>
    <col min="2311" max="2311" width="23.5546875" style="11" bestFit="1" customWidth="1"/>
    <col min="2312" max="2312" width="10.109375" style="11" bestFit="1" customWidth="1"/>
    <col min="2313" max="2557" width="9.10937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33203125" style="11" customWidth="1"/>
    <col min="2566" max="2566" width="20.109375" style="11" customWidth="1"/>
    <col min="2567" max="2567" width="23.5546875" style="11" bestFit="1" customWidth="1"/>
    <col min="2568" max="2568" width="10.109375" style="11" bestFit="1" customWidth="1"/>
    <col min="2569" max="2813" width="9.10937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33203125" style="11" customWidth="1"/>
    <col min="2822" max="2822" width="20.109375" style="11" customWidth="1"/>
    <col min="2823" max="2823" width="23.5546875" style="11" bestFit="1" customWidth="1"/>
    <col min="2824" max="2824" width="10.109375" style="11" bestFit="1" customWidth="1"/>
    <col min="2825" max="3069" width="9.10937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33203125" style="11" customWidth="1"/>
    <col min="3078" max="3078" width="20.109375" style="11" customWidth="1"/>
    <col min="3079" max="3079" width="23.5546875" style="11" bestFit="1" customWidth="1"/>
    <col min="3080" max="3080" width="10.109375" style="11" bestFit="1" customWidth="1"/>
    <col min="3081" max="3325" width="9.10937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33203125" style="11" customWidth="1"/>
    <col min="3334" max="3334" width="20.109375" style="11" customWidth="1"/>
    <col min="3335" max="3335" width="23.5546875" style="11" bestFit="1" customWidth="1"/>
    <col min="3336" max="3336" width="10.109375" style="11" bestFit="1" customWidth="1"/>
    <col min="3337" max="3581" width="9.10937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33203125" style="11" customWidth="1"/>
    <col min="3590" max="3590" width="20.109375" style="11" customWidth="1"/>
    <col min="3591" max="3591" width="23.5546875" style="11" bestFit="1" customWidth="1"/>
    <col min="3592" max="3592" width="10.109375" style="11" bestFit="1" customWidth="1"/>
    <col min="3593" max="3837" width="9.10937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33203125" style="11" customWidth="1"/>
    <col min="3846" max="3846" width="20.109375" style="11" customWidth="1"/>
    <col min="3847" max="3847" width="23.5546875" style="11" bestFit="1" customWidth="1"/>
    <col min="3848" max="3848" width="10.109375" style="11" bestFit="1" customWidth="1"/>
    <col min="3849" max="4093" width="9.10937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33203125" style="11" customWidth="1"/>
    <col min="4102" max="4102" width="20.109375" style="11" customWidth="1"/>
    <col min="4103" max="4103" width="23.5546875" style="11" bestFit="1" customWidth="1"/>
    <col min="4104" max="4104" width="10.109375" style="11" bestFit="1" customWidth="1"/>
    <col min="4105" max="4349" width="9.10937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33203125" style="11" customWidth="1"/>
    <col min="4358" max="4358" width="20.109375" style="11" customWidth="1"/>
    <col min="4359" max="4359" width="23.5546875" style="11" bestFit="1" customWidth="1"/>
    <col min="4360" max="4360" width="10.109375" style="11" bestFit="1" customWidth="1"/>
    <col min="4361" max="4605" width="9.10937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33203125" style="11" customWidth="1"/>
    <col min="4614" max="4614" width="20.109375" style="11" customWidth="1"/>
    <col min="4615" max="4615" width="23.5546875" style="11" bestFit="1" customWidth="1"/>
    <col min="4616" max="4616" width="10.109375" style="11" bestFit="1" customWidth="1"/>
    <col min="4617" max="4861" width="9.10937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33203125" style="11" customWidth="1"/>
    <col min="4870" max="4870" width="20.109375" style="11" customWidth="1"/>
    <col min="4871" max="4871" width="23.5546875" style="11" bestFit="1" customWidth="1"/>
    <col min="4872" max="4872" width="10.109375" style="11" bestFit="1" customWidth="1"/>
    <col min="4873" max="5117" width="9.10937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33203125" style="11" customWidth="1"/>
    <col min="5126" max="5126" width="20.109375" style="11" customWidth="1"/>
    <col min="5127" max="5127" width="23.5546875" style="11" bestFit="1" customWidth="1"/>
    <col min="5128" max="5128" width="10.109375" style="11" bestFit="1" customWidth="1"/>
    <col min="5129" max="5373" width="9.10937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33203125" style="11" customWidth="1"/>
    <col min="5382" max="5382" width="20.109375" style="11" customWidth="1"/>
    <col min="5383" max="5383" width="23.5546875" style="11" bestFit="1" customWidth="1"/>
    <col min="5384" max="5384" width="10.109375" style="11" bestFit="1" customWidth="1"/>
    <col min="5385" max="5629" width="9.10937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33203125" style="11" customWidth="1"/>
    <col min="5638" max="5638" width="20.109375" style="11" customWidth="1"/>
    <col min="5639" max="5639" width="23.5546875" style="11" bestFit="1" customWidth="1"/>
    <col min="5640" max="5640" width="10.109375" style="11" bestFit="1" customWidth="1"/>
    <col min="5641" max="5885" width="9.10937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33203125" style="11" customWidth="1"/>
    <col min="5894" max="5894" width="20.109375" style="11" customWidth="1"/>
    <col min="5895" max="5895" width="23.5546875" style="11" bestFit="1" customWidth="1"/>
    <col min="5896" max="5896" width="10.109375" style="11" bestFit="1" customWidth="1"/>
    <col min="5897" max="6141" width="9.10937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33203125" style="11" customWidth="1"/>
    <col min="6150" max="6150" width="20.109375" style="11" customWidth="1"/>
    <col min="6151" max="6151" width="23.5546875" style="11" bestFit="1" customWidth="1"/>
    <col min="6152" max="6152" width="10.109375" style="11" bestFit="1" customWidth="1"/>
    <col min="6153" max="6397" width="9.10937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33203125" style="11" customWidth="1"/>
    <col min="6406" max="6406" width="20.109375" style="11" customWidth="1"/>
    <col min="6407" max="6407" width="23.5546875" style="11" bestFit="1" customWidth="1"/>
    <col min="6408" max="6408" width="10.109375" style="11" bestFit="1" customWidth="1"/>
    <col min="6409" max="6653" width="9.10937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33203125" style="11" customWidth="1"/>
    <col min="6662" max="6662" width="20.109375" style="11" customWidth="1"/>
    <col min="6663" max="6663" width="23.5546875" style="11" bestFit="1" customWidth="1"/>
    <col min="6664" max="6664" width="10.109375" style="11" bestFit="1" customWidth="1"/>
    <col min="6665" max="6909" width="9.10937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33203125" style="11" customWidth="1"/>
    <col min="6918" max="6918" width="20.109375" style="11" customWidth="1"/>
    <col min="6919" max="6919" width="23.5546875" style="11" bestFit="1" customWidth="1"/>
    <col min="6920" max="6920" width="10.109375" style="11" bestFit="1" customWidth="1"/>
    <col min="6921" max="7165" width="9.10937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33203125" style="11" customWidth="1"/>
    <col min="7174" max="7174" width="20.109375" style="11" customWidth="1"/>
    <col min="7175" max="7175" width="23.5546875" style="11" bestFit="1" customWidth="1"/>
    <col min="7176" max="7176" width="10.109375" style="11" bestFit="1" customWidth="1"/>
    <col min="7177" max="7421" width="9.10937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33203125" style="11" customWidth="1"/>
    <col min="7430" max="7430" width="20.109375" style="11" customWidth="1"/>
    <col min="7431" max="7431" width="23.5546875" style="11" bestFit="1" customWidth="1"/>
    <col min="7432" max="7432" width="10.109375" style="11" bestFit="1" customWidth="1"/>
    <col min="7433" max="7677" width="9.10937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33203125" style="11" customWidth="1"/>
    <col min="7686" max="7686" width="20.109375" style="11" customWidth="1"/>
    <col min="7687" max="7687" width="23.5546875" style="11" bestFit="1" customWidth="1"/>
    <col min="7688" max="7688" width="10.109375" style="11" bestFit="1" customWidth="1"/>
    <col min="7689" max="7933" width="9.10937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33203125" style="11" customWidth="1"/>
    <col min="7942" max="7942" width="20.109375" style="11" customWidth="1"/>
    <col min="7943" max="7943" width="23.5546875" style="11" bestFit="1" customWidth="1"/>
    <col min="7944" max="7944" width="10.109375" style="11" bestFit="1" customWidth="1"/>
    <col min="7945" max="8189" width="9.10937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33203125" style="11" customWidth="1"/>
    <col min="8198" max="8198" width="20.109375" style="11" customWidth="1"/>
    <col min="8199" max="8199" width="23.5546875" style="11" bestFit="1" customWidth="1"/>
    <col min="8200" max="8200" width="10.109375" style="11" bestFit="1" customWidth="1"/>
    <col min="8201" max="8445" width="9.10937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33203125" style="11" customWidth="1"/>
    <col min="8454" max="8454" width="20.109375" style="11" customWidth="1"/>
    <col min="8455" max="8455" width="23.5546875" style="11" bestFit="1" customWidth="1"/>
    <col min="8456" max="8456" width="10.109375" style="11" bestFit="1" customWidth="1"/>
    <col min="8457" max="8701" width="9.10937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33203125" style="11" customWidth="1"/>
    <col min="8710" max="8710" width="20.109375" style="11" customWidth="1"/>
    <col min="8711" max="8711" width="23.5546875" style="11" bestFit="1" customWidth="1"/>
    <col min="8712" max="8712" width="10.109375" style="11" bestFit="1" customWidth="1"/>
    <col min="8713" max="8957" width="9.10937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33203125" style="11" customWidth="1"/>
    <col min="8966" max="8966" width="20.109375" style="11" customWidth="1"/>
    <col min="8967" max="8967" width="23.5546875" style="11" bestFit="1" customWidth="1"/>
    <col min="8968" max="8968" width="10.109375" style="11" bestFit="1" customWidth="1"/>
    <col min="8969" max="9213" width="9.10937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33203125" style="11" customWidth="1"/>
    <col min="9222" max="9222" width="20.109375" style="11" customWidth="1"/>
    <col min="9223" max="9223" width="23.5546875" style="11" bestFit="1" customWidth="1"/>
    <col min="9224" max="9224" width="10.109375" style="11" bestFit="1" customWidth="1"/>
    <col min="9225" max="9469" width="9.10937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33203125" style="11" customWidth="1"/>
    <col min="9478" max="9478" width="20.109375" style="11" customWidth="1"/>
    <col min="9479" max="9479" width="23.5546875" style="11" bestFit="1" customWidth="1"/>
    <col min="9480" max="9480" width="10.109375" style="11" bestFit="1" customWidth="1"/>
    <col min="9481" max="9725" width="9.10937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33203125" style="11" customWidth="1"/>
    <col min="9734" max="9734" width="20.109375" style="11" customWidth="1"/>
    <col min="9735" max="9735" width="23.5546875" style="11" bestFit="1" customWidth="1"/>
    <col min="9736" max="9736" width="10.109375" style="11" bestFit="1" customWidth="1"/>
    <col min="9737" max="9981" width="9.10937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33203125" style="11" customWidth="1"/>
    <col min="9990" max="9990" width="20.109375" style="11" customWidth="1"/>
    <col min="9991" max="9991" width="23.5546875" style="11" bestFit="1" customWidth="1"/>
    <col min="9992" max="9992" width="10.109375" style="11" bestFit="1" customWidth="1"/>
    <col min="9993" max="10237" width="9.10937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33203125" style="11" customWidth="1"/>
    <col min="10246" max="10246" width="20.109375" style="11" customWidth="1"/>
    <col min="10247" max="10247" width="23.5546875" style="11" bestFit="1" customWidth="1"/>
    <col min="10248" max="10248" width="10.109375" style="11" bestFit="1" customWidth="1"/>
    <col min="10249" max="10493" width="9.10937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33203125" style="11" customWidth="1"/>
    <col min="10502" max="10502" width="20.109375" style="11" customWidth="1"/>
    <col min="10503" max="10503" width="23.5546875" style="11" bestFit="1" customWidth="1"/>
    <col min="10504" max="10504" width="10.109375" style="11" bestFit="1" customWidth="1"/>
    <col min="10505" max="10749" width="9.10937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33203125" style="11" customWidth="1"/>
    <col min="10758" max="10758" width="20.109375" style="11" customWidth="1"/>
    <col min="10759" max="10759" width="23.5546875" style="11" bestFit="1" customWidth="1"/>
    <col min="10760" max="10760" width="10.109375" style="11" bestFit="1" customWidth="1"/>
    <col min="10761" max="11005" width="9.10937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33203125" style="11" customWidth="1"/>
    <col min="11014" max="11014" width="20.109375" style="11" customWidth="1"/>
    <col min="11015" max="11015" width="23.5546875" style="11" bestFit="1" customWidth="1"/>
    <col min="11016" max="11016" width="10.109375" style="11" bestFit="1" customWidth="1"/>
    <col min="11017" max="11261" width="9.10937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33203125" style="11" customWidth="1"/>
    <col min="11270" max="11270" width="20.109375" style="11" customWidth="1"/>
    <col min="11271" max="11271" width="23.5546875" style="11" bestFit="1" customWidth="1"/>
    <col min="11272" max="11272" width="10.109375" style="11" bestFit="1" customWidth="1"/>
    <col min="11273" max="11517" width="9.10937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33203125" style="11" customWidth="1"/>
    <col min="11526" max="11526" width="20.109375" style="11" customWidth="1"/>
    <col min="11527" max="11527" width="23.5546875" style="11" bestFit="1" customWidth="1"/>
    <col min="11528" max="11528" width="10.109375" style="11" bestFit="1" customWidth="1"/>
    <col min="11529" max="11773" width="9.10937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33203125" style="11" customWidth="1"/>
    <col min="11782" max="11782" width="20.109375" style="11" customWidth="1"/>
    <col min="11783" max="11783" width="23.5546875" style="11" bestFit="1" customWidth="1"/>
    <col min="11784" max="11784" width="10.109375" style="11" bestFit="1" customWidth="1"/>
    <col min="11785" max="12029" width="9.10937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33203125" style="11" customWidth="1"/>
    <col min="12038" max="12038" width="20.109375" style="11" customWidth="1"/>
    <col min="12039" max="12039" width="23.5546875" style="11" bestFit="1" customWidth="1"/>
    <col min="12040" max="12040" width="10.109375" style="11" bestFit="1" customWidth="1"/>
    <col min="12041" max="12285" width="9.10937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33203125" style="11" customWidth="1"/>
    <col min="12294" max="12294" width="20.109375" style="11" customWidth="1"/>
    <col min="12295" max="12295" width="23.5546875" style="11" bestFit="1" customWidth="1"/>
    <col min="12296" max="12296" width="10.109375" style="11" bestFit="1" customWidth="1"/>
    <col min="12297" max="12541" width="9.10937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33203125" style="11" customWidth="1"/>
    <col min="12550" max="12550" width="20.109375" style="11" customWidth="1"/>
    <col min="12551" max="12551" width="23.5546875" style="11" bestFit="1" customWidth="1"/>
    <col min="12552" max="12552" width="10.109375" style="11" bestFit="1" customWidth="1"/>
    <col min="12553" max="12797" width="9.10937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33203125" style="11" customWidth="1"/>
    <col min="12806" max="12806" width="20.109375" style="11" customWidth="1"/>
    <col min="12807" max="12807" width="23.5546875" style="11" bestFit="1" customWidth="1"/>
    <col min="12808" max="12808" width="10.109375" style="11" bestFit="1" customWidth="1"/>
    <col min="12809" max="13053" width="9.10937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33203125" style="11" customWidth="1"/>
    <col min="13062" max="13062" width="20.109375" style="11" customWidth="1"/>
    <col min="13063" max="13063" width="23.5546875" style="11" bestFit="1" customWidth="1"/>
    <col min="13064" max="13064" width="10.109375" style="11" bestFit="1" customWidth="1"/>
    <col min="13065" max="13309" width="9.10937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33203125" style="11" customWidth="1"/>
    <col min="13318" max="13318" width="20.109375" style="11" customWidth="1"/>
    <col min="13319" max="13319" width="23.5546875" style="11" bestFit="1" customWidth="1"/>
    <col min="13320" max="13320" width="10.109375" style="11" bestFit="1" customWidth="1"/>
    <col min="13321" max="13565" width="9.10937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33203125" style="11" customWidth="1"/>
    <col min="13574" max="13574" width="20.109375" style="11" customWidth="1"/>
    <col min="13575" max="13575" width="23.5546875" style="11" bestFit="1" customWidth="1"/>
    <col min="13576" max="13576" width="10.109375" style="11" bestFit="1" customWidth="1"/>
    <col min="13577" max="13821" width="9.10937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33203125" style="11" customWidth="1"/>
    <col min="13830" max="13830" width="20.109375" style="11" customWidth="1"/>
    <col min="13831" max="13831" width="23.5546875" style="11" bestFit="1" customWidth="1"/>
    <col min="13832" max="13832" width="10.109375" style="11" bestFit="1" customWidth="1"/>
    <col min="13833" max="14077" width="9.10937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33203125" style="11" customWidth="1"/>
    <col min="14086" max="14086" width="20.109375" style="11" customWidth="1"/>
    <col min="14087" max="14087" width="23.5546875" style="11" bestFit="1" customWidth="1"/>
    <col min="14088" max="14088" width="10.109375" style="11" bestFit="1" customWidth="1"/>
    <col min="14089" max="14333" width="9.10937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33203125" style="11" customWidth="1"/>
    <col min="14342" max="14342" width="20.109375" style="11" customWidth="1"/>
    <col min="14343" max="14343" width="23.5546875" style="11" bestFit="1" customWidth="1"/>
    <col min="14344" max="14344" width="10.109375" style="11" bestFit="1" customWidth="1"/>
    <col min="14345" max="14589" width="9.10937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33203125" style="11" customWidth="1"/>
    <col min="14598" max="14598" width="20.109375" style="11" customWidth="1"/>
    <col min="14599" max="14599" width="23.5546875" style="11" bestFit="1" customWidth="1"/>
    <col min="14600" max="14600" width="10.109375" style="11" bestFit="1" customWidth="1"/>
    <col min="14601" max="14845" width="9.10937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33203125" style="11" customWidth="1"/>
    <col min="14854" max="14854" width="20.109375" style="11" customWidth="1"/>
    <col min="14855" max="14855" width="23.5546875" style="11" bestFit="1" customWidth="1"/>
    <col min="14856" max="14856" width="10.109375" style="11" bestFit="1" customWidth="1"/>
    <col min="14857" max="15101" width="9.10937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33203125" style="11" customWidth="1"/>
    <col min="15110" max="15110" width="20.109375" style="11" customWidth="1"/>
    <col min="15111" max="15111" width="23.5546875" style="11" bestFit="1" customWidth="1"/>
    <col min="15112" max="15112" width="10.109375" style="11" bestFit="1" customWidth="1"/>
    <col min="15113" max="15357" width="9.10937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33203125" style="11" customWidth="1"/>
    <col min="15366" max="15366" width="20.109375" style="11" customWidth="1"/>
    <col min="15367" max="15367" width="23.5546875" style="11" bestFit="1" customWidth="1"/>
    <col min="15368" max="15368" width="10.109375" style="11" bestFit="1" customWidth="1"/>
    <col min="15369" max="15613" width="9.10937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33203125" style="11" customWidth="1"/>
    <col min="15622" max="15622" width="20.109375" style="11" customWidth="1"/>
    <col min="15623" max="15623" width="23.5546875" style="11" bestFit="1" customWidth="1"/>
    <col min="15624" max="15624" width="10.109375" style="11" bestFit="1" customWidth="1"/>
    <col min="15625" max="15869" width="9.10937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33203125" style="11" customWidth="1"/>
    <col min="15878" max="15878" width="20.109375" style="11" customWidth="1"/>
    <col min="15879" max="15879" width="23.5546875" style="11" bestFit="1" customWidth="1"/>
    <col min="15880" max="15880" width="10.109375" style="11" bestFit="1" customWidth="1"/>
    <col min="15881" max="16125" width="9.10937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33203125" style="11" customWidth="1"/>
    <col min="16134" max="16134" width="20.109375" style="11" customWidth="1"/>
    <col min="16135" max="16135" width="23.5546875" style="11" bestFit="1" customWidth="1"/>
    <col min="16136" max="16136" width="10.109375" style="11" bestFit="1" customWidth="1"/>
    <col min="16137" max="16384" width="9.109375" style="11"/>
  </cols>
  <sheetData>
    <row r="1" spans="1:9" s="1" customFormat="1" ht="16.5" hidden="1" customHeight="1" x14ac:dyDescent="0.35">
      <c r="B1" s="2"/>
      <c r="C1" s="3"/>
      <c r="D1" s="3"/>
      <c r="E1" s="3"/>
      <c r="F1" s="4" t="s">
        <v>279</v>
      </c>
      <c r="G1" s="5"/>
      <c r="H1" s="5"/>
    </row>
    <row r="2" spans="1:9" s="1" customFormat="1" ht="18.75" hidden="1" customHeight="1" x14ac:dyDescent="0.35">
      <c r="B2" s="2"/>
      <c r="C2" s="3"/>
      <c r="D2" s="3"/>
      <c r="E2" s="3"/>
      <c r="F2" s="6"/>
      <c r="G2" s="5"/>
      <c r="H2" s="5"/>
    </row>
    <row r="3" spans="1:9" s="1" customFormat="1" ht="18.75" hidden="1" customHeight="1" x14ac:dyDescent="0.35">
      <c r="B3" s="2"/>
      <c r="C3" s="3"/>
      <c r="D3" s="3"/>
      <c r="E3" s="3"/>
      <c r="F3" s="6"/>
      <c r="G3" s="5"/>
      <c r="H3" s="5"/>
    </row>
    <row r="4" spans="1:9" s="1" customFormat="1" ht="18.75" hidden="1" customHeight="1" x14ac:dyDescent="0.35">
      <c r="B4" s="2"/>
      <c r="C4" s="3"/>
      <c r="D4" s="3"/>
      <c r="E4" s="3"/>
      <c r="F4" s="6"/>
      <c r="G4" s="5"/>
      <c r="H4" s="5"/>
    </row>
    <row r="5" spans="1:9" s="1" customFormat="1" ht="18.75" hidden="1" customHeight="1" x14ac:dyDescent="0.35">
      <c r="B5" s="2"/>
      <c r="C5" s="3"/>
      <c r="D5" s="3"/>
      <c r="E5" s="3"/>
      <c r="F5" s="6"/>
      <c r="G5" s="5"/>
      <c r="H5" s="5"/>
    </row>
    <row r="6" spans="1:9" s="1" customFormat="1" ht="18.75" hidden="1" customHeight="1" x14ac:dyDescent="0.35">
      <c r="B6" s="2"/>
      <c r="C6" s="3"/>
      <c r="D6" s="3"/>
      <c r="E6" s="3"/>
      <c r="G6" s="5"/>
      <c r="H6" s="5"/>
    </row>
    <row r="7" spans="1:9" ht="28.5" customHeight="1" x14ac:dyDescent="0.3">
      <c r="A7" s="7"/>
      <c r="B7" s="8"/>
      <c r="C7" s="8"/>
      <c r="D7" s="8"/>
      <c r="E7" s="8"/>
      <c r="F7" s="9" t="s">
        <v>685</v>
      </c>
    </row>
    <row r="8" spans="1:9" ht="35.25" customHeight="1" x14ac:dyDescent="0.3">
      <c r="A8" s="1182" t="s">
        <v>520</v>
      </c>
      <c r="B8" s="1182"/>
      <c r="C8" s="1182"/>
      <c r="D8" s="1182"/>
      <c r="E8" s="1182"/>
      <c r="F8" s="1182"/>
      <c r="G8" s="861"/>
      <c r="H8" s="861"/>
      <c r="I8" s="861"/>
    </row>
    <row r="9" spans="1:9" s="13" customFormat="1" ht="27" customHeight="1" x14ac:dyDescent="0.35">
      <c r="A9" s="1261" t="s">
        <v>670</v>
      </c>
      <c r="B9" s="1261"/>
      <c r="C9" s="1261"/>
      <c r="D9" s="1261"/>
      <c r="E9" s="1261"/>
      <c r="F9" s="1261"/>
      <c r="G9" s="12"/>
      <c r="H9" s="12"/>
    </row>
    <row r="10" spans="1:9" ht="19.5" customHeight="1" x14ac:dyDescent="0.35">
      <c r="A10" s="856" t="s">
        <v>280</v>
      </c>
      <c r="B10" s="15"/>
      <c r="C10" s="15"/>
      <c r="D10" s="15"/>
      <c r="E10" s="15"/>
      <c r="F10" s="15"/>
    </row>
    <row r="11" spans="1:9" s="1" customFormat="1" ht="39.75" customHeight="1" x14ac:dyDescent="0.35">
      <c r="A11" s="1262" t="s">
        <v>686</v>
      </c>
      <c r="B11" s="1262"/>
      <c r="C11" s="1262"/>
      <c r="D11" s="1262"/>
      <c r="E11" s="1262"/>
      <c r="F11" s="1262"/>
      <c r="G11" s="522"/>
      <c r="H11" s="522"/>
      <c r="I11" s="522"/>
    </row>
    <row r="12" spans="1:9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5"/>
      <c r="H12" s="5"/>
    </row>
    <row r="13" spans="1:9" s="1" customFormat="1" ht="17.25" customHeight="1" x14ac:dyDescent="0.35">
      <c r="A13" s="16"/>
      <c r="B13" s="16"/>
      <c r="C13" s="16"/>
      <c r="D13" s="16"/>
      <c r="E13" s="17"/>
      <c r="F13" s="16"/>
      <c r="G13" s="5"/>
      <c r="H13" s="5"/>
    </row>
    <row r="14" spans="1:9" ht="41.25" customHeight="1" x14ac:dyDescent="0.3">
      <c r="A14" s="1263" t="s">
        <v>282</v>
      </c>
      <c r="B14" s="1263" t="s">
        <v>687</v>
      </c>
      <c r="C14" s="1263" t="s">
        <v>688</v>
      </c>
      <c r="D14" s="1263" t="s">
        <v>692</v>
      </c>
      <c r="E14" s="1263" t="s">
        <v>689</v>
      </c>
      <c r="F14" s="1266" t="s">
        <v>690</v>
      </c>
    </row>
    <row r="15" spans="1:9" ht="18" customHeight="1" x14ac:dyDescent="0.3">
      <c r="A15" s="1264"/>
      <c r="B15" s="1264"/>
      <c r="C15" s="1264"/>
      <c r="D15" s="1264"/>
      <c r="E15" s="1264"/>
      <c r="F15" s="1267"/>
    </row>
    <row r="16" spans="1:9" ht="53.25" customHeight="1" x14ac:dyDescent="0.3">
      <c r="A16" s="1264"/>
      <c r="B16" s="1264"/>
      <c r="C16" s="1264"/>
      <c r="D16" s="1265"/>
      <c r="E16" s="1265"/>
      <c r="F16" s="1267"/>
    </row>
    <row r="17" spans="1:9" s="22" customFormat="1" ht="22.5" customHeight="1" x14ac:dyDescent="0.3">
      <c r="A17" s="862">
        <v>1</v>
      </c>
      <c r="B17" s="862">
        <v>2</v>
      </c>
      <c r="C17" s="862">
        <v>3</v>
      </c>
      <c r="D17" s="862">
        <v>4</v>
      </c>
      <c r="E17" s="862">
        <v>5</v>
      </c>
      <c r="F17" s="863" t="s">
        <v>691</v>
      </c>
      <c r="G17" s="21"/>
      <c r="H17" s="21"/>
    </row>
    <row r="18" spans="1:9" s="22" customFormat="1" ht="57.75" customHeight="1" x14ac:dyDescent="0.3">
      <c r="A18" s="864">
        <v>1</v>
      </c>
      <c r="B18" s="865" t="s">
        <v>734</v>
      </c>
      <c r="C18" s="866">
        <f>F18/E18/D18</f>
        <v>18</v>
      </c>
      <c r="D18" s="867">
        <v>12</v>
      </c>
      <c r="E18" s="868">
        <v>5000</v>
      </c>
      <c r="F18" s="869">
        <v>1080000</v>
      </c>
      <c r="G18" s="21"/>
      <c r="H18" s="21"/>
      <c r="I18" s="21"/>
    </row>
    <row r="19" spans="1:9" s="22" customFormat="1" ht="36" customHeight="1" x14ac:dyDescent="0.3">
      <c r="A19" s="1260" t="s">
        <v>295</v>
      </c>
      <c r="B19" s="1260"/>
      <c r="C19" s="870">
        <f>SUM(C18:C18)</f>
        <v>18</v>
      </c>
      <c r="D19" s="871">
        <f>SUM(D18:D18)</f>
        <v>12</v>
      </c>
      <c r="E19" s="870">
        <f>SUM(E18:E18)</f>
        <v>5000</v>
      </c>
      <c r="F19" s="872">
        <f>ROUND(F18,2)</f>
        <v>1080000</v>
      </c>
      <c r="G19" s="21"/>
      <c r="H19" s="21"/>
    </row>
    <row r="20" spans="1:9" x14ac:dyDescent="0.3">
      <c r="A20" s="873"/>
      <c r="B20" s="873"/>
      <c r="C20" s="873"/>
      <c r="D20" s="873"/>
      <c r="E20" s="873"/>
      <c r="F20" s="874"/>
    </row>
    <row r="21" spans="1:9" s="35" customFormat="1" ht="23.25" customHeight="1" x14ac:dyDescent="0.3">
      <c r="A21" s="34" t="s">
        <v>671</v>
      </c>
      <c r="E21" s="853"/>
      <c r="F21" s="853" t="s">
        <v>1143</v>
      </c>
    </row>
    <row r="22" spans="1:9" s="37" customFormat="1" ht="13.2" x14ac:dyDescent="0.3">
      <c r="E22" s="875" t="s">
        <v>131</v>
      </c>
      <c r="F22" s="876" t="s">
        <v>132</v>
      </c>
    </row>
    <row r="23" spans="1:9" s="35" customFormat="1" ht="18" x14ac:dyDescent="0.3">
      <c r="F23" s="63"/>
    </row>
    <row r="24" spans="1:9" s="35" customFormat="1" ht="23.25" customHeight="1" x14ac:dyDescent="0.3">
      <c r="A24" s="34" t="s">
        <v>133</v>
      </c>
      <c r="E24" s="853"/>
      <c r="F24" s="853" t="s">
        <v>1144</v>
      </c>
    </row>
    <row r="25" spans="1:9" s="37" customFormat="1" ht="13.2" x14ac:dyDescent="0.3">
      <c r="E25" s="875" t="s">
        <v>131</v>
      </c>
      <c r="F25" s="876" t="s">
        <v>132</v>
      </c>
    </row>
    <row r="35" s="11" customFormat="1" hidden="1" x14ac:dyDescent="0.3"/>
    <row r="36" s="11" customFormat="1" hidden="1" x14ac:dyDescent="0.3"/>
    <row r="37" s="11" customFormat="1" hidden="1" x14ac:dyDescent="0.3"/>
    <row r="38" s="11" customFormat="1" hidden="1" x14ac:dyDescent="0.3"/>
    <row r="39" s="11" customFormat="1" hidden="1" x14ac:dyDescent="0.3"/>
    <row r="40" s="11" customFormat="1" hidden="1" x14ac:dyDescent="0.3"/>
    <row r="41" s="11" customFormat="1" hidden="1" x14ac:dyDescent="0.3"/>
    <row r="46" s="11" customFormat="1" hidden="1" x14ac:dyDescent="0.3"/>
    <row r="47" s="11" customFormat="1" hidden="1" x14ac:dyDescent="0.3"/>
    <row r="48" s="11" customFormat="1" hidden="1" x14ac:dyDescent="0.3"/>
    <row r="49" s="11" customFormat="1" hidden="1" x14ac:dyDescent="0.3"/>
    <row r="50" s="11" customFormat="1" hidden="1" x14ac:dyDescent="0.3"/>
    <row r="51" s="11" customFormat="1" hidden="1" x14ac:dyDescent="0.3"/>
    <row r="52" s="11" customFormat="1" hidden="1" x14ac:dyDescent="0.3"/>
    <row r="53" s="11" customFormat="1" hidden="1" x14ac:dyDescent="0.3"/>
    <row r="57" s="11" customFormat="1" hidden="1" x14ac:dyDescent="0.3"/>
    <row r="58" s="11" customFormat="1" hidden="1" x14ac:dyDescent="0.3"/>
    <row r="59" s="11" customFormat="1" hidden="1" x14ac:dyDescent="0.3"/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4">
    <pageSetUpPr fitToPage="1"/>
  </sheetPr>
  <dimension ref="A1:I59"/>
  <sheetViews>
    <sheetView view="pageBreakPreview" topLeftCell="A7" zoomScale="80" zoomScaleSheetLayoutView="80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53.44140625" style="11" customWidth="1"/>
    <col min="3" max="6" width="27.6640625" style="11" customWidth="1"/>
    <col min="7" max="7" width="23.5546875" style="10" bestFit="1" customWidth="1"/>
    <col min="8" max="8" width="10.109375" style="10" bestFit="1" customWidth="1"/>
    <col min="9" max="15" width="9.109375" style="11"/>
    <col min="16" max="16" width="27" style="11" customWidth="1"/>
    <col min="17" max="253" width="9.10937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33203125" style="11" customWidth="1"/>
    <col min="262" max="262" width="20.109375" style="11" customWidth="1"/>
    <col min="263" max="263" width="23.5546875" style="11" bestFit="1" customWidth="1"/>
    <col min="264" max="264" width="10.109375" style="11" bestFit="1" customWidth="1"/>
    <col min="265" max="509" width="9.10937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33203125" style="11" customWidth="1"/>
    <col min="518" max="518" width="20.109375" style="11" customWidth="1"/>
    <col min="519" max="519" width="23.5546875" style="11" bestFit="1" customWidth="1"/>
    <col min="520" max="520" width="10.109375" style="11" bestFit="1" customWidth="1"/>
    <col min="521" max="765" width="9.10937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33203125" style="11" customWidth="1"/>
    <col min="774" max="774" width="20.109375" style="11" customWidth="1"/>
    <col min="775" max="775" width="23.5546875" style="11" bestFit="1" customWidth="1"/>
    <col min="776" max="776" width="10.109375" style="11" bestFit="1" customWidth="1"/>
    <col min="777" max="1021" width="9.10937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33203125" style="11" customWidth="1"/>
    <col min="1030" max="1030" width="20.109375" style="11" customWidth="1"/>
    <col min="1031" max="1031" width="23.5546875" style="11" bestFit="1" customWidth="1"/>
    <col min="1032" max="1032" width="10.109375" style="11" bestFit="1" customWidth="1"/>
    <col min="1033" max="1277" width="9.10937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33203125" style="11" customWidth="1"/>
    <col min="1286" max="1286" width="20.109375" style="11" customWidth="1"/>
    <col min="1287" max="1287" width="23.5546875" style="11" bestFit="1" customWidth="1"/>
    <col min="1288" max="1288" width="10.109375" style="11" bestFit="1" customWidth="1"/>
    <col min="1289" max="1533" width="9.10937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33203125" style="11" customWidth="1"/>
    <col min="1542" max="1542" width="20.109375" style="11" customWidth="1"/>
    <col min="1543" max="1543" width="23.5546875" style="11" bestFit="1" customWidth="1"/>
    <col min="1544" max="1544" width="10.109375" style="11" bestFit="1" customWidth="1"/>
    <col min="1545" max="1789" width="9.10937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33203125" style="11" customWidth="1"/>
    <col min="1798" max="1798" width="20.109375" style="11" customWidth="1"/>
    <col min="1799" max="1799" width="23.5546875" style="11" bestFit="1" customWidth="1"/>
    <col min="1800" max="1800" width="10.109375" style="11" bestFit="1" customWidth="1"/>
    <col min="1801" max="2045" width="9.10937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33203125" style="11" customWidth="1"/>
    <col min="2054" max="2054" width="20.109375" style="11" customWidth="1"/>
    <col min="2055" max="2055" width="23.5546875" style="11" bestFit="1" customWidth="1"/>
    <col min="2056" max="2056" width="10.109375" style="11" bestFit="1" customWidth="1"/>
    <col min="2057" max="2301" width="9.10937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33203125" style="11" customWidth="1"/>
    <col min="2310" max="2310" width="20.109375" style="11" customWidth="1"/>
    <col min="2311" max="2311" width="23.5546875" style="11" bestFit="1" customWidth="1"/>
    <col min="2312" max="2312" width="10.109375" style="11" bestFit="1" customWidth="1"/>
    <col min="2313" max="2557" width="9.10937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33203125" style="11" customWidth="1"/>
    <col min="2566" max="2566" width="20.109375" style="11" customWidth="1"/>
    <col min="2567" max="2567" width="23.5546875" style="11" bestFit="1" customWidth="1"/>
    <col min="2568" max="2568" width="10.109375" style="11" bestFit="1" customWidth="1"/>
    <col min="2569" max="2813" width="9.10937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33203125" style="11" customWidth="1"/>
    <col min="2822" max="2822" width="20.109375" style="11" customWidth="1"/>
    <col min="2823" max="2823" width="23.5546875" style="11" bestFit="1" customWidth="1"/>
    <col min="2824" max="2824" width="10.109375" style="11" bestFit="1" customWidth="1"/>
    <col min="2825" max="3069" width="9.10937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33203125" style="11" customWidth="1"/>
    <col min="3078" max="3078" width="20.109375" style="11" customWidth="1"/>
    <col min="3079" max="3079" width="23.5546875" style="11" bestFit="1" customWidth="1"/>
    <col min="3080" max="3080" width="10.109375" style="11" bestFit="1" customWidth="1"/>
    <col min="3081" max="3325" width="9.10937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33203125" style="11" customWidth="1"/>
    <col min="3334" max="3334" width="20.109375" style="11" customWidth="1"/>
    <col min="3335" max="3335" width="23.5546875" style="11" bestFit="1" customWidth="1"/>
    <col min="3336" max="3336" width="10.109375" style="11" bestFit="1" customWidth="1"/>
    <col min="3337" max="3581" width="9.10937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33203125" style="11" customWidth="1"/>
    <col min="3590" max="3590" width="20.109375" style="11" customWidth="1"/>
    <col min="3591" max="3591" width="23.5546875" style="11" bestFit="1" customWidth="1"/>
    <col min="3592" max="3592" width="10.109375" style="11" bestFit="1" customWidth="1"/>
    <col min="3593" max="3837" width="9.10937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33203125" style="11" customWidth="1"/>
    <col min="3846" max="3846" width="20.109375" style="11" customWidth="1"/>
    <col min="3847" max="3847" width="23.5546875" style="11" bestFit="1" customWidth="1"/>
    <col min="3848" max="3848" width="10.109375" style="11" bestFit="1" customWidth="1"/>
    <col min="3849" max="4093" width="9.10937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33203125" style="11" customWidth="1"/>
    <col min="4102" max="4102" width="20.109375" style="11" customWidth="1"/>
    <col min="4103" max="4103" width="23.5546875" style="11" bestFit="1" customWidth="1"/>
    <col min="4104" max="4104" width="10.109375" style="11" bestFit="1" customWidth="1"/>
    <col min="4105" max="4349" width="9.10937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33203125" style="11" customWidth="1"/>
    <col min="4358" max="4358" width="20.109375" style="11" customWidth="1"/>
    <col min="4359" max="4359" width="23.5546875" style="11" bestFit="1" customWidth="1"/>
    <col min="4360" max="4360" width="10.109375" style="11" bestFit="1" customWidth="1"/>
    <col min="4361" max="4605" width="9.10937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33203125" style="11" customWidth="1"/>
    <col min="4614" max="4614" width="20.109375" style="11" customWidth="1"/>
    <col min="4615" max="4615" width="23.5546875" style="11" bestFit="1" customWidth="1"/>
    <col min="4616" max="4616" width="10.109375" style="11" bestFit="1" customWidth="1"/>
    <col min="4617" max="4861" width="9.10937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33203125" style="11" customWidth="1"/>
    <col min="4870" max="4870" width="20.109375" style="11" customWidth="1"/>
    <col min="4871" max="4871" width="23.5546875" style="11" bestFit="1" customWidth="1"/>
    <col min="4872" max="4872" width="10.109375" style="11" bestFit="1" customWidth="1"/>
    <col min="4873" max="5117" width="9.10937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33203125" style="11" customWidth="1"/>
    <col min="5126" max="5126" width="20.109375" style="11" customWidth="1"/>
    <col min="5127" max="5127" width="23.5546875" style="11" bestFit="1" customWidth="1"/>
    <col min="5128" max="5128" width="10.109375" style="11" bestFit="1" customWidth="1"/>
    <col min="5129" max="5373" width="9.10937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33203125" style="11" customWidth="1"/>
    <col min="5382" max="5382" width="20.109375" style="11" customWidth="1"/>
    <col min="5383" max="5383" width="23.5546875" style="11" bestFit="1" customWidth="1"/>
    <col min="5384" max="5384" width="10.109375" style="11" bestFit="1" customWidth="1"/>
    <col min="5385" max="5629" width="9.10937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33203125" style="11" customWidth="1"/>
    <col min="5638" max="5638" width="20.109375" style="11" customWidth="1"/>
    <col min="5639" max="5639" width="23.5546875" style="11" bestFit="1" customWidth="1"/>
    <col min="5640" max="5640" width="10.109375" style="11" bestFit="1" customWidth="1"/>
    <col min="5641" max="5885" width="9.10937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33203125" style="11" customWidth="1"/>
    <col min="5894" max="5894" width="20.109375" style="11" customWidth="1"/>
    <col min="5895" max="5895" width="23.5546875" style="11" bestFit="1" customWidth="1"/>
    <col min="5896" max="5896" width="10.109375" style="11" bestFit="1" customWidth="1"/>
    <col min="5897" max="6141" width="9.10937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33203125" style="11" customWidth="1"/>
    <col min="6150" max="6150" width="20.109375" style="11" customWidth="1"/>
    <col min="6151" max="6151" width="23.5546875" style="11" bestFit="1" customWidth="1"/>
    <col min="6152" max="6152" width="10.109375" style="11" bestFit="1" customWidth="1"/>
    <col min="6153" max="6397" width="9.10937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33203125" style="11" customWidth="1"/>
    <col min="6406" max="6406" width="20.109375" style="11" customWidth="1"/>
    <col min="6407" max="6407" width="23.5546875" style="11" bestFit="1" customWidth="1"/>
    <col min="6408" max="6408" width="10.109375" style="11" bestFit="1" customWidth="1"/>
    <col min="6409" max="6653" width="9.10937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33203125" style="11" customWidth="1"/>
    <col min="6662" max="6662" width="20.109375" style="11" customWidth="1"/>
    <col min="6663" max="6663" width="23.5546875" style="11" bestFit="1" customWidth="1"/>
    <col min="6664" max="6664" width="10.109375" style="11" bestFit="1" customWidth="1"/>
    <col min="6665" max="6909" width="9.10937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33203125" style="11" customWidth="1"/>
    <col min="6918" max="6918" width="20.109375" style="11" customWidth="1"/>
    <col min="6919" max="6919" width="23.5546875" style="11" bestFit="1" customWidth="1"/>
    <col min="6920" max="6920" width="10.109375" style="11" bestFit="1" customWidth="1"/>
    <col min="6921" max="7165" width="9.10937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33203125" style="11" customWidth="1"/>
    <col min="7174" max="7174" width="20.109375" style="11" customWidth="1"/>
    <col min="7175" max="7175" width="23.5546875" style="11" bestFit="1" customWidth="1"/>
    <col min="7176" max="7176" width="10.109375" style="11" bestFit="1" customWidth="1"/>
    <col min="7177" max="7421" width="9.10937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33203125" style="11" customWidth="1"/>
    <col min="7430" max="7430" width="20.109375" style="11" customWidth="1"/>
    <col min="7431" max="7431" width="23.5546875" style="11" bestFit="1" customWidth="1"/>
    <col min="7432" max="7432" width="10.109375" style="11" bestFit="1" customWidth="1"/>
    <col min="7433" max="7677" width="9.10937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33203125" style="11" customWidth="1"/>
    <col min="7686" max="7686" width="20.109375" style="11" customWidth="1"/>
    <col min="7687" max="7687" width="23.5546875" style="11" bestFit="1" customWidth="1"/>
    <col min="7688" max="7688" width="10.109375" style="11" bestFit="1" customWidth="1"/>
    <col min="7689" max="7933" width="9.10937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33203125" style="11" customWidth="1"/>
    <col min="7942" max="7942" width="20.109375" style="11" customWidth="1"/>
    <col min="7943" max="7943" width="23.5546875" style="11" bestFit="1" customWidth="1"/>
    <col min="7944" max="7944" width="10.109375" style="11" bestFit="1" customWidth="1"/>
    <col min="7945" max="8189" width="9.10937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33203125" style="11" customWidth="1"/>
    <col min="8198" max="8198" width="20.109375" style="11" customWidth="1"/>
    <col min="8199" max="8199" width="23.5546875" style="11" bestFit="1" customWidth="1"/>
    <col min="8200" max="8200" width="10.109375" style="11" bestFit="1" customWidth="1"/>
    <col min="8201" max="8445" width="9.10937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33203125" style="11" customWidth="1"/>
    <col min="8454" max="8454" width="20.109375" style="11" customWidth="1"/>
    <col min="8455" max="8455" width="23.5546875" style="11" bestFit="1" customWidth="1"/>
    <col min="8456" max="8456" width="10.109375" style="11" bestFit="1" customWidth="1"/>
    <col min="8457" max="8701" width="9.10937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33203125" style="11" customWidth="1"/>
    <col min="8710" max="8710" width="20.109375" style="11" customWidth="1"/>
    <col min="8711" max="8711" width="23.5546875" style="11" bestFit="1" customWidth="1"/>
    <col min="8712" max="8712" width="10.109375" style="11" bestFit="1" customWidth="1"/>
    <col min="8713" max="8957" width="9.10937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33203125" style="11" customWidth="1"/>
    <col min="8966" max="8966" width="20.109375" style="11" customWidth="1"/>
    <col min="8967" max="8967" width="23.5546875" style="11" bestFit="1" customWidth="1"/>
    <col min="8968" max="8968" width="10.109375" style="11" bestFit="1" customWidth="1"/>
    <col min="8969" max="9213" width="9.10937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33203125" style="11" customWidth="1"/>
    <col min="9222" max="9222" width="20.109375" style="11" customWidth="1"/>
    <col min="9223" max="9223" width="23.5546875" style="11" bestFit="1" customWidth="1"/>
    <col min="9224" max="9224" width="10.109375" style="11" bestFit="1" customWidth="1"/>
    <col min="9225" max="9469" width="9.10937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33203125" style="11" customWidth="1"/>
    <col min="9478" max="9478" width="20.109375" style="11" customWidth="1"/>
    <col min="9479" max="9479" width="23.5546875" style="11" bestFit="1" customWidth="1"/>
    <col min="9480" max="9480" width="10.109375" style="11" bestFit="1" customWidth="1"/>
    <col min="9481" max="9725" width="9.10937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33203125" style="11" customWidth="1"/>
    <col min="9734" max="9734" width="20.109375" style="11" customWidth="1"/>
    <col min="9735" max="9735" width="23.5546875" style="11" bestFit="1" customWidth="1"/>
    <col min="9736" max="9736" width="10.109375" style="11" bestFit="1" customWidth="1"/>
    <col min="9737" max="9981" width="9.10937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33203125" style="11" customWidth="1"/>
    <col min="9990" max="9990" width="20.109375" style="11" customWidth="1"/>
    <col min="9991" max="9991" width="23.5546875" style="11" bestFit="1" customWidth="1"/>
    <col min="9992" max="9992" width="10.109375" style="11" bestFit="1" customWidth="1"/>
    <col min="9993" max="10237" width="9.10937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33203125" style="11" customWidth="1"/>
    <col min="10246" max="10246" width="20.109375" style="11" customWidth="1"/>
    <col min="10247" max="10247" width="23.5546875" style="11" bestFit="1" customWidth="1"/>
    <col min="10248" max="10248" width="10.109375" style="11" bestFit="1" customWidth="1"/>
    <col min="10249" max="10493" width="9.10937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33203125" style="11" customWidth="1"/>
    <col min="10502" max="10502" width="20.109375" style="11" customWidth="1"/>
    <col min="10503" max="10503" width="23.5546875" style="11" bestFit="1" customWidth="1"/>
    <col min="10504" max="10504" width="10.109375" style="11" bestFit="1" customWidth="1"/>
    <col min="10505" max="10749" width="9.10937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33203125" style="11" customWidth="1"/>
    <col min="10758" max="10758" width="20.109375" style="11" customWidth="1"/>
    <col min="10759" max="10759" width="23.5546875" style="11" bestFit="1" customWidth="1"/>
    <col min="10760" max="10760" width="10.109375" style="11" bestFit="1" customWidth="1"/>
    <col min="10761" max="11005" width="9.10937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33203125" style="11" customWidth="1"/>
    <col min="11014" max="11014" width="20.109375" style="11" customWidth="1"/>
    <col min="11015" max="11015" width="23.5546875" style="11" bestFit="1" customWidth="1"/>
    <col min="11016" max="11016" width="10.109375" style="11" bestFit="1" customWidth="1"/>
    <col min="11017" max="11261" width="9.10937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33203125" style="11" customWidth="1"/>
    <col min="11270" max="11270" width="20.109375" style="11" customWidth="1"/>
    <col min="11271" max="11271" width="23.5546875" style="11" bestFit="1" customWidth="1"/>
    <col min="11272" max="11272" width="10.109375" style="11" bestFit="1" customWidth="1"/>
    <col min="11273" max="11517" width="9.10937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33203125" style="11" customWidth="1"/>
    <col min="11526" max="11526" width="20.109375" style="11" customWidth="1"/>
    <col min="11527" max="11527" width="23.5546875" style="11" bestFit="1" customWidth="1"/>
    <col min="11528" max="11528" width="10.109375" style="11" bestFit="1" customWidth="1"/>
    <col min="11529" max="11773" width="9.10937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33203125" style="11" customWidth="1"/>
    <col min="11782" max="11782" width="20.109375" style="11" customWidth="1"/>
    <col min="11783" max="11783" width="23.5546875" style="11" bestFit="1" customWidth="1"/>
    <col min="11784" max="11784" width="10.109375" style="11" bestFit="1" customWidth="1"/>
    <col min="11785" max="12029" width="9.10937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33203125" style="11" customWidth="1"/>
    <col min="12038" max="12038" width="20.109375" style="11" customWidth="1"/>
    <col min="12039" max="12039" width="23.5546875" style="11" bestFit="1" customWidth="1"/>
    <col min="12040" max="12040" width="10.109375" style="11" bestFit="1" customWidth="1"/>
    <col min="12041" max="12285" width="9.10937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33203125" style="11" customWidth="1"/>
    <col min="12294" max="12294" width="20.109375" style="11" customWidth="1"/>
    <col min="12295" max="12295" width="23.5546875" style="11" bestFit="1" customWidth="1"/>
    <col min="12296" max="12296" width="10.109375" style="11" bestFit="1" customWidth="1"/>
    <col min="12297" max="12541" width="9.10937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33203125" style="11" customWidth="1"/>
    <col min="12550" max="12550" width="20.109375" style="11" customWidth="1"/>
    <col min="12551" max="12551" width="23.5546875" style="11" bestFit="1" customWidth="1"/>
    <col min="12552" max="12552" width="10.109375" style="11" bestFit="1" customWidth="1"/>
    <col min="12553" max="12797" width="9.10937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33203125" style="11" customWidth="1"/>
    <col min="12806" max="12806" width="20.109375" style="11" customWidth="1"/>
    <col min="12807" max="12807" width="23.5546875" style="11" bestFit="1" customWidth="1"/>
    <col min="12808" max="12808" width="10.109375" style="11" bestFit="1" customWidth="1"/>
    <col min="12809" max="13053" width="9.10937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33203125" style="11" customWidth="1"/>
    <col min="13062" max="13062" width="20.109375" style="11" customWidth="1"/>
    <col min="13063" max="13063" width="23.5546875" style="11" bestFit="1" customWidth="1"/>
    <col min="13064" max="13064" width="10.109375" style="11" bestFit="1" customWidth="1"/>
    <col min="13065" max="13309" width="9.10937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33203125" style="11" customWidth="1"/>
    <col min="13318" max="13318" width="20.109375" style="11" customWidth="1"/>
    <col min="13319" max="13319" width="23.5546875" style="11" bestFit="1" customWidth="1"/>
    <col min="13320" max="13320" width="10.109375" style="11" bestFit="1" customWidth="1"/>
    <col min="13321" max="13565" width="9.10937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33203125" style="11" customWidth="1"/>
    <col min="13574" max="13574" width="20.109375" style="11" customWidth="1"/>
    <col min="13575" max="13575" width="23.5546875" style="11" bestFit="1" customWidth="1"/>
    <col min="13576" max="13576" width="10.109375" style="11" bestFit="1" customWidth="1"/>
    <col min="13577" max="13821" width="9.10937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33203125" style="11" customWidth="1"/>
    <col min="13830" max="13830" width="20.109375" style="11" customWidth="1"/>
    <col min="13831" max="13831" width="23.5546875" style="11" bestFit="1" customWidth="1"/>
    <col min="13832" max="13832" width="10.109375" style="11" bestFit="1" customWidth="1"/>
    <col min="13833" max="14077" width="9.10937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33203125" style="11" customWidth="1"/>
    <col min="14086" max="14086" width="20.109375" style="11" customWidth="1"/>
    <col min="14087" max="14087" width="23.5546875" style="11" bestFit="1" customWidth="1"/>
    <col min="14088" max="14088" width="10.109375" style="11" bestFit="1" customWidth="1"/>
    <col min="14089" max="14333" width="9.10937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33203125" style="11" customWidth="1"/>
    <col min="14342" max="14342" width="20.109375" style="11" customWidth="1"/>
    <col min="14343" max="14343" width="23.5546875" style="11" bestFit="1" customWidth="1"/>
    <col min="14344" max="14344" width="10.109375" style="11" bestFit="1" customWidth="1"/>
    <col min="14345" max="14589" width="9.10937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33203125" style="11" customWidth="1"/>
    <col min="14598" max="14598" width="20.109375" style="11" customWidth="1"/>
    <col min="14599" max="14599" width="23.5546875" style="11" bestFit="1" customWidth="1"/>
    <col min="14600" max="14600" width="10.109375" style="11" bestFit="1" customWidth="1"/>
    <col min="14601" max="14845" width="9.10937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33203125" style="11" customWidth="1"/>
    <col min="14854" max="14854" width="20.109375" style="11" customWidth="1"/>
    <col min="14855" max="14855" width="23.5546875" style="11" bestFit="1" customWidth="1"/>
    <col min="14856" max="14856" width="10.109375" style="11" bestFit="1" customWidth="1"/>
    <col min="14857" max="15101" width="9.10937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33203125" style="11" customWidth="1"/>
    <col min="15110" max="15110" width="20.109375" style="11" customWidth="1"/>
    <col min="15111" max="15111" width="23.5546875" style="11" bestFit="1" customWidth="1"/>
    <col min="15112" max="15112" width="10.109375" style="11" bestFit="1" customWidth="1"/>
    <col min="15113" max="15357" width="9.10937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33203125" style="11" customWidth="1"/>
    <col min="15366" max="15366" width="20.109375" style="11" customWidth="1"/>
    <col min="15367" max="15367" width="23.5546875" style="11" bestFit="1" customWidth="1"/>
    <col min="15368" max="15368" width="10.109375" style="11" bestFit="1" customWidth="1"/>
    <col min="15369" max="15613" width="9.10937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33203125" style="11" customWidth="1"/>
    <col min="15622" max="15622" width="20.109375" style="11" customWidth="1"/>
    <col min="15623" max="15623" width="23.5546875" style="11" bestFit="1" customWidth="1"/>
    <col min="15624" max="15624" width="10.109375" style="11" bestFit="1" customWidth="1"/>
    <col min="15625" max="15869" width="9.10937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33203125" style="11" customWidth="1"/>
    <col min="15878" max="15878" width="20.109375" style="11" customWidth="1"/>
    <col min="15879" max="15879" width="23.5546875" style="11" bestFit="1" customWidth="1"/>
    <col min="15880" max="15880" width="10.109375" style="11" bestFit="1" customWidth="1"/>
    <col min="15881" max="16125" width="9.10937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33203125" style="11" customWidth="1"/>
    <col min="16134" max="16134" width="20.109375" style="11" customWidth="1"/>
    <col min="16135" max="16135" width="23.5546875" style="11" bestFit="1" customWidth="1"/>
    <col min="16136" max="16136" width="10.109375" style="11" bestFit="1" customWidth="1"/>
    <col min="16137" max="16384" width="9.109375" style="11"/>
  </cols>
  <sheetData>
    <row r="1" spans="1:9" s="1" customFormat="1" ht="16.5" hidden="1" customHeight="1" x14ac:dyDescent="0.35">
      <c r="B1" s="2"/>
      <c r="C1" s="3"/>
      <c r="D1" s="3"/>
      <c r="E1" s="3"/>
      <c r="F1" s="4" t="s">
        <v>279</v>
      </c>
      <c r="G1" s="5"/>
      <c r="H1" s="5"/>
    </row>
    <row r="2" spans="1:9" s="1" customFormat="1" ht="18.75" hidden="1" customHeight="1" x14ac:dyDescent="0.35">
      <c r="B2" s="2"/>
      <c r="C2" s="3"/>
      <c r="D2" s="3"/>
      <c r="E2" s="3"/>
      <c r="F2" s="6"/>
      <c r="G2" s="5"/>
      <c r="H2" s="5"/>
    </row>
    <row r="3" spans="1:9" s="1" customFormat="1" ht="18.75" hidden="1" customHeight="1" x14ac:dyDescent="0.35">
      <c r="B3" s="2"/>
      <c r="C3" s="3"/>
      <c r="D3" s="3"/>
      <c r="E3" s="3"/>
      <c r="F3" s="6"/>
      <c r="G3" s="5"/>
      <c r="H3" s="5"/>
    </row>
    <row r="4" spans="1:9" s="1" customFormat="1" ht="18.75" hidden="1" customHeight="1" x14ac:dyDescent="0.35">
      <c r="B4" s="2"/>
      <c r="C4" s="3"/>
      <c r="D4" s="3"/>
      <c r="E4" s="3"/>
      <c r="F4" s="6"/>
      <c r="G4" s="5"/>
      <c r="H4" s="5"/>
    </row>
    <row r="5" spans="1:9" s="1" customFormat="1" ht="18.75" hidden="1" customHeight="1" x14ac:dyDescent="0.35">
      <c r="B5" s="2"/>
      <c r="C5" s="3"/>
      <c r="D5" s="3"/>
      <c r="E5" s="3"/>
      <c r="F5" s="6"/>
      <c r="G5" s="5"/>
      <c r="H5" s="5"/>
    </row>
    <row r="6" spans="1:9" s="1" customFormat="1" ht="18.75" hidden="1" customHeight="1" x14ac:dyDescent="0.35">
      <c r="B6" s="2"/>
      <c r="C6" s="3"/>
      <c r="D6" s="3"/>
      <c r="E6" s="3"/>
      <c r="G6" s="5"/>
      <c r="H6" s="5"/>
    </row>
    <row r="7" spans="1:9" ht="28.5" customHeight="1" x14ac:dyDescent="0.3">
      <c r="A7" s="7"/>
      <c r="B7" s="8"/>
      <c r="C7" s="8"/>
      <c r="D7" s="8"/>
      <c r="E7" s="8"/>
      <c r="F7" s="9" t="s">
        <v>685</v>
      </c>
    </row>
    <row r="8" spans="1:9" ht="35.25" customHeight="1" x14ac:dyDescent="0.3">
      <c r="A8" s="1182" t="s">
        <v>985</v>
      </c>
      <c r="B8" s="1182"/>
      <c r="C8" s="1182"/>
      <c r="D8" s="1182"/>
      <c r="E8" s="1182"/>
      <c r="F8" s="1182"/>
      <c r="G8" s="861"/>
      <c r="H8" s="861"/>
      <c r="I8" s="861"/>
    </row>
    <row r="9" spans="1:9" s="13" customFormat="1" ht="27" customHeight="1" x14ac:dyDescent="0.35">
      <c r="A9" s="1261" t="s">
        <v>670</v>
      </c>
      <c r="B9" s="1261"/>
      <c r="C9" s="1261"/>
      <c r="D9" s="1261"/>
      <c r="E9" s="1261"/>
      <c r="F9" s="1261"/>
      <c r="G9" s="12"/>
      <c r="H9" s="12"/>
    </row>
    <row r="10" spans="1:9" ht="19.5" customHeight="1" x14ac:dyDescent="0.35">
      <c r="A10" s="856" t="s">
        <v>280</v>
      </c>
      <c r="B10" s="15"/>
      <c r="C10" s="15"/>
      <c r="D10" s="15"/>
      <c r="E10" s="15"/>
      <c r="F10" s="15"/>
    </row>
    <row r="11" spans="1:9" s="1" customFormat="1" ht="39.75" customHeight="1" x14ac:dyDescent="0.35">
      <c r="A11" s="1262" t="s">
        <v>686</v>
      </c>
      <c r="B11" s="1262"/>
      <c r="C11" s="1262"/>
      <c r="D11" s="1262"/>
      <c r="E11" s="1262"/>
      <c r="F11" s="1262"/>
      <c r="G11" s="522"/>
      <c r="H11" s="522"/>
      <c r="I11" s="522"/>
    </row>
    <row r="12" spans="1:9" s="1" customFormat="1" ht="17.25" customHeight="1" x14ac:dyDescent="0.35">
      <c r="A12" s="16" t="s">
        <v>281</v>
      </c>
      <c r="B12" s="16"/>
      <c r="C12" s="16"/>
      <c r="D12" s="16"/>
      <c r="E12" s="16"/>
      <c r="F12" s="16"/>
      <c r="G12" s="5"/>
      <c r="H12" s="5"/>
    </row>
    <row r="13" spans="1:9" s="1" customFormat="1" ht="17.25" customHeight="1" x14ac:dyDescent="0.35">
      <c r="A13" s="16"/>
      <c r="B13" s="16"/>
      <c r="C13" s="16"/>
      <c r="D13" s="16"/>
      <c r="E13" s="17"/>
      <c r="F13" s="16"/>
      <c r="G13" s="5"/>
      <c r="H13" s="5"/>
    </row>
    <row r="14" spans="1:9" ht="41.25" customHeight="1" x14ac:dyDescent="0.3">
      <c r="A14" s="1263" t="s">
        <v>282</v>
      </c>
      <c r="B14" s="1263" t="s">
        <v>687</v>
      </c>
      <c r="C14" s="1263" t="s">
        <v>688</v>
      </c>
      <c r="D14" s="1263" t="s">
        <v>692</v>
      </c>
      <c r="E14" s="1263" t="s">
        <v>689</v>
      </c>
      <c r="F14" s="1266" t="s">
        <v>690</v>
      </c>
    </row>
    <row r="15" spans="1:9" ht="18" customHeight="1" x14ac:dyDescent="0.3">
      <c r="A15" s="1264"/>
      <c r="B15" s="1264"/>
      <c r="C15" s="1264"/>
      <c r="D15" s="1264"/>
      <c r="E15" s="1264"/>
      <c r="F15" s="1267"/>
    </row>
    <row r="16" spans="1:9" ht="53.25" customHeight="1" x14ac:dyDescent="0.3">
      <c r="A16" s="1264"/>
      <c r="B16" s="1264"/>
      <c r="C16" s="1264"/>
      <c r="D16" s="1265"/>
      <c r="E16" s="1265"/>
      <c r="F16" s="1267"/>
    </row>
    <row r="17" spans="1:9" s="22" customFormat="1" ht="22.5" customHeight="1" x14ac:dyDescent="0.3">
      <c r="A17" s="862">
        <v>1</v>
      </c>
      <c r="B17" s="862">
        <v>2</v>
      </c>
      <c r="C17" s="862">
        <v>3</v>
      </c>
      <c r="D17" s="862">
        <v>4</v>
      </c>
      <c r="E17" s="862">
        <v>5</v>
      </c>
      <c r="F17" s="863" t="s">
        <v>691</v>
      </c>
      <c r="G17" s="21"/>
      <c r="H17" s="21"/>
    </row>
    <row r="18" spans="1:9" s="22" customFormat="1" ht="57.75" customHeight="1" x14ac:dyDescent="0.3">
      <c r="A18" s="864">
        <v>1</v>
      </c>
      <c r="B18" s="865" t="s">
        <v>734</v>
      </c>
      <c r="C18" s="866">
        <f>F18/E18/D18</f>
        <v>19.000256000000004</v>
      </c>
      <c r="D18" s="867">
        <v>12</v>
      </c>
      <c r="E18" s="868">
        <v>5000</v>
      </c>
      <c r="F18" s="869">
        <v>1140015.3600000001</v>
      </c>
      <c r="G18" s="21"/>
      <c r="H18" s="21"/>
      <c r="I18" s="21"/>
    </row>
    <row r="19" spans="1:9" s="22" customFormat="1" ht="36" customHeight="1" x14ac:dyDescent="0.3">
      <c r="A19" s="1260" t="s">
        <v>295</v>
      </c>
      <c r="B19" s="1260"/>
      <c r="C19" s="870">
        <f>SUM(C18:C18)</f>
        <v>19.000256000000004</v>
      </c>
      <c r="D19" s="871">
        <f>SUM(D18:D18)</f>
        <v>12</v>
      </c>
      <c r="E19" s="870">
        <f>SUM(E18:E18)</f>
        <v>5000</v>
      </c>
      <c r="F19" s="872">
        <f>ROUND(F18,2)</f>
        <v>1140015.3600000001</v>
      </c>
      <c r="G19" s="21"/>
      <c r="H19" s="21"/>
    </row>
    <row r="20" spans="1:9" x14ac:dyDescent="0.3">
      <c r="A20" s="873"/>
      <c r="B20" s="873"/>
      <c r="C20" s="873"/>
      <c r="D20" s="873"/>
      <c r="E20" s="873"/>
      <c r="F20" s="874"/>
    </row>
    <row r="21" spans="1:9" s="35" customFormat="1" ht="23.25" customHeight="1" x14ac:dyDescent="0.3">
      <c r="A21" s="34" t="s">
        <v>671</v>
      </c>
      <c r="E21" s="853"/>
      <c r="F21" s="853" t="s">
        <v>1143</v>
      </c>
    </row>
    <row r="22" spans="1:9" s="37" customFormat="1" ht="13.2" x14ac:dyDescent="0.3">
      <c r="E22" s="875" t="s">
        <v>131</v>
      </c>
      <c r="F22" s="876" t="s">
        <v>132</v>
      </c>
    </row>
    <row r="23" spans="1:9" s="35" customFormat="1" ht="18" x14ac:dyDescent="0.3">
      <c r="F23" s="63"/>
    </row>
    <row r="24" spans="1:9" s="35" customFormat="1" ht="23.25" customHeight="1" x14ac:dyDescent="0.3">
      <c r="A24" s="34" t="s">
        <v>133</v>
      </c>
      <c r="E24" s="853"/>
      <c r="F24" s="853" t="s">
        <v>1144</v>
      </c>
    </row>
    <row r="25" spans="1:9" s="37" customFormat="1" ht="13.2" x14ac:dyDescent="0.3">
      <c r="E25" s="875" t="s">
        <v>131</v>
      </c>
      <c r="F25" s="876" t="s">
        <v>132</v>
      </c>
    </row>
    <row r="35" s="11" customFormat="1" hidden="1" x14ac:dyDescent="0.3"/>
    <row r="36" s="11" customFormat="1" hidden="1" x14ac:dyDescent="0.3"/>
    <row r="37" s="11" customFormat="1" hidden="1" x14ac:dyDescent="0.3"/>
    <row r="38" s="11" customFormat="1" hidden="1" x14ac:dyDescent="0.3"/>
    <row r="39" s="11" customFormat="1" hidden="1" x14ac:dyDescent="0.3"/>
    <row r="40" s="11" customFormat="1" hidden="1" x14ac:dyDescent="0.3"/>
    <row r="41" s="11" customFormat="1" hidden="1" x14ac:dyDescent="0.3"/>
    <row r="46" s="11" customFormat="1" hidden="1" x14ac:dyDescent="0.3"/>
    <row r="47" s="11" customFormat="1" hidden="1" x14ac:dyDescent="0.3"/>
    <row r="48" s="11" customFormat="1" hidden="1" x14ac:dyDescent="0.3"/>
    <row r="49" s="11" customFormat="1" hidden="1" x14ac:dyDescent="0.3"/>
    <row r="50" s="11" customFormat="1" hidden="1" x14ac:dyDescent="0.3"/>
    <row r="51" s="11" customFormat="1" hidden="1" x14ac:dyDescent="0.3"/>
    <row r="52" s="11" customFormat="1" hidden="1" x14ac:dyDescent="0.3"/>
    <row r="53" s="11" customFormat="1" hidden="1" x14ac:dyDescent="0.3"/>
    <row r="57" s="11" customFormat="1" hidden="1" x14ac:dyDescent="0.3"/>
    <row r="58" s="11" customFormat="1" hidden="1" x14ac:dyDescent="0.3"/>
    <row r="59" s="11" customFormat="1" hidden="1" x14ac:dyDescent="0.3"/>
  </sheetData>
  <protectedRanges>
    <protectedRange sqref="B18" name="Диапазон6_1_1_1"/>
    <protectedRange sqref="C18:D18" name="Диапазон6_1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5">
    <tabColor rgb="FFFFFF00"/>
    <pageSetUpPr fitToPage="1"/>
  </sheetPr>
  <dimension ref="A1:K88"/>
  <sheetViews>
    <sheetView view="pageBreakPreview" topLeftCell="B1" zoomScale="8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0" t="s">
        <v>456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27" customHeight="1" x14ac:dyDescent="0.35">
      <c r="A4" s="1268" t="s">
        <v>670</v>
      </c>
      <c r="B4" s="1268"/>
      <c r="C4" s="1268"/>
      <c r="D4" s="1268"/>
      <c r="E4" s="1268"/>
      <c r="F4" s="1191"/>
      <c r="G4" s="1191"/>
      <c r="H4" s="1191"/>
      <c r="I4" s="1191"/>
      <c r="J4" s="12"/>
      <c r="K4" s="12"/>
    </row>
    <row r="5" spans="1:11" s="11" customFormat="1" ht="19.5" customHeight="1" x14ac:dyDescent="0.35">
      <c r="A5" s="856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5.75" customHeight="1" x14ac:dyDescent="0.35">
      <c r="A6" s="1262" t="s">
        <v>686</v>
      </c>
      <c r="B6" s="1262"/>
      <c r="C6" s="1262"/>
      <c r="D6" s="1262"/>
      <c r="E6" s="1262"/>
      <c r="F6" s="522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77" t="s">
        <v>282</v>
      </c>
      <c r="B9" s="877" t="s">
        <v>297</v>
      </c>
      <c r="C9" s="878" t="s">
        <v>298</v>
      </c>
      <c r="D9" s="878" t="s">
        <v>299</v>
      </c>
      <c r="E9" s="806" t="s">
        <v>300</v>
      </c>
    </row>
    <row r="10" spans="1:11" s="87" customFormat="1" ht="24.75" customHeight="1" x14ac:dyDescent="0.35">
      <c r="A10" s="807">
        <v>1</v>
      </c>
      <c r="B10" s="807">
        <v>2</v>
      </c>
      <c r="C10" s="807">
        <v>3</v>
      </c>
      <c r="D10" s="807">
        <v>4</v>
      </c>
      <c r="E10" s="879" t="s">
        <v>301</v>
      </c>
      <c r="F10" s="715" t="s">
        <v>302</v>
      </c>
      <c r="G10" s="71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>
        <v>18</v>
      </c>
      <c r="D11" s="90">
        <f>E11/C11</f>
        <v>555.55555555555554</v>
      </c>
      <c r="E11" s="91">
        <v>10000</v>
      </c>
      <c r="F11" s="74"/>
      <c r="G11" s="85">
        <f>E11-F11</f>
        <v>10000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10000</v>
      </c>
      <c r="F12" s="85">
        <f>SUM(F11:F11)</f>
        <v>0</v>
      </c>
      <c r="G12" s="85">
        <f>SUM(G11:G11)</f>
        <v>10000</v>
      </c>
    </row>
    <row r="15" spans="1:11" s="35" customFormat="1" ht="23.25" customHeight="1" x14ac:dyDescent="0.3">
      <c r="A15" s="34" t="s">
        <v>671</v>
      </c>
      <c r="C15" s="853"/>
      <c r="E15" s="853" t="s">
        <v>1143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853"/>
      <c r="E18" s="853" t="s">
        <v>1144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6">
    <pageSetUpPr fitToPage="1"/>
  </sheetPr>
  <dimension ref="A1:K88"/>
  <sheetViews>
    <sheetView view="pageBreakPreview" zoomScale="80" zoomScaleSheetLayoutView="8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0" t="s">
        <v>521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27" customHeight="1" x14ac:dyDescent="0.35">
      <c r="A4" s="1268" t="s">
        <v>670</v>
      </c>
      <c r="B4" s="1268"/>
      <c r="C4" s="1268"/>
      <c r="D4" s="1268"/>
      <c r="E4" s="1268"/>
      <c r="F4" s="1191"/>
      <c r="G4" s="1191"/>
      <c r="H4" s="1191"/>
      <c r="I4" s="1191"/>
      <c r="J4" s="12"/>
      <c r="K4" s="12"/>
    </row>
    <row r="5" spans="1:11" s="11" customFormat="1" ht="19.5" customHeight="1" x14ac:dyDescent="0.35">
      <c r="A5" s="856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5.75" customHeight="1" x14ac:dyDescent="0.35">
      <c r="A6" s="1262" t="s">
        <v>686</v>
      </c>
      <c r="B6" s="1262"/>
      <c r="C6" s="1262"/>
      <c r="D6" s="1262"/>
      <c r="E6" s="1262"/>
      <c r="F6" s="522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77" t="s">
        <v>282</v>
      </c>
      <c r="B9" s="877" t="s">
        <v>297</v>
      </c>
      <c r="C9" s="878" t="s">
        <v>298</v>
      </c>
      <c r="D9" s="878" t="s">
        <v>299</v>
      </c>
      <c r="E9" s="806" t="s">
        <v>300</v>
      </c>
    </row>
    <row r="10" spans="1:11" s="87" customFormat="1" ht="24.75" customHeight="1" x14ac:dyDescent="0.35">
      <c r="A10" s="807">
        <v>1</v>
      </c>
      <c r="B10" s="807">
        <v>2</v>
      </c>
      <c r="C10" s="807">
        <v>3</v>
      </c>
      <c r="D10" s="807">
        <v>4</v>
      </c>
      <c r="E10" s="879" t="s">
        <v>301</v>
      </c>
      <c r="F10" s="715" t="s">
        <v>302</v>
      </c>
      <c r="G10" s="71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671</v>
      </c>
      <c r="C15" s="853"/>
      <c r="E15" s="853" t="s">
        <v>1143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853"/>
      <c r="E18" s="853" t="s">
        <v>1144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7">
    <pageSetUpPr fitToPage="1"/>
  </sheetPr>
  <dimension ref="A1:K88"/>
  <sheetViews>
    <sheetView view="pageBreakPreview" zoomScale="80" zoomScaleSheetLayoutView="8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0" t="s">
        <v>986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27" customHeight="1" x14ac:dyDescent="0.35">
      <c r="A4" s="1268" t="s">
        <v>670</v>
      </c>
      <c r="B4" s="1268"/>
      <c r="C4" s="1268"/>
      <c r="D4" s="1268"/>
      <c r="E4" s="1268"/>
      <c r="F4" s="1191"/>
      <c r="G4" s="1191"/>
      <c r="H4" s="1191"/>
      <c r="I4" s="1191"/>
      <c r="J4" s="12"/>
      <c r="K4" s="12"/>
    </row>
    <row r="5" spans="1:11" s="11" customFormat="1" ht="19.5" customHeight="1" x14ac:dyDescent="0.35">
      <c r="A5" s="856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5.75" customHeight="1" x14ac:dyDescent="0.35">
      <c r="A6" s="1262" t="s">
        <v>686</v>
      </c>
      <c r="B6" s="1262"/>
      <c r="C6" s="1262"/>
      <c r="D6" s="1262"/>
      <c r="E6" s="1262"/>
      <c r="F6" s="522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77" t="s">
        <v>282</v>
      </c>
      <c r="B9" s="877" t="s">
        <v>297</v>
      </c>
      <c r="C9" s="878" t="s">
        <v>298</v>
      </c>
      <c r="D9" s="878" t="s">
        <v>299</v>
      </c>
      <c r="E9" s="806" t="s">
        <v>300</v>
      </c>
    </row>
    <row r="10" spans="1:11" s="87" customFormat="1" ht="24.75" customHeight="1" x14ac:dyDescent="0.35">
      <c r="A10" s="807">
        <v>1</v>
      </c>
      <c r="B10" s="807">
        <v>2</v>
      </c>
      <c r="C10" s="807">
        <v>3</v>
      </c>
      <c r="D10" s="807">
        <v>4</v>
      </c>
      <c r="E10" s="879" t="s">
        <v>301</v>
      </c>
      <c r="F10" s="715" t="s">
        <v>302</v>
      </c>
      <c r="G10" s="71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671</v>
      </c>
      <c r="C15" s="853"/>
      <c r="E15" s="853" t="s">
        <v>1143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853"/>
      <c r="E18" s="853" t="s">
        <v>1144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8">
    <tabColor rgb="FFFFFF00"/>
    <pageSetUpPr fitToPage="1"/>
  </sheetPr>
  <dimension ref="A1:K92"/>
  <sheetViews>
    <sheetView view="pageBreakPreview" topLeftCell="A7" zoomScale="80" zoomScaleNormal="70" zoomScaleSheetLayoutView="80" workbookViewId="0">
      <selection activeCell="W22" sqref="W22"/>
    </sheetView>
  </sheetViews>
  <sheetFormatPr defaultRowHeight="18" x14ac:dyDescent="0.35"/>
  <cols>
    <col min="1" max="1" width="7.33203125" style="70" customWidth="1"/>
    <col min="2" max="2" width="105.109375" style="42" customWidth="1"/>
    <col min="3" max="4" width="21" style="39" customWidth="1"/>
    <col min="5" max="5" width="21" style="42" customWidth="1"/>
    <col min="6" max="6" width="19" style="42" customWidth="1"/>
    <col min="7" max="7" width="22.5546875" style="42" customWidth="1"/>
    <col min="8" max="8" width="19" style="42" customWidth="1"/>
    <col min="9" max="18" width="9.109375" style="42"/>
    <col min="19" max="19" width="27" style="42" customWidth="1"/>
    <col min="20" max="256" width="9.109375" style="42"/>
    <col min="257" max="257" width="7.33203125" style="42" customWidth="1"/>
    <col min="258" max="258" width="105.109375" style="42" customWidth="1"/>
    <col min="259" max="261" width="21" style="42" customWidth="1"/>
    <col min="262" max="264" width="19" style="42" customWidth="1"/>
    <col min="265" max="512" width="9.109375" style="42"/>
    <col min="513" max="513" width="7.33203125" style="42" customWidth="1"/>
    <col min="514" max="514" width="105.109375" style="42" customWidth="1"/>
    <col min="515" max="517" width="21" style="42" customWidth="1"/>
    <col min="518" max="520" width="19" style="42" customWidth="1"/>
    <col min="521" max="768" width="9.109375" style="42"/>
    <col min="769" max="769" width="7.33203125" style="42" customWidth="1"/>
    <col min="770" max="770" width="105.109375" style="42" customWidth="1"/>
    <col min="771" max="773" width="21" style="42" customWidth="1"/>
    <col min="774" max="776" width="19" style="42" customWidth="1"/>
    <col min="777" max="1024" width="9.109375" style="42"/>
    <col min="1025" max="1025" width="7.33203125" style="42" customWidth="1"/>
    <col min="1026" max="1026" width="105.109375" style="42" customWidth="1"/>
    <col min="1027" max="1029" width="21" style="42" customWidth="1"/>
    <col min="1030" max="1032" width="19" style="42" customWidth="1"/>
    <col min="1033" max="1280" width="9.109375" style="42"/>
    <col min="1281" max="1281" width="7.33203125" style="42" customWidth="1"/>
    <col min="1282" max="1282" width="105.109375" style="42" customWidth="1"/>
    <col min="1283" max="1285" width="21" style="42" customWidth="1"/>
    <col min="1286" max="1288" width="19" style="42" customWidth="1"/>
    <col min="1289" max="1536" width="9.109375" style="42"/>
    <col min="1537" max="1537" width="7.33203125" style="42" customWidth="1"/>
    <col min="1538" max="1538" width="105.109375" style="42" customWidth="1"/>
    <col min="1539" max="1541" width="21" style="42" customWidth="1"/>
    <col min="1542" max="1544" width="19" style="42" customWidth="1"/>
    <col min="1545" max="1792" width="9.109375" style="42"/>
    <col min="1793" max="1793" width="7.33203125" style="42" customWidth="1"/>
    <col min="1794" max="1794" width="105.109375" style="42" customWidth="1"/>
    <col min="1795" max="1797" width="21" style="42" customWidth="1"/>
    <col min="1798" max="1800" width="19" style="42" customWidth="1"/>
    <col min="1801" max="2048" width="9.109375" style="42"/>
    <col min="2049" max="2049" width="7.33203125" style="42" customWidth="1"/>
    <col min="2050" max="2050" width="105.109375" style="42" customWidth="1"/>
    <col min="2051" max="2053" width="21" style="42" customWidth="1"/>
    <col min="2054" max="2056" width="19" style="42" customWidth="1"/>
    <col min="2057" max="2304" width="9.109375" style="42"/>
    <col min="2305" max="2305" width="7.33203125" style="42" customWidth="1"/>
    <col min="2306" max="2306" width="105.109375" style="42" customWidth="1"/>
    <col min="2307" max="2309" width="21" style="42" customWidth="1"/>
    <col min="2310" max="2312" width="19" style="42" customWidth="1"/>
    <col min="2313" max="2560" width="9.109375" style="42"/>
    <col min="2561" max="2561" width="7.33203125" style="42" customWidth="1"/>
    <col min="2562" max="2562" width="105.109375" style="42" customWidth="1"/>
    <col min="2563" max="2565" width="21" style="42" customWidth="1"/>
    <col min="2566" max="2568" width="19" style="42" customWidth="1"/>
    <col min="2569" max="2816" width="9.109375" style="42"/>
    <col min="2817" max="2817" width="7.33203125" style="42" customWidth="1"/>
    <col min="2818" max="2818" width="105.109375" style="42" customWidth="1"/>
    <col min="2819" max="2821" width="21" style="42" customWidth="1"/>
    <col min="2822" max="2824" width="19" style="42" customWidth="1"/>
    <col min="2825" max="3072" width="9.109375" style="42"/>
    <col min="3073" max="3073" width="7.33203125" style="42" customWidth="1"/>
    <col min="3074" max="3074" width="105.109375" style="42" customWidth="1"/>
    <col min="3075" max="3077" width="21" style="42" customWidth="1"/>
    <col min="3078" max="3080" width="19" style="42" customWidth="1"/>
    <col min="3081" max="3328" width="9.109375" style="42"/>
    <col min="3329" max="3329" width="7.33203125" style="42" customWidth="1"/>
    <col min="3330" max="3330" width="105.109375" style="42" customWidth="1"/>
    <col min="3331" max="3333" width="21" style="42" customWidth="1"/>
    <col min="3334" max="3336" width="19" style="42" customWidth="1"/>
    <col min="3337" max="3584" width="9.109375" style="42"/>
    <col min="3585" max="3585" width="7.33203125" style="42" customWidth="1"/>
    <col min="3586" max="3586" width="105.109375" style="42" customWidth="1"/>
    <col min="3587" max="3589" width="21" style="42" customWidth="1"/>
    <col min="3590" max="3592" width="19" style="42" customWidth="1"/>
    <col min="3593" max="3840" width="9.109375" style="42"/>
    <col min="3841" max="3841" width="7.33203125" style="42" customWidth="1"/>
    <col min="3842" max="3842" width="105.109375" style="42" customWidth="1"/>
    <col min="3843" max="3845" width="21" style="42" customWidth="1"/>
    <col min="3846" max="3848" width="19" style="42" customWidth="1"/>
    <col min="3849" max="4096" width="9.109375" style="42"/>
    <col min="4097" max="4097" width="7.33203125" style="42" customWidth="1"/>
    <col min="4098" max="4098" width="105.109375" style="42" customWidth="1"/>
    <col min="4099" max="4101" width="21" style="42" customWidth="1"/>
    <col min="4102" max="4104" width="19" style="42" customWidth="1"/>
    <col min="4105" max="4352" width="9.109375" style="42"/>
    <col min="4353" max="4353" width="7.33203125" style="42" customWidth="1"/>
    <col min="4354" max="4354" width="105.109375" style="42" customWidth="1"/>
    <col min="4355" max="4357" width="21" style="42" customWidth="1"/>
    <col min="4358" max="4360" width="19" style="42" customWidth="1"/>
    <col min="4361" max="4608" width="9.109375" style="42"/>
    <col min="4609" max="4609" width="7.33203125" style="42" customWidth="1"/>
    <col min="4610" max="4610" width="105.109375" style="42" customWidth="1"/>
    <col min="4611" max="4613" width="21" style="42" customWidth="1"/>
    <col min="4614" max="4616" width="19" style="42" customWidth="1"/>
    <col min="4617" max="4864" width="9.109375" style="42"/>
    <col min="4865" max="4865" width="7.33203125" style="42" customWidth="1"/>
    <col min="4866" max="4866" width="105.109375" style="42" customWidth="1"/>
    <col min="4867" max="4869" width="21" style="42" customWidth="1"/>
    <col min="4870" max="4872" width="19" style="42" customWidth="1"/>
    <col min="4873" max="5120" width="9.109375" style="42"/>
    <col min="5121" max="5121" width="7.33203125" style="42" customWidth="1"/>
    <col min="5122" max="5122" width="105.109375" style="42" customWidth="1"/>
    <col min="5123" max="5125" width="21" style="42" customWidth="1"/>
    <col min="5126" max="5128" width="19" style="42" customWidth="1"/>
    <col min="5129" max="5376" width="9.109375" style="42"/>
    <col min="5377" max="5377" width="7.33203125" style="42" customWidth="1"/>
    <col min="5378" max="5378" width="105.109375" style="42" customWidth="1"/>
    <col min="5379" max="5381" width="21" style="42" customWidth="1"/>
    <col min="5382" max="5384" width="19" style="42" customWidth="1"/>
    <col min="5385" max="5632" width="9.109375" style="42"/>
    <col min="5633" max="5633" width="7.33203125" style="42" customWidth="1"/>
    <col min="5634" max="5634" width="105.109375" style="42" customWidth="1"/>
    <col min="5635" max="5637" width="21" style="42" customWidth="1"/>
    <col min="5638" max="5640" width="19" style="42" customWidth="1"/>
    <col min="5641" max="5888" width="9.109375" style="42"/>
    <col min="5889" max="5889" width="7.33203125" style="42" customWidth="1"/>
    <col min="5890" max="5890" width="105.109375" style="42" customWidth="1"/>
    <col min="5891" max="5893" width="21" style="42" customWidth="1"/>
    <col min="5894" max="5896" width="19" style="42" customWidth="1"/>
    <col min="5897" max="6144" width="9.109375" style="42"/>
    <col min="6145" max="6145" width="7.33203125" style="42" customWidth="1"/>
    <col min="6146" max="6146" width="105.109375" style="42" customWidth="1"/>
    <col min="6147" max="6149" width="21" style="42" customWidth="1"/>
    <col min="6150" max="6152" width="19" style="42" customWidth="1"/>
    <col min="6153" max="6400" width="9.109375" style="42"/>
    <col min="6401" max="6401" width="7.33203125" style="42" customWidth="1"/>
    <col min="6402" max="6402" width="105.109375" style="42" customWidth="1"/>
    <col min="6403" max="6405" width="21" style="42" customWidth="1"/>
    <col min="6406" max="6408" width="19" style="42" customWidth="1"/>
    <col min="6409" max="6656" width="9.109375" style="42"/>
    <col min="6657" max="6657" width="7.33203125" style="42" customWidth="1"/>
    <col min="6658" max="6658" width="105.109375" style="42" customWidth="1"/>
    <col min="6659" max="6661" width="21" style="42" customWidth="1"/>
    <col min="6662" max="6664" width="19" style="42" customWidth="1"/>
    <col min="6665" max="6912" width="9.109375" style="42"/>
    <col min="6913" max="6913" width="7.33203125" style="42" customWidth="1"/>
    <col min="6914" max="6914" width="105.109375" style="42" customWidth="1"/>
    <col min="6915" max="6917" width="21" style="42" customWidth="1"/>
    <col min="6918" max="6920" width="19" style="42" customWidth="1"/>
    <col min="6921" max="7168" width="9.109375" style="42"/>
    <col min="7169" max="7169" width="7.33203125" style="42" customWidth="1"/>
    <col min="7170" max="7170" width="105.109375" style="42" customWidth="1"/>
    <col min="7171" max="7173" width="21" style="42" customWidth="1"/>
    <col min="7174" max="7176" width="19" style="42" customWidth="1"/>
    <col min="7177" max="7424" width="9.109375" style="42"/>
    <col min="7425" max="7425" width="7.33203125" style="42" customWidth="1"/>
    <col min="7426" max="7426" width="105.109375" style="42" customWidth="1"/>
    <col min="7427" max="7429" width="21" style="42" customWidth="1"/>
    <col min="7430" max="7432" width="19" style="42" customWidth="1"/>
    <col min="7433" max="7680" width="9.109375" style="42"/>
    <col min="7681" max="7681" width="7.33203125" style="42" customWidth="1"/>
    <col min="7682" max="7682" width="105.109375" style="42" customWidth="1"/>
    <col min="7683" max="7685" width="21" style="42" customWidth="1"/>
    <col min="7686" max="7688" width="19" style="42" customWidth="1"/>
    <col min="7689" max="7936" width="9.109375" style="42"/>
    <col min="7937" max="7937" width="7.33203125" style="42" customWidth="1"/>
    <col min="7938" max="7938" width="105.109375" style="42" customWidth="1"/>
    <col min="7939" max="7941" width="21" style="42" customWidth="1"/>
    <col min="7942" max="7944" width="19" style="42" customWidth="1"/>
    <col min="7945" max="8192" width="9.109375" style="42"/>
    <col min="8193" max="8193" width="7.33203125" style="42" customWidth="1"/>
    <col min="8194" max="8194" width="105.109375" style="42" customWidth="1"/>
    <col min="8195" max="8197" width="21" style="42" customWidth="1"/>
    <col min="8198" max="8200" width="19" style="42" customWidth="1"/>
    <col min="8201" max="8448" width="9.109375" style="42"/>
    <col min="8449" max="8449" width="7.33203125" style="42" customWidth="1"/>
    <col min="8450" max="8450" width="105.109375" style="42" customWidth="1"/>
    <col min="8451" max="8453" width="21" style="42" customWidth="1"/>
    <col min="8454" max="8456" width="19" style="42" customWidth="1"/>
    <col min="8457" max="8704" width="9.109375" style="42"/>
    <col min="8705" max="8705" width="7.33203125" style="42" customWidth="1"/>
    <col min="8706" max="8706" width="105.109375" style="42" customWidth="1"/>
    <col min="8707" max="8709" width="21" style="42" customWidth="1"/>
    <col min="8710" max="8712" width="19" style="42" customWidth="1"/>
    <col min="8713" max="8960" width="9.109375" style="42"/>
    <col min="8961" max="8961" width="7.33203125" style="42" customWidth="1"/>
    <col min="8962" max="8962" width="105.109375" style="42" customWidth="1"/>
    <col min="8963" max="8965" width="21" style="42" customWidth="1"/>
    <col min="8966" max="8968" width="19" style="42" customWidth="1"/>
    <col min="8969" max="9216" width="9.109375" style="42"/>
    <col min="9217" max="9217" width="7.33203125" style="42" customWidth="1"/>
    <col min="9218" max="9218" width="105.109375" style="42" customWidth="1"/>
    <col min="9219" max="9221" width="21" style="42" customWidth="1"/>
    <col min="9222" max="9224" width="19" style="42" customWidth="1"/>
    <col min="9225" max="9472" width="9.109375" style="42"/>
    <col min="9473" max="9473" width="7.33203125" style="42" customWidth="1"/>
    <col min="9474" max="9474" width="105.109375" style="42" customWidth="1"/>
    <col min="9475" max="9477" width="21" style="42" customWidth="1"/>
    <col min="9478" max="9480" width="19" style="42" customWidth="1"/>
    <col min="9481" max="9728" width="9.109375" style="42"/>
    <col min="9729" max="9729" width="7.33203125" style="42" customWidth="1"/>
    <col min="9730" max="9730" width="105.109375" style="42" customWidth="1"/>
    <col min="9731" max="9733" width="21" style="42" customWidth="1"/>
    <col min="9734" max="9736" width="19" style="42" customWidth="1"/>
    <col min="9737" max="9984" width="9.109375" style="42"/>
    <col min="9985" max="9985" width="7.33203125" style="42" customWidth="1"/>
    <col min="9986" max="9986" width="105.109375" style="42" customWidth="1"/>
    <col min="9987" max="9989" width="21" style="42" customWidth="1"/>
    <col min="9990" max="9992" width="19" style="42" customWidth="1"/>
    <col min="9993" max="10240" width="9.109375" style="42"/>
    <col min="10241" max="10241" width="7.33203125" style="42" customWidth="1"/>
    <col min="10242" max="10242" width="105.109375" style="42" customWidth="1"/>
    <col min="10243" max="10245" width="21" style="42" customWidth="1"/>
    <col min="10246" max="10248" width="19" style="42" customWidth="1"/>
    <col min="10249" max="10496" width="9.109375" style="42"/>
    <col min="10497" max="10497" width="7.33203125" style="42" customWidth="1"/>
    <col min="10498" max="10498" width="105.109375" style="42" customWidth="1"/>
    <col min="10499" max="10501" width="21" style="42" customWidth="1"/>
    <col min="10502" max="10504" width="19" style="42" customWidth="1"/>
    <col min="10505" max="10752" width="9.109375" style="42"/>
    <col min="10753" max="10753" width="7.33203125" style="42" customWidth="1"/>
    <col min="10754" max="10754" width="105.109375" style="42" customWidth="1"/>
    <col min="10755" max="10757" width="21" style="42" customWidth="1"/>
    <col min="10758" max="10760" width="19" style="42" customWidth="1"/>
    <col min="10761" max="11008" width="9.109375" style="42"/>
    <col min="11009" max="11009" width="7.33203125" style="42" customWidth="1"/>
    <col min="11010" max="11010" width="105.109375" style="42" customWidth="1"/>
    <col min="11011" max="11013" width="21" style="42" customWidth="1"/>
    <col min="11014" max="11016" width="19" style="42" customWidth="1"/>
    <col min="11017" max="11264" width="9.109375" style="42"/>
    <col min="11265" max="11265" width="7.33203125" style="42" customWidth="1"/>
    <col min="11266" max="11266" width="105.109375" style="42" customWidth="1"/>
    <col min="11267" max="11269" width="21" style="42" customWidth="1"/>
    <col min="11270" max="11272" width="19" style="42" customWidth="1"/>
    <col min="11273" max="11520" width="9.109375" style="42"/>
    <col min="11521" max="11521" width="7.33203125" style="42" customWidth="1"/>
    <col min="11522" max="11522" width="105.109375" style="42" customWidth="1"/>
    <col min="11523" max="11525" width="21" style="42" customWidth="1"/>
    <col min="11526" max="11528" width="19" style="42" customWidth="1"/>
    <col min="11529" max="11776" width="9.109375" style="42"/>
    <col min="11777" max="11777" width="7.33203125" style="42" customWidth="1"/>
    <col min="11778" max="11778" width="105.109375" style="42" customWidth="1"/>
    <col min="11779" max="11781" width="21" style="42" customWidth="1"/>
    <col min="11782" max="11784" width="19" style="42" customWidth="1"/>
    <col min="11785" max="12032" width="9.109375" style="42"/>
    <col min="12033" max="12033" width="7.33203125" style="42" customWidth="1"/>
    <col min="12034" max="12034" width="105.109375" style="42" customWidth="1"/>
    <col min="12035" max="12037" width="21" style="42" customWidth="1"/>
    <col min="12038" max="12040" width="19" style="42" customWidth="1"/>
    <col min="12041" max="12288" width="9.109375" style="42"/>
    <col min="12289" max="12289" width="7.33203125" style="42" customWidth="1"/>
    <col min="12290" max="12290" width="105.109375" style="42" customWidth="1"/>
    <col min="12291" max="12293" width="21" style="42" customWidth="1"/>
    <col min="12294" max="12296" width="19" style="42" customWidth="1"/>
    <col min="12297" max="12544" width="9.109375" style="42"/>
    <col min="12545" max="12545" width="7.33203125" style="42" customWidth="1"/>
    <col min="12546" max="12546" width="105.109375" style="42" customWidth="1"/>
    <col min="12547" max="12549" width="21" style="42" customWidth="1"/>
    <col min="12550" max="12552" width="19" style="42" customWidth="1"/>
    <col min="12553" max="12800" width="9.109375" style="42"/>
    <col min="12801" max="12801" width="7.33203125" style="42" customWidth="1"/>
    <col min="12802" max="12802" width="105.109375" style="42" customWidth="1"/>
    <col min="12803" max="12805" width="21" style="42" customWidth="1"/>
    <col min="12806" max="12808" width="19" style="42" customWidth="1"/>
    <col min="12809" max="13056" width="9.109375" style="42"/>
    <col min="13057" max="13057" width="7.33203125" style="42" customWidth="1"/>
    <col min="13058" max="13058" width="105.109375" style="42" customWidth="1"/>
    <col min="13059" max="13061" width="21" style="42" customWidth="1"/>
    <col min="13062" max="13064" width="19" style="42" customWidth="1"/>
    <col min="13065" max="13312" width="9.109375" style="42"/>
    <col min="13313" max="13313" width="7.33203125" style="42" customWidth="1"/>
    <col min="13314" max="13314" width="105.109375" style="42" customWidth="1"/>
    <col min="13315" max="13317" width="21" style="42" customWidth="1"/>
    <col min="13318" max="13320" width="19" style="42" customWidth="1"/>
    <col min="13321" max="13568" width="9.109375" style="42"/>
    <col min="13569" max="13569" width="7.33203125" style="42" customWidth="1"/>
    <col min="13570" max="13570" width="105.109375" style="42" customWidth="1"/>
    <col min="13571" max="13573" width="21" style="42" customWidth="1"/>
    <col min="13574" max="13576" width="19" style="42" customWidth="1"/>
    <col min="13577" max="13824" width="9.109375" style="42"/>
    <col min="13825" max="13825" width="7.33203125" style="42" customWidth="1"/>
    <col min="13826" max="13826" width="105.109375" style="42" customWidth="1"/>
    <col min="13827" max="13829" width="21" style="42" customWidth="1"/>
    <col min="13830" max="13832" width="19" style="42" customWidth="1"/>
    <col min="13833" max="14080" width="9.109375" style="42"/>
    <col min="14081" max="14081" width="7.33203125" style="42" customWidth="1"/>
    <col min="14082" max="14082" width="105.109375" style="42" customWidth="1"/>
    <col min="14083" max="14085" width="21" style="42" customWidth="1"/>
    <col min="14086" max="14088" width="19" style="42" customWidth="1"/>
    <col min="14089" max="14336" width="9.109375" style="42"/>
    <col min="14337" max="14337" width="7.33203125" style="42" customWidth="1"/>
    <col min="14338" max="14338" width="105.109375" style="42" customWidth="1"/>
    <col min="14339" max="14341" width="21" style="42" customWidth="1"/>
    <col min="14342" max="14344" width="19" style="42" customWidth="1"/>
    <col min="14345" max="14592" width="9.109375" style="42"/>
    <col min="14593" max="14593" width="7.33203125" style="42" customWidth="1"/>
    <col min="14594" max="14594" width="105.109375" style="42" customWidth="1"/>
    <col min="14595" max="14597" width="21" style="42" customWidth="1"/>
    <col min="14598" max="14600" width="19" style="42" customWidth="1"/>
    <col min="14601" max="14848" width="9.109375" style="42"/>
    <col min="14849" max="14849" width="7.33203125" style="42" customWidth="1"/>
    <col min="14850" max="14850" width="105.109375" style="42" customWidth="1"/>
    <col min="14851" max="14853" width="21" style="42" customWidth="1"/>
    <col min="14854" max="14856" width="19" style="42" customWidth="1"/>
    <col min="14857" max="15104" width="9.109375" style="42"/>
    <col min="15105" max="15105" width="7.33203125" style="42" customWidth="1"/>
    <col min="15106" max="15106" width="105.109375" style="42" customWidth="1"/>
    <col min="15107" max="15109" width="21" style="42" customWidth="1"/>
    <col min="15110" max="15112" width="19" style="42" customWidth="1"/>
    <col min="15113" max="15360" width="9.109375" style="42"/>
    <col min="15361" max="15361" width="7.33203125" style="42" customWidth="1"/>
    <col min="15362" max="15362" width="105.109375" style="42" customWidth="1"/>
    <col min="15363" max="15365" width="21" style="42" customWidth="1"/>
    <col min="15366" max="15368" width="19" style="42" customWidth="1"/>
    <col min="15369" max="15616" width="9.109375" style="42"/>
    <col min="15617" max="15617" width="7.33203125" style="42" customWidth="1"/>
    <col min="15618" max="15618" width="105.109375" style="42" customWidth="1"/>
    <col min="15619" max="15621" width="21" style="42" customWidth="1"/>
    <col min="15622" max="15624" width="19" style="42" customWidth="1"/>
    <col min="15625" max="15872" width="9.109375" style="42"/>
    <col min="15873" max="15873" width="7.33203125" style="42" customWidth="1"/>
    <col min="15874" max="15874" width="105.109375" style="42" customWidth="1"/>
    <col min="15875" max="15877" width="21" style="42" customWidth="1"/>
    <col min="15878" max="15880" width="19" style="42" customWidth="1"/>
    <col min="15881" max="16128" width="9.109375" style="42"/>
    <col min="16129" max="16129" width="7.33203125" style="42" customWidth="1"/>
    <col min="16130" max="16130" width="105.109375" style="42" customWidth="1"/>
    <col min="16131" max="16133" width="21" style="42" customWidth="1"/>
    <col min="16134" max="16136" width="19" style="42" customWidth="1"/>
    <col min="16137" max="16384" width="9.109375" style="42"/>
  </cols>
  <sheetData>
    <row r="1" spans="1:11" x14ac:dyDescent="0.35">
      <c r="A1" s="38"/>
      <c r="B1" s="39"/>
      <c r="E1" s="40"/>
      <c r="F1" s="41"/>
      <c r="G1" s="41"/>
      <c r="H1" s="9" t="s">
        <v>429</v>
      </c>
    </row>
    <row r="2" spans="1:11" ht="14.4" x14ac:dyDescent="0.3">
      <c r="A2" s="1192" t="s">
        <v>306</v>
      </c>
      <c r="B2" s="1192"/>
      <c r="C2" s="1192"/>
      <c r="D2" s="1192"/>
      <c r="E2" s="1192"/>
      <c r="F2" s="1192"/>
      <c r="G2" s="1192"/>
      <c r="H2" s="1192"/>
    </row>
    <row r="3" spans="1:11" ht="71.25" customHeight="1" x14ac:dyDescent="0.3">
      <c r="A3" s="1192"/>
      <c r="B3" s="1192"/>
      <c r="C3" s="1192"/>
      <c r="D3" s="1192"/>
      <c r="E3" s="1192"/>
      <c r="F3" s="1192"/>
      <c r="G3" s="1192"/>
      <c r="H3" s="1192"/>
    </row>
    <row r="4" spans="1:11" s="13" customFormat="1" ht="27" customHeight="1" x14ac:dyDescent="0.35">
      <c r="A4" s="12" t="s">
        <v>670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856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 x14ac:dyDescent="0.35">
      <c r="A6" s="1262" t="s">
        <v>686</v>
      </c>
      <c r="B6" s="1262"/>
      <c r="C6" s="1262"/>
      <c r="D6" s="1262"/>
      <c r="E6" s="1262"/>
      <c r="F6" s="1262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 x14ac:dyDescent="0.35">
      <c r="A8" s="43"/>
      <c r="B8" s="43"/>
      <c r="C8" s="855"/>
      <c r="D8" s="855"/>
      <c r="E8" s="855"/>
      <c r="F8" s="855"/>
      <c r="G8" s="855"/>
      <c r="H8" s="855"/>
      <c r="I8" s="855"/>
      <c r="J8" s="855"/>
      <c r="K8" s="855"/>
    </row>
    <row r="9" spans="1:11" ht="19.5" customHeight="1" x14ac:dyDescent="0.35">
      <c r="A9" s="1193" t="s">
        <v>282</v>
      </c>
      <c r="B9" s="1193" t="s">
        <v>308</v>
      </c>
      <c r="C9" s="1194" t="s">
        <v>309</v>
      </c>
      <c r="D9" s="1194"/>
      <c r="E9" s="1194"/>
      <c r="F9" s="1194" t="s">
        <v>310</v>
      </c>
      <c r="G9" s="1194"/>
      <c r="H9" s="1194"/>
    </row>
    <row r="10" spans="1:11" ht="72" x14ac:dyDescent="0.3">
      <c r="A10" s="1193"/>
      <c r="B10" s="1193"/>
      <c r="C10" s="854" t="s">
        <v>988</v>
      </c>
      <c r="D10" s="854" t="s">
        <v>989</v>
      </c>
      <c r="E10" s="854" t="s">
        <v>990</v>
      </c>
      <c r="F10" s="854" t="s">
        <v>988</v>
      </c>
      <c r="G10" s="854" t="s">
        <v>989</v>
      </c>
      <c r="H10" s="854" t="s">
        <v>990</v>
      </c>
    </row>
    <row r="11" spans="1:11" s="49" customFormat="1" ht="31.5" customHeight="1" x14ac:dyDescent="0.3">
      <c r="A11" s="47">
        <v>1</v>
      </c>
      <c r="B11" s="47">
        <v>2</v>
      </c>
      <c r="C11" s="48">
        <v>3</v>
      </c>
      <c r="D11" s="48">
        <v>4</v>
      </c>
      <c r="E11" s="48">
        <v>5</v>
      </c>
      <c r="F11" s="48">
        <v>6</v>
      </c>
      <c r="G11" s="48">
        <v>7</v>
      </c>
      <c r="H11" s="48">
        <v>8</v>
      </c>
    </row>
    <row r="12" spans="1:11" s="53" customFormat="1" x14ac:dyDescent="0.3">
      <c r="A12" s="880" t="s">
        <v>57</v>
      </c>
      <c r="B12" s="881" t="s">
        <v>311</v>
      </c>
      <c r="C12" s="882">
        <f>'классное 211 (2022)500.02.0006'!F19</f>
        <v>1072319.51</v>
      </c>
      <c r="D12" s="882">
        <f>'классное 211 (2023)500.02.0006'!F19</f>
        <v>1080000</v>
      </c>
      <c r="E12" s="882">
        <f>'классное 211 (2024)500.02.0006'!F19</f>
        <v>1140015.3600000001</v>
      </c>
      <c r="F12" s="882">
        <f>F13+F14+F15</f>
        <v>235910.2922</v>
      </c>
      <c r="G12" s="882">
        <f>G13</f>
        <v>237600</v>
      </c>
      <c r="H12" s="882">
        <f>G12</f>
        <v>237600</v>
      </c>
    </row>
    <row r="13" spans="1:11" ht="24" customHeight="1" x14ac:dyDescent="0.3">
      <c r="A13" s="880" t="s">
        <v>312</v>
      </c>
      <c r="B13" s="883" t="s">
        <v>313</v>
      </c>
      <c r="C13" s="884">
        <f>C12</f>
        <v>1072319.51</v>
      </c>
      <c r="D13" s="884">
        <f>D12</f>
        <v>1080000</v>
      </c>
      <c r="E13" s="882">
        <f>E12</f>
        <v>1140015.3600000001</v>
      </c>
      <c r="F13" s="884">
        <f>C13*0.22</f>
        <v>235910.2922</v>
      </c>
      <c r="G13" s="882">
        <f>D13*0.22</f>
        <v>237600</v>
      </c>
      <c r="H13" s="884">
        <f>E13*0.22</f>
        <v>250803.37920000002</v>
      </c>
    </row>
    <row r="14" spans="1:11" x14ac:dyDescent="0.3">
      <c r="A14" s="880" t="s">
        <v>314</v>
      </c>
      <c r="B14" s="881" t="s">
        <v>315</v>
      </c>
      <c r="C14" s="882"/>
      <c r="D14" s="882"/>
      <c r="E14" s="882"/>
      <c r="F14" s="882"/>
      <c r="G14" s="882"/>
      <c r="H14" s="882"/>
    </row>
    <row r="15" spans="1:11" ht="36" x14ac:dyDescent="0.3">
      <c r="A15" s="880" t="s">
        <v>316</v>
      </c>
      <c r="B15" s="885" t="s">
        <v>317</v>
      </c>
      <c r="C15" s="882"/>
      <c r="D15" s="882"/>
      <c r="E15" s="882"/>
      <c r="F15" s="882"/>
      <c r="G15" s="882"/>
      <c r="H15" s="882"/>
    </row>
    <row r="16" spans="1:11" s="53" customFormat="1" ht="39" customHeight="1" x14ac:dyDescent="0.3">
      <c r="A16" s="880">
        <v>2</v>
      </c>
      <c r="B16" s="881" t="s">
        <v>318</v>
      </c>
      <c r="C16" s="882">
        <f>C17</f>
        <v>1072319.51</v>
      </c>
      <c r="D16" s="882">
        <f>C16</f>
        <v>1072319.51</v>
      </c>
      <c r="E16" s="882">
        <f>D16</f>
        <v>1072319.51</v>
      </c>
      <c r="F16" s="882">
        <f>SUM(F17:F21)</f>
        <v>33241.90481</v>
      </c>
      <c r="G16" s="882">
        <f>G17+G19</f>
        <v>33480</v>
      </c>
      <c r="H16" s="882">
        <f>H17+H19</f>
        <v>35340.476160000006</v>
      </c>
    </row>
    <row r="17" spans="1:9" ht="40.5" customHeight="1" x14ac:dyDescent="0.3">
      <c r="A17" s="880" t="s">
        <v>319</v>
      </c>
      <c r="B17" s="883" t="s">
        <v>320</v>
      </c>
      <c r="C17" s="884">
        <f>C13</f>
        <v>1072319.51</v>
      </c>
      <c r="D17" s="884">
        <f>D13</f>
        <v>1080000</v>
      </c>
      <c r="E17" s="882">
        <f>E13</f>
        <v>1140015.3600000001</v>
      </c>
      <c r="F17" s="884">
        <f>C17*0.029</f>
        <v>31097.265790000001</v>
      </c>
      <c r="G17" s="882">
        <f>D17*0.029</f>
        <v>31320</v>
      </c>
      <c r="H17" s="884">
        <f>E17*0.029</f>
        <v>33060.445440000003</v>
      </c>
    </row>
    <row r="18" spans="1:9" ht="37.5" customHeight="1" x14ac:dyDescent="0.3">
      <c r="A18" s="880" t="s">
        <v>321</v>
      </c>
      <c r="B18" s="881" t="s">
        <v>322</v>
      </c>
      <c r="C18" s="882"/>
      <c r="D18" s="882"/>
      <c r="E18" s="882"/>
      <c r="F18" s="882"/>
      <c r="G18" s="882"/>
      <c r="H18" s="882"/>
    </row>
    <row r="19" spans="1:9" s="53" customFormat="1" ht="37.5" customHeight="1" x14ac:dyDescent="0.3">
      <c r="A19" s="880" t="s">
        <v>323</v>
      </c>
      <c r="B19" s="883" t="s">
        <v>324</v>
      </c>
      <c r="C19" s="884">
        <f>C13</f>
        <v>1072319.51</v>
      </c>
      <c r="D19" s="884">
        <f>D13</f>
        <v>1080000</v>
      </c>
      <c r="E19" s="882">
        <f>E13</f>
        <v>1140015.3600000001</v>
      </c>
      <c r="F19" s="884">
        <f>C19*0.002</f>
        <v>2144.6390200000001</v>
      </c>
      <c r="G19" s="882">
        <f>D19*0.002</f>
        <v>2160</v>
      </c>
      <c r="H19" s="884">
        <f>E19*0.002</f>
        <v>2280.0307200000002</v>
      </c>
    </row>
    <row r="20" spans="1:9" ht="57" customHeight="1" x14ac:dyDescent="0.3">
      <c r="A20" s="880" t="s">
        <v>325</v>
      </c>
      <c r="B20" s="881" t="s">
        <v>326</v>
      </c>
      <c r="C20" s="882"/>
      <c r="D20" s="882"/>
      <c r="E20" s="882"/>
      <c r="F20" s="882"/>
      <c r="G20" s="882"/>
      <c r="H20" s="882"/>
    </row>
    <row r="21" spans="1:9" ht="36" x14ac:dyDescent="0.3">
      <c r="A21" s="880" t="s">
        <v>327</v>
      </c>
      <c r="B21" s="881" t="s">
        <v>326</v>
      </c>
      <c r="C21" s="882"/>
      <c r="D21" s="882"/>
      <c r="E21" s="882"/>
      <c r="F21" s="882"/>
      <c r="G21" s="882"/>
      <c r="H21" s="882"/>
    </row>
    <row r="22" spans="1:9" s="53" customFormat="1" ht="36" x14ac:dyDescent="0.3">
      <c r="A22" s="880" t="s">
        <v>9</v>
      </c>
      <c r="B22" s="883" t="s">
        <v>328</v>
      </c>
      <c r="C22" s="884">
        <f>C13</f>
        <v>1072319.51</v>
      </c>
      <c r="D22" s="884">
        <f>D13</f>
        <v>1080000</v>
      </c>
      <c r="E22" s="882">
        <f>E13</f>
        <v>1140015.3600000001</v>
      </c>
      <c r="F22" s="884">
        <f>C22*0.051</f>
        <v>54688.295009999994</v>
      </c>
      <c r="G22" s="882">
        <f>D22*0.051</f>
        <v>55080</v>
      </c>
      <c r="H22" s="884">
        <f>E22*0.051</f>
        <v>58140.783360000001</v>
      </c>
    </row>
    <row r="23" spans="1:9" s="53" customFormat="1" ht="39" customHeight="1" x14ac:dyDescent="0.3">
      <c r="A23" s="886"/>
      <c r="B23" s="887" t="s">
        <v>295</v>
      </c>
      <c r="C23" s="888" t="s">
        <v>305</v>
      </c>
      <c r="D23" s="888" t="s">
        <v>305</v>
      </c>
      <c r="E23" s="888" t="s">
        <v>305</v>
      </c>
      <c r="F23" s="888">
        <f>ROUND(F13+F16+F22,2)</f>
        <v>323840.49</v>
      </c>
      <c r="G23" s="889">
        <f>ROUND(G13+G16+G22,2)</f>
        <v>326160</v>
      </c>
      <c r="H23" s="888">
        <f>ROUND(H13+H16+H22,2)</f>
        <v>344284.64</v>
      </c>
    </row>
    <row r="24" spans="1:9" x14ac:dyDescent="0.35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 x14ac:dyDescent="0.35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 x14ac:dyDescent="0.3">
      <c r="A26" s="34" t="s">
        <v>671</v>
      </c>
      <c r="B26" s="35"/>
      <c r="D26" s="853"/>
      <c r="F26" s="64"/>
      <c r="G26" s="853" t="s">
        <v>1143</v>
      </c>
      <c r="H26" s="35"/>
      <c r="I26" s="65"/>
    </row>
    <row r="27" spans="1:9" s="66" customFormat="1" ht="13.2" x14ac:dyDescent="0.3">
      <c r="D27" s="876" t="s">
        <v>131</v>
      </c>
      <c r="F27" s="68"/>
      <c r="G27" s="876" t="s">
        <v>132</v>
      </c>
      <c r="I27" s="68"/>
    </row>
    <row r="28" spans="1:9" s="63" customFormat="1" x14ac:dyDescent="0.3">
      <c r="A28" s="35"/>
      <c r="B28" s="35"/>
      <c r="D28" s="35"/>
      <c r="F28" s="64"/>
      <c r="H28" s="35"/>
      <c r="I28" s="69"/>
    </row>
    <row r="29" spans="1:9" s="63" customFormat="1" ht="23.25" customHeight="1" x14ac:dyDescent="0.3">
      <c r="A29" s="34" t="s">
        <v>133</v>
      </c>
      <c r="B29" s="35"/>
      <c r="D29" s="853"/>
      <c r="F29" s="64"/>
      <c r="G29" s="853" t="s">
        <v>1144</v>
      </c>
      <c r="H29" s="35"/>
      <c r="I29" s="65"/>
    </row>
    <row r="30" spans="1:9" s="66" customFormat="1" ht="13.2" x14ac:dyDescent="0.3">
      <c r="D30" s="876" t="s">
        <v>131</v>
      </c>
      <c r="F30" s="68"/>
      <c r="G30" s="876" t="s">
        <v>132</v>
      </c>
      <c r="I30" s="68"/>
    </row>
    <row r="68" s="42" customFormat="1" ht="18.75" hidden="1" customHeight="1" x14ac:dyDescent="0.3"/>
    <row r="69" s="42" customFormat="1" ht="18.75" hidden="1" customHeight="1" x14ac:dyDescent="0.3"/>
    <row r="70" s="42" customFormat="1" ht="18.75" hidden="1" customHeight="1" x14ac:dyDescent="0.3"/>
    <row r="71" s="42" customFormat="1" ht="18.75" hidden="1" customHeight="1" x14ac:dyDescent="0.3"/>
    <row r="72" s="42" customFormat="1" ht="18.75" hidden="1" customHeight="1" x14ac:dyDescent="0.3"/>
    <row r="73" s="42" customFormat="1" ht="18.75" hidden="1" customHeight="1" x14ac:dyDescent="0.3"/>
    <row r="74" s="42" customFormat="1" ht="18.75" hidden="1" customHeight="1" x14ac:dyDescent="0.3"/>
    <row r="79" s="42" customFormat="1" ht="18.75" hidden="1" customHeight="1" x14ac:dyDescent="0.3"/>
    <row r="80" s="42" customFormat="1" ht="18.75" hidden="1" customHeight="1" x14ac:dyDescent="0.3"/>
    <row r="81" s="42" customFormat="1" ht="18.75" hidden="1" customHeight="1" x14ac:dyDescent="0.3"/>
    <row r="82" s="42" customFormat="1" ht="18.75" hidden="1" customHeight="1" x14ac:dyDescent="0.3"/>
    <row r="83" s="42" customFormat="1" ht="18.75" hidden="1" customHeight="1" x14ac:dyDescent="0.3"/>
    <row r="84" s="42" customFormat="1" ht="18.75" hidden="1" customHeight="1" x14ac:dyDescent="0.3"/>
    <row r="85" s="42" customFormat="1" ht="18.75" hidden="1" customHeight="1" x14ac:dyDescent="0.3"/>
    <row r="86" s="42" customFormat="1" ht="18.75" hidden="1" customHeight="1" x14ac:dyDescent="0.3"/>
    <row r="90" s="42" customFormat="1" ht="18.75" hidden="1" customHeight="1" x14ac:dyDescent="0.3"/>
    <row r="91" s="42" customFormat="1" ht="18.75" hidden="1" customHeight="1" x14ac:dyDescent="0.3"/>
    <row r="92" s="42" customFormat="1" ht="18.75" hidden="1" customHeight="1" x14ac:dyDescent="0.3"/>
  </sheetData>
  <mergeCells count="6">
    <mergeCell ref="A2:H3"/>
    <mergeCell ref="A6:F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B3CC82"/>
    <pageSetUpPr fitToPage="1"/>
  </sheetPr>
  <dimension ref="A1:K87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72" t="s">
        <v>428</v>
      </c>
    </row>
    <row r="2" spans="1:11" x14ac:dyDescent="0.35">
      <c r="D2" s="75"/>
    </row>
    <row r="3" spans="1:11" ht="55.95" customHeight="1" x14ac:dyDescent="0.35">
      <c r="A3" s="1190" t="s">
        <v>455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43.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83">
        <v>1</v>
      </c>
      <c r="B10" s="83">
        <v>2</v>
      </c>
      <c r="C10" s="83">
        <v>3</v>
      </c>
      <c r="D10" s="83">
        <v>4</v>
      </c>
      <c r="E10" s="84" t="s">
        <v>301</v>
      </c>
      <c r="F10" s="85" t="s">
        <v>302</v>
      </c>
      <c r="G10" s="85" t="s">
        <v>303</v>
      </c>
      <c r="H10" s="86"/>
    </row>
    <row r="11" spans="1:11" x14ac:dyDescent="0.35">
      <c r="A11" s="88">
        <v>1</v>
      </c>
      <c r="B11" s="89"/>
      <c r="C11" s="90"/>
      <c r="D11" s="90"/>
      <c r="E11" s="91">
        <f>C11*D11*12</f>
        <v>0</v>
      </c>
      <c r="F11" s="92"/>
      <c r="G11" s="93">
        <f>E11-F11</f>
        <v>0</v>
      </c>
    </row>
    <row r="12" spans="1:11" x14ac:dyDescent="0.35">
      <c r="A12" s="94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93">
        <f>SUM(F11:F11)</f>
        <v>0</v>
      </c>
      <c r="G12" s="93">
        <f>SUM(G11:G11)</f>
        <v>0</v>
      </c>
    </row>
    <row r="14" spans="1:11" s="35" customFormat="1" ht="23.25" customHeight="1" x14ac:dyDescent="0.3">
      <c r="A14" s="34" t="s">
        <v>671</v>
      </c>
      <c r="C14" s="36"/>
      <c r="E14" s="36" t="s">
        <v>1143</v>
      </c>
      <c r="F14" s="64"/>
      <c r="I14" s="98"/>
    </row>
    <row r="15" spans="1:11" s="66" customFormat="1" ht="13.2" x14ac:dyDescent="0.3">
      <c r="C15" s="67" t="s">
        <v>131</v>
      </c>
      <c r="E15" s="67" t="s">
        <v>132</v>
      </c>
      <c r="F15" s="68"/>
      <c r="I15" s="68"/>
    </row>
    <row r="16" spans="1:11" s="63" customFormat="1" ht="15.6" x14ac:dyDescent="0.3">
      <c r="F16" s="69"/>
      <c r="I16" s="69"/>
    </row>
    <row r="17" spans="1:9" s="35" customFormat="1" ht="23.25" customHeight="1" x14ac:dyDescent="0.3">
      <c r="A17" s="34" t="s">
        <v>133</v>
      </c>
      <c r="C17" s="36"/>
      <c r="E17" s="36" t="s">
        <v>1144</v>
      </c>
      <c r="F17" s="64"/>
      <c r="I17" s="98"/>
    </row>
    <row r="18" spans="1:9" s="66" customFormat="1" ht="13.2" x14ac:dyDescent="0.3">
      <c r="C18" s="67" t="s">
        <v>131</v>
      </c>
      <c r="E18" s="67" t="s">
        <v>132</v>
      </c>
      <c r="F18" s="68"/>
      <c r="I18" s="68"/>
    </row>
    <row r="63" ht="15" hidden="1" customHeight="1" x14ac:dyDescent="0.35"/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9">
    <tabColor theme="9" tint="0.59999389629810485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166600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1063</v>
      </c>
      <c r="C35" s="326"/>
      <c r="D35" s="273"/>
      <c r="E35" s="590"/>
      <c r="F35" s="273">
        <v>166600</v>
      </c>
      <c r="G35" s="772"/>
      <c r="H35" s="360"/>
      <c r="I35" s="360">
        <f t="shared" si="0"/>
        <v>166600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166600</v>
      </c>
      <c r="G44" s="801" t="s">
        <v>365</v>
      </c>
      <c r="H44" s="596">
        <f>H12+H18+H26+H33</f>
        <v>0</v>
      </c>
      <c r="I44" s="596">
        <f>SUM(I12:I43)</f>
        <v>166600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0">
    <tabColor theme="9" tint="0.59999389629810485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525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166600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1063</v>
      </c>
      <c r="C35" s="326"/>
      <c r="D35" s="273"/>
      <c r="E35" s="590"/>
      <c r="F35" s="273">
        <v>166600</v>
      </c>
      <c r="G35" s="772"/>
      <c r="H35" s="360"/>
      <c r="I35" s="360">
        <f t="shared" si="0"/>
        <v>166600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166600</v>
      </c>
      <c r="G44" s="801" t="s">
        <v>365</v>
      </c>
      <c r="H44" s="596">
        <f>H12+H18+H26+H33</f>
        <v>0</v>
      </c>
      <c r="I44" s="596">
        <f>SUM(I12:I43)</f>
        <v>166600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1">
    <tabColor theme="9" tint="0.59999389629810485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1023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166600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1063</v>
      </c>
      <c r="C35" s="326"/>
      <c r="D35" s="273"/>
      <c r="E35" s="590"/>
      <c r="F35" s="273">
        <v>166600</v>
      </c>
      <c r="G35" s="772"/>
      <c r="H35" s="360"/>
      <c r="I35" s="360">
        <f t="shared" si="0"/>
        <v>166600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166600</v>
      </c>
      <c r="G44" s="801" t="s">
        <v>365</v>
      </c>
      <c r="H44" s="596">
        <f>H12+H18+H26+H33</f>
        <v>0</v>
      </c>
      <c r="I44" s="596">
        <f>SUM(I12:I43)</f>
        <v>166600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2">
    <tabColor rgb="FFFABD8A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81650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729</v>
      </c>
      <c r="C35" s="326"/>
      <c r="D35" s="273"/>
      <c r="E35" s="590"/>
      <c r="F35" s="273">
        <v>81650</v>
      </c>
      <c r="G35" s="772"/>
      <c r="H35" s="360"/>
      <c r="I35" s="360">
        <f t="shared" si="0"/>
        <v>81650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81650</v>
      </c>
      <c r="G44" s="801" t="s">
        <v>365</v>
      </c>
      <c r="H44" s="596">
        <f>H12+H18+H26+H33</f>
        <v>0</v>
      </c>
      <c r="I44" s="596">
        <f>SUM(I12:I43)</f>
        <v>81650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3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525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101320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729</v>
      </c>
      <c r="C35" s="326"/>
      <c r="D35" s="273"/>
      <c r="E35" s="590"/>
      <c r="F35" s="273">
        <v>101320</v>
      </c>
      <c r="G35" s="772"/>
      <c r="H35" s="360"/>
      <c r="I35" s="360">
        <f t="shared" si="0"/>
        <v>101320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101320</v>
      </c>
      <c r="G44" s="801" t="s">
        <v>365</v>
      </c>
      <c r="H44" s="596">
        <f>H12+H18+H26+H33</f>
        <v>0</v>
      </c>
      <c r="I44" s="596">
        <f>SUM(I12:I43)</f>
        <v>101320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4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1023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99030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729</v>
      </c>
      <c r="C35" s="326"/>
      <c r="D35" s="273"/>
      <c r="E35" s="590"/>
      <c r="F35" s="273">
        <v>99030</v>
      </c>
      <c r="G35" s="772"/>
      <c r="H35" s="360"/>
      <c r="I35" s="360">
        <f t="shared" si="0"/>
        <v>99030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99030</v>
      </c>
      <c r="G44" s="801" t="s">
        <v>365</v>
      </c>
      <c r="H44" s="596">
        <f>H12+H18+H26+H33</f>
        <v>0</v>
      </c>
      <c r="I44" s="596">
        <f>SUM(I12:I43)</f>
        <v>99030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5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184940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1064</v>
      </c>
      <c r="C35" s="326"/>
      <c r="D35" s="273"/>
      <c r="E35" s="590"/>
      <c r="F35" s="273">
        <v>184940</v>
      </c>
      <c r="G35" s="772"/>
      <c r="H35" s="360"/>
      <c r="I35" s="360">
        <f t="shared" si="0"/>
        <v>184940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184940</v>
      </c>
      <c r="G44" s="801" t="s">
        <v>365</v>
      </c>
      <c r="H44" s="596">
        <f>H12+H18+H26+H33</f>
        <v>0</v>
      </c>
      <c r="I44" s="596">
        <f>SUM(I12:I43)</f>
        <v>184940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6">
    <tabColor rgb="FF99FFCC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0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90" x14ac:dyDescent="0.35">
      <c r="A35" s="310"/>
      <c r="B35" s="796" t="s">
        <v>1148</v>
      </c>
      <c r="C35" s="326"/>
      <c r="D35" s="273"/>
      <c r="E35" s="590"/>
      <c r="F35" s="273"/>
      <c r="G35" s="772"/>
      <c r="H35" s="360"/>
      <c r="I35" s="360">
        <f t="shared" si="0"/>
        <v>0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ht="126" x14ac:dyDescent="0.35">
      <c r="A43" s="310"/>
      <c r="B43" s="286" t="s">
        <v>1149</v>
      </c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0</v>
      </c>
      <c r="G44" s="801" t="s">
        <v>365</v>
      </c>
      <c r="H44" s="596">
        <f>H12+H18+H26+H33</f>
        <v>0</v>
      </c>
      <c r="I44" s="596">
        <f>SUM(I12:I43)</f>
        <v>0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7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55938.19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54" x14ac:dyDescent="0.35">
      <c r="A35" s="310"/>
      <c r="B35" s="796" t="s">
        <v>730</v>
      </c>
      <c r="C35" s="326"/>
      <c r="D35" s="273"/>
      <c r="E35" s="590"/>
      <c r="F35" s="273">
        <v>55938.19</v>
      </c>
      <c r="G35" s="772"/>
      <c r="H35" s="360"/>
      <c r="I35" s="360">
        <f t="shared" si="0"/>
        <v>55938.19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55938.19</v>
      </c>
      <c r="G44" s="801" t="s">
        <v>365</v>
      </c>
      <c r="H44" s="596">
        <f>H12+H18+H26+H33</f>
        <v>0</v>
      </c>
      <c r="I44" s="596">
        <f>SUM(I12:I43)</f>
        <v>55938.19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8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525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53250.02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54" x14ac:dyDescent="0.35">
      <c r="A35" s="310"/>
      <c r="B35" s="796" t="s">
        <v>730</v>
      </c>
      <c r="C35" s="326"/>
      <c r="D35" s="273"/>
      <c r="E35" s="590"/>
      <c r="F35" s="273">
        <v>53250.02</v>
      </c>
      <c r="G35" s="772"/>
      <c r="H35" s="360"/>
      <c r="I35" s="360">
        <f t="shared" si="0"/>
        <v>53250.02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53250.02</v>
      </c>
      <c r="G44" s="801" t="s">
        <v>365</v>
      </c>
      <c r="H44" s="596">
        <f>H12+H18+H26+H33</f>
        <v>0</v>
      </c>
      <c r="I44" s="596">
        <f>SUM(I12:I43)</f>
        <v>53250.02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B3CC82"/>
    <pageSetUpPr fitToPage="1"/>
  </sheetPr>
  <dimension ref="A1:K88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0" t="s">
        <v>456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27" customHeight="1" x14ac:dyDescent="0.35">
      <c r="A4" s="1183" t="s">
        <v>1145</v>
      </c>
      <c r="B4" s="1183"/>
      <c r="C4" s="1183"/>
      <c r="D4" s="1183"/>
      <c r="E4" s="1183"/>
      <c r="F4" s="1191"/>
      <c r="G4" s="1191"/>
      <c r="H4" s="1191"/>
      <c r="I4" s="1191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671</v>
      </c>
      <c r="C15" s="36"/>
      <c r="E15" s="36" t="s">
        <v>1143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36"/>
      <c r="E18" s="36" t="s">
        <v>1144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9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1023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54662.64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54" x14ac:dyDescent="0.35">
      <c r="A35" s="310"/>
      <c r="B35" s="796" t="s">
        <v>730</v>
      </c>
      <c r="C35" s="326"/>
      <c r="D35" s="273"/>
      <c r="E35" s="590"/>
      <c r="F35" s="273">
        <v>54662.64</v>
      </c>
      <c r="G35" s="772"/>
      <c r="H35" s="360"/>
      <c r="I35" s="360">
        <f t="shared" si="0"/>
        <v>54662.64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54662.64</v>
      </c>
      <c r="G44" s="801" t="s">
        <v>365</v>
      </c>
      <c r="H44" s="596">
        <f>H12+H18+H26+H33</f>
        <v>0</v>
      </c>
      <c r="I44" s="596">
        <f>SUM(I12:I43)</f>
        <v>54662.64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0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693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1410717.87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731</v>
      </c>
      <c r="C35" s="326"/>
      <c r="D35" s="273"/>
      <c r="E35" s="590"/>
      <c r="F35" s="273">
        <v>1410717.87</v>
      </c>
      <c r="G35" s="772"/>
      <c r="H35" s="360"/>
      <c r="I35" s="360">
        <f t="shared" si="0"/>
        <v>1410717.87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1410717.87</v>
      </c>
      <c r="G44" s="801" t="s">
        <v>365</v>
      </c>
      <c r="H44" s="596">
        <f>H12+H18+H26+H33</f>
        <v>0</v>
      </c>
      <c r="I44" s="596">
        <f>SUM(I12:I43)</f>
        <v>1410717.87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1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525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693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1342902.03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731</v>
      </c>
      <c r="C35" s="326"/>
      <c r="D35" s="273"/>
      <c r="E35" s="590"/>
      <c r="F35" s="273">
        <v>1342902.03</v>
      </c>
      <c r="G35" s="772"/>
      <c r="H35" s="360"/>
      <c r="I35" s="360">
        <f t="shared" si="0"/>
        <v>1342902.03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1342902.03</v>
      </c>
      <c r="G44" s="801" t="s">
        <v>365</v>
      </c>
      <c r="H44" s="596">
        <f>H12+H18+H26+H33</f>
        <v>0</v>
      </c>
      <c r="I44" s="596">
        <f>SUM(I12:I43)</f>
        <v>1342902.03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2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1023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693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1378522.7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731</v>
      </c>
      <c r="C35" s="326"/>
      <c r="D35" s="273"/>
      <c r="E35" s="590"/>
      <c r="F35" s="273">
        <v>1378522.7</v>
      </c>
      <c r="G35" s="772"/>
      <c r="H35" s="360"/>
      <c r="I35" s="360">
        <f t="shared" si="0"/>
        <v>1378522.7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1378522.7</v>
      </c>
      <c r="G44" s="801" t="s">
        <v>365</v>
      </c>
      <c r="H44" s="596">
        <f>H12+H18+H26+H33</f>
        <v>0</v>
      </c>
      <c r="I44" s="596">
        <f>SUM(I12:I43)</f>
        <v>1378522.7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3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397894.62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731</v>
      </c>
      <c r="C35" s="326"/>
      <c r="D35" s="273"/>
      <c r="E35" s="590"/>
      <c r="F35" s="273">
        <v>397894.62</v>
      </c>
      <c r="G35" s="772"/>
      <c r="H35" s="360"/>
      <c r="I35" s="360">
        <f t="shared" si="0"/>
        <v>397894.62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397894.62</v>
      </c>
      <c r="G44" s="801" t="s">
        <v>365</v>
      </c>
      <c r="H44" s="596">
        <f>H12+H18+H26+H33</f>
        <v>0</v>
      </c>
      <c r="I44" s="596">
        <f>SUM(I12:I43)</f>
        <v>397894.62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4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525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378765.95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731</v>
      </c>
      <c r="C35" s="326"/>
      <c r="D35" s="273"/>
      <c r="E35" s="590"/>
      <c r="F35" s="273">
        <v>378765.95</v>
      </c>
      <c r="G35" s="772"/>
      <c r="H35" s="360"/>
      <c r="I35" s="360">
        <f t="shared" si="0"/>
        <v>378765.95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378765.95</v>
      </c>
      <c r="G44" s="801" t="s">
        <v>365</v>
      </c>
      <c r="H44" s="596">
        <f>H12+H18+H26+H33</f>
        <v>0</v>
      </c>
      <c r="I44" s="596">
        <f>SUM(I12:I43)</f>
        <v>378765.95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5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1023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2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388814.18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96" t="s">
        <v>731</v>
      </c>
      <c r="C35" s="326"/>
      <c r="D35" s="273"/>
      <c r="E35" s="590"/>
      <c r="F35" s="273">
        <v>388814.18</v>
      </c>
      <c r="G35" s="772"/>
      <c r="H35" s="360"/>
      <c r="I35" s="360">
        <f t="shared" si="0"/>
        <v>388814.18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388814.18</v>
      </c>
      <c r="G44" s="801" t="s">
        <v>365</v>
      </c>
      <c r="H44" s="596">
        <f>H12+H18+H26+H33</f>
        <v>0</v>
      </c>
      <c r="I44" s="596">
        <f>SUM(I12:I43)</f>
        <v>388814.18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6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3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102408.71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54" x14ac:dyDescent="0.35">
      <c r="A35" s="310"/>
      <c r="B35" s="796" t="s">
        <v>1150</v>
      </c>
      <c r="C35" s="326"/>
      <c r="D35" s="273"/>
      <c r="E35" s="590"/>
      <c r="F35" s="273">
        <v>102173.89</v>
      </c>
      <c r="G35" s="772"/>
      <c r="H35" s="360"/>
      <c r="I35" s="360">
        <f t="shared" si="0"/>
        <v>102173.89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 t="s">
        <v>1060</v>
      </c>
      <c r="C43" s="326"/>
      <c r="D43" s="273"/>
      <c r="E43" s="326"/>
      <c r="F43" s="273">
        <v>234.82</v>
      </c>
      <c r="G43" s="360"/>
      <c r="H43" s="360"/>
      <c r="I43" s="360">
        <f t="shared" si="0"/>
        <v>234.82</v>
      </c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102408.71</v>
      </c>
      <c r="G44" s="801" t="s">
        <v>365</v>
      </c>
      <c r="H44" s="596">
        <f>H12+H18+H26+H33</f>
        <v>0</v>
      </c>
      <c r="I44" s="596">
        <f>SUM(I12:I43)</f>
        <v>102408.71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7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525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3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100383.48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54" x14ac:dyDescent="0.35">
      <c r="A35" s="310"/>
      <c r="B35" s="796" t="s">
        <v>1150</v>
      </c>
      <c r="C35" s="326"/>
      <c r="D35" s="273"/>
      <c r="E35" s="590"/>
      <c r="F35" s="273">
        <v>100153.3</v>
      </c>
      <c r="G35" s="772"/>
      <c r="H35" s="360"/>
      <c r="I35" s="360">
        <f t="shared" si="0"/>
        <v>100153.3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 t="s">
        <v>1060</v>
      </c>
      <c r="C43" s="326"/>
      <c r="D43" s="273"/>
      <c r="E43" s="326"/>
      <c r="F43" s="273">
        <v>230.18</v>
      </c>
      <c r="G43" s="360"/>
      <c r="H43" s="360"/>
      <c r="I43" s="360">
        <f t="shared" si="0"/>
        <v>230.18</v>
      </c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100383.48</v>
      </c>
      <c r="G44" s="801" t="s">
        <v>365</v>
      </c>
      <c r="H44" s="596">
        <f>H12+H18+H26+H33</f>
        <v>0</v>
      </c>
      <c r="I44" s="596">
        <f>SUM(I12:I43)</f>
        <v>100383.48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8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1023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3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99774.51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54" x14ac:dyDescent="0.35">
      <c r="A35" s="310"/>
      <c r="B35" s="796" t="s">
        <v>1150</v>
      </c>
      <c r="C35" s="326"/>
      <c r="D35" s="273"/>
      <c r="E35" s="590"/>
      <c r="F35" s="273">
        <v>99545.73</v>
      </c>
      <c r="G35" s="772"/>
      <c r="H35" s="360"/>
      <c r="I35" s="360">
        <f t="shared" si="0"/>
        <v>99545.73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 t="s">
        <v>1060</v>
      </c>
      <c r="C43" s="326"/>
      <c r="D43" s="273"/>
      <c r="E43" s="326"/>
      <c r="F43" s="273">
        <v>228.78</v>
      </c>
      <c r="G43" s="360"/>
      <c r="H43" s="360"/>
      <c r="I43" s="360">
        <f t="shared" si="0"/>
        <v>228.78</v>
      </c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99774.51</v>
      </c>
      <c r="G44" s="801" t="s">
        <v>365</v>
      </c>
      <c r="H44" s="596">
        <f>H12+H18+H26+H33</f>
        <v>0</v>
      </c>
      <c r="I44" s="596">
        <f>SUM(I12:I43)</f>
        <v>99774.51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0" t="s">
        <v>521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27" customHeight="1" x14ac:dyDescent="0.35">
      <c r="A4" s="1183" t="s">
        <v>1145</v>
      </c>
      <c r="B4" s="1183"/>
      <c r="C4" s="1183"/>
      <c r="D4" s="1183"/>
      <c r="E4" s="1183"/>
      <c r="F4" s="1191"/>
      <c r="G4" s="1191"/>
      <c r="H4" s="1191"/>
      <c r="I4" s="1191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671</v>
      </c>
      <c r="C15" s="36"/>
      <c r="E15" s="36" t="s">
        <v>1143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36"/>
      <c r="E18" s="36" t="s">
        <v>1144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9">
    <tabColor rgb="FF99FFCC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3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238949.2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54" x14ac:dyDescent="0.35">
      <c r="A35" s="310"/>
      <c r="B35" s="796" t="s">
        <v>1150</v>
      </c>
      <c r="C35" s="326"/>
      <c r="D35" s="273"/>
      <c r="E35" s="590"/>
      <c r="F35" s="273">
        <v>238401.29</v>
      </c>
      <c r="G35" s="772"/>
      <c r="H35" s="360"/>
      <c r="I35" s="360">
        <f t="shared" si="0"/>
        <v>238401.29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 t="s">
        <v>1060</v>
      </c>
      <c r="C43" s="326"/>
      <c r="D43" s="273"/>
      <c r="E43" s="326"/>
      <c r="F43" s="273">
        <v>547.91</v>
      </c>
      <c r="G43" s="360"/>
      <c r="H43" s="360"/>
      <c r="I43" s="360">
        <f t="shared" si="0"/>
        <v>547.91</v>
      </c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238949.2</v>
      </c>
      <c r="G44" s="801" t="s">
        <v>365</v>
      </c>
      <c r="H44" s="596">
        <f>H12+H18+H26+H33</f>
        <v>0</v>
      </c>
      <c r="I44" s="596">
        <f>SUM(I12:I43)</f>
        <v>238949.2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0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525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3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234225.43999999997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54" x14ac:dyDescent="0.35">
      <c r="A35" s="310"/>
      <c r="B35" s="796" t="s">
        <v>1150</v>
      </c>
      <c r="C35" s="326"/>
      <c r="D35" s="273"/>
      <c r="E35" s="590"/>
      <c r="F35" s="273">
        <v>233688.36</v>
      </c>
      <c r="G35" s="772"/>
      <c r="H35" s="360"/>
      <c r="I35" s="360">
        <f t="shared" si="0"/>
        <v>233688.36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 t="s">
        <v>1060</v>
      </c>
      <c r="C43" s="326"/>
      <c r="D43" s="273"/>
      <c r="E43" s="326"/>
      <c r="F43" s="273">
        <v>537.08000000000004</v>
      </c>
      <c r="G43" s="360"/>
      <c r="H43" s="360"/>
      <c r="I43" s="360">
        <f t="shared" si="0"/>
        <v>537.08000000000004</v>
      </c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234225.43999999997</v>
      </c>
      <c r="G44" s="801" t="s">
        <v>365</v>
      </c>
      <c r="H44" s="596">
        <f>H12+H18+H26+H33</f>
        <v>0</v>
      </c>
      <c r="I44" s="596">
        <f>SUM(I12:I43)</f>
        <v>234225.43999999997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1">
    <pageSetUpPr fitToPage="1"/>
  </sheetPr>
  <dimension ref="A1:K54"/>
  <sheetViews>
    <sheetView zoomScale="80" zoomScaleNormal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1023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53" t="s">
        <v>282</v>
      </c>
      <c r="B9" s="1253" t="s">
        <v>297</v>
      </c>
      <c r="C9" s="1257" t="s">
        <v>366</v>
      </c>
      <c r="D9" s="1258"/>
      <c r="E9" s="1259" t="s">
        <v>367</v>
      </c>
      <c r="F9" s="1258"/>
    </row>
    <row r="10" spans="1:11" ht="36" x14ac:dyDescent="0.35">
      <c r="A10" s="1269"/>
      <c r="B10" s="1269"/>
      <c r="C10" s="821" t="s">
        <v>375</v>
      </c>
      <c r="D10" s="822" t="s">
        <v>376</v>
      </c>
      <c r="E10" s="822" t="s">
        <v>375</v>
      </c>
      <c r="F10" s="822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3" si="0">F13-H13</f>
        <v>0</v>
      </c>
    </row>
    <row r="14" spans="1:11" hidden="1" x14ac:dyDescent="0.35">
      <c r="A14" s="781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232801.87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54" x14ac:dyDescent="0.35">
      <c r="A35" s="310"/>
      <c r="B35" s="796" t="s">
        <v>1151</v>
      </c>
      <c r="C35" s="326"/>
      <c r="D35" s="273"/>
      <c r="E35" s="590"/>
      <c r="F35" s="273">
        <v>232268.05</v>
      </c>
      <c r="G35" s="772"/>
      <c r="H35" s="360"/>
      <c r="I35" s="360">
        <f t="shared" si="0"/>
        <v>232268.05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 t="s">
        <v>1060</v>
      </c>
      <c r="C43" s="326"/>
      <c r="D43" s="273"/>
      <c r="E43" s="326"/>
      <c r="F43" s="273">
        <v>533.82000000000005</v>
      </c>
      <c r="G43" s="360"/>
      <c r="H43" s="360"/>
      <c r="I43" s="360">
        <f t="shared" si="0"/>
        <v>533.82000000000005</v>
      </c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232801.87</v>
      </c>
      <c r="G44" s="801" t="s">
        <v>365</v>
      </c>
      <c r="H44" s="596">
        <f>H12+H18+H26+H33</f>
        <v>0</v>
      </c>
      <c r="I44" s="596">
        <f>SUM(I12:I43)</f>
        <v>232801.87</v>
      </c>
    </row>
    <row r="47" spans="1:10" x14ac:dyDescent="0.3">
      <c r="A47" s="34" t="s">
        <v>671</v>
      </c>
      <c r="B47" s="35"/>
      <c r="C47" s="35"/>
      <c r="D47" s="732"/>
      <c r="E47" s="35"/>
      <c r="F47" s="732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820" t="s">
        <v>131</v>
      </c>
      <c r="E48" s="66"/>
      <c r="F48" s="820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32"/>
      <c r="E50" s="35"/>
      <c r="F50" s="732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820" t="s">
        <v>131</v>
      </c>
      <c r="E51" s="66"/>
      <c r="F51" s="820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2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/>
    </row>
    <row r="3" spans="1:11" ht="20.399999999999999" customHeight="1" x14ac:dyDescent="0.35">
      <c r="A3" s="1270" t="s">
        <v>1065</v>
      </c>
      <c r="B3" s="1270"/>
      <c r="C3" s="1270"/>
      <c r="D3" s="1270"/>
      <c r="E3" s="1270"/>
      <c r="F3" s="127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 x14ac:dyDescent="0.35">
      <c r="A8" s="804" t="s">
        <v>282</v>
      </c>
      <c r="B8" s="804" t="s">
        <v>297</v>
      </c>
      <c r="C8" s="805" t="s">
        <v>298</v>
      </c>
      <c r="D8" s="805" t="s">
        <v>299</v>
      </c>
      <c r="E8" s="806" t="s">
        <v>300</v>
      </c>
      <c r="F8" s="73"/>
      <c r="G8" s="73"/>
      <c r="H8" s="74"/>
    </row>
    <row r="9" spans="1:11" s="87" customFormat="1" ht="24.75" customHeight="1" x14ac:dyDescent="0.35">
      <c r="A9" s="807">
        <v>1</v>
      </c>
      <c r="B9" s="807">
        <v>2</v>
      </c>
      <c r="C9" s="807">
        <v>3</v>
      </c>
      <c r="D9" s="807">
        <v>4</v>
      </c>
      <c r="E9" s="808" t="s">
        <v>301</v>
      </c>
      <c r="F9" s="809" t="s">
        <v>302</v>
      </c>
      <c r="G9" s="809" t="s">
        <v>303</v>
      </c>
      <c r="H9" s="74"/>
      <c r="I9" s="1"/>
    </row>
    <row r="10" spans="1:11" s="1" customFormat="1" ht="136.5" customHeight="1" x14ac:dyDescent="0.35">
      <c r="A10" s="810">
        <v>1</v>
      </c>
      <c r="B10" s="811" t="s">
        <v>1152</v>
      </c>
      <c r="C10" s="812"/>
      <c r="D10" s="812"/>
      <c r="E10" s="813">
        <v>46964.67</v>
      </c>
      <c r="F10" s="74"/>
      <c r="G10" s="809">
        <f>E10-F10</f>
        <v>46964.67</v>
      </c>
      <c r="H10" s="74"/>
    </row>
    <row r="11" spans="1:11" s="1" customFormat="1" ht="15" hidden="1" customHeight="1" x14ac:dyDescent="0.35">
      <c r="A11" s="810"/>
      <c r="B11" s="814"/>
      <c r="C11" s="812"/>
      <c r="D11" s="812"/>
      <c r="E11" s="263"/>
      <c r="F11" s="74"/>
      <c r="G11" s="815"/>
      <c r="H11" s="74"/>
    </row>
    <row r="12" spans="1:11" s="1" customFormat="1" x14ac:dyDescent="0.35">
      <c r="A12" s="816"/>
      <c r="B12" s="817" t="s">
        <v>295</v>
      </c>
      <c r="C12" s="818" t="s">
        <v>305</v>
      </c>
      <c r="D12" s="818" t="s">
        <v>305</v>
      </c>
      <c r="E12" s="819">
        <f>SUM(E10:E10)</f>
        <v>46964.67</v>
      </c>
      <c r="F12" s="815">
        <f>SUM(F10:F10)</f>
        <v>0</v>
      </c>
      <c r="G12" s="815">
        <f>SUM(G10:G10)</f>
        <v>46964.67</v>
      </c>
      <c r="H12" s="74"/>
    </row>
    <row r="15" spans="1:11" x14ac:dyDescent="0.3">
      <c r="A15" s="34" t="s">
        <v>671</v>
      </c>
      <c r="B15" s="35"/>
      <c r="C15" s="732"/>
      <c r="D15" s="64"/>
      <c r="E15" s="732" t="s">
        <v>1143</v>
      </c>
      <c r="F15" s="64"/>
      <c r="G15" s="35"/>
      <c r="H15" s="35"/>
      <c r="I15" s="98"/>
      <c r="J15" s="249"/>
    </row>
    <row r="16" spans="1:11" ht="14.4" x14ac:dyDescent="0.3">
      <c r="A16" s="66"/>
      <c r="B16" s="66"/>
      <c r="C16" s="820" t="s">
        <v>131</v>
      </c>
      <c r="D16" s="356"/>
      <c r="E16" s="820" t="s">
        <v>132</v>
      </c>
      <c r="F16" s="356"/>
      <c r="G16" s="66"/>
      <c r="H16" s="66"/>
      <c r="I16" s="68"/>
      <c r="J16" s="249"/>
    </row>
    <row r="17" spans="1:10" ht="15.6" x14ac:dyDescent="0.3">
      <c r="A17" s="63"/>
      <c r="B17" s="63"/>
      <c r="C17" s="63"/>
      <c r="D17" s="69"/>
      <c r="E17" s="63"/>
      <c r="F17" s="69"/>
      <c r="G17" s="63"/>
      <c r="H17" s="63"/>
      <c r="I17" s="69"/>
      <c r="J17" s="249"/>
    </row>
    <row r="18" spans="1:10" x14ac:dyDescent="0.3">
      <c r="A18" s="34" t="s">
        <v>133</v>
      </c>
      <c r="B18" s="35"/>
      <c r="C18" s="732"/>
      <c r="D18" s="64"/>
      <c r="E18" s="732" t="s">
        <v>1144</v>
      </c>
      <c r="F18" s="64"/>
      <c r="G18" s="35"/>
      <c r="H18" s="35"/>
      <c r="I18" s="98"/>
      <c r="J18" s="249"/>
    </row>
    <row r="19" spans="1:10" ht="14.4" x14ac:dyDescent="0.3">
      <c r="A19" s="66"/>
      <c r="B19" s="66"/>
      <c r="C19" s="820" t="s">
        <v>131</v>
      </c>
      <c r="D19" s="356"/>
      <c r="E19" s="820" t="s">
        <v>132</v>
      </c>
      <c r="F19" s="356"/>
      <c r="G19" s="66"/>
      <c r="H19" s="66"/>
      <c r="I19" s="68"/>
      <c r="J19" s="249"/>
    </row>
    <row r="20" spans="1:10" x14ac:dyDescent="0.35">
      <c r="A20" s="1"/>
      <c r="B20" s="1"/>
      <c r="C20" s="1"/>
      <c r="D20" s="1"/>
      <c r="E20" s="1"/>
      <c r="F20" s="1"/>
      <c r="G20" s="598"/>
      <c r="H20" s="598"/>
      <c r="I20" s="598"/>
    </row>
    <row r="22" spans="1:10" ht="21" x14ac:dyDescent="0.4">
      <c r="B22" s="583"/>
    </row>
    <row r="47" spans="6:6" x14ac:dyDescent="0.35">
      <c r="F47" s="732" t="s">
        <v>1062</v>
      </c>
    </row>
    <row r="48" spans="6:6" x14ac:dyDescent="0.35">
      <c r="F48" s="820" t="s">
        <v>132</v>
      </c>
    </row>
    <row r="49" spans="6:6" x14ac:dyDescent="0.35">
      <c r="F49" s="63"/>
    </row>
    <row r="50" spans="6:6" x14ac:dyDescent="0.35">
      <c r="F50" s="732" t="s">
        <v>1061</v>
      </c>
    </row>
    <row r="51" spans="6:6" x14ac:dyDescent="0.35">
      <c r="F51" s="82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3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/>
    </row>
    <row r="3" spans="1:11" ht="20.399999999999999" customHeight="1" x14ac:dyDescent="0.35">
      <c r="A3" s="1270" t="s">
        <v>1153</v>
      </c>
      <c r="B3" s="1270"/>
      <c r="C3" s="1270"/>
      <c r="D3" s="1270"/>
      <c r="E3" s="1270"/>
      <c r="F3" s="127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 x14ac:dyDescent="0.35">
      <c r="A8" s="804" t="s">
        <v>282</v>
      </c>
      <c r="B8" s="804" t="s">
        <v>297</v>
      </c>
      <c r="C8" s="805" t="s">
        <v>298</v>
      </c>
      <c r="D8" s="805" t="s">
        <v>299</v>
      </c>
      <c r="E8" s="806" t="s">
        <v>300</v>
      </c>
      <c r="F8" s="73"/>
      <c r="G8" s="73"/>
      <c r="H8" s="74"/>
    </row>
    <row r="9" spans="1:11" s="87" customFormat="1" ht="24.75" customHeight="1" x14ac:dyDescent="0.35">
      <c r="A9" s="807">
        <v>1</v>
      </c>
      <c r="B9" s="807">
        <v>2</v>
      </c>
      <c r="C9" s="807">
        <v>3</v>
      </c>
      <c r="D9" s="807">
        <v>4</v>
      </c>
      <c r="E9" s="808" t="s">
        <v>301</v>
      </c>
      <c r="F9" s="809" t="s">
        <v>302</v>
      </c>
      <c r="G9" s="809" t="s">
        <v>303</v>
      </c>
      <c r="H9" s="74"/>
      <c r="I9" s="1"/>
    </row>
    <row r="10" spans="1:11" s="1" customFormat="1" ht="96.75" customHeight="1" x14ac:dyDescent="0.35">
      <c r="A10" s="810">
        <v>1</v>
      </c>
      <c r="B10" s="811" t="s">
        <v>1152</v>
      </c>
      <c r="C10" s="812"/>
      <c r="D10" s="812"/>
      <c r="E10" s="813">
        <v>46035.9</v>
      </c>
      <c r="F10" s="74"/>
      <c r="G10" s="809">
        <f>E10-F10</f>
        <v>46035.9</v>
      </c>
      <c r="H10" s="74"/>
    </row>
    <row r="11" spans="1:11" s="1" customFormat="1" ht="15" hidden="1" customHeight="1" x14ac:dyDescent="0.35">
      <c r="A11" s="810"/>
      <c r="B11" s="814"/>
      <c r="C11" s="812"/>
      <c r="D11" s="812"/>
      <c r="E11" s="263"/>
      <c r="F11" s="74"/>
      <c r="G11" s="815"/>
      <c r="H11" s="74"/>
    </row>
    <row r="12" spans="1:11" s="1" customFormat="1" x14ac:dyDescent="0.35">
      <c r="A12" s="816"/>
      <c r="B12" s="817" t="s">
        <v>295</v>
      </c>
      <c r="C12" s="818" t="s">
        <v>305</v>
      </c>
      <c r="D12" s="818" t="s">
        <v>305</v>
      </c>
      <c r="E12" s="819">
        <f>SUM(E10:E10)</f>
        <v>46035.9</v>
      </c>
      <c r="F12" s="815">
        <f>SUM(F10:F10)</f>
        <v>0</v>
      </c>
      <c r="G12" s="815">
        <f>SUM(G10:G10)</f>
        <v>46035.9</v>
      </c>
      <c r="H12" s="74"/>
    </row>
    <row r="15" spans="1:11" x14ac:dyDescent="0.3">
      <c r="A15" s="34" t="s">
        <v>671</v>
      </c>
      <c r="B15" s="35"/>
      <c r="C15" s="732"/>
      <c r="D15" s="64"/>
      <c r="E15" s="732" t="s">
        <v>1143</v>
      </c>
      <c r="F15" s="64"/>
      <c r="G15" s="35"/>
      <c r="H15" s="35"/>
      <c r="I15" s="98"/>
      <c r="J15" s="249"/>
    </row>
    <row r="16" spans="1:11" ht="14.4" x14ac:dyDescent="0.3">
      <c r="A16" s="66"/>
      <c r="B16" s="66"/>
      <c r="C16" s="820" t="s">
        <v>131</v>
      </c>
      <c r="D16" s="356"/>
      <c r="E16" s="820" t="s">
        <v>132</v>
      </c>
      <c r="F16" s="356"/>
      <c r="G16" s="66"/>
      <c r="H16" s="66"/>
      <c r="I16" s="68"/>
      <c r="J16" s="249"/>
    </row>
    <row r="17" spans="1:10" ht="15.6" x14ac:dyDescent="0.3">
      <c r="A17" s="63"/>
      <c r="B17" s="63"/>
      <c r="C17" s="63"/>
      <c r="D17" s="69"/>
      <c r="E17" s="63"/>
      <c r="F17" s="69"/>
      <c r="G17" s="63"/>
      <c r="H17" s="63"/>
      <c r="I17" s="69"/>
      <c r="J17" s="249"/>
    </row>
    <row r="18" spans="1:10" x14ac:dyDescent="0.3">
      <c r="A18" s="34" t="s">
        <v>133</v>
      </c>
      <c r="B18" s="35"/>
      <c r="C18" s="732"/>
      <c r="D18" s="64"/>
      <c r="E18" s="732" t="s">
        <v>1144</v>
      </c>
      <c r="F18" s="64"/>
      <c r="G18" s="35"/>
      <c r="H18" s="35"/>
      <c r="I18" s="98"/>
      <c r="J18" s="249"/>
    </row>
    <row r="19" spans="1:10" ht="14.4" x14ac:dyDescent="0.3">
      <c r="A19" s="66"/>
      <c r="B19" s="66"/>
      <c r="C19" s="820" t="s">
        <v>131</v>
      </c>
      <c r="D19" s="356"/>
      <c r="E19" s="820" t="s">
        <v>132</v>
      </c>
      <c r="F19" s="356"/>
      <c r="G19" s="66"/>
      <c r="H19" s="66"/>
      <c r="I19" s="68"/>
      <c r="J19" s="249"/>
    </row>
    <row r="20" spans="1:10" x14ac:dyDescent="0.35">
      <c r="A20" s="1"/>
      <c r="B20" s="1"/>
      <c r="C20" s="1"/>
      <c r="D20" s="1"/>
      <c r="E20" s="1"/>
      <c r="F20" s="1"/>
      <c r="G20" s="598"/>
      <c r="H20" s="598"/>
      <c r="I20" s="598"/>
    </row>
    <row r="22" spans="1:10" ht="21" x14ac:dyDescent="0.4">
      <c r="B22" s="583"/>
    </row>
    <row r="47" spans="6:6" x14ac:dyDescent="0.35">
      <c r="F47" s="732" t="s">
        <v>1062</v>
      </c>
    </row>
    <row r="48" spans="6:6" x14ac:dyDescent="0.35">
      <c r="F48" s="820" t="s">
        <v>132</v>
      </c>
    </row>
    <row r="49" spans="6:6" x14ac:dyDescent="0.35">
      <c r="F49" s="63"/>
    </row>
    <row r="50" spans="6:6" x14ac:dyDescent="0.35">
      <c r="F50" s="732" t="s">
        <v>1061</v>
      </c>
    </row>
    <row r="51" spans="6:6" x14ac:dyDescent="0.35">
      <c r="F51" s="82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4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/>
    </row>
    <row r="3" spans="1:11" ht="20.399999999999999" customHeight="1" x14ac:dyDescent="0.35">
      <c r="A3" s="1270" t="s">
        <v>1154</v>
      </c>
      <c r="B3" s="1270"/>
      <c r="C3" s="1270"/>
      <c r="D3" s="1270"/>
      <c r="E3" s="1270"/>
      <c r="F3" s="127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 x14ac:dyDescent="0.35">
      <c r="A8" s="804" t="s">
        <v>282</v>
      </c>
      <c r="B8" s="804" t="s">
        <v>297</v>
      </c>
      <c r="C8" s="805" t="s">
        <v>298</v>
      </c>
      <c r="D8" s="805" t="s">
        <v>299</v>
      </c>
      <c r="E8" s="806" t="s">
        <v>300</v>
      </c>
      <c r="F8" s="73"/>
      <c r="G8" s="73"/>
      <c r="H8" s="74"/>
    </row>
    <row r="9" spans="1:11" s="87" customFormat="1" ht="24.75" customHeight="1" x14ac:dyDescent="0.35">
      <c r="A9" s="807">
        <v>1</v>
      </c>
      <c r="B9" s="807">
        <v>2</v>
      </c>
      <c r="C9" s="807">
        <v>3</v>
      </c>
      <c r="D9" s="807">
        <v>4</v>
      </c>
      <c r="E9" s="808" t="s">
        <v>301</v>
      </c>
      <c r="F9" s="809" t="s">
        <v>302</v>
      </c>
      <c r="G9" s="809" t="s">
        <v>303</v>
      </c>
      <c r="H9" s="74"/>
      <c r="I9" s="1"/>
    </row>
    <row r="10" spans="1:11" s="1" customFormat="1" ht="99.75" customHeight="1" x14ac:dyDescent="0.35">
      <c r="A10" s="810">
        <v>1</v>
      </c>
      <c r="B10" s="811" t="s">
        <v>1152</v>
      </c>
      <c r="C10" s="812"/>
      <c r="D10" s="812"/>
      <c r="E10" s="813">
        <v>45756.63</v>
      </c>
      <c r="F10" s="74"/>
      <c r="G10" s="809">
        <f>E10-F10</f>
        <v>45756.63</v>
      </c>
      <c r="H10" s="74"/>
    </row>
    <row r="11" spans="1:11" s="1" customFormat="1" ht="15" hidden="1" customHeight="1" x14ac:dyDescent="0.35">
      <c r="A11" s="810"/>
      <c r="B11" s="814"/>
      <c r="C11" s="812"/>
      <c r="D11" s="812"/>
      <c r="E11" s="263"/>
      <c r="F11" s="74"/>
      <c r="G11" s="815"/>
      <c r="H11" s="74"/>
    </row>
    <row r="12" spans="1:11" s="1" customFormat="1" x14ac:dyDescent="0.35">
      <c r="A12" s="816"/>
      <c r="B12" s="817" t="s">
        <v>295</v>
      </c>
      <c r="C12" s="818" t="s">
        <v>305</v>
      </c>
      <c r="D12" s="818" t="s">
        <v>305</v>
      </c>
      <c r="E12" s="819">
        <f>SUM(E10:E10)</f>
        <v>45756.63</v>
      </c>
      <c r="F12" s="815">
        <f>SUM(F10:F10)</f>
        <v>0</v>
      </c>
      <c r="G12" s="815">
        <f>SUM(G10:G10)</f>
        <v>45756.63</v>
      </c>
      <c r="H12" s="74"/>
    </row>
    <row r="15" spans="1:11" x14ac:dyDescent="0.3">
      <c r="A15" s="34" t="s">
        <v>671</v>
      </c>
      <c r="B15" s="35"/>
      <c r="C15" s="732"/>
      <c r="D15" s="64"/>
      <c r="E15" s="732" t="s">
        <v>1143</v>
      </c>
      <c r="F15" s="64"/>
      <c r="G15" s="35"/>
      <c r="H15" s="35"/>
      <c r="I15" s="98"/>
      <c r="J15" s="249"/>
    </row>
    <row r="16" spans="1:11" ht="14.4" x14ac:dyDescent="0.3">
      <c r="A16" s="66"/>
      <c r="B16" s="66"/>
      <c r="C16" s="820" t="s">
        <v>131</v>
      </c>
      <c r="D16" s="356"/>
      <c r="E16" s="820" t="s">
        <v>132</v>
      </c>
      <c r="F16" s="356"/>
      <c r="G16" s="66"/>
      <c r="H16" s="66"/>
      <c r="I16" s="68"/>
      <c r="J16" s="249"/>
    </row>
    <row r="17" spans="1:10" ht="15.6" x14ac:dyDescent="0.3">
      <c r="A17" s="63"/>
      <c r="B17" s="63"/>
      <c r="C17" s="63"/>
      <c r="D17" s="69"/>
      <c r="E17" s="63"/>
      <c r="F17" s="69"/>
      <c r="G17" s="63"/>
      <c r="H17" s="63"/>
      <c r="I17" s="69"/>
      <c r="J17" s="249"/>
    </row>
    <row r="18" spans="1:10" x14ac:dyDescent="0.3">
      <c r="A18" s="34" t="s">
        <v>133</v>
      </c>
      <c r="B18" s="35"/>
      <c r="C18" s="732"/>
      <c r="D18" s="64"/>
      <c r="E18" s="732" t="s">
        <v>1144</v>
      </c>
      <c r="F18" s="64"/>
      <c r="G18" s="35"/>
      <c r="H18" s="35"/>
      <c r="I18" s="98"/>
      <c r="J18" s="249"/>
    </row>
    <row r="19" spans="1:10" ht="14.4" x14ac:dyDescent="0.3">
      <c r="A19" s="66"/>
      <c r="B19" s="66"/>
      <c r="C19" s="820" t="s">
        <v>131</v>
      </c>
      <c r="D19" s="356"/>
      <c r="E19" s="820" t="s">
        <v>132</v>
      </c>
      <c r="F19" s="356"/>
      <c r="G19" s="66"/>
      <c r="H19" s="66"/>
      <c r="I19" s="68"/>
      <c r="J19" s="249"/>
    </row>
    <row r="20" spans="1:10" x14ac:dyDescent="0.35">
      <c r="A20" s="1"/>
      <c r="B20" s="1"/>
      <c r="C20" s="1"/>
      <c r="D20" s="1"/>
      <c r="E20" s="1"/>
      <c r="F20" s="1"/>
      <c r="G20" s="598"/>
      <c r="H20" s="598"/>
      <c r="I20" s="598"/>
    </row>
    <row r="22" spans="1:10" ht="21" x14ac:dyDescent="0.4">
      <c r="B22" s="583"/>
    </row>
    <row r="47" spans="6:6" x14ac:dyDescent="0.35">
      <c r="F47" s="732" t="s">
        <v>1062</v>
      </c>
    </row>
    <row r="48" spans="6:6" x14ac:dyDescent="0.35">
      <c r="F48" s="820" t="s">
        <v>132</v>
      </c>
    </row>
    <row r="49" spans="6:6" x14ac:dyDescent="0.35">
      <c r="F49" s="63"/>
    </row>
    <row r="50" spans="6:6" x14ac:dyDescent="0.35">
      <c r="F50" s="732" t="s">
        <v>1061</v>
      </c>
    </row>
    <row r="51" spans="6:6" x14ac:dyDescent="0.35">
      <c r="F51" s="82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5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/>
    </row>
    <row r="3" spans="1:11" ht="20.399999999999999" customHeight="1" x14ac:dyDescent="0.35">
      <c r="A3" s="1270" t="s">
        <v>1065</v>
      </c>
      <c r="B3" s="1270"/>
      <c r="C3" s="1270"/>
      <c r="D3" s="1270"/>
      <c r="E3" s="1270"/>
      <c r="F3" s="127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891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 x14ac:dyDescent="0.35">
      <c r="A8" s="804" t="s">
        <v>282</v>
      </c>
      <c r="B8" s="804" t="s">
        <v>297</v>
      </c>
      <c r="C8" s="805" t="s">
        <v>298</v>
      </c>
      <c r="D8" s="805" t="s">
        <v>299</v>
      </c>
      <c r="E8" s="806" t="s">
        <v>300</v>
      </c>
      <c r="F8" s="73"/>
      <c r="G8" s="73"/>
      <c r="H8" s="74"/>
    </row>
    <row r="9" spans="1:11" s="87" customFormat="1" ht="24.75" customHeight="1" x14ac:dyDescent="0.35">
      <c r="A9" s="807">
        <v>1</v>
      </c>
      <c r="B9" s="807">
        <v>2</v>
      </c>
      <c r="C9" s="807">
        <v>3</v>
      </c>
      <c r="D9" s="807">
        <v>4</v>
      </c>
      <c r="E9" s="808" t="s">
        <v>301</v>
      </c>
      <c r="F9" s="809" t="s">
        <v>302</v>
      </c>
      <c r="G9" s="809" t="s">
        <v>303</v>
      </c>
      <c r="H9" s="74"/>
      <c r="I9" s="1"/>
    </row>
    <row r="10" spans="1:11" s="1" customFormat="1" ht="136.5" customHeight="1" x14ac:dyDescent="0.35">
      <c r="A10" s="810">
        <v>1</v>
      </c>
      <c r="B10" s="811" t="s">
        <v>1152</v>
      </c>
      <c r="C10" s="812"/>
      <c r="D10" s="812"/>
      <c r="E10" s="813">
        <v>109582.19</v>
      </c>
      <c r="F10" s="74"/>
      <c r="G10" s="809">
        <f>E10-F10</f>
        <v>109582.19</v>
      </c>
      <c r="H10" s="74"/>
    </row>
    <row r="11" spans="1:11" s="1" customFormat="1" ht="15" hidden="1" customHeight="1" x14ac:dyDescent="0.35">
      <c r="A11" s="810"/>
      <c r="B11" s="814"/>
      <c r="C11" s="812"/>
      <c r="D11" s="812"/>
      <c r="E11" s="263"/>
      <c r="F11" s="74"/>
      <c r="G11" s="815"/>
      <c r="H11" s="74"/>
    </row>
    <row r="12" spans="1:11" s="1" customFormat="1" x14ac:dyDescent="0.35">
      <c r="A12" s="816"/>
      <c r="B12" s="817" t="s">
        <v>295</v>
      </c>
      <c r="C12" s="818" t="s">
        <v>305</v>
      </c>
      <c r="D12" s="818" t="s">
        <v>305</v>
      </c>
      <c r="E12" s="819">
        <f>SUM(E10:E10)</f>
        <v>109582.19</v>
      </c>
      <c r="F12" s="815">
        <f>SUM(F10:F10)</f>
        <v>0</v>
      </c>
      <c r="G12" s="815">
        <f>SUM(G10:G10)</f>
        <v>109582.19</v>
      </c>
      <c r="H12" s="74"/>
    </row>
    <row r="15" spans="1:11" x14ac:dyDescent="0.3">
      <c r="A15" s="34" t="s">
        <v>671</v>
      </c>
      <c r="B15" s="35"/>
      <c r="C15" s="890"/>
      <c r="D15" s="64"/>
      <c r="E15" s="890" t="s">
        <v>1143</v>
      </c>
      <c r="F15" s="64"/>
      <c r="G15" s="35"/>
      <c r="H15" s="35"/>
      <c r="I15" s="98"/>
      <c r="J15" s="249"/>
    </row>
    <row r="16" spans="1:11" ht="14.4" x14ac:dyDescent="0.3">
      <c r="A16" s="66"/>
      <c r="B16" s="66"/>
      <c r="C16" s="820" t="s">
        <v>131</v>
      </c>
      <c r="D16" s="356"/>
      <c r="E16" s="820" t="s">
        <v>132</v>
      </c>
      <c r="F16" s="356"/>
      <c r="G16" s="66"/>
      <c r="H16" s="66"/>
      <c r="I16" s="68"/>
      <c r="J16" s="249"/>
    </row>
    <row r="17" spans="1:10" ht="15.6" x14ac:dyDescent="0.3">
      <c r="A17" s="63"/>
      <c r="B17" s="63"/>
      <c r="C17" s="63"/>
      <c r="D17" s="69"/>
      <c r="E17" s="63"/>
      <c r="F17" s="69"/>
      <c r="G17" s="63"/>
      <c r="H17" s="63"/>
      <c r="I17" s="69"/>
      <c r="J17" s="249"/>
    </row>
    <row r="18" spans="1:10" x14ac:dyDescent="0.3">
      <c r="A18" s="34" t="s">
        <v>133</v>
      </c>
      <c r="B18" s="35"/>
      <c r="C18" s="890"/>
      <c r="D18" s="64"/>
      <c r="E18" s="890" t="s">
        <v>1144</v>
      </c>
      <c r="F18" s="64"/>
      <c r="G18" s="35"/>
      <c r="H18" s="35"/>
      <c r="I18" s="98"/>
      <c r="J18" s="249"/>
    </row>
    <row r="19" spans="1:10" ht="14.4" x14ac:dyDescent="0.3">
      <c r="A19" s="66"/>
      <c r="B19" s="66"/>
      <c r="C19" s="820" t="s">
        <v>131</v>
      </c>
      <c r="D19" s="356"/>
      <c r="E19" s="820" t="s">
        <v>132</v>
      </c>
      <c r="F19" s="356"/>
      <c r="G19" s="66"/>
      <c r="H19" s="66"/>
      <c r="I19" s="68"/>
      <c r="J19" s="249"/>
    </row>
    <row r="20" spans="1:10" x14ac:dyDescent="0.35">
      <c r="A20" s="1"/>
      <c r="B20" s="1"/>
      <c r="C20" s="1"/>
      <c r="D20" s="1"/>
      <c r="E20" s="1"/>
      <c r="F20" s="1"/>
      <c r="G20" s="598"/>
      <c r="H20" s="598"/>
      <c r="I20" s="598"/>
    </row>
    <row r="22" spans="1:10" ht="21" x14ac:dyDescent="0.4">
      <c r="B22" s="583"/>
    </row>
    <row r="47" spans="6:6" x14ac:dyDescent="0.35">
      <c r="F47" s="890" t="s">
        <v>1062</v>
      </c>
    </row>
    <row r="48" spans="6:6" x14ac:dyDescent="0.35">
      <c r="F48" s="820" t="s">
        <v>132</v>
      </c>
    </row>
    <row r="49" spans="6:6" x14ac:dyDescent="0.35">
      <c r="F49" s="63"/>
    </row>
    <row r="50" spans="6:6" x14ac:dyDescent="0.35">
      <c r="F50" s="890" t="s">
        <v>1061</v>
      </c>
    </row>
    <row r="51" spans="6:6" x14ac:dyDescent="0.35">
      <c r="F51" s="82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6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/>
    </row>
    <row r="3" spans="1:11" ht="20.399999999999999" customHeight="1" x14ac:dyDescent="0.35">
      <c r="A3" s="1270" t="s">
        <v>1153</v>
      </c>
      <c r="B3" s="1270"/>
      <c r="C3" s="1270"/>
      <c r="D3" s="1270"/>
      <c r="E3" s="1270"/>
      <c r="F3" s="127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 x14ac:dyDescent="0.35">
      <c r="A8" s="804" t="s">
        <v>282</v>
      </c>
      <c r="B8" s="804" t="s">
        <v>297</v>
      </c>
      <c r="C8" s="805" t="s">
        <v>298</v>
      </c>
      <c r="D8" s="805" t="s">
        <v>299</v>
      </c>
      <c r="E8" s="806" t="s">
        <v>300</v>
      </c>
      <c r="F8" s="73"/>
      <c r="G8" s="73"/>
      <c r="H8" s="74"/>
    </row>
    <row r="9" spans="1:11" s="87" customFormat="1" ht="24.75" customHeight="1" x14ac:dyDescent="0.35">
      <c r="A9" s="807">
        <v>1</v>
      </c>
      <c r="B9" s="807">
        <v>2</v>
      </c>
      <c r="C9" s="807">
        <v>3</v>
      </c>
      <c r="D9" s="807">
        <v>4</v>
      </c>
      <c r="E9" s="808" t="s">
        <v>301</v>
      </c>
      <c r="F9" s="809" t="s">
        <v>302</v>
      </c>
      <c r="G9" s="809" t="s">
        <v>303</v>
      </c>
      <c r="H9" s="74"/>
      <c r="I9" s="1"/>
    </row>
    <row r="10" spans="1:11" s="1" customFormat="1" ht="96.75" customHeight="1" x14ac:dyDescent="0.35">
      <c r="A10" s="810">
        <v>1</v>
      </c>
      <c r="B10" s="811" t="s">
        <v>1152</v>
      </c>
      <c r="C10" s="812"/>
      <c r="D10" s="812"/>
      <c r="E10" s="813">
        <v>107415.88</v>
      </c>
      <c r="F10" s="74"/>
      <c r="G10" s="809">
        <f>E10-F10</f>
        <v>107415.88</v>
      </c>
      <c r="H10" s="74"/>
    </row>
    <row r="11" spans="1:11" s="1" customFormat="1" ht="15" hidden="1" customHeight="1" x14ac:dyDescent="0.35">
      <c r="A11" s="810"/>
      <c r="B11" s="814"/>
      <c r="C11" s="812"/>
      <c r="D11" s="812"/>
      <c r="E11" s="263"/>
      <c r="F11" s="74"/>
      <c r="G11" s="815"/>
      <c r="H11" s="74"/>
    </row>
    <row r="12" spans="1:11" s="1" customFormat="1" x14ac:dyDescent="0.35">
      <c r="A12" s="816"/>
      <c r="B12" s="817" t="s">
        <v>295</v>
      </c>
      <c r="C12" s="818" t="s">
        <v>305</v>
      </c>
      <c r="D12" s="818" t="s">
        <v>305</v>
      </c>
      <c r="E12" s="819">
        <f>SUM(E10:E10)</f>
        <v>107415.88</v>
      </c>
      <c r="F12" s="815">
        <f>SUM(F10:F10)</f>
        <v>0</v>
      </c>
      <c r="G12" s="815">
        <f>SUM(G10:G10)</f>
        <v>107415.88</v>
      </c>
      <c r="H12" s="74"/>
    </row>
    <row r="15" spans="1:11" x14ac:dyDescent="0.3">
      <c r="A15" s="34" t="s">
        <v>671</v>
      </c>
      <c r="B15" s="35"/>
      <c r="C15" s="732"/>
      <c r="D15" s="64"/>
      <c r="E15" s="732" t="s">
        <v>1143</v>
      </c>
      <c r="F15" s="64"/>
      <c r="G15" s="35"/>
      <c r="H15" s="35"/>
      <c r="I15" s="98"/>
      <c r="J15" s="249"/>
    </row>
    <row r="16" spans="1:11" ht="14.4" x14ac:dyDescent="0.3">
      <c r="A16" s="66"/>
      <c r="B16" s="66"/>
      <c r="C16" s="820" t="s">
        <v>131</v>
      </c>
      <c r="D16" s="356"/>
      <c r="E16" s="820" t="s">
        <v>132</v>
      </c>
      <c r="F16" s="356"/>
      <c r="G16" s="66"/>
      <c r="H16" s="66"/>
      <c r="I16" s="68"/>
      <c r="J16" s="249"/>
    </row>
    <row r="17" spans="1:10" ht="15.6" x14ac:dyDescent="0.3">
      <c r="A17" s="63"/>
      <c r="B17" s="63"/>
      <c r="C17" s="63"/>
      <c r="D17" s="69"/>
      <c r="E17" s="63"/>
      <c r="F17" s="69"/>
      <c r="G17" s="63"/>
      <c r="H17" s="63"/>
      <c r="I17" s="69"/>
      <c r="J17" s="249"/>
    </row>
    <row r="18" spans="1:10" x14ac:dyDescent="0.3">
      <c r="A18" s="34" t="s">
        <v>133</v>
      </c>
      <c r="B18" s="35"/>
      <c r="C18" s="732"/>
      <c r="D18" s="64"/>
      <c r="E18" s="732" t="s">
        <v>1144</v>
      </c>
      <c r="F18" s="64"/>
      <c r="G18" s="35"/>
      <c r="H18" s="35"/>
      <c r="I18" s="98"/>
      <c r="J18" s="249"/>
    </row>
    <row r="19" spans="1:10" ht="14.4" x14ac:dyDescent="0.3">
      <c r="A19" s="66"/>
      <c r="B19" s="66"/>
      <c r="C19" s="820" t="s">
        <v>131</v>
      </c>
      <c r="D19" s="356"/>
      <c r="E19" s="820" t="s">
        <v>132</v>
      </c>
      <c r="F19" s="356"/>
      <c r="G19" s="66"/>
      <c r="H19" s="66"/>
      <c r="I19" s="68"/>
      <c r="J19" s="249"/>
    </row>
    <row r="20" spans="1:10" x14ac:dyDescent="0.35">
      <c r="A20" s="1"/>
      <c r="B20" s="1"/>
      <c r="C20" s="1"/>
      <c r="D20" s="1"/>
      <c r="E20" s="1"/>
      <c r="F20" s="1"/>
      <c r="G20" s="598"/>
      <c r="H20" s="598"/>
      <c r="I20" s="598"/>
    </row>
    <row r="22" spans="1:10" ht="21" x14ac:dyDescent="0.4">
      <c r="B22" s="583"/>
    </row>
    <row r="47" spans="6:6" x14ac:dyDescent="0.35">
      <c r="F47" s="732" t="s">
        <v>1062</v>
      </c>
    </row>
    <row r="48" spans="6:6" x14ac:dyDescent="0.35">
      <c r="F48" s="820" t="s">
        <v>132</v>
      </c>
    </row>
    <row r="49" spans="6:6" x14ac:dyDescent="0.35">
      <c r="F49" s="63"/>
    </row>
    <row r="50" spans="6:6" x14ac:dyDescent="0.35">
      <c r="F50" s="732" t="s">
        <v>1061</v>
      </c>
    </row>
    <row r="51" spans="6:6" x14ac:dyDescent="0.35">
      <c r="F51" s="82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7">
    <tabColor theme="9" tint="0.59999389629810485"/>
    <pageSetUpPr fitToPage="1"/>
  </sheetPr>
  <dimension ref="A1:K51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/>
    </row>
    <row r="3" spans="1:11" ht="20.399999999999999" customHeight="1" x14ac:dyDescent="0.35">
      <c r="A3" s="1270" t="s">
        <v>1154</v>
      </c>
      <c r="B3" s="1270"/>
      <c r="C3" s="1270"/>
      <c r="D3" s="1270"/>
      <c r="E3" s="1270"/>
      <c r="F3" s="127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1" customFormat="1" ht="71.25" customHeight="1" x14ac:dyDescent="0.35">
      <c r="A8" s="804" t="s">
        <v>282</v>
      </c>
      <c r="B8" s="804" t="s">
        <v>297</v>
      </c>
      <c r="C8" s="805" t="s">
        <v>298</v>
      </c>
      <c r="D8" s="805" t="s">
        <v>299</v>
      </c>
      <c r="E8" s="806" t="s">
        <v>300</v>
      </c>
      <c r="F8" s="73"/>
      <c r="G8" s="73"/>
      <c r="H8" s="74"/>
    </row>
    <row r="9" spans="1:11" s="87" customFormat="1" ht="24.75" customHeight="1" x14ac:dyDescent="0.35">
      <c r="A9" s="807">
        <v>1</v>
      </c>
      <c r="B9" s="807">
        <v>2</v>
      </c>
      <c r="C9" s="807">
        <v>3</v>
      </c>
      <c r="D9" s="807">
        <v>4</v>
      </c>
      <c r="E9" s="808" t="s">
        <v>301</v>
      </c>
      <c r="F9" s="809" t="s">
        <v>302</v>
      </c>
      <c r="G9" s="809" t="s">
        <v>303</v>
      </c>
      <c r="H9" s="74"/>
      <c r="I9" s="1"/>
    </row>
    <row r="10" spans="1:11" s="1" customFormat="1" ht="99.75" customHeight="1" x14ac:dyDescent="0.35">
      <c r="A10" s="810">
        <v>1</v>
      </c>
      <c r="B10" s="811" t="s">
        <v>1152</v>
      </c>
      <c r="C10" s="812"/>
      <c r="D10" s="812"/>
      <c r="E10" s="813">
        <v>106763.02</v>
      </c>
      <c r="F10" s="74"/>
      <c r="G10" s="809">
        <f>E10-F10</f>
        <v>106763.02</v>
      </c>
      <c r="H10" s="74"/>
    </row>
    <row r="11" spans="1:11" s="1" customFormat="1" ht="15" hidden="1" customHeight="1" x14ac:dyDescent="0.35">
      <c r="A11" s="810"/>
      <c r="B11" s="814"/>
      <c r="C11" s="812"/>
      <c r="D11" s="812"/>
      <c r="E11" s="263"/>
      <c r="F11" s="74"/>
      <c r="G11" s="815"/>
      <c r="H11" s="74"/>
    </row>
    <row r="12" spans="1:11" s="1" customFormat="1" x14ac:dyDescent="0.35">
      <c r="A12" s="816"/>
      <c r="B12" s="817" t="s">
        <v>295</v>
      </c>
      <c r="C12" s="818" t="s">
        <v>305</v>
      </c>
      <c r="D12" s="818" t="s">
        <v>305</v>
      </c>
      <c r="E12" s="819">
        <f>SUM(E10:E10)</f>
        <v>106763.02</v>
      </c>
      <c r="F12" s="815">
        <f>SUM(F10:F10)</f>
        <v>0</v>
      </c>
      <c r="G12" s="815">
        <f>SUM(G10:G10)</f>
        <v>106763.02</v>
      </c>
      <c r="H12" s="74"/>
    </row>
    <row r="15" spans="1:11" x14ac:dyDescent="0.3">
      <c r="A15" s="34" t="s">
        <v>671</v>
      </c>
      <c r="B15" s="35"/>
      <c r="C15" s="732"/>
      <c r="D15" s="64"/>
      <c r="E15" s="732" t="s">
        <v>1143</v>
      </c>
      <c r="F15" s="64"/>
      <c r="G15" s="35"/>
      <c r="H15" s="35"/>
      <c r="I15" s="98"/>
      <c r="J15" s="249"/>
    </row>
    <row r="16" spans="1:11" ht="14.4" x14ac:dyDescent="0.3">
      <c r="A16" s="66"/>
      <c r="B16" s="66"/>
      <c r="C16" s="820" t="s">
        <v>131</v>
      </c>
      <c r="D16" s="356"/>
      <c r="E16" s="820" t="s">
        <v>132</v>
      </c>
      <c r="F16" s="356"/>
      <c r="G16" s="66"/>
      <c r="H16" s="66"/>
      <c r="I16" s="68"/>
      <c r="J16" s="249"/>
    </row>
    <row r="17" spans="1:10" ht="15.6" x14ac:dyDescent="0.3">
      <c r="A17" s="63"/>
      <c r="B17" s="63"/>
      <c r="C17" s="63"/>
      <c r="D17" s="69"/>
      <c r="E17" s="63"/>
      <c r="F17" s="69"/>
      <c r="G17" s="63"/>
      <c r="H17" s="63"/>
      <c r="I17" s="69"/>
      <c r="J17" s="249"/>
    </row>
    <row r="18" spans="1:10" x14ac:dyDescent="0.3">
      <c r="A18" s="34" t="s">
        <v>133</v>
      </c>
      <c r="B18" s="35"/>
      <c r="C18" s="732"/>
      <c r="D18" s="64"/>
      <c r="E18" s="732" t="s">
        <v>1144</v>
      </c>
      <c r="F18" s="64"/>
      <c r="G18" s="35"/>
      <c r="H18" s="35"/>
      <c r="I18" s="98"/>
      <c r="J18" s="249"/>
    </row>
    <row r="19" spans="1:10" ht="14.4" x14ac:dyDescent="0.3">
      <c r="A19" s="66"/>
      <c r="B19" s="66"/>
      <c r="C19" s="820" t="s">
        <v>131</v>
      </c>
      <c r="D19" s="356"/>
      <c r="E19" s="820" t="s">
        <v>132</v>
      </c>
      <c r="F19" s="356"/>
      <c r="G19" s="66"/>
      <c r="H19" s="66"/>
      <c r="I19" s="68"/>
      <c r="J19" s="249"/>
    </row>
    <row r="20" spans="1:10" x14ac:dyDescent="0.35">
      <c r="A20" s="1"/>
      <c r="B20" s="1"/>
      <c r="C20" s="1"/>
      <c r="D20" s="1"/>
      <c r="E20" s="1"/>
      <c r="F20" s="1"/>
      <c r="G20" s="598"/>
      <c r="H20" s="598"/>
      <c r="I20" s="598"/>
    </row>
    <row r="22" spans="1:10" ht="21" x14ac:dyDescent="0.4">
      <c r="B22" s="583"/>
    </row>
    <row r="47" spans="6:6" x14ac:dyDescent="0.35">
      <c r="F47" s="732" t="s">
        <v>1062</v>
      </c>
    </row>
    <row r="48" spans="6:6" x14ac:dyDescent="0.35">
      <c r="F48" s="820" t="s">
        <v>132</v>
      </c>
    </row>
    <row r="49" spans="6:6" x14ac:dyDescent="0.35">
      <c r="F49" s="63"/>
    </row>
    <row r="50" spans="6:6" x14ac:dyDescent="0.35">
      <c r="F50" s="732" t="s">
        <v>1061</v>
      </c>
    </row>
    <row r="51" spans="6:6" x14ac:dyDescent="0.35">
      <c r="F51" s="820" t="s">
        <v>132</v>
      </c>
    </row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81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8">
    <tabColor rgb="FF99FFCC"/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71" t="s">
        <v>282</v>
      </c>
      <c r="B9" s="1271" t="s">
        <v>297</v>
      </c>
      <c r="C9" s="1273" t="s">
        <v>366</v>
      </c>
      <c r="D9" s="1274"/>
      <c r="E9" s="1275" t="s">
        <v>367</v>
      </c>
      <c r="F9" s="1274"/>
    </row>
    <row r="10" spans="1:11" ht="36" x14ac:dyDescent="0.35">
      <c r="A10" s="1272"/>
      <c r="B10" s="1272"/>
      <c r="C10" s="768" t="s">
        <v>375</v>
      </c>
      <c r="D10" s="769" t="s">
        <v>376</v>
      </c>
      <c r="E10" s="769" t="s">
        <v>375</v>
      </c>
      <c r="F10" s="769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3" si="0">F13-H13</f>
        <v>0</v>
      </c>
    </row>
    <row r="14" spans="1:11" hidden="1" x14ac:dyDescent="0.35">
      <c r="A14" s="781"/>
      <c r="B14" s="771"/>
      <c r="C14" s="783"/>
      <c r="D14" s="784"/>
      <c r="E14" s="783"/>
      <c r="F14" s="784"/>
      <c r="G14" s="785"/>
      <c r="H14" s="785"/>
      <c r="I14" s="785">
        <f t="shared" si="0"/>
        <v>0</v>
      </c>
    </row>
    <row r="15" spans="1:11" hidden="1" x14ac:dyDescent="0.35">
      <c r="A15" s="781"/>
      <c r="B15" s="782"/>
      <c r="C15" s="783"/>
      <c r="D15" s="784"/>
      <c r="E15" s="783"/>
      <c r="F15" s="784"/>
      <c r="G15" s="785"/>
      <c r="H15" s="785"/>
      <c r="I15" s="785">
        <f t="shared" si="0"/>
        <v>0</v>
      </c>
    </row>
    <row r="16" spans="1:11" hidden="1" x14ac:dyDescent="0.35">
      <c r="A16" s="781"/>
      <c r="B16" s="782"/>
      <c r="C16" s="783"/>
      <c r="D16" s="784"/>
      <c r="E16" s="783"/>
      <c r="F16" s="784"/>
      <c r="G16" s="785"/>
      <c r="H16" s="785"/>
      <c r="I16" s="785">
        <f t="shared" si="0"/>
        <v>0</v>
      </c>
    </row>
    <row r="17" spans="1:10" hidden="1" x14ac:dyDescent="0.35">
      <c r="A17" s="781"/>
      <c r="B17" s="786"/>
      <c r="C17" s="783"/>
      <c r="D17" s="784"/>
      <c r="E17" s="783"/>
      <c r="F17" s="784"/>
      <c r="G17" s="785"/>
      <c r="H17" s="785"/>
      <c r="I17" s="785">
        <f t="shared" si="0"/>
        <v>0</v>
      </c>
    </row>
    <row r="18" spans="1:10" s="338" customFormat="1" ht="21.6" customHeight="1" x14ac:dyDescent="0.3">
      <c r="A18" s="776">
        <v>2</v>
      </c>
      <c r="B18" s="777" t="s">
        <v>379</v>
      </c>
      <c r="C18" s="778" t="s">
        <v>305</v>
      </c>
      <c r="D18" s="779">
        <f>SUM(D19:D25)</f>
        <v>0</v>
      </c>
      <c r="E18" s="778" t="s">
        <v>305</v>
      </c>
      <c r="F18" s="779">
        <f>SUM(F19:F25)</f>
        <v>0</v>
      </c>
      <c r="G18" s="780"/>
      <c r="H18" s="780"/>
      <c r="I18" s="780"/>
      <c r="J18" s="770"/>
    </row>
    <row r="19" spans="1:10" hidden="1" x14ac:dyDescent="0.35">
      <c r="A19" s="781"/>
      <c r="B19" s="782" t="s">
        <v>199</v>
      </c>
      <c r="C19" s="783"/>
      <c r="D19" s="784"/>
      <c r="E19" s="783"/>
      <c r="F19" s="784"/>
      <c r="G19" s="785"/>
      <c r="H19" s="785"/>
      <c r="I19" s="785">
        <f t="shared" si="0"/>
        <v>0</v>
      </c>
    </row>
    <row r="20" spans="1:10" hidden="1" x14ac:dyDescent="0.35">
      <c r="A20" s="781"/>
      <c r="B20" s="782"/>
      <c r="C20" s="783"/>
      <c r="D20" s="784"/>
      <c r="E20" s="783"/>
      <c r="F20" s="784"/>
      <c r="G20" s="785"/>
      <c r="H20" s="785"/>
      <c r="I20" s="785">
        <f t="shared" si="0"/>
        <v>0</v>
      </c>
    </row>
    <row r="21" spans="1:10" hidden="1" x14ac:dyDescent="0.35">
      <c r="A21" s="781"/>
      <c r="B21" s="782"/>
      <c r="C21" s="783"/>
      <c r="D21" s="784"/>
      <c r="E21" s="783"/>
      <c r="F21" s="784"/>
      <c r="G21" s="785"/>
      <c r="H21" s="785"/>
      <c r="I21" s="785">
        <f t="shared" si="0"/>
        <v>0</v>
      </c>
    </row>
    <row r="22" spans="1:10" hidden="1" x14ac:dyDescent="0.35">
      <c r="A22" s="781"/>
      <c r="B22" s="782"/>
      <c r="C22" s="783"/>
      <c r="D22" s="784"/>
      <c r="E22" s="783"/>
      <c r="F22" s="784"/>
      <c r="G22" s="785"/>
      <c r="H22" s="785"/>
      <c r="I22" s="785">
        <f t="shared" si="0"/>
        <v>0</v>
      </c>
    </row>
    <row r="23" spans="1:10" hidden="1" x14ac:dyDescent="0.35">
      <c r="A23" s="781"/>
      <c r="B23" s="782"/>
      <c r="C23" s="783"/>
      <c r="D23" s="784"/>
      <c r="E23" s="783"/>
      <c r="F23" s="784"/>
      <c r="G23" s="785"/>
      <c r="H23" s="785"/>
      <c r="I23" s="785">
        <f t="shared" si="0"/>
        <v>0</v>
      </c>
    </row>
    <row r="24" spans="1:10" hidden="1" x14ac:dyDescent="0.35">
      <c r="A24" s="781"/>
      <c r="B24" s="782"/>
      <c r="C24" s="783"/>
      <c r="D24" s="784"/>
      <c r="E24" s="783"/>
      <c r="F24" s="784"/>
      <c r="G24" s="785"/>
      <c r="H24" s="785"/>
      <c r="I24" s="785">
        <f t="shared" si="0"/>
        <v>0</v>
      </c>
    </row>
    <row r="25" spans="1:10" hidden="1" x14ac:dyDescent="0.35">
      <c r="A25" s="781"/>
      <c r="B25" s="782"/>
      <c r="C25" s="783"/>
      <c r="D25" s="784"/>
      <c r="E25" s="783"/>
      <c r="F25" s="784"/>
      <c r="G25" s="785"/>
      <c r="H25" s="785"/>
      <c r="I25" s="785">
        <f t="shared" si="0"/>
        <v>0</v>
      </c>
    </row>
    <row r="26" spans="1:10" s="338" customFormat="1" ht="21.6" customHeight="1" x14ac:dyDescent="0.3">
      <c r="A26" s="776">
        <v>3</v>
      </c>
      <c r="B26" s="777" t="s">
        <v>380</v>
      </c>
      <c r="C26" s="778" t="s">
        <v>305</v>
      </c>
      <c r="D26" s="779">
        <f>SUM(D27:D31)</f>
        <v>0</v>
      </c>
      <c r="E26" s="778" t="s">
        <v>305</v>
      </c>
      <c r="F26" s="779">
        <f>SUM(F27:F32)</f>
        <v>0</v>
      </c>
      <c r="G26" s="780"/>
      <c r="H26" s="780"/>
      <c r="I26" s="780"/>
      <c r="J26" s="770"/>
    </row>
    <row r="27" spans="1:10" hidden="1" x14ac:dyDescent="0.35">
      <c r="A27" s="781"/>
      <c r="B27" s="782" t="s">
        <v>199</v>
      </c>
      <c r="C27" s="783"/>
      <c r="D27" s="784"/>
      <c r="E27" s="783"/>
      <c r="F27" s="784"/>
      <c r="G27" s="785"/>
      <c r="H27" s="785"/>
      <c r="I27" s="785">
        <f t="shared" si="0"/>
        <v>0</v>
      </c>
    </row>
    <row r="28" spans="1:10" hidden="1" x14ac:dyDescent="0.35">
      <c r="A28" s="781"/>
      <c r="B28" s="787"/>
      <c r="C28" s="783"/>
      <c r="D28" s="784"/>
      <c r="E28" s="783"/>
      <c r="F28" s="784"/>
      <c r="G28" s="785"/>
      <c r="H28" s="788"/>
      <c r="I28" s="785">
        <f t="shared" si="0"/>
        <v>0</v>
      </c>
    </row>
    <row r="29" spans="1:10" hidden="1" x14ac:dyDescent="0.35">
      <c r="A29" s="781"/>
      <c r="B29" s="782"/>
      <c r="C29" s="783"/>
      <c r="D29" s="784"/>
      <c r="E29" s="783"/>
      <c r="F29" s="784"/>
      <c r="G29" s="785"/>
      <c r="H29" s="788"/>
      <c r="I29" s="785">
        <f t="shared" si="0"/>
        <v>0</v>
      </c>
    </row>
    <row r="30" spans="1:10" hidden="1" x14ac:dyDescent="0.35">
      <c r="A30" s="781"/>
      <c r="B30" s="789"/>
      <c r="C30" s="783"/>
      <c r="D30" s="784"/>
      <c r="E30" s="783"/>
      <c r="F30" s="784"/>
      <c r="G30" s="785"/>
      <c r="H30" s="785"/>
      <c r="I30" s="785">
        <f t="shared" si="0"/>
        <v>0</v>
      </c>
    </row>
    <row r="31" spans="1:10" hidden="1" x14ac:dyDescent="0.35">
      <c r="A31" s="781"/>
      <c r="B31" s="782"/>
      <c r="C31" s="783"/>
      <c r="D31" s="784"/>
      <c r="E31" s="783"/>
      <c r="F31" s="784"/>
      <c r="G31" s="785"/>
      <c r="H31" s="785"/>
      <c r="I31" s="785">
        <f t="shared" si="0"/>
        <v>0</v>
      </c>
    </row>
    <row r="32" spans="1:10" hidden="1" x14ac:dyDescent="0.35">
      <c r="A32" s="781"/>
      <c r="B32" s="782"/>
      <c r="C32" s="783"/>
      <c r="D32" s="784"/>
      <c r="E32" s="783"/>
      <c r="F32" s="784"/>
      <c r="G32" s="785"/>
      <c r="H32" s="785"/>
      <c r="I32" s="785">
        <f t="shared" si="0"/>
        <v>0</v>
      </c>
    </row>
    <row r="33" spans="1:10" s="338" customFormat="1" ht="21.6" customHeight="1" x14ac:dyDescent="0.3">
      <c r="A33" s="790">
        <v>4</v>
      </c>
      <c r="B33" s="791" t="s">
        <v>381</v>
      </c>
      <c r="C33" s="792" t="s">
        <v>305</v>
      </c>
      <c r="D33" s="793">
        <f>SUM(D34:D42)</f>
        <v>0</v>
      </c>
      <c r="E33" s="792" t="s">
        <v>305</v>
      </c>
      <c r="F33" s="793">
        <f>SUM(F35:F43)</f>
        <v>0</v>
      </c>
      <c r="G33" s="780"/>
      <c r="H33" s="780"/>
      <c r="I33" s="780"/>
      <c r="J33" s="770"/>
    </row>
    <row r="34" spans="1:10" x14ac:dyDescent="0.35">
      <c r="A34" s="794"/>
      <c r="B34" s="782" t="s">
        <v>199</v>
      </c>
      <c r="C34" s="783"/>
      <c r="D34" s="784"/>
      <c r="E34" s="783"/>
      <c r="F34" s="784"/>
      <c r="G34" s="785"/>
      <c r="H34" s="785"/>
      <c r="I34" s="785">
        <f t="shared" si="0"/>
        <v>0</v>
      </c>
    </row>
    <row r="35" spans="1:10" ht="96" customHeight="1" x14ac:dyDescent="0.35">
      <c r="A35" s="795"/>
      <c r="B35" s="796" t="s">
        <v>1155</v>
      </c>
      <c r="C35" s="783"/>
      <c r="D35" s="784"/>
      <c r="E35" s="797"/>
      <c r="F35" s="784"/>
      <c r="G35" s="798"/>
      <c r="H35" s="785"/>
      <c r="I35" s="785">
        <f t="shared" si="0"/>
        <v>0</v>
      </c>
    </row>
    <row r="36" spans="1:10" hidden="1" x14ac:dyDescent="0.35">
      <c r="A36" s="795"/>
      <c r="B36" s="771"/>
      <c r="C36" s="783"/>
      <c r="D36" s="784"/>
      <c r="E36" s="783"/>
      <c r="F36" s="784"/>
      <c r="G36" s="785"/>
      <c r="H36" s="785"/>
      <c r="I36" s="785">
        <f t="shared" si="0"/>
        <v>0</v>
      </c>
    </row>
    <row r="37" spans="1:10" hidden="1" x14ac:dyDescent="0.35">
      <c r="A37" s="795"/>
      <c r="B37" s="771"/>
      <c r="C37" s="783"/>
      <c r="D37" s="784"/>
      <c r="E37" s="783"/>
      <c r="F37" s="784"/>
      <c r="G37" s="785"/>
      <c r="H37" s="785"/>
      <c r="I37" s="785">
        <f t="shared" si="0"/>
        <v>0</v>
      </c>
    </row>
    <row r="38" spans="1:10" hidden="1" x14ac:dyDescent="0.35">
      <c r="A38" s="795"/>
      <c r="B38" s="771"/>
      <c r="C38" s="783"/>
      <c r="D38" s="784"/>
      <c r="E38" s="783"/>
      <c r="F38" s="784"/>
      <c r="G38" s="785"/>
      <c r="H38" s="785"/>
      <c r="I38" s="785">
        <f t="shared" si="0"/>
        <v>0</v>
      </c>
    </row>
    <row r="39" spans="1:10" hidden="1" x14ac:dyDescent="0.35">
      <c r="A39" s="795"/>
      <c r="B39" s="771"/>
      <c r="C39" s="783"/>
      <c r="D39" s="784"/>
      <c r="E39" s="783"/>
      <c r="F39" s="784"/>
      <c r="G39" s="785"/>
      <c r="H39" s="785"/>
      <c r="I39" s="785">
        <f t="shared" si="0"/>
        <v>0</v>
      </c>
    </row>
    <row r="40" spans="1:10" hidden="1" x14ac:dyDescent="0.35">
      <c r="A40" s="795"/>
      <c r="B40" s="771"/>
      <c r="C40" s="783"/>
      <c r="D40" s="784"/>
      <c r="E40" s="783"/>
      <c r="F40" s="784"/>
      <c r="G40" s="785"/>
      <c r="H40" s="785"/>
      <c r="I40" s="785">
        <f t="shared" si="0"/>
        <v>0</v>
      </c>
    </row>
    <row r="41" spans="1:10" hidden="1" x14ac:dyDescent="0.35">
      <c r="A41" s="795"/>
      <c r="B41" s="771"/>
      <c r="C41" s="783"/>
      <c r="D41" s="784"/>
      <c r="E41" s="783"/>
      <c r="F41" s="784"/>
      <c r="G41" s="785"/>
      <c r="H41" s="785"/>
      <c r="I41" s="785">
        <f t="shared" si="0"/>
        <v>0</v>
      </c>
    </row>
    <row r="42" spans="1:10" ht="18.75" customHeight="1" x14ac:dyDescent="0.35">
      <c r="A42" s="795"/>
      <c r="B42" s="771"/>
      <c r="C42" s="783"/>
      <c r="D42" s="784"/>
      <c r="E42" s="783"/>
      <c r="F42" s="784"/>
      <c r="G42" s="785"/>
      <c r="H42" s="785"/>
      <c r="I42" s="785">
        <f t="shared" si="0"/>
        <v>0</v>
      </c>
    </row>
    <row r="43" spans="1:10" x14ac:dyDescent="0.35">
      <c r="A43" s="795"/>
      <c r="B43" s="782" t="s">
        <v>1060</v>
      </c>
      <c r="C43" s="783"/>
      <c r="D43" s="784"/>
      <c r="E43" s="783"/>
      <c r="F43" s="784"/>
      <c r="G43" s="785"/>
      <c r="H43" s="785"/>
      <c r="I43" s="785">
        <f t="shared" si="0"/>
        <v>0</v>
      </c>
    </row>
    <row r="44" spans="1:10" ht="21" customHeight="1" x14ac:dyDescent="0.35">
      <c r="A44" s="799"/>
      <c r="B44" s="800" t="s">
        <v>295</v>
      </c>
      <c r="C44" s="792" t="s">
        <v>305</v>
      </c>
      <c r="D44" s="793">
        <f>D33+D26+D18+D12</f>
        <v>0</v>
      </c>
      <c r="E44" s="792" t="s">
        <v>305</v>
      </c>
      <c r="F44" s="793">
        <f>F12+F18+F26+F33</f>
        <v>0</v>
      </c>
      <c r="G44" s="801" t="s">
        <v>365</v>
      </c>
      <c r="H44" s="802">
        <f>H12+H18+H26+H33</f>
        <v>0</v>
      </c>
      <c r="I44" s="802">
        <f>SUM(I12:I43)</f>
        <v>0</v>
      </c>
    </row>
    <row r="47" spans="1:10" x14ac:dyDescent="0.3">
      <c r="A47" s="34" t="s">
        <v>671</v>
      </c>
      <c r="B47" s="35"/>
      <c r="C47" s="732"/>
      <c r="D47" s="64"/>
      <c r="E47" s="732" t="s">
        <v>1143</v>
      </c>
      <c r="F47" s="64"/>
      <c r="G47" s="35"/>
      <c r="H47" s="35"/>
      <c r="I47" s="98"/>
      <c r="J47" s="249"/>
    </row>
    <row r="48" spans="1:10" ht="14.4" x14ac:dyDescent="0.3">
      <c r="A48" s="66"/>
      <c r="B48" s="66"/>
      <c r="C48" s="803" t="s">
        <v>131</v>
      </c>
      <c r="D48" s="356"/>
      <c r="E48" s="803" t="s">
        <v>132</v>
      </c>
      <c r="F48" s="356"/>
      <c r="G48" s="66"/>
      <c r="H48" s="66"/>
      <c r="I48" s="68"/>
      <c r="J48" s="249"/>
    </row>
    <row r="49" spans="1:10" ht="15.6" x14ac:dyDescent="0.3">
      <c r="A49" s="63"/>
      <c r="B49" s="63"/>
      <c r="C49" s="63"/>
      <c r="D49" s="69"/>
      <c r="E49" s="63"/>
      <c r="F49" s="69"/>
      <c r="G49" s="63"/>
      <c r="H49" s="63"/>
      <c r="I49" s="69"/>
      <c r="J49" s="249"/>
    </row>
    <row r="50" spans="1:10" x14ac:dyDescent="0.3">
      <c r="A50" s="34" t="s">
        <v>133</v>
      </c>
      <c r="B50" s="35"/>
      <c r="C50" s="732"/>
      <c r="D50" s="64"/>
      <c r="E50" s="732" t="s">
        <v>1144</v>
      </c>
      <c r="F50" s="64"/>
      <c r="G50" s="35"/>
      <c r="H50" s="35"/>
      <c r="I50" s="98"/>
      <c r="J50" s="249"/>
    </row>
    <row r="51" spans="1:10" ht="14.4" x14ac:dyDescent="0.3">
      <c r="A51" s="66"/>
      <c r="B51" s="66"/>
      <c r="C51" s="803" t="s">
        <v>131</v>
      </c>
      <c r="D51" s="356"/>
      <c r="E51" s="803" t="s">
        <v>132</v>
      </c>
      <c r="F51" s="356"/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E4EDD3"/>
    <pageSetUpPr fitToPage="1"/>
  </sheetPr>
  <dimension ref="A1:K88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0" t="s">
        <v>986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27" customHeight="1" x14ac:dyDescent="0.35">
      <c r="A4" s="1183" t="s">
        <v>1145</v>
      </c>
      <c r="B4" s="1183"/>
      <c r="C4" s="1183"/>
      <c r="D4" s="1183"/>
      <c r="E4" s="1183"/>
      <c r="F4" s="1191"/>
      <c r="G4" s="1191"/>
      <c r="H4" s="1191"/>
      <c r="I4" s="1191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671</v>
      </c>
      <c r="C15" s="36"/>
      <c r="E15" s="36" t="s">
        <v>1143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36"/>
      <c r="E18" s="36" t="s">
        <v>1144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9"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525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71" t="s">
        <v>282</v>
      </c>
      <c r="B9" s="1271" t="s">
        <v>297</v>
      </c>
      <c r="C9" s="1273" t="s">
        <v>366</v>
      </c>
      <c r="D9" s="1274"/>
      <c r="E9" s="1275" t="s">
        <v>367</v>
      </c>
      <c r="F9" s="1274"/>
    </row>
    <row r="10" spans="1:11" ht="36" x14ac:dyDescent="0.35">
      <c r="A10" s="1272"/>
      <c r="B10" s="1272"/>
      <c r="C10" s="768" t="s">
        <v>375</v>
      </c>
      <c r="D10" s="769" t="s">
        <v>376</v>
      </c>
      <c r="E10" s="769" t="s">
        <v>375</v>
      </c>
      <c r="F10" s="769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3" si="0">F13-H13</f>
        <v>0</v>
      </c>
    </row>
    <row r="14" spans="1:11" hidden="1" x14ac:dyDescent="0.35">
      <c r="A14" s="781"/>
      <c r="B14" s="771"/>
      <c r="C14" s="783"/>
      <c r="D14" s="784"/>
      <c r="E14" s="783"/>
      <c r="F14" s="784"/>
      <c r="G14" s="785"/>
      <c r="H14" s="785"/>
      <c r="I14" s="785">
        <f t="shared" si="0"/>
        <v>0</v>
      </c>
    </row>
    <row r="15" spans="1:11" hidden="1" x14ac:dyDescent="0.35">
      <c r="A15" s="781"/>
      <c r="B15" s="782"/>
      <c r="C15" s="783"/>
      <c r="D15" s="784"/>
      <c r="E15" s="783"/>
      <c r="F15" s="784"/>
      <c r="G15" s="785"/>
      <c r="H15" s="785"/>
      <c r="I15" s="785">
        <f t="shared" si="0"/>
        <v>0</v>
      </c>
    </row>
    <row r="16" spans="1:11" hidden="1" x14ac:dyDescent="0.35">
      <c r="A16" s="781"/>
      <c r="B16" s="782"/>
      <c r="C16" s="783"/>
      <c r="D16" s="784"/>
      <c r="E16" s="783"/>
      <c r="F16" s="784"/>
      <c r="G16" s="785"/>
      <c r="H16" s="785"/>
      <c r="I16" s="785">
        <f t="shared" si="0"/>
        <v>0</v>
      </c>
    </row>
    <row r="17" spans="1:10" hidden="1" x14ac:dyDescent="0.35">
      <c r="A17" s="781"/>
      <c r="B17" s="786"/>
      <c r="C17" s="783"/>
      <c r="D17" s="784"/>
      <c r="E17" s="783"/>
      <c r="F17" s="784"/>
      <c r="G17" s="785"/>
      <c r="H17" s="785"/>
      <c r="I17" s="785">
        <f t="shared" si="0"/>
        <v>0</v>
      </c>
    </row>
    <row r="18" spans="1:10" s="338" customFormat="1" ht="21.6" customHeight="1" x14ac:dyDescent="0.3">
      <c r="A18" s="776">
        <v>2</v>
      </c>
      <c r="B18" s="777" t="s">
        <v>379</v>
      </c>
      <c r="C18" s="778" t="s">
        <v>305</v>
      </c>
      <c r="D18" s="779">
        <f>SUM(D19:D25)</f>
        <v>0</v>
      </c>
      <c r="E18" s="778" t="s">
        <v>305</v>
      </c>
      <c r="F18" s="779">
        <f>SUM(F19:F25)</f>
        <v>0</v>
      </c>
      <c r="G18" s="780"/>
      <c r="H18" s="780"/>
      <c r="I18" s="780"/>
      <c r="J18" s="770"/>
    </row>
    <row r="19" spans="1:10" hidden="1" x14ac:dyDescent="0.35">
      <c r="A19" s="781"/>
      <c r="B19" s="782" t="s">
        <v>199</v>
      </c>
      <c r="C19" s="783"/>
      <c r="D19" s="784"/>
      <c r="E19" s="783"/>
      <c r="F19" s="784"/>
      <c r="G19" s="785"/>
      <c r="H19" s="785"/>
      <c r="I19" s="785">
        <f t="shared" si="0"/>
        <v>0</v>
      </c>
    </row>
    <row r="20" spans="1:10" hidden="1" x14ac:dyDescent="0.35">
      <c r="A20" s="781"/>
      <c r="B20" s="782"/>
      <c r="C20" s="783"/>
      <c r="D20" s="784"/>
      <c r="E20" s="783"/>
      <c r="F20" s="784"/>
      <c r="G20" s="785"/>
      <c r="H20" s="785"/>
      <c r="I20" s="785">
        <f t="shared" si="0"/>
        <v>0</v>
      </c>
    </row>
    <row r="21" spans="1:10" hidden="1" x14ac:dyDescent="0.35">
      <c r="A21" s="781"/>
      <c r="B21" s="782"/>
      <c r="C21" s="783"/>
      <c r="D21" s="784"/>
      <c r="E21" s="783"/>
      <c r="F21" s="784"/>
      <c r="G21" s="785"/>
      <c r="H21" s="785"/>
      <c r="I21" s="785">
        <f t="shared" si="0"/>
        <v>0</v>
      </c>
    </row>
    <row r="22" spans="1:10" hidden="1" x14ac:dyDescent="0.35">
      <c r="A22" s="781"/>
      <c r="B22" s="782"/>
      <c r="C22" s="783"/>
      <c r="D22" s="784"/>
      <c r="E22" s="783"/>
      <c r="F22" s="784"/>
      <c r="G22" s="785"/>
      <c r="H22" s="785"/>
      <c r="I22" s="785">
        <f t="shared" si="0"/>
        <v>0</v>
      </c>
    </row>
    <row r="23" spans="1:10" hidden="1" x14ac:dyDescent="0.35">
      <c r="A23" s="781"/>
      <c r="B23" s="782"/>
      <c r="C23" s="783"/>
      <c r="D23" s="784"/>
      <c r="E23" s="783"/>
      <c r="F23" s="784"/>
      <c r="G23" s="785"/>
      <c r="H23" s="785"/>
      <c r="I23" s="785">
        <f t="shared" si="0"/>
        <v>0</v>
      </c>
    </row>
    <row r="24" spans="1:10" hidden="1" x14ac:dyDescent="0.35">
      <c r="A24" s="781"/>
      <c r="B24" s="782"/>
      <c r="C24" s="783"/>
      <c r="D24" s="784"/>
      <c r="E24" s="783"/>
      <c r="F24" s="784"/>
      <c r="G24" s="785"/>
      <c r="H24" s="785"/>
      <c r="I24" s="785">
        <f t="shared" si="0"/>
        <v>0</v>
      </c>
    </row>
    <row r="25" spans="1:10" hidden="1" x14ac:dyDescent="0.35">
      <c r="A25" s="781"/>
      <c r="B25" s="782"/>
      <c r="C25" s="783"/>
      <c r="D25" s="784"/>
      <c r="E25" s="783"/>
      <c r="F25" s="784"/>
      <c r="G25" s="785"/>
      <c r="H25" s="785"/>
      <c r="I25" s="785">
        <f t="shared" si="0"/>
        <v>0</v>
      </c>
    </row>
    <row r="26" spans="1:10" s="338" customFormat="1" ht="21.6" customHeight="1" x14ac:dyDescent="0.3">
      <c r="A26" s="776">
        <v>3</v>
      </c>
      <c r="B26" s="777" t="s">
        <v>380</v>
      </c>
      <c r="C26" s="778" t="s">
        <v>305</v>
      </c>
      <c r="D26" s="779">
        <f>SUM(D27:D31)</f>
        <v>0</v>
      </c>
      <c r="E26" s="778" t="s">
        <v>305</v>
      </c>
      <c r="F26" s="779">
        <f>SUM(F27:F32)</f>
        <v>0</v>
      </c>
      <c r="G26" s="780"/>
      <c r="H26" s="780"/>
      <c r="I26" s="780"/>
      <c r="J26" s="770"/>
    </row>
    <row r="27" spans="1:10" hidden="1" x14ac:dyDescent="0.35">
      <c r="A27" s="781"/>
      <c r="B27" s="782" t="s">
        <v>199</v>
      </c>
      <c r="C27" s="783"/>
      <c r="D27" s="784"/>
      <c r="E27" s="783"/>
      <c r="F27" s="784"/>
      <c r="G27" s="785"/>
      <c r="H27" s="785"/>
      <c r="I27" s="785">
        <f t="shared" si="0"/>
        <v>0</v>
      </c>
    </row>
    <row r="28" spans="1:10" hidden="1" x14ac:dyDescent="0.35">
      <c r="A28" s="781"/>
      <c r="B28" s="787"/>
      <c r="C28" s="783"/>
      <c r="D28" s="784"/>
      <c r="E28" s="783"/>
      <c r="F28" s="784"/>
      <c r="G28" s="785"/>
      <c r="H28" s="788"/>
      <c r="I28" s="785">
        <f t="shared" si="0"/>
        <v>0</v>
      </c>
    </row>
    <row r="29" spans="1:10" hidden="1" x14ac:dyDescent="0.35">
      <c r="A29" s="781"/>
      <c r="B29" s="782"/>
      <c r="C29" s="783"/>
      <c r="D29" s="784"/>
      <c r="E29" s="783"/>
      <c r="F29" s="784"/>
      <c r="G29" s="785"/>
      <c r="H29" s="788"/>
      <c r="I29" s="785">
        <f t="shared" si="0"/>
        <v>0</v>
      </c>
    </row>
    <row r="30" spans="1:10" hidden="1" x14ac:dyDescent="0.35">
      <c r="A30" s="781"/>
      <c r="B30" s="789"/>
      <c r="C30" s="783"/>
      <c r="D30" s="784"/>
      <c r="E30" s="783"/>
      <c r="F30" s="784"/>
      <c r="G30" s="785"/>
      <c r="H30" s="785"/>
      <c r="I30" s="785">
        <f t="shared" si="0"/>
        <v>0</v>
      </c>
    </row>
    <row r="31" spans="1:10" hidden="1" x14ac:dyDescent="0.35">
      <c r="A31" s="781"/>
      <c r="B31" s="782"/>
      <c r="C31" s="783"/>
      <c r="D31" s="784"/>
      <c r="E31" s="783"/>
      <c r="F31" s="784"/>
      <c r="G31" s="785"/>
      <c r="H31" s="785"/>
      <c r="I31" s="785">
        <f t="shared" si="0"/>
        <v>0</v>
      </c>
    </row>
    <row r="32" spans="1:10" hidden="1" x14ac:dyDescent="0.35">
      <c r="A32" s="781"/>
      <c r="B32" s="782"/>
      <c r="C32" s="783"/>
      <c r="D32" s="784"/>
      <c r="E32" s="783"/>
      <c r="F32" s="784"/>
      <c r="G32" s="785"/>
      <c r="H32" s="785"/>
      <c r="I32" s="785">
        <f t="shared" si="0"/>
        <v>0</v>
      </c>
    </row>
    <row r="33" spans="1:10" s="338" customFormat="1" ht="21.6" customHeight="1" x14ac:dyDescent="0.3">
      <c r="A33" s="790">
        <v>4</v>
      </c>
      <c r="B33" s="791" t="s">
        <v>381</v>
      </c>
      <c r="C33" s="792" t="s">
        <v>305</v>
      </c>
      <c r="D33" s="793">
        <f>SUM(D34:D42)</f>
        <v>0</v>
      </c>
      <c r="E33" s="792" t="s">
        <v>305</v>
      </c>
      <c r="F33" s="793">
        <f>SUM(F35:F43)</f>
        <v>0</v>
      </c>
      <c r="G33" s="780"/>
      <c r="H33" s="780"/>
      <c r="I33" s="780"/>
      <c r="J33" s="770"/>
    </row>
    <row r="34" spans="1:10" x14ac:dyDescent="0.35">
      <c r="A34" s="794"/>
      <c r="B34" s="782" t="s">
        <v>199</v>
      </c>
      <c r="C34" s="783"/>
      <c r="D34" s="784"/>
      <c r="E34" s="783"/>
      <c r="F34" s="784"/>
      <c r="G34" s="785"/>
      <c r="H34" s="785"/>
      <c r="I34" s="785">
        <f t="shared" si="0"/>
        <v>0</v>
      </c>
    </row>
    <row r="35" spans="1:10" ht="96" customHeight="1" x14ac:dyDescent="0.35">
      <c r="A35" s="795"/>
      <c r="B35" s="796" t="s">
        <v>1155</v>
      </c>
      <c r="C35" s="783"/>
      <c r="D35" s="784"/>
      <c r="E35" s="797"/>
      <c r="F35" s="784"/>
      <c r="G35" s="798"/>
      <c r="H35" s="785"/>
      <c r="I35" s="785">
        <f t="shared" si="0"/>
        <v>0</v>
      </c>
    </row>
    <row r="36" spans="1:10" hidden="1" x14ac:dyDescent="0.35">
      <c r="A36" s="795"/>
      <c r="B36" s="771"/>
      <c r="C36" s="783"/>
      <c r="D36" s="784"/>
      <c r="E36" s="783"/>
      <c r="F36" s="784"/>
      <c r="G36" s="785"/>
      <c r="H36" s="785"/>
      <c r="I36" s="785">
        <f t="shared" si="0"/>
        <v>0</v>
      </c>
    </row>
    <row r="37" spans="1:10" hidden="1" x14ac:dyDescent="0.35">
      <c r="A37" s="795"/>
      <c r="B37" s="771"/>
      <c r="C37" s="783"/>
      <c r="D37" s="784"/>
      <c r="E37" s="783"/>
      <c r="F37" s="784"/>
      <c r="G37" s="785"/>
      <c r="H37" s="785"/>
      <c r="I37" s="785">
        <f t="shared" si="0"/>
        <v>0</v>
      </c>
    </row>
    <row r="38" spans="1:10" hidden="1" x14ac:dyDescent="0.35">
      <c r="A38" s="795"/>
      <c r="B38" s="771"/>
      <c r="C38" s="783"/>
      <c r="D38" s="784"/>
      <c r="E38" s="783"/>
      <c r="F38" s="784"/>
      <c r="G38" s="785"/>
      <c r="H38" s="785"/>
      <c r="I38" s="785">
        <f t="shared" si="0"/>
        <v>0</v>
      </c>
    </row>
    <row r="39" spans="1:10" hidden="1" x14ac:dyDescent="0.35">
      <c r="A39" s="795"/>
      <c r="B39" s="771"/>
      <c r="C39" s="783"/>
      <c r="D39" s="784"/>
      <c r="E39" s="783"/>
      <c r="F39" s="784"/>
      <c r="G39" s="785"/>
      <c r="H39" s="785"/>
      <c r="I39" s="785">
        <f t="shared" si="0"/>
        <v>0</v>
      </c>
    </row>
    <row r="40" spans="1:10" hidden="1" x14ac:dyDescent="0.35">
      <c r="A40" s="795"/>
      <c r="B40" s="771"/>
      <c r="C40" s="783"/>
      <c r="D40" s="784"/>
      <c r="E40" s="783"/>
      <c r="F40" s="784"/>
      <c r="G40" s="785"/>
      <c r="H40" s="785"/>
      <c r="I40" s="785">
        <f t="shared" si="0"/>
        <v>0</v>
      </c>
    </row>
    <row r="41" spans="1:10" hidden="1" x14ac:dyDescent="0.35">
      <c r="A41" s="795"/>
      <c r="B41" s="771"/>
      <c r="C41" s="783"/>
      <c r="D41" s="784"/>
      <c r="E41" s="783"/>
      <c r="F41" s="784"/>
      <c r="G41" s="785"/>
      <c r="H41" s="785"/>
      <c r="I41" s="785">
        <f t="shared" si="0"/>
        <v>0</v>
      </c>
    </row>
    <row r="42" spans="1:10" ht="18.75" customHeight="1" x14ac:dyDescent="0.35">
      <c r="A42" s="795"/>
      <c r="B42" s="771"/>
      <c r="C42" s="783"/>
      <c r="D42" s="784"/>
      <c r="E42" s="783"/>
      <c r="F42" s="784"/>
      <c r="G42" s="785"/>
      <c r="H42" s="785"/>
      <c r="I42" s="785">
        <f t="shared" si="0"/>
        <v>0</v>
      </c>
    </row>
    <row r="43" spans="1:10" x14ac:dyDescent="0.35">
      <c r="A43" s="795"/>
      <c r="B43" s="782" t="s">
        <v>1060</v>
      </c>
      <c r="C43" s="783"/>
      <c r="D43" s="784"/>
      <c r="E43" s="783"/>
      <c r="F43" s="784">
        <v>0</v>
      </c>
      <c r="G43" s="785"/>
      <c r="H43" s="785"/>
      <c r="I43" s="785">
        <f t="shared" si="0"/>
        <v>0</v>
      </c>
    </row>
    <row r="44" spans="1:10" ht="21" customHeight="1" x14ac:dyDescent="0.35">
      <c r="A44" s="799"/>
      <c r="B44" s="800" t="s">
        <v>295</v>
      </c>
      <c r="C44" s="792" t="s">
        <v>305</v>
      </c>
      <c r="D44" s="793">
        <f>D33+D26+D18+D12</f>
        <v>0</v>
      </c>
      <c r="E44" s="792" t="s">
        <v>305</v>
      </c>
      <c r="F44" s="793">
        <f>F12+F18+F26+F33</f>
        <v>0</v>
      </c>
      <c r="G44" s="801" t="s">
        <v>365</v>
      </c>
      <c r="H44" s="802">
        <f>H12+H18+H26+H33</f>
        <v>0</v>
      </c>
      <c r="I44" s="802">
        <f>SUM(I12:I43)</f>
        <v>0</v>
      </c>
    </row>
    <row r="47" spans="1:10" x14ac:dyDescent="0.3">
      <c r="A47" s="34" t="s">
        <v>671</v>
      </c>
      <c r="B47" s="35"/>
      <c r="C47" s="732"/>
      <c r="D47" s="64"/>
      <c r="E47" s="732" t="s">
        <v>1143</v>
      </c>
      <c r="F47" s="64"/>
      <c r="G47" s="35"/>
      <c r="H47" s="35"/>
      <c r="I47" s="98"/>
      <c r="J47" s="249"/>
    </row>
    <row r="48" spans="1:10" ht="14.4" x14ac:dyDescent="0.3">
      <c r="A48" s="66"/>
      <c r="B48" s="66"/>
      <c r="C48" s="803" t="s">
        <v>131</v>
      </c>
      <c r="D48" s="356"/>
      <c r="E48" s="803" t="s">
        <v>132</v>
      </c>
      <c r="F48" s="356"/>
      <c r="G48" s="66"/>
      <c r="H48" s="66"/>
      <c r="I48" s="68"/>
      <c r="J48" s="249"/>
    </row>
    <row r="49" spans="1:10" ht="15.6" x14ac:dyDescent="0.3">
      <c r="A49" s="63"/>
      <c r="B49" s="63"/>
      <c r="C49" s="63"/>
      <c r="D49" s="69"/>
      <c r="E49" s="63"/>
      <c r="F49" s="69"/>
      <c r="G49" s="63"/>
      <c r="H49" s="63"/>
      <c r="I49" s="69"/>
      <c r="J49" s="249"/>
    </row>
    <row r="50" spans="1:10" x14ac:dyDescent="0.3">
      <c r="A50" s="34" t="s">
        <v>133</v>
      </c>
      <c r="B50" s="35"/>
      <c r="C50" s="732"/>
      <c r="D50" s="64"/>
      <c r="E50" s="732" t="s">
        <v>1144</v>
      </c>
      <c r="F50" s="64"/>
      <c r="G50" s="35"/>
      <c r="H50" s="35"/>
      <c r="I50" s="98"/>
      <c r="J50" s="249"/>
    </row>
    <row r="51" spans="1:10" ht="14.4" x14ac:dyDescent="0.3">
      <c r="A51" s="66"/>
      <c r="B51" s="66"/>
      <c r="C51" s="803" t="s">
        <v>131</v>
      </c>
      <c r="D51" s="356"/>
      <c r="E51" s="803" t="s">
        <v>132</v>
      </c>
      <c r="F51" s="356"/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0">
    <pageSetUpPr fitToPage="1"/>
  </sheetPr>
  <dimension ref="A1:K54"/>
  <sheetViews>
    <sheetView view="pageBreakPreview" zoomScale="80" zoomScaleSheetLayoutView="80" workbookViewId="0">
      <selection sqref="A1:XFD1048576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8.10937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1023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3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71" t="s">
        <v>282</v>
      </c>
      <c r="B9" s="1271" t="s">
        <v>297</v>
      </c>
      <c r="C9" s="1273" t="s">
        <v>366</v>
      </c>
      <c r="D9" s="1274"/>
      <c r="E9" s="1275" t="s">
        <v>367</v>
      </c>
      <c r="F9" s="1274"/>
    </row>
    <row r="10" spans="1:11" ht="36" x14ac:dyDescent="0.35">
      <c r="A10" s="1272"/>
      <c r="B10" s="1272"/>
      <c r="C10" s="768" t="s">
        <v>375</v>
      </c>
      <c r="D10" s="769" t="s">
        <v>376</v>
      </c>
      <c r="E10" s="769" t="s">
        <v>375</v>
      </c>
      <c r="F10" s="769" t="s">
        <v>376</v>
      </c>
    </row>
    <row r="11" spans="1:11" ht="21" customHeight="1" x14ac:dyDescent="0.35">
      <c r="A11" s="774">
        <v>1</v>
      </c>
      <c r="B11" s="774">
        <v>2</v>
      </c>
      <c r="C11" s="774">
        <v>3</v>
      </c>
      <c r="D11" s="774">
        <v>4</v>
      </c>
      <c r="E11" s="774">
        <v>5</v>
      </c>
      <c r="F11" s="774">
        <v>6</v>
      </c>
      <c r="G11" s="775" t="s">
        <v>357</v>
      </c>
      <c r="H11" s="775" t="s">
        <v>302</v>
      </c>
      <c r="I11" s="775" t="s">
        <v>303</v>
      </c>
    </row>
    <row r="12" spans="1:11" s="338" customFormat="1" ht="21.6" customHeight="1" x14ac:dyDescent="0.3">
      <c r="A12" s="776">
        <v>1</v>
      </c>
      <c r="B12" s="777" t="s">
        <v>377</v>
      </c>
      <c r="C12" s="778" t="s">
        <v>305</v>
      </c>
      <c r="D12" s="779">
        <f>SUM(D13:D17)</f>
        <v>0</v>
      </c>
      <c r="E12" s="778" t="s">
        <v>305</v>
      </c>
      <c r="F12" s="779">
        <f>SUM(F13:F17)</f>
        <v>0</v>
      </c>
      <c r="G12" s="780"/>
      <c r="H12" s="780"/>
      <c r="I12" s="780"/>
      <c r="J12" s="770"/>
    </row>
    <row r="13" spans="1:11" hidden="1" x14ac:dyDescent="0.35">
      <c r="A13" s="781"/>
      <c r="B13" s="782" t="s">
        <v>378</v>
      </c>
      <c r="C13" s="783"/>
      <c r="D13" s="784"/>
      <c r="E13" s="783"/>
      <c r="F13" s="784"/>
      <c r="G13" s="785"/>
      <c r="H13" s="785"/>
      <c r="I13" s="785">
        <f t="shared" ref="I13:I43" si="0">F13-H13</f>
        <v>0</v>
      </c>
    </row>
    <row r="14" spans="1:11" hidden="1" x14ac:dyDescent="0.35">
      <c r="A14" s="781"/>
      <c r="B14" s="771"/>
      <c r="C14" s="783"/>
      <c r="D14" s="784"/>
      <c r="E14" s="783"/>
      <c r="F14" s="784"/>
      <c r="G14" s="785"/>
      <c r="H14" s="785"/>
      <c r="I14" s="785">
        <f t="shared" si="0"/>
        <v>0</v>
      </c>
    </row>
    <row r="15" spans="1:11" hidden="1" x14ac:dyDescent="0.35">
      <c r="A15" s="781"/>
      <c r="B15" s="782"/>
      <c r="C15" s="783"/>
      <c r="D15" s="784"/>
      <c r="E15" s="783"/>
      <c r="F15" s="784"/>
      <c r="G15" s="785"/>
      <c r="H15" s="785"/>
      <c r="I15" s="785">
        <f t="shared" si="0"/>
        <v>0</v>
      </c>
    </row>
    <row r="16" spans="1:11" hidden="1" x14ac:dyDescent="0.35">
      <c r="A16" s="781"/>
      <c r="B16" s="782"/>
      <c r="C16" s="783"/>
      <c r="D16" s="784"/>
      <c r="E16" s="783"/>
      <c r="F16" s="784"/>
      <c r="G16" s="785"/>
      <c r="H16" s="785"/>
      <c r="I16" s="785">
        <f t="shared" si="0"/>
        <v>0</v>
      </c>
    </row>
    <row r="17" spans="1:10" hidden="1" x14ac:dyDescent="0.35">
      <c r="A17" s="781"/>
      <c r="B17" s="786"/>
      <c r="C17" s="783"/>
      <c r="D17" s="784"/>
      <c r="E17" s="783"/>
      <c r="F17" s="784"/>
      <c r="G17" s="785"/>
      <c r="H17" s="785"/>
      <c r="I17" s="785">
        <f t="shared" si="0"/>
        <v>0</v>
      </c>
    </row>
    <row r="18" spans="1:10" s="338" customFormat="1" ht="21.6" customHeight="1" x14ac:dyDescent="0.3">
      <c r="A18" s="776">
        <v>2</v>
      </c>
      <c r="B18" s="777" t="s">
        <v>379</v>
      </c>
      <c r="C18" s="778" t="s">
        <v>305</v>
      </c>
      <c r="D18" s="779">
        <f>SUM(D19:D25)</f>
        <v>0</v>
      </c>
      <c r="E18" s="778" t="s">
        <v>305</v>
      </c>
      <c r="F18" s="779">
        <f>SUM(F19:F25)</f>
        <v>0</v>
      </c>
      <c r="G18" s="780"/>
      <c r="H18" s="780"/>
      <c r="I18" s="780"/>
      <c r="J18" s="770"/>
    </row>
    <row r="19" spans="1:10" hidden="1" x14ac:dyDescent="0.35">
      <c r="A19" s="781"/>
      <c r="B19" s="782" t="s">
        <v>199</v>
      </c>
      <c r="C19" s="783"/>
      <c r="D19" s="784"/>
      <c r="E19" s="783"/>
      <c r="F19" s="784"/>
      <c r="G19" s="785"/>
      <c r="H19" s="785"/>
      <c r="I19" s="785">
        <f t="shared" si="0"/>
        <v>0</v>
      </c>
    </row>
    <row r="20" spans="1:10" hidden="1" x14ac:dyDescent="0.35">
      <c r="A20" s="781"/>
      <c r="B20" s="782"/>
      <c r="C20" s="783"/>
      <c r="D20" s="784"/>
      <c r="E20" s="783"/>
      <c r="F20" s="784"/>
      <c r="G20" s="785"/>
      <c r="H20" s="785"/>
      <c r="I20" s="785">
        <f t="shared" si="0"/>
        <v>0</v>
      </c>
    </row>
    <row r="21" spans="1:10" hidden="1" x14ac:dyDescent="0.35">
      <c r="A21" s="781"/>
      <c r="B21" s="782"/>
      <c r="C21" s="783"/>
      <c r="D21" s="784"/>
      <c r="E21" s="783"/>
      <c r="F21" s="784"/>
      <c r="G21" s="785"/>
      <c r="H21" s="785"/>
      <c r="I21" s="785">
        <f t="shared" si="0"/>
        <v>0</v>
      </c>
    </row>
    <row r="22" spans="1:10" hidden="1" x14ac:dyDescent="0.35">
      <c r="A22" s="781"/>
      <c r="B22" s="782"/>
      <c r="C22" s="783"/>
      <c r="D22" s="784"/>
      <c r="E22" s="783"/>
      <c r="F22" s="784"/>
      <c r="G22" s="785"/>
      <c r="H22" s="785"/>
      <c r="I22" s="785">
        <f t="shared" si="0"/>
        <v>0</v>
      </c>
    </row>
    <row r="23" spans="1:10" hidden="1" x14ac:dyDescent="0.35">
      <c r="A23" s="781"/>
      <c r="B23" s="782"/>
      <c r="C23" s="783"/>
      <c r="D23" s="784"/>
      <c r="E23" s="783"/>
      <c r="F23" s="784"/>
      <c r="G23" s="785"/>
      <c r="H23" s="785"/>
      <c r="I23" s="785">
        <f t="shared" si="0"/>
        <v>0</v>
      </c>
    </row>
    <row r="24" spans="1:10" hidden="1" x14ac:dyDescent="0.35">
      <c r="A24" s="781"/>
      <c r="B24" s="782"/>
      <c r="C24" s="783"/>
      <c r="D24" s="784"/>
      <c r="E24" s="783"/>
      <c r="F24" s="784"/>
      <c r="G24" s="785"/>
      <c r="H24" s="785"/>
      <c r="I24" s="785">
        <f t="shared" si="0"/>
        <v>0</v>
      </c>
    </row>
    <row r="25" spans="1:10" hidden="1" x14ac:dyDescent="0.35">
      <c r="A25" s="781"/>
      <c r="B25" s="782"/>
      <c r="C25" s="783"/>
      <c r="D25" s="784"/>
      <c r="E25" s="783"/>
      <c r="F25" s="784"/>
      <c r="G25" s="785"/>
      <c r="H25" s="785"/>
      <c r="I25" s="785">
        <f t="shared" si="0"/>
        <v>0</v>
      </c>
    </row>
    <row r="26" spans="1:10" s="338" customFormat="1" ht="21.6" customHeight="1" x14ac:dyDescent="0.3">
      <c r="A26" s="776">
        <v>3</v>
      </c>
      <c r="B26" s="777" t="s">
        <v>380</v>
      </c>
      <c r="C26" s="778" t="s">
        <v>305</v>
      </c>
      <c r="D26" s="779">
        <f>SUM(D27:D31)</f>
        <v>0</v>
      </c>
      <c r="E26" s="778" t="s">
        <v>305</v>
      </c>
      <c r="F26" s="779">
        <f>SUM(F27:F32)</f>
        <v>0</v>
      </c>
      <c r="G26" s="780"/>
      <c r="H26" s="780"/>
      <c r="I26" s="780"/>
      <c r="J26" s="770"/>
    </row>
    <row r="27" spans="1:10" hidden="1" x14ac:dyDescent="0.35">
      <c r="A27" s="781"/>
      <c r="B27" s="782" t="s">
        <v>199</v>
      </c>
      <c r="C27" s="783"/>
      <c r="D27" s="784"/>
      <c r="E27" s="783"/>
      <c r="F27" s="784"/>
      <c r="G27" s="785"/>
      <c r="H27" s="785"/>
      <c r="I27" s="785">
        <f t="shared" si="0"/>
        <v>0</v>
      </c>
    </row>
    <row r="28" spans="1:10" hidden="1" x14ac:dyDescent="0.35">
      <c r="A28" s="781"/>
      <c r="B28" s="787"/>
      <c r="C28" s="783"/>
      <c r="D28" s="784"/>
      <c r="E28" s="783"/>
      <c r="F28" s="784"/>
      <c r="G28" s="785"/>
      <c r="H28" s="788"/>
      <c r="I28" s="785">
        <f t="shared" si="0"/>
        <v>0</v>
      </c>
    </row>
    <row r="29" spans="1:10" hidden="1" x14ac:dyDescent="0.35">
      <c r="A29" s="781"/>
      <c r="B29" s="782"/>
      <c r="C29" s="783"/>
      <c r="D29" s="784"/>
      <c r="E29" s="783"/>
      <c r="F29" s="784"/>
      <c r="G29" s="785"/>
      <c r="H29" s="788"/>
      <c r="I29" s="785">
        <f t="shared" si="0"/>
        <v>0</v>
      </c>
    </row>
    <row r="30" spans="1:10" hidden="1" x14ac:dyDescent="0.35">
      <c r="A30" s="781"/>
      <c r="B30" s="789"/>
      <c r="C30" s="783"/>
      <c r="D30" s="784"/>
      <c r="E30" s="783"/>
      <c r="F30" s="784"/>
      <c r="G30" s="785"/>
      <c r="H30" s="785"/>
      <c r="I30" s="785">
        <f t="shared" si="0"/>
        <v>0</v>
      </c>
    </row>
    <row r="31" spans="1:10" hidden="1" x14ac:dyDescent="0.35">
      <c r="A31" s="781"/>
      <c r="B31" s="782"/>
      <c r="C31" s="783"/>
      <c r="D31" s="784"/>
      <c r="E31" s="783"/>
      <c r="F31" s="784"/>
      <c r="G31" s="785"/>
      <c r="H31" s="785"/>
      <c r="I31" s="785">
        <f t="shared" si="0"/>
        <v>0</v>
      </c>
    </row>
    <row r="32" spans="1:10" hidden="1" x14ac:dyDescent="0.35">
      <c r="A32" s="781"/>
      <c r="B32" s="782"/>
      <c r="C32" s="783"/>
      <c r="D32" s="784"/>
      <c r="E32" s="783"/>
      <c r="F32" s="784"/>
      <c r="G32" s="785"/>
      <c r="H32" s="785"/>
      <c r="I32" s="785">
        <f t="shared" si="0"/>
        <v>0</v>
      </c>
    </row>
    <row r="33" spans="1:10" s="338" customFormat="1" ht="21.6" customHeight="1" x14ac:dyDescent="0.3">
      <c r="A33" s="790">
        <v>4</v>
      </c>
      <c r="B33" s="791" t="s">
        <v>381</v>
      </c>
      <c r="C33" s="792" t="s">
        <v>305</v>
      </c>
      <c r="D33" s="793">
        <f>SUM(D34:D42)</f>
        <v>0</v>
      </c>
      <c r="E33" s="792" t="s">
        <v>305</v>
      </c>
      <c r="F33" s="793">
        <f>SUM(F35:F43)</f>
        <v>0</v>
      </c>
      <c r="G33" s="780"/>
      <c r="H33" s="780"/>
      <c r="I33" s="780"/>
      <c r="J33" s="770"/>
    </row>
    <row r="34" spans="1:10" x14ac:dyDescent="0.35">
      <c r="A34" s="794"/>
      <c r="B34" s="782" t="s">
        <v>199</v>
      </c>
      <c r="C34" s="783"/>
      <c r="D34" s="784"/>
      <c r="E34" s="783"/>
      <c r="F34" s="784"/>
      <c r="G34" s="785"/>
      <c r="H34" s="785"/>
      <c r="I34" s="785">
        <f t="shared" si="0"/>
        <v>0</v>
      </c>
    </row>
    <row r="35" spans="1:10" ht="96" customHeight="1" x14ac:dyDescent="0.35">
      <c r="A35" s="795"/>
      <c r="B35" s="796" t="s">
        <v>1156</v>
      </c>
      <c r="C35" s="783"/>
      <c r="D35" s="784"/>
      <c r="E35" s="797"/>
      <c r="F35" s="784"/>
      <c r="G35" s="798"/>
      <c r="H35" s="785"/>
      <c r="I35" s="785">
        <f t="shared" si="0"/>
        <v>0</v>
      </c>
    </row>
    <row r="36" spans="1:10" hidden="1" x14ac:dyDescent="0.35">
      <c r="A36" s="795"/>
      <c r="B36" s="771"/>
      <c r="C36" s="783"/>
      <c r="D36" s="784"/>
      <c r="E36" s="783"/>
      <c r="F36" s="784"/>
      <c r="G36" s="785"/>
      <c r="H36" s="785"/>
      <c r="I36" s="785">
        <f t="shared" si="0"/>
        <v>0</v>
      </c>
    </row>
    <row r="37" spans="1:10" hidden="1" x14ac:dyDescent="0.35">
      <c r="A37" s="795"/>
      <c r="B37" s="771"/>
      <c r="C37" s="783"/>
      <c r="D37" s="784"/>
      <c r="E37" s="783"/>
      <c r="F37" s="784"/>
      <c r="G37" s="785"/>
      <c r="H37" s="785"/>
      <c r="I37" s="785">
        <f t="shared" si="0"/>
        <v>0</v>
      </c>
    </row>
    <row r="38" spans="1:10" hidden="1" x14ac:dyDescent="0.35">
      <c r="A38" s="795"/>
      <c r="B38" s="771"/>
      <c r="C38" s="783"/>
      <c r="D38" s="784"/>
      <c r="E38" s="783"/>
      <c r="F38" s="784"/>
      <c r="G38" s="785"/>
      <c r="H38" s="785"/>
      <c r="I38" s="785">
        <f t="shared" si="0"/>
        <v>0</v>
      </c>
    </row>
    <row r="39" spans="1:10" hidden="1" x14ac:dyDescent="0.35">
      <c r="A39" s="795"/>
      <c r="B39" s="771"/>
      <c r="C39" s="783"/>
      <c r="D39" s="784"/>
      <c r="E39" s="783"/>
      <c r="F39" s="784"/>
      <c r="G39" s="785"/>
      <c r="H39" s="785"/>
      <c r="I39" s="785">
        <f t="shared" si="0"/>
        <v>0</v>
      </c>
    </row>
    <row r="40" spans="1:10" hidden="1" x14ac:dyDescent="0.35">
      <c r="A40" s="795"/>
      <c r="B40" s="771"/>
      <c r="C40" s="783"/>
      <c r="D40" s="784"/>
      <c r="E40" s="783"/>
      <c r="F40" s="784"/>
      <c r="G40" s="785"/>
      <c r="H40" s="785"/>
      <c r="I40" s="785">
        <f t="shared" si="0"/>
        <v>0</v>
      </c>
    </row>
    <row r="41" spans="1:10" hidden="1" x14ac:dyDescent="0.35">
      <c r="A41" s="795"/>
      <c r="B41" s="771"/>
      <c r="C41" s="783"/>
      <c r="D41" s="784"/>
      <c r="E41" s="783"/>
      <c r="F41" s="784"/>
      <c r="G41" s="785"/>
      <c r="H41" s="785"/>
      <c r="I41" s="785">
        <f t="shared" si="0"/>
        <v>0</v>
      </c>
    </row>
    <row r="42" spans="1:10" ht="18.75" customHeight="1" x14ac:dyDescent="0.35">
      <c r="A42" s="795"/>
      <c r="B42" s="771"/>
      <c r="C42" s="783"/>
      <c r="D42" s="784"/>
      <c r="E42" s="783"/>
      <c r="F42" s="784"/>
      <c r="G42" s="785"/>
      <c r="H42" s="785"/>
      <c r="I42" s="785">
        <f t="shared" si="0"/>
        <v>0</v>
      </c>
    </row>
    <row r="43" spans="1:10" x14ac:dyDescent="0.35">
      <c r="A43" s="795"/>
      <c r="B43" s="782" t="s">
        <v>1060</v>
      </c>
      <c r="C43" s="783"/>
      <c r="D43" s="784"/>
      <c r="E43" s="783"/>
      <c r="F43" s="784">
        <v>0</v>
      </c>
      <c r="G43" s="785"/>
      <c r="H43" s="785"/>
      <c r="I43" s="785">
        <f t="shared" si="0"/>
        <v>0</v>
      </c>
    </row>
    <row r="44" spans="1:10" ht="21" customHeight="1" x14ac:dyDescent="0.35">
      <c r="A44" s="799"/>
      <c r="B44" s="800" t="s">
        <v>295</v>
      </c>
      <c r="C44" s="792" t="s">
        <v>305</v>
      </c>
      <c r="D44" s="793">
        <f>D33+D26+D18+D12</f>
        <v>0</v>
      </c>
      <c r="E44" s="792" t="s">
        <v>305</v>
      </c>
      <c r="F44" s="793">
        <f>F12+F18+F26+F33</f>
        <v>0</v>
      </c>
      <c r="G44" s="801" t="s">
        <v>365</v>
      </c>
      <c r="H44" s="802">
        <f>H12+H18+H26+H33</f>
        <v>0</v>
      </c>
      <c r="I44" s="802">
        <f>SUM(I12:I43)</f>
        <v>0</v>
      </c>
    </row>
    <row r="47" spans="1:10" x14ac:dyDescent="0.3">
      <c r="A47" s="34" t="s">
        <v>671</v>
      </c>
      <c r="B47" s="35"/>
      <c r="C47" s="732"/>
      <c r="D47" s="64"/>
      <c r="E47" s="732" t="s">
        <v>1143</v>
      </c>
      <c r="F47" s="64"/>
      <c r="G47" s="35"/>
      <c r="H47" s="35"/>
      <c r="I47" s="98"/>
      <c r="J47" s="249"/>
    </row>
    <row r="48" spans="1:10" ht="14.4" x14ac:dyDescent="0.3">
      <c r="A48" s="66"/>
      <c r="B48" s="66"/>
      <c r="C48" s="803" t="s">
        <v>131</v>
      </c>
      <c r="D48" s="356"/>
      <c r="E48" s="803" t="s">
        <v>132</v>
      </c>
      <c r="F48" s="356"/>
      <c r="G48" s="66"/>
      <c r="H48" s="66"/>
      <c r="I48" s="68"/>
      <c r="J48" s="249"/>
    </row>
    <row r="49" spans="1:10" ht="15.6" x14ac:dyDescent="0.3">
      <c r="A49" s="63"/>
      <c r="B49" s="63"/>
      <c r="C49" s="63"/>
      <c r="D49" s="69"/>
      <c r="E49" s="63"/>
      <c r="F49" s="69"/>
      <c r="G49" s="63"/>
      <c r="H49" s="63"/>
      <c r="I49" s="69"/>
      <c r="J49" s="249"/>
    </row>
    <row r="50" spans="1:10" x14ac:dyDescent="0.3">
      <c r="A50" s="34" t="s">
        <v>133</v>
      </c>
      <c r="B50" s="35"/>
      <c r="C50" s="732"/>
      <c r="D50" s="64"/>
      <c r="E50" s="732" t="s">
        <v>1144</v>
      </c>
      <c r="F50" s="64"/>
      <c r="G50" s="35"/>
      <c r="H50" s="35"/>
      <c r="I50" s="98"/>
      <c r="J50" s="249"/>
    </row>
    <row r="51" spans="1:10" ht="14.4" x14ac:dyDescent="0.3">
      <c r="A51" s="66"/>
      <c r="B51" s="66"/>
      <c r="C51" s="803" t="s">
        <v>131</v>
      </c>
      <c r="D51" s="356"/>
      <c r="E51" s="803" t="s">
        <v>132</v>
      </c>
      <c r="F51" s="356"/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1">
    <tabColor rgb="FFFFFF99"/>
  </sheetPr>
  <dimension ref="A1:K39"/>
  <sheetViews>
    <sheetView view="pageBreakPreview" zoomScale="80" zoomScaleNormal="7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8" width="19.109375" style="1" customWidth="1"/>
    <col min="9" max="9" width="16.109375" style="5" customWidth="1"/>
    <col min="10" max="256" width="8.88671875" style="1"/>
    <col min="257" max="257" width="5.6640625" style="1" customWidth="1"/>
    <col min="258" max="258" width="49.66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6.109375" style="1" customWidth="1"/>
    <col min="263" max="263" width="16.44140625" style="1" customWidth="1"/>
    <col min="264" max="264" width="27.6640625" style="1" customWidth="1"/>
    <col min="265" max="265" width="16.109375" style="1" customWidth="1"/>
    <col min="266" max="512" width="8.88671875" style="1"/>
    <col min="513" max="513" width="5.6640625" style="1" customWidth="1"/>
    <col min="514" max="514" width="49.66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6.109375" style="1" customWidth="1"/>
    <col min="519" max="519" width="16.44140625" style="1" customWidth="1"/>
    <col min="520" max="520" width="27.6640625" style="1" customWidth="1"/>
    <col min="521" max="521" width="16.109375" style="1" customWidth="1"/>
    <col min="522" max="768" width="8.88671875" style="1"/>
    <col min="769" max="769" width="5.6640625" style="1" customWidth="1"/>
    <col min="770" max="770" width="49.66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6.109375" style="1" customWidth="1"/>
    <col min="775" max="775" width="16.44140625" style="1" customWidth="1"/>
    <col min="776" max="776" width="27.6640625" style="1" customWidth="1"/>
    <col min="777" max="777" width="16.109375" style="1" customWidth="1"/>
    <col min="778" max="1024" width="8.88671875" style="1"/>
    <col min="1025" max="1025" width="5.6640625" style="1" customWidth="1"/>
    <col min="1026" max="1026" width="49.66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6.109375" style="1" customWidth="1"/>
    <col min="1031" max="1031" width="16.44140625" style="1" customWidth="1"/>
    <col min="1032" max="1032" width="27.6640625" style="1" customWidth="1"/>
    <col min="1033" max="1033" width="16.109375" style="1" customWidth="1"/>
    <col min="1034" max="1280" width="8.88671875" style="1"/>
    <col min="1281" max="1281" width="5.6640625" style="1" customWidth="1"/>
    <col min="1282" max="1282" width="49.66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6.109375" style="1" customWidth="1"/>
    <col min="1287" max="1287" width="16.44140625" style="1" customWidth="1"/>
    <col min="1288" max="1288" width="27.6640625" style="1" customWidth="1"/>
    <col min="1289" max="1289" width="16.109375" style="1" customWidth="1"/>
    <col min="1290" max="1536" width="8.88671875" style="1"/>
    <col min="1537" max="1537" width="5.6640625" style="1" customWidth="1"/>
    <col min="1538" max="1538" width="49.66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6.109375" style="1" customWidth="1"/>
    <col min="1543" max="1543" width="16.44140625" style="1" customWidth="1"/>
    <col min="1544" max="1544" width="27.6640625" style="1" customWidth="1"/>
    <col min="1545" max="1545" width="16.109375" style="1" customWidth="1"/>
    <col min="1546" max="1792" width="8.88671875" style="1"/>
    <col min="1793" max="1793" width="5.6640625" style="1" customWidth="1"/>
    <col min="1794" max="1794" width="49.66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6.109375" style="1" customWidth="1"/>
    <col min="1799" max="1799" width="16.44140625" style="1" customWidth="1"/>
    <col min="1800" max="1800" width="27.6640625" style="1" customWidth="1"/>
    <col min="1801" max="1801" width="16.109375" style="1" customWidth="1"/>
    <col min="1802" max="2048" width="8.88671875" style="1"/>
    <col min="2049" max="2049" width="5.6640625" style="1" customWidth="1"/>
    <col min="2050" max="2050" width="49.66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6.109375" style="1" customWidth="1"/>
    <col min="2055" max="2055" width="16.44140625" style="1" customWidth="1"/>
    <col min="2056" max="2056" width="27.6640625" style="1" customWidth="1"/>
    <col min="2057" max="2057" width="16.109375" style="1" customWidth="1"/>
    <col min="2058" max="2304" width="8.88671875" style="1"/>
    <col min="2305" max="2305" width="5.6640625" style="1" customWidth="1"/>
    <col min="2306" max="2306" width="49.66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6.109375" style="1" customWidth="1"/>
    <col min="2311" max="2311" width="16.44140625" style="1" customWidth="1"/>
    <col min="2312" max="2312" width="27.6640625" style="1" customWidth="1"/>
    <col min="2313" max="2313" width="16.109375" style="1" customWidth="1"/>
    <col min="2314" max="2560" width="8.88671875" style="1"/>
    <col min="2561" max="2561" width="5.6640625" style="1" customWidth="1"/>
    <col min="2562" max="2562" width="49.66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6.109375" style="1" customWidth="1"/>
    <col min="2567" max="2567" width="16.44140625" style="1" customWidth="1"/>
    <col min="2568" max="2568" width="27.6640625" style="1" customWidth="1"/>
    <col min="2569" max="2569" width="16.109375" style="1" customWidth="1"/>
    <col min="2570" max="2816" width="8.88671875" style="1"/>
    <col min="2817" max="2817" width="5.6640625" style="1" customWidth="1"/>
    <col min="2818" max="2818" width="49.66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6.109375" style="1" customWidth="1"/>
    <col min="2823" max="2823" width="16.44140625" style="1" customWidth="1"/>
    <col min="2824" max="2824" width="27.6640625" style="1" customWidth="1"/>
    <col min="2825" max="2825" width="16.109375" style="1" customWidth="1"/>
    <col min="2826" max="3072" width="8.88671875" style="1"/>
    <col min="3073" max="3073" width="5.6640625" style="1" customWidth="1"/>
    <col min="3074" max="3074" width="49.66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6.109375" style="1" customWidth="1"/>
    <col min="3079" max="3079" width="16.44140625" style="1" customWidth="1"/>
    <col min="3080" max="3080" width="27.6640625" style="1" customWidth="1"/>
    <col min="3081" max="3081" width="16.109375" style="1" customWidth="1"/>
    <col min="3082" max="3328" width="8.88671875" style="1"/>
    <col min="3329" max="3329" width="5.6640625" style="1" customWidth="1"/>
    <col min="3330" max="3330" width="49.66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6.109375" style="1" customWidth="1"/>
    <col min="3335" max="3335" width="16.44140625" style="1" customWidth="1"/>
    <col min="3336" max="3336" width="27.6640625" style="1" customWidth="1"/>
    <col min="3337" max="3337" width="16.109375" style="1" customWidth="1"/>
    <col min="3338" max="3584" width="8.88671875" style="1"/>
    <col min="3585" max="3585" width="5.6640625" style="1" customWidth="1"/>
    <col min="3586" max="3586" width="49.66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6.109375" style="1" customWidth="1"/>
    <col min="3591" max="3591" width="16.44140625" style="1" customWidth="1"/>
    <col min="3592" max="3592" width="27.6640625" style="1" customWidth="1"/>
    <col min="3593" max="3593" width="16.109375" style="1" customWidth="1"/>
    <col min="3594" max="3840" width="8.88671875" style="1"/>
    <col min="3841" max="3841" width="5.6640625" style="1" customWidth="1"/>
    <col min="3842" max="3842" width="49.66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6.109375" style="1" customWidth="1"/>
    <col min="3847" max="3847" width="16.44140625" style="1" customWidth="1"/>
    <col min="3848" max="3848" width="27.6640625" style="1" customWidth="1"/>
    <col min="3849" max="3849" width="16.109375" style="1" customWidth="1"/>
    <col min="3850" max="4096" width="8.88671875" style="1"/>
    <col min="4097" max="4097" width="5.6640625" style="1" customWidth="1"/>
    <col min="4098" max="4098" width="49.66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6.109375" style="1" customWidth="1"/>
    <col min="4103" max="4103" width="16.44140625" style="1" customWidth="1"/>
    <col min="4104" max="4104" width="27.6640625" style="1" customWidth="1"/>
    <col min="4105" max="4105" width="16.109375" style="1" customWidth="1"/>
    <col min="4106" max="4352" width="8.88671875" style="1"/>
    <col min="4353" max="4353" width="5.6640625" style="1" customWidth="1"/>
    <col min="4354" max="4354" width="49.66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6.109375" style="1" customWidth="1"/>
    <col min="4359" max="4359" width="16.44140625" style="1" customWidth="1"/>
    <col min="4360" max="4360" width="27.6640625" style="1" customWidth="1"/>
    <col min="4361" max="4361" width="16.109375" style="1" customWidth="1"/>
    <col min="4362" max="4608" width="8.88671875" style="1"/>
    <col min="4609" max="4609" width="5.6640625" style="1" customWidth="1"/>
    <col min="4610" max="4610" width="49.66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6.109375" style="1" customWidth="1"/>
    <col min="4615" max="4615" width="16.44140625" style="1" customWidth="1"/>
    <col min="4616" max="4616" width="27.6640625" style="1" customWidth="1"/>
    <col min="4617" max="4617" width="16.109375" style="1" customWidth="1"/>
    <col min="4618" max="4864" width="8.88671875" style="1"/>
    <col min="4865" max="4865" width="5.6640625" style="1" customWidth="1"/>
    <col min="4866" max="4866" width="49.66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6.109375" style="1" customWidth="1"/>
    <col min="4871" max="4871" width="16.44140625" style="1" customWidth="1"/>
    <col min="4872" max="4872" width="27.6640625" style="1" customWidth="1"/>
    <col min="4873" max="4873" width="16.109375" style="1" customWidth="1"/>
    <col min="4874" max="5120" width="8.88671875" style="1"/>
    <col min="5121" max="5121" width="5.6640625" style="1" customWidth="1"/>
    <col min="5122" max="5122" width="49.66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6.109375" style="1" customWidth="1"/>
    <col min="5127" max="5127" width="16.44140625" style="1" customWidth="1"/>
    <col min="5128" max="5128" width="27.6640625" style="1" customWidth="1"/>
    <col min="5129" max="5129" width="16.109375" style="1" customWidth="1"/>
    <col min="5130" max="5376" width="8.88671875" style="1"/>
    <col min="5377" max="5377" width="5.6640625" style="1" customWidth="1"/>
    <col min="5378" max="5378" width="49.66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6.109375" style="1" customWidth="1"/>
    <col min="5383" max="5383" width="16.44140625" style="1" customWidth="1"/>
    <col min="5384" max="5384" width="27.6640625" style="1" customWidth="1"/>
    <col min="5385" max="5385" width="16.109375" style="1" customWidth="1"/>
    <col min="5386" max="5632" width="8.88671875" style="1"/>
    <col min="5633" max="5633" width="5.6640625" style="1" customWidth="1"/>
    <col min="5634" max="5634" width="49.66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6.109375" style="1" customWidth="1"/>
    <col min="5639" max="5639" width="16.44140625" style="1" customWidth="1"/>
    <col min="5640" max="5640" width="27.6640625" style="1" customWidth="1"/>
    <col min="5641" max="5641" width="16.109375" style="1" customWidth="1"/>
    <col min="5642" max="5888" width="8.88671875" style="1"/>
    <col min="5889" max="5889" width="5.6640625" style="1" customWidth="1"/>
    <col min="5890" max="5890" width="49.66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6.109375" style="1" customWidth="1"/>
    <col min="5895" max="5895" width="16.44140625" style="1" customWidth="1"/>
    <col min="5896" max="5896" width="27.6640625" style="1" customWidth="1"/>
    <col min="5897" max="5897" width="16.109375" style="1" customWidth="1"/>
    <col min="5898" max="6144" width="8.88671875" style="1"/>
    <col min="6145" max="6145" width="5.6640625" style="1" customWidth="1"/>
    <col min="6146" max="6146" width="49.66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6.109375" style="1" customWidth="1"/>
    <col min="6151" max="6151" width="16.44140625" style="1" customWidth="1"/>
    <col min="6152" max="6152" width="27.6640625" style="1" customWidth="1"/>
    <col min="6153" max="6153" width="16.109375" style="1" customWidth="1"/>
    <col min="6154" max="6400" width="8.88671875" style="1"/>
    <col min="6401" max="6401" width="5.6640625" style="1" customWidth="1"/>
    <col min="6402" max="6402" width="49.66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6.109375" style="1" customWidth="1"/>
    <col min="6407" max="6407" width="16.44140625" style="1" customWidth="1"/>
    <col min="6408" max="6408" width="27.6640625" style="1" customWidth="1"/>
    <col min="6409" max="6409" width="16.109375" style="1" customWidth="1"/>
    <col min="6410" max="6656" width="8.88671875" style="1"/>
    <col min="6657" max="6657" width="5.6640625" style="1" customWidth="1"/>
    <col min="6658" max="6658" width="49.66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6.109375" style="1" customWidth="1"/>
    <col min="6663" max="6663" width="16.44140625" style="1" customWidth="1"/>
    <col min="6664" max="6664" width="27.6640625" style="1" customWidth="1"/>
    <col min="6665" max="6665" width="16.109375" style="1" customWidth="1"/>
    <col min="6666" max="6912" width="8.88671875" style="1"/>
    <col min="6913" max="6913" width="5.6640625" style="1" customWidth="1"/>
    <col min="6914" max="6914" width="49.66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6.109375" style="1" customWidth="1"/>
    <col min="6919" max="6919" width="16.44140625" style="1" customWidth="1"/>
    <col min="6920" max="6920" width="27.6640625" style="1" customWidth="1"/>
    <col min="6921" max="6921" width="16.109375" style="1" customWidth="1"/>
    <col min="6922" max="7168" width="8.88671875" style="1"/>
    <col min="7169" max="7169" width="5.6640625" style="1" customWidth="1"/>
    <col min="7170" max="7170" width="49.66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6.109375" style="1" customWidth="1"/>
    <col min="7175" max="7175" width="16.44140625" style="1" customWidth="1"/>
    <col min="7176" max="7176" width="27.6640625" style="1" customWidth="1"/>
    <col min="7177" max="7177" width="16.109375" style="1" customWidth="1"/>
    <col min="7178" max="7424" width="8.88671875" style="1"/>
    <col min="7425" max="7425" width="5.6640625" style="1" customWidth="1"/>
    <col min="7426" max="7426" width="49.66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6.109375" style="1" customWidth="1"/>
    <col min="7431" max="7431" width="16.44140625" style="1" customWidth="1"/>
    <col min="7432" max="7432" width="27.6640625" style="1" customWidth="1"/>
    <col min="7433" max="7433" width="16.109375" style="1" customWidth="1"/>
    <col min="7434" max="7680" width="8.88671875" style="1"/>
    <col min="7681" max="7681" width="5.6640625" style="1" customWidth="1"/>
    <col min="7682" max="7682" width="49.66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6.109375" style="1" customWidth="1"/>
    <col min="7687" max="7687" width="16.44140625" style="1" customWidth="1"/>
    <col min="7688" max="7688" width="27.6640625" style="1" customWidth="1"/>
    <col min="7689" max="7689" width="16.109375" style="1" customWidth="1"/>
    <col min="7690" max="7936" width="8.88671875" style="1"/>
    <col min="7937" max="7937" width="5.6640625" style="1" customWidth="1"/>
    <col min="7938" max="7938" width="49.66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6.109375" style="1" customWidth="1"/>
    <col min="7943" max="7943" width="16.44140625" style="1" customWidth="1"/>
    <col min="7944" max="7944" width="27.6640625" style="1" customWidth="1"/>
    <col min="7945" max="7945" width="16.109375" style="1" customWidth="1"/>
    <col min="7946" max="8192" width="8.88671875" style="1"/>
    <col min="8193" max="8193" width="5.6640625" style="1" customWidth="1"/>
    <col min="8194" max="8194" width="49.66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6.109375" style="1" customWidth="1"/>
    <col min="8199" max="8199" width="16.44140625" style="1" customWidth="1"/>
    <col min="8200" max="8200" width="27.6640625" style="1" customWidth="1"/>
    <col min="8201" max="8201" width="16.109375" style="1" customWidth="1"/>
    <col min="8202" max="8448" width="8.88671875" style="1"/>
    <col min="8449" max="8449" width="5.6640625" style="1" customWidth="1"/>
    <col min="8450" max="8450" width="49.66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6.109375" style="1" customWidth="1"/>
    <col min="8455" max="8455" width="16.44140625" style="1" customWidth="1"/>
    <col min="8456" max="8456" width="27.6640625" style="1" customWidth="1"/>
    <col min="8457" max="8457" width="16.109375" style="1" customWidth="1"/>
    <col min="8458" max="8704" width="8.88671875" style="1"/>
    <col min="8705" max="8705" width="5.6640625" style="1" customWidth="1"/>
    <col min="8706" max="8706" width="49.66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6.109375" style="1" customWidth="1"/>
    <col min="8711" max="8711" width="16.44140625" style="1" customWidth="1"/>
    <col min="8712" max="8712" width="27.6640625" style="1" customWidth="1"/>
    <col min="8713" max="8713" width="16.109375" style="1" customWidth="1"/>
    <col min="8714" max="8960" width="8.88671875" style="1"/>
    <col min="8961" max="8961" width="5.6640625" style="1" customWidth="1"/>
    <col min="8962" max="8962" width="49.66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6.109375" style="1" customWidth="1"/>
    <col min="8967" max="8967" width="16.44140625" style="1" customWidth="1"/>
    <col min="8968" max="8968" width="27.6640625" style="1" customWidth="1"/>
    <col min="8969" max="8969" width="16.109375" style="1" customWidth="1"/>
    <col min="8970" max="9216" width="8.88671875" style="1"/>
    <col min="9217" max="9217" width="5.6640625" style="1" customWidth="1"/>
    <col min="9218" max="9218" width="49.66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6.109375" style="1" customWidth="1"/>
    <col min="9223" max="9223" width="16.44140625" style="1" customWidth="1"/>
    <col min="9224" max="9224" width="27.6640625" style="1" customWidth="1"/>
    <col min="9225" max="9225" width="16.109375" style="1" customWidth="1"/>
    <col min="9226" max="9472" width="8.88671875" style="1"/>
    <col min="9473" max="9473" width="5.6640625" style="1" customWidth="1"/>
    <col min="9474" max="9474" width="49.66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6.109375" style="1" customWidth="1"/>
    <col min="9479" max="9479" width="16.44140625" style="1" customWidth="1"/>
    <col min="9480" max="9480" width="27.6640625" style="1" customWidth="1"/>
    <col min="9481" max="9481" width="16.109375" style="1" customWidth="1"/>
    <col min="9482" max="9728" width="8.88671875" style="1"/>
    <col min="9729" max="9729" width="5.6640625" style="1" customWidth="1"/>
    <col min="9730" max="9730" width="49.66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6.109375" style="1" customWidth="1"/>
    <col min="9735" max="9735" width="16.44140625" style="1" customWidth="1"/>
    <col min="9736" max="9736" width="27.6640625" style="1" customWidth="1"/>
    <col min="9737" max="9737" width="16.109375" style="1" customWidth="1"/>
    <col min="9738" max="9984" width="8.88671875" style="1"/>
    <col min="9985" max="9985" width="5.6640625" style="1" customWidth="1"/>
    <col min="9986" max="9986" width="49.66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6.109375" style="1" customWidth="1"/>
    <col min="9991" max="9991" width="16.44140625" style="1" customWidth="1"/>
    <col min="9992" max="9992" width="27.6640625" style="1" customWidth="1"/>
    <col min="9993" max="9993" width="16.109375" style="1" customWidth="1"/>
    <col min="9994" max="10240" width="8.88671875" style="1"/>
    <col min="10241" max="10241" width="5.6640625" style="1" customWidth="1"/>
    <col min="10242" max="10242" width="49.66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6.109375" style="1" customWidth="1"/>
    <col min="10247" max="10247" width="16.44140625" style="1" customWidth="1"/>
    <col min="10248" max="10248" width="27.6640625" style="1" customWidth="1"/>
    <col min="10249" max="10249" width="16.109375" style="1" customWidth="1"/>
    <col min="10250" max="10496" width="8.88671875" style="1"/>
    <col min="10497" max="10497" width="5.6640625" style="1" customWidth="1"/>
    <col min="10498" max="10498" width="49.66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6.109375" style="1" customWidth="1"/>
    <col min="10503" max="10503" width="16.44140625" style="1" customWidth="1"/>
    <col min="10504" max="10504" width="27.6640625" style="1" customWidth="1"/>
    <col min="10505" max="10505" width="16.109375" style="1" customWidth="1"/>
    <col min="10506" max="10752" width="8.88671875" style="1"/>
    <col min="10753" max="10753" width="5.6640625" style="1" customWidth="1"/>
    <col min="10754" max="10754" width="49.66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6.109375" style="1" customWidth="1"/>
    <col min="10759" max="10759" width="16.44140625" style="1" customWidth="1"/>
    <col min="10760" max="10760" width="27.6640625" style="1" customWidth="1"/>
    <col min="10761" max="10761" width="16.109375" style="1" customWidth="1"/>
    <col min="10762" max="11008" width="8.88671875" style="1"/>
    <col min="11009" max="11009" width="5.6640625" style="1" customWidth="1"/>
    <col min="11010" max="11010" width="49.66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6.109375" style="1" customWidth="1"/>
    <col min="11015" max="11015" width="16.44140625" style="1" customWidth="1"/>
    <col min="11016" max="11016" width="27.6640625" style="1" customWidth="1"/>
    <col min="11017" max="11017" width="16.109375" style="1" customWidth="1"/>
    <col min="11018" max="11264" width="8.88671875" style="1"/>
    <col min="11265" max="11265" width="5.6640625" style="1" customWidth="1"/>
    <col min="11266" max="11266" width="49.66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6.109375" style="1" customWidth="1"/>
    <col min="11271" max="11271" width="16.44140625" style="1" customWidth="1"/>
    <col min="11272" max="11272" width="27.6640625" style="1" customWidth="1"/>
    <col min="11273" max="11273" width="16.109375" style="1" customWidth="1"/>
    <col min="11274" max="11520" width="8.88671875" style="1"/>
    <col min="11521" max="11521" width="5.6640625" style="1" customWidth="1"/>
    <col min="11522" max="11522" width="49.66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6.109375" style="1" customWidth="1"/>
    <col min="11527" max="11527" width="16.44140625" style="1" customWidth="1"/>
    <col min="11528" max="11528" width="27.6640625" style="1" customWidth="1"/>
    <col min="11529" max="11529" width="16.109375" style="1" customWidth="1"/>
    <col min="11530" max="11776" width="8.88671875" style="1"/>
    <col min="11777" max="11777" width="5.6640625" style="1" customWidth="1"/>
    <col min="11778" max="11778" width="49.66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6.109375" style="1" customWidth="1"/>
    <col min="11783" max="11783" width="16.44140625" style="1" customWidth="1"/>
    <col min="11784" max="11784" width="27.6640625" style="1" customWidth="1"/>
    <col min="11785" max="11785" width="16.109375" style="1" customWidth="1"/>
    <col min="11786" max="12032" width="8.88671875" style="1"/>
    <col min="12033" max="12033" width="5.6640625" style="1" customWidth="1"/>
    <col min="12034" max="12034" width="49.66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6.109375" style="1" customWidth="1"/>
    <col min="12039" max="12039" width="16.44140625" style="1" customWidth="1"/>
    <col min="12040" max="12040" width="27.6640625" style="1" customWidth="1"/>
    <col min="12041" max="12041" width="16.109375" style="1" customWidth="1"/>
    <col min="12042" max="12288" width="8.88671875" style="1"/>
    <col min="12289" max="12289" width="5.6640625" style="1" customWidth="1"/>
    <col min="12290" max="12290" width="49.66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6.109375" style="1" customWidth="1"/>
    <col min="12295" max="12295" width="16.44140625" style="1" customWidth="1"/>
    <col min="12296" max="12296" width="27.6640625" style="1" customWidth="1"/>
    <col min="12297" max="12297" width="16.109375" style="1" customWidth="1"/>
    <col min="12298" max="12544" width="8.88671875" style="1"/>
    <col min="12545" max="12545" width="5.6640625" style="1" customWidth="1"/>
    <col min="12546" max="12546" width="49.66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6.109375" style="1" customWidth="1"/>
    <col min="12551" max="12551" width="16.44140625" style="1" customWidth="1"/>
    <col min="12552" max="12552" width="27.6640625" style="1" customWidth="1"/>
    <col min="12553" max="12553" width="16.109375" style="1" customWidth="1"/>
    <col min="12554" max="12800" width="8.88671875" style="1"/>
    <col min="12801" max="12801" width="5.6640625" style="1" customWidth="1"/>
    <col min="12802" max="12802" width="49.66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6.109375" style="1" customWidth="1"/>
    <col min="12807" max="12807" width="16.44140625" style="1" customWidth="1"/>
    <col min="12808" max="12808" width="27.6640625" style="1" customWidth="1"/>
    <col min="12809" max="12809" width="16.109375" style="1" customWidth="1"/>
    <col min="12810" max="13056" width="8.88671875" style="1"/>
    <col min="13057" max="13057" width="5.6640625" style="1" customWidth="1"/>
    <col min="13058" max="13058" width="49.66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6.109375" style="1" customWidth="1"/>
    <col min="13063" max="13063" width="16.44140625" style="1" customWidth="1"/>
    <col min="13064" max="13064" width="27.6640625" style="1" customWidth="1"/>
    <col min="13065" max="13065" width="16.109375" style="1" customWidth="1"/>
    <col min="13066" max="13312" width="8.88671875" style="1"/>
    <col min="13313" max="13313" width="5.6640625" style="1" customWidth="1"/>
    <col min="13314" max="13314" width="49.66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6.109375" style="1" customWidth="1"/>
    <col min="13319" max="13319" width="16.44140625" style="1" customWidth="1"/>
    <col min="13320" max="13320" width="27.6640625" style="1" customWidth="1"/>
    <col min="13321" max="13321" width="16.109375" style="1" customWidth="1"/>
    <col min="13322" max="13568" width="8.88671875" style="1"/>
    <col min="13569" max="13569" width="5.6640625" style="1" customWidth="1"/>
    <col min="13570" max="13570" width="49.66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6.109375" style="1" customWidth="1"/>
    <col min="13575" max="13575" width="16.44140625" style="1" customWidth="1"/>
    <col min="13576" max="13576" width="27.6640625" style="1" customWidth="1"/>
    <col min="13577" max="13577" width="16.109375" style="1" customWidth="1"/>
    <col min="13578" max="13824" width="8.88671875" style="1"/>
    <col min="13825" max="13825" width="5.6640625" style="1" customWidth="1"/>
    <col min="13826" max="13826" width="49.66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6.109375" style="1" customWidth="1"/>
    <col min="13831" max="13831" width="16.44140625" style="1" customWidth="1"/>
    <col min="13832" max="13832" width="27.6640625" style="1" customWidth="1"/>
    <col min="13833" max="13833" width="16.109375" style="1" customWidth="1"/>
    <col min="13834" max="14080" width="8.88671875" style="1"/>
    <col min="14081" max="14081" width="5.6640625" style="1" customWidth="1"/>
    <col min="14082" max="14082" width="49.66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6.109375" style="1" customWidth="1"/>
    <col min="14087" max="14087" width="16.44140625" style="1" customWidth="1"/>
    <col min="14088" max="14088" width="27.6640625" style="1" customWidth="1"/>
    <col min="14089" max="14089" width="16.109375" style="1" customWidth="1"/>
    <col min="14090" max="14336" width="8.88671875" style="1"/>
    <col min="14337" max="14337" width="5.6640625" style="1" customWidth="1"/>
    <col min="14338" max="14338" width="49.66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6.109375" style="1" customWidth="1"/>
    <col min="14343" max="14343" width="16.44140625" style="1" customWidth="1"/>
    <col min="14344" max="14344" width="27.6640625" style="1" customWidth="1"/>
    <col min="14345" max="14345" width="16.109375" style="1" customWidth="1"/>
    <col min="14346" max="14592" width="8.88671875" style="1"/>
    <col min="14593" max="14593" width="5.6640625" style="1" customWidth="1"/>
    <col min="14594" max="14594" width="49.66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6.109375" style="1" customWidth="1"/>
    <col min="14599" max="14599" width="16.44140625" style="1" customWidth="1"/>
    <col min="14600" max="14600" width="27.6640625" style="1" customWidth="1"/>
    <col min="14601" max="14601" width="16.109375" style="1" customWidth="1"/>
    <col min="14602" max="14848" width="8.88671875" style="1"/>
    <col min="14849" max="14849" width="5.6640625" style="1" customWidth="1"/>
    <col min="14850" max="14850" width="49.66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6.109375" style="1" customWidth="1"/>
    <col min="14855" max="14855" width="16.44140625" style="1" customWidth="1"/>
    <col min="14856" max="14856" width="27.6640625" style="1" customWidth="1"/>
    <col min="14857" max="14857" width="16.109375" style="1" customWidth="1"/>
    <col min="14858" max="15104" width="8.88671875" style="1"/>
    <col min="15105" max="15105" width="5.6640625" style="1" customWidth="1"/>
    <col min="15106" max="15106" width="49.66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6.109375" style="1" customWidth="1"/>
    <col min="15111" max="15111" width="16.44140625" style="1" customWidth="1"/>
    <col min="15112" max="15112" width="27.6640625" style="1" customWidth="1"/>
    <col min="15113" max="15113" width="16.109375" style="1" customWidth="1"/>
    <col min="15114" max="15360" width="8.88671875" style="1"/>
    <col min="15361" max="15361" width="5.6640625" style="1" customWidth="1"/>
    <col min="15362" max="15362" width="49.66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6.109375" style="1" customWidth="1"/>
    <col min="15367" max="15367" width="16.44140625" style="1" customWidth="1"/>
    <col min="15368" max="15368" width="27.6640625" style="1" customWidth="1"/>
    <col min="15369" max="15369" width="16.109375" style="1" customWidth="1"/>
    <col min="15370" max="15616" width="8.88671875" style="1"/>
    <col min="15617" max="15617" width="5.6640625" style="1" customWidth="1"/>
    <col min="15618" max="15618" width="49.66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6.109375" style="1" customWidth="1"/>
    <col min="15623" max="15623" width="16.44140625" style="1" customWidth="1"/>
    <col min="15624" max="15624" width="27.6640625" style="1" customWidth="1"/>
    <col min="15625" max="15625" width="16.109375" style="1" customWidth="1"/>
    <col min="15626" max="15872" width="8.88671875" style="1"/>
    <col min="15873" max="15873" width="5.6640625" style="1" customWidth="1"/>
    <col min="15874" max="15874" width="49.66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6.109375" style="1" customWidth="1"/>
    <col min="15879" max="15879" width="16.44140625" style="1" customWidth="1"/>
    <col min="15880" max="15880" width="27.6640625" style="1" customWidth="1"/>
    <col min="15881" max="15881" width="16.109375" style="1" customWidth="1"/>
    <col min="15882" max="16128" width="8.88671875" style="1"/>
    <col min="16129" max="16129" width="5.6640625" style="1" customWidth="1"/>
    <col min="16130" max="16130" width="49.66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6.109375" style="1" customWidth="1"/>
    <col min="16135" max="16135" width="16.44140625" style="1" customWidth="1"/>
    <col min="16136" max="16136" width="27.6640625" style="1" customWidth="1"/>
    <col min="16137" max="16137" width="16.109375" style="1" customWidth="1"/>
    <col min="16138" max="16384" width="8.88671875" style="1"/>
  </cols>
  <sheetData>
    <row r="1" spans="1:11" x14ac:dyDescent="0.35">
      <c r="E1" s="75"/>
      <c r="F1" s="9" t="s">
        <v>430</v>
      </c>
    </row>
    <row r="2" spans="1:11" ht="55.95" customHeight="1" x14ac:dyDescent="0.35">
      <c r="A2" s="1190" t="s">
        <v>1175</v>
      </c>
      <c r="B2" s="1190"/>
      <c r="C2" s="1190"/>
      <c r="D2" s="1190"/>
      <c r="E2" s="1190"/>
      <c r="F2" s="1190"/>
    </row>
    <row r="3" spans="1:11" s="13" customFormat="1" ht="27" customHeight="1" x14ac:dyDescent="0.35">
      <c r="A3" s="1261" t="s">
        <v>1145</v>
      </c>
      <c r="B3" s="1261"/>
      <c r="C3" s="1261"/>
      <c r="D3" s="1261"/>
      <c r="E3" s="1261"/>
      <c r="F3" s="1261"/>
      <c r="G3" s="1261"/>
      <c r="H3" s="1261"/>
      <c r="I3" s="1261"/>
      <c r="J3" s="12"/>
      <c r="K3" s="12"/>
    </row>
    <row r="4" spans="1:11" s="11" customFormat="1" ht="19.5" customHeight="1" x14ac:dyDescent="0.35">
      <c r="A4" s="731" t="s">
        <v>763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24.75" customHeight="1" x14ac:dyDescent="0.35">
      <c r="A5" s="1184" t="s">
        <v>680</v>
      </c>
      <c r="B5" s="1184"/>
      <c r="C5" s="1184"/>
      <c r="D5" s="1184"/>
      <c r="E5" s="16"/>
      <c r="F5" s="16"/>
      <c r="G5" s="16"/>
      <c r="H5" s="16"/>
      <c r="I5" s="16"/>
      <c r="J5" s="5"/>
      <c r="K5" s="5"/>
    </row>
    <row r="6" spans="1:1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x14ac:dyDescent="0.35">
      <c r="A7" s="79"/>
    </row>
    <row r="8" spans="1:11" ht="69" customHeight="1" x14ac:dyDescent="0.35">
      <c r="A8" s="734" t="s">
        <v>282</v>
      </c>
      <c r="B8" s="734" t="s">
        <v>297</v>
      </c>
      <c r="C8" s="735" t="s">
        <v>330</v>
      </c>
      <c r="D8" s="735" t="s">
        <v>331</v>
      </c>
      <c r="E8" s="735" t="s">
        <v>332</v>
      </c>
      <c r="F8" s="736" t="s">
        <v>300</v>
      </c>
      <c r="G8" s="507"/>
    </row>
    <row r="9" spans="1:11" s="87" customFormat="1" ht="35.25" customHeight="1" x14ac:dyDescent="0.35">
      <c r="A9" s="737">
        <v>1</v>
      </c>
      <c r="B9" s="737">
        <v>2</v>
      </c>
      <c r="C9" s="737">
        <v>3</v>
      </c>
      <c r="D9" s="737">
        <v>4</v>
      </c>
      <c r="E9" s="737">
        <v>5</v>
      </c>
      <c r="F9" s="738" t="s">
        <v>333</v>
      </c>
      <c r="G9" s="739" t="s">
        <v>302</v>
      </c>
      <c r="H9" s="739" t="s">
        <v>303</v>
      </c>
      <c r="I9" s="510"/>
    </row>
    <row r="10" spans="1:11" ht="43.5" hidden="1" customHeight="1" x14ac:dyDescent="0.35">
      <c r="A10" s="740"/>
      <c r="B10" s="741"/>
      <c r="C10" s="742"/>
      <c r="D10" s="742"/>
      <c r="E10" s="742"/>
      <c r="F10" s="743"/>
      <c r="G10" s="744"/>
      <c r="H10" s="745"/>
      <c r="I10" s="516"/>
    </row>
    <row r="11" spans="1:11" ht="65.25" hidden="1" customHeight="1" x14ac:dyDescent="0.35">
      <c r="A11" s="740"/>
      <c r="B11" s="746"/>
      <c r="C11" s="742"/>
      <c r="D11" s="742"/>
      <c r="E11" s="742"/>
      <c r="F11" s="747"/>
      <c r="G11" s="269"/>
      <c r="H11" s="269"/>
    </row>
    <row r="12" spans="1:11" s="430" customFormat="1" ht="17.399999999999999" hidden="1" x14ac:dyDescent="0.3">
      <c r="A12" s="748"/>
      <c r="B12" s="1276"/>
      <c r="C12" s="1277"/>
      <c r="D12" s="1277"/>
      <c r="E12" s="1278"/>
      <c r="F12" s="749"/>
      <c r="G12" s="750"/>
      <c r="H12" s="750"/>
      <c r="I12" s="521"/>
    </row>
    <row r="13" spans="1:11" ht="160.5" customHeight="1" x14ac:dyDescent="0.35">
      <c r="A13" s="740"/>
      <c r="B13" s="746" t="s">
        <v>1173</v>
      </c>
      <c r="C13" s="742">
        <v>520</v>
      </c>
      <c r="D13" s="767">
        <f>F13/E13/C13</f>
        <v>18.25</v>
      </c>
      <c r="E13" s="742">
        <v>4</v>
      </c>
      <c r="F13" s="751">
        <v>37960</v>
      </c>
      <c r="G13" s="514"/>
      <c r="H13" s="269">
        <f t="shared" ref="H13:H14" si="0">F13-G13</f>
        <v>37960</v>
      </c>
    </row>
    <row r="14" spans="1:11" ht="40.5" customHeight="1" x14ac:dyDescent="0.35">
      <c r="A14" s="740"/>
      <c r="B14" s="746"/>
      <c r="C14" s="742"/>
      <c r="D14" s="742"/>
      <c r="E14" s="742"/>
      <c r="F14" s="747"/>
      <c r="G14" s="269"/>
      <c r="H14" s="269">
        <f t="shared" si="0"/>
        <v>0</v>
      </c>
    </row>
    <row r="15" spans="1:11" s="430" customFormat="1" ht="17.399999999999999" x14ac:dyDescent="0.3">
      <c r="A15" s="752"/>
      <c r="B15" s="1276" t="s">
        <v>338</v>
      </c>
      <c r="C15" s="1277"/>
      <c r="D15" s="1277"/>
      <c r="E15" s="1278"/>
      <c r="F15" s="749">
        <f>SUM(F13:F14)</f>
        <v>37960</v>
      </c>
      <c r="G15" s="520" t="s">
        <v>386</v>
      </c>
      <c r="H15" s="520">
        <f>SUM(H13:H14)</f>
        <v>37960</v>
      </c>
      <c r="I15" s="521"/>
    </row>
    <row r="16" spans="1:11" x14ac:dyDescent="0.35">
      <c r="B16" s="522"/>
      <c r="G16" s="78"/>
      <c r="H16" s="78"/>
    </row>
    <row r="17" spans="1:9" s="63" customFormat="1" ht="23.25" customHeight="1" x14ac:dyDescent="0.3">
      <c r="A17" s="34" t="s">
        <v>671</v>
      </c>
      <c r="B17" s="35"/>
      <c r="C17" s="729"/>
      <c r="D17" s="35"/>
      <c r="E17" s="729" t="s">
        <v>1143</v>
      </c>
      <c r="F17" s="753"/>
      <c r="I17" s="65"/>
    </row>
    <row r="18" spans="1:9" s="66" customFormat="1" ht="13.2" x14ac:dyDescent="0.3">
      <c r="C18" s="754" t="s">
        <v>131</v>
      </c>
      <c r="E18" s="754" t="s">
        <v>132</v>
      </c>
      <c r="F18" s="755"/>
      <c r="I18" s="68"/>
    </row>
    <row r="19" spans="1:9" s="63" customFormat="1" ht="15.6" x14ac:dyDescent="0.3">
      <c r="I19" s="69"/>
    </row>
    <row r="20" spans="1:9" s="63" customFormat="1" ht="23.25" customHeight="1" x14ac:dyDescent="0.3">
      <c r="A20" s="34" t="s">
        <v>133</v>
      </c>
      <c r="B20" s="35"/>
      <c r="C20" s="729"/>
      <c r="D20" s="35"/>
      <c r="E20" s="729" t="s">
        <v>1144</v>
      </c>
      <c r="F20" s="753"/>
      <c r="I20" s="65"/>
    </row>
    <row r="21" spans="1:9" s="66" customFormat="1" ht="13.2" x14ac:dyDescent="0.3">
      <c r="C21" s="754" t="s">
        <v>131</v>
      </c>
      <c r="E21" s="754" t="s">
        <v>132</v>
      </c>
      <c r="F21" s="68"/>
      <c r="I21" s="68"/>
    </row>
    <row r="24" spans="1:9" hidden="1" x14ac:dyDescent="0.35"/>
    <row r="25" spans="1:9" hidden="1" x14ac:dyDescent="0.35"/>
    <row r="26" spans="1:9" hidden="1" x14ac:dyDescent="0.35"/>
    <row r="27" spans="1:9" hidden="1" x14ac:dyDescent="0.35"/>
    <row r="28" spans="1:9" hidden="1" x14ac:dyDescent="0.35"/>
    <row r="29" spans="1:9" hidden="1" x14ac:dyDescent="0.35"/>
    <row r="30" spans="1:9" hidden="1" x14ac:dyDescent="0.35"/>
    <row r="31" spans="1:9" hidden="1" x14ac:dyDescent="0.35"/>
    <row r="33" spans="2:2" x14ac:dyDescent="0.35">
      <c r="B33" s="298"/>
    </row>
    <row r="34" spans="2:2" x14ac:dyDescent="0.35">
      <c r="B34" s="298"/>
    </row>
    <row r="37" spans="2:2" hidden="1" x14ac:dyDescent="0.35"/>
    <row r="38" spans="2:2" hidden="1" x14ac:dyDescent="0.35"/>
    <row r="39" spans="2:2" hidden="1" x14ac:dyDescent="0.35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2">
    <tabColor rgb="FFFFFF99"/>
  </sheetPr>
  <dimension ref="A1:K39"/>
  <sheetViews>
    <sheetView view="pageBreakPreview" zoomScale="80" zoomScaleNormal="7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8" width="19.109375" style="1" customWidth="1"/>
    <col min="9" max="9" width="16.109375" style="5" customWidth="1"/>
    <col min="10" max="256" width="8.88671875" style="1"/>
    <col min="257" max="257" width="5.6640625" style="1" customWidth="1"/>
    <col min="258" max="258" width="49.66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6.109375" style="1" customWidth="1"/>
    <col min="263" max="263" width="16.44140625" style="1" customWidth="1"/>
    <col min="264" max="264" width="27.6640625" style="1" customWidth="1"/>
    <col min="265" max="265" width="16.109375" style="1" customWidth="1"/>
    <col min="266" max="512" width="8.88671875" style="1"/>
    <col min="513" max="513" width="5.6640625" style="1" customWidth="1"/>
    <col min="514" max="514" width="49.66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6.109375" style="1" customWidth="1"/>
    <col min="519" max="519" width="16.44140625" style="1" customWidth="1"/>
    <col min="520" max="520" width="27.6640625" style="1" customWidth="1"/>
    <col min="521" max="521" width="16.109375" style="1" customWidth="1"/>
    <col min="522" max="768" width="8.88671875" style="1"/>
    <col min="769" max="769" width="5.6640625" style="1" customWidth="1"/>
    <col min="770" max="770" width="49.66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6.109375" style="1" customWidth="1"/>
    <col min="775" max="775" width="16.44140625" style="1" customWidth="1"/>
    <col min="776" max="776" width="27.6640625" style="1" customWidth="1"/>
    <col min="777" max="777" width="16.109375" style="1" customWidth="1"/>
    <col min="778" max="1024" width="8.88671875" style="1"/>
    <col min="1025" max="1025" width="5.6640625" style="1" customWidth="1"/>
    <col min="1026" max="1026" width="49.66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6.109375" style="1" customWidth="1"/>
    <col min="1031" max="1031" width="16.44140625" style="1" customWidth="1"/>
    <col min="1032" max="1032" width="27.6640625" style="1" customWidth="1"/>
    <col min="1033" max="1033" width="16.109375" style="1" customWidth="1"/>
    <col min="1034" max="1280" width="8.88671875" style="1"/>
    <col min="1281" max="1281" width="5.6640625" style="1" customWidth="1"/>
    <col min="1282" max="1282" width="49.66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6.109375" style="1" customWidth="1"/>
    <col min="1287" max="1287" width="16.44140625" style="1" customWidth="1"/>
    <col min="1288" max="1288" width="27.6640625" style="1" customWidth="1"/>
    <col min="1289" max="1289" width="16.109375" style="1" customWidth="1"/>
    <col min="1290" max="1536" width="8.88671875" style="1"/>
    <col min="1537" max="1537" width="5.6640625" style="1" customWidth="1"/>
    <col min="1538" max="1538" width="49.66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6.109375" style="1" customWidth="1"/>
    <col min="1543" max="1543" width="16.44140625" style="1" customWidth="1"/>
    <col min="1544" max="1544" width="27.6640625" style="1" customWidth="1"/>
    <col min="1545" max="1545" width="16.109375" style="1" customWidth="1"/>
    <col min="1546" max="1792" width="8.88671875" style="1"/>
    <col min="1793" max="1793" width="5.6640625" style="1" customWidth="1"/>
    <col min="1794" max="1794" width="49.66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6.109375" style="1" customWidth="1"/>
    <col min="1799" max="1799" width="16.44140625" style="1" customWidth="1"/>
    <col min="1800" max="1800" width="27.6640625" style="1" customWidth="1"/>
    <col min="1801" max="1801" width="16.109375" style="1" customWidth="1"/>
    <col min="1802" max="2048" width="8.88671875" style="1"/>
    <col min="2049" max="2049" width="5.6640625" style="1" customWidth="1"/>
    <col min="2050" max="2050" width="49.66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6.109375" style="1" customWidth="1"/>
    <col min="2055" max="2055" width="16.44140625" style="1" customWidth="1"/>
    <col min="2056" max="2056" width="27.6640625" style="1" customWidth="1"/>
    <col min="2057" max="2057" width="16.109375" style="1" customWidth="1"/>
    <col min="2058" max="2304" width="8.88671875" style="1"/>
    <col min="2305" max="2305" width="5.6640625" style="1" customWidth="1"/>
    <col min="2306" max="2306" width="49.66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6.109375" style="1" customWidth="1"/>
    <col min="2311" max="2311" width="16.44140625" style="1" customWidth="1"/>
    <col min="2312" max="2312" width="27.6640625" style="1" customWidth="1"/>
    <col min="2313" max="2313" width="16.109375" style="1" customWidth="1"/>
    <col min="2314" max="2560" width="8.88671875" style="1"/>
    <col min="2561" max="2561" width="5.6640625" style="1" customWidth="1"/>
    <col min="2562" max="2562" width="49.66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6.109375" style="1" customWidth="1"/>
    <col min="2567" max="2567" width="16.44140625" style="1" customWidth="1"/>
    <col min="2568" max="2568" width="27.6640625" style="1" customWidth="1"/>
    <col min="2569" max="2569" width="16.109375" style="1" customWidth="1"/>
    <col min="2570" max="2816" width="8.88671875" style="1"/>
    <col min="2817" max="2817" width="5.6640625" style="1" customWidth="1"/>
    <col min="2818" max="2818" width="49.66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6.109375" style="1" customWidth="1"/>
    <col min="2823" max="2823" width="16.44140625" style="1" customWidth="1"/>
    <col min="2824" max="2824" width="27.6640625" style="1" customWidth="1"/>
    <col min="2825" max="2825" width="16.109375" style="1" customWidth="1"/>
    <col min="2826" max="3072" width="8.88671875" style="1"/>
    <col min="3073" max="3073" width="5.6640625" style="1" customWidth="1"/>
    <col min="3074" max="3074" width="49.66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6.109375" style="1" customWidth="1"/>
    <col min="3079" max="3079" width="16.44140625" style="1" customWidth="1"/>
    <col min="3080" max="3080" width="27.6640625" style="1" customWidth="1"/>
    <col min="3081" max="3081" width="16.109375" style="1" customWidth="1"/>
    <col min="3082" max="3328" width="8.88671875" style="1"/>
    <col min="3329" max="3329" width="5.6640625" style="1" customWidth="1"/>
    <col min="3330" max="3330" width="49.66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6.109375" style="1" customWidth="1"/>
    <col min="3335" max="3335" width="16.44140625" style="1" customWidth="1"/>
    <col min="3336" max="3336" width="27.6640625" style="1" customWidth="1"/>
    <col min="3337" max="3337" width="16.109375" style="1" customWidth="1"/>
    <col min="3338" max="3584" width="8.88671875" style="1"/>
    <col min="3585" max="3585" width="5.6640625" style="1" customWidth="1"/>
    <col min="3586" max="3586" width="49.66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6.109375" style="1" customWidth="1"/>
    <col min="3591" max="3591" width="16.44140625" style="1" customWidth="1"/>
    <col min="3592" max="3592" width="27.6640625" style="1" customWidth="1"/>
    <col min="3593" max="3593" width="16.109375" style="1" customWidth="1"/>
    <col min="3594" max="3840" width="8.88671875" style="1"/>
    <col min="3841" max="3841" width="5.6640625" style="1" customWidth="1"/>
    <col min="3842" max="3842" width="49.66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6.109375" style="1" customWidth="1"/>
    <col min="3847" max="3847" width="16.44140625" style="1" customWidth="1"/>
    <col min="3848" max="3848" width="27.6640625" style="1" customWidth="1"/>
    <col min="3849" max="3849" width="16.109375" style="1" customWidth="1"/>
    <col min="3850" max="4096" width="8.88671875" style="1"/>
    <col min="4097" max="4097" width="5.6640625" style="1" customWidth="1"/>
    <col min="4098" max="4098" width="49.66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6.109375" style="1" customWidth="1"/>
    <col min="4103" max="4103" width="16.44140625" style="1" customWidth="1"/>
    <col min="4104" max="4104" width="27.6640625" style="1" customWidth="1"/>
    <col min="4105" max="4105" width="16.109375" style="1" customWidth="1"/>
    <col min="4106" max="4352" width="8.88671875" style="1"/>
    <col min="4353" max="4353" width="5.6640625" style="1" customWidth="1"/>
    <col min="4354" max="4354" width="49.66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6.109375" style="1" customWidth="1"/>
    <col min="4359" max="4359" width="16.44140625" style="1" customWidth="1"/>
    <col min="4360" max="4360" width="27.6640625" style="1" customWidth="1"/>
    <col min="4361" max="4361" width="16.109375" style="1" customWidth="1"/>
    <col min="4362" max="4608" width="8.88671875" style="1"/>
    <col min="4609" max="4609" width="5.6640625" style="1" customWidth="1"/>
    <col min="4610" max="4610" width="49.66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6.109375" style="1" customWidth="1"/>
    <col min="4615" max="4615" width="16.44140625" style="1" customWidth="1"/>
    <col min="4616" max="4616" width="27.6640625" style="1" customWidth="1"/>
    <col min="4617" max="4617" width="16.109375" style="1" customWidth="1"/>
    <col min="4618" max="4864" width="8.88671875" style="1"/>
    <col min="4865" max="4865" width="5.6640625" style="1" customWidth="1"/>
    <col min="4866" max="4866" width="49.66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6.109375" style="1" customWidth="1"/>
    <col min="4871" max="4871" width="16.44140625" style="1" customWidth="1"/>
    <col min="4872" max="4872" width="27.6640625" style="1" customWidth="1"/>
    <col min="4873" max="4873" width="16.109375" style="1" customWidth="1"/>
    <col min="4874" max="5120" width="8.88671875" style="1"/>
    <col min="5121" max="5121" width="5.6640625" style="1" customWidth="1"/>
    <col min="5122" max="5122" width="49.66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6.109375" style="1" customWidth="1"/>
    <col min="5127" max="5127" width="16.44140625" style="1" customWidth="1"/>
    <col min="5128" max="5128" width="27.6640625" style="1" customWidth="1"/>
    <col min="5129" max="5129" width="16.109375" style="1" customWidth="1"/>
    <col min="5130" max="5376" width="8.88671875" style="1"/>
    <col min="5377" max="5377" width="5.6640625" style="1" customWidth="1"/>
    <col min="5378" max="5378" width="49.66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6.109375" style="1" customWidth="1"/>
    <col min="5383" max="5383" width="16.44140625" style="1" customWidth="1"/>
    <col min="5384" max="5384" width="27.6640625" style="1" customWidth="1"/>
    <col min="5385" max="5385" width="16.109375" style="1" customWidth="1"/>
    <col min="5386" max="5632" width="8.88671875" style="1"/>
    <col min="5633" max="5633" width="5.6640625" style="1" customWidth="1"/>
    <col min="5634" max="5634" width="49.66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6.109375" style="1" customWidth="1"/>
    <col min="5639" max="5639" width="16.44140625" style="1" customWidth="1"/>
    <col min="5640" max="5640" width="27.6640625" style="1" customWidth="1"/>
    <col min="5641" max="5641" width="16.109375" style="1" customWidth="1"/>
    <col min="5642" max="5888" width="8.88671875" style="1"/>
    <col min="5889" max="5889" width="5.6640625" style="1" customWidth="1"/>
    <col min="5890" max="5890" width="49.66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6.109375" style="1" customWidth="1"/>
    <col min="5895" max="5895" width="16.44140625" style="1" customWidth="1"/>
    <col min="5896" max="5896" width="27.6640625" style="1" customWidth="1"/>
    <col min="5897" max="5897" width="16.109375" style="1" customWidth="1"/>
    <col min="5898" max="6144" width="8.88671875" style="1"/>
    <col min="6145" max="6145" width="5.6640625" style="1" customWidth="1"/>
    <col min="6146" max="6146" width="49.66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6.109375" style="1" customWidth="1"/>
    <col min="6151" max="6151" width="16.44140625" style="1" customWidth="1"/>
    <col min="6152" max="6152" width="27.6640625" style="1" customWidth="1"/>
    <col min="6153" max="6153" width="16.109375" style="1" customWidth="1"/>
    <col min="6154" max="6400" width="8.88671875" style="1"/>
    <col min="6401" max="6401" width="5.6640625" style="1" customWidth="1"/>
    <col min="6402" max="6402" width="49.66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6.109375" style="1" customWidth="1"/>
    <col min="6407" max="6407" width="16.44140625" style="1" customWidth="1"/>
    <col min="6408" max="6408" width="27.6640625" style="1" customWidth="1"/>
    <col min="6409" max="6409" width="16.109375" style="1" customWidth="1"/>
    <col min="6410" max="6656" width="8.88671875" style="1"/>
    <col min="6657" max="6657" width="5.6640625" style="1" customWidth="1"/>
    <col min="6658" max="6658" width="49.66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6.109375" style="1" customWidth="1"/>
    <col min="6663" max="6663" width="16.44140625" style="1" customWidth="1"/>
    <col min="6664" max="6664" width="27.6640625" style="1" customWidth="1"/>
    <col min="6665" max="6665" width="16.109375" style="1" customWidth="1"/>
    <col min="6666" max="6912" width="8.88671875" style="1"/>
    <col min="6913" max="6913" width="5.6640625" style="1" customWidth="1"/>
    <col min="6914" max="6914" width="49.66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6.109375" style="1" customWidth="1"/>
    <col min="6919" max="6919" width="16.44140625" style="1" customWidth="1"/>
    <col min="6920" max="6920" width="27.6640625" style="1" customWidth="1"/>
    <col min="6921" max="6921" width="16.109375" style="1" customWidth="1"/>
    <col min="6922" max="7168" width="8.88671875" style="1"/>
    <col min="7169" max="7169" width="5.6640625" style="1" customWidth="1"/>
    <col min="7170" max="7170" width="49.66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6.109375" style="1" customWidth="1"/>
    <col min="7175" max="7175" width="16.44140625" style="1" customWidth="1"/>
    <col min="7176" max="7176" width="27.6640625" style="1" customWidth="1"/>
    <col min="7177" max="7177" width="16.109375" style="1" customWidth="1"/>
    <col min="7178" max="7424" width="8.88671875" style="1"/>
    <col min="7425" max="7425" width="5.6640625" style="1" customWidth="1"/>
    <col min="7426" max="7426" width="49.66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6.109375" style="1" customWidth="1"/>
    <col min="7431" max="7431" width="16.44140625" style="1" customWidth="1"/>
    <col min="7432" max="7432" width="27.6640625" style="1" customWidth="1"/>
    <col min="7433" max="7433" width="16.109375" style="1" customWidth="1"/>
    <col min="7434" max="7680" width="8.88671875" style="1"/>
    <col min="7681" max="7681" width="5.6640625" style="1" customWidth="1"/>
    <col min="7682" max="7682" width="49.66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6.109375" style="1" customWidth="1"/>
    <col min="7687" max="7687" width="16.44140625" style="1" customWidth="1"/>
    <col min="7688" max="7688" width="27.6640625" style="1" customWidth="1"/>
    <col min="7689" max="7689" width="16.109375" style="1" customWidth="1"/>
    <col min="7690" max="7936" width="8.88671875" style="1"/>
    <col min="7937" max="7937" width="5.6640625" style="1" customWidth="1"/>
    <col min="7938" max="7938" width="49.66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6.109375" style="1" customWidth="1"/>
    <col min="7943" max="7943" width="16.44140625" style="1" customWidth="1"/>
    <col min="7944" max="7944" width="27.6640625" style="1" customWidth="1"/>
    <col min="7945" max="7945" width="16.109375" style="1" customWidth="1"/>
    <col min="7946" max="8192" width="8.88671875" style="1"/>
    <col min="8193" max="8193" width="5.6640625" style="1" customWidth="1"/>
    <col min="8194" max="8194" width="49.66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6.109375" style="1" customWidth="1"/>
    <col min="8199" max="8199" width="16.44140625" style="1" customWidth="1"/>
    <col min="8200" max="8200" width="27.6640625" style="1" customWidth="1"/>
    <col min="8201" max="8201" width="16.109375" style="1" customWidth="1"/>
    <col min="8202" max="8448" width="8.88671875" style="1"/>
    <col min="8449" max="8449" width="5.6640625" style="1" customWidth="1"/>
    <col min="8450" max="8450" width="49.66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6.109375" style="1" customWidth="1"/>
    <col min="8455" max="8455" width="16.44140625" style="1" customWidth="1"/>
    <col min="8456" max="8456" width="27.6640625" style="1" customWidth="1"/>
    <col min="8457" max="8457" width="16.109375" style="1" customWidth="1"/>
    <col min="8458" max="8704" width="8.88671875" style="1"/>
    <col min="8705" max="8705" width="5.6640625" style="1" customWidth="1"/>
    <col min="8706" max="8706" width="49.66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6.109375" style="1" customWidth="1"/>
    <col min="8711" max="8711" width="16.44140625" style="1" customWidth="1"/>
    <col min="8712" max="8712" width="27.6640625" style="1" customWidth="1"/>
    <col min="8713" max="8713" width="16.109375" style="1" customWidth="1"/>
    <col min="8714" max="8960" width="8.88671875" style="1"/>
    <col min="8961" max="8961" width="5.6640625" style="1" customWidth="1"/>
    <col min="8962" max="8962" width="49.66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6.109375" style="1" customWidth="1"/>
    <col min="8967" max="8967" width="16.44140625" style="1" customWidth="1"/>
    <col min="8968" max="8968" width="27.6640625" style="1" customWidth="1"/>
    <col min="8969" max="8969" width="16.109375" style="1" customWidth="1"/>
    <col min="8970" max="9216" width="8.88671875" style="1"/>
    <col min="9217" max="9217" width="5.6640625" style="1" customWidth="1"/>
    <col min="9218" max="9218" width="49.66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6.109375" style="1" customWidth="1"/>
    <col min="9223" max="9223" width="16.44140625" style="1" customWidth="1"/>
    <col min="9224" max="9224" width="27.6640625" style="1" customWidth="1"/>
    <col min="9225" max="9225" width="16.109375" style="1" customWidth="1"/>
    <col min="9226" max="9472" width="8.88671875" style="1"/>
    <col min="9473" max="9473" width="5.6640625" style="1" customWidth="1"/>
    <col min="9474" max="9474" width="49.66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6.109375" style="1" customWidth="1"/>
    <col min="9479" max="9479" width="16.44140625" style="1" customWidth="1"/>
    <col min="9480" max="9480" width="27.6640625" style="1" customWidth="1"/>
    <col min="9481" max="9481" width="16.109375" style="1" customWidth="1"/>
    <col min="9482" max="9728" width="8.88671875" style="1"/>
    <col min="9729" max="9729" width="5.6640625" style="1" customWidth="1"/>
    <col min="9730" max="9730" width="49.66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6.109375" style="1" customWidth="1"/>
    <col min="9735" max="9735" width="16.44140625" style="1" customWidth="1"/>
    <col min="9736" max="9736" width="27.6640625" style="1" customWidth="1"/>
    <col min="9737" max="9737" width="16.109375" style="1" customWidth="1"/>
    <col min="9738" max="9984" width="8.88671875" style="1"/>
    <col min="9985" max="9985" width="5.6640625" style="1" customWidth="1"/>
    <col min="9986" max="9986" width="49.66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6.109375" style="1" customWidth="1"/>
    <col min="9991" max="9991" width="16.44140625" style="1" customWidth="1"/>
    <col min="9992" max="9992" width="27.6640625" style="1" customWidth="1"/>
    <col min="9993" max="9993" width="16.109375" style="1" customWidth="1"/>
    <col min="9994" max="10240" width="8.88671875" style="1"/>
    <col min="10241" max="10241" width="5.6640625" style="1" customWidth="1"/>
    <col min="10242" max="10242" width="49.66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6.109375" style="1" customWidth="1"/>
    <col min="10247" max="10247" width="16.44140625" style="1" customWidth="1"/>
    <col min="10248" max="10248" width="27.6640625" style="1" customWidth="1"/>
    <col min="10249" max="10249" width="16.109375" style="1" customWidth="1"/>
    <col min="10250" max="10496" width="8.88671875" style="1"/>
    <col min="10497" max="10497" width="5.6640625" style="1" customWidth="1"/>
    <col min="10498" max="10498" width="49.66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6.109375" style="1" customWidth="1"/>
    <col min="10503" max="10503" width="16.44140625" style="1" customWidth="1"/>
    <col min="10504" max="10504" width="27.6640625" style="1" customWidth="1"/>
    <col min="10505" max="10505" width="16.109375" style="1" customWidth="1"/>
    <col min="10506" max="10752" width="8.88671875" style="1"/>
    <col min="10753" max="10753" width="5.6640625" style="1" customWidth="1"/>
    <col min="10754" max="10754" width="49.66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6.109375" style="1" customWidth="1"/>
    <col min="10759" max="10759" width="16.44140625" style="1" customWidth="1"/>
    <col min="10760" max="10760" width="27.6640625" style="1" customWidth="1"/>
    <col min="10761" max="10761" width="16.109375" style="1" customWidth="1"/>
    <col min="10762" max="11008" width="8.88671875" style="1"/>
    <col min="11009" max="11009" width="5.6640625" style="1" customWidth="1"/>
    <col min="11010" max="11010" width="49.66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6.109375" style="1" customWidth="1"/>
    <col min="11015" max="11015" width="16.44140625" style="1" customWidth="1"/>
    <col min="11016" max="11016" width="27.6640625" style="1" customWidth="1"/>
    <col min="11017" max="11017" width="16.109375" style="1" customWidth="1"/>
    <col min="11018" max="11264" width="8.88671875" style="1"/>
    <col min="11265" max="11265" width="5.6640625" style="1" customWidth="1"/>
    <col min="11266" max="11266" width="49.66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6.109375" style="1" customWidth="1"/>
    <col min="11271" max="11271" width="16.44140625" style="1" customWidth="1"/>
    <col min="11272" max="11272" width="27.6640625" style="1" customWidth="1"/>
    <col min="11273" max="11273" width="16.109375" style="1" customWidth="1"/>
    <col min="11274" max="11520" width="8.88671875" style="1"/>
    <col min="11521" max="11521" width="5.6640625" style="1" customWidth="1"/>
    <col min="11522" max="11522" width="49.66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6.109375" style="1" customWidth="1"/>
    <col min="11527" max="11527" width="16.44140625" style="1" customWidth="1"/>
    <col min="11528" max="11528" width="27.6640625" style="1" customWidth="1"/>
    <col min="11529" max="11529" width="16.109375" style="1" customWidth="1"/>
    <col min="11530" max="11776" width="8.88671875" style="1"/>
    <col min="11777" max="11777" width="5.6640625" style="1" customWidth="1"/>
    <col min="11778" max="11778" width="49.66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6.109375" style="1" customWidth="1"/>
    <col min="11783" max="11783" width="16.44140625" style="1" customWidth="1"/>
    <col min="11784" max="11784" width="27.6640625" style="1" customWidth="1"/>
    <col min="11785" max="11785" width="16.109375" style="1" customWidth="1"/>
    <col min="11786" max="12032" width="8.88671875" style="1"/>
    <col min="12033" max="12033" width="5.6640625" style="1" customWidth="1"/>
    <col min="12034" max="12034" width="49.66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6.109375" style="1" customWidth="1"/>
    <col min="12039" max="12039" width="16.44140625" style="1" customWidth="1"/>
    <col min="12040" max="12040" width="27.6640625" style="1" customWidth="1"/>
    <col min="12041" max="12041" width="16.109375" style="1" customWidth="1"/>
    <col min="12042" max="12288" width="8.88671875" style="1"/>
    <col min="12289" max="12289" width="5.6640625" style="1" customWidth="1"/>
    <col min="12290" max="12290" width="49.66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6.109375" style="1" customWidth="1"/>
    <col min="12295" max="12295" width="16.44140625" style="1" customWidth="1"/>
    <col min="12296" max="12296" width="27.6640625" style="1" customWidth="1"/>
    <col min="12297" max="12297" width="16.109375" style="1" customWidth="1"/>
    <col min="12298" max="12544" width="8.88671875" style="1"/>
    <col min="12545" max="12545" width="5.6640625" style="1" customWidth="1"/>
    <col min="12546" max="12546" width="49.66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6.109375" style="1" customWidth="1"/>
    <col min="12551" max="12551" width="16.44140625" style="1" customWidth="1"/>
    <col min="12552" max="12552" width="27.6640625" style="1" customWidth="1"/>
    <col min="12553" max="12553" width="16.109375" style="1" customWidth="1"/>
    <col min="12554" max="12800" width="8.88671875" style="1"/>
    <col min="12801" max="12801" width="5.6640625" style="1" customWidth="1"/>
    <col min="12802" max="12802" width="49.66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6.109375" style="1" customWidth="1"/>
    <col min="12807" max="12807" width="16.44140625" style="1" customWidth="1"/>
    <col min="12808" max="12808" width="27.6640625" style="1" customWidth="1"/>
    <col min="12809" max="12809" width="16.109375" style="1" customWidth="1"/>
    <col min="12810" max="13056" width="8.88671875" style="1"/>
    <col min="13057" max="13057" width="5.6640625" style="1" customWidth="1"/>
    <col min="13058" max="13058" width="49.66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6.109375" style="1" customWidth="1"/>
    <col min="13063" max="13063" width="16.44140625" style="1" customWidth="1"/>
    <col min="13064" max="13064" width="27.6640625" style="1" customWidth="1"/>
    <col min="13065" max="13065" width="16.109375" style="1" customWidth="1"/>
    <col min="13066" max="13312" width="8.88671875" style="1"/>
    <col min="13313" max="13313" width="5.6640625" style="1" customWidth="1"/>
    <col min="13314" max="13314" width="49.66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6.109375" style="1" customWidth="1"/>
    <col min="13319" max="13319" width="16.44140625" style="1" customWidth="1"/>
    <col min="13320" max="13320" width="27.6640625" style="1" customWidth="1"/>
    <col min="13321" max="13321" width="16.109375" style="1" customWidth="1"/>
    <col min="13322" max="13568" width="8.88671875" style="1"/>
    <col min="13569" max="13569" width="5.6640625" style="1" customWidth="1"/>
    <col min="13570" max="13570" width="49.66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6.109375" style="1" customWidth="1"/>
    <col min="13575" max="13575" width="16.44140625" style="1" customWidth="1"/>
    <col min="13576" max="13576" width="27.6640625" style="1" customWidth="1"/>
    <col min="13577" max="13577" width="16.109375" style="1" customWidth="1"/>
    <col min="13578" max="13824" width="8.88671875" style="1"/>
    <col min="13825" max="13825" width="5.6640625" style="1" customWidth="1"/>
    <col min="13826" max="13826" width="49.66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6.109375" style="1" customWidth="1"/>
    <col min="13831" max="13831" width="16.44140625" style="1" customWidth="1"/>
    <col min="13832" max="13832" width="27.6640625" style="1" customWidth="1"/>
    <col min="13833" max="13833" width="16.109375" style="1" customWidth="1"/>
    <col min="13834" max="14080" width="8.88671875" style="1"/>
    <col min="14081" max="14081" width="5.6640625" style="1" customWidth="1"/>
    <col min="14082" max="14082" width="49.66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6.109375" style="1" customWidth="1"/>
    <col min="14087" max="14087" width="16.44140625" style="1" customWidth="1"/>
    <col min="14088" max="14088" width="27.6640625" style="1" customWidth="1"/>
    <col min="14089" max="14089" width="16.109375" style="1" customWidth="1"/>
    <col min="14090" max="14336" width="8.88671875" style="1"/>
    <col min="14337" max="14337" width="5.6640625" style="1" customWidth="1"/>
    <col min="14338" max="14338" width="49.66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6.109375" style="1" customWidth="1"/>
    <col min="14343" max="14343" width="16.44140625" style="1" customWidth="1"/>
    <col min="14344" max="14344" width="27.6640625" style="1" customWidth="1"/>
    <col min="14345" max="14345" width="16.109375" style="1" customWidth="1"/>
    <col min="14346" max="14592" width="8.88671875" style="1"/>
    <col min="14593" max="14593" width="5.6640625" style="1" customWidth="1"/>
    <col min="14594" max="14594" width="49.66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6.109375" style="1" customWidth="1"/>
    <col min="14599" max="14599" width="16.44140625" style="1" customWidth="1"/>
    <col min="14600" max="14600" width="27.6640625" style="1" customWidth="1"/>
    <col min="14601" max="14601" width="16.109375" style="1" customWidth="1"/>
    <col min="14602" max="14848" width="8.88671875" style="1"/>
    <col min="14849" max="14849" width="5.6640625" style="1" customWidth="1"/>
    <col min="14850" max="14850" width="49.66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6.109375" style="1" customWidth="1"/>
    <col min="14855" max="14855" width="16.44140625" style="1" customWidth="1"/>
    <col min="14856" max="14856" width="27.6640625" style="1" customWidth="1"/>
    <col min="14857" max="14857" width="16.109375" style="1" customWidth="1"/>
    <col min="14858" max="15104" width="8.88671875" style="1"/>
    <col min="15105" max="15105" width="5.6640625" style="1" customWidth="1"/>
    <col min="15106" max="15106" width="49.66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6.109375" style="1" customWidth="1"/>
    <col min="15111" max="15111" width="16.44140625" style="1" customWidth="1"/>
    <col min="15112" max="15112" width="27.6640625" style="1" customWidth="1"/>
    <col min="15113" max="15113" width="16.109375" style="1" customWidth="1"/>
    <col min="15114" max="15360" width="8.88671875" style="1"/>
    <col min="15361" max="15361" width="5.6640625" style="1" customWidth="1"/>
    <col min="15362" max="15362" width="49.66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6.109375" style="1" customWidth="1"/>
    <col min="15367" max="15367" width="16.44140625" style="1" customWidth="1"/>
    <col min="15368" max="15368" width="27.6640625" style="1" customWidth="1"/>
    <col min="15369" max="15369" width="16.109375" style="1" customWidth="1"/>
    <col min="15370" max="15616" width="8.88671875" style="1"/>
    <col min="15617" max="15617" width="5.6640625" style="1" customWidth="1"/>
    <col min="15618" max="15618" width="49.66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6.109375" style="1" customWidth="1"/>
    <col min="15623" max="15623" width="16.44140625" style="1" customWidth="1"/>
    <col min="15624" max="15624" width="27.6640625" style="1" customWidth="1"/>
    <col min="15625" max="15625" width="16.109375" style="1" customWidth="1"/>
    <col min="15626" max="15872" width="8.88671875" style="1"/>
    <col min="15873" max="15873" width="5.6640625" style="1" customWidth="1"/>
    <col min="15874" max="15874" width="49.66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6.109375" style="1" customWidth="1"/>
    <col min="15879" max="15879" width="16.44140625" style="1" customWidth="1"/>
    <col min="15880" max="15880" width="27.6640625" style="1" customWidth="1"/>
    <col min="15881" max="15881" width="16.109375" style="1" customWidth="1"/>
    <col min="15882" max="16128" width="8.88671875" style="1"/>
    <col min="16129" max="16129" width="5.6640625" style="1" customWidth="1"/>
    <col min="16130" max="16130" width="49.66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6.109375" style="1" customWidth="1"/>
    <col min="16135" max="16135" width="16.44140625" style="1" customWidth="1"/>
    <col min="16136" max="16136" width="27.6640625" style="1" customWidth="1"/>
    <col min="16137" max="16137" width="16.109375" style="1" customWidth="1"/>
    <col min="16138" max="16384" width="8.88671875" style="1"/>
  </cols>
  <sheetData>
    <row r="1" spans="1:11" x14ac:dyDescent="0.35">
      <c r="E1" s="75"/>
      <c r="F1" s="9" t="s">
        <v>430</v>
      </c>
    </row>
    <row r="2" spans="1:11" ht="55.95" customHeight="1" x14ac:dyDescent="0.35">
      <c r="A2" s="1190" t="s">
        <v>1179</v>
      </c>
      <c r="B2" s="1190"/>
      <c r="C2" s="1190"/>
      <c r="D2" s="1190"/>
      <c r="E2" s="1190"/>
      <c r="F2" s="1190"/>
    </row>
    <row r="3" spans="1:11" s="13" customFormat="1" ht="27" customHeight="1" x14ac:dyDescent="0.35">
      <c r="A3" s="1261" t="s">
        <v>1145</v>
      </c>
      <c r="B3" s="1261"/>
      <c r="C3" s="1261"/>
      <c r="D3" s="1261"/>
      <c r="E3" s="1261"/>
      <c r="F3" s="1261"/>
      <c r="G3" s="1261"/>
      <c r="H3" s="1261"/>
      <c r="I3" s="1261"/>
      <c r="J3" s="12"/>
      <c r="K3" s="12"/>
    </row>
    <row r="4" spans="1:11" s="11" customFormat="1" ht="19.5" customHeight="1" x14ac:dyDescent="0.35">
      <c r="A4" s="731" t="s">
        <v>763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24.75" customHeight="1" x14ac:dyDescent="0.35">
      <c r="A5" s="1184" t="s">
        <v>680</v>
      </c>
      <c r="B5" s="1184"/>
      <c r="C5" s="1184"/>
      <c r="D5" s="1184"/>
      <c r="E5" s="16"/>
      <c r="F5" s="16"/>
      <c r="G5" s="16"/>
      <c r="H5" s="16"/>
      <c r="I5" s="16"/>
      <c r="J5" s="5"/>
      <c r="K5" s="5"/>
    </row>
    <row r="6" spans="1:1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x14ac:dyDescent="0.35">
      <c r="A7" s="79"/>
    </row>
    <row r="8" spans="1:11" ht="69" customHeight="1" x14ac:dyDescent="0.35">
      <c r="A8" s="734" t="s">
        <v>282</v>
      </c>
      <c r="B8" s="734" t="s">
        <v>297</v>
      </c>
      <c r="C8" s="735" t="s">
        <v>330</v>
      </c>
      <c r="D8" s="735" t="s">
        <v>331</v>
      </c>
      <c r="E8" s="735" t="s">
        <v>332</v>
      </c>
      <c r="F8" s="736" t="s">
        <v>300</v>
      </c>
      <c r="G8" s="507"/>
    </row>
    <row r="9" spans="1:11" s="87" customFormat="1" ht="35.25" customHeight="1" x14ac:dyDescent="0.35">
      <c r="A9" s="737">
        <v>1</v>
      </c>
      <c r="B9" s="737">
        <v>2</v>
      </c>
      <c r="C9" s="737">
        <v>3</v>
      </c>
      <c r="D9" s="737">
        <v>4</v>
      </c>
      <c r="E9" s="737">
        <v>5</v>
      </c>
      <c r="F9" s="738" t="s">
        <v>333</v>
      </c>
      <c r="G9" s="739" t="s">
        <v>302</v>
      </c>
      <c r="H9" s="739" t="s">
        <v>303</v>
      </c>
      <c r="I9" s="510"/>
    </row>
    <row r="10" spans="1:11" ht="43.5" hidden="1" customHeight="1" x14ac:dyDescent="0.35">
      <c r="A10" s="740"/>
      <c r="B10" s="741"/>
      <c r="C10" s="742"/>
      <c r="D10" s="742"/>
      <c r="E10" s="742"/>
      <c r="F10" s="743"/>
      <c r="G10" s="744"/>
      <c r="H10" s="745"/>
      <c r="I10" s="516"/>
    </row>
    <row r="11" spans="1:11" ht="65.25" hidden="1" customHeight="1" x14ac:dyDescent="0.35">
      <c r="A11" s="740"/>
      <c r="B11" s="746"/>
      <c r="C11" s="742"/>
      <c r="D11" s="742"/>
      <c r="E11" s="742"/>
      <c r="F11" s="747"/>
      <c r="G11" s="269"/>
      <c r="H11" s="269"/>
    </row>
    <row r="12" spans="1:11" s="430" customFormat="1" ht="17.399999999999999" hidden="1" x14ac:dyDescent="0.3">
      <c r="A12" s="748"/>
      <c r="B12" s="1276"/>
      <c r="C12" s="1277"/>
      <c r="D12" s="1277"/>
      <c r="E12" s="1278"/>
      <c r="F12" s="749"/>
      <c r="G12" s="750"/>
      <c r="H12" s="750"/>
      <c r="I12" s="521"/>
    </row>
    <row r="13" spans="1:11" ht="160.5" customHeight="1" x14ac:dyDescent="0.35">
      <c r="A13" s="740"/>
      <c r="B13" s="746" t="s">
        <v>1173</v>
      </c>
      <c r="C13" s="742">
        <v>520</v>
      </c>
      <c r="D13" s="767">
        <f>F13/E13/C13</f>
        <v>18.25</v>
      </c>
      <c r="E13" s="742">
        <v>4</v>
      </c>
      <c r="F13" s="751">
        <v>37960</v>
      </c>
      <c r="G13" s="514"/>
      <c r="H13" s="269">
        <f t="shared" ref="H13:H14" si="0">F13-G13</f>
        <v>37960</v>
      </c>
    </row>
    <row r="14" spans="1:11" ht="40.5" customHeight="1" x14ac:dyDescent="0.35">
      <c r="A14" s="740"/>
      <c r="B14" s="746"/>
      <c r="C14" s="742"/>
      <c r="D14" s="742"/>
      <c r="E14" s="742"/>
      <c r="F14" s="747"/>
      <c r="G14" s="269"/>
      <c r="H14" s="269">
        <f t="shared" si="0"/>
        <v>0</v>
      </c>
    </row>
    <row r="15" spans="1:11" s="430" customFormat="1" ht="17.399999999999999" x14ac:dyDescent="0.3">
      <c r="A15" s="752"/>
      <c r="B15" s="1276" t="s">
        <v>338</v>
      </c>
      <c r="C15" s="1277"/>
      <c r="D15" s="1277"/>
      <c r="E15" s="1278"/>
      <c r="F15" s="749">
        <f>SUM(F13:F14)</f>
        <v>37960</v>
      </c>
      <c r="G15" s="520" t="s">
        <v>386</v>
      </c>
      <c r="H15" s="520">
        <f>SUM(H13:H14)</f>
        <v>37960</v>
      </c>
      <c r="I15" s="521"/>
    </row>
    <row r="16" spans="1:11" x14ac:dyDescent="0.35">
      <c r="B16" s="522"/>
      <c r="G16" s="78"/>
      <c r="H16" s="78"/>
    </row>
    <row r="17" spans="1:9" s="63" customFormat="1" ht="23.25" customHeight="1" x14ac:dyDescent="0.3">
      <c r="A17" s="34" t="s">
        <v>671</v>
      </c>
      <c r="B17" s="35"/>
      <c r="C17" s="729"/>
      <c r="D17" s="35"/>
      <c r="E17" s="729" t="s">
        <v>1143</v>
      </c>
      <c r="F17" s="753"/>
      <c r="I17" s="65"/>
    </row>
    <row r="18" spans="1:9" s="66" customFormat="1" ht="13.2" x14ac:dyDescent="0.3">
      <c r="C18" s="754" t="s">
        <v>131</v>
      </c>
      <c r="E18" s="754" t="s">
        <v>132</v>
      </c>
      <c r="F18" s="755"/>
      <c r="I18" s="68"/>
    </row>
    <row r="19" spans="1:9" s="63" customFormat="1" ht="15.6" x14ac:dyDescent="0.3">
      <c r="I19" s="69"/>
    </row>
    <row r="20" spans="1:9" s="63" customFormat="1" ht="23.25" customHeight="1" x14ac:dyDescent="0.3">
      <c r="A20" s="34" t="s">
        <v>133</v>
      </c>
      <c r="B20" s="35"/>
      <c r="C20" s="729"/>
      <c r="D20" s="35"/>
      <c r="E20" s="729" t="s">
        <v>1144</v>
      </c>
      <c r="F20" s="753"/>
      <c r="I20" s="65"/>
    </row>
    <row r="21" spans="1:9" s="66" customFormat="1" ht="13.2" x14ac:dyDescent="0.3">
      <c r="C21" s="754" t="s">
        <v>131</v>
      </c>
      <c r="E21" s="754" t="s">
        <v>132</v>
      </c>
      <c r="F21" s="68"/>
      <c r="I21" s="68"/>
    </row>
    <row r="24" spans="1:9" hidden="1" x14ac:dyDescent="0.35"/>
    <row r="25" spans="1:9" hidden="1" x14ac:dyDescent="0.35"/>
    <row r="26" spans="1:9" hidden="1" x14ac:dyDescent="0.35"/>
    <row r="27" spans="1:9" hidden="1" x14ac:dyDescent="0.35"/>
    <row r="28" spans="1:9" hidden="1" x14ac:dyDescent="0.35"/>
    <row r="29" spans="1:9" hidden="1" x14ac:dyDescent="0.35"/>
    <row r="30" spans="1:9" hidden="1" x14ac:dyDescent="0.35"/>
    <row r="31" spans="1:9" hidden="1" x14ac:dyDescent="0.35"/>
    <row r="33" spans="2:2" x14ac:dyDescent="0.35">
      <c r="B33" s="298"/>
    </row>
    <row r="34" spans="2:2" x14ac:dyDescent="0.35">
      <c r="B34" s="298"/>
    </row>
    <row r="37" spans="2:2" hidden="1" x14ac:dyDescent="0.35"/>
    <row r="38" spans="2:2" hidden="1" x14ac:dyDescent="0.35"/>
    <row r="39" spans="2:2" hidden="1" x14ac:dyDescent="0.35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3">
    <tabColor rgb="FFFFFF99"/>
  </sheetPr>
  <dimension ref="A1:K39"/>
  <sheetViews>
    <sheetView view="pageBreakPreview" zoomScale="80" zoomScaleNormal="7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8" width="19.109375" style="1" customWidth="1"/>
    <col min="9" max="9" width="16.109375" style="5" customWidth="1"/>
    <col min="10" max="256" width="8.88671875" style="1"/>
    <col min="257" max="257" width="5.6640625" style="1" customWidth="1"/>
    <col min="258" max="258" width="49.66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6.109375" style="1" customWidth="1"/>
    <col min="263" max="263" width="16.44140625" style="1" customWidth="1"/>
    <col min="264" max="264" width="27.6640625" style="1" customWidth="1"/>
    <col min="265" max="265" width="16.109375" style="1" customWidth="1"/>
    <col min="266" max="512" width="8.88671875" style="1"/>
    <col min="513" max="513" width="5.6640625" style="1" customWidth="1"/>
    <col min="514" max="514" width="49.66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6.109375" style="1" customWidth="1"/>
    <col min="519" max="519" width="16.44140625" style="1" customWidth="1"/>
    <col min="520" max="520" width="27.6640625" style="1" customWidth="1"/>
    <col min="521" max="521" width="16.109375" style="1" customWidth="1"/>
    <col min="522" max="768" width="8.88671875" style="1"/>
    <col min="769" max="769" width="5.6640625" style="1" customWidth="1"/>
    <col min="770" max="770" width="49.66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6.109375" style="1" customWidth="1"/>
    <col min="775" max="775" width="16.44140625" style="1" customWidth="1"/>
    <col min="776" max="776" width="27.6640625" style="1" customWidth="1"/>
    <col min="777" max="777" width="16.109375" style="1" customWidth="1"/>
    <col min="778" max="1024" width="8.88671875" style="1"/>
    <col min="1025" max="1025" width="5.6640625" style="1" customWidth="1"/>
    <col min="1026" max="1026" width="49.66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6.109375" style="1" customWidth="1"/>
    <col min="1031" max="1031" width="16.44140625" style="1" customWidth="1"/>
    <col min="1032" max="1032" width="27.6640625" style="1" customWidth="1"/>
    <col min="1033" max="1033" width="16.109375" style="1" customWidth="1"/>
    <col min="1034" max="1280" width="8.88671875" style="1"/>
    <col min="1281" max="1281" width="5.6640625" style="1" customWidth="1"/>
    <col min="1282" max="1282" width="49.66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6.109375" style="1" customWidth="1"/>
    <col min="1287" max="1287" width="16.44140625" style="1" customWidth="1"/>
    <col min="1288" max="1288" width="27.6640625" style="1" customWidth="1"/>
    <col min="1289" max="1289" width="16.109375" style="1" customWidth="1"/>
    <col min="1290" max="1536" width="8.88671875" style="1"/>
    <col min="1537" max="1537" width="5.6640625" style="1" customWidth="1"/>
    <col min="1538" max="1538" width="49.66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6.109375" style="1" customWidth="1"/>
    <col min="1543" max="1543" width="16.44140625" style="1" customWidth="1"/>
    <col min="1544" max="1544" width="27.6640625" style="1" customWidth="1"/>
    <col min="1545" max="1545" width="16.109375" style="1" customWidth="1"/>
    <col min="1546" max="1792" width="8.88671875" style="1"/>
    <col min="1793" max="1793" width="5.6640625" style="1" customWidth="1"/>
    <col min="1794" max="1794" width="49.66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6.109375" style="1" customWidth="1"/>
    <col min="1799" max="1799" width="16.44140625" style="1" customWidth="1"/>
    <col min="1800" max="1800" width="27.6640625" style="1" customWidth="1"/>
    <col min="1801" max="1801" width="16.109375" style="1" customWidth="1"/>
    <col min="1802" max="2048" width="8.88671875" style="1"/>
    <col min="2049" max="2049" width="5.6640625" style="1" customWidth="1"/>
    <col min="2050" max="2050" width="49.66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6.109375" style="1" customWidth="1"/>
    <col min="2055" max="2055" width="16.44140625" style="1" customWidth="1"/>
    <col min="2056" max="2056" width="27.6640625" style="1" customWidth="1"/>
    <col min="2057" max="2057" width="16.109375" style="1" customWidth="1"/>
    <col min="2058" max="2304" width="8.88671875" style="1"/>
    <col min="2305" max="2305" width="5.6640625" style="1" customWidth="1"/>
    <col min="2306" max="2306" width="49.66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6.109375" style="1" customWidth="1"/>
    <col min="2311" max="2311" width="16.44140625" style="1" customWidth="1"/>
    <col min="2312" max="2312" width="27.6640625" style="1" customWidth="1"/>
    <col min="2313" max="2313" width="16.109375" style="1" customWidth="1"/>
    <col min="2314" max="2560" width="8.88671875" style="1"/>
    <col min="2561" max="2561" width="5.6640625" style="1" customWidth="1"/>
    <col min="2562" max="2562" width="49.66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6.109375" style="1" customWidth="1"/>
    <col min="2567" max="2567" width="16.44140625" style="1" customWidth="1"/>
    <col min="2568" max="2568" width="27.6640625" style="1" customWidth="1"/>
    <col min="2569" max="2569" width="16.109375" style="1" customWidth="1"/>
    <col min="2570" max="2816" width="8.88671875" style="1"/>
    <col min="2817" max="2817" width="5.6640625" style="1" customWidth="1"/>
    <col min="2818" max="2818" width="49.66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6.109375" style="1" customWidth="1"/>
    <col min="2823" max="2823" width="16.44140625" style="1" customWidth="1"/>
    <col min="2824" max="2824" width="27.6640625" style="1" customWidth="1"/>
    <col min="2825" max="2825" width="16.109375" style="1" customWidth="1"/>
    <col min="2826" max="3072" width="8.88671875" style="1"/>
    <col min="3073" max="3073" width="5.6640625" style="1" customWidth="1"/>
    <col min="3074" max="3074" width="49.66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6.109375" style="1" customWidth="1"/>
    <col min="3079" max="3079" width="16.44140625" style="1" customWidth="1"/>
    <col min="3080" max="3080" width="27.6640625" style="1" customWidth="1"/>
    <col min="3081" max="3081" width="16.109375" style="1" customWidth="1"/>
    <col min="3082" max="3328" width="8.88671875" style="1"/>
    <col min="3329" max="3329" width="5.6640625" style="1" customWidth="1"/>
    <col min="3330" max="3330" width="49.66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6.109375" style="1" customWidth="1"/>
    <col min="3335" max="3335" width="16.44140625" style="1" customWidth="1"/>
    <col min="3336" max="3336" width="27.6640625" style="1" customWidth="1"/>
    <col min="3337" max="3337" width="16.109375" style="1" customWidth="1"/>
    <col min="3338" max="3584" width="8.88671875" style="1"/>
    <col min="3585" max="3585" width="5.6640625" style="1" customWidth="1"/>
    <col min="3586" max="3586" width="49.66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6.109375" style="1" customWidth="1"/>
    <col min="3591" max="3591" width="16.44140625" style="1" customWidth="1"/>
    <col min="3592" max="3592" width="27.6640625" style="1" customWidth="1"/>
    <col min="3593" max="3593" width="16.109375" style="1" customWidth="1"/>
    <col min="3594" max="3840" width="8.88671875" style="1"/>
    <col min="3841" max="3841" width="5.6640625" style="1" customWidth="1"/>
    <col min="3842" max="3842" width="49.66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6.109375" style="1" customWidth="1"/>
    <col min="3847" max="3847" width="16.44140625" style="1" customWidth="1"/>
    <col min="3848" max="3848" width="27.6640625" style="1" customWidth="1"/>
    <col min="3849" max="3849" width="16.109375" style="1" customWidth="1"/>
    <col min="3850" max="4096" width="8.88671875" style="1"/>
    <col min="4097" max="4097" width="5.6640625" style="1" customWidth="1"/>
    <col min="4098" max="4098" width="49.66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6.109375" style="1" customWidth="1"/>
    <col min="4103" max="4103" width="16.44140625" style="1" customWidth="1"/>
    <col min="4104" max="4104" width="27.6640625" style="1" customWidth="1"/>
    <col min="4105" max="4105" width="16.109375" style="1" customWidth="1"/>
    <col min="4106" max="4352" width="8.88671875" style="1"/>
    <col min="4353" max="4353" width="5.6640625" style="1" customWidth="1"/>
    <col min="4354" max="4354" width="49.66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6.109375" style="1" customWidth="1"/>
    <col min="4359" max="4359" width="16.44140625" style="1" customWidth="1"/>
    <col min="4360" max="4360" width="27.6640625" style="1" customWidth="1"/>
    <col min="4361" max="4361" width="16.109375" style="1" customWidth="1"/>
    <col min="4362" max="4608" width="8.88671875" style="1"/>
    <col min="4609" max="4609" width="5.6640625" style="1" customWidth="1"/>
    <col min="4610" max="4610" width="49.66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6.109375" style="1" customWidth="1"/>
    <col min="4615" max="4615" width="16.44140625" style="1" customWidth="1"/>
    <col min="4616" max="4616" width="27.6640625" style="1" customWidth="1"/>
    <col min="4617" max="4617" width="16.109375" style="1" customWidth="1"/>
    <col min="4618" max="4864" width="8.88671875" style="1"/>
    <col min="4865" max="4865" width="5.6640625" style="1" customWidth="1"/>
    <col min="4866" max="4866" width="49.66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6.109375" style="1" customWidth="1"/>
    <col min="4871" max="4871" width="16.44140625" style="1" customWidth="1"/>
    <col min="4872" max="4872" width="27.6640625" style="1" customWidth="1"/>
    <col min="4873" max="4873" width="16.109375" style="1" customWidth="1"/>
    <col min="4874" max="5120" width="8.88671875" style="1"/>
    <col min="5121" max="5121" width="5.6640625" style="1" customWidth="1"/>
    <col min="5122" max="5122" width="49.66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6.109375" style="1" customWidth="1"/>
    <col min="5127" max="5127" width="16.44140625" style="1" customWidth="1"/>
    <col min="5128" max="5128" width="27.6640625" style="1" customWidth="1"/>
    <col min="5129" max="5129" width="16.109375" style="1" customWidth="1"/>
    <col min="5130" max="5376" width="8.88671875" style="1"/>
    <col min="5377" max="5377" width="5.6640625" style="1" customWidth="1"/>
    <col min="5378" max="5378" width="49.66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6.109375" style="1" customWidth="1"/>
    <col min="5383" max="5383" width="16.44140625" style="1" customWidth="1"/>
    <col min="5384" max="5384" width="27.6640625" style="1" customWidth="1"/>
    <col min="5385" max="5385" width="16.109375" style="1" customWidth="1"/>
    <col min="5386" max="5632" width="8.88671875" style="1"/>
    <col min="5633" max="5633" width="5.6640625" style="1" customWidth="1"/>
    <col min="5634" max="5634" width="49.66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6.109375" style="1" customWidth="1"/>
    <col min="5639" max="5639" width="16.44140625" style="1" customWidth="1"/>
    <col min="5640" max="5640" width="27.6640625" style="1" customWidth="1"/>
    <col min="5641" max="5641" width="16.109375" style="1" customWidth="1"/>
    <col min="5642" max="5888" width="8.88671875" style="1"/>
    <col min="5889" max="5889" width="5.6640625" style="1" customWidth="1"/>
    <col min="5890" max="5890" width="49.66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6.109375" style="1" customWidth="1"/>
    <col min="5895" max="5895" width="16.44140625" style="1" customWidth="1"/>
    <col min="5896" max="5896" width="27.6640625" style="1" customWidth="1"/>
    <col min="5897" max="5897" width="16.109375" style="1" customWidth="1"/>
    <col min="5898" max="6144" width="8.88671875" style="1"/>
    <col min="6145" max="6145" width="5.6640625" style="1" customWidth="1"/>
    <col min="6146" max="6146" width="49.66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6.109375" style="1" customWidth="1"/>
    <col min="6151" max="6151" width="16.44140625" style="1" customWidth="1"/>
    <col min="6152" max="6152" width="27.6640625" style="1" customWidth="1"/>
    <col min="6153" max="6153" width="16.109375" style="1" customWidth="1"/>
    <col min="6154" max="6400" width="8.88671875" style="1"/>
    <col min="6401" max="6401" width="5.6640625" style="1" customWidth="1"/>
    <col min="6402" max="6402" width="49.66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6.109375" style="1" customWidth="1"/>
    <col min="6407" max="6407" width="16.44140625" style="1" customWidth="1"/>
    <col min="6408" max="6408" width="27.6640625" style="1" customWidth="1"/>
    <col min="6409" max="6409" width="16.109375" style="1" customWidth="1"/>
    <col min="6410" max="6656" width="8.88671875" style="1"/>
    <col min="6657" max="6657" width="5.6640625" style="1" customWidth="1"/>
    <col min="6658" max="6658" width="49.66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6.109375" style="1" customWidth="1"/>
    <col min="6663" max="6663" width="16.44140625" style="1" customWidth="1"/>
    <col min="6664" max="6664" width="27.6640625" style="1" customWidth="1"/>
    <col min="6665" max="6665" width="16.109375" style="1" customWidth="1"/>
    <col min="6666" max="6912" width="8.88671875" style="1"/>
    <col min="6913" max="6913" width="5.6640625" style="1" customWidth="1"/>
    <col min="6914" max="6914" width="49.66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6.109375" style="1" customWidth="1"/>
    <col min="6919" max="6919" width="16.44140625" style="1" customWidth="1"/>
    <col min="6920" max="6920" width="27.6640625" style="1" customWidth="1"/>
    <col min="6921" max="6921" width="16.109375" style="1" customWidth="1"/>
    <col min="6922" max="7168" width="8.88671875" style="1"/>
    <col min="7169" max="7169" width="5.6640625" style="1" customWidth="1"/>
    <col min="7170" max="7170" width="49.66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6.109375" style="1" customWidth="1"/>
    <col min="7175" max="7175" width="16.44140625" style="1" customWidth="1"/>
    <col min="7176" max="7176" width="27.6640625" style="1" customWidth="1"/>
    <col min="7177" max="7177" width="16.109375" style="1" customWidth="1"/>
    <col min="7178" max="7424" width="8.88671875" style="1"/>
    <col min="7425" max="7425" width="5.6640625" style="1" customWidth="1"/>
    <col min="7426" max="7426" width="49.66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6.109375" style="1" customWidth="1"/>
    <col min="7431" max="7431" width="16.44140625" style="1" customWidth="1"/>
    <col min="7432" max="7432" width="27.6640625" style="1" customWidth="1"/>
    <col min="7433" max="7433" width="16.109375" style="1" customWidth="1"/>
    <col min="7434" max="7680" width="8.88671875" style="1"/>
    <col min="7681" max="7681" width="5.6640625" style="1" customWidth="1"/>
    <col min="7682" max="7682" width="49.66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6.109375" style="1" customWidth="1"/>
    <col min="7687" max="7687" width="16.44140625" style="1" customWidth="1"/>
    <col min="7688" max="7688" width="27.6640625" style="1" customWidth="1"/>
    <col min="7689" max="7689" width="16.109375" style="1" customWidth="1"/>
    <col min="7690" max="7936" width="8.88671875" style="1"/>
    <col min="7937" max="7937" width="5.6640625" style="1" customWidth="1"/>
    <col min="7938" max="7938" width="49.66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6.109375" style="1" customWidth="1"/>
    <col min="7943" max="7943" width="16.44140625" style="1" customWidth="1"/>
    <col min="7944" max="7944" width="27.6640625" style="1" customWidth="1"/>
    <col min="7945" max="7945" width="16.109375" style="1" customWidth="1"/>
    <col min="7946" max="8192" width="8.88671875" style="1"/>
    <col min="8193" max="8193" width="5.6640625" style="1" customWidth="1"/>
    <col min="8194" max="8194" width="49.66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6.109375" style="1" customWidth="1"/>
    <col min="8199" max="8199" width="16.44140625" style="1" customWidth="1"/>
    <col min="8200" max="8200" width="27.6640625" style="1" customWidth="1"/>
    <col min="8201" max="8201" width="16.109375" style="1" customWidth="1"/>
    <col min="8202" max="8448" width="8.88671875" style="1"/>
    <col min="8449" max="8449" width="5.6640625" style="1" customWidth="1"/>
    <col min="8450" max="8450" width="49.66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6.109375" style="1" customWidth="1"/>
    <col min="8455" max="8455" width="16.44140625" style="1" customWidth="1"/>
    <col min="8456" max="8456" width="27.6640625" style="1" customWidth="1"/>
    <col min="8457" max="8457" width="16.109375" style="1" customWidth="1"/>
    <col min="8458" max="8704" width="8.88671875" style="1"/>
    <col min="8705" max="8705" width="5.6640625" style="1" customWidth="1"/>
    <col min="8706" max="8706" width="49.66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6.109375" style="1" customWidth="1"/>
    <col min="8711" max="8711" width="16.44140625" style="1" customWidth="1"/>
    <col min="8712" max="8712" width="27.6640625" style="1" customWidth="1"/>
    <col min="8713" max="8713" width="16.109375" style="1" customWidth="1"/>
    <col min="8714" max="8960" width="8.88671875" style="1"/>
    <col min="8961" max="8961" width="5.6640625" style="1" customWidth="1"/>
    <col min="8962" max="8962" width="49.66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6.109375" style="1" customWidth="1"/>
    <col min="8967" max="8967" width="16.44140625" style="1" customWidth="1"/>
    <col min="8968" max="8968" width="27.6640625" style="1" customWidth="1"/>
    <col min="8969" max="8969" width="16.109375" style="1" customWidth="1"/>
    <col min="8970" max="9216" width="8.88671875" style="1"/>
    <col min="9217" max="9217" width="5.6640625" style="1" customWidth="1"/>
    <col min="9218" max="9218" width="49.66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6.109375" style="1" customWidth="1"/>
    <col min="9223" max="9223" width="16.44140625" style="1" customWidth="1"/>
    <col min="9224" max="9224" width="27.6640625" style="1" customWidth="1"/>
    <col min="9225" max="9225" width="16.109375" style="1" customWidth="1"/>
    <col min="9226" max="9472" width="8.88671875" style="1"/>
    <col min="9473" max="9473" width="5.6640625" style="1" customWidth="1"/>
    <col min="9474" max="9474" width="49.66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6.109375" style="1" customWidth="1"/>
    <col min="9479" max="9479" width="16.44140625" style="1" customWidth="1"/>
    <col min="9480" max="9480" width="27.6640625" style="1" customWidth="1"/>
    <col min="9481" max="9481" width="16.109375" style="1" customWidth="1"/>
    <col min="9482" max="9728" width="8.88671875" style="1"/>
    <col min="9729" max="9729" width="5.6640625" style="1" customWidth="1"/>
    <col min="9730" max="9730" width="49.66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6.109375" style="1" customWidth="1"/>
    <col min="9735" max="9735" width="16.44140625" style="1" customWidth="1"/>
    <col min="9736" max="9736" width="27.6640625" style="1" customWidth="1"/>
    <col min="9737" max="9737" width="16.109375" style="1" customWidth="1"/>
    <col min="9738" max="9984" width="8.88671875" style="1"/>
    <col min="9985" max="9985" width="5.6640625" style="1" customWidth="1"/>
    <col min="9986" max="9986" width="49.66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6.109375" style="1" customWidth="1"/>
    <col min="9991" max="9991" width="16.44140625" style="1" customWidth="1"/>
    <col min="9992" max="9992" width="27.6640625" style="1" customWidth="1"/>
    <col min="9993" max="9993" width="16.109375" style="1" customWidth="1"/>
    <col min="9994" max="10240" width="8.88671875" style="1"/>
    <col min="10241" max="10241" width="5.6640625" style="1" customWidth="1"/>
    <col min="10242" max="10242" width="49.66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6.109375" style="1" customWidth="1"/>
    <col min="10247" max="10247" width="16.44140625" style="1" customWidth="1"/>
    <col min="10248" max="10248" width="27.6640625" style="1" customWidth="1"/>
    <col min="10249" max="10249" width="16.109375" style="1" customWidth="1"/>
    <col min="10250" max="10496" width="8.88671875" style="1"/>
    <col min="10497" max="10497" width="5.6640625" style="1" customWidth="1"/>
    <col min="10498" max="10498" width="49.66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6.109375" style="1" customWidth="1"/>
    <col min="10503" max="10503" width="16.44140625" style="1" customWidth="1"/>
    <col min="10504" max="10504" width="27.6640625" style="1" customWidth="1"/>
    <col min="10505" max="10505" width="16.109375" style="1" customWidth="1"/>
    <col min="10506" max="10752" width="8.88671875" style="1"/>
    <col min="10753" max="10753" width="5.6640625" style="1" customWidth="1"/>
    <col min="10754" max="10754" width="49.66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6.109375" style="1" customWidth="1"/>
    <col min="10759" max="10759" width="16.44140625" style="1" customWidth="1"/>
    <col min="10760" max="10760" width="27.6640625" style="1" customWidth="1"/>
    <col min="10761" max="10761" width="16.109375" style="1" customWidth="1"/>
    <col min="10762" max="11008" width="8.88671875" style="1"/>
    <col min="11009" max="11009" width="5.6640625" style="1" customWidth="1"/>
    <col min="11010" max="11010" width="49.66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6.109375" style="1" customWidth="1"/>
    <col min="11015" max="11015" width="16.44140625" style="1" customWidth="1"/>
    <col min="11016" max="11016" width="27.6640625" style="1" customWidth="1"/>
    <col min="11017" max="11017" width="16.109375" style="1" customWidth="1"/>
    <col min="11018" max="11264" width="8.88671875" style="1"/>
    <col min="11265" max="11265" width="5.6640625" style="1" customWidth="1"/>
    <col min="11266" max="11266" width="49.66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6.109375" style="1" customWidth="1"/>
    <col min="11271" max="11271" width="16.44140625" style="1" customWidth="1"/>
    <col min="11272" max="11272" width="27.6640625" style="1" customWidth="1"/>
    <col min="11273" max="11273" width="16.109375" style="1" customWidth="1"/>
    <col min="11274" max="11520" width="8.88671875" style="1"/>
    <col min="11521" max="11521" width="5.6640625" style="1" customWidth="1"/>
    <col min="11522" max="11522" width="49.66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6.109375" style="1" customWidth="1"/>
    <col min="11527" max="11527" width="16.44140625" style="1" customWidth="1"/>
    <col min="11528" max="11528" width="27.6640625" style="1" customWidth="1"/>
    <col min="11529" max="11529" width="16.109375" style="1" customWidth="1"/>
    <col min="11530" max="11776" width="8.88671875" style="1"/>
    <col min="11777" max="11777" width="5.6640625" style="1" customWidth="1"/>
    <col min="11778" max="11778" width="49.66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6.109375" style="1" customWidth="1"/>
    <col min="11783" max="11783" width="16.44140625" style="1" customWidth="1"/>
    <col min="11784" max="11784" width="27.6640625" style="1" customWidth="1"/>
    <col min="11785" max="11785" width="16.109375" style="1" customWidth="1"/>
    <col min="11786" max="12032" width="8.88671875" style="1"/>
    <col min="12033" max="12033" width="5.6640625" style="1" customWidth="1"/>
    <col min="12034" max="12034" width="49.66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6.109375" style="1" customWidth="1"/>
    <col min="12039" max="12039" width="16.44140625" style="1" customWidth="1"/>
    <col min="12040" max="12040" width="27.6640625" style="1" customWidth="1"/>
    <col min="12041" max="12041" width="16.109375" style="1" customWidth="1"/>
    <col min="12042" max="12288" width="8.88671875" style="1"/>
    <col min="12289" max="12289" width="5.6640625" style="1" customWidth="1"/>
    <col min="12290" max="12290" width="49.66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6.109375" style="1" customWidth="1"/>
    <col min="12295" max="12295" width="16.44140625" style="1" customWidth="1"/>
    <col min="12296" max="12296" width="27.6640625" style="1" customWidth="1"/>
    <col min="12297" max="12297" width="16.109375" style="1" customWidth="1"/>
    <col min="12298" max="12544" width="8.88671875" style="1"/>
    <col min="12545" max="12545" width="5.6640625" style="1" customWidth="1"/>
    <col min="12546" max="12546" width="49.66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6.109375" style="1" customWidth="1"/>
    <col min="12551" max="12551" width="16.44140625" style="1" customWidth="1"/>
    <col min="12552" max="12552" width="27.6640625" style="1" customWidth="1"/>
    <col min="12553" max="12553" width="16.109375" style="1" customWidth="1"/>
    <col min="12554" max="12800" width="8.88671875" style="1"/>
    <col min="12801" max="12801" width="5.6640625" style="1" customWidth="1"/>
    <col min="12802" max="12802" width="49.66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6.109375" style="1" customWidth="1"/>
    <col min="12807" max="12807" width="16.44140625" style="1" customWidth="1"/>
    <col min="12808" max="12808" width="27.6640625" style="1" customWidth="1"/>
    <col min="12809" max="12809" width="16.109375" style="1" customWidth="1"/>
    <col min="12810" max="13056" width="8.88671875" style="1"/>
    <col min="13057" max="13057" width="5.6640625" style="1" customWidth="1"/>
    <col min="13058" max="13058" width="49.66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6.109375" style="1" customWidth="1"/>
    <col min="13063" max="13063" width="16.44140625" style="1" customWidth="1"/>
    <col min="13064" max="13064" width="27.6640625" style="1" customWidth="1"/>
    <col min="13065" max="13065" width="16.109375" style="1" customWidth="1"/>
    <col min="13066" max="13312" width="8.88671875" style="1"/>
    <col min="13313" max="13313" width="5.6640625" style="1" customWidth="1"/>
    <col min="13314" max="13314" width="49.66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6.109375" style="1" customWidth="1"/>
    <col min="13319" max="13319" width="16.44140625" style="1" customWidth="1"/>
    <col min="13320" max="13320" width="27.6640625" style="1" customWidth="1"/>
    <col min="13321" max="13321" width="16.109375" style="1" customWidth="1"/>
    <col min="13322" max="13568" width="8.88671875" style="1"/>
    <col min="13569" max="13569" width="5.6640625" style="1" customWidth="1"/>
    <col min="13570" max="13570" width="49.66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6.109375" style="1" customWidth="1"/>
    <col min="13575" max="13575" width="16.44140625" style="1" customWidth="1"/>
    <col min="13576" max="13576" width="27.6640625" style="1" customWidth="1"/>
    <col min="13577" max="13577" width="16.109375" style="1" customWidth="1"/>
    <col min="13578" max="13824" width="8.88671875" style="1"/>
    <col min="13825" max="13825" width="5.6640625" style="1" customWidth="1"/>
    <col min="13826" max="13826" width="49.66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6.109375" style="1" customWidth="1"/>
    <col min="13831" max="13831" width="16.44140625" style="1" customWidth="1"/>
    <col min="13832" max="13832" width="27.6640625" style="1" customWidth="1"/>
    <col min="13833" max="13833" width="16.109375" style="1" customWidth="1"/>
    <col min="13834" max="14080" width="8.88671875" style="1"/>
    <col min="14081" max="14081" width="5.6640625" style="1" customWidth="1"/>
    <col min="14082" max="14082" width="49.66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6.109375" style="1" customWidth="1"/>
    <col min="14087" max="14087" width="16.44140625" style="1" customWidth="1"/>
    <col min="14088" max="14088" width="27.6640625" style="1" customWidth="1"/>
    <col min="14089" max="14089" width="16.109375" style="1" customWidth="1"/>
    <col min="14090" max="14336" width="8.88671875" style="1"/>
    <col min="14337" max="14337" width="5.6640625" style="1" customWidth="1"/>
    <col min="14338" max="14338" width="49.66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6.109375" style="1" customWidth="1"/>
    <col min="14343" max="14343" width="16.44140625" style="1" customWidth="1"/>
    <col min="14344" max="14344" width="27.6640625" style="1" customWidth="1"/>
    <col min="14345" max="14345" width="16.109375" style="1" customWidth="1"/>
    <col min="14346" max="14592" width="8.88671875" style="1"/>
    <col min="14593" max="14593" width="5.6640625" style="1" customWidth="1"/>
    <col min="14594" max="14594" width="49.66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6.109375" style="1" customWidth="1"/>
    <col min="14599" max="14599" width="16.44140625" style="1" customWidth="1"/>
    <col min="14600" max="14600" width="27.6640625" style="1" customWidth="1"/>
    <col min="14601" max="14601" width="16.109375" style="1" customWidth="1"/>
    <col min="14602" max="14848" width="8.88671875" style="1"/>
    <col min="14849" max="14849" width="5.6640625" style="1" customWidth="1"/>
    <col min="14850" max="14850" width="49.66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6.109375" style="1" customWidth="1"/>
    <col min="14855" max="14855" width="16.44140625" style="1" customWidth="1"/>
    <col min="14856" max="14856" width="27.6640625" style="1" customWidth="1"/>
    <col min="14857" max="14857" width="16.109375" style="1" customWidth="1"/>
    <col min="14858" max="15104" width="8.88671875" style="1"/>
    <col min="15105" max="15105" width="5.6640625" style="1" customWidth="1"/>
    <col min="15106" max="15106" width="49.66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6.109375" style="1" customWidth="1"/>
    <col min="15111" max="15111" width="16.44140625" style="1" customWidth="1"/>
    <col min="15112" max="15112" width="27.6640625" style="1" customWidth="1"/>
    <col min="15113" max="15113" width="16.109375" style="1" customWidth="1"/>
    <col min="15114" max="15360" width="8.88671875" style="1"/>
    <col min="15361" max="15361" width="5.6640625" style="1" customWidth="1"/>
    <col min="15362" max="15362" width="49.66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6.109375" style="1" customWidth="1"/>
    <col min="15367" max="15367" width="16.44140625" style="1" customWidth="1"/>
    <col min="15368" max="15368" width="27.6640625" style="1" customWidth="1"/>
    <col min="15369" max="15369" width="16.109375" style="1" customWidth="1"/>
    <col min="15370" max="15616" width="8.88671875" style="1"/>
    <col min="15617" max="15617" width="5.6640625" style="1" customWidth="1"/>
    <col min="15618" max="15618" width="49.66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6.109375" style="1" customWidth="1"/>
    <col min="15623" max="15623" width="16.44140625" style="1" customWidth="1"/>
    <col min="15624" max="15624" width="27.6640625" style="1" customWidth="1"/>
    <col min="15625" max="15625" width="16.109375" style="1" customWidth="1"/>
    <col min="15626" max="15872" width="8.88671875" style="1"/>
    <col min="15873" max="15873" width="5.6640625" style="1" customWidth="1"/>
    <col min="15874" max="15874" width="49.66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6.109375" style="1" customWidth="1"/>
    <col min="15879" max="15879" width="16.44140625" style="1" customWidth="1"/>
    <col min="15880" max="15880" width="27.6640625" style="1" customWidth="1"/>
    <col min="15881" max="15881" width="16.109375" style="1" customWidth="1"/>
    <col min="15882" max="16128" width="8.88671875" style="1"/>
    <col min="16129" max="16129" width="5.6640625" style="1" customWidth="1"/>
    <col min="16130" max="16130" width="49.66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6.109375" style="1" customWidth="1"/>
    <col min="16135" max="16135" width="16.44140625" style="1" customWidth="1"/>
    <col min="16136" max="16136" width="27.6640625" style="1" customWidth="1"/>
    <col min="16137" max="16137" width="16.109375" style="1" customWidth="1"/>
    <col min="16138" max="16384" width="8.88671875" style="1"/>
  </cols>
  <sheetData>
    <row r="1" spans="1:11" x14ac:dyDescent="0.35">
      <c r="E1" s="75"/>
      <c r="F1" s="9" t="s">
        <v>430</v>
      </c>
    </row>
    <row r="2" spans="1:11" ht="55.95" customHeight="1" x14ac:dyDescent="0.35">
      <c r="A2" s="1190" t="s">
        <v>1180</v>
      </c>
      <c r="B2" s="1190"/>
      <c r="C2" s="1190"/>
      <c r="D2" s="1190"/>
      <c r="E2" s="1190"/>
      <c r="F2" s="1190"/>
    </row>
    <row r="3" spans="1:11" s="13" customFormat="1" ht="27" customHeight="1" x14ac:dyDescent="0.35">
      <c r="A3" s="1261" t="s">
        <v>1145</v>
      </c>
      <c r="B3" s="1261"/>
      <c r="C3" s="1261"/>
      <c r="D3" s="1261"/>
      <c r="E3" s="1261"/>
      <c r="F3" s="1261"/>
      <c r="G3" s="1261"/>
      <c r="H3" s="1261"/>
      <c r="I3" s="1261"/>
      <c r="J3" s="12"/>
      <c r="K3" s="12"/>
    </row>
    <row r="4" spans="1:11" s="11" customFormat="1" ht="19.5" customHeight="1" x14ac:dyDescent="0.35">
      <c r="A4" s="731" t="s">
        <v>763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24.75" customHeight="1" x14ac:dyDescent="0.35">
      <c r="A5" s="1184" t="s">
        <v>680</v>
      </c>
      <c r="B5" s="1184"/>
      <c r="C5" s="1184"/>
      <c r="D5" s="1184"/>
      <c r="E5" s="16"/>
      <c r="F5" s="16"/>
      <c r="G5" s="16"/>
      <c r="H5" s="16"/>
      <c r="I5" s="16"/>
      <c r="J5" s="5"/>
      <c r="K5" s="5"/>
    </row>
    <row r="6" spans="1:1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x14ac:dyDescent="0.35">
      <c r="A7" s="79"/>
    </row>
    <row r="8" spans="1:11" ht="69" customHeight="1" x14ac:dyDescent="0.35">
      <c r="A8" s="734" t="s">
        <v>282</v>
      </c>
      <c r="B8" s="734" t="s">
        <v>297</v>
      </c>
      <c r="C8" s="735" t="s">
        <v>330</v>
      </c>
      <c r="D8" s="735" t="s">
        <v>331</v>
      </c>
      <c r="E8" s="735" t="s">
        <v>332</v>
      </c>
      <c r="F8" s="736" t="s">
        <v>300</v>
      </c>
      <c r="G8" s="507"/>
    </row>
    <row r="9" spans="1:11" s="87" customFormat="1" ht="35.25" customHeight="1" x14ac:dyDescent="0.35">
      <c r="A9" s="737">
        <v>1</v>
      </c>
      <c r="B9" s="737">
        <v>2</v>
      </c>
      <c r="C9" s="737">
        <v>3</v>
      </c>
      <c r="D9" s="737">
        <v>4</v>
      </c>
      <c r="E9" s="737">
        <v>5</v>
      </c>
      <c r="F9" s="738" t="s">
        <v>333</v>
      </c>
      <c r="G9" s="739" t="s">
        <v>302</v>
      </c>
      <c r="H9" s="739" t="s">
        <v>303</v>
      </c>
      <c r="I9" s="510"/>
    </row>
    <row r="10" spans="1:11" ht="43.5" hidden="1" customHeight="1" x14ac:dyDescent="0.35">
      <c r="A10" s="740"/>
      <c r="B10" s="741"/>
      <c r="C10" s="742"/>
      <c r="D10" s="742"/>
      <c r="E10" s="742"/>
      <c r="F10" s="743"/>
      <c r="G10" s="744"/>
      <c r="H10" s="745"/>
      <c r="I10" s="516"/>
    </row>
    <row r="11" spans="1:11" ht="65.25" hidden="1" customHeight="1" x14ac:dyDescent="0.35">
      <c r="A11" s="740"/>
      <c r="B11" s="746"/>
      <c r="C11" s="742"/>
      <c r="D11" s="742"/>
      <c r="E11" s="742"/>
      <c r="F11" s="747"/>
      <c r="G11" s="269"/>
      <c r="H11" s="269"/>
    </row>
    <row r="12" spans="1:11" s="430" customFormat="1" ht="17.399999999999999" hidden="1" x14ac:dyDescent="0.3">
      <c r="A12" s="748"/>
      <c r="B12" s="1276"/>
      <c r="C12" s="1277"/>
      <c r="D12" s="1277"/>
      <c r="E12" s="1278"/>
      <c r="F12" s="749"/>
      <c r="G12" s="750"/>
      <c r="H12" s="750"/>
      <c r="I12" s="521"/>
    </row>
    <row r="13" spans="1:11" ht="160.5" customHeight="1" x14ac:dyDescent="0.35">
      <c r="A13" s="740"/>
      <c r="B13" s="746" t="s">
        <v>1173</v>
      </c>
      <c r="C13" s="742">
        <v>520</v>
      </c>
      <c r="D13" s="767">
        <f>F13/E13/C13</f>
        <v>18.25</v>
      </c>
      <c r="E13" s="742">
        <v>4</v>
      </c>
      <c r="F13" s="751">
        <v>37960</v>
      </c>
      <c r="G13" s="514"/>
      <c r="H13" s="269">
        <f t="shared" ref="H13:H14" si="0">F13-G13</f>
        <v>37960</v>
      </c>
    </row>
    <row r="14" spans="1:11" ht="40.5" customHeight="1" x14ac:dyDescent="0.35">
      <c r="A14" s="740"/>
      <c r="B14" s="746"/>
      <c r="C14" s="742"/>
      <c r="D14" s="742"/>
      <c r="E14" s="742"/>
      <c r="F14" s="747"/>
      <c r="G14" s="269"/>
      <c r="H14" s="269">
        <f t="shared" si="0"/>
        <v>0</v>
      </c>
    </row>
    <row r="15" spans="1:11" s="430" customFormat="1" ht="17.399999999999999" x14ac:dyDescent="0.3">
      <c r="A15" s="752"/>
      <c r="B15" s="1276" t="s">
        <v>338</v>
      </c>
      <c r="C15" s="1277"/>
      <c r="D15" s="1277"/>
      <c r="E15" s="1278"/>
      <c r="F15" s="749">
        <f>SUM(F13:F14)</f>
        <v>37960</v>
      </c>
      <c r="G15" s="520" t="s">
        <v>386</v>
      </c>
      <c r="H15" s="520">
        <f>SUM(H13:H14)</f>
        <v>37960</v>
      </c>
      <c r="I15" s="521"/>
    </row>
    <row r="16" spans="1:11" x14ac:dyDescent="0.35">
      <c r="B16" s="522"/>
      <c r="G16" s="78"/>
      <c r="H16" s="78"/>
    </row>
    <row r="17" spans="1:9" s="63" customFormat="1" ht="23.25" customHeight="1" x14ac:dyDescent="0.3">
      <c r="A17" s="34" t="s">
        <v>671</v>
      </c>
      <c r="B17" s="35"/>
      <c r="C17" s="729"/>
      <c r="D17" s="35"/>
      <c r="E17" s="729" t="s">
        <v>1143</v>
      </c>
      <c r="F17" s="753"/>
      <c r="I17" s="65"/>
    </row>
    <row r="18" spans="1:9" s="66" customFormat="1" ht="13.2" x14ac:dyDescent="0.3">
      <c r="C18" s="754" t="s">
        <v>131</v>
      </c>
      <c r="E18" s="754" t="s">
        <v>132</v>
      </c>
      <c r="F18" s="755"/>
      <c r="I18" s="68"/>
    </row>
    <row r="19" spans="1:9" s="63" customFormat="1" ht="15.6" x14ac:dyDescent="0.3">
      <c r="I19" s="69"/>
    </row>
    <row r="20" spans="1:9" s="63" customFormat="1" ht="23.25" customHeight="1" x14ac:dyDescent="0.3">
      <c r="A20" s="34" t="s">
        <v>133</v>
      </c>
      <c r="B20" s="35"/>
      <c r="C20" s="729"/>
      <c r="D20" s="35"/>
      <c r="E20" s="729" t="s">
        <v>1144</v>
      </c>
      <c r="F20" s="753"/>
      <c r="I20" s="65"/>
    </row>
    <row r="21" spans="1:9" s="66" customFormat="1" ht="13.2" x14ac:dyDescent="0.3">
      <c r="C21" s="754" t="s">
        <v>131</v>
      </c>
      <c r="E21" s="754" t="s">
        <v>132</v>
      </c>
      <c r="F21" s="68"/>
      <c r="I21" s="68"/>
    </row>
    <row r="24" spans="1:9" hidden="1" x14ac:dyDescent="0.35"/>
    <row r="25" spans="1:9" hidden="1" x14ac:dyDescent="0.35"/>
    <row r="26" spans="1:9" hidden="1" x14ac:dyDescent="0.35"/>
    <row r="27" spans="1:9" hidden="1" x14ac:dyDescent="0.35"/>
    <row r="28" spans="1:9" hidden="1" x14ac:dyDescent="0.35"/>
    <row r="29" spans="1:9" hidden="1" x14ac:dyDescent="0.35"/>
    <row r="30" spans="1:9" hidden="1" x14ac:dyDescent="0.35"/>
    <row r="31" spans="1:9" hidden="1" x14ac:dyDescent="0.35"/>
    <row r="33" spans="2:2" x14ac:dyDescent="0.35">
      <c r="B33" s="298"/>
    </row>
    <row r="34" spans="2:2" x14ac:dyDescent="0.35">
      <c r="B34" s="298"/>
    </row>
    <row r="37" spans="2:2" hidden="1" x14ac:dyDescent="0.35"/>
    <row r="38" spans="2:2" hidden="1" x14ac:dyDescent="0.35"/>
    <row r="39" spans="2:2" hidden="1" x14ac:dyDescent="0.35"/>
  </sheetData>
  <mergeCells count="5">
    <mergeCell ref="A2:F2"/>
    <mergeCell ref="A3:I3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0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4">
    <tabColor rgb="FFFCFC2C"/>
    <pageSetUpPr fitToPage="1"/>
  </sheetPr>
  <dimension ref="A1:K156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3" width="16.6640625" style="249" customWidth="1"/>
    <col min="4" max="4" width="31.109375" style="249" customWidth="1"/>
    <col min="5" max="5" width="26.88671875" style="250" customWidth="1"/>
    <col min="6" max="6" width="23.109375" style="250" customWidth="1"/>
    <col min="7" max="7" width="23.109375" style="92" customWidth="1"/>
    <col min="8" max="8" width="34.5546875" style="92" customWidth="1"/>
    <col min="9" max="254" width="9.109375" style="249"/>
    <col min="255" max="255" width="8.109375" style="249" customWidth="1"/>
    <col min="256" max="256" width="85.109375" style="249" customWidth="1"/>
    <col min="257" max="257" width="27.88671875" style="249" customWidth="1"/>
    <col min="258" max="258" width="31.44140625" style="249" customWidth="1"/>
    <col min="259" max="259" width="28.109375" style="249" customWidth="1"/>
    <col min="260" max="260" width="31.109375" style="249" customWidth="1"/>
    <col min="261" max="263" width="16.6640625" style="249" customWidth="1"/>
    <col min="264" max="264" width="17.5546875" style="249" customWidth="1"/>
    <col min="265" max="510" width="9.109375" style="249"/>
    <col min="511" max="511" width="8.109375" style="249" customWidth="1"/>
    <col min="512" max="512" width="85.109375" style="249" customWidth="1"/>
    <col min="513" max="513" width="27.88671875" style="249" customWidth="1"/>
    <col min="514" max="514" width="31.44140625" style="249" customWidth="1"/>
    <col min="515" max="515" width="28.109375" style="249" customWidth="1"/>
    <col min="516" max="516" width="31.109375" style="249" customWidth="1"/>
    <col min="517" max="519" width="16.6640625" style="249" customWidth="1"/>
    <col min="520" max="520" width="17.5546875" style="249" customWidth="1"/>
    <col min="521" max="766" width="9.109375" style="249"/>
    <col min="767" max="767" width="8.109375" style="249" customWidth="1"/>
    <col min="768" max="768" width="85.109375" style="249" customWidth="1"/>
    <col min="769" max="769" width="27.88671875" style="249" customWidth="1"/>
    <col min="770" max="770" width="31.44140625" style="249" customWidth="1"/>
    <col min="771" max="771" width="28.109375" style="249" customWidth="1"/>
    <col min="772" max="772" width="31.109375" style="249" customWidth="1"/>
    <col min="773" max="775" width="16.6640625" style="249" customWidth="1"/>
    <col min="776" max="776" width="17.5546875" style="249" customWidth="1"/>
    <col min="777" max="1022" width="9.109375" style="249"/>
    <col min="1023" max="1023" width="8.109375" style="249" customWidth="1"/>
    <col min="1024" max="1024" width="85.109375" style="249" customWidth="1"/>
    <col min="1025" max="1025" width="27.88671875" style="249" customWidth="1"/>
    <col min="1026" max="1026" width="31.44140625" style="249" customWidth="1"/>
    <col min="1027" max="1027" width="28.109375" style="249" customWidth="1"/>
    <col min="1028" max="1028" width="31.109375" style="249" customWidth="1"/>
    <col min="1029" max="1031" width="16.6640625" style="249" customWidth="1"/>
    <col min="1032" max="1032" width="17.5546875" style="249" customWidth="1"/>
    <col min="1033" max="1278" width="9.109375" style="249"/>
    <col min="1279" max="1279" width="8.109375" style="249" customWidth="1"/>
    <col min="1280" max="1280" width="85.109375" style="249" customWidth="1"/>
    <col min="1281" max="1281" width="27.88671875" style="249" customWidth="1"/>
    <col min="1282" max="1282" width="31.44140625" style="249" customWidth="1"/>
    <col min="1283" max="1283" width="28.109375" style="249" customWidth="1"/>
    <col min="1284" max="1284" width="31.109375" style="249" customWidth="1"/>
    <col min="1285" max="1287" width="16.6640625" style="249" customWidth="1"/>
    <col min="1288" max="1288" width="17.5546875" style="249" customWidth="1"/>
    <col min="1289" max="1534" width="9.109375" style="249"/>
    <col min="1535" max="1535" width="8.109375" style="249" customWidth="1"/>
    <col min="1536" max="1536" width="85.109375" style="249" customWidth="1"/>
    <col min="1537" max="1537" width="27.88671875" style="249" customWidth="1"/>
    <col min="1538" max="1538" width="31.44140625" style="249" customWidth="1"/>
    <col min="1539" max="1539" width="28.109375" style="249" customWidth="1"/>
    <col min="1540" max="1540" width="31.109375" style="249" customWidth="1"/>
    <col min="1541" max="1543" width="16.6640625" style="249" customWidth="1"/>
    <col min="1544" max="1544" width="17.5546875" style="249" customWidth="1"/>
    <col min="1545" max="1790" width="9.109375" style="249"/>
    <col min="1791" max="1791" width="8.109375" style="249" customWidth="1"/>
    <col min="1792" max="1792" width="85.109375" style="249" customWidth="1"/>
    <col min="1793" max="1793" width="27.88671875" style="249" customWidth="1"/>
    <col min="1794" max="1794" width="31.44140625" style="249" customWidth="1"/>
    <col min="1795" max="1795" width="28.109375" style="249" customWidth="1"/>
    <col min="1796" max="1796" width="31.109375" style="249" customWidth="1"/>
    <col min="1797" max="1799" width="16.6640625" style="249" customWidth="1"/>
    <col min="1800" max="1800" width="17.5546875" style="249" customWidth="1"/>
    <col min="1801" max="2046" width="9.109375" style="249"/>
    <col min="2047" max="2047" width="8.109375" style="249" customWidth="1"/>
    <col min="2048" max="2048" width="85.109375" style="249" customWidth="1"/>
    <col min="2049" max="2049" width="27.88671875" style="249" customWidth="1"/>
    <col min="2050" max="2050" width="31.44140625" style="249" customWidth="1"/>
    <col min="2051" max="2051" width="28.109375" style="249" customWidth="1"/>
    <col min="2052" max="2052" width="31.109375" style="249" customWidth="1"/>
    <col min="2053" max="2055" width="16.6640625" style="249" customWidth="1"/>
    <col min="2056" max="2056" width="17.5546875" style="249" customWidth="1"/>
    <col min="2057" max="2302" width="9.109375" style="249"/>
    <col min="2303" max="2303" width="8.109375" style="249" customWidth="1"/>
    <col min="2304" max="2304" width="85.109375" style="249" customWidth="1"/>
    <col min="2305" max="2305" width="27.88671875" style="249" customWidth="1"/>
    <col min="2306" max="2306" width="31.44140625" style="249" customWidth="1"/>
    <col min="2307" max="2307" width="28.109375" style="249" customWidth="1"/>
    <col min="2308" max="2308" width="31.109375" style="249" customWidth="1"/>
    <col min="2309" max="2311" width="16.6640625" style="249" customWidth="1"/>
    <col min="2312" max="2312" width="17.5546875" style="249" customWidth="1"/>
    <col min="2313" max="2558" width="9.109375" style="249"/>
    <col min="2559" max="2559" width="8.109375" style="249" customWidth="1"/>
    <col min="2560" max="2560" width="85.109375" style="249" customWidth="1"/>
    <col min="2561" max="2561" width="27.88671875" style="249" customWidth="1"/>
    <col min="2562" max="2562" width="31.44140625" style="249" customWidth="1"/>
    <col min="2563" max="2563" width="28.109375" style="249" customWidth="1"/>
    <col min="2564" max="2564" width="31.109375" style="249" customWidth="1"/>
    <col min="2565" max="2567" width="16.6640625" style="249" customWidth="1"/>
    <col min="2568" max="2568" width="17.5546875" style="249" customWidth="1"/>
    <col min="2569" max="2814" width="9.109375" style="249"/>
    <col min="2815" max="2815" width="8.109375" style="249" customWidth="1"/>
    <col min="2816" max="2816" width="85.109375" style="249" customWidth="1"/>
    <col min="2817" max="2817" width="27.88671875" style="249" customWidth="1"/>
    <col min="2818" max="2818" width="31.44140625" style="249" customWidth="1"/>
    <col min="2819" max="2819" width="28.109375" style="249" customWidth="1"/>
    <col min="2820" max="2820" width="31.109375" style="249" customWidth="1"/>
    <col min="2821" max="2823" width="16.6640625" style="249" customWidth="1"/>
    <col min="2824" max="2824" width="17.5546875" style="249" customWidth="1"/>
    <col min="2825" max="3070" width="9.109375" style="249"/>
    <col min="3071" max="3071" width="8.109375" style="249" customWidth="1"/>
    <col min="3072" max="3072" width="85.109375" style="249" customWidth="1"/>
    <col min="3073" max="3073" width="27.88671875" style="249" customWidth="1"/>
    <col min="3074" max="3074" width="31.44140625" style="249" customWidth="1"/>
    <col min="3075" max="3075" width="28.109375" style="249" customWidth="1"/>
    <col min="3076" max="3076" width="31.109375" style="249" customWidth="1"/>
    <col min="3077" max="3079" width="16.6640625" style="249" customWidth="1"/>
    <col min="3080" max="3080" width="17.5546875" style="249" customWidth="1"/>
    <col min="3081" max="3326" width="9.109375" style="249"/>
    <col min="3327" max="3327" width="8.109375" style="249" customWidth="1"/>
    <col min="3328" max="3328" width="85.109375" style="249" customWidth="1"/>
    <col min="3329" max="3329" width="27.88671875" style="249" customWidth="1"/>
    <col min="3330" max="3330" width="31.44140625" style="249" customWidth="1"/>
    <col min="3331" max="3331" width="28.109375" style="249" customWidth="1"/>
    <col min="3332" max="3332" width="31.109375" style="249" customWidth="1"/>
    <col min="3333" max="3335" width="16.6640625" style="249" customWidth="1"/>
    <col min="3336" max="3336" width="17.5546875" style="249" customWidth="1"/>
    <col min="3337" max="3582" width="9.109375" style="249"/>
    <col min="3583" max="3583" width="8.109375" style="249" customWidth="1"/>
    <col min="3584" max="3584" width="85.109375" style="249" customWidth="1"/>
    <col min="3585" max="3585" width="27.88671875" style="249" customWidth="1"/>
    <col min="3586" max="3586" width="31.44140625" style="249" customWidth="1"/>
    <col min="3587" max="3587" width="28.109375" style="249" customWidth="1"/>
    <col min="3588" max="3588" width="31.109375" style="249" customWidth="1"/>
    <col min="3589" max="3591" width="16.6640625" style="249" customWidth="1"/>
    <col min="3592" max="3592" width="17.5546875" style="249" customWidth="1"/>
    <col min="3593" max="3838" width="9.109375" style="249"/>
    <col min="3839" max="3839" width="8.109375" style="249" customWidth="1"/>
    <col min="3840" max="3840" width="85.109375" style="249" customWidth="1"/>
    <col min="3841" max="3841" width="27.88671875" style="249" customWidth="1"/>
    <col min="3842" max="3842" width="31.44140625" style="249" customWidth="1"/>
    <col min="3843" max="3843" width="28.109375" style="249" customWidth="1"/>
    <col min="3844" max="3844" width="31.109375" style="249" customWidth="1"/>
    <col min="3845" max="3847" width="16.6640625" style="249" customWidth="1"/>
    <col min="3848" max="3848" width="17.5546875" style="249" customWidth="1"/>
    <col min="3849" max="4094" width="9.109375" style="249"/>
    <col min="4095" max="4095" width="8.109375" style="249" customWidth="1"/>
    <col min="4096" max="4096" width="85.109375" style="249" customWidth="1"/>
    <col min="4097" max="4097" width="27.88671875" style="249" customWidth="1"/>
    <col min="4098" max="4098" width="31.44140625" style="249" customWidth="1"/>
    <col min="4099" max="4099" width="28.109375" style="249" customWidth="1"/>
    <col min="4100" max="4100" width="31.109375" style="249" customWidth="1"/>
    <col min="4101" max="4103" width="16.6640625" style="249" customWidth="1"/>
    <col min="4104" max="4104" width="17.5546875" style="249" customWidth="1"/>
    <col min="4105" max="4350" width="9.109375" style="249"/>
    <col min="4351" max="4351" width="8.109375" style="249" customWidth="1"/>
    <col min="4352" max="4352" width="85.109375" style="249" customWidth="1"/>
    <col min="4353" max="4353" width="27.88671875" style="249" customWidth="1"/>
    <col min="4354" max="4354" width="31.44140625" style="249" customWidth="1"/>
    <col min="4355" max="4355" width="28.109375" style="249" customWidth="1"/>
    <col min="4356" max="4356" width="31.109375" style="249" customWidth="1"/>
    <col min="4357" max="4359" width="16.6640625" style="249" customWidth="1"/>
    <col min="4360" max="4360" width="17.5546875" style="249" customWidth="1"/>
    <col min="4361" max="4606" width="9.109375" style="249"/>
    <col min="4607" max="4607" width="8.109375" style="249" customWidth="1"/>
    <col min="4608" max="4608" width="85.109375" style="249" customWidth="1"/>
    <col min="4609" max="4609" width="27.88671875" style="249" customWidth="1"/>
    <col min="4610" max="4610" width="31.44140625" style="249" customWidth="1"/>
    <col min="4611" max="4611" width="28.109375" style="249" customWidth="1"/>
    <col min="4612" max="4612" width="31.109375" style="249" customWidth="1"/>
    <col min="4613" max="4615" width="16.6640625" style="249" customWidth="1"/>
    <col min="4616" max="4616" width="17.5546875" style="249" customWidth="1"/>
    <col min="4617" max="4862" width="9.109375" style="249"/>
    <col min="4863" max="4863" width="8.109375" style="249" customWidth="1"/>
    <col min="4864" max="4864" width="85.109375" style="249" customWidth="1"/>
    <col min="4865" max="4865" width="27.88671875" style="249" customWidth="1"/>
    <col min="4866" max="4866" width="31.44140625" style="249" customWidth="1"/>
    <col min="4867" max="4867" width="28.109375" style="249" customWidth="1"/>
    <col min="4868" max="4868" width="31.109375" style="249" customWidth="1"/>
    <col min="4869" max="4871" width="16.6640625" style="249" customWidth="1"/>
    <col min="4872" max="4872" width="17.5546875" style="249" customWidth="1"/>
    <col min="4873" max="5118" width="9.109375" style="249"/>
    <col min="5119" max="5119" width="8.109375" style="249" customWidth="1"/>
    <col min="5120" max="5120" width="85.109375" style="249" customWidth="1"/>
    <col min="5121" max="5121" width="27.88671875" style="249" customWidth="1"/>
    <col min="5122" max="5122" width="31.44140625" style="249" customWidth="1"/>
    <col min="5123" max="5123" width="28.109375" style="249" customWidth="1"/>
    <col min="5124" max="5124" width="31.109375" style="249" customWidth="1"/>
    <col min="5125" max="5127" width="16.6640625" style="249" customWidth="1"/>
    <col min="5128" max="5128" width="17.5546875" style="249" customWidth="1"/>
    <col min="5129" max="5374" width="9.109375" style="249"/>
    <col min="5375" max="5375" width="8.109375" style="249" customWidth="1"/>
    <col min="5376" max="5376" width="85.109375" style="249" customWidth="1"/>
    <col min="5377" max="5377" width="27.88671875" style="249" customWidth="1"/>
    <col min="5378" max="5378" width="31.44140625" style="249" customWidth="1"/>
    <col min="5379" max="5379" width="28.109375" style="249" customWidth="1"/>
    <col min="5380" max="5380" width="31.109375" style="249" customWidth="1"/>
    <col min="5381" max="5383" width="16.6640625" style="249" customWidth="1"/>
    <col min="5384" max="5384" width="17.5546875" style="249" customWidth="1"/>
    <col min="5385" max="5630" width="9.109375" style="249"/>
    <col min="5631" max="5631" width="8.109375" style="249" customWidth="1"/>
    <col min="5632" max="5632" width="85.109375" style="249" customWidth="1"/>
    <col min="5633" max="5633" width="27.88671875" style="249" customWidth="1"/>
    <col min="5634" max="5634" width="31.44140625" style="249" customWidth="1"/>
    <col min="5635" max="5635" width="28.109375" style="249" customWidth="1"/>
    <col min="5636" max="5636" width="31.109375" style="249" customWidth="1"/>
    <col min="5637" max="5639" width="16.6640625" style="249" customWidth="1"/>
    <col min="5640" max="5640" width="17.5546875" style="249" customWidth="1"/>
    <col min="5641" max="5886" width="9.109375" style="249"/>
    <col min="5887" max="5887" width="8.109375" style="249" customWidth="1"/>
    <col min="5888" max="5888" width="85.109375" style="249" customWidth="1"/>
    <col min="5889" max="5889" width="27.88671875" style="249" customWidth="1"/>
    <col min="5890" max="5890" width="31.44140625" style="249" customWidth="1"/>
    <col min="5891" max="5891" width="28.109375" style="249" customWidth="1"/>
    <col min="5892" max="5892" width="31.109375" style="249" customWidth="1"/>
    <col min="5893" max="5895" width="16.6640625" style="249" customWidth="1"/>
    <col min="5896" max="5896" width="17.5546875" style="249" customWidth="1"/>
    <col min="5897" max="6142" width="9.109375" style="249"/>
    <col min="6143" max="6143" width="8.109375" style="249" customWidth="1"/>
    <col min="6144" max="6144" width="85.109375" style="249" customWidth="1"/>
    <col min="6145" max="6145" width="27.88671875" style="249" customWidth="1"/>
    <col min="6146" max="6146" width="31.44140625" style="249" customWidth="1"/>
    <col min="6147" max="6147" width="28.109375" style="249" customWidth="1"/>
    <col min="6148" max="6148" width="31.109375" style="249" customWidth="1"/>
    <col min="6149" max="6151" width="16.6640625" style="249" customWidth="1"/>
    <col min="6152" max="6152" width="17.5546875" style="249" customWidth="1"/>
    <col min="6153" max="6398" width="9.109375" style="249"/>
    <col min="6399" max="6399" width="8.109375" style="249" customWidth="1"/>
    <col min="6400" max="6400" width="85.109375" style="249" customWidth="1"/>
    <col min="6401" max="6401" width="27.88671875" style="249" customWidth="1"/>
    <col min="6402" max="6402" width="31.44140625" style="249" customWidth="1"/>
    <col min="6403" max="6403" width="28.109375" style="249" customWidth="1"/>
    <col min="6404" max="6404" width="31.109375" style="249" customWidth="1"/>
    <col min="6405" max="6407" width="16.6640625" style="249" customWidth="1"/>
    <col min="6408" max="6408" width="17.5546875" style="249" customWidth="1"/>
    <col min="6409" max="6654" width="9.109375" style="249"/>
    <col min="6655" max="6655" width="8.109375" style="249" customWidth="1"/>
    <col min="6656" max="6656" width="85.109375" style="249" customWidth="1"/>
    <col min="6657" max="6657" width="27.88671875" style="249" customWidth="1"/>
    <col min="6658" max="6658" width="31.44140625" style="249" customWidth="1"/>
    <col min="6659" max="6659" width="28.109375" style="249" customWidth="1"/>
    <col min="6660" max="6660" width="31.109375" style="249" customWidth="1"/>
    <col min="6661" max="6663" width="16.6640625" style="249" customWidth="1"/>
    <col min="6664" max="6664" width="17.5546875" style="249" customWidth="1"/>
    <col min="6665" max="6910" width="9.109375" style="249"/>
    <col min="6911" max="6911" width="8.109375" style="249" customWidth="1"/>
    <col min="6912" max="6912" width="85.109375" style="249" customWidth="1"/>
    <col min="6913" max="6913" width="27.88671875" style="249" customWidth="1"/>
    <col min="6914" max="6914" width="31.44140625" style="249" customWidth="1"/>
    <col min="6915" max="6915" width="28.109375" style="249" customWidth="1"/>
    <col min="6916" max="6916" width="31.109375" style="249" customWidth="1"/>
    <col min="6917" max="6919" width="16.6640625" style="249" customWidth="1"/>
    <col min="6920" max="6920" width="17.5546875" style="249" customWidth="1"/>
    <col min="6921" max="7166" width="9.109375" style="249"/>
    <col min="7167" max="7167" width="8.109375" style="249" customWidth="1"/>
    <col min="7168" max="7168" width="85.109375" style="249" customWidth="1"/>
    <col min="7169" max="7169" width="27.88671875" style="249" customWidth="1"/>
    <col min="7170" max="7170" width="31.44140625" style="249" customWidth="1"/>
    <col min="7171" max="7171" width="28.109375" style="249" customWidth="1"/>
    <col min="7172" max="7172" width="31.109375" style="249" customWidth="1"/>
    <col min="7173" max="7175" width="16.6640625" style="249" customWidth="1"/>
    <col min="7176" max="7176" width="17.5546875" style="249" customWidth="1"/>
    <col min="7177" max="7422" width="9.109375" style="249"/>
    <col min="7423" max="7423" width="8.109375" style="249" customWidth="1"/>
    <col min="7424" max="7424" width="85.109375" style="249" customWidth="1"/>
    <col min="7425" max="7425" width="27.88671875" style="249" customWidth="1"/>
    <col min="7426" max="7426" width="31.44140625" style="249" customWidth="1"/>
    <col min="7427" max="7427" width="28.109375" style="249" customWidth="1"/>
    <col min="7428" max="7428" width="31.109375" style="249" customWidth="1"/>
    <col min="7429" max="7431" width="16.6640625" style="249" customWidth="1"/>
    <col min="7432" max="7432" width="17.5546875" style="249" customWidth="1"/>
    <col min="7433" max="7678" width="9.109375" style="249"/>
    <col min="7679" max="7679" width="8.109375" style="249" customWidth="1"/>
    <col min="7680" max="7680" width="85.109375" style="249" customWidth="1"/>
    <col min="7681" max="7681" width="27.88671875" style="249" customWidth="1"/>
    <col min="7682" max="7682" width="31.44140625" style="249" customWidth="1"/>
    <col min="7683" max="7683" width="28.109375" style="249" customWidth="1"/>
    <col min="7684" max="7684" width="31.109375" style="249" customWidth="1"/>
    <col min="7685" max="7687" width="16.6640625" style="249" customWidth="1"/>
    <col min="7688" max="7688" width="17.5546875" style="249" customWidth="1"/>
    <col min="7689" max="7934" width="9.109375" style="249"/>
    <col min="7935" max="7935" width="8.109375" style="249" customWidth="1"/>
    <col min="7936" max="7936" width="85.109375" style="249" customWidth="1"/>
    <col min="7937" max="7937" width="27.88671875" style="249" customWidth="1"/>
    <col min="7938" max="7938" width="31.44140625" style="249" customWidth="1"/>
    <col min="7939" max="7939" width="28.109375" style="249" customWidth="1"/>
    <col min="7940" max="7940" width="31.109375" style="249" customWidth="1"/>
    <col min="7941" max="7943" width="16.6640625" style="249" customWidth="1"/>
    <col min="7944" max="7944" width="17.5546875" style="249" customWidth="1"/>
    <col min="7945" max="8190" width="9.109375" style="249"/>
    <col min="8191" max="8191" width="8.109375" style="249" customWidth="1"/>
    <col min="8192" max="8192" width="85.109375" style="249" customWidth="1"/>
    <col min="8193" max="8193" width="27.88671875" style="249" customWidth="1"/>
    <col min="8194" max="8194" width="31.44140625" style="249" customWidth="1"/>
    <col min="8195" max="8195" width="28.109375" style="249" customWidth="1"/>
    <col min="8196" max="8196" width="31.109375" style="249" customWidth="1"/>
    <col min="8197" max="8199" width="16.6640625" style="249" customWidth="1"/>
    <col min="8200" max="8200" width="17.5546875" style="249" customWidth="1"/>
    <col min="8201" max="8446" width="9.109375" style="249"/>
    <col min="8447" max="8447" width="8.109375" style="249" customWidth="1"/>
    <col min="8448" max="8448" width="85.109375" style="249" customWidth="1"/>
    <col min="8449" max="8449" width="27.88671875" style="249" customWidth="1"/>
    <col min="8450" max="8450" width="31.44140625" style="249" customWidth="1"/>
    <col min="8451" max="8451" width="28.109375" style="249" customWidth="1"/>
    <col min="8452" max="8452" width="31.109375" style="249" customWidth="1"/>
    <col min="8453" max="8455" width="16.6640625" style="249" customWidth="1"/>
    <col min="8456" max="8456" width="17.5546875" style="249" customWidth="1"/>
    <col min="8457" max="8702" width="9.109375" style="249"/>
    <col min="8703" max="8703" width="8.109375" style="249" customWidth="1"/>
    <col min="8704" max="8704" width="85.109375" style="249" customWidth="1"/>
    <col min="8705" max="8705" width="27.88671875" style="249" customWidth="1"/>
    <col min="8706" max="8706" width="31.44140625" style="249" customWidth="1"/>
    <col min="8707" max="8707" width="28.109375" style="249" customWidth="1"/>
    <col min="8708" max="8708" width="31.109375" style="249" customWidth="1"/>
    <col min="8709" max="8711" width="16.6640625" style="249" customWidth="1"/>
    <col min="8712" max="8712" width="17.5546875" style="249" customWidth="1"/>
    <col min="8713" max="8958" width="9.109375" style="249"/>
    <col min="8959" max="8959" width="8.109375" style="249" customWidth="1"/>
    <col min="8960" max="8960" width="85.109375" style="249" customWidth="1"/>
    <col min="8961" max="8961" width="27.88671875" style="249" customWidth="1"/>
    <col min="8962" max="8962" width="31.44140625" style="249" customWidth="1"/>
    <col min="8963" max="8963" width="28.109375" style="249" customWidth="1"/>
    <col min="8964" max="8964" width="31.109375" style="249" customWidth="1"/>
    <col min="8965" max="8967" width="16.6640625" style="249" customWidth="1"/>
    <col min="8968" max="8968" width="17.5546875" style="249" customWidth="1"/>
    <col min="8969" max="9214" width="9.109375" style="249"/>
    <col min="9215" max="9215" width="8.109375" style="249" customWidth="1"/>
    <col min="9216" max="9216" width="85.109375" style="249" customWidth="1"/>
    <col min="9217" max="9217" width="27.88671875" style="249" customWidth="1"/>
    <col min="9218" max="9218" width="31.44140625" style="249" customWidth="1"/>
    <col min="9219" max="9219" width="28.109375" style="249" customWidth="1"/>
    <col min="9220" max="9220" width="31.109375" style="249" customWidth="1"/>
    <col min="9221" max="9223" width="16.6640625" style="249" customWidth="1"/>
    <col min="9224" max="9224" width="17.5546875" style="249" customWidth="1"/>
    <col min="9225" max="9470" width="9.109375" style="249"/>
    <col min="9471" max="9471" width="8.109375" style="249" customWidth="1"/>
    <col min="9472" max="9472" width="85.109375" style="249" customWidth="1"/>
    <col min="9473" max="9473" width="27.88671875" style="249" customWidth="1"/>
    <col min="9474" max="9474" width="31.44140625" style="249" customWidth="1"/>
    <col min="9475" max="9475" width="28.109375" style="249" customWidth="1"/>
    <col min="9476" max="9476" width="31.109375" style="249" customWidth="1"/>
    <col min="9477" max="9479" width="16.6640625" style="249" customWidth="1"/>
    <col min="9480" max="9480" width="17.5546875" style="249" customWidth="1"/>
    <col min="9481" max="9726" width="9.109375" style="249"/>
    <col min="9727" max="9727" width="8.109375" style="249" customWidth="1"/>
    <col min="9728" max="9728" width="85.109375" style="249" customWidth="1"/>
    <col min="9729" max="9729" width="27.88671875" style="249" customWidth="1"/>
    <col min="9730" max="9730" width="31.44140625" style="249" customWidth="1"/>
    <col min="9731" max="9731" width="28.109375" style="249" customWidth="1"/>
    <col min="9732" max="9732" width="31.109375" style="249" customWidth="1"/>
    <col min="9733" max="9735" width="16.6640625" style="249" customWidth="1"/>
    <col min="9736" max="9736" width="17.5546875" style="249" customWidth="1"/>
    <col min="9737" max="9982" width="9.109375" style="249"/>
    <col min="9983" max="9983" width="8.109375" style="249" customWidth="1"/>
    <col min="9984" max="9984" width="85.109375" style="249" customWidth="1"/>
    <col min="9985" max="9985" width="27.88671875" style="249" customWidth="1"/>
    <col min="9986" max="9986" width="31.44140625" style="249" customWidth="1"/>
    <col min="9987" max="9987" width="28.109375" style="249" customWidth="1"/>
    <col min="9988" max="9988" width="31.109375" style="249" customWidth="1"/>
    <col min="9989" max="9991" width="16.6640625" style="249" customWidth="1"/>
    <col min="9992" max="9992" width="17.5546875" style="249" customWidth="1"/>
    <col min="9993" max="10238" width="9.109375" style="249"/>
    <col min="10239" max="10239" width="8.109375" style="249" customWidth="1"/>
    <col min="10240" max="10240" width="85.109375" style="249" customWidth="1"/>
    <col min="10241" max="10241" width="27.88671875" style="249" customWidth="1"/>
    <col min="10242" max="10242" width="31.44140625" style="249" customWidth="1"/>
    <col min="10243" max="10243" width="28.109375" style="249" customWidth="1"/>
    <col min="10244" max="10244" width="31.109375" style="249" customWidth="1"/>
    <col min="10245" max="10247" width="16.6640625" style="249" customWidth="1"/>
    <col min="10248" max="10248" width="17.5546875" style="249" customWidth="1"/>
    <col min="10249" max="10494" width="9.109375" style="249"/>
    <col min="10495" max="10495" width="8.109375" style="249" customWidth="1"/>
    <col min="10496" max="10496" width="85.109375" style="249" customWidth="1"/>
    <col min="10497" max="10497" width="27.88671875" style="249" customWidth="1"/>
    <col min="10498" max="10498" width="31.44140625" style="249" customWidth="1"/>
    <col min="10499" max="10499" width="28.109375" style="249" customWidth="1"/>
    <col min="10500" max="10500" width="31.109375" style="249" customWidth="1"/>
    <col min="10501" max="10503" width="16.6640625" style="249" customWidth="1"/>
    <col min="10504" max="10504" width="17.5546875" style="249" customWidth="1"/>
    <col min="10505" max="10750" width="9.109375" style="249"/>
    <col min="10751" max="10751" width="8.109375" style="249" customWidth="1"/>
    <col min="10752" max="10752" width="85.109375" style="249" customWidth="1"/>
    <col min="10753" max="10753" width="27.88671875" style="249" customWidth="1"/>
    <col min="10754" max="10754" width="31.44140625" style="249" customWidth="1"/>
    <col min="10755" max="10755" width="28.109375" style="249" customWidth="1"/>
    <col min="10756" max="10756" width="31.109375" style="249" customWidth="1"/>
    <col min="10757" max="10759" width="16.6640625" style="249" customWidth="1"/>
    <col min="10760" max="10760" width="17.5546875" style="249" customWidth="1"/>
    <col min="10761" max="11006" width="9.109375" style="249"/>
    <col min="11007" max="11007" width="8.109375" style="249" customWidth="1"/>
    <col min="11008" max="11008" width="85.109375" style="249" customWidth="1"/>
    <col min="11009" max="11009" width="27.88671875" style="249" customWidth="1"/>
    <col min="11010" max="11010" width="31.44140625" style="249" customWidth="1"/>
    <col min="11011" max="11011" width="28.109375" style="249" customWidth="1"/>
    <col min="11012" max="11012" width="31.109375" style="249" customWidth="1"/>
    <col min="11013" max="11015" width="16.6640625" style="249" customWidth="1"/>
    <col min="11016" max="11016" width="17.5546875" style="249" customWidth="1"/>
    <col min="11017" max="11262" width="9.109375" style="249"/>
    <col min="11263" max="11263" width="8.109375" style="249" customWidth="1"/>
    <col min="11264" max="11264" width="85.109375" style="249" customWidth="1"/>
    <col min="11265" max="11265" width="27.88671875" style="249" customWidth="1"/>
    <col min="11266" max="11266" width="31.44140625" style="249" customWidth="1"/>
    <col min="11267" max="11267" width="28.109375" style="249" customWidth="1"/>
    <col min="11268" max="11268" width="31.109375" style="249" customWidth="1"/>
    <col min="11269" max="11271" width="16.6640625" style="249" customWidth="1"/>
    <col min="11272" max="11272" width="17.5546875" style="249" customWidth="1"/>
    <col min="11273" max="11518" width="9.109375" style="249"/>
    <col min="11519" max="11519" width="8.109375" style="249" customWidth="1"/>
    <col min="11520" max="11520" width="85.109375" style="249" customWidth="1"/>
    <col min="11521" max="11521" width="27.88671875" style="249" customWidth="1"/>
    <col min="11522" max="11522" width="31.44140625" style="249" customWidth="1"/>
    <col min="11523" max="11523" width="28.109375" style="249" customWidth="1"/>
    <col min="11524" max="11524" width="31.109375" style="249" customWidth="1"/>
    <col min="11525" max="11527" width="16.6640625" style="249" customWidth="1"/>
    <col min="11528" max="11528" width="17.5546875" style="249" customWidth="1"/>
    <col min="11529" max="11774" width="9.109375" style="249"/>
    <col min="11775" max="11775" width="8.109375" style="249" customWidth="1"/>
    <col min="11776" max="11776" width="85.109375" style="249" customWidth="1"/>
    <col min="11777" max="11777" width="27.88671875" style="249" customWidth="1"/>
    <col min="11778" max="11778" width="31.44140625" style="249" customWidth="1"/>
    <col min="11779" max="11779" width="28.109375" style="249" customWidth="1"/>
    <col min="11780" max="11780" width="31.109375" style="249" customWidth="1"/>
    <col min="11781" max="11783" width="16.6640625" style="249" customWidth="1"/>
    <col min="11784" max="11784" width="17.5546875" style="249" customWidth="1"/>
    <col min="11785" max="12030" width="9.109375" style="249"/>
    <col min="12031" max="12031" width="8.109375" style="249" customWidth="1"/>
    <col min="12032" max="12032" width="85.109375" style="249" customWidth="1"/>
    <col min="12033" max="12033" width="27.88671875" style="249" customWidth="1"/>
    <col min="12034" max="12034" width="31.44140625" style="249" customWidth="1"/>
    <col min="12035" max="12035" width="28.109375" style="249" customWidth="1"/>
    <col min="12036" max="12036" width="31.109375" style="249" customWidth="1"/>
    <col min="12037" max="12039" width="16.6640625" style="249" customWidth="1"/>
    <col min="12040" max="12040" width="17.5546875" style="249" customWidth="1"/>
    <col min="12041" max="12286" width="9.109375" style="249"/>
    <col min="12287" max="12287" width="8.109375" style="249" customWidth="1"/>
    <col min="12288" max="12288" width="85.109375" style="249" customWidth="1"/>
    <col min="12289" max="12289" width="27.88671875" style="249" customWidth="1"/>
    <col min="12290" max="12290" width="31.44140625" style="249" customWidth="1"/>
    <col min="12291" max="12291" width="28.109375" style="249" customWidth="1"/>
    <col min="12292" max="12292" width="31.109375" style="249" customWidth="1"/>
    <col min="12293" max="12295" width="16.6640625" style="249" customWidth="1"/>
    <col min="12296" max="12296" width="17.5546875" style="249" customWidth="1"/>
    <col min="12297" max="12542" width="9.109375" style="249"/>
    <col min="12543" max="12543" width="8.109375" style="249" customWidth="1"/>
    <col min="12544" max="12544" width="85.109375" style="249" customWidth="1"/>
    <col min="12545" max="12545" width="27.88671875" style="249" customWidth="1"/>
    <col min="12546" max="12546" width="31.44140625" style="249" customWidth="1"/>
    <col min="12547" max="12547" width="28.109375" style="249" customWidth="1"/>
    <col min="12548" max="12548" width="31.109375" style="249" customWidth="1"/>
    <col min="12549" max="12551" width="16.6640625" style="249" customWidth="1"/>
    <col min="12552" max="12552" width="17.5546875" style="249" customWidth="1"/>
    <col min="12553" max="12798" width="9.109375" style="249"/>
    <col min="12799" max="12799" width="8.109375" style="249" customWidth="1"/>
    <col min="12800" max="12800" width="85.109375" style="249" customWidth="1"/>
    <col min="12801" max="12801" width="27.88671875" style="249" customWidth="1"/>
    <col min="12802" max="12802" width="31.44140625" style="249" customWidth="1"/>
    <col min="12803" max="12803" width="28.109375" style="249" customWidth="1"/>
    <col min="12804" max="12804" width="31.109375" style="249" customWidth="1"/>
    <col min="12805" max="12807" width="16.6640625" style="249" customWidth="1"/>
    <col min="12808" max="12808" width="17.5546875" style="249" customWidth="1"/>
    <col min="12809" max="13054" width="9.109375" style="249"/>
    <col min="13055" max="13055" width="8.109375" style="249" customWidth="1"/>
    <col min="13056" max="13056" width="85.109375" style="249" customWidth="1"/>
    <col min="13057" max="13057" width="27.88671875" style="249" customWidth="1"/>
    <col min="13058" max="13058" width="31.44140625" style="249" customWidth="1"/>
    <col min="13059" max="13059" width="28.109375" style="249" customWidth="1"/>
    <col min="13060" max="13060" width="31.109375" style="249" customWidth="1"/>
    <col min="13061" max="13063" width="16.6640625" style="249" customWidth="1"/>
    <col min="13064" max="13064" width="17.5546875" style="249" customWidth="1"/>
    <col min="13065" max="13310" width="9.109375" style="249"/>
    <col min="13311" max="13311" width="8.109375" style="249" customWidth="1"/>
    <col min="13312" max="13312" width="85.109375" style="249" customWidth="1"/>
    <col min="13313" max="13313" width="27.88671875" style="249" customWidth="1"/>
    <col min="13314" max="13314" width="31.44140625" style="249" customWidth="1"/>
    <col min="13315" max="13315" width="28.109375" style="249" customWidth="1"/>
    <col min="13316" max="13316" width="31.109375" style="249" customWidth="1"/>
    <col min="13317" max="13319" width="16.6640625" style="249" customWidth="1"/>
    <col min="13320" max="13320" width="17.5546875" style="249" customWidth="1"/>
    <col min="13321" max="13566" width="9.109375" style="249"/>
    <col min="13567" max="13567" width="8.109375" style="249" customWidth="1"/>
    <col min="13568" max="13568" width="85.109375" style="249" customWidth="1"/>
    <col min="13569" max="13569" width="27.88671875" style="249" customWidth="1"/>
    <col min="13570" max="13570" width="31.44140625" style="249" customWidth="1"/>
    <col min="13571" max="13571" width="28.109375" style="249" customWidth="1"/>
    <col min="13572" max="13572" width="31.109375" style="249" customWidth="1"/>
    <col min="13573" max="13575" width="16.6640625" style="249" customWidth="1"/>
    <col min="13576" max="13576" width="17.5546875" style="249" customWidth="1"/>
    <col min="13577" max="13822" width="9.109375" style="249"/>
    <col min="13823" max="13823" width="8.109375" style="249" customWidth="1"/>
    <col min="13824" max="13824" width="85.109375" style="249" customWidth="1"/>
    <col min="13825" max="13825" width="27.88671875" style="249" customWidth="1"/>
    <col min="13826" max="13826" width="31.44140625" style="249" customWidth="1"/>
    <col min="13827" max="13827" width="28.109375" style="249" customWidth="1"/>
    <col min="13828" max="13828" width="31.109375" style="249" customWidth="1"/>
    <col min="13829" max="13831" width="16.6640625" style="249" customWidth="1"/>
    <col min="13832" max="13832" width="17.5546875" style="249" customWidth="1"/>
    <col min="13833" max="14078" width="9.109375" style="249"/>
    <col min="14079" max="14079" width="8.109375" style="249" customWidth="1"/>
    <col min="14080" max="14080" width="85.109375" style="249" customWidth="1"/>
    <col min="14081" max="14081" width="27.88671875" style="249" customWidth="1"/>
    <col min="14082" max="14082" width="31.44140625" style="249" customWidth="1"/>
    <col min="14083" max="14083" width="28.109375" style="249" customWidth="1"/>
    <col min="14084" max="14084" width="31.109375" style="249" customWidth="1"/>
    <col min="14085" max="14087" width="16.6640625" style="249" customWidth="1"/>
    <col min="14088" max="14088" width="17.5546875" style="249" customWidth="1"/>
    <col min="14089" max="14334" width="9.109375" style="249"/>
    <col min="14335" max="14335" width="8.109375" style="249" customWidth="1"/>
    <col min="14336" max="14336" width="85.109375" style="249" customWidth="1"/>
    <col min="14337" max="14337" width="27.88671875" style="249" customWidth="1"/>
    <col min="14338" max="14338" width="31.44140625" style="249" customWidth="1"/>
    <col min="14339" max="14339" width="28.109375" style="249" customWidth="1"/>
    <col min="14340" max="14340" width="31.109375" style="249" customWidth="1"/>
    <col min="14341" max="14343" width="16.6640625" style="249" customWidth="1"/>
    <col min="14344" max="14344" width="17.5546875" style="249" customWidth="1"/>
    <col min="14345" max="14590" width="9.109375" style="249"/>
    <col min="14591" max="14591" width="8.109375" style="249" customWidth="1"/>
    <col min="14592" max="14592" width="85.109375" style="249" customWidth="1"/>
    <col min="14593" max="14593" width="27.88671875" style="249" customWidth="1"/>
    <col min="14594" max="14594" width="31.44140625" style="249" customWidth="1"/>
    <col min="14595" max="14595" width="28.109375" style="249" customWidth="1"/>
    <col min="14596" max="14596" width="31.109375" style="249" customWidth="1"/>
    <col min="14597" max="14599" width="16.6640625" style="249" customWidth="1"/>
    <col min="14600" max="14600" width="17.5546875" style="249" customWidth="1"/>
    <col min="14601" max="14846" width="9.109375" style="249"/>
    <col min="14847" max="14847" width="8.109375" style="249" customWidth="1"/>
    <col min="14848" max="14848" width="85.109375" style="249" customWidth="1"/>
    <col min="14849" max="14849" width="27.88671875" style="249" customWidth="1"/>
    <col min="14850" max="14850" width="31.44140625" style="249" customWidth="1"/>
    <col min="14851" max="14851" width="28.109375" style="249" customWidth="1"/>
    <col min="14852" max="14852" width="31.109375" style="249" customWidth="1"/>
    <col min="14853" max="14855" width="16.6640625" style="249" customWidth="1"/>
    <col min="14856" max="14856" width="17.5546875" style="249" customWidth="1"/>
    <col min="14857" max="15102" width="9.109375" style="249"/>
    <col min="15103" max="15103" width="8.109375" style="249" customWidth="1"/>
    <col min="15104" max="15104" width="85.109375" style="249" customWidth="1"/>
    <col min="15105" max="15105" width="27.88671875" style="249" customWidth="1"/>
    <col min="15106" max="15106" width="31.44140625" style="249" customWidth="1"/>
    <col min="15107" max="15107" width="28.109375" style="249" customWidth="1"/>
    <col min="15108" max="15108" width="31.109375" style="249" customWidth="1"/>
    <col min="15109" max="15111" width="16.6640625" style="249" customWidth="1"/>
    <col min="15112" max="15112" width="17.5546875" style="249" customWidth="1"/>
    <col min="15113" max="15358" width="9.109375" style="249"/>
    <col min="15359" max="15359" width="8.109375" style="249" customWidth="1"/>
    <col min="15360" max="15360" width="85.109375" style="249" customWidth="1"/>
    <col min="15361" max="15361" width="27.88671875" style="249" customWidth="1"/>
    <col min="15362" max="15362" width="31.44140625" style="249" customWidth="1"/>
    <col min="15363" max="15363" width="28.109375" style="249" customWidth="1"/>
    <col min="15364" max="15364" width="31.109375" style="249" customWidth="1"/>
    <col min="15365" max="15367" width="16.6640625" style="249" customWidth="1"/>
    <col min="15368" max="15368" width="17.5546875" style="249" customWidth="1"/>
    <col min="15369" max="15614" width="9.109375" style="249"/>
    <col min="15615" max="15615" width="8.109375" style="249" customWidth="1"/>
    <col min="15616" max="15616" width="85.109375" style="249" customWidth="1"/>
    <col min="15617" max="15617" width="27.88671875" style="249" customWidth="1"/>
    <col min="15618" max="15618" width="31.44140625" style="249" customWidth="1"/>
    <col min="15619" max="15619" width="28.109375" style="249" customWidth="1"/>
    <col min="15620" max="15620" width="31.109375" style="249" customWidth="1"/>
    <col min="15621" max="15623" width="16.6640625" style="249" customWidth="1"/>
    <col min="15624" max="15624" width="17.5546875" style="249" customWidth="1"/>
    <col min="15625" max="15870" width="9.109375" style="249"/>
    <col min="15871" max="15871" width="8.109375" style="249" customWidth="1"/>
    <col min="15872" max="15872" width="85.109375" style="249" customWidth="1"/>
    <col min="15873" max="15873" width="27.88671875" style="249" customWidth="1"/>
    <col min="15874" max="15874" width="31.44140625" style="249" customWidth="1"/>
    <col min="15875" max="15875" width="28.109375" style="249" customWidth="1"/>
    <col min="15876" max="15876" width="31.109375" style="249" customWidth="1"/>
    <col min="15877" max="15879" width="16.6640625" style="249" customWidth="1"/>
    <col min="15880" max="15880" width="17.5546875" style="249" customWidth="1"/>
    <col min="15881" max="16126" width="9.109375" style="249"/>
    <col min="16127" max="16127" width="8.109375" style="249" customWidth="1"/>
    <col min="16128" max="16128" width="85.109375" style="249" customWidth="1"/>
    <col min="16129" max="16129" width="27.88671875" style="249" customWidth="1"/>
    <col min="16130" max="16130" width="31.44140625" style="249" customWidth="1"/>
    <col min="16131" max="16131" width="28.109375" style="249" customWidth="1"/>
    <col min="16132" max="16132" width="31.109375" style="249" customWidth="1"/>
    <col min="16133" max="16135" width="16.6640625" style="249" customWidth="1"/>
    <col min="16136" max="16136" width="17.5546875" style="249" customWidth="1"/>
    <col min="16137" max="16384" width="9.109375" style="249"/>
  </cols>
  <sheetData>
    <row r="1" spans="1:11" x14ac:dyDescent="0.35">
      <c r="D1" s="72" t="s">
        <v>436</v>
      </c>
    </row>
    <row r="3" spans="1:11" ht="20.399999999999999" customHeight="1" x14ac:dyDescent="0.3">
      <c r="A3" s="1209" t="s">
        <v>588</v>
      </c>
      <c r="B3" s="1209"/>
      <c r="C3" s="1209"/>
      <c r="D3" s="1209"/>
      <c r="E3" s="252"/>
      <c r="F3" s="252"/>
      <c r="G3" s="253"/>
      <c r="H3" s="253"/>
    </row>
    <row r="4" spans="1:11" s="13" customFormat="1" ht="27" customHeight="1" x14ac:dyDescent="0.35">
      <c r="A4" s="1261" t="s">
        <v>1145</v>
      </c>
      <c r="B4" s="1261"/>
      <c r="C4" s="1261"/>
      <c r="D4" s="1261"/>
      <c r="E4" s="1261"/>
      <c r="F4" s="1261"/>
      <c r="G4" s="1261"/>
      <c r="H4" s="1261"/>
      <c r="I4" s="1261"/>
    </row>
    <row r="5" spans="1:11" s="11" customFormat="1" ht="19.5" customHeight="1" x14ac:dyDescent="0.35">
      <c r="A5" s="731" t="s">
        <v>307</v>
      </c>
      <c r="B5" s="15"/>
      <c r="C5" s="15"/>
      <c r="D5" s="15"/>
      <c r="E5" s="15"/>
      <c r="F5" s="15"/>
      <c r="G5" s="15"/>
      <c r="H5" s="15"/>
      <c r="I5" s="10"/>
    </row>
    <row r="6" spans="1:11" s="1" customFormat="1" ht="22.5" customHeight="1" x14ac:dyDescent="0.35">
      <c r="A6" s="1184" t="s">
        <v>680</v>
      </c>
      <c r="B6" s="1184"/>
      <c r="C6" s="1184"/>
      <c r="D6" s="16"/>
      <c r="E6" s="16"/>
      <c r="F6" s="16"/>
      <c r="G6" s="16"/>
      <c r="H6" s="16"/>
      <c r="I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</row>
    <row r="8" spans="1:11" x14ac:dyDescent="0.35">
      <c r="B8" s="322"/>
    </row>
    <row r="9" spans="1:11" s="758" customFormat="1" ht="36" x14ac:dyDescent="0.35">
      <c r="A9" s="756" t="s">
        <v>282</v>
      </c>
      <c r="B9" s="756" t="s">
        <v>297</v>
      </c>
      <c r="C9" s="730" t="s">
        <v>375</v>
      </c>
      <c r="D9" s="730" t="s">
        <v>376</v>
      </c>
      <c r="E9" s="757"/>
      <c r="F9" s="757"/>
      <c r="G9" s="573"/>
      <c r="H9" s="573"/>
    </row>
    <row r="10" spans="1:11" ht="34.799999999999997" x14ac:dyDescent="0.3">
      <c r="A10" s="730">
        <v>1</v>
      </c>
      <c r="B10" s="730">
        <v>2</v>
      </c>
      <c r="C10" s="730">
        <v>5</v>
      </c>
      <c r="D10" s="730">
        <v>6</v>
      </c>
      <c r="E10" s="759" t="s">
        <v>357</v>
      </c>
      <c r="F10" s="261" t="s">
        <v>302</v>
      </c>
      <c r="G10" s="261" t="s">
        <v>550</v>
      </c>
      <c r="H10" s="261" t="s">
        <v>551</v>
      </c>
      <c r="I10" s="278"/>
      <c r="J10" s="278"/>
      <c r="K10" s="278"/>
    </row>
    <row r="11" spans="1:11" s="338" customFormat="1" ht="21.6" hidden="1" customHeight="1" x14ac:dyDescent="0.35">
      <c r="A11" s="346"/>
      <c r="B11" s="336"/>
      <c r="C11" s="292"/>
      <c r="D11" s="337"/>
      <c r="E11" s="760"/>
      <c r="F11" s="269"/>
      <c r="G11" s="269"/>
      <c r="H11" s="269"/>
    </row>
    <row r="12" spans="1:11" hidden="1" x14ac:dyDescent="0.35">
      <c r="A12" s="589"/>
      <c r="B12" s="286"/>
      <c r="C12" s="276"/>
      <c r="D12" s="273"/>
      <c r="E12" s="760"/>
      <c r="F12" s="269"/>
      <c r="G12" s="269"/>
      <c r="H12" s="269"/>
    </row>
    <row r="13" spans="1:11" hidden="1" x14ac:dyDescent="0.35">
      <c r="A13" s="589"/>
      <c r="B13" s="288"/>
      <c r="C13" s="276"/>
      <c r="D13" s="273"/>
      <c r="E13" s="760"/>
      <c r="F13" s="269"/>
      <c r="G13" s="269"/>
      <c r="H13" s="269"/>
    </row>
    <row r="14" spans="1:11" hidden="1" x14ac:dyDescent="0.35">
      <c r="A14" s="589"/>
      <c r="B14" s="270"/>
      <c r="C14" s="276"/>
      <c r="D14" s="273"/>
      <c r="E14" s="761"/>
      <c r="F14" s="269"/>
      <c r="G14" s="269"/>
      <c r="H14" s="269"/>
    </row>
    <row r="15" spans="1:11" s="338" customFormat="1" ht="39.75" hidden="1" customHeight="1" x14ac:dyDescent="0.35">
      <c r="A15" s="346"/>
      <c r="B15" s="762"/>
      <c r="C15" s="292"/>
      <c r="D15" s="337"/>
      <c r="E15" s="760"/>
      <c r="F15" s="269"/>
      <c r="G15" s="269"/>
      <c r="H15" s="269"/>
    </row>
    <row r="16" spans="1:11" hidden="1" x14ac:dyDescent="0.35">
      <c r="A16" s="589"/>
      <c r="B16" s="286"/>
      <c r="C16" s="276"/>
      <c r="D16" s="273"/>
      <c r="E16" s="761"/>
      <c r="F16" s="269"/>
      <c r="G16" s="269"/>
      <c r="H16" s="269"/>
    </row>
    <row r="17" spans="1:8" hidden="1" x14ac:dyDescent="0.35">
      <c r="A17" s="589"/>
      <c r="B17" s="286"/>
      <c r="C17" s="276"/>
      <c r="D17" s="273"/>
      <c r="E17" s="760"/>
      <c r="F17" s="269"/>
      <c r="G17" s="269"/>
      <c r="H17" s="269"/>
    </row>
    <row r="18" spans="1:8" hidden="1" x14ac:dyDescent="0.35">
      <c r="A18" s="589"/>
      <c r="B18" s="286"/>
      <c r="C18" s="276"/>
      <c r="D18" s="273"/>
      <c r="E18" s="763"/>
      <c r="F18" s="269"/>
      <c r="G18" s="269"/>
      <c r="H18" s="269"/>
    </row>
    <row r="19" spans="1:8" s="338" customFormat="1" ht="21.6" hidden="1" customHeight="1" x14ac:dyDescent="0.35">
      <c r="A19" s="346"/>
      <c r="B19" s="336"/>
      <c r="C19" s="292"/>
      <c r="D19" s="337"/>
      <c r="E19" s="761"/>
      <c r="F19" s="269"/>
      <c r="G19" s="269"/>
      <c r="H19" s="269"/>
    </row>
    <row r="20" spans="1:8" hidden="1" x14ac:dyDescent="0.35">
      <c r="A20" s="589"/>
      <c r="B20" s="286"/>
      <c r="C20" s="276"/>
      <c r="D20" s="273"/>
      <c r="E20" s="760"/>
      <c r="F20" s="269"/>
      <c r="G20" s="269"/>
      <c r="H20" s="269"/>
    </row>
    <row r="21" spans="1:8" hidden="1" x14ac:dyDescent="0.35">
      <c r="A21" s="589"/>
      <c r="B21" s="592"/>
      <c r="C21" s="276"/>
      <c r="D21" s="273"/>
      <c r="E21" s="760"/>
      <c r="F21" s="269"/>
      <c r="G21" s="269"/>
      <c r="H21" s="269"/>
    </row>
    <row r="22" spans="1:8" hidden="1" x14ac:dyDescent="0.35">
      <c r="A22" s="589"/>
      <c r="B22" s="592"/>
      <c r="C22" s="276"/>
      <c r="D22" s="273"/>
      <c r="E22" s="760"/>
      <c r="F22" s="269"/>
      <c r="G22" s="269"/>
      <c r="H22" s="269"/>
    </row>
    <row r="23" spans="1:8" hidden="1" x14ac:dyDescent="0.35">
      <c r="A23" s="589"/>
      <c r="B23" s="592"/>
      <c r="C23" s="276"/>
      <c r="D23" s="273"/>
      <c r="E23" s="760"/>
      <c r="F23" s="269"/>
      <c r="G23" s="269"/>
      <c r="H23" s="269"/>
    </row>
    <row r="24" spans="1:8" hidden="1" x14ac:dyDescent="0.35">
      <c r="A24" s="589"/>
      <c r="B24" s="592"/>
      <c r="C24" s="276"/>
      <c r="D24" s="273"/>
      <c r="E24" s="760"/>
      <c r="F24" s="269"/>
      <c r="G24" s="269"/>
      <c r="H24" s="269"/>
    </row>
    <row r="25" spans="1:8" hidden="1" x14ac:dyDescent="0.35">
      <c r="A25" s="589"/>
      <c r="B25" s="286"/>
      <c r="C25" s="276"/>
      <c r="D25" s="273"/>
      <c r="E25" s="761"/>
      <c r="F25" s="269"/>
      <c r="G25" s="269"/>
      <c r="H25" s="269"/>
    </row>
    <row r="26" spans="1:8" s="338" customFormat="1" ht="21.6" hidden="1" customHeight="1" x14ac:dyDescent="0.35">
      <c r="A26" s="346"/>
      <c r="B26" s="336"/>
      <c r="C26" s="292"/>
      <c r="D26" s="337"/>
      <c r="E26" s="760"/>
      <c r="F26" s="269"/>
      <c r="G26" s="269"/>
      <c r="H26" s="269"/>
    </row>
    <row r="27" spans="1:8" hidden="1" x14ac:dyDescent="0.35">
      <c r="A27" s="593"/>
      <c r="B27" s="286"/>
      <c r="C27" s="276"/>
      <c r="D27" s="273"/>
      <c r="E27" s="761"/>
      <c r="F27" s="269"/>
      <c r="G27" s="269"/>
      <c r="H27" s="269"/>
    </row>
    <row r="28" spans="1:8" hidden="1" x14ac:dyDescent="0.35">
      <c r="A28" s="310"/>
      <c r="B28" s="594"/>
      <c r="C28" s="276"/>
      <c r="D28" s="273"/>
      <c r="E28" s="761"/>
      <c r="F28" s="269"/>
      <c r="G28" s="269"/>
      <c r="H28" s="269"/>
    </row>
    <row r="29" spans="1:8" hidden="1" x14ac:dyDescent="0.35">
      <c r="A29" s="310"/>
      <c r="B29" s="594"/>
      <c r="C29" s="276"/>
      <c r="D29" s="273"/>
      <c r="E29" s="760"/>
      <c r="F29" s="269"/>
      <c r="G29" s="269"/>
      <c r="H29" s="269"/>
    </row>
    <row r="30" spans="1:8" hidden="1" x14ac:dyDescent="0.35">
      <c r="A30" s="310"/>
      <c r="B30" s="594"/>
      <c r="C30" s="276"/>
      <c r="D30" s="273"/>
      <c r="E30" s="760"/>
      <c r="F30" s="269"/>
      <c r="G30" s="269"/>
      <c r="H30" s="269"/>
    </row>
    <row r="31" spans="1:8" hidden="1" x14ac:dyDescent="0.35">
      <c r="A31" s="310"/>
      <c r="B31" s="594"/>
      <c r="C31" s="276"/>
      <c r="D31" s="273"/>
      <c r="E31" s="760"/>
      <c r="F31" s="269"/>
      <c r="G31" s="269"/>
      <c r="H31" s="269"/>
    </row>
    <row r="32" spans="1:8" hidden="1" x14ac:dyDescent="0.35">
      <c r="A32" s="310"/>
      <c r="B32" s="594"/>
      <c r="C32" s="276"/>
      <c r="D32" s="273"/>
      <c r="E32" s="760"/>
      <c r="F32" s="269"/>
      <c r="G32" s="269"/>
      <c r="H32" s="269"/>
    </row>
    <row r="33" spans="1:8" hidden="1" x14ac:dyDescent="0.35">
      <c r="A33" s="310"/>
      <c r="B33" s="594"/>
      <c r="C33" s="276"/>
      <c r="D33" s="273"/>
      <c r="E33" s="760"/>
      <c r="F33" s="269"/>
      <c r="G33" s="269"/>
      <c r="H33" s="269"/>
    </row>
    <row r="34" spans="1:8" hidden="1" x14ac:dyDescent="0.35">
      <c r="A34" s="310"/>
      <c r="B34" s="594"/>
      <c r="C34" s="276"/>
      <c r="D34" s="273"/>
      <c r="E34" s="760"/>
      <c r="F34" s="269"/>
      <c r="G34" s="269"/>
      <c r="H34" s="269"/>
    </row>
    <row r="35" spans="1:8" ht="90" x14ac:dyDescent="0.35">
      <c r="A35" s="310"/>
      <c r="B35" s="286" t="s">
        <v>1174</v>
      </c>
      <c r="C35" s="764">
        <v>1</v>
      </c>
      <c r="D35" s="765">
        <v>11463.92</v>
      </c>
      <c r="E35" s="760"/>
      <c r="F35" s="269"/>
      <c r="G35" s="269"/>
      <c r="H35" s="269"/>
    </row>
    <row r="36" spans="1:8" x14ac:dyDescent="0.35">
      <c r="A36" s="310"/>
      <c r="B36" s="286"/>
      <c r="C36" s="276"/>
      <c r="D36" s="273"/>
      <c r="E36" s="760"/>
      <c r="F36" s="269"/>
      <c r="G36" s="269"/>
      <c r="H36" s="269"/>
    </row>
    <row r="37" spans="1:8" x14ac:dyDescent="0.35">
      <c r="A37" s="310"/>
      <c r="B37" s="286"/>
      <c r="C37" s="276"/>
      <c r="D37" s="273"/>
      <c r="E37" s="760"/>
      <c r="F37" s="269"/>
      <c r="G37" s="269"/>
      <c r="H37" s="269"/>
    </row>
    <row r="38" spans="1:8" ht="21" customHeight="1" x14ac:dyDescent="0.3">
      <c r="A38" s="346"/>
      <c r="B38" s="336" t="s">
        <v>295</v>
      </c>
      <c r="C38" s="292" t="s">
        <v>305</v>
      </c>
      <c r="D38" s="337">
        <f>D11+D15+D19+D26+D35</f>
        <v>11463.92</v>
      </c>
      <c r="E38" s="766" t="s">
        <v>535</v>
      </c>
      <c r="F38" s="294">
        <f>SUM(F11:F37)</f>
        <v>0</v>
      </c>
      <c r="G38" s="294">
        <f>SUM(G11:G37)</f>
        <v>0</v>
      </c>
      <c r="H38" s="294">
        <f>SUM(H11:H37)</f>
        <v>0</v>
      </c>
    </row>
    <row r="39" spans="1:8" x14ac:dyDescent="0.35">
      <c r="E39" s="347"/>
      <c r="F39" s="263"/>
      <c r="G39" s="263"/>
      <c r="H39" s="263"/>
    </row>
    <row r="40" spans="1:8" x14ac:dyDescent="0.35">
      <c r="E40" s="347"/>
      <c r="F40" s="263"/>
      <c r="G40" s="263"/>
      <c r="H40" s="263"/>
    </row>
    <row r="41" spans="1:8" x14ac:dyDescent="0.35">
      <c r="A41" s="34" t="s">
        <v>671</v>
      </c>
      <c r="B41" s="35"/>
      <c r="C41" s="35"/>
      <c r="D41" s="729" t="s">
        <v>1143</v>
      </c>
      <c r="E41" s="347"/>
      <c r="F41" s="263"/>
      <c r="G41" s="263"/>
      <c r="H41" s="263"/>
    </row>
    <row r="42" spans="1:8" x14ac:dyDescent="0.35">
      <c r="A42" s="66"/>
      <c r="B42" s="66"/>
      <c r="C42" s="66"/>
      <c r="D42" s="754" t="s">
        <v>132</v>
      </c>
      <c r="E42" s="349"/>
      <c r="F42" s="263"/>
      <c r="G42" s="263"/>
      <c r="H42" s="263"/>
    </row>
    <row r="43" spans="1:8" x14ac:dyDescent="0.35">
      <c r="A43" s="63"/>
      <c r="B43" s="63"/>
      <c r="C43" s="63"/>
      <c r="D43" s="63"/>
      <c r="E43" s="347"/>
      <c r="F43" s="263"/>
      <c r="G43" s="263"/>
      <c r="H43" s="263"/>
    </row>
    <row r="44" spans="1:8" x14ac:dyDescent="0.35">
      <c r="A44" s="34" t="s">
        <v>133</v>
      </c>
      <c r="B44" s="35"/>
      <c r="C44" s="35"/>
      <c r="D44" s="729" t="s">
        <v>1144</v>
      </c>
      <c r="E44" s="349"/>
      <c r="F44" s="263"/>
      <c r="G44" s="263"/>
      <c r="H44" s="263"/>
    </row>
    <row r="45" spans="1:8" x14ac:dyDescent="0.35">
      <c r="A45" s="66"/>
      <c r="B45" s="66"/>
      <c r="C45" s="66"/>
      <c r="D45" s="754" t="s">
        <v>132</v>
      </c>
      <c r="E45" s="347"/>
      <c r="F45" s="263"/>
      <c r="G45" s="263"/>
      <c r="H45" s="263"/>
    </row>
    <row r="46" spans="1:8" x14ac:dyDescent="0.35">
      <c r="A46" s="1"/>
      <c r="B46" s="1"/>
      <c r="C46" s="1"/>
      <c r="D46" s="1"/>
      <c r="E46" s="348"/>
      <c r="F46" s="263"/>
      <c r="G46" s="263"/>
      <c r="H46" s="263"/>
    </row>
    <row r="47" spans="1:8" x14ac:dyDescent="0.35">
      <c r="E47" s="349"/>
      <c r="F47" s="263"/>
      <c r="G47" s="263"/>
      <c r="H47" s="263"/>
    </row>
    <row r="48" spans="1:8" ht="21" x14ac:dyDescent="0.4">
      <c r="B48" s="583"/>
      <c r="E48" s="347"/>
      <c r="F48" s="263"/>
      <c r="G48" s="263"/>
      <c r="H48" s="263"/>
    </row>
    <row r="49" spans="5:8" x14ac:dyDescent="0.35">
      <c r="E49" s="347"/>
      <c r="F49" s="263"/>
      <c r="G49" s="263"/>
      <c r="H49" s="263"/>
    </row>
    <row r="50" spans="5:8" x14ac:dyDescent="0.35">
      <c r="E50" s="349"/>
      <c r="F50" s="263"/>
      <c r="G50" s="263"/>
      <c r="H50" s="263"/>
    </row>
    <row r="51" spans="5:8" x14ac:dyDescent="0.35">
      <c r="E51" s="347"/>
      <c r="F51" s="263"/>
      <c r="G51" s="263"/>
      <c r="H51" s="263"/>
    </row>
    <row r="52" spans="5:8" x14ac:dyDescent="0.35">
      <c r="E52" s="349"/>
      <c r="F52" s="263"/>
      <c r="G52" s="263"/>
      <c r="H52" s="263"/>
    </row>
    <row r="53" spans="5:8" x14ac:dyDescent="0.35">
      <c r="E53" s="349"/>
      <c r="F53" s="263"/>
      <c r="G53" s="263"/>
      <c r="H53" s="263"/>
    </row>
    <row r="54" spans="5:8" x14ac:dyDescent="0.35">
      <c r="E54" s="347"/>
      <c r="F54" s="263"/>
      <c r="G54" s="263"/>
      <c r="H54" s="263"/>
    </row>
    <row r="55" spans="5:8" x14ac:dyDescent="0.35">
      <c r="E55" s="347"/>
      <c r="F55" s="263"/>
      <c r="G55" s="263"/>
      <c r="H55" s="263"/>
    </row>
    <row r="56" spans="5:8" x14ac:dyDescent="0.35">
      <c r="E56" s="347"/>
      <c r="F56" s="263"/>
      <c r="G56" s="263"/>
      <c r="H56" s="263"/>
    </row>
    <row r="57" spans="5:8" x14ac:dyDescent="0.35">
      <c r="E57" s="347"/>
      <c r="F57" s="263"/>
      <c r="G57" s="263"/>
      <c r="H57" s="263"/>
    </row>
    <row r="58" spans="5:8" x14ac:dyDescent="0.35">
      <c r="E58" s="347"/>
      <c r="F58" s="263"/>
      <c r="G58" s="263"/>
      <c r="H58" s="263"/>
    </row>
    <row r="59" spans="5:8" x14ac:dyDescent="0.35">
      <c r="E59" s="347"/>
      <c r="F59" s="263"/>
      <c r="G59" s="263"/>
      <c r="H59" s="263"/>
    </row>
    <row r="60" spans="5:8" x14ac:dyDescent="0.35">
      <c r="E60" s="347"/>
      <c r="F60" s="263"/>
      <c r="G60" s="263"/>
      <c r="H60" s="263"/>
    </row>
    <row r="61" spans="5:8" x14ac:dyDescent="0.35">
      <c r="E61" s="347"/>
      <c r="F61" s="263"/>
      <c r="G61" s="263"/>
      <c r="H61" s="263"/>
    </row>
    <row r="62" spans="5:8" x14ac:dyDescent="0.35">
      <c r="E62" s="347"/>
      <c r="F62" s="263"/>
      <c r="G62" s="263"/>
      <c r="H62" s="263"/>
    </row>
    <row r="63" spans="5:8" x14ac:dyDescent="0.35">
      <c r="E63" s="347"/>
      <c r="F63" s="263"/>
      <c r="G63" s="263"/>
      <c r="H63" s="263"/>
    </row>
    <row r="64" spans="5:8" x14ac:dyDescent="0.35">
      <c r="E64" s="347"/>
      <c r="F64" s="263"/>
      <c r="G64" s="263"/>
      <c r="H64" s="263"/>
    </row>
    <row r="65" spans="5:8" x14ac:dyDescent="0.35">
      <c r="E65" s="347"/>
      <c r="F65" s="263"/>
      <c r="G65" s="263"/>
      <c r="H65" s="263"/>
    </row>
    <row r="66" spans="5:8" x14ac:dyDescent="0.35">
      <c r="E66" s="347"/>
      <c r="F66" s="263"/>
      <c r="G66" s="263"/>
      <c r="H66" s="263"/>
    </row>
    <row r="67" spans="5:8" x14ac:dyDescent="0.35">
      <c r="E67" s="347"/>
      <c r="F67" s="263"/>
      <c r="G67" s="263"/>
      <c r="H67" s="263"/>
    </row>
    <row r="68" spans="5:8" x14ac:dyDescent="0.35">
      <c r="E68" s="347"/>
      <c r="F68" s="263"/>
      <c r="G68" s="263"/>
      <c r="H68" s="263"/>
    </row>
    <row r="69" spans="5:8" x14ac:dyDescent="0.35">
      <c r="E69" s="347"/>
      <c r="F69" s="263"/>
      <c r="G69" s="263"/>
      <c r="H69" s="263"/>
    </row>
    <row r="70" spans="5:8" x14ac:dyDescent="0.35">
      <c r="E70" s="347"/>
      <c r="F70" s="263"/>
      <c r="G70" s="263"/>
      <c r="H70" s="263"/>
    </row>
    <row r="71" spans="5:8" x14ac:dyDescent="0.35">
      <c r="E71" s="347"/>
      <c r="F71" s="263"/>
      <c r="G71" s="263"/>
      <c r="H71" s="263"/>
    </row>
    <row r="72" spans="5:8" x14ac:dyDescent="0.35">
      <c r="E72" s="347"/>
      <c r="F72" s="263"/>
      <c r="G72" s="263"/>
      <c r="H72" s="263"/>
    </row>
    <row r="73" spans="5:8" x14ac:dyDescent="0.35">
      <c r="E73" s="347"/>
      <c r="F73" s="263"/>
      <c r="G73" s="263"/>
      <c r="H73" s="263"/>
    </row>
    <row r="74" spans="5:8" x14ac:dyDescent="0.35">
      <c r="E74" s="347"/>
      <c r="F74" s="263"/>
      <c r="G74" s="263"/>
      <c r="H74" s="263"/>
    </row>
    <row r="75" spans="5:8" x14ac:dyDescent="0.35">
      <c r="E75" s="347"/>
      <c r="F75" s="263"/>
      <c r="G75" s="263"/>
      <c r="H75" s="263"/>
    </row>
    <row r="76" spans="5:8" x14ac:dyDescent="0.35">
      <c r="E76" s="347"/>
      <c r="F76" s="263"/>
      <c r="G76" s="263"/>
      <c r="H76" s="263"/>
    </row>
    <row r="77" spans="5:8" x14ac:dyDescent="0.35">
      <c r="E77" s="347"/>
      <c r="F77" s="263"/>
      <c r="G77" s="263"/>
      <c r="H77" s="263"/>
    </row>
    <row r="78" spans="5:8" x14ac:dyDescent="0.35">
      <c r="E78" s="347"/>
      <c r="F78" s="263"/>
      <c r="G78" s="263"/>
      <c r="H78" s="263"/>
    </row>
    <row r="79" spans="5:8" x14ac:dyDescent="0.35">
      <c r="E79" s="347"/>
      <c r="F79" s="263"/>
      <c r="G79" s="263"/>
      <c r="H79" s="263"/>
    </row>
    <row r="80" spans="5:8" x14ac:dyDescent="0.35">
      <c r="E80" s="347"/>
      <c r="F80" s="263"/>
      <c r="G80" s="263"/>
      <c r="H80" s="263"/>
    </row>
    <row r="81" spans="5:8" x14ac:dyDescent="0.35">
      <c r="E81" s="347"/>
      <c r="F81" s="263"/>
      <c r="G81" s="263"/>
      <c r="H81" s="263"/>
    </row>
    <row r="82" spans="5:8" x14ac:dyDescent="0.35">
      <c r="E82" s="347"/>
      <c r="F82" s="263"/>
      <c r="G82" s="263"/>
      <c r="H82" s="263"/>
    </row>
    <row r="83" spans="5:8" x14ac:dyDescent="0.35">
      <c r="E83" s="347"/>
      <c r="F83" s="263"/>
      <c r="G83" s="263"/>
      <c r="H83" s="263"/>
    </row>
    <row r="84" spans="5:8" x14ac:dyDescent="0.35">
      <c r="E84" s="347"/>
      <c r="F84" s="263"/>
      <c r="G84" s="263"/>
      <c r="H84" s="263"/>
    </row>
    <row r="85" spans="5:8" x14ac:dyDescent="0.35">
      <c r="E85" s="347"/>
      <c r="F85" s="263"/>
      <c r="G85" s="263"/>
      <c r="H85" s="263"/>
    </row>
    <row r="86" spans="5:8" x14ac:dyDescent="0.35">
      <c r="E86" s="347"/>
      <c r="F86" s="263"/>
      <c r="G86" s="263"/>
      <c r="H86" s="263"/>
    </row>
    <row r="87" spans="5:8" x14ac:dyDescent="0.35">
      <c r="E87" s="347"/>
      <c r="F87" s="263"/>
      <c r="G87" s="263"/>
      <c r="H87" s="263"/>
    </row>
    <row r="88" spans="5:8" x14ac:dyDescent="0.35">
      <c r="E88" s="347"/>
      <c r="F88" s="263"/>
      <c r="G88" s="263"/>
      <c r="H88" s="263"/>
    </row>
    <row r="89" spans="5:8" x14ac:dyDescent="0.35">
      <c r="E89" s="347"/>
      <c r="F89" s="263"/>
      <c r="G89" s="263"/>
      <c r="H89" s="263"/>
    </row>
    <row r="90" spans="5:8" x14ac:dyDescent="0.35">
      <c r="E90" s="347"/>
      <c r="F90" s="263"/>
      <c r="G90" s="263"/>
      <c r="H90" s="263"/>
    </row>
    <row r="91" spans="5:8" x14ac:dyDescent="0.35">
      <c r="E91" s="347"/>
      <c r="F91" s="263"/>
      <c r="G91" s="263"/>
      <c r="H91" s="263"/>
    </row>
    <row r="92" spans="5:8" x14ac:dyDescent="0.35">
      <c r="E92" s="347"/>
      <c r="F92" s="263"/>
      <c r="G92" s="263"/>
      <c r="H92" s="263"/>
    </row>
    <row r="93" spans="5:8" x14ac:dyDescent="0.35">
      <c r="E93" s="347"/>
      <c r="F93" s="263"/>
      <c r="G93" s="263"/>
      <c r="H93" s="263"/>
    </row>
    <row r="94" spans="5:8" x14ac:dyDescent="0.35">
      <c r="E94" s="347"/>
      <c r="F94" s="263"/>
      <c r="G94" s="263"/>
      <c r="H94" s="263"/>
    </row>
    <row r="95" spans="5:8" x14ac:dyDescent="0.35">
      <c r="E95" s="347"/>
      <c r="F95" s="263"/>
      <c r="G95" s="263"/>
      <c r="H95" s="263"/>
    </row>
    <row r="96" spans="5:8" x14ac:dyDescent="0.35">
      <c r="E96" s="347"/>
      <c r="F96" s="263"/>
      <c r="G96" s="263"/>
      <c r="H96" s="263"/>
    </row>
    <row r="97" spans="5:8" x14ac:dyDescent="0.35">
      <c r="E97" s="347"/>
      <c r="F97" s="263"/>
      <c r="G97" s="263"/>
      <c r="H97" s="263"/>
    </row>
    <row r="98" spans="5:8" x14ac:dyDescent="0.35">
      <c r="E98" s="347"/>
      <c r="F98" s="263"/>
      <c r="G98" s="263"/>
      <c r="H98" s="263"/>
    </row>
    <row r="99" spans="5:8" x14ac:dyDescent="0.35">
      <c r="E99" s="347"/>
      <c r="F99" s="263"/>
      <c r="G99" s="263"/>
      <c r="H99" s="263"/>
    </row>
    <row r="100" spans="5:8" x14ac:dyDescent="0.35">
      <c r="E100" s="347"/>
      <c r="F100" s="263"/>
      <c r="G100" s="263"/>
      <c r="H100" s="263"/>
    </row>
    <row r="101" spans="5:8" ht="17.399999999999999" x14ac:dyDescent="0.3">
      <c r="E101" s="350"/>
      <c r="F101" s="351"/>
      <c r="G101" s="351"/>
      <c r="H101" s="351"/>
    </row>
    <row r="102" spans="5:8" ht="17.399999999999999" x14ac:dyDescent="0.3">
      <c r="E102" s="352"/>
      <c r="F102" s="353"/>
      <c r="G102" s="353"/>
      <c r="H102" s="353"/>
    </row>
    <row r="103" spans="5:8" x14ac:dyDescent="0.35">
      <c r="E103" s="354"/>
      <c r="F103" s="354"/>
      <c r="G103" s="355"/>
      <c r="H103" s="355"/>
    </row>
    <row r="104" spans="5:8" x14ac:dyDescent="0.35">
      <c r="E104" s="354"/>
      <c r="F104" s="354"/>
      <c r="G104" s="355"/>
      <c r="H104" s="355"/>
    </row>
    <row r="105" spans="5:8" x14ac:dyDescent="0.3">
      <c r="E105" s="64"/>
      <c r="F105" s="64"/>
      <c r="G105" s="98"/>
      <c r="H105" s="98"/>
    </row>
    <row r="106" spans="5:8" ht="14.4" x14ac:dyDescent="0.3">
      <c r="E106" s="356"/>
      <c r="F106" s="356"/>
      <c r="G106" s="68"/>
      <c r="H106" s="68"/>
    </row>
    <row r="107" spans="5:8" ht="15.6" x14ac:dyDescent="0.3">
      <c r="E107" s="69"/>
      <c r="F107" s="69"/>
      <c r="G107" s="69"/>
      <c r="H107" s="69"/>
    </row>
    <row r="108" spans="5:8" x14ac:dyDescent="0.3">
      <c r="E108" s="64"/>
      <c r="F108" s="64"/>
      <c r="G108" s="98"/>
      <c r="H108" s="98"/>
    </row>
    <row r="109" spans="5:8" ht="14.4" x14ac:dyDescent="0.3">
      <c r="E109" s="356"/>
      <c r="F109" s="356"/>
      <c r="G109" s="68"/>
      <c r="H109" s="68"/>
    </row>
    <row r="110" spans="5:8" x14ac:dyDescent="0.35">
      <c r="E110" s="354"/>
      <c r="F110" s="354"/>
      <c r="G110" s="355"/>
      <c r="H110" s="355"/>
    </row>
    <row r="111" spans="5:8" x14ac:dyDescent="0.35">
      <c r="E111" s="354"/>
      <c r="F111" s="354"/>
      <c r="G111" s="355"/>
      <c r="H111" s="355"/>
    </row>
    <row r="112" spans="5:8" x14ac:dyDescent="0.35">
      <c r="E112" s="354"/>
      <c r="F112" s="354"/>
      <c r="G112" s="355"/>
      <c r="H112" s="355"/>
    </row>
    <row r="113" spans="5:8" x14ac:dyDescent="0.35">
      <c r="E113" s="354"/>
      <c r="F113" s="354"/>
      <c r="G113" s="355"/>
      <c r="H113" s="355"/>
    </row>
    <row r="114" spans="5:8" x14ac:dyDescent="0.35">
      <c r="E114" s="354"/>
      <c r="F114" s="354"/>
      <c r="G114" s="355"/>
      <c r="H114" s="355"/>
    </row>
    <row r="115" spans="5:8" x14ac:dyDescent="0.35">
      <c r="E115" s="354"/>
      <c r="F115" s="354"/>
      <c r="G115" s="355"/>
      <c r="H115" s="355"/>
    </row>
    <row r="116" spans="5:8" x14ac:dyDescent="0.35">
      <c r="E116" s="354"/>
      <c r="F116" s="354"/>
      <c r="G116" s="355"/>
      <c r="H116" s="355"/>
    </row>
    <row r="117" spans="5:8" x14ac:dyDescent="0.35">
      <c r="E117" s="354"/>
      <c r="F117" s="354"/>
      <c r="G117" s="355"/>
      <c r="H117" s="355"/>
    </row>
    <row r="118" spans="5:8" x14ac:dyDescent="0.35">
      <c r="E118" s="354"/>
      <c r="F118" s="354"/>
      <c r="G118" s="355"/>
      <c r="H118" s="355"/>
    </row>
    <row r="119" spans="5:8" x14ac:dyDescent="0.35">
      <c r="E119" s="354"/>
      <c r="F119" s="354"/>
      <c r="G119" s="355"/>
      <c r="H119" s="355"/>
    </row>
    <row r="120" spans="5:8" x14ac:dyDescent="0.35">
      <c r="E120" s="354"/>
      <c r="F120" s="354"/>
      <c r="G120" s="355"/>
      <c r="H120" s="355"/>
    </row>
    <row r="121" spans="5:8" x14ac:dyDescent="0.35">
      <c r="E121" s="354"/>
      <c r="F121" s="354"/>
      <c r="G121" s="355"/>
      <c r="H121" s="355"/>
    </row>
    <row r="122" spans="5:8" x14ac:dyDescent="0.35">
      <c r="E122" s="354"/>
      <c r="F122" s="354"/>
      <c r="G122" s="355"/>
      <c r="H122" s="355"/>
    </row>
    <row r="123" spans="5:8" x14ac:dyDescent="0.35">
      <c r="E123" s="354"/>
      <c r="F123" s="354"/>
      <c r="G123" s="355"/>
      <c r="H123" s="355"/>
    </row>
    <row r="124" spans="5:8" x14ac:dyDescent="0.35">
      <c r="E124" s="354"/>
      <c r="F124" s="354"/>
      <c r="G124" s="355"/>
      <c r="H124" s="355"/>
    </row>
    <row r="125" spans="5:8" x14ac:dyDescent="0.35">
      <c r="E125" s="354"/>
      <c r="F125" s="354"/>
      <c r="G125" s="355"/>
      <c r="H125" s="355"/>
    </row>
    <row r="126" spans="5:8" x14ac:dyDescent="0.35">
      <c r="E126" s="354"/>
      <c r="F126" s="354"/>
      <c r="G126" s="355"/>
      <c r="H126" s="355"/>
    </row>
    <row r="127" spans="5:8" x14ac:dyDescent="0.35">
      <c r="E127" s="354"/>
      <c r="F127" s="354"/>
      <c r="G127" s="355"/>
      <c r="H127" s="355"/>
    </row>
    <row r="128" spans="5:8" x14ac:dyDescent="0.35">
      <c r="E128" s="354"/>
      <c r="F128" s="354"/>
      <c r="G128" s="355"/>
      <c r="H128" s="355"/>
    </row>
    <row r="129" spans="5:8" x14ac:dyDescent="0.35">
      <c r="E129" s="354"/>
      <c r="F129" s="354"/>
      <c r="G129" s="355"/>
      <c r="H129" s="355"/>
    </row>
    <row r="130" spans="5:8" x14ac:dyDescent="0.35">
      <c r="E130" s="354"/>
      <c r="F130" s="354"/>
      <c r="G130" s="355"/>
      <c r="H130" s="355"/>
    </row>
    <row r="131" spans="5:8" x14ac:dyDescent="0.35">
      <c r="E131" s="354"/>
      <c r="F131" s="354"/>
      <c r="G131" s="355"/>
      <c r="H131" s="355"/>
    </row>
    <row r="132" spans="5:8" x14ac:dyDescent="0.35">
      <c r="E132" s="354"/>
      <c r="F132" s="354"/>
      <c r="G132" s="355"/>
      <c r="H132" s="355"/>
    </row>
    <row r="133" spans="5:8" x14ac:dyDescent="0.35">
      <c r="E133" s="354"/>
      <c r="F133" s="354"/>
      <c r="G133" s="355"/>
      <c r="H133" s="355"/>
    </row>
    <row r="134" spans="5:8" x14ac:dyDescent="0.35">
      <c r="E134" s="354"/>
      <c r="F134" s="354"/>
      <c r="G134" s="355"/>
      <c r="H134" s="355"/>
    </row>
    <row r="135" spans="5:8" x14ac:dyDescent="0.35">
      <c r="E135" s="354"/>
      <c r="F135" s="354"/>
      <c r="G135" s="355"/>
      <c r="H135" s="355"/>
    </row>
    <row r="136" spans="5:8" x14ac:dyDescent="0.35">
      <c r="E136" s="354"/>
      <c r="F136" s="354"/>
      <c r="G136" s="355"/>
      <c r="H136" s="355"/>
    </row>
    <row r="137" spans="5:8" x14ac:dyDescent="0.35">
      <c r="E137" s="354"/>
      <c r="F137" s="354"/>
      <c r="G137" s="355"/>
      <c r="H137" s="355"/>
    </row>
    <row r="138" spans="5:8" x14ac:dyDescent="0.35">
      <c r="E138" s="354"/>
      <c r="F138" s="354"/>
      <c r="G138" s="355"/>
      <c r="H138" s="355"/>
    </row>
    <row r="139" spans="5:8" x14ac:dyDescent="0.35">
      <c r="E139" s="354"/>
      <c r="F139" s="354"/>
      <c r="G139" s="355"/>
      <c r="H139" s="355"/>
    </row>
    <row r="140" spans="5:8" x14ac:dyDescent="0.35">
      <c r="E140" s="354"/>
      <c r="F140" s="354"/>
      <c r="G140" s="355"/>
      <c r="H140" s="355"/>
    </row>
    <row r="141" spans="5:8" x14ac:dyDescent="0.35">
      <c r="E141" s="354"/>
      <c r="F141" s="354"/>
      <c r="G141" s="355"/>
      <c r="H141" s="355"/>
    </row>
    <row r="142" spans="5:8" x14ac:dyDescent="0.35">
      <c r="E142" s="354"/>
      <c r="F142" s="354"/>
      <c r="G142" s="355"/>
      <c r="H142" s="355"/>
    </row>
    <row r="143" spans="5:8" x14ac:dyDescent="0.35">
      <c r="E143" s="354"/>
      <c r="F143" s="354"/>
      <c r="G143" s="355"/>
      <c r="H143" s="355"/>
    </row>
    <row r="144" spans="5:8" x14ac:dyDescent="0.35">
      <c r="E144" s="354"/>
      <c r="F144" s="354"/>
      <c r="G144" s="355"/>
      <c r="H144" s="355"/>
    </row>
    <row r="145" spans="5:8" x14ac:dyDescent="0.35">
      <c r="E145" s="354"/>
      <c r="F145" s="354"/>
      <c r="G145" s="355"/>
      <c r="H145" s="355"/>
    </row>
    <row r="146" spans="5:8" x14ac:dyDescent="0.35">
      <c r="E146" s="354"/>
      <c r="F146" s="354"/>
      <c r="G146" s="355"/>
      <c r="H146" s="355"/>
    </row>
    <row r="147" spans="5:8" x14ac:dyDescent="0.35">
      <c r="E147" s="354"/>
      <c r="F147" s="354"/>
      <c r="G147" s="355"/>
      <c r="H147" s="355"/>
    </row>
    <row r="148" spans="5:8" x14ac:dyDescent="0.35">
      <c r="E148" s="354"/>
      <c r="F148" s="354"/>
      <c r="G148" s="355"/>
      <c r="H148" s="355"/>
    </row>
    <row r="149" spans="5:8" x14ac:dyDescent="0.35">
      <c r="E149" s="354"/>
      <c r="F149" s="354"/>
      <c r="G149" s="355"/>
      <c r="H149" s="355"/>
    </row>
    <row r="150" spans="5:8" x14ac:dyDescent="0.35">
      <c r="E150" s="354"/>
      <c r="F150" s="354"/>
      <c r="G150" s="355"/>
      <c r="H150" s="355"/>
    </row>
    <row r="151" spans="5:8" x14ac:dyDescent="0.35">
      <c r="E151" s="354"/>
      <c r="F151" s="354"/>
      <c r="G151" s="355"/>
      <c r="H151" s="355"/>
    </row>
    <row r="152" spans="5:8" x14ac:dyDescent="0.35">
      <c r="E152" s="354"/>
      <c r="F152" s="354"/>
      <c r="G152" s="355"/>
      <c r="H152" s="355"/>
    </row>
    <row r="153" spans="5:8" x14ac:dyDescent="0.35">
      <c r="E153" s="354"/>
      <c r="F153" s="354"/>
      <c r="G153" s="355"/>
      <c r="H153" s="355"/>
    </row>
    <row r="154" spans="5:8" x14ac:dyDescent="0.35">
      <c r="E154" s="354"/>
      <c r="F154" s="354"/>
      <c r="G154" s="355"/>
      <c r="H154" s="355"/>
    </row>
    <row r="155" spans="5:8" x14ac:dyDescent="0.35">
      <c r="E155" s="354"/>
      <c r="F155" s="354"/>
      <c r="G155" s="355"/>
      <c r="H155" s="355"/>
    </row>
    <row r="156" spans="5:8" x14ac:dyDescent="0.35">
      <c r="E156" s="354"/>
      <c r="F156" s="354"/>
      <c r="G156" s="355"/>
      <c r="H156" s="355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5">
    <tabColor rgb="FFFCFC2C"/>
    <pageSetUpPr fitToPage="1"/>
  </sheetPr>
  <dimension ref="A1:K156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3" width="16.6640625" style="249" customWidth="1"/>
    <col min="4" max="4" width="31.109375" style="249" customWidth="1"/>
    <col min="5" max="5" width="26.88671875" style="250" customWidth="1"/>
    <col min="6" max="6" width="23.109375" style="250" customWidth="1"/>
    <col min="7" max="7" width="23.109375" style="92" customWidth="1"/>
    <col min="8" max="8" width="34.5546875" style="92" customWidth="1"/>
    <col min="9" max="254" width="9.109375" style="249"/>
    <col min="255" max="255" width="8.109375" style="249" customWidth="1"/>
    <col min="256" max="256" width="85.109375" style="249" customWidth="1"/>
    <col min="257" max="257" width="27.88671875" style="249" customWidth="1"/>
    <col min="258" max="258" width="31.44140625" style="249" customWidth="1"/>
    <col min="259" max="259" width="28.109375" style="249" customWidth="1"/>
    <col min="260" max="260" width="31.109375" style="249" customWidth="1"/>
    <col min="261" max="263" width="16.6640625" style="249" customWidth="1"/>
    <col min="264" max="264" width="17.5546875" style="249" customWidth="1"/>
    <col min="265" max="510" width="9.109375" style="249"/>
    <col min="511" max="511" width="8.109375" style="249" customWidth="1"/>
    <col min="512" max="512" width="85.109375" style="249" customWidth="1"/>
    <col min="513" max="513" width="27.88671875" style="249" customWidth="1"/>
    <col min="514" max="514" width="31.44140625" style="249" customWidth="1"/>
    <col min="515" max="515" width="28.109375" style="249" customWidth="1"/>
    <col min="516" max="516" width="31.109375" style="249" customWidth="1"/>
    <col min="517" max="519" width="16.6640625" style="249" customWidth="1"/>
    <col min="520" max="520" width="17.5546875" style="249" customWidth="1"/>
    <col min="521" max="766" width="9.109375" style="249"/>
    <col min="767" max="767" width="8.109375" style="249" customWidth="1"/>
    <col min="768" max="768" width="85.109375" style="249" customWidth="1"/>
    <col min="769" max="769" width="27.88671875" style="249" customWidth="1"/>
    <col min="770" max="770" width="31.44140625" style="249" customWidth="1"/>
    <col min="771" max="771" width="28.109375" style="249" customWidth="1"/>
    <col min="772" max="772" width="31.109375" style="249" customWidth="1"/>
    <col min="773" max="775" width="16.6640625" style="249" customWidth="1"/>
    <col min="776" max="776" width="17.5546875" style="249" customWidth="1"/>
    <col min="777" max="1022" width="9.109375" style="249"/>
    <col min="1023" max="1023" width="8.109375" style="249" customWidth="1"/>
    <col min="1024" max="1024" width="85.109375" style="249" customWidth="1"/>
    <col min="1025" max="1025" width="27.88671875" style="249" customWidth="1"/>
    <col min="1026" max="1026" width="31.44140625" style="249" customWidth="1"/>
    <col min="1027" max="1027" width="28.109375" style="249" customWidth="1"/>
    <col min="1028" max="1028" width="31.109375" style="249" customWidth="1"/>
    <col min="1029" max="1031" width="16.6640625" style="249" customWidth="1"/>
    <col min="1032" max="1032" width="17.5546875" style="249" customWidth="1"/>
    <col min="1033" max="1278" width="9.109375" style="249"/>
    <col min="1279" max="1279" width="8.109375" style="249" customWidth="1"/>
    <col min="1280" max="1280" width="85.109375" style="249" customWidth="1"/>
    <col min="1281" max="1281" width="27.88671875" style="249" customWidth="1"/>
    <col min="1282" max="1282" width="31.44140625" style="249" customWidth="1"/>
    <col min="1283" max="1283" width="28.109375" style="249" customWidth="1"/>
    <col min="1284" max="1284" width="31.109375" style="249" customWidth="1"/>
    <col min="1285" max="1287" width="16.6640625" style="249" customWidth="1"/>
    <col min="1288" max="1288" width="17.5546875" style="249" customWidth="1"/>
    <col min="1289" max="1534" width="9.109375" style="249"/>
    <col min="1535" max="1535" width="8.109375" style="249" customWidth="1"/>
    <col min="1536" max="1536" width="85.109375" style="249" customWidth="1"/>
    <col min="1537" max="1537" width="27.88671875" style="249" customWidth="1"/>
    <col min="1538" max="1538" width="31.44140625" style="249" customWidth="1"/>
    <col min="1539" max="1539" width="28.109375" style="249" customWidth="1"/>
    <col min="1540" max="1540" width="31.109375" style="249" customWidth="1"/>
    <col min="1541" max="1543" width="16.6640625" style="249" customWidth="1"/>
    <col min="1544" max="1544" width="17.5546875" style="249" customWidth="1"/>
    <col min="1545" max="1790" width="9.109375" style="249"/>
    <col min="1791" max="1791" width="8.109375" style="249" customWidth="1"/>
    <col min="1792" max="1792" width="85.109375" style="249" customWidth="1"/>
    <col min="1793" max="1793" width="27.88671875" style="249" customWidth="1"/>
    <col min="1794" max="1794" width="31.44140625" style="249" customWidth="1"/>
    <col min="1795" max="1795" width="28.109375" style="249" customWidth="1"/>
    <col min="1796" max="1796" width="31.109375" style="249" customWidth="1"/>
    <col min="1797" max="1799" width="16.6640625" style="249" customWidth="1"/>
    <col min="1800" max="1800" width="17.5546875" style="249" customWidth="1"/>
    <col min="1801" max="2046" width="9.109375" style="249"/>
    <col min="2047" max="2047" width="8.109375" style="249" customWidth="1"/>
    <col min="2048" max="2048" width="85.109375" style="249" customWidth="1"/>
    <col min="2049" max="2049" width="27.88671875" style="249" customWidth="1"/>
    <col min="2050" max="2050" width="31.44140625" style="249" customWidth="1"/>
    <col min="2051" max="2051" width="28.109375" style="249" customWidth="1"/>
    <col min="2052" max="2052" width="31.109375" style="249" customWidth="1"/>
    <col min="2053" max="2055" width="16.6640625" style="249" customWidth="1"/>
    <col min="2056" max="2056" width="17.5546875" style="249" customWidth="1"/>
    <col min="2057" max="2302" width="9.109375" style="249"/>
    <col min="2303" max="2303" width="8.109375" style="249" customWidth="1"/>
    <col min="2304" max="2304" width="85.109375" style="249" customWidth="1"/>
    <col min="2305" max="2305" width="27.88671875" style="249" customWidth="1"/>
    <col min="2306" max="2306" width="31.44140625" style="249" customWidth="1"/>
    <col min="2307" max="2307" width="28.109375" style="249" customWidth="1"/>
    <col min="2308" max="2308" width="31.109375" style="249" customWidth="1"/>
    <col min="2309" max="2311" width="16.6640625" style="249" customWidth="1"/>
    <col min="2312" max="2312" width="17.5546875" style="249" customWidth="1"/>
    <col min="2313" max="2558" width="9.109375" style="249"/>
    <col min="2559" max="2559" width="8.109375" style="249" customWidth="1"/>
    <col min="2560" max="2560" width="85.109375" style="249" customWidth="1"/>
    <col min="2561" max="2561" width="27.88671875" style="249" customWidth="1"/>
    <col min="2562" max="2562" width="31.44140625" style="249" customWidth="1"/>
    <col min="2563" max="2563" width="28.109375" style="249" customWidth="1"/>
    <col min="2564" max="2564" width="31.109375" style="249" customWidth="1"/>
    <col min="2565" max="2567" width="16.6640625" style="249" customWidth="1"/>
    <col min="2568" max="2568" width="17.5546875" style="249" customWidth="1"/>
    <col min="2569" max="2814" width="9.109375" style="249"/>
    <col min="2815" max="2815" width="8.109375" style="249" customWidth="1"/>
    <col min="2816" max="2816" width="85.109375" style="249" customWidth="1"/>
    <col min="2817" max="2817" width="27.88671875" style="249" customWidth="1"/>
    <col min="2818" max="2818" width="31.44140625" style="249" customWidth="1"/>
    <col min="2819" max="2819" width="28.109375" style="249" customWidth="1"/>
    <col min="2820" max="2820" width="31.109375" style="249" customWidth="1"/>
    <col min="2821" max="2823" width="16.6640625" style="249" customWidth="1"/>
    <col min="2824" max="2824" width="17.5546875" style="249" customWidth="1"/>
    <col min="2825" max="3070" width="9.109375" style="249"/>
    <col min="3071" max="3071" width="8.109375" style="249" customWidth="1"/>
    <col min="3072" max="3072" width="85.109375" style="249" customWidth="1"/>
    <col min="3073" max="3073" width="27.88671875" style="249" customWidth="1"/>
    <col min="3074" max="3074" width="31.44140625" style="249" customWidth="1"/>
    <col min="3075" max="3075" width="28.109375" style="249" customWidth="1"/>
    <col min="3076" max="3076" width="31.109375" style="249" customWidth="1"/>
    <col min="3077" max="3079" width="16.6640625" style="249" customWidth="1"/>
    <col min="3080" max="3080" width="17.5546875" style="249" customWidth="1"/>
    <col min="3081" max="3326" width="9.109375" style="249"/>
    <col min="3327" max="3327" width="8.109375" style="249" customWidth="1"/>
    <col min="3328" max="3328" width="85.109375" style="249" customWidth="1"/>
    <col min="3329" max="3329" width="27.88671875" style="249" customWidth="1"/>
    <col min="3330" max="3330" width="31.44140625" style="249" customWidth="1"/>
    <col min="3331" max="3331" width="28.109375" style="249" customWidth="1"/>
    <col min="3332" max="3332" width="31.109375" style="249" customWidth="1"/>
    <col min="3333" max="3335" width="16.6640625" style="249" customWidth="1"/>
    <col min="3336" max="3336" width="17.5546875" style="249" customWidth="1"/>
    <col min="3337" max="3582" width="9.109375" style="249"/>
    <col min="3583" max="3583" width="8.109375" style="249" customWidth="1"/>
    <col min="3584" max="3584" width="85.109375" style="249" customWidth="1"/>
    <col min="3585" max="3585" width="27.88671875" style="249" customWidth="1"/>
    <col min="3586" max="3586" width="31.44140625" style="249" customWidth="1"/>
    <col min="3587" max="3587" width="28.109375" style="249" customWidth="1"/>
    <col min="3588" max="3588" width="31.109375" style="249" customWidth="1"/>
    <col min="3589" max="3591" width="16.6640625" style="249" customWidth="1"/>
    <col min="3592" max="3592" width="17.5546875" style="249" customWidth="1"/>
    <col min="3593" max="3838" width="9.109375" style="249"/>
    <col min="3839" max="3839" width="8.109375" style="249" customWidth="1"/>
    <col min="3840" max="3840" width="85.109375" style="249" customWidth="1"/>
    <col min="3841" max="3841" width="27.88671875" style="249" customWidth="1"/>
    <col min="3842" max="3842" width="31.44140625" style="249" customWidth="1"/>
    <col min="3843" max="3843" width="28.109375" style="249" customWidth="1"/>
    <col min="3844" max="3844" width="31.109375" style="249" customWidth="1"/>
    <col min="3845" max="3847" width="16.6640625" style="249" customWidth="1"/>
    <col min="3848" max="3848" width="17.5546875" style="249" customWidth="1"/>
    <col min="3849" max="4094" width="9.109375" style="249"/>
    <col min="4095" max="4095" width="8.109375" style="249" customWidth="1"/>
    <col min="4096" max="4096" width="85.109375" style="249" customWidth="1"/>
    <col min="4097" max="4097" width="27.88671875" style="249" customWidth="1"/>
    <col min="4098" max="4098" width="31.44140625" style="249" customWidth="1"/>
    <col min="4099" max="4099" width="28.109375" style="249" customWidth="1"/>
    <col min="4100" max="4100" width="31.109375" style="249" customWidth="1"/>
    <col min="4101" max="4103" width="16.6640625" style="249" customWidth="1"/>
    <col min="4104" max="4104" width="17.5546875" style="249" customWidth="1"/>
    <col min="4105" max="4350" width="9.109375" style="249"/>
    <col min="4351" max="4351" width="8.109375" style="249" customWidth="1"/>
    <col min="4352" max="4352" width="85.109375" style="249" customWidth="1"/>
    <col min="4353" max="4353" width="27.88671875" style="249" customWidth="1"/>
    <col min="4354" max="4354" width="31.44140625" style="249" customWidth="1"/>
    <col min="4355" max="4355" width="28.109375" style="249" customWidth="1"/>
    <col min="4356" max="4356" width="31.109375" style="249" customWidth="1"/>
    <col min="4357" max="4359" width="16.6640625" style="249" customWidth="1"/>
    <col min="4360" max="4360" width="17.5546875" style="249" customWidth="1"/>
    <col min="4361" max="4606" width="9.109375" style="249"/>
    <col min="4607" max="4607" width="8.109375" style="249" customWidth="1"/>
    <col min="4608" max="4608" width="85.109375" style="249" customWidth="1"/>
    <col min="4609" max="4609" width="27.88671875" style="249" customWidth="1"/>
    <col min="4610" max="4610" width="31.44140625" style="249" customWidth="1"/>
    <col min="4611" max="4611" width="28.109375" style="249" customWidth="1"/>
    <col min="4612" max="4612" width="31.109375" style="249" customWidth="1"/>
    <col min="4613" max="4615" width="16.6640625" style="249" customWidth="1"/>
    <col min="4616" max="4616" width="17.5546875" style="249" customWidth="1"/>
    <col min="4617" max="4862" width="9.109375" style="249"/>
    <col min="4863" max="4863" width="8.109375" style="249" customWidth="1"/>
    <col min="4864" max="4864" width="85.109375" style="249" customWidth="1"/>
    <col min="4865" max="4865" width="27.88671875" style="249" customWidth="1"/>
    <col min="4866" max="4866" width="31.44140625" style="249" customWidth="1"/>
    <col min="4867" max="4867" width="28.109375" style="249" customWidth="1"/>
    <col min="4868" max="4868" width="31.109375" style="249" customWidth="1"/>
    <col min="4869" max="4871" width="16.6640625" style="249" customWidth="1"/>
    <col min="4872" max="4872" width="17.5546875" style="249" customWidth="1"/>
    <col min="4873" max="5118" width="9.109375" style="249"/>
    <col min="5119" max="5119" width="8.109375" style="249" customWidth="1"/>
    <col min="5120" max="5120" width="85.109375" style="249" customWidth="1"/>
    <col min="5121" max="5121" width="27.88671875" style="249" customWidth="1"/>
    <col min="5122" max="5122" width="31.44140625" style="249" customWidth="1"/>
    <col min="5123" max="5123" width="28.109375" style="249" customWidth="1"/>
    <col min="5124" max="5124" width="31.109375" style="249" customWidth="1"/>
    <col min="5125" max="5127" width="16.6640625" style="249" customWidth="1"/>
    <col min="5128" max="5128" width="17.5546875" style="249" customWidth="1"/>
    <col min="5129" max="5374" width="9.109375" style="249"/>
    <col min="5375" max="5375" width="8.109375" style="249" customWidth="1"/>
    <col min="5376" max="5376" width="85.109375" style="249" customWidth="1"/>
    <col min="5377" max="5377" width="27.88671875" style="249" customWidth="1"/>
    <col min="5378" max="5378" width="31.44140625" style="249" customWidth="1"/>
    <col min="5379" max="5379" width="28.109375" style="249" customWidth="1"/>
    <col min="5380" max="5380" width="31.109375" style="249" customWidth="1"/>
    <col min="5381" max="5383" width="16.6640625" style="249" customWidth="1"/>
    <col min="5384" max="5384" width="17.5546875" style="249" customWidth="1"/>
    <col min="5385" max="5630" width="9.109375" style="249"/>
    <col min="5631" max="5631" width="8.109375" style="249" customWidth="1"/>
    <col min="5632" max="5632" width="85.109375" style="249" customWidth="1"/>
    <col min="5633" max="5633" width="27.88671875" style="249" customWidth="1"/>
    <col min="5634" max="5634" width="31.44140625" style="249" customWidth="1"/>
    <col min="5635" max="5635" width="28.109375" style="249" customWidth="1"/>
    <col min="5636" max="5636" width="31.109375" style="249" customWidth="1"/>
    <col min="5637" max="5639" width="16.6640625" style="249" customWidth="1"/>
    <col min="5640" max="5640" width="17.5546875" style="249" customWidth="1"/>
    <col min="5641" max="5886" width="9.109375" style="249"/>
    <col min="5887" max="5887" width="8.109375" style="249" customWidth="1"/>
    <col min="5888" max="5888" width="85.109375" style="249" customWidth="1"/>
    <col min="5889" max="5889" width="27.88671875" style="249" customWidth="1"/>
    <col min="5890" max="5890" width="31.44140625" style="249" customWidth="1"/>
    <col min="5891" max="5891" width="28.109375" style="249" customWidth="1"/>
    <col min="5892" max="5892" width="31.109375" style="249" customWidth="1"/>
    <col min="5893" max="5895" width="16.6640625" style="249" customWidth="1"/>
    <col min="5896" max="5896" width="17.5546875" style="249" customWidth="1"/>
    <col min="5897" max="6142" width="9.109375" style="249"/>
    <col min="6143" max="6143" width="8.109375" style="249" customWidth="1"/>
    <col min="6144" max="6144" width="85.109375" style="249" customWidth="1"/>
    <col min="6145" max="6145" width="27.88671875" style="249" customWidth="1"/>
    <col min="6146" max="6146" width="31.44140625" style="249" customWidth="1"/>
    <col min="6147" max="6147" width="28.109375" style="249" customWidth="1"/>
    <col min="6148" max="6148" width="31.109375" style="249" customWidth="1"/>
    <col min="6149" max="6151" width="16.6640625" style="249" customWidth="1"/>
    <col min="6152" max="6152" width="17.5546875" style="249" customWidth="1"/>
    <col min="6153" max="6398" width="9.109375" style="249"/>
    <col min="6399" max="6399" width="8.109375" style="249" customWidth="1"/>
    <col min="6400" max="6400" width="85.109375" style="249" customWidth="1"/>
    <col min="6401" max="6401" width="27.88671875" style="249" customWidth="1"/>
    <col min="6402" max="6402" width="31.44140625" style="249" customWidth="1"/>
    <col min="6403" max="6403" width="28.109375" style="249" customWidth="1"/>
    <col min="6404" max="6404" width="31.109375" style="249" customWidth="1"/>
    <col min="6405" max="6407" width="16.6640625" style="249" customWidth="1"/>
    <col min="6408" max="6408" width="17.5546875" style="249" customWidth="1"/>
    <col min="6409" max="6654" width="9.109375" style="249"/>
    <col min="6655" max="6655" width="8.109375" style="249" customWidth="1"/>
    <col min="6656" max="6656" width="85.109375" style="249" customWidth="1"/>
    <col min="6657" max="6657" width="27.88671875" style="249" customWidth="1"/>
    <col min="6658" max="6658" width="31.44140625" style="249" customWidth="1"/>
    <col min="6659" max="6659" width="28.109375" style="249" customWidth="1"/>
    <col min="6660" max="6660" width="31.109375" style="249" customWidth="1"/>
    <col min="6661" max="6663" width="16.6640625" style="249" customWidth="1"/>
    <col min="6664" max="6664" width="17.5546875" style="249" customWidth="1"/>
    <col min="6665" max="6910" width="9.109375" style="249"/>
    <col min="6911" max="6911" width="8.109375" style="249" customWidth="1"/>
    <col min="6912" max="6912" width="85.109375" style="249" customWidth="1"/>
    <col min="6913" max="6913" width="27.88671875" style="249" customWidth="1"/>
    <col min="6914" max="6914" width="31.44140625" style="249" customWidth="1"/>
    <col min="6915" max="6915" width="28.109375" style="249" customWidth="1"/>
    <col min="6916" max="6916" width="31.109375" style="249" customWidth="1"/>
    <col min="6917" max="6919" width="16.6640625" style="249" customWidth="1"/>
    <col min="6920" max="6920" width="17.5546875" style="249" customWidth="1"/>
    <col min="6921" max="7166" width="9.109375" style="249"/>
    <col min="7167" max="7167" width="8.109375" style="249" customWidth="1"/>
    <col min="7168" max="7168" width="85.109375" style="249" customWidth="1"/>
    <col min="7169" max="7169" width="27.88671875" style="249" customWidth="1"/>
    <col min="7170" max="7170" width="31.44140625" style="249" customWidth="1"/>
    <col min="7171" max="7171" width="28.109375" style="249" customWidth="1"/>
    <col min="7172" max="7172" width="31.109375" style="249" customWidth="1"/>
    <col min="7173" max="7175" width="16.6640625" style="249" customWidth="1"/>
    <col min="7176" max="7176" width="17.5546875" style="249" customWidth="1"/>
    <col min="7177" max="7422" width="9.109375" style="249"/>
    <col min="7423" max="7423" width="8.109375" style="249" customWidth="1"/>
    <col min="7424" max="7424" width="85.109375" style="249" customWidth="1"/>
    <col min="7425" max="7425" width="27.88671875" style="249" customWidth="1"/>
    <col min="7426" max="7426" width="31.44140625" style="249" customWidth="1"/>
    <col min="7427" max="7427" width="28.109375" style="249" customWidth="1"/>
    <col min="7428" max="7428" width="31.109375" style="249" customWidth="1"/>
    <col min="7429" max="7431" width="16.6640625" style="249" customWidth="1"/>
    <col min="7432" max="7432" width="17.5546875" style="249" customWidth="1"/>
    <col min="7433" max="7678" width="9.109375" style="249"/>
    <col min="7679" max="7679" width="8.109375" style="249" customWidth="1"/>
    <col min="7680" max="7680" width="85.109375" style="249" customWidth="1"/>
    <col min="7681" max="7681" width="27.88671875" style="249" customWidth="1"/>
    <col min="7682" max="7682" width="31.44140625" style="249" customWidth="1"/>
    <col min="7683" max="7683" width="28.109375" style="249" customWidth="1"/>
    <col min="7684" max="7684" width="31.109375" style="249" customWidth="1"/>
    <col min="7685" max="7687" width="16.6640625" style="249" customWidth="1"/>
    <col min="7688" max="7688" width="17.5546875" style="249" customWidth="1"/>
    <col min="7689" max="7934" width="9.109375" style="249"/>
    <col min="7935" max="7935" width="8.109375" style="249" customWidth="1"/>
    <col min="7936" max="7936" width="85.109375" style="249" customWidth="1"/>
    <col min="7937" max="7937" width="27.88671875" style="249" customWidth="1"/>
    <col min="7938" max="7938" width="31.44140625" style="249" customWidth="1"/>
    <col min="7939" max="7939" width="28.109375" style="249" customWidth="1"/>
    <col min="7940" max="7940" width="31.109375" style="249" customWidth="1"/>
    <col min="7941" max="7943" width="16.6640625" style="249" customWidth="1"/>
    <col min="7944" max="7944" width="17.5546875" style="249" customWidth="1"/>
    <col min="7945" max="8190" width="9.109375" style="249"/>
    <col min="8191" max="8191" width="8.109375" style="249" customWidth="1"/>
    <col min="8192" max="8192" width="85.109375" style="249" customWidth="1"/>
    <col min="8193" max="8193" width="27.88671875" style="249" customWidth="1"/>
    <col min="8194" max="8194" width="31.44140625" style="249" customWidth="1"/>
    <col min="8195" max="8195" width="28.109375" style="249" customWidth="1"/>
    <col min="8196" max="8196" width="31.109375" style="249" customWidth="1"/>
    <col min="8197" max="8199" width="16.6640625" style="249" customWidth="1"/>
    <col min="8200" max="8200" width="17.5546875" style="249" customWidth="1"/>
    <col min="8201" max="8446" width="9.109375" style="249"/>
    <col min="8447" max="8447" width="8.109375" style="249" customWidth="1"/>
    <col min="8448" max="8448" width="85.109375" style="249" customWidth="1"/>
    <col min="8449" max="8449" width="27.88671875" style="249" customWidth="1"/>
    <col min="8450" max="8450" width="31.44140625" style="249" customWidth="1"/>
    <col min="8451" max="8451" width="28.109375" style="249" customWidth="1"/>
    <col min="8452" max="8452" width="31.109375" style="249" customWidth="1"/>
    <col min="8453" max="8455" width="16.6640625" style="249" customWidth="1"/>
    <col min="8456" max="8456" width="17.5546875" style="249" customWidth="1"/>
    <col min="8457" max="8702" width="9.109375" style="249"/>
    <col min="8703" max="8703" width="8.109375" style="249" customWidth="1"/>
    <col min="8704" max="8704" width="85.109375" style="249" customWidth="1"/>
    <col min="8705" max="8705" width="27.88671875" style="249" customWidth="1"/>
    <col min="8706" max="8706" width="31.44140625" style="249" customWidth="1"/>
    <col min="8707" max="8707" width="28.109375" style="249" customWidth="1"/>
    <col min="8708" max="8708" width="31.109375" style="249" customWidth="1"/>
    <col min="8709" max="8711" width="16.6640625" style="249" customWidth="1"/>
    <col min="8712" max="8712" width="17.5546875" style="249" customWidth="1"/>
    <col min="8713" max="8958" width="9.109375" style="249"/>
    <col min="8959" max="8959" width="8.109375" style="249" customWidth="1"/>
    <col min="8960" max="8960" width="85.109375" style="249" customWidth="1"/>
    <col min="8961" max="8961" width="27.88671875" style="249" customWidth="1"/>
    <col min="8962" max="8962" width="31.44140625" style="249" customWidth="1"/>
    <col min="8963" max="8963" width="28.109375" style="249" customWidth="1"/>
    <col min="8964" max="8964" width="31.109375" style="249" customWidth="1"/>
    <col min="8965" max="8967" width="16.6640625" style="249" customWidth="1"/>
    <col min="8968" max="8968" width="17.5546875" style="249" customWidth="1"/>
    <col min="8969" max="9214" width="9.109375" style="249"/>
    <col min="9215" max="9215" width="8.109375" style="249" customWidth="1"/>
    <col min="9216" max="9216" width="85.109375" style="249" customWidth="1"/>
    <col min="9217" max="9217" width="27.88671875" style="249" customWidth="1"/>
    <col min="9218" max="9218" width="31.44140625" style="249" customWidth="1"/>
    <col min="9219" max="9219" width="28.109375" style="249" customWidth="1"/>
    <col min="9220" max="9220" width="31.109375" style="249" customWidth="1"/>
    <col min="9221" max="9223" width="16.6640625" style="249" customWidth="1"/>
    <col min="9224" max="9224" width="17.5546875" style="249" customWidth="1"/>
    <col min="9225" max="9470" width="9.109375" style="249"/>
    <col min="9471" max="9471" width="8.109375" style="249" customWidth="1"/>
    <col min="9472" max="9472" width="85.109375" style="249" customWidth="1"/>
    <col min="9473" max="9473" width="27.88671875" style="249" customWidth="1"/>
    <col min="9474" max="9474" width="31.44140625" style="249" customWidth="1"/>
    <col min="9475" max="9475" width="28.109375" style="249" customWidth="1"/>
    <col min="9476" max="9476" width="31.109375" style="249" customWidth="1"/>
    <col min="9477" max="9479" width="16.6640625" style="249" customWidth="1"/>
    <col min="9480" max="9480" width="17.5546875" style="249" customWidth="1"/>
    <col min="9481" max="9726" width="9.109375" style="249"/>
    <col min="9727" max="9727" width="8.109375" style="249" customWidth="1"/>
    <col min="9728" max="9728" width="85.109375" style="249" customWidth="1"/>
    <col min="9729" max="9729" width="27.88671875" style="249" customWidth="1"/>
    <col min="9730" max="9730" width="31.44140625" style="249" customWidth="1"/>
    <col min="9731" max="9731" width="28.109375" style="249" customWidth="1"/>
    <col min="9732" max="9732" width="31.109375" style="249" customWidth="1"/>
    <col min="9733" max="9735" width="16.6640625" style="249" customWidth="1"/>
    <col min="9736" max="9736" width="17.5546875" style="249" customWidth="1"/>
    <col min="9737" max="9982" width="9.109375" style="249"/>
    <col min="9983" max="9983" width="8.109375" style="249" customWidth="1"/>
    <col min="9984" max="9984" width="85.109375" style="249" customWidth="1"/>
    <col min="9985" max="9985" width="27.88671875" style="249" customWidth="1"/>
    <col min="9986" max="9986" width="31.44140625" style="249" customWidth="1"/>
    <col min="9987" max="9987" width="28.109375" style="249" customWidth="1"/>
    <col min="9988" max="9988" width="31.109375" style="249" customWidth="1"/>
    <col min="9989" max="9991" width="16.6640625" style="249" customWidth="1"/>
    <col min="9992" max="9992" width="17.5546875" style="249" customWidth="1"/>
    <col min="9993" max="10238" width="9.109375" style="249"/>
    <col min="10239" max="10239" width="8.109375" style="249" customWidth="1"/>
    <col min="10240" max="10240" width="85.109375" style="249" customWidth="1"/>
    <col min="10241" max="10241" width="27.88671875" style="249" customWidth="1"/>
    <col min="10242" max="10242" width="31.44140625" style="249" customWidth="1"/>
    <col min="10243" max="10243" width="28.109375" style="249" customWidth="1"/>
    <col min="10244" max="10244" width="31.109375" style="249" customWidth="1"/>
    <col min="10245" max="10247" width="16.6640625" style="249" customWidth="1"/>
    <col min="10248" max="10248" width="17.5546875" style="249" customWidth="1"/>
    <col min="10249" max="10494" width="9.109375" style="249"/>
    <col min="10495" max="10495" width="8.109375" style="249" customWidth="1"/>
    <col min="10496" max="10496" width="85.109375" style="249" customWidth="1"/>
    <col min="10497" max="10497" width="27.88671875" style="249" customWidth="1"/>
    <col min="10498" max="10498" width="31.44140625" style="249" customWidth="1"/>
    <col min="10499" max="10499" width="28.109375" style="249" customWidth="1"/>
    <col min="10500" max="10500" width="31.109375" style="249" customWidth="1"/>
    <col min="10501" max="10503" width="16.6640625" style="249" customWidth="1"/>
    <col min="10504" max="10504" width="17.5546875" style="249" customWidth="1"/>
    <col min="10505" max="10750" width="9.109375" style="249"/>
    <col min="10751" max="10751" width="8.109375" style="249" customWidth="1"/>
    <col min="10752" max="10752" width="85.109375" style="249" customWidth="1"/>
    <col min="10753" max="10753" width="27.88671875" style="249" customWidth="1"/>
    <col min="10754" max="10754" width="31.44140625" style="249" customWidth="1"/>
    <col min="10755" max="10755" width="28.109375" style="249" customWidth="1"/>
    <col min="10756" max="10756" width="31.109375" style="249" customWidth="1"/>
    <col min="10757" max="10759" width="16.6640625" style="249" customWidth="1"/>
    <col min="10760" max="10760" width="17.5546875" style="249" customWidth="1"/>
    <col min="10761" max="11006" width="9.109375" style="249"/>
    <col min="11007" max="11007" width="8.109375" style="249" customWidth="1"/>
    <col min="11008" max="11008" width="85.109375" style="249" customWidth="1"/>
    <col min="11009" max="11009" width="27.88671875" style="249" customWidth="1"/>
    <col min="11010" max="11010" width="31.44140625" style="249" customWidth="1"/>
    <col min="11011" max="11011" width="28.109375" style="249" customWidth="1"/>
    <col min="11012" max="11012" width="31.109375" style="249" customWidth="1"/>
    <col min="11013" max="11015" width="16.6640625" style="249" customWidth="1"/>
    <col min="11016" max="11016" width="17.5546875" style="249" customWidth="1"/>
    <col min="11017" max="11262" width="9.109375" style="249"/>
    <col min="11263" max="11263" width="8.109375" style="249" customWidth="1"/>
    <col min="11264" max="11264" width="85.109375" style="249" customWidth="1"/>
    <col min="11265" max="11265" width="27.88671875" style="249" customWidth="1"/>
    <col min="11266" max="11266" width="31.44140625" style="249" customWidth="1"/>
    <col min="11267" max="11267" width="28.109375" style="249" customWidth="1"/>
    <col min="11268" max="11268" width="31.109375" style="249" customWidth="1"/>
    <col min="11269" max="11271" width="16.6640625" style="249" customWidth="1"/>
    <col min="11272" max="11272" width="17.5546875" style="249" customWidth="1"/>
    <col min="11273" max="11518" width="9.109375" style="249"/>
    <col min="11519" max="11519" width="8.109375" style="249" customWidth="1"/>
    <col min="11520" max="11520" width="85.109375" style="249" customWidth="1"/>
    <col min="11521" max="11521" width="27.88671875" style="249" customWidth="1"/>
    <col min="11522" max="11522" width="31.44140625" style="249" customWidth="1"/>
    <col min="11523" max="11523" width="28.109375" style="249" customWidth="1"/>
    <col min="11524" max="11524" width="31.109375" style="249" customWidth="1"/>
    <col min="11525" max="11527" width="16.6640625" style="249" customWidth="1"/>
    <col min="11528" max="11528" width="17.5546875" style="249" customWidth="1"/>
    <col min="11529" max="11774" width="9.109375" style="249"/>
    <col min="11775" max="11775" width="8.109375" style="249" customWidth="1"/>
    <col min="11776" max="11776" width="85.109375" style="249" customWidth="1"/>
    <col min="11777" max="11777" width="27.88671875" style="249" customWidth="1"/>
    <col min="11778" max="11778" width="31.44140625" style="249" customWidth="1"/>
    <col min="11779" max="11779" width="28.109375" style="249" customWidth="1"/>
    <col min="11780" max="11780" width="31.109375" style="249" customWidth="1"/>
    <col min="11781" max="11783" width="16.6640625" style="249" customWidth="1"/>
    <col min="11784" max="11784" width="17.5546875" style="249" customWidth="1"/>
    <col min="11785" max="12030" width="9.109375" style="249"/>
    <col min="12031" max="12031" width="8.109375" style="249" customWidth="1"/>
    <col min="12032" max="12032" width="85.109375" style="249" customWidth="1"/>
    <col min="12033" max="12033" width="27.88671875" style="249" customWidth="1"/>
    <col min="12034" max="12034" width="31.44140625" style="249" customWidth="1"/>
    <col min="12035" max="12035" width="28.109375" style="249" customWidth="1"/>
    <col min="12036" max="12036" width="31.109375" style="249" customWidth="1"/>
    <col min="12037" max="12039" width="16.6640625" style="249" customWidth="1"/>
    <col min="12040" max="12040" width="17.5546875" style="249" customWidth="1"/>
    <col min="12041" max="12286" width="9.109375" style="249"/>
    <col min="12287" max="12287" width="8.109375" style="249" customWidth="1"/>
    <col min="12288" max="12288" width="85.109375" style="249" customWidth="1"/>
    <col min="12289" max="12289" width="27.88671875" style="249" customWidth="1"/>
    <col min="12290" max="12290" width="31.44140625" style="249" customWidth="1"/>
    <col min="12291" max="12291" width="28.109375" style="249" customWidth="1"/>
    <col min="12292" max="12292" width="31.109375" style="249" customWidth="1"/>
    <col min="12293" max="12295" width="16.6640625" style="249" customWidth="1"/>
    <col min="12296" max="12296" width="17.5546875" style="249" customWidth="1"/>
    <col min="12297" max="12542" width="9.109375" style="249"/>
    <col min="12543" max="12543" width="8.109375" style="249" customWidth="1"/>
    <col min="12544" max="12544" width="85.109375" style="249" customWidth="1"/>
    <col min="12545" max="12545" width="27.88671875" style="249" customWidth="1"/>
    <col min="12546" max="12546" width="31.44140625" style="249" customWidth="1"/>
    <col min="12547" max="12547" width="28.109375" style="249" customWidth="1"/>
    <col min="12548" max="12548" width="31.109375" style="249" customWidth="1"/>
    <col min="12549" max="12551" width="16.6640625" style="249" customWidth="1"/>
    <col min="12552" max="12552" width="17.5546875" style="249" customWidth="1"/>
    <col min="12553" max="12798" width="9.109375" style="249"/>
    <col min="12799" max="12799" width="8.109375" style="249" customWidth="1"/>
    <col min="12800" max="12800" width="85.109375" style="249" customWidth="1"/>
    <col min="12801" max="12801" width="27.88671875" style="249" customWidth="1"/>
    <col min="12802" max="12802" width="31.44140625" style="249" customWidth="1"/>
    <col min="12803" max="12803" width="28.109375" style="249" customWidth="1"/>
    <col min="12804" max="12804" width="31.109375" style="249" customWidth="1"/>
    <col min="12805" max="12807" width="16.6640625" style="249" customWidth="1"/>
    <col min="12808" max="12808" width="17.5546875" style="249" customWidth="1"/>
    <col min="12809" max="13054" width="9.109375" style="249"/>
    <col min="13055" max="13055" width="8.109375" style="249" customWidth="1"/>
    <col min="13056" max="13056" width="85.109375" style="249" customWidth="1"/>
    <col min="13057" max="13057" width="27.88671875" style="249" customWidth="1"/>
    <col min="13058" max="13058" width="31.44140625" style="249" customWidth="1"/>
    <col min="13059" max="13059" width="28.109375" style="249" customWidth="1"/>
    <col min="13060" max="13060" width="31.109375" style="249" customWidth="1"/>
    <col min="13061" max="13063" width="16.6640625" style="249" customWidth="1"/>
    <col min="13064" max="13064" width="17.5546875" style="249" customWidth="1"/>
    <col min="13065" max="13310" width="9.109375" style="249"/>
    <col min="13311" max="13311" width="8.109375" style="249" customWidth="1"/>
    <col min="13312" max="13312" width="85.109375" style="249" customWidth="1"/>
    <col min="13313" max="13313" width="27.88671875" style="249" customWidth="1"/>
    <col min="13314" max="13314" width="31.44140625" style="249" customWidth="1"/>
    <col min="13315" max="13315" width="28.109375" style="249" customWidth="1"/>
    <col min="13316" max="13316" width="31.109375" style="249" customWidth="1"/>
    <col min="13317" max="13319" width="16.6640625" style="249" customWidth="1"/>
    <col min="13320" max="13320" width="17.5546875" style="249" customWidth="1"/>
    <col min="13321" max="13566" width="9.109375" style="249"/>
    <col min="13567" max="13567" width="8.109375" style="249" customWidth="1"/>
    <col min="13568" max="13568" width="85.109375" style="249" customWidth="1"/>
    <col min="13569" max="13569" width="27.88671875" style="249" customWidth="1"/>
    <col min="13570" max="13570" width="31.44140625" style="249" customWidth="1"/>
    <col min="13571" max="13571" width="28.109375" style="249" customWidth="1"/>
    <col min="13572" max="13572" width="31.109375" style="249" customWidth="1"/>
    <col min="13573" max="13575" width="16.6640625" style="249" customWidth="1"/>
    <col min="13576" max="13576" width="17.5546875" style="249" customWidth="1"/>
    <col min="13577" max="13822" width="9.109375" style="249"/>
    <col min="13823" max="13823" width="8.109375" style="249" customWidth="1"/>
    <col min="13824" max="13824" width="85.109375" style="249" customWidth="1"/>
    <col min="13825" max="13825" width="27.88671875" style="249" customWidth="1"/>
    <col min="13826" max="13826" width="31.44140625" style="249" customWidth="1"/>
    <col min="13827" max="13827" width="28.109375" style="249" customWidth="1"/>
    <col min="13828" max="13828" width="31.109375" style="249" customWidth="1"/>
    <col min="13829" max="13831" width="16.6640625" style="249" customWidth="1"/>
    <col min="13832" max="13832" width="17.5546875" style="249" customWidth="1"/>
    <col min="13833" max="14078" width="9.109375" style="249"/>
    <col min="14079" max="14079" width="8.109375" style="249" customWidth="1"/>
    <col min="14080" max="14080" width="85.109375" style="249" customWidth="1"/>
    <col min="14081" max="14081" width="27.88671875" style="249" customWidth="1"/>
    <col min="14082" max="14082" width="31.44140625" style="249" customWidth="1"/>
    <col min="14083" max="14083" width="28.109375" style="249" customWidth="1"/>
    <col min="14084" max="14084" width="31.109375" style="249" customWidth="1"/>
    <col min="14085" max="14087" width="16.6640625" style="249" customWidth="1"/>
    <col min="14088" max="14088" width="17.5546875" style="249" customWidth="1"/>
    <col min="14089" max="14334" width="9.109375" style="249"/>
    <col min="14335" max="14335" width="8.109375" style="249" customWidth="1"/>
    <col min="14336" max="14336" width="85.109375" style="249" customWidth="1"/>
    <col min="14337" max="14337" width="27.88671875" style="249" customWidth="1"/>
    <col min="14338" max="14338" width="31.44140625" style="249" customWidth="1"/>
    <col min="14339" max="14339" width="28.109375" style="249" customWidth="1"/>
    <col min="14340" max="14340" width="31.109375" style="249" customWidth="1"/>
    <col min="14341" max="14343" width="16.6640625" style="249" customWidth="1"/>
    <col min="14344" max="14344" width="17.5546875" style="249" customWidth="1"/>
    <col min="14345" max="14590" width="9.109375" style="249"/>
    <col min="14591" max="14591" width="8.109375" style="249" customWidth="1"/>
    <col min="14592" max="14592" width="85.109375" style="249" customWidth="1"/>
    <col min="14593" max="14593" width="27.88671875" style="249" customWidth="1"/>
    <col min="14594" max="14594" width="31.44140625" style="249" customWidth="1"/>
    <col min="14595" max="14595" width="28.109375" style="249" customWidth="1"/>
    <col min="14596" max="14596" width="31.109375" style="249" customWidth="1"/>
    <col min="14597" max="14599" width="16.6640625" style="249" customWidth="1"/>
    <col min="14600" max="14600" width="17.5546875" style="249" customWidth="1"/>
    <col min="14601" max="14846" width="9.109375" style="249"/>
    <col min="14847" max="14847" width="8.109375" style="249" customWidth="1"/>
    <col min="14848" max="14848" width="85.109375" style="249" customWidth="1"/>
    <col min="14849" max="14849" width="27.88671875" style="249" customWidth="1"/>
    <col min="14850" max="14850" width="31.44140625" style="249" customWidth="1"/>
    <col min="14851" max="14851" width="28.109375" style="249" customWidth="1"/>
    <col min="14852" max="14852" width="31.109375" style="249" customWidth="1"/>
    <col min="14853" max="14855" width="16.6640625" style="249" customWidth="1"/>
    <col min="14856" max="14856" width="17.5546875" style="249" customWidth="1"/>
    <col min="14857" max="15102" width="9.109375" style="249"/>
    <col min="15103" max="15103" width="8.109375" style="249" customWidth="1"/>
    <col min="15104" max="15104" width="85.109375" style="249" customWidth="1"/>
    <col min="15105" max="15105" width="27.88671875" style="249" customWidth="1"/>
    <col min="15106" max="15106" width="31.44140625" style="249" customWidth="1"/>
    <col min="15107" max="15107" width="28.109375" style="249" customWidth="1"/>
    <col min="15108" max="15108" width="31.109375" style="249" customWidth="1"/>
    <col min="15109" max="15111" width="16.6640625" style="249" customWidth="1"/>
    <col min="15112" max="15112" width="17.5546875" style="249" customWidth="1"/>
    <col min="15113" max="15358" width="9.109375" style="249"/>
    <col min="15359" max="15359" width="8.109375" style="249" customWidth="1"/>
    <col min="15360" max="15360" width="85.109375" style="249" customWidth="1"/>
    <col min="15361" max="15361" width="27.88671875" style="249" customWidth="1"/>
    <col min="15362" max="15362" width="31.44140625" style="249" customWidth="1"/>
    <col min="15363" max="15363" width="28.109375" style="249" customWidth="1"/>
    <col min="15364" max="15364" width="31.109375" style="249" customWidth="1"/>
    <col min="15365" max="15367" width="16.6640625" style="249" customWidth="1"/>
    <col min="15368" max="15368" width="17.5546875" style="249" customWidth="1"/>
    <col min="15369" max="15614" width="9.109375" style="249"/>
    <col min="15615" max="15615" width="8.109375" style="249" customWidth="1"/>
    <col min="15616" max="15616" width="85.109375" style="249" customWidth="1"/>
    <col min="15617" max="15617" width="27.88671875" style="249" customWidth="1"/>
    <col min="15618" max="15618" width="31.44140625" style="249" customWidth="1"/>
    <col min="15619" max="15619" width="28.109375" style="249" customWidth="1"/>
    <col min="15620" max="15620" width="31.109375" style="249" customWidth="1"/>
    <col min="15621" max="15623" width="16.6640625" style="249" customWidth="1"/>
    <col min="15624" max="15624" width="17.5546875" style="249" customWidth="1"/>
    <col min="15625" max="15870" width="9.109375" style="249"/>
    <col min="15871" max="15871" width="8.109375" style="249" customWidth="1"/>
    <col min="15872" max="15872" width="85.109375" style="249" customWidth="1"/>
    <col min="15873" max="15873" width="27.88671875" style="249" customWidth="1"/>
    <col min="15874" max="15874" width="31.44140625" style="249" customWidth="1"/>
    <col min="15875" max="15875" width="28.109375" style="249" customWidth="1"/>
    <col min="15876" max="15876" width="31.109375" style="249" customWidth="1"/>
    <col min="15877" max="15879" width="16.6640625" style="249" customWidth="1"/>
    <col min="15880" max="15880" width="17.5546875" style="249" customWidth="1"/>
    <col min="15881" max="16126" width="9.109375" style="249"/>
    <col min="16127" max="16127" width="8.109375" style="249" customWidth="1"/>
    <col min="16128" max="16128" width="85.109375" style="249" customWidth="1"/>
    <col min="16129" max="16129" width="27.88671875" style="249" customWidth="1"/>
    <col min="16130" max="16130" width="31.44140625" style="249" customWidth="1"/>
    <col min="16131" max="16131" width="28.109375" style="249" customWidth="1"/>
    <col min="16132" max="16132" width="31.109375" style="249" customWidth="1"/>
    <col min="16133" max="16135" width="16.6640625" style="249" customWidth="1"/>
    <col min="16136" max="16136" width="17.5546875" style="249" customWidth="1"/>
    <col min="16137" max="16384" width="9.109375" style="249"/>
  </cols>
  <sheetData>
    <row r="1" spans="1:11" x14ac:dyDescent="0.35">
      <c r="D1" s="72" t="s">
        <v>436</v>
      </c>
    </row>
    <row r="3" spans="1:11" ht="20.399999999999999" customHeight="1" x14ac:dyDescent="0.3">
      <c r="A3" s="1209" t="s">
        <v>525</v>
      </c>
      <c r="B3" s="1209"/>
      <c r="C3" s="1209"/>
      <c r="D3" s="1209"/>
      <c r="E3" s="252"/>
      <c r="F3" s="252"/>
      <c r="G3" s="253"/>
      <c r="H3" s="253"/>
    </row>
    <row r="4" spans="1:11" s="13" customFormat="1" ht="27" customHeight="1" x14ac:dyDescent="0.35">
      <c r="A4" s="1261" t="s">
        <v>1145</v>
      </c>
      <c r="B4" s="1261"/>
      <c r="C4" s="1261"/>
      <c r="D4" s="1261"/>
      <c r="E4" s="1261"/>
      <c r="F4" s="1261"/>
      <c r="G4" s="1261"/>
      <c r="H4" s="1261"/>
      <c r="I4" s="1261"/>
    </row>
    <row r="5" spans="1:11" s="11" customFormat="1" ht="19.5" customHeight="1" x14ac:dyDescent="0.35">
      <c r="A5" s="731" t="s">
        <v>307</v>
      </c>
      <c r="B5" s="15"/>
      <c r="C5" s="15"/>
      <c r="D5" s="15"/>
      <c r="E5" s="15"/>
      <c r="F5" s="15"/>
      <c r="G5" s="15"/>
      <c r="H5" s="15"/>
      <c r="I5" s="10"/>
    </row>
    <row r="6" spans="1:11" s="1" customFormat="1" ht="22.5" customHeight="1" x14ac:dyDescent="0.35">
      <c r="A6" s="1184" t="s">
        <v>680</v>
      </c>
      <c r="B6" s="1184"/>
      <c r="C6" s="1184"/>
      <c r="D6" s="16"/>
      <c r="E6" s="16"/>
      <c r="F6" s="16"/>
      <c r="G6" s="16"/>
      <c r="H6" s="16"/>
      <c r="I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</row>
    <row r="8" spans="1:11" x14ac:dyDescent="0.35">
      <c r="B8" s="322"/>
    </row>
    <row r="9" spans="1:11" s="758" customFormat="1" ht="36" x14ac:dyDescent="0.35">
      <c r="A9" s="756" t="s">
        <v>282</v>
      </c>
      <c r="B9" s="756" t="s">
        <v>297</v>
      </c>
      <c r="C9" s="730" t="s">
        <v>375</v>
      </c>
      <c r="D9" s="730" t="s">
        <v>376</v>
      </c>
      <c r="E9" s="757"/>
      <c r="F9" s="757"/>
      <c r="G9" s="573"/>
      <c r="H9" s="573"/>
    </row>
    <row r="10" spans="1:11" ht="34.799999999999997" x14ac:dyDescent="0.3">
      <c r="A10" s="730">
        <v>1</v>
      </c>
      <c r="B10" s="730">
        <v>2</v>
      </c>
      <c r="C10" s="730">
        <v>5</v>
      </c>
      <c r="D10" s="730">
        <v>6</v>
      </c>
      <c r="E10" s="759" t="s">
        <v>357</v>
      </c>
      <c r="F10" s="261" t="s">
        <v>302</v>
      </c>
      <c r="G10" s="261" t="s">
        <v>550</v>
      </c>
      <c r="H10" s="261" t="s">
        <v>551</v>
      </c>
      <c r="I10" s="278"/>
      <c r="J10" s="278"/>
      <c r="K10" s="278"/>
    </row>
    <row r="11" spans="1:11" s="338" customFormat="1" ht="21.6" hidden="1" customHeight="1" x14ac:dyDescent="0.35">
      <c r="A11" s="346"/>
      <c r="B11" s="336"/>
      <c r="C11" s="292"/>
      <c r="D11" s="337"/>
      <c r="E11" s="760"/>
      <c r="F11" s="269"/>
      <c r="G11" s="269"/>
      <c r="H11" s="269"/>
    </row>
    <row r="12" spans="1:11" hidden="1" x14ac:dyDescent="0.35">
      <c r="A12" s="589"/>
      <c r="B12" s="286"/>
      <c r="C12" s="276"/>
      <c r="D12" s="273"/>
      <c r="E12" s="760"/>
      <c r="F12" s="269"/>
      <c r="G12" s="269"/>
      <c r="H12" s="269"/>
    </row>
    <row r="13" spans="1:11" hidden="1" x14ac:dyDescent="0.35">
      <c r="A13" s="589"/>
      <c r="B13" s="288"/>
      <c r="C13" s="276"/>
      <c r="D13" s="273"/>
      <c r="E13" s="760"/>
      <c r="F13" s="269"/>
      <c r="G13" s="269"/>
      <c r="H13" s="269"/>
    </row>
    <row r="14" spans="1:11" hidden="1" x14ac:dyDescent="0.35">
      <c r="A14" s="589"/>
      <c r="B14" s="270"/>
      <c r="C14" s="276"/>
      <c r="D14" s="273"/>
      <c r="E14" s="761"/>
      <c r="F14" s="269"/>
      <c r="G14" s="269"/>
      <c r="H14" s="269"/>
    </row>
    <row r="15" spans="1:11" s="338" customFormat="1" ht="39.75" hidden="1" customHeight="1" x14ac:dyDescent="0.35">
      <c r="A15" s="346"/>
      <c r="B15" s="762"/>
      <c r="C15" s="292"/>
      <c r="D15" s="337"/>
      <c r="E15" s="760"/>
      <c r="F15" s="269"/>
      <c r="G15" s="269"/>
      <c r="H15" s="269"/>
    </row>
    <row r="16" spans="1:11" hidden="1" x14ac:dyDescent="0.35">
      <c r="A16" s="589"/>
      <c r="B16" s="286"/>
      <c r="C16" s="276"/>
      <c r="D16" s="273"/>
      <c r="E16" s="761"/>
      <c r="F16" s="269"/>
      <c r="G16" s="269"/>
      <c r="H16" s="269"/>
    </row>
    <row r="17" spans="1:8" hidden="1" x14ac:dyDescent="0.35">
      <c r="A17" s="589"/>
      <c r="B17" s="286"/>
      <c r="C17" s="276"/>
      <c r="D17" s="273"/>
      <c r="E17" s="760"/>
      <c r="F17" s="269"/>
      <c r="G17" s="269"/>
      <c r="H17" s="269"/>
    </row>
    <row r="18" spans="1:8" hidden="1" x14ac:dyDescent="0.35">
      <c r="A18" s="589"/>
      <c r="B18" s="286"/>
      <c r="C18" s="276"/>
      <c r="D18" s="273"/>
      <c r="E18" s="763"/>
      <c r="F18" s="269"/>
      <c r="G18" s="269"/>
      <c r="H18" s="269"/>
    </row>
    <row r="19" spans="1:8" s="338" customFormat="1" ht="21.6" hidden="1" customHeight="1" x14ac:dyDescent="0.35">
      <c r="A19" s="346"/>
      <c r="B19" s="336"/>
      <c r="C19" s="292"/>
      <c r="D19" s="337"/>
      <c r="E19" s="761"/>
      <c r="F19" s="269"/>
      <c r="G19" s="269"/>
      <c r="H19" s="269"/>
    </row>
    <row r="20" spans="1:8" hidden="1" x14ac:dyDescent="0.35">
      <c r="A20" s="589"/>
      <c r="B20" s="286"/>
      <c r="C20" s="276"/>
      <c r="D20" s="273"/>
      <c r="E20" s="760"/>
      <c r="F20" s="269"/>
      <c r="G20" s="269"/>
      <c r="H20" s="269"/>
    </row>
    <row r="21" spans="1:8" hidden="1" x14ac:dyDescent="0.35">
      <c r="A21" s="589"/>
      <c r="B21" s="592"/>
      <c r="C21" s="276"/>
      <c r="D21" s="273"/>
      <c r="E21" s="760"/>
      <c r="F21" s="269"/>
      <c r="G21" s="269"/>
      <c r="H21" s="269"/>
    </row>
    <row r="22" spans="1:8" hidden="1" x14ac:dyDescent="0.35">
      <c r="A22" s="589"/>
      <c r="B22" s="592"/>
      <c r="C22" s="276"/>
      <c r="D22" s="273"/>
      <c r="E22" s="760"/>
      <c r="F22" s="269"/>
      <c r="G22" s="269"/>
      <c r="H22" s="269"/>
    </row>
    <row r="23" spans="1:8" hidden="1" x14ac:dyDescent="0.35">
      <c r="A23" s="589"/>
      <c r="B23" s="592"/>
      <c r="C23" s="276"/>
      <c r="D23" s="273"/>
      <c r="E23" s="760"/>
      <c r="F23" s="269"/>
      <c r="G23" s="269"/>
      <c r="H23" s="269"/>
    </row>
    <row r="24" spans="1:8" hidden="1" x14ac:dyDescent="0.35">
      <c r="A24" s="589"/>
      <c r="B24" s="592"/>
      <c r="C24" s="276"/>
      <c r="D24" s="273"/>
      <c r="E24" s="760"/>
      <c r="F24" s="269"/>
      <c r="G24" s="269"/>
      <c r="H24" s="269"/>
    </row>
    <row r="25" spans="1:8" hidden="1" x14ac:dyDescent="0.35">
      <c r="A25" s="589"/>
      <c r="B25" s="286"/>
      <c r="C25" s="276"/>
      <c r="D25" s="273"/>
      <c r="E25" s="761"/>
      <c r="F25" s="269"/>
      <c r="G25" s="269"/>
      <c r="H25" s="269"/>
    </row>
    <row r="26" spans="1:8" s="338" customFormat="1" ht="21.6" hidden="1" customHeight="1" x14ac:dyDescent="0.35">
      <c r="A26" s="346"/>
      <c r="B26" s="336"/>
      <c r="C26" s="292"/>
      <c r="D26" s="337"/>
      <c r="E26" s="760"/>
      <c r="F26" s="269"/>
      <c r="G26" s="269"/>
      <c r="H26" s="269"/>
    </row>
    <row r="27" spans="1:8" hidden="1" x14ac:dyDescent="0.35">
      <c r="A27" s="593"/>
      <c r="B27" s="286"/>
      <c r="C27" s="276"/>
      <c r="D27" s="273"/>
      <c r="E27" s="761"/>
      <c r="F27" s="269"/>
      <c r="G27" s="269"/>
      <c r="H27" s="269"/>
    </row>
    <row r="28" spans="1:8" hidden="1" x14ac:dyDescent="0.35">
      <c r="A28" s="310"/>
      <c r="B28" s="594"/>
      <c r="C28" s="276"/>
      <c r="D28" s="273"/>
      <c r="E28" s="761"/>
      <c r="F28" s="269"/>
      <c r="G28" s="269"/>
      <c r="H28" s="269"/>
    </row>
    <row r="29" spans="1:8" hidden="1" x14ac:dyDescent="0.35">
      <c r="A29" s="310"/>
      <c r="B29" s="594"/>
      <c r="C29" s="276"/>
      <c r="D29" s="273"/>
      <c r="E29" s="760"/>
      <c r="F29" s="269"/>
      <c r="G29" s="269"/>
      <c r="H29" s="269"/>
    </row>
    <row r="30" spans="1:8" hidden="1" x14ac:dyDescent="0.35">
      <c r="A30" s="310"/>
      <c r="B30" s="594"/>
      <c r="C30" s="276"/>
      <c r="D30" s="273"/>
      <c r="E30" s="760"/>
      <c r="F30" s="269"/>
      <c r="G30" s="269"/>
      <c r="H30" s="269"/>
    </row>
    <row r="31" spans="1:8" hidden="1" x14ac:dyDescent="0.35">
      <c r="A31" s="310"/>
      <c r="B31" s="594"/>
      <c r="C31" s="276"/>
      <c r="D31" s="273"/>
      <c r="E31" s="760"/>
      <c r="F31" s="269"/>
      <c r="G31" s="269"/>
      <c r="H31" s="269"/>
    </row>
    <row r="32" spans="1:8" hidden="1" x14ac:dyDescent="0.35">
      <c r="A32" s="310"/>
      <c r="B32" s="594"/>
      <c r="C32" s="276"/>
      <c r="D32" s="273"/>
      <c r="E32" s="760"/>
      <c r="F32" s="269"/>
      <c r="G32" s="269"/>
      <c r="H32" s="269"/>
    </row>
    <row r="33" spans="1:8" hidden="1" x14ac:dyDescent="0.35">
      <c r="A33" s="310"/>
      <c r="B33" s="594"/>
      <c r="C33" s="276"/>
      <c r="D33" s="273"/>
      <c r="E33" s="760"/>
      <c r="F33" s="269"/>
      <c r="G33" s="269"/>
      <c r="H33" s="269"/>
    </row>
    <row r="34" spans="1:8" hidden="1" x14ac:dyDescent="0.35">
      <c r="A34" s="310"/>
      <c r="B34" s="594"/>
      <c r="C34" s="276"/>
      <c r="D34" s="273"/>
      <c r="E34" s="760"/>
      <c r="F34" s="269"/>
      <c r="G34" s="269"/>
      <c r="H34" s="269"/>
    </row>
    <row r="35" spans="1:8" ht="90" x14ac:dyDescent="0.35">
      <c r="A35" s="310"/>
      <c r="B35" s="286" t="s">
        <v>1174</v>
      </c>
      <c r="C35" s="764">
        <v>1</v>
      </c>
      <c r="D35" s="765">
        <v>11463.92</v>
      </c>
      <c r="E35" s="760"/>
      <c r="F35" s="269"/>
      <c r="G35" s="269"/>
      <c r="H35" s="269"/>
    </row>
    <row r="36" spans="1:8" x14ac:dyDescent="0.35">
      <c r="A36" s="310"/>
      <c r="B36" s="286"/>
      <c r="C36" s="276"/>
      <c r="D36" s="273"/>
      <c r="E36" s="760"/>
      <c r="F36" s="269"/>
      <c r="G36" s="269"/>
      <c r="H36" s="269"/>
    </row>
    <row r="37" spans="1:8" x14ac:dyDescent="0.35">
      <c r="A37" s="310"/>
      <c r="B37" s="286"/>
      <c r="C37" s="276"/>
      <c r="D37" s="273"/>
      <c r="E37" s="760"/>
      <c r="F37" s="269"/>
      <c r="G37" s="269"/>
      <c r="H37" s="269"/>
    </row>
    <row r="38" spans="1:8" ht="21" customHeight="1" x14ac:dyDescent="0.3">
      <c r="A38" s="346"/>
      <c r="B38" s="336" t="s">
        <v>295</v>
      </c>
      <c r="C38" s="292" t="s">
        <v>305</v>
      </c>
      <c r="D38" s="337">
        <f>D11+D15+D19+D26+D35</f>
        <v>11463.92</v>
      </c>
      <c r="E38" s="766" t="s">
        <v>535</v>
      </c>
      <c r="F38" s="294">
        <f>SUM(F11:F37)</f>
        <v>0</v>
      </c>
      <c r="G38" s="294">
        <f>SUM(G11:G37)</f>
        <v>0</v>
      </c>
      <c r="H38" s="294">
        <f>SUM(H11:H37)</f>
        <v>0</v>
      </c>
    </row>
    <row r="39" spans="1:8" x14ac:dyDescent="0.35">
      <c r="E39" s="347"/>
      <c r="F39" s="263"/>
      <c r="G39" s="263"/>
      <c r="H39" s="263"/>
    </row>
    <row r="40" spans="1:8" x14ac:dyDescent="0.35">
      <c r="E40" s="347"/>
      <c r="F40" s="263"/>
      <c r="G40" s="263"/>
      <c r="H40" s="263"/>
    </row>
    <row r="41" spans="1:8" x14ac:dyDescent="0.35">
      <c r="A41" s="34" t="s">
        <v>671</v>
      </c>
      <c r="B41" s="35"/>
      <c r="C41" s="35"/>
      <c r="D41" s="729" t="s">
        <v>1143</v>
      </c>
      <c r="E41" s="347"/>
      <c r="F41" s="263"/>
      <c r="G41" s="263"/>
      <c r="H41" s="263"/>
    </row>
    <row r="42" spans="1:8" x14ac:dyDescent="0.35">
      <c r="A42" s="66"/>
      <c r="B42" s="66"/>
      <c r="C42" s="66"/>
      <c r="D42" s="754" t="s">
        <v>132</v>
      </c>
      <c r="E42" s="349"/>
      <c r="F42" s="263"/>
      <c r="G42" s="263"/>
      <c r="H42" s="263"/>
    </row>
    <row r="43" spans="1:8" x14ac:dyDescent="0.35">
      <c r="A43" s="63"/>
      <c r="B43" s="63"/>
      <c r="C43" s="63"/>
      <c r="D43" s="63"/>
      <c r="E43" s="347"/>
      <c r="F43" s="263"/>
      <c r="G43" s="263"/>
      <c r="H43" s="263"/>
    </row>
    <row r="44" spans="1:8" x14ac:dyDescent="0.35">
      <c r="A44" s="34" t="s">
        <v>133</v>
      </c>
      <c r="B44" s="35"/>
      <c r="C44" s="35"/>
      <c r="D44" s="729" t="s">
        <v>1144</v>
      </c>
      <c r="E44" s="349"/>
      <c r="F44" s="263"/>
      <c r="G44" s="263"/>
      <c r="H44" s="263"/>
    </row>
    <row r="45" spans="1:8" x14ac:dyDescent="0.35">
      <c r="A45" s="66"/>
      <c r="B45" s="66"/>
      <c r="C45" s="66"/>
      <c r="D45" s="754" t="s">
        <v>132</v>
      </c>
      <c r="E45" s="347"/>
      <c r="F45" s="263"/>
      <c r="G45" s="263"/>
      <c r="H45" s="263"/>
    </row>
    <row r="46" spans="1:8" x14ac:dyDescent="0.35">
      <c r="A46" s="1"/>
      <c r="B46" s="1"/>
      <c r="C46" s="1"/>
      <c r="D46" s="1"/>
      <c r="E46" s="348"/>
      <c r="F46" s="263"/>
      <c r="G46" s="263"/>
      <c r="H46" s="263"/>
    </row>
    <row r="47" spans="1:8" x14ac:dyDescent="0.35">
      <c r="E47" s="349"/>
      <c r="F47" s="263"/>
      <c r="G47" s="263"/>
      <c r="H47" s="263"/>
    </row>
    <row r="48" spans="1:8" ht="21" x14ac:dyDescent="0.4">
      <c r="B48" s="583"/>
      <c r="E48" s="347"/>
      <c r="F48" s="263"/>
      <c r="G48" s="263"/>
      <c r="H48" s="263"/>
    </row>
    <row r="49" spans="5:8" x14ac:dyDescent="0.35">
      <c r="E49" s="347"/>
      <c r="F49" s="263"/>
      <c r="G49" s="263"/>
      <c r="H49" s="263"/>
    </row>
    <row r="50" spans="5:8" x14ac:dyDescent="0.35">
      <c r="E50" s="349"/>
      <c r="F50" s="263"/>
      <c r="G50" s="263"/>
      <c r="H50" s="263"/>
    </row>
    <row r="51" spans="5:8" x14ac:dyDescent="0.35">
      <c r="E51" s="347"/>
      <c r="F51" s="263"/>
      <c r="G51" s="263"/>
      <c r="H51" s="263"/>
    </row>
    <row r="52" spans="5:8" x14ac:dyDescent="0.35">
      <c r="E52" s="349"/>
      <c r="F52" s="263"/>
      <c r="G52" s="263"/>
      <c r="H52" s="263"/>
    </row>
    <row r="53" spans="5:8" x14ac:dyDescent="0.35">
      <c r="E53" s="349"/>
      <c r="F53" s="263"/>
      <c r="G53" s="263"/>
      <c r="H53" s="263"/>
    </row>
    <row r="54" spans="5:8" x14ac:dyDescent="0.35">
      <c r="E54" s="347"/>
      <c r="F54" s="263"/>
      <c r="G54" s="263"/>
      <c r="H54" s="263"/>
    </row>
    <row r="55" spans="5:8" x14ac:dyDescent="0.35">
      <c r="E55" s="347"/>
      <c r="F55" s="263"/>
      <c r="G55" s="263"/>
      <c r="H55" s="263"/>
    </row>
    <row r="56" spans="5:8" x14ac:dyDescent="0.35">
      <c r="E56" s="347"/>
      <c r="F56" s="263"/>
      <c r="G56" s="263"/>
      <c r="H56" s="263"/>
    </row>
    <row r="57" spans="5:8" x14ac:dyDescent="0.35">
      <c r="E57" s="347"/>
      <c r="F57" s="263"/>
      <c r="G57" s="263"/>
      <c r="H57" s="263"/>
    </row>
    <row r="58" spans="5:8" x14ac:dyDescent="0.35">
      <c r="E58" s="347"/>
      <c r="F58" s="263"/>
      <c r="G58" s="263"/>
      <c r="H58" s="263"/>
    </row>
    <row r="59" spans="5:8" x14ac:dyDescent="0.35">
      <c r="E59" s="347"/>
      <c r="F59" s="263"/>
      <c r="G59" s="263"/>
      <c r="H59" s="263"/>
    </row>
    <row r="60" spans="5:8" x14ac:dyDescent="0.35">
      <c r="E60" s="347"/>
      <c r="F60" s="263"/>
      <c r="G60" s="263"/>
      <c r="H60" s="263"/>
    </row>
    <row r="61" spans="5:8" x14ac:dyDescent="0.35">
      <c r="E61" s="347"/>
      <c r="F61" s="263"/>
      <c r="G61" s="263"/>
      <c r="H61" s="263"/>
    </row>
    <row r="62" spans="5:8" x14ac:dyDescent="0.35">
      <c r="E62" s="347"/>
      <c r="F62" s="263"/>
      <c r="G62" s="263"/>
      <c r="H62" s="263"/>
    </row>
    <row r="63" spans="5:8" x14ac:dyDescent="0.35">
      <c r="E63" s="347"/>
      <c r="F63" s="263"/>
      <c r="G63" s="263"/>
      <c r="H63" s="263"/>
    </row>
    <row r="64" spans="5:8" x14ac:dyDescent="0.35">
      <c r="E64" s="347"/>
      <c r="F64" s="263"/>
      <c r="G64" s="263"/>
      <c r="H64" s="263"/>
    </row>
    <row r="65" spans="5:8" x14ac:dyDescent="0.35">
      <c r="E65" s="347"/>
      <c r="F65" s="263"/>
      <c r="G65" s="263"/>
      <c r="H65" s="263"/>
    </row>
    <row r="66" spans="5:8" x14ac:dyDescent="0.35">
      <c r="E66" s="347"/>
      <c r="F66" s="263"/>
      <c r="G66" s="263"/>
      <c r="H66" s="263"/>
    </row>
    <row r="67" spans="5:8" x14ac:dyDescent="0.35">
      <c r="E67" s="347"/>
      <c r="F67" s="263"/>
      <c r="G67" s="263"/>
      <c r="H67" s="263"/>
    </row>
    <row r="68" spans="5:8" x14ac:dyDescent="0.35">
      <c r="E68" s="347"/>
      <c r="F68" s="263"/>
      <c r="G68" s="263"/>
      <c r="H68" s="263"/>
    </row>
    <row r="69" spans="5:8" x14ac:dyDescent="0.35">
      <c r="E69" s="347"/>
      <c r="F69" s="263"/>
      <c r="G69" s="263"/>
      <c r="H69" s="263"/>
    </row>
    <row r="70" spans="5:8" x14ac:dyDescent="0.35">
      <c r="E70" s="347"/>
      <c r="F70" s="263"/>
      <c r="G70" s="263"/>
      <c r="H70" s="263"/>
    </row>
    <row r="71" spans="5:8" x14ac:dyDescent="0.35">
      <c r="E71" s="347"/>
      <c r="F71" s="263"/>
      <c r="G71" s="263"/>
      <c r="H71" s="263"/>
    </row>
    <row r="72" spans="5:8" x14ac:dyDescent="0.35">
      <c r="E72" s="347"/>
      <c r="F72" s="263"/>
      <c r="G72" s="263"/>
      <c r="H72" s="263"/>
    </row>
    <row r="73" spans="5:8" x14ac:dyDescent="0.35">
      <c r="E73" s="347"/>
      <c r="F73" s="263"/>
      <c r="G73" s="263"/>
      <c r="H73" s="263"/>
    </row>
    <row r="74" spans="5:8" x14ac:dyDescent="0.35">
      <c r="E74" s="347"/>
      <c r="F74" s="263"/>
      <c r="G74" s="263"/>
      <c r="H74" s="263"/>
    </row>
    <row r="75" spans="5:8" x14ac:dyDescent="0.35">
      <c r="E75" s="347"/>
      <c r="F75" s="263"/>
      <c r="G75" s="263"/>
      <c r="H75" s="263"/>
    </row>
    <row r="76" spans="5:8" x14ac:dyDescent="0.35">
      <c r="E76" s="347"/>
      <c r="F76" s="263"/>
      <c r="G76" s="263"/>
      <c r="H76" s="263"/>
    </row>
    <row r="77" spans="5:8" x14ac:dyDescent="0.35">
      <c r="E77" s="347"/>
      <c r="F77" s="263"/>
      <c r="G77" s="263"/>
      <c r="H77" s="263"/>
    </row>
    <row r="78" spans="5:8" x14ac:dyDescent="0.35">
      <c r="E78" s="347"/>
      <c r="F78" s="263"/>
      <c r="G78" s="263"/>
      <c r="H78" s="263"/>
    </row>
    <row r="79" spans="5:8" x14ac:dyDescent="0.35">
      <c r="E79" s="347"/>
      <c r="F79" s="263"/>
      <c r="G79" s="263"/>
      <c r="H79" s="263"/>
    </row>
    <row r="80" spans="5:8" x14ac:dyDescent="0.35">
      <c r="E80" s="347"/>
      <c r="F80" s="263"/>
      <c r="G80" s="263"/>
      <c r="H80" s="263"/>
    </row>
    <row r="81" spans="5:8" x14ac:dyDescent="0.35">
      <c r="E81" s="347"/>
      <c r="F81" s="263"/>
      <c r="G81" s="263"/>
      <c r="H81" s="263"/>
    </row>
    <row r="82" spans="5:8" x14ac:dyDescent="0.35">
      <c r="E82" s="347"/>
      <c r="F82" s="263"/>
      <c r="G82" s="263"/>
      <c r="H82" s="263"/>
    </row>
    <row r="83" spans="5:8" x14ac:dyDescent="0.35">
      <c r="E83" s="347"/>
      <c r="F83" s="263"/>
      <c r="G83" s="263"/>
      <c r="H83" s="263"/>
    </row>
    <row r="84" spans="5:8" x14ac:dyDescent="0.35">
      <c r="E84" s="347"/>
      <c r="F84" s="263"/>
      <c r="G84" s="263"/>
      <c r="H84" s="263"/>
    </row>
    <row r="85" spans="5:8" x14ac:dyDescent="0.35">
      <c r="E85" s="347"/>
      <c r="F85" s="263"/>
      <c r="G85" s="263"/>
      <c r="H85" s="263"/>
    </row>
    <row r="86" spans="5:8" x14ac:dyDescent="0.35">
      <c r="E86" s="347"/>
      <c r="F86" s="263"/>
      <c r="G86" s="263"/>
      <c r="H86" s="263"/>
    </row>
    <row r="87" spans="5:8" x14ac:dyDescent="0.35">
      <c r="E87" s="347"/>
      <c r="F87" s="263"/>
      <c r="G87" s="263"/>
      <c r="H87" s="263"/>
    </row>
    <row r="88" spans="5:8" x14ac:dyDescent="0.35">
      <c r="E88" s="347"/>
      <c r="F88" s="263"/>
      <c r="G88" s="263"/>
      <c r="H88" s="263"/>
    </row>
    <row r="89" spans="5:8" x14ac:dyDescent="0.35">
      <c r="E89" s="347"/>
      <c r="F89" s="263"/>
      <c r="G89" s="263"/>
      <c r="H89" s="263"/>
    </row>
    <row r="90" spans="5:8" x14ac:dyDescent="0.35">
      <c r="E90" s="347"/>
      <c r="F90" s="263"/>
      <c r="G90" s="263"/>
      <c r="H90" s="263"/>
    </row>
    <row r="91" spans="5:8" x14ac:dyDescent="0.35">
      <c r="E91" s="347"/>
      <c r="F91" s="263"/>
      <c r="G91" s="263"/>
      <c r="H91" s="263"/>
    </row>
    <row r="92" spans="5:8" x14ac:dyDescent="0.35">
      <c r="E92" s="347"/>
      <c r="F92" s="263"/>
      <c r="G92" s="263"/>
      <c r="H92" s="263"/>
    </row>
    <row r="93" spans="5:8" x14ac:dyDescent="0.35">
      <c r="E93" s="347"/>
      <c r="F93" s="263"/>
      <c r="G93" s="263"/>
      <c r="H93" s="263"/>
    </row>
    <row r="94" spans="5:8" x14ac:dyDescent="0.35">
      <c r="E94" s="347"/>
      <c r="F94" s="263"/>
      <c r="G94" s="263"/>
      <c r="H94" s="263"/>
    </row>
    <row r="95" spans="5:8" x14ac:dyDescent="0.35">
      <c r="E95" s="347"/>
      <c r="F95" s="263"/>
      <c r="G95" s="263"/>
      <c r="H95" s="263"/>
    </row>
    <row r="96" spans="5:8" x14ac:dyDescent="0.35">
      <c r="E96" s="347"/>
      <c r="F96" s="263"/>
      <c r="G96" s="263"/>
      <c r="H96" s="263"/>
    </row>
    <row r="97" spans="5:8" x14ac:dyDescent="0.35">
      <c r="E97" s="347"/>
      <c r="F97" s="263"/>
      <c r="G97" s="263"/>
      <c r="H97" s="263"/>
    </row>
    <row r="98" spans="5:8" x14ac:dyDescent="0.35">
      <c r="E98" s="347"/>
      <c r="F98" s="263"/>
      <c r="G98" s="263"/>
      <c r="H98" s="263"/>
    </row>
    <row r="99" spans="5:8" x14ac:dyDescent="0.35">
      <c r="E99" s="347"/>
      <c r="F99" s="263"/>
      <c r="G99" s="263"/>
      <c r="H99" s="263"/>
    </row>
    <row r="100" spans="5:8" x14ac:dyDescent="0.35">
      <c r="E100" s="347"/>
      <c r="F100" s="263"/>
      <c r="G100" s="263"/>
      <c r="H100" s="263"/>
    </row>
    <row r="101" spans="5:8" ht="17.399999999999999" x14ac:dyDescent="0.3">
      <c r="E101" s="350"/>
      <c r="F101" s="351"/>
      <c r="G101" s="351"/>
      <c r="H101" s="351"/>
    </row>
    <row r="102" spans="5:8" ht="17.399999999999999" x14ac:dyDescent="0.3">
      <c r="E102" s="352"/>
      <c r="F102" s="353"/>
      <c r="G102" s="353"/>
      <c r="H102" s="353"/>
    </row>
    <row r="103" spans="5:8" x14ac:dyDescent="0.35">
      <c r="E103" s="354"/>
      <c r="F103" s="354"/>
      <c r="G103" s="355"/>
      <c r="H103" s="355"/>
    </row>
    <row r="104" spans="5:8" x14ac:dyDescent="0.35">
      <c r="E104" s="354"/>
      <c r="F104" s="354"/>
      <c r="G104" s="355"/>
      <c r="H104" s="355"/>
    </row>
    <row r="105" spans="5:8" x14ac:dyDescent="0.3">
      <c r="E105" s="64"/>
      <c r="F105" s="64"/>
      <c r="G105" s="98"/>
      <c r="H105" s="98"/>
    </row>
    <row r="106" spans="5:8" ht="14.4" x14ac:dyDescent="0.3">
      <c r="E106" s="356"/>
      <c r="F106" s="356"/>
      <c r="G106" s="68"/>
      <c r="H106" s="68"/>
    </row>
    <row r="107" spans="5:8" ht="15.6" x14ac:dyDescent="0.3">
      <c r="E107" s="69"/>
      <c r="F107" s="69"/>
      <c r="G107" s="69"/>
      <c r="H107" s="69"/>
    </row>
    <row r="108" spans="5:8" x14ac:dyDescent="0.3">
      <c r="E108" s="64"/>
      <c r="F108" s="64"/>
      <c r="G108" s="98"/>
      <c r="H108" s="98"/>
    </row>
    <row r="109" spans="5:8" ht="14.4" x14ac:dyDescent="0.3">
      <c r="E109" s="356"/>
      <c r="F109" s="356"/>
      <c r="G109" s="68"/>
      <c r="H109" s="68"/>
    </row>
    <row r="110" spans="5:8" x14ac:dyDescent="0.35">
      <c r="E110" s="354"/>
      <c r="F110" s="354"/>
      <c r="G110" s="355"/>
      <c r="H110" s="355"/>
    </row>
    <row r="111" spans="5:8" x14ac:dyDescent="0.35">
      <c r="E111" s="354"/>
      <c r="F111" s="354"/>
      <c r="G111" s="355"/>
      <c r="H111" s="355"/>
    </row>
    <row r="112" spans="5:8" x14ac:dyDescent="0.35">
      <c r="E112" s="354"/>
      <c r="F112" s="354"/>
      <c r="G112" s="355"/>
      <c r="H112" s="355"/>
    </row>
    <row r="113" spans="5:8" x14ac:dyDescent="0.35">
      <c r="E113" s="354"/>
      <c r="F113" s="354"/>
      <c r="G113" s="355"/>
      <c r="H113" s="355"/>
    </row>
    <row r="114" spans="5:8" x14ac:dyDescent="0.35">
      <c r="E114" s="354"/>
      <c r="F114" s="354"/>
      <c r="G114" s="355"/>
      <c r="H114" s="355"/>
    </row>
    <row r="115" spans="5:8" x14ac:dyDescent="0.35">
      <c r="E115" s="354"/>
      <c r="F115" s="354"/>
      <c r="G115" s="355"/>
      <c r="H115" s="355"/>
    </row>
    <row r="116" spans="5:8" x14ac:dyDescent="0.35">
      <c r="E116" s="354"/>
      <c r="F116" s="354"/>
      <c r="G116" s="355"/>
      <c r="H116" s="355"/>
    </row>
    <row r="117" spans="5:8" x14ac:dyDescent="0.35">
      <c r="E117" s="354"/>
      <c r="F117" s="354"/>
      <c r="G117" s="355"/>
      <c r="H117" s="355"/>
    </row>
    <row r="118" spans="5:8" x14ac:dyDescent="0.35">
      <c r="E118" s="354"/>
      <c r="F118" s="354"/>
      <c r="G118" s="355"/>
      <c r="H118" s="355"/>
    </row>
    <row r="119" spans="5:8" x14ac:dyDescent="0.35">
      <c r="E119" s="354"/>
      <c r="F119" s="354"/>
      <c r="G119" s="355"/>
      <c r="H119" s="355"/>
    </row>
    <row r="120" spans="5:8" x14ac:dyDescent="0.35">
      <c r="E120" s="354"/>
      <c r="F120" s="354"/>
      <c r="G120" s="355"/>
      <c r="H120" s="355"/>
    </row>
    <row r="121" spans="5:8" x14ac:dyDescent="0.35">
      <c r="E121" s="354"/>
      <c r="F121" s="354"/>
      <c r="G121" s="355"/>
      <c r="H121" s="355"/>
    </row>
    <row r="122" spans="5:8" x14ac:dyDescent="0.35">
      <c r="E122" s="354"/>
      <c r="F122" s="354"/>
      <c r="G122" s="355"/>
      <c r="H122" s="355"/>
    </row>
    <row r="123" spans="5:8" x14ac:dyDescent="0.35">
      <c r="E123" s="354"/>
      <c r="F123" s="354"/>
      <c r="G123" s="355"/>
      <c r="H123" s="355"/>
    </row>
    <row r="124" spans="5:8" x14ac:dyDescent="0.35">
      <c r="E124" s="354"/>
      <c r="F124" s="354"/>
      <c r="G124" s="355"/>
      <c r="H124" s="355"/>
    </row>
    <row r="125" spans="5:8" x14ac:dyDescent="0.35">
      <c r="E125" s="354"/>
      <c r="F125" s="354"/>
      <c r="G125" s="355"/>
      <c r="H125" s="355"/>
    </row>
    <row r="126" spans="5:8" x14ac:dyDescent="0.35">
      <c r="E126" s="354"/>
      <c r="F126" s="354"/>
      <c r="G126" s="355"/>
      <c r="H126" s="355"/>
    </row>
    <row r="127" spans="5:8" x14ac:dyDescent="0.35">
      <c r="E127" s="354"/>
      <c r="F127" s="354"/>
      <c r="G127" s="355"/>
      <c r="H127" s="355"/>
    </row>
    <row r="128" spans="5:8" x14ac:dyDescent="0.35">
      <c r="E128" s="354"/>
      <c r="F128" s="354"/>
      <c r="G128" s="355"/>
      <c r="H128" s="355"/>
    </row>
    <row r="129" spans="5:8" x14ac:dyDescent="0.35">
      <c r="E129" s="354"/>
      <c r="F129" s="354"/>
      <c r="G129" s="355"/>
      <c r="H129" s="355"/>
    </row>
    <row r="130" spans="5:8" x14ac:dyDescent="0.35">
      <c r="E130" s="354"/>
      <c r="F130" s="354"/>
      <c r="G130" s="355"/>
      <c r="H130" s="355"/>
    </row>
    <row r="131" spans="5:8" x14ac:dyDescent="0.35">
      <c r="E131" s="354"/>
      <c r="F131" s="354"/>
      <c r="G131" s="355"/>
      <c r="H131" s="355"/>
    </row>
    <row r="132" spans="5:8" x14ac:dyDescent="0.35">
      <c r="E132" s="354"/>
      <c r="F132" s="354"/>
      <c r="G132" s="355"/>
      <c r="H132" s="355"/>
    </row>
    <row r="133" spans="5:8" x14ac:dyDescent="0.35">
      <c r="E133" s="354"/>
      <c r="F133" s="354"/>
      <c r="G133" s="355"/>
      <c r="H133" s="355"/>
    </row>
    <row r="134" spans="5:8" x14ac:dyDescent="0.35">
      <c r="E134" s="354"/>
      <c r="F134" s="354"/>
      <c r="G134" s="355"/>
      <c r="H134" s="355"/>
    </row>
    <row r="135" spans="5:8" x14ac:dyDescent="0.35">
      <c r="E135" s="354"/>
      <c r="F135" s="354"/>
      <c r="G135" s="355"/>
      <c r="H135" s="355"/>
    </row>
    <row r="136" spans="5:8" x14ac:dyDescent="0.35">
      <c r="E136" s="354"/>
      <c r="F136" s="354"/>
      <c r="G136" s="355"/>
      <c r="H136" s="355"/>
    </row>
    <row r="137" spans="5:8" x14ac:dyDescent="0.35">
      <c r="E137" s="354"/>
      <c r="F137" s="354"/>
      <c r="G137" s="355"/>
      <c r="H137" s="355"/>
    </row>
    <row r="138" spans="5:8" x14ac:dyDescent="0.35">
      <c r="E138" s="354"/>
      <c r="F138" s="354"/>
      <c r="G138" s="355"/>
      <c r="H138" s="355"/>
    </row>
    <row r="139" spans="5:8" x14ac:dyDescent="0.35">
      <c r="E139" s="354"/>
      <c r="F139" s="354"/>
      <c r="G139" s="355"/>
      <c r="H139" s="355"/>
    </row>
    <row r="140" spans="5:8" x14ac:dyDescent="0.35">
      <c r="E140" s="354"/>
      <c r="F140" s="354"/>
      <c r="G140" s="355"/>
      <c r="H140" s="355"/>
    </row>
    <row r="141" spans="5:8" x14ac:dyDescent="0.35">
      <c r="E141" s="354"/>
      <c r="F141" s="354"/>
      <c r="G141" s="355"/>
      <c r="H141" s="355"/>
    </row>
    <row r="142" spans="5:8" x14ac:dyDescent="0.35">
      <c r="E142" s="354"/>
      <c r="F142" s="354"/>
      <c r="G142" s="355"/>
      <c r="H142" s="355"/>
    </row>
    <row r="143" spans="5:8" x14ac:dyDescent="0.35">
      <c r="E143" s="354"/>
      <c r="F143" s="354"/>
      <c r="G143" s="355"/>
      <c r="H143" s="355"/>
    </row>
    <row r="144" spans="5:8" x14ac:dyDescent="0.35">
      <c r="E144" s="354"/>
      <c r="F144" s="354"/>
      <c r="G144" s="355"/>
      <c r="H144" s="355"/>
    </row>
    <row r="145" spans="5:8" x14ac:dyDescent="0.35">
      <c r="E145" s="354"/>
      <c r="F145" s="354"/>
      <c r="G145" s="355"/>
      <c r="H145" s="355"/>
    </row>
    <row r="146" spans="5:8" x14ac:dyDescent="0.35">
      <c r="E146" s="354"/>
      <c r="F146" s="354"/>
      <c r="G146" s="355"/>
      <c r="H146" s="355"/>
    </row>
    <row r="147" spans="5:8" x14ac:dyDescent="0.35">
      <c r="E147" s="354"/>
      <c r="F147" s="354"/>
      <c r="G147" s="355"/>
      <c r="H147" s="355"/>
    </row>
    <row r="148" spans="5:8" x14ac:dyDescent="0.35">
      <c r="E148" s="354"/>
      <c r="F148" s="354"/>
      <c r="G148" s="355"/>
      <c r="H148" s="355"/>
    </row>
    <row r="149" spans="5:8" x14ac:dyDescent="0.35">
      <c r="E149" s="354"/>
      <c r="F149" s="354"/>
      <c r="G149" s="355"/>
      <c r="H149" s="355"/>
    </row>
    <row r="150" spans="5:8" x14ac:dyDescent="0.35">
      <c r="E150" s="354"/>
      <c r="F150" s="354"/>
      <c r="G150" s="355"/>
      <c r="H150" s="355"/>
    </row>
    <row r="151" spans="5:8" x14ac:dyDescent="0.35">
      <c r="E151" s="354"/>
      <c r="F151" s="354"/>
      <c r="G151" s="355"/>
      <c r="H151" s="355"/>
    </row>
    <row r="152" spans="5:8" x14ac:dyDescent="0.35">
      <c r="E152" s="354"/>
      <c r="F152" s="354"/>
      <c r="G152" s="355"/>
      <c r="H152" s="355"/>
    </row>
    <row r="153" spans="5:8" x14ac:dyDescent="0.35">
      <c r="E153" s="354"/>
      <c r="F153" s="354"/>
      <c r="G153" s="355"/>
      <c r="H153" s="355"/>
    </row>
    <row r="154" spans="5:8" x14ac:dyDescent="0.35">
      <c r="E154" s="354"/>
      <c r="F154" s="354"/>
      <c r="G154" s="355"/>
      <c r="H154" s="355"/>
    </row>
    <row r="155" spans="5:8" x14ac:dyDescent="0.35">
      <c r="E155" s="354"/>
      <c r="F155" s="354"/>
      <c r="G155" s="355"/>
      <c r="H155" s="355"/>
    </row>
    <row r="156" spans="5:8" x14ac:dyDescent="0.35">
      <c r="E156" s="354"/>
      <c r="F156" s="354"/>
      <c r="G156" s="355"/>
      <c r="H156" s="355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6">
    <tabColor rgb="FFFCFC2C"/>
    <pageSetUpPr fitToPage="1"/>
  </sheetPr>
  <dimension ref="A1:K156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3" width="16.6640625" style="249" customWidth="1"/>
    <col min="4" max="4" width="31.109375" style="249" customWidth="1"/>
    <col min="5" max="5" width="26.88671875" style="250" customWidth="1"/>
    <col min="6" max="6" width="23.109375" style="250" customWidth="1"/>
    <col min="7" max="7" width="23.109375" style="92" customWidth="1"/>
    <col min="8" max="8" width="34.5546875" style="92" customWidth="1"/>
    <col min="9" max="254" width="9.109375" style="249"/>
    <col min="255" max="255" width="8.109375" style="249" customWidth="1"/>
    <col min="256" max="256" width="85.109375" style="249" customWidth="1"/>
    <col min="257" max="257" width="27.88671875" style="249" customWidth="1"/>
    <col min="258" max="258" width="31.44140625" style="249" customWidth="1"/>
    <col min="259" max="259" width="28.109375" style="249" customWidth="1"/>
    <col min="260" max="260" width="31.109375" style="249" customWidth="1"/>
    <col min="261" max="263" width="16.6640625" style="249" customWidth="1"/>
    <col min="264" max="264" width="17.5546875" style="249" customWidth="1"/>
    <col min="265" max="510" width="9.109375" style="249"/>
    <col min="511" max="511" width="8.109375" style="249" customWidth="1"/>
    <col min="512" max="512" width="85.109375" style="249" customWidth="1"/>
    <col min="513" max="513" width="27.88671875" style="249" customWidth="1"/>
    <col min="514" max="514" width="31.44140625" style="249" customWidth="1"/>
    <col min="515" max="515" width="28.109375" style="249" customWidth="1"/>
    <col min="516" max="516" width="31.109375" style="249" customWidth="1"/>
    <col min="517" max="519" width="16.6640625" style="249" customWidth="1"/>
    <col min="520" max="520" width="17.5546875" style="249" customWidth="1"/>
    <col min="521" max="766" width="9.109375" style="249"/>
    <col min="767" max="767" width="8.109375" style="249" customWidth="1"/>
    <col min="768" max="768" width="85.109375" style="249" customWidth="1"/>
    <col min="769" max="769" width="27.88671875" style="249" customWidth="1"/>
    <col min="770" max="770" width="31.44140625" style="249" customWidth="1"/>
    <col min="771" max="771" width="28.109375" style="249" customWidth="1"/>
    <col min="772" max="772" width="31.109375" style="249" customWidth="1"/>
    <col min="773" max="775" width="16.6640625" style="249" customWidth="1"/>
    <col min="776" max="776" width="17.5546875" style="249" customWidth="1"/>
    <col min="777" max="1022" width="9.109375" style="249"/>
    <col min="1023" max="1023" width="8.109375" style="249" customWidth="1"/>
    <col min="1024" max="1024" width="85.109375" style="249" customWidth="1"/>
    <col min="1025" max="1025" width="27.88671875" style="249" customWidth="1"/>
    <col min="1026" max="1026" width="31.44140625" style="249" customWidth="1"/>
    <col min="1027" max="1027" width="28.109375" style="249" customWidth="1"/>
    <col min="1028" max="1028" width="31.109375" style="249" customWidth="1"/>
    <col min="1029" max="1031" width="16.6640625" style="249" customWidth="1"/>
    <col min="1032" max="1032" width="17.5546875" style="249" customWidth="1"/>
    <col min="1033" max="1278" width="9.109375" style="249"/>
    <col min="1279" max="1279" width="8.109375" style="249" customWidth="1"/>
    <col min="1280" max="1280" width="85.109375" style="249" customWidth="1"/>
    <col min="1281" max="1281" width="27.88671875" style="249" customWidth="1"/>
    <col min="1282" max="1282" width="31.44140625" style="249" customWidth="1"/>
    <col min="1283" max="1283" width="28.109375" style="249" customWidth="1"/>
    <col min="1284" max="1284" width="31.109375" style="249" customWidth="1"/>
    <col min="1285" max="1287" width="16.6640625" style="249" customWidth="1"/>
    <col min="1288" max="1288" width="17.5546875" style="249" customWidth="1"/>
    <col min="1289" max="1534" width="9.109375" style="249"/>
    <col min="1535" max="1535" width="8.109375" style="249" customWidth="1"/>
    <col min="1536" max="1536" width="85.109375" style="249" customWidth="1"/>
    <col min="1537" max="1537" width="27.88671875" style="249" customWidth="1"/>
    <col min="1538" max="1538" width="31.44140625" style="249" customWidth="1"/>
    <col min="1539" max="1539" width="28.109375" style="249" customWidth="1"/>
    <col min="1540" max="1540" width="31.109375" style="249" customWidth="1"/>
    <col min="1541" max="1543" width="16.6640625" style="249" customWidth="1"/>
    <col min="1544" max="1544" width="17.5546875" style="249" customWidth="1"/>
    <col min="1545" max="1790" width="9.109375" style="249"/>
    <col min="1791" max="1791" width="8.109375" style="249" customWidth="1"/>
    <col min="1792" max="1792" width="85.109375" style="249" customWidth="1"/>
    <col min="1793" max="1793" width="27.88671875" style="249" customWidth="1"/>
    <col min="1794" max="1794" width="31.44140625" style="249" customWidth="1"/>
    <col min="1795" max="1795" width="28.109375" style="249" customWidth="1"/>
    <col min="1796" max="1796" width="31.109375" style="249" customWidth="1"/>
    <col min="1797" max="1799" width="16.6640625" style="249" customWidth="1"/>
    <col min="1800" max="1800" width="17.5546875" style="249" customWidth="1"/>
    <col min="1801" max="2046" width="9.109375" style="249"/>
    <col min="2047" max="2047" width="8.109375" style="249" customWidth="1"/>
    <col min="2048" max="2048" width="85.109375" style="249" customWidth="1"/>
    <col min="2049" max="2049" width="27.88671875" style="249" customWidth="1"/>
    <col min="2050" max="2050" width="31.44140625" style="249" customWidth="1"/>
    <col min="2051" max="2051" width="28.109375" style="249" customWidth="1"/>
    <col min="2052" max="2052" width="31.109375" style="249" customWidth="1"/>
    <col min="2053" max="2055" width="16.6640625" style="249" customWidth="1"/>
    <col min="2056" max="2056" width="17.5546875" style="249" customWidth="1"/>
    <col min="2057" max="2302" width="9.109375" style="249"/>
    <col min="2303" max="2303" width="8.109375" style="249" customWidth="1"/>
    <col min="2304" max="2304" width="85.109375" style="249" customWidth="1"/>
    <col min="2305" max="2305" width="27.88671875" style="249" customWidth="1"/>
    <col min="2306" max="2306" width="31.44140625" style="249" customWidth="1"/>
    <col min="2307" max="2307" width="28.109375" style="249" customWidth="1"/>
    <col min="2308" max="2308" width="31.109375" style="249" customWidth="1"/>
    <col min="2309" max="2311" width="16.6640625" style="249" customWidth="1"/>
    <col min="2312" max="2312" width="17.5546875" style="249" customWidth="1"/>
    <col min="2313" max="2558" width="9.109375" style="249"/>
    <col min="2559" max="2559" width="8.109375" style="249" customWidth="1"/>
    <col min="2560" max="2560" width="85.109375" style="249" customWidth="1"/>
    <col min="2561" max="2561" width="27.88671875" style="249" customWidth="1"/>
    <col min="2562" max="2562" width="31.44140625" style="249" customWidth="1"/>
    <col min="2563" max="2563" width="28.109375" style="249" customWidth="1"/>
    <col min="2564" max="2564" width="31.109375" style="249" customWidth="1"/>
    <col min="2565" max="2567" width="16.6640625" style="249" customWidth="1"/>
    <col min="2568" max="2568" width="17.5546875" style="249" customWidth="1"/>
    <col min="2569" max="2814" width="9.109375" style="249"/>
    <col min="2815" max="2815" width="8.109375" style="249" customWidth="1"/>
    <col min="2816" max="2816" width="85.109375" style="249" customWidth="1"/>
    <col min="2817" max="2817" width="27.88671875" style="249" customWidth="1"/>
    <col min="2818" max="2818" width="31.44140625" style="249" customWidth="1"/>
    <col min="2819" max="2819" width="28.109375" style="249" customWidth="1"/>
    <col min="2820" max="2820" width="31.109375" style="249" customWidth="1"/>
    <col min="2821" max="2823" width="16.6640625" style="249" customWidth="1"/>
    <col min="2824" max="2824" width="17.5546875" style="249" customWidth="1"/>
    <col min="2825" max="3070" width="9.109375" style="249"/>
    <col min="3071" max="3071" width="8.109375" style="249" customWidth="1"/>
    <col min="3072" max="3072" width="85.109375" style="249" customWidth="1"/>
    <col min="3073" max="3073" width="27.88671875" style="249" customWidth="1"/>
    <col min="3074" max="3074" width="31.44140625" style="249" customWidth="1"/>
    <col min="3075" max="3075" width="28.109375" style="249" customWidth="1"/>
    <col min="3076" max="3076" width="31.109375" style="249" customWidth="1"/>
    <col min="3077" max="3079" width="16.6640625" style="249" customWidth="1"/>
    <col min="3080" max="3080" width="17.5546875" style="249" customWidth="1"/>
    <col min="3081" max="3326" width="9.109375" style="249"/>
    <col min="3327" max="3327" width="8.109375" style="249" customWidth="1"/>
    <col min="3328" max="3328" width="85.109375" style="249" customWidth="1"/>
    <col min="3329" max="3329" width="27.88671875" style="249" customWidth="1"/>
    <col min="3330" max="3330" width="31.44140625" style="249" customWidth="1"/>
    <col min="3331" max="3331" width="28.109375" style="249" customWidth="1"/>
    <col min="3332" max="3332" width="31.109375" style="249" customWidth="1"/>
    <col min="3333" max="3335" width="16.6640625" style="249" customWidth="1"/>
    <col min="3336" max="3336" width="17.5546875" style="249" customWidth="1"/>
    <col min="3337" max="3582" width="9.109375" style="249"/>
    <col min="3583" max="3583" width="8.109375" style="249" customWidth="1"/>
    <col min="3584" max="3584" width="85.109375" style="249" customWidth="1"/>
    <col min="3585" max="3585" width="27.88671875" style="249" customWidth="1"/>
    <col min="3586" max="3586" width="31.44140625" style="249" customWidth="1"/>
    <col min="3587" max="3587" width="28.109375" style="249" customWidth="1"/>
    <col min="3588" max="3588" width="31.109375" style="249" customWidth="1"/>
    <col min="3589" max="3591" width="16.6640625" style="249" customWidth="1"/>
    <col min="3592" max="3592" width="17.5546875" style="249" customWidth="1"/>
    <col min="3593" max="3838" width="9.109375" style="249"/>
    <col min="3839" max="3839" width="8.109375" style="249" customWidth="1"/>
    <col min="3840" max="3840" width="85.109375" style="249" customWidth="1"/>
    <col min="3841" max="3841" width="27.88671875" style="249" customWidth="1"/>
    <col min="3842" max="3842" width="31.44140625" style="249" customWidth="1"/>
    <col min="3843" max="3843" width="28.109375" style="249" customWidth="1"/>
    <col min="3844" max="3844" width="31.109375" style="249" customWidth="1"/>
    <col min="3845" max="3847" width="16.6640625" style="249" customWidth="1"/>
    <col min="3848" max="3848" width="17.5546875" style="249" customWidth="1"/>
    <col min="3849" max="4094" width="9.109375" style="249"/>
    <col min="4095" max="4095" width="8.109375" style="249" customWidth="1"/>
    <col min="4096" max="4096" width="85.109375" style="249" customWidth="1"/>
    <col min="4097" max="4097" width="27.88671875" style="249" customWidth="1"/>
    <col min="4098" max="4098" width="31.44140625" style="249" customWidth="1"/>
    <col min="4099" max="4099" width="28.109375" style="249" customWidth="1"/>
    <col min="4100" max="4100" width="31.109375" style="249" customWidth="1"/>
    <col min="4101" max="4103" width="16.6640625" style="249" customWidth="1"/>
    <col min="4104" max="4104" width="17.5546875" style="249" customWidth="1"/>
    <col min="4105" max="4350" width="9.109375" style="249"/>
    <col min="4351" max="4351" width="8.109375" style="249" customWidth="1"/>
    <col min="4352" max="4352" width="85.109375" style="249" customWidth="1"/>
    <col min="4353" max="4353" width="27.88671875" style="249" customWidth="1"/>
    <col min="4354" max="4354" width="31.44140625" style="249" customWidth="1"/>
    <col min="4355" max="4355" width="28.109375" style="249" customWidth="1"/>
    <col min="4356" max="4356" width="31.109375" style="249" customWidth="1"/>
    <col min="4357" max="4359" width="16.6640625" style="249" customWidth="1"/>
    <col min="4360" max="4360" width="17.5546875" style="249" customWidth="1"/>
    <col min="4361" max="4606" width="9.109375" style="249"/>
    <col min="4607" max="4607" width="8.109375" style="249" customWidth="1"/>
    <col min="4608" max="4608" width="85.109375" style="249" customWidth="1"/>
    <col min="4609" max="4609" width="27.88671875" style="249" customWidth="1"/>
    <col min="4610" max="4610" width="31.44140625" style="249" customWidth="1"/>
    <col min="4611" max="4611" width="28.109375" style="249" customWidth="1"/>
    <col min="4612" max="4612" width="31.109375" style="249" customWidth="1"/>
    <col min="4613" max="4615" width="16.6640625" style="249" customWidth="1"/>
    <col min="4616" max="4616" width="17.5546875" style="249" customWidth="1"/>
    <col min="4617" max="4862" width="9.109375" style="249"/>
    <col min="4863" max="4863" width="8.109375" style="249" customWidth="1"/>
    <col min="4864" max="4864" width="85.109375" style="249" customWidth="1"/>
    <col min="4865" max="4865" width="27.88671875" style="249" customWidth="1"/>
    <col min="4866" max="4866" width="31.44140625" style="249" customWidth="1"/>
    <col min="4867" max="4867" width="28.109375" style="249" customWidth="1"/>
    <col min="4868" max="4868" width="31.109375" style="249" customWidth="1"/>
    <col min="4869" max="4871" width="16.6640625" style="249" customWidth="1"/>
    <col min="4872" max="4872" width="17.5546875" style="249" customWidth="1"/>
    <col min="4873" max="5118" width="9.109375" style="249"/>
    <col min="5119" max="5119" width="8.109375" style="249" customWidth="1"/>
    <col min="5120" max="5120" width="85.109375" style="249" customWidth="1"/>
    <col min="5121" max="5121" width="27.88671875" style="249" customWidth="1"/>
    <col min="5122" max="5122" width="31.44140625" style="249" customWidth="1"/>
    <col min="5123" max="5123" width="28.109375" style="249" customWidth="1"/>
    <col min="5124" max="5124" width="31.109375" style="249" customWidth="1"/>
    <col min="5125" max="5127" width="16.6640625" style="249" customWidth="1"/>
    <col min="5128" max="5128" width="17.5546875" style="249" customWidth="1"/>
    <col min="5129" max="5374" width="9.109375" style="249"/>
    <col min="5375" max="5375" width="8.109375" style="249" customWidth="1"/>
    <col min="5376" max="5376" width="85.109375" style="249" customWidth="1"/>
    <col min="5377" max="5377" width="27.88671875" style="249" customWidth="1"/>
    <col min="5378" max="5378" width="31.44140625" style="249" customWidth="1"/>
    <col min="5379" max="5379" width="28.109375" style="249" customWidth="1"/>
    <col min="5380" max="5380" width="31.109375" style="249" customWidth="1"/>
    <col min="5381" max="5383" width="16.6640625" style="249" customWidth="1"/>
    <col min="5384" max="5384" width="17.5546875" style="249" customWidth="1"/>
    <col min="5385" max="5630" width="9.109375" style="249"/>
    <col min="5631" max="5631" width="8.109375" style="249" customWidth="1"/>
    <col min="5632" max="5632" width="85.109375" style="249" customWidth="1"/>
    <col min="5633" max="5633" width="27.88671875" style="249" customWidth="1"/>
    <col min="5634" max="5634" width="31.44140625" style="249" customWidth="1"/>
    <col min="5635" max="5635" width="28.109375" style="249" customWidth="1"/>
    <col min="5636" max="5636" width="31.109375" style="249" customWidth="1"/>
    <col min="5637" max="5639" width="16.6640625" style="249" customWidth="1"/>
    <col min="5640" max="5640" width="17.5546875" style="249" customWidth="1"/>
    <col min="5641" max="5886" width="9.109375" style="249"/>
    <col min="5887" max="5887" width="8.109375" style="249" customWidth="1"/>
    <col min="5888" max="5888" width="85.109375" style="249" customWidth="1"/>
    <col min="5889" max="5889" width="27.88671875" style="249" customWidth="1"/>
    <col min="5890" max="5890" width="31.44140625" style="249" customWidth="1"/>
    <col min="5891" max="5891" width="28.109375" style="249" customWidth="1"/>
    <col min="5892" max="5892" width="31.109375" style="249" customWidth="1"/>
    <col min="5893" max="5895" width="16.6640625" style="249" customWidth="1"/>
    <col min="5896" max="5896" width="17.5546875" style="249" customWidth="1"/>
    <col min="5897" max="6142" width="9.109375" style="249"/>
    <col min="6143" max="6143" width="8.109375" style="249" customWidth="1"/>
    <col min="6144" max="6144" width="85.109375" style="249" customWidth="1"/>
    <col min="6145" max="6145" width="27.88671875" style="249" customWidth="1"/>
    <col min="6146" max="6146" width="31.44140625" style="249" customWidth="1"/>
    <col min="6147" max="6147" width="28.109375" style="249" customWidth="1"/>
    <col min="6148" max="6148" width="31.109375" style="249" customWidth="1"/>
    <col min="6149" max="6151" width="16.6640625" style="249" customWidth="1"/>
    <col min="6152" max="6152" width="17.5546875" style="249" customWidth="1"/>
    <col min="6153" max="6398" width="9.109375" style="249"/>
    <col min="6399" max="6399" width="8.109375" style="249" customWidth="1"/>
    <col min="6400" max="6400" width="85.109375" style="249" customWidth="1"/>
    <col min="6401" max="6401" width="27.88671875" style="249" customWidth="1"/>
    <col min="6402" max="6402" width="31.44140625" style="249" customWidth="1"/>
    <col min="6403" max="6403" width="28.109375" style="249" customWidth="1"/>
    <col min="6404" max="6404" width="31.109375" style="249" customWidth="1"/>
    <col min="6405" max="6407" width="16.6640625" style="249" customWidth="1"/>
    <col min="6408" max="6408" width="17.5546875" style="249" customWidth="1"/>
    <col min="6409" max="6654" width="9.109375" style="249"/>
    <col min="6655" max="6655" width="8.109375" style="249" customWidth="1"/>
    <col min="6656" max="6656" width="85.109375" style="249" customWidth="1"/>
    <col min="6657" max="6657" width="27.88671875" style="249" customWidth="1"/>
    <col min="6658" max="6658" width="31.44140625" style="249" customWidth="1"/>
    <col min="6659" max="6659" width="28.109375" style="249" customWidth="1"/>
    <col min="6660" max="6660" width="31.109375" style="249" customWidth="1"/>
    <col min="6661" max="6663" width="16.6640625" style="249" customWidth="1"/>
    <col min="6664" max="6664" width="17.5546875" style="249" customWidth="1"/>
    <col min="6665" max="6910" width="9.109375" style="249"/>
    <col min="6911" max="6911" width="8.109375" style="249" customWidth="1"/>
    <col min="6912" max="6912" width="85.109375" style="249" customWidth="1"/>
    <col min="6913" max="6913" width="27.88671875" style="249" customWidth="1"/>
    <col min="6914" max="6914" width="31.44140625" style="249" customWidth="1"/>
    <col min="6915" max="6915" width="28.109375" style="249" customWidth="1"/>
    <col min="6916" max="6916" width="31.109375" style="249" customWidth="1"/>
    <col min="6917" max="6919" width="16.6640625" style="249" customWidth="1"/>
    <col min="6920" max="6920" width="17.5546875" style="249" customWidth="1"/>
    <col min="6921" max="7166" width="9.109375" style="249"/>
    <col min="7167" max="7167" width="8.109375" style="249" customWidth="1"/>
    <col min="7168" max="7168" width="85.109375" style="249" customWidth="1"/>
    <col min="7169" max="7169" width="27.88671875" style="249" customWidth="1"/>
    <col min="7170" max="7170" width="31.44140625" style="249" customWidth="1"/>
    <col min="7171" max="7171" width="28.109375" style="249" customWidth="1"/>
    <col min="7172" max="7172" width="31.109375" style="249" customWidth="1"/>
    <col min="7173" max="7175" width="16.6640625" style="249" customWidth="1"/>
    <col min="7176" max="7176" width="17.5546875" style="249" customWidth="1"/>
    <col min="7177" max="7422" width="9.109375" style="249"/>
    <col min="7423" max="7423" width="8.109375" style="249" customWidth="1"/>
    <col min="7424" max="7424" width="85.109375" style="249" customWidth="1"/>
    <col min="7425" max="7425" width="27.88671875" style="249" customWidth="1"/>
    <col min="7426" max="7426" width="31.44140625" style="249" customWidth="1"/>
    <col min="7427" max="7427" width="28.109375" style="249" customWidth="1"/>
    <col min="7428" max="7428" width="31.109375" style="249" customWidth="1"/>
    <col min="7429" max="7431" width="16.6640625" style="249" customWidth="1"/>
    <col min="7432" max="7432" width="17.5546875" style="249" customWidth="1"/>
    <col min="7433" max="7678" width="9.109375" style="249"/>
    <col min="7679" max="7679" width="8.109375" style="249" customWidth="1"/>
    <col min="7680" max="7680" width="85.109375" style="249" customWidth="1"/>
    <col min="7681" max="7681" width="27.88671875" style="249" customWidth="1"/>
    <col min="7682" max="7682" width="31.44140625" style="249" customWidth="1"/>
    <col min="7683" max="7683" width="28.109375" style="249" customWidth="1"/>
    <col min="7684" max="7684" width="31.109375" style="249" customWidth="1"/>
    <col min="7685" max="7687" width="16.6640625" style="249" customWidth="1"/>
    <col min="7688" max="7688" width="17.5546875" style="249" customWidth="1"/>
    <col min="7689" max="7934" width="9.109375" style="249"/>
    <col min="7935" max="7935" width="8.109375" style="249" customWidth="1"/>
    <col min="7936" max="7936" width="85.109375" style="249" customWidth="1"/>
    <col min="7937" max="7937" width="27.88671875" style="249" customWidth="1"/>
    <col min="7938" max="7938" width="31.44140625" style="249" customWidth="1"/>
    <col min="7939" max="7939" width="28.109375" style="249" customWidth="1"/>
    <col min="7940" max="7940" width="31.109375" style="249" customWidth="1"/>
    <col min="7941" max="7943" width="16.6640625" style="249" customWidth="1"/>
    <col min="7944" max="7944" width="17.5546875" style="249" customWidth="1"/>
    <col min="7945" max="8190" width="9.109375" style="249"/>
    <col min="8191" max="8191" width="8.109375" style="249" customWidth="1"/>
    <col min="8192" max="8192" width="85.109375" style="249" customWidth="1"/>
    <col min="8193" max="8193" width="27.88671875" style="249" customWidth="1"/>
    <col min="8194" max="8194" width="31.44140625" style="249" customWidth="1"/>
    <col min="8195" max="8195" width="28.109375" style="249" customWidth="1"/>
    <col min="8196" max="8196" width="31.109375" style="249" customWidth="1"/>
    <col min="8197" max="8199" width="16.6640625" style="249" customWidth="1"/>
    <col min="8200" max="8200" width="17.5546875" style="249" customWidth="1"/>
    <col min="8201" max="8446" width="9.109375" style="249"/>
    <col min="8447" max="8447" width="8.109375" style="249" customWidth="1"/>
    <col min="8448" max="8448" width="85.109375" style="249" customWidth="1"/>
    <col min="8449" max="8449" width="27.88671875" style="249" customWidth="1"/>
    <col min="8450" max="8450" width="31.44140625" style="249" customWidth="1"/>
    <col min="8451" max="8451" width="28.109375" style="249" customWidth="1"/>
    <col min="8452" max="8452" width="31.109375" style="249" customWidth="1"/>
    <col min="8453" max="8455" width="16.6640625" style="249" customWidth="1"/>
    <col min="8456" max="8456" width="17.5546875" style="249" customWidth="1"/>
    <col min="8457" max="8702" width="9.109375" style="249"/>
    <col min="8703" max="8703" width="8.109375" style="249" customWidth="1"/>
    <col min="8704" max="8704" width="85.109375" style="249" customWidth="1"/>
    <col min="8705" max="8705" width="27.88671875" style="249" customWidth="1"/>
    <col min="8706" max="8706" width="31.44140625" style="249" customWidth="1"/>
    <col min="8707" max="8707" width="28.109375" style="249" customWidth="1"/>
    <col min="8708" max="8708" width="31.109375" style="249" customWidth="1"/>
    <col min="8709" max="8711" width="16.6640625" style="249" customWidth="1"/>
    <col min="8712" max="8712" width="17.5546875" style="249" customWidth="1"/>
    <col min="8713" max="8958" width="9.109375" style="249"/>
    <col min="8959" max="8959" width="8.109375" style="249" customWidth="1"/>
    <col min="8960" max="8960" width="85.109375" style="249" customWidth="1"/>
    <col min="8961" max="8961" width="27.88671875" style="249" customWidth="1"/>
    <col min="8962" max="8962" width="31.44140625" style="249" customWidth="1"/>
    <col min="8963" max="8963" width="28.109375" style="249" customWidth="1"/>
    <col min="8964" max="8964" width="31.109375" style="249" customWidth="1"/>
    <col min="8965" max="8967" width="16.6640625" style="249" customWidth="1"/>
    <col min="8968" max="8968" width="17.5546875" style="249" customWidth="1"/>
    <col min="8969" max="9214" width="9.109375" style="249"/>
    <col min="9215" max="9215" width="8.109375" style="249" customWidth="1"/>
    <col min="9216" max="9216" width="85.109375" style="249" customWidth="1"/>
    <col min="9217" max="9217" width="27.88671875" style="249" customWidth="1"/>
    <col min="9218" max="9218" width="31.44140625" style="249" customWidth="1"/>
    <col min="9219" max="9219" width="28.109375" style="249" customWidth="1"/>
    <col min="9220" max="9220" width="31.109375" style="249" customWidth="1"/>
    <col min="9221" max="9223" width="16.6640625" style="249" customWidth="1"/>
    <col min="9224" max="9224" width="17.5546875" style="249" customWidth="1"/>
    <col min="9225" max="9470" width="9.109375" style="249"/>
    <col min="9471" max="9471" width="8.109375" style="249" customWidth="1"/>
    <col min="9472" max="9472" width="85.109375" style="249" customWidth="1"/>
    <col min="9473" max="9473" width="27.88671875" style="249" customWidth="1"/>
    <col min="9474" max="9474" width="31.44140625" style="249" customWidth="1"/>
    <col min="9475" max="9475" width="28.109375" style="249" customWidth="1"/>
    <col min="9476" max="9476" width="31.109375" style="249" customWidth="1"/>
    <col min="9477" max="9479" width="16.6640625" style="249" customWidth="1"/>
    <col min="9480" max="9480" width="17.5546875" style="249" customWidth="1"/>
    <col min="9481" max="9726" width="9.109375" style="249"/>
    <col min="9727" max="9727" width="8.109375" style="249" customWidth="1"/>
    <col min="9728" max="9728" width="85.109375" style="249" customWidth="1"/>
    <col min="9729" max="9729" width="27.88671875" style="249" customWidth="1"/>
    <col min="9730" max="9730" width="31.44140625" style="249" customWidth="1"/>
    <col min="9731" max="9731" width="28.109375" style="249" customWidth="1"/>
    <col min="9732" max="9732" width="31.109375" style="249" customWidth="1"/>
    <col min="9733" max="9735" width="16.6640625" style="249" customWidth="1"/>
    <col min="9736" max="9736" width="17.5546875" style="249" customWidth="1"/>
    <col min="9737" max="9982" width="9.109375" style="249"/>
    <col min="9983" max="9983" width="8.109375" style="249" customWidth="1"/>
    <col min="9984" max="9984" width="85.109375" style="249" customWidth="1"/>
    <col min="9985" max="9985" width="27.88671875" style="249" customWidth="1"/>
    <col min="9986" max="9986" width="31.44140625" style="249" customWidth="1"/>
    <col min="9987" max="9987" width="28.109375" style="249" customWidth="1"/>
    <col min="9988" max="9988" width="31.109375" style="249" customWidth="1"/>
    <col min="9989" max="9991" width="16.6640625" style="249" customWidth="1"/>
    <col min="9992" max="9992" width="17.5546875" style="249" customWidth="1"/>
    <col min="9993" max="10238" width="9.109375" style="249"/>
    <col min="10239" max="10239" width="8.109375" style="249" customWidth="1"/>
    <col min="10240" max="10240" width="85.109375" style="249" customWidth="1"/>
    <col min="10241" max="10241" width="27.88671875" style="249" customWidth="1"/>
    <col min="10242" max="10242" width="31.44140625" style="249" customWidth="1"/>
    <col min="10243" max="10243" width="28.109375" style="249" customWidth="1"/>
    <col min="10244" max="10244" width="31.109375" style="249" customWidth="1"/>
    <col min="10245" max="10247" width="16.6640625" style="249" customWidth="1"/>
    <col min="10248" max="10248" width="17.5546875" style="249" customWidth="1"/>
    <col min="10249" max="10494" width="9.109375" style="249"/>
    <col min="10495" max="10495" width="8.109375" style="249" customWidth="1"/>
    <col min="10496" max="10496" width="85.109375" style="249" customWidth="1"/>
    <col min="10497" max="10497" width="27.88671875" style="249" customWidth="1"/>
    <col min="10498" max="10498" width="31.44140625" style="249" customWidth="1"/>
    <col min="10499" max="10499" width="28.109375" style="249" customWidth="1"/>
    <col min="10500" max="10500" width="31.109375" style="249" customWidth="1"/>
    <col min="10501" max="10503" width="16.6640625" style="249" customWidth="1"/>
    <col min="10504" max="10504" width="17.5546875" style="249" customWidth="1"/>
    <col min="10505" max="10750" width="9.109375" style="249"/>
    <col min="10751" max="10751" width="8.109375" style="249" customWidth="1"/>
    <col min="10752" max="10752" width="85.109375" style="249" customWidth="1"/>
    <col min="10753" max="10753" width="27.88671875" style="249" customWidth="1"/>
    <col min="10754" max="10754" width="31.44140625" style="249" customWidth="1"/>
    <col min="10755" max="10755" width="28.109375" style="249" customWidth="1"/>
    <col min="10756" max="10756" width="31.109375" style="249" customWidth="1"/>
    <col min="10757" max="10759" width="16.6640625" style="249" customWidth="1"/>
    <col min="10760" max="10760" width="17.5546875" style="249" customWidth="1"/>
    <col min="10761" max="11006" width="9.109375" style="249"/>
    <col min="11007" max="11007" width="8.109375" style="249" customWidth="1"/>
    <col min="11008" max="11008" width="85.109375" style="249" customWidth="1"/>
    <col min="11009" max="11009" width="27.88671875" style="249" customWidth="1"/>
    <col min="11010" max="11010" width="31.44140625" style="249" customWidth="1"/>
    <col min="11011" max="11011" width="28.109375" style="249" customWidth="1"/>
    <col min="11012" max="11012" width="31.109375" style="249" customWidth="1"/>
    <col min="11013" max="11015" width="16.6640625" style="249" customWidth="1"/>
    <col min="11016" max="11016" width="17.5546875" style="249" customWidth="1"/>
    <col min="11017" max="11262" width="9.109375" style="249"/>
    <col min="11263" max="11263" width="8.109375" style="249" customWidth="1"/>
    <col min="11264" max="11264" width="85.109375" style="249" customWidth="1"/>
    <col min="11265" max="11265" width="27.88671875" style="249" customWidth="1"/>
    <col min="11266" max="11266" width="31.44140625" style="249" customWidth="1"/>
    <col min="11267" max="11267" width="28.109375" style="249" customWidth="1"/>
    <col min="11268" max="11268" width="31.109375" style="249" customWidth="1"/>
    <col min="11269" max="11271" width="16.6640625" style="249" customWidth="1"/>
    <col min="11272" max="11272" width="17.5546875" style="249" customWidth="1"/>
    <col min="11273" max="11518" width="9.109375" style="249"/>
    <col min="11519" max="11519" width="8.109375" style="249" customWidth="1"/>
    <col min="11520" max="11520" width="85.109375" style="249" customWidth="1"/>
    <col min="11521" max="11521" width="27.88671875" style="249" customWidth="1"/>
    <col min="11522" max="11522" width="31.44140625" style="249" customWidth="1"/>
    <col min="11523" max="11523" width="28.109375" style="249" customWidth="1"/>
    <col min="11524" max="11524" width="31.109375" style="249" customWidth="1"/>
    <col min="11525" max="11527" width="16.6640625" style="249" customWidth="1"/>
    <col min="11528" max="11528" width="17.5546875" style="249" customWidth="1"/>
    <col min="11529" max="11774" width="9.109375" style="249"/>
    <col min="11775" max="11775" width="8.109375" style="249" customWidth="1"/>
    <col min="11776" max="11776" width="85.109375" style="249" customWidth="1"/>
    <col min="11777" max="11777" width="27.88671875" style="249" customWidth="1"/>
    <col min="11778" max="11778" width="31.44140625" style="249" customWidth="1"/>
    <col min="11779" max="11779" width="28.109375" style="249" customWidth="1"/>
    <col min="11780" max="11780" width="31.109375" style="249" customWidth="1"/>
    <col min="11781" max="11783" width="16.6640625" style="249" customWidth="1"/>
    <col min="11784" max="11784" width="17.5546875" style="249" customWidth="1"/>
    <col min="11785" max="12030" width="9.109375" style="249"/>
    <col min="12031" max="12031" width="8.109375" style="249" customWidth="1"/>
    <col min="12032" max="12032" width="85.109375" style="249" customWidth="1"/>
    <col min="12033" max="12033" width="27.88671875" style="249" customWidth="1"/>
    <col min="12034" max="12034" width="31.44140625" style="249" customWidth="1"/>
    <col min="12035" max="12035" width="28.109375" style="249" customWidth="1"/>
    <col min="12036" max="12036" width="31.109375" style="249" customWidth="1"/>
    <col min="12037" max="12039" width="16.6640625" style="249" customWidth="1"/>
    <col min="12040" max="12040" width="17.5546875" style="249" customWidth="1"/>
    <col min="12041" max="12286" width="9.109375" style="249"/>
    <col min="12287" max="12287" width="8.109375" style="249" customWidth="1"/>
    <col min="12288" max="12288" width="85.109375" style="249" customWidth="1"/>
    <col min="12289" max="12289" width="27.88671875" style="249" customWidth="1"/>
    <col min="12290" max="12290" width="31.44140625" style="249" customWidth="1"/>
    <col min="12291" max="12291" width="28.109375" style="249" customWidth="1"/>
    <col min="12292" max="12292" width="31.109375" style="249" customWidth="1"/>
    <col min="12293" max="12295" width="16.6640625" style="249" customWidth="1"/>
    <col min="12296" max="12296" width="17.5546875" style="249" customWidth="1"/>
    <col min="12297" max="12542" width="9.109375" style="249"/>
    <col min="12543" max="12543" width="8.109375" style="249" customWidth="1"/>
    <col min="12544" max="12544" width="85.109375" style="249" customWidth="1"/>
    <col min="12545" max="12545" width="27.88671875" style="249" customWidth="1"/>
    <col min="12546" max="12546" width="31.44140625" style="249" customWidth="1"/>
    <col min="12547" max="12547" width="28.109375" style="249" customWidth="1"/>
    <col min="12548" max="12548" width="31.109375" style="249" customWidth="1"/>
    <col min="12549" max="12551" width="16.6640625" style="249" customWidth="1"/>
    <col min="12552" max="12552" width="17.5546875" style="249" customWidth="1"/>
    <col min="12553" max="12798" width="9.109375" style="249"/>
    <col min="12799" max="12799" width="8.109375" style="249" customWidth="1"/>
    <col min="12800" max="12800" width="85.109375" style="249" customWidth="1"/>
    <col min="12801" max="12801" width="27.88671875" style="249" customWidth="1"/>
    <col min="12802" max="12802" width="31.44140625" style="249" customWidth="1"/>
    <col min="12803" max="12803" width="28.109375" style="249" customWidth="1"/>
    <col min="12804" max="12804" width="31.109375" style="249" customWidth="1"/>
    <col min="12805" max="12807" width="16.6640625" style="249" customWidth="1"/>
    <col min="12808" max="12808" width="17.5546875" style="249" customWidth="1"/>
    <col min="12809" max="13054" width="9.109375" style="249"/>
    <col min="13055" max="13055" width="8.109375" style="249" customWidth="1"/>
    <col min="13056" max="13056" width="85.109375" style="249" customWidth="1"/>
    <col min="13057" max="13057" width="27.88671875" style="249" customWidth="1"/>
    <col min="13058" max="13058" width="31.44140625" style="249" customWidth="1"/>
    <col min="13059" max="13059" width="28.109375" style="249" customWidth="1"/>
    <col min="13060" max="13060" width="31.109375" style="249" customWidth="1"/>
    <col min="13061" max="13063" width="16.6640625" style="249" customWidth="1"/>
    <col min="13064" max="13064" width="17.5546875" style="249" customWidth="1"/>
    <col min="13065" max="13310" width="9.109375" style="249"/>
    <col min="13311" max="13311" width="8.109375" style="249" customWidth="1"/>
    <col min="13312" max="13312" width="85.109375" style="249" customWidth="1"/>
    <col min="13313" max="13313" width="27.88671875" style="249" customWidth="1"/>
    <col min="13314" max="13314" width="31.44140625" style="249" customWidth="1"/>
    <col min="13315" max="13315" width="28.109375" style="249" customWidth="1"/>
    <col min="13316" max="13316" width="31.109375" style="249" customWidth="1"/>
    <col min="13317" max="13319" width="16.6640625" style="249" customWidth="1"/>
    <col min="13320" max="13320" width="17.5546875" style="249" customWidth="1"/>
    <col min="13321" max="13566" width="9.109375" style="249"/>
    <col min="13567" max="13567" width="8.109375" style="249" customWidth="1"/>
    <col min="13568" max="13568" width="85.109375" style="249" customWidth="1"/>
    <col min="13569" max="13569" width="27.88671875" style="249" customWidth="1"/>
    <col min="13570" max="13570" width="31.44140625" style="249" customWidth="1"/>
    <col min="13571" max="13571" width="28.109375" style="249" customWidth="1"/>
    <col min="13572" max="13572" width="31.109375" style="249" customWidth="1"/>
    <col min="13573" max="13575" width="16.6640625" style="249" customWidth="1"/>
    <col min="13576" max="13576" width="17.5546875" style="249" customWidth="1"/>
    <col min="13577" max="13822" width="9.109375" style="249"/>
    <col min="13823" max="13823" width="8.109375" style="249" customWidth="1"/>
    <col min="13824" max="13824" width="85.109375" style="249" customWidth="1"/>
    <col min="13825" max="13825" width="27.88671875" style="249" customWidth="1"/>
    <col min="13826" max="13826" width="31.44140625" style="249" customWidth="1"/>
    <col min="13827" max="13827" width="28.109375" style="249" customWidth="1"/>
    <col min="13828" max="13828" width="31.109375" style="249" customWidth="1"/>
    <col min="13829" max="13831" width="16.6640625" style="249" customWidth="1"/>
    <col min="13832" max="13832" width="17.5546875" style="249" customWidth="1"/>
    <col min="13833" max="14078" width="9.109375" style="249"/>
    <col min="14079" max="14079" width="8.109375" style="249" customWidth="1"/>
    <col min="14080" max="14080" width="85.109375" style="249" customWidth="1"/>
    <col min="14081" max="14081" width="27.88671875" style="249" customWidth="1"/>
    <col min="14082" max="14082" width="31.44140625" style="249" customWidth="1"/>
    <col min="14083" max="14083" width="28.109375" style="249" customWidth="1"/>
    <col min="14084" max="14084" width="31.109375" style="249" customWidth="1"/>
    <col min="14085" max="14087" width="16.6640625" style="249" customWidth="1"/>
    <col min="14088" max="14088" width="17.5546875" style="249" customWidth="1"/>
    <col min="14089" max="14334" width="9.109375" style="249"/>
    <col min="14335" max="14335" width="8.109375" style="249" customWidth="1"/>
    <col min="14336" max="14336" width="85.109375" style="249" customWidth="1"/>
    <col min="14337" max="14337" width="27.88671875" style="249" customWidth="1"/>
    <col min="14338" max="14338" width="31.44140625" style="249" customWidth="1"/>
    <col min="14339" max="14339" width="28.109375" style="249" customWidth="1"/>
    <col min="14340" max="14340" width="31.109375" style="249" customWidth="1"/>
    <col min="14341" max="14343" width="16.6640625" style="249" customWidth="1"/>
    <col min="14344" max="14344" width="17.5546875" style="249" customWidth="1"/>
    <col min="14345" max="14590" width="9.109375" style="249"/>
    <col min="14591" max="14591" width="8.109375" style="249" customWidth="1"/>
    <col min="14592" max="14592" width="85.109375" style="249" customWidth="1"/>
    <col min="14593" max="14593" width="27.88671875" style="249" customWidth="1"/>
    <col min="14594" max="14594" width="31.44140625" style="249" customWidth="1"/>
    <col min="14595" max="14595" width="28.109375" style="249" customWidth="1"/>
    <col min="14596" max="14596" width="31.109375" style="249" customWidth="1"/>
    <col min="14597" max="14599" width="16.6640625" style="249" customWidth="1"/>
    <col min="14600" max="14600" width="17.5546875" style="249" customWidth="1"/>
    <col min="14601" max="14846" width="9.109375" style="249"/>
    <col min="14847" max="14847" width="8.109375" style="249" customWidth="1"/>
    <col min="14848" max="14848" width="85.109375" style="249" customWidth="1"/>
    <col min="14849" max="14849" width="27.88671875" style="249" customWidth="1"/>
    <col min="14850" max="14850" width="31.44140625" style="249" customWidth="1"/>
    <col min="14851" max="14851" width="28.109375" style="249" customWidth="1"/>
    <col min="14852" max="14852" width="31.109375" style="249" customWidth="1"/>
    <col min="14853" max="14855" width="16.6640625" style="249" customWidth="1"/>
    <col min="14856" max="14856" width="17.5546875" style="249" customWidth="1"/>
    <col min="14857" max="15102" width="9.109375" style="249"/>
    <col min="15103" max="15103" width="8.109375" style="249" customWidth="1"/>
    <col min="15104" max="15104" width="85.109375" style="249" customWidth="1"/>
    <col min="15105" max="15105" width="27.88671875" style="249" customWidth="1"/>
    <col min="15106" max="15106" width="31.44140625" style="249" customWidth="1"/>
    <col min="15107" max="15107" width="28.109375" style="249" customWidth="1"/>
    <col min="15108" max="15108" width="31.109375" style="249" customWidth="1"/>
    <col min="15109" max="15111" width="16.6640625" style="249" customWidth="1"/>
    <col min="15112" max="15112" width="17.5546875" style="249" customWidth="1"/>
    <col min="15113" max="15358" width="9.109375" style="249"/>
    <col min="15359" max="15359" width="8.109375" style="249" customWidth="1"/>
    <col min="15360" max="15360" width="85.109375" style="249" customWidth="1"/>
    <col min="15361" max="15361" width="27.88671875" style="249" customWidth="1"/>
    <col min="15362" max="15362" width="31.44140625" style="249" customWidth="1"/>
    <col min="15363" max="15363" width="28.109375" style="249" customWidth="1"/>
    <col min="15364" max="15364" width="31.109375" style="249" customWidth="1"/>
    <col min="15365" max="15367" width="16.6640625" style="249" customWidth="1"/>
    <col min="15368" max="15368" width="17.5546875" style="249" customWidth="1"/>
    <col min="15369" max="15614" width="9.109375" style="249"/>
    <col min="15615" max="15615" width="8.109375" style="249" customWidth="1"/>
    <col min="15616" max="15616" width="85.109375" style="249" customWidth="1"/>
    <col min="15617" max="15617" width="27.88671875" style="249" customWidth="1"/>
    <col min="15618" max="15618" width="31.44140625" style="249" customWidth="1"/>
    <col min="15619" max="15619" width="28.109375" style="249" customWidth="1"/>
    <col min="15620" max="15620" width="31.109375" style="249" customWidth="1"/>
    <col min="15621" max="15623" width="16.6640625" style="249" customWidth="1"/>
    <col min="15624" max="15624" width="17.5546875" style="249" customWidth="1"/>
    <col min="15625" max="15870" width="9.109375" style="249"/>
    <col min="15871" max="15871" width="8.109375" style="249" customWidth="1"/>
    <col min="15872" max="15872" width="85.109375" style="249" customWidth="1"/>
    <col min="15873" max="15873" width="27.88671875" style="249" customWidth="1"/>
    <col min="15874" max="15874" width="31.44140625" style="249" customWidth="1"/>
    <col min="15875" max="15875" width="28.109375" style="249" customWidth="1"/>
    <col min="15876" max="15876" width="31.109375" style="249" customWidth="1"/>
    <col min="15877" max="15879" width="16.6640625" style="249" customWidth="1"/>
    <col min="15880" max="15880" width="17.5546875" style="249" customWidth="1"/>
    <col min="15881" max="16126" width="9.109375" style="249"/>
    <col min="16127" max="16127" width="8.109375" style="249" customWidth="1"/>
    <col min="16128" max="16128" width="85.109375" style="249" customWidth="1"/>
    <col min="16129" max="16129" width="27.88671875" style="249" customWidth="1"/>
    <col min="16130" max="16130" width="31.44140625" style="249" customWidth="1"/>
    <col min="16131" max="16131" width="28.109375" style="249" customWidth="1"/>
    <col min="16132" max="16132" width="31.109375" style="249" customWidth="1"/>
    <col min="16133" max="16135" width="16.6640625" style="249" customWidth="1"/>
    <col min="16136" max="16136" width="17.5546875" style="249" customWidth="1"/>
    <col min="16137" max="16384" width="9.109375" style="249"/>
  </cols>
  <sheetData>
    <row r="1" spans="1:11" x14ac:dyDescent="0.35">
      <c r="D1" s="72" t="s">
        <v>436</v>
      </c>
    </row>
    <row r="3" spans="1:11" ht="20.399999999999999" customHeight="1" x14ac:dyDescent="0.3">
      <c r="A3" s="1209" t="s">
        <v>1023</v>
      </c>
      <c r="B3" s="1209"/>
      <c r="C3" s="1209"/>
      <c r="D3" s="1209"/>
      <c r="E3" s="252"/>
      <c r="F3" s="252"/>
      <c r="G3" s="253"/>
      <c r="H3" s="253"/>
    </row>
    <row r="4" spans="1:11" s="13" customFormat="1" ht="27" customHeight="1" x14ac:dyDescent="0.35">
      <c r="A4" s="1261" t="s">
        <v>1145</v>
      </c>
      <c r="B4" s="1261"/>
      <c r="C4" s="1261"/>
      <c r="D4" s="1261"/>
      <c r="E4" s="1261"/>
      <c r="F4" s="1261"/>
      <c r="G4" s="1261"/>
      <c r="H4" s="1261"/>
      <c r="I4" s="1261"/>
    </row>
    <row r="5" spans="1:11" s="11" customFormat="1" ht="19.5" customHeight="1" x14ac:dyDescent="0.35">
      <c r="A5" s="731" t="s">
        <v>307</v>
      </c>
      <c r="B5" s="15"/>
      <c r="C5" s="15"/>
      <c r="D5" s="15"/>
      <c r="E5" s="15"/>
      <c r="F5" s="15"/>
      <c r="G5" s="15"/>
      <c r="H5" s="15"/>
      <c r="I5" s="10"/>
    </row>
    <row r="6" spans="1:11" s="1" customFormat="1" ht="22.5" customHeight="1" x14ac:dyDescent="0.35">
      <c r="A6" s="1184" t="s">
        <v>680</v>
      </c>
      <c r="B6" s="1184"/>
      <c r="C6" s="1184"/>
      <c r="D6" s="16"/>
      <c r="E6" s="16"/>
      <c r="F6" s="16"/>
      <c r="G6" s="16"/>
      <c r="H6" s="16"/>
      <c r="I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</row>
    <row r="8" spans="1:11" x14ac:dyDescent="0.35">
      <c r="B8" s="322"/>
    </row>
    <row r="9" spans="1:11" s="758" customFormat="1" ht="36" x14ac:dyDescent="0.35">
      <c r="A9" s="756" t="s">
        <v>282</v>
      </c>
      <c r="B9" s="756" t="s">
        <v>297</v>
      </c>
      <c r="C9" s="730" t="s">
        <v>375</v>
      </c>
      <c r="D9" s="730" t="s">
        <v>376</v>
      </c>
      <c r="E9" s="757"/>
      <c r="F9" s="757"/>
      <c r="G9" s="573"/>
      <c r="H9" s="573"/>
    </row>
    <row r="10" spans="1:11" ht="34.799999999999997" x14ac:dyDescent="0.3">
      <c r="A10" s="730">
        <v>1</v>
      </c>
      <c r="B10" s="730">
        <v>2</v>
      </c>
      <c r="C10" s="730">
        <v>5</v>
      </c>
      <c r="D10" s="730">
        <v>6</v>
      </c>
      <c r="E10" s="759" t="s">
        <v>357</v>
      </c>
      <c r="F10" s="261" t="s">
        <v>302</v>
      </c>
      <c r="G10" s="261" t="s">
        <v>550</v>
      </c>
      <c r="H10" s="261" t="s">
        <v>551</v>
      </c>
      <c r="I10" s="278"/>
      <c r="J10" s="278"/>
      <c r="K10" s="278"/>
    </row>
    <row r="11" spans="1:11" s="338" customFormat="1" ht="21.6" hidden="1" customHeight="1" x14ac:dyDescent="0.35">
      <c r="A11" s="346"/>
      <c r="B11" s="336"/>
      <c r="C11" s="292"/>
      <c r="D11" s="337"/>
      <c r="E11" s="760"/>
      <c r="F11" s="269"/>
      <c r="G11" s="269"/>
      <c r="H11" s="269"/>
    </row>
    <row r="12" spans="1:11" hidden="1" x14ac:dyDescent="0.35">
      <c r="A12" s="589"/>
      <c r="B12" s="286"/>
      <c r="C12" s="276"/>
      <c r="D12" s="273"/>
      <c r="E12" s="760"/>
      <c r="F12" s="269"/>
      <c r="G12" s="269"/>
      <c r="H12" s="269"/>
    </row>
    <row r="13" spans="1:11" hidden="1" x14ac:dyDescent="0.35">
      <c r="A13" s="589"/>
      <c r="B13" s="288"/>
      <c r="C13" s="276"/>
      <c r="D13" s="273"/>
      <c r="E13" s="760"/>
      <c r="F13" s="269"/>
      <c r="G13" s="269"/>
      <c r="H13" s="269"/>
    </row>
    <row r="14" spans="1:11" hidden="1" x14ac:dyDescent="0.35">
      <c r="A14" s="589"/>
      <c r="B14" s="270"/>
      <c r="C14" s="276"/>
      <c r="D14" s="273"/>
      <c r="E14" s="761"/>
      <c r="F14" s="269"/>
      <c r="G14" s="269"/>
      <c r="H14" s="269"/>
    </row>
    <row r="15" spans="1:11" s="338" customFormat="1" ht="39.75" hidden="1" customHeight="1" x14ac:dyDescent="0.35">
      <c r="A15" s="346"/>
      <c r="B15" s="762"/>
      <c r="C15" s="292"/>
      <c r="D15" s="337"/>
      <c r="E15" s="760"/>
      <c r="F15" s="269"/>
      <c r="G15" s="269"/>
      <c r="H15" s="269"/>
    </row>
    <row r="16" spans="1:11" hidden="1" x14ac:dyDescent="0.35">
      <c r="A16" s="589"/>
      <c r="B16" s="286"/>
      <c r="C16" s="276"/>
      <c r="D16" s="273"/>
      <c r="E16" s="761"/>
      <c r="F16" s="269"/>
      <c r="G16" s="269"/>
      <c r="H16" s="269"/>
    </row>
    <row r="17" spans="1:8" hidden="1" x14ac:dyDescent="0.35">
      <c r="A17" s="589"/>
      <c r="B17" s="286"/>
      <c r="C17" s="276"/>
      <c r="D17" s="273"/>
      <c r="E17" s="760"/>
      <c r="F17" s="269"/>
      <c r="G17" s="269"/>
      <c r="H17" s="269"/>
    </row>
    <row r="18" spans="1:8" hidden="1" x14ac:dyDescent="0.35">
      <c r="A18" s="589"/>
      <c r="B18" s="286"/>
      <c r="C18" s="276"/>
      <c r="D18" s="273"/>
      <c r="E18" s="763"/>
      <c r="F18" s="269"/>
      <c r="G18" s="269"/>
      <c r="H18" s="269"/>
    </row>
    <row r="19" spans="1:8" s="338" customFormat="1" ht="21.6" hidden="1" customHeight="1" x14ac:dyDescent="0.35">
      <c r="A19" s="346"/>
      <c r="B19" s="336"/>
      <c r="C19" s="292"/>
      <c r="D19" s="337"/>
      <c r="E19" s="761"/>
      <c r="F19" s="269"/>
      <c r="G19" s="269"/>
      <c r="H19" s="269"/>
    </row>
    <row r="20" spans="1:8" hidden="1" x14ac:dyDescent="0.35">
      <c r="A20" s="589"/>
      <c r="B20" s="286"/>
      <c r="C20" s="276"/>
      <c r="D20" s="273"/>
      <c r="E20" s="760"/>
      <c r="F20" s="269"/>
      <c r="G20" s="269"/>
      <c r="H20" s="269"/>
    </row>
    <row r="21" spans="1:8" hidden="1" x14ac:dyDescent="0.35">
      <c r="A21" s="589"/>
      <c r="B21" s="592"/>
      <c r="C21" s="276"/>
      <c r="D21" s="273"/>
      <c r="E21" s="760"/>
      <c r="F21" s="269"/>
      <c r="G21" s="269"/>
      <c r="H21" s="269"/>
    </row>
    <row r="22" spans="1:8" hidden="1" x14ac:dyDescent="0.35">
      <c r="A22" s="589"/>
      <c r="B22" s="592"/>
      <c r="C22" s="276"/>
      <c r="D22" s="273"/>
      <c r="E22" s="760"/>
      <c r="F22" s="269"/>
      <c r="G22" s="269"/>
      <c r="H22" s="269"/>
    </row>
    <row r="23" spans="1:8" hidden="1" x14ac:dyDescent="0.35">
      <c r="A23" s="589"/>
      <c r="B23" s="592"/>
      <c r="C23" s="276"/>
      <c r="D23" s="273"/>
      <c r="E23" s="760"/>
      <c r="F23" s="269"/>
      <c r="G23" s="269"/>
      <c r="H23" s="269"/>
    </row>
    <row r="24" spans="1:8" hidden="1" x14ac:dyDescent="0.35">
      <c r="A24" s="589"/>
      <c r="B24" s="592"/>
      <c r="C24" s="276"/>
      <c r="D24" s="273"/>
      <c r="E24" s="760"/>
      <c r="F24" s="269"/>
      <c r="G24" s="269"/>
      <c r="H24" s="269"/>
    </row>
    <row r="25" spans="1:8" hidden="1" x14ac:dyDescent="0.35">
      <c r="A25" s="589"/>
      <c r="B25" s="286"/>
      <c r="C25" s="276"/>
      <c r="D25" s="273"/>
      <c r="E25" s="761"/>
      <c r="F25" s="269"/>
      <c r="G25" s="269"/>
      <c r="H25" s="269"/>
    </row>
    <row r="26" spans="1:8" s="338" customFormat="1" ht="21.6" hidden="1" customHeight="1" x14ac:dyDescent="0.35">
      <c r="A26" s="346"/>
      <c r="B26" s="336"/>
      <c r="C26" s="292"/>
      <c r="D26" s="337"/>
      <c r="E26" s="760"/>
      <c r="F26" s="269"/>
      <c r="G26" s="269"/>
      <c r="H26" s="269"/>
    </row>
    <row r="27" spans="1:8" hidden="1" x14ac:dyDescent="0.35">
      <c r="A27" s="593"/>
      <c r="B27" s="286"/>
      <c r="C27" s="276"/>
      <c r="D27" s="273"/>
      <c r="E27" s="761"/>
      <c r="F27" s="269"/>
      <c r="G27" s="269"/>
      <c r="H27" s="269"/>
    </row>
    <row r="28" spans="1:8" hidden="1" x14ac:dyDescent="0.35">
      <c r="A28" s="310"/>
      <c r="B28" s="594"/>
      <c r="C28" s="276"/>
      <c r="D28" s="273"/>
      <c r="E28" s="761"/>
      <c r="F28" s="269"/>
      <c r="G28" s="269"/>
      <c r="H28" s="269"/>
    </row>
    <row r="29" spans="1:8" hidden="1" x14ac:dyDescent="0.35">
      <c r="A29" s="310"/>
      <c r="B29" s="594"/>
      <c r="C29" s="276"/>
      <c r="D29" s="273"/>
      <c r="E29" s="760"/>
      <c r="F29" s="269"/>
      <c r="G29" s="269"/>
      <c r="H29" s="269"/>
    </row>
    <row r="30" spans="1:8" hidden="1" x14ac:dyDescent="0.35">
      <c r="A30" s="310"/>
      <c r="B30" s="594"/>
      <c r="C30" s="276"/>
      <c r="D30" s="273"/>
      <c r="E30" s="760"/>
      <c r="F30" s="269"/>
      <c r="G30" s="269"/>
      <c r="H30" s="269"/>
    </row>
    <row r="31" spans="1:8" hidden="1" x14ac:dyDescent="0.35">
      <c r="A31" s="310"/>
      <c r="B31" s="594"/>
      <c r="C31" s="276"/>
      <c r="D31" s="273"/>
      <c r="E31" s="760"/>
      <c r="F31" s="269"/>
      <c r="G31" s="269"/>
      <c r="H31" s="269"/>
    </row>
    <row r="32" spans="1:8" hidden="1" x14ac:dyDescent="0.35">
      <c r="A32" s="310"/>
      <c r="B32" s="594"/>
      <c r="C32" s="276"/>
      <c r="D32" s="273"/>
      <c r="E32" s="760"/>
      <c r="F32" s="269"/>
      <c r="G32" s="269"/>
      <c r="H32" s="269"/>
    </row>
    <row r="33" spans="1:8" hidden="1" x14ac:dyDescent="0.35">
      <c r="A33" s="310"/>
      <c r="B33" s="594"/>
      <c r="C33" s="276"/>
      <c r="D33" s="273"/>
      <c r="E33" s="760"/>
      <c r="F33" s="269"/>
      <c r="G33" s="269"/>
      <c r="H33" s="269"/>
    </row>
    <row r="34" spans="1:8" hidden="1" x14ac:dyDescent="0.35">
      <c r="A34" s="310"/>
      <c r="B34" s="594"/>
      <c r="C34" s="276"/>
      <c r="D34" s="273"/>
      <c r="E34" s="760"/>
      <c r="F34" s="269"/>
      <c r="G34" s="269"/>
      <c r="H34" s="269"/>
    </row>
    <row r="35" spans="1:8" ht="90" x14ac:dyDescent="0.35">
      <c r="A35" s="310"/>
      <c r="B35" s="286" t="s">
        <v>1174</v>
      </c>
      <c r="C35" s="764">
        <v>1</v>
      </c>
      <c r="D35" s="765">
        <v>11463.92</v>
      </c>
      <c r="E35" s="760"/>
      <c r="F35" s="269"/>
      <c r="G35" s="269"/>
      <c r="H35" s="269"/>
    </row>
    <row r="36" spans="1:8" x14ac:dyDescent="0.35">
      <c r="A36" s="310"/>
      <c r="B36" s="286"/>
      <c r="C36" s="276"/>
      <c r="D36" s="273"/>
      <c r="E36" s="760"/>
      <c r="F36" s="269"/>
      <c r="G36" s="269"/>
      <c r="H36" s="269"/>
    </row>
    <row r="37" spans="1:8" x14ac:dyDescent="0.35">
      <c r="A37" s="310"/>
      <c r="B37" s="286"/>
      <c r="C37" s="276"/>
      <c r="D37" s="273"/>
      <c r="E37" s="760"/>
      <c r="F37" s="269"/>
      <c r="G37" s="269"/>
      <c r="H37" s="269"/>
    </row>
    <row r="38" spans="1:8" ht="21" customHeight="1" x14ac:dyDescent="0.3">
      <c r="A38" s="346"/>
      <c r="B38" s="336" t="s">
        <v>295</v>
      </c>
      <c r="C38" s="292" t="s">
        <v>305</v>
      </c>
      <c r="D38" s="337">
        <f>D11+D15+D19+D26+D35</f>
        <v>11463.92</v>
      </c>
      <c r="E38" s="766" t="s">
        <v>535</v>
      </c>
      <c r="F38" s="294">
        <f>SUM(F11:F37)</f>
        <v>0</v>
      </c>
      <c r="G38" s="294">
        <f>SUM(G11:G37)</f>
        <v>0</v>
      </c>
      <c r="H38" s="294">
        <f>SUM(H11:H37)</f>
        <v>0</v>
      </c>
    </row>
    <row r="39" spans="1:8" x14ac:dyDescent="0.35">
      <c r="E39" s="347"/>
      <c r="F39" s="263"/>
      <c r="G39" s="263"/>
      <c r="H39" s="263"/>
    </row>
    <row r="40" spans="1:8" x14ac:dyDescent="0.35">
      <c r="E40" s="347"/>
      <c r="F40" s="263"/>
      <c r="G40" s="263"/>
      <c r="H40" s="263"/>
    </row>
    <row r="41" spans="1:8" x14ac:dyDescent="0.35">
      <c r="A41" s="34" t="s">
        <v>671</v>
      </c>
      <c r="B41" s="35"/>
      <c r="C41" s="35"/>
      <c r="D41" s="729" t="s">
        <v>1143</v>
      </c>
      <c r="E41" s="347"/>
      <c r="F41" s="263"/>
      <c r="G41" s="263"/>
      <c r="H41" s="263"/>
    </row>
    <row r="42" spans="1:8" x14ac:dyDescent="0.35">
      <c r="A42" s="66"/>
      <c r="B42" s="66"/>
      <c r="C42" s="66"/>
      <c r="D42" s="754" t="s">
        <v>132</v>
      </c>
      <c r="E42" s="349"/>
      <c r="F42" s="263"/>
      <c r="G42" s="263"/>
      <c r="H42" s="263"/>
    </row>
    <row r="43" spans="1:8" x14ac:dyDescent="0.35">
      <c r="A43" s="63"/>
      <c r="B43" s="63"/>
      <c r="C43" s="63"/>
      <c r="D43" s="63"/>
      <c r="E43" s="347"/>
      <c r="F43" s="263"/>
      <c r="G43" s="263"/>
      <c r="H43" s="263"/>
    </row>
    <row r="44" spans="1:8" x14ac:dyDescent="0.35">
      <c r="A44" s="34" t="s">
        <v>133</v>
      </c>
      <c r="B44" s="35"/>
      <c r="C44" s="35"/>
      <c r="D44" s="729" t="s">
        <v>1144</v>
      </c>
      <c r="E44" s="349"/>
      <c r="F44" s="263"/>
      <c r="G44" s="263"/>
      <c r="H44" s="263"/>
    </row>
    <row r="45" spans="1:8" x14ac:dyDescent="0.35">
      <c r="A45" s="66"/>
      <c r="B45" s="66"/>
      <c r="C45" s="66"/>
      <c r="D45" s="754" t="s">
        <v>132</v>
      </c>
      <c r="E45" s="347"/>
      <c r="F45" s="263"/>
      <c r="G45" s="263"/>
      <c r="H45" s="263"/>
    </row>
    <row r="46" spans="1:8" x14ac:dyDescent="0.35">
      <c r="A46" s="1"/>
      <c r="B46" s="1"/>
      <c r="C46" s="1"/>
      <c r="D46" s="1"/>
      <c r="E46" s="348"/>
      <c r="F46" s="263"/>
      <c r="G46" s="263"/>
      <c r="H46" s="263"/>
    </row>
    <row r="47" spans="1:8" x14ac:dyDescent="0.35">
      <c r="E47" s="349"/>
      <c r="F47" s="263"/>
      <c r="G47" s="263"/>
      <c r="H47" s="263"/>
    </row>
    <row r="48" spans="1:8" ht="21" x14ac:dyDescent="0.4">
      <c r="B48" s="583"/>
      <c r="E48" s="347"/>
      <c r="F48" s="263"/>
      <c r="G48" s="263"/>
      <c r="H48" s="263"/>
    </row>
    <row r="49" spans="5:8" x14ac:dyDescent="0.35">
      <c r="E49" s="347"/>
      <c r="F49" s="263"/>
      <c r="G49" s="263"/>
      <c r="H49" s="263"/>
    </row>
    <row r="50" spans="5:8" x14ac:dyDescent="0.35">
      <c r="E50" s="349"/>
      <c r="F50" s="263"/>
      <c r="G50" s="263"/>
      <c r="H50" s="263"/>
    </row>
    <row r="51" spans="5:8" x14ac:dyDescent="0.35">
      <c r="E51" s="347"/>
      <c r="F51" s="263"/>
      <c r="G51" s="263"/>
      <c r="H51" s="263"/>
    </row>
    <row r="52" spans="5:8" x14ac:dyDescent="0.35">
      <c r="E52" s="349"/>
      <c r="F52" s="263"/>
      <c r="G52" s="263"/>
      <c r="H52" s="263"/>
    </row>
    <row r="53" spans="5:8" x14ac:dyDescent="0.35">
      <c r="E53" s="349"/>
      <c r="F53" s="263"/>
      <c r="G53" s="263"/>
      <c r="H53" s="263"/>
    </row>
    <row r="54" spans="5:8" x14ac:dyDescent="0.35">
      <c r="E54" s="347"/>
      <c r="F54" s="263"/>
      <c r="G54" s="263"/>
      <c r="H54" s="263"/>
    </row>
    <row r="55" spans="5:8" x14ac:dyDescent="0.35">
      <c r="E55" s="347"/>
      <c r="F55" s="263"/>
      <c r="G55" s="263"/>
      <c r="H55" s="263"/>
    </row>
    <row r="56" spans="5:8" x14ac:dyDescent="0.35">
      <c r="E56" s="347"/>
      <c r="F56" s="263"/>
      <c r="G56" s="263"/>
      <c r="H56" s="263"/>
    </row>
    <row r="57" spans="5:8" x14ac:dyDescent="0.35">
      <c r="E57" s="347"/>
      <c r="F57" s="263"/>
      <c r="G57" s="263"/>
      <c r="H57" s="263"/>
    </row>
    <row r="58" spans="5:8" x14ac:dyDescent="0.35">
      <c r="E58" s="347"/>
      <c r="F58" s="263"/>
      <c r="G58" s="263"/>
      <c r="H58" s="263"/>
    </row>
    <row r="59" spans="5:8" x14ac:dyDescent="0.35">
      <c r="E59" s="347"/>
      <c r="F59" s="263"/>
      <c r="G59" s="263"/>
      <c r="H59" s="263"/>
    </row>
    <row r="60" spans="5:8" x14ac:dyDescent="0.35">
      <c r="E60" s="347"/>
      <c r="F60" s="263"/>
      <c r="G60" s="263"/>
      <c r="H60" s="263"/>
    </row>
    <row r="61" spans="5:8" x14ac:dyDescent="0.35">
      <c r="E61" s="347"/>
      <c r="F61" s="263"/>
      <c r="G61" s="263"/>
      <c r="H61" s="263"/>
    </row>
    <row r="62" spans="5:8" x14ac:dyDescent="0.35">
      <c r="E62" s="347"/>
      <c r="F62" s="263"/>
      <c r="G62" s="263"/>
      <c r="H62" s="263"/>
    </row>
    <row r="63" spans="5:8" x14ac:dyDescent="0.35">
      <c r="E63" s="347"/>
      <c r="F63" s="263"/>
      <c r="G63" s="263"/>
      <c r="H63" s="263"/>
    </row>
    <row r="64" spans="5:8" x14ac:dyDescent="0.35">
      <c r="E64" s="347"/>
      <c r="F64" s="263"/>
      <c r="G64" s="263"/>
      <c r="H64" s="263"/>
    </row>
    <row r="65" spans="5:8" x14ac:dyDescent="0.35">
      <c r="E65" s="347"/>
      <c r="F65" s="263"/>
      <c r="G65" s="263"/>
      <c r="H65" s="263"/>
    </row>
    <row r="66" spans="5:8" x14ac:dyDescent="0.35">
      <c r="E66" s="347"/>
      <c r="F66" s="263"/>
      <c r="G66" s="263"/>
      <c r="H66" s="263"/>
    </row>
    <row r="67" spans="5:8" x14ac:dyDescent="0.35">
      <c r="E67" s="347"/>
      <c r="F67" s="263"/>
      <c r="G67" s="263"/>
      <c r="H67" s="263"/>
    </row>
    <row r="68" spans="5:8" x14ac:dyDescent="0.35">
      <c r="E68" s="347"/>
      <c r="F68" s="263"/>
      <c r="G68" s="263"/>
      <c r="H68" s="263"/>
    </row>
    <row r="69" spans="5:8" x14ac:dyDescent="0.35">
      <c r="E69" s="347"/>
      <c r="F69" s="263"/>
      <c r="G69" s="263"/>
      <c r="H69" s="263"/>
    </row>
    <row r="70" spans="5:8" x14ac:dyDescent="0.35">
      <c r="E70" s="347"/>
      <c r="F70" s="263"/>
      <c r="G70" s="263"/>
      <c r="H70" s="263"/>
    </row>
    <row r="71" spans="5:8" x14ac:dyDescent="0.35">
      <c r="E71" s="347"/>
      <c r="F71" s="263"/>
      <c r="G71" s="263"/>
      <c r="H71" s="263"/>
    </row>
    <row r="72" spans="5:8" x14ac:dyDescent="0.35">
      <c r="E72" s="347"/>
      <c r="F72" s="263"/>
      <c r="G72" s="263"/>
      <c r="H72" s="263"/>
    </row>
    <row r="73" spans="5:8" x14ac:dyDescent="0.35">
      <c r="E73" s="347"/>
      <c r="F73" s="263"/>
      <c r="G73" s="263"/>
      <c r="H73" s="263"/>
    </row>
    <row r="74" spans="5:8" x14ac:dyDescent="0.35">
      <c r="E74" s="347"/>
      <c r="F74" s="263"/>
      <c r="G74" s="263"/>
      <c r="H74" s="263"/>
    </row>
    <row r="75" spans="5:8" x14ac:dyDescent="0.35">
      <c r="E75" s="347"/>
      <c r="F75" s="263"/>
      <c r="G75" s="263"/>
      <c r="H75" s="263"/>
    </row>
    <row r="76" spans="5:8" x14ac:dyDescent="0.35">
      <c r="E76" s="347"/>
      <c r="F76" s="263"/>
      <c r="G76" s="263"/>
      <c r="H76" s="263"/>
    </row>
    <row r="77" spans="5:8" x14ac:dyDescent="0.35">
      <c r="E77" s="347"/>
      <c r="F77" s="263"/>
      <c r="G77" s="263"/>
      <c r="H77" s="263"/>
    </row>
    <row r="78" spans="5:8" x14ac:dyDescent="0.35">
      <c r="E78" s="347"/>
      <c r="F78" s="263"/>
      <c r="G78" s="263"/>
      <c r="H78" s="263"/>
    </row>
    <row r="79" spans="5:8" x14ac:dyDescent="0.35">
      <c r="E79" s="347"/>
      <c r="F79" s="263"/>
      <c r="G79" s="263"/>
      <c r="H79" s="263"/>
    </row>
    <row r="80" spans="5:8" x14ac:dyDescent="0.35">
      <c r="E80" s="347"/>
      <c r="F80" s="263"/>
      <c r="G80" s="263"/>
      <c r="H80" s="263"/>
    </row>
    <row r="81" spans="5:8" x14ac:dyDescent="0.35">
      <c r="E81" s="347"/>
      <c r="F81" s="263"/>
      <c r="G81" s="263"/>
      <c r="H81" s="263"/>
    </row>
    <row r="82" spans="5:8" x14ac:dyDescent="0.35">
      <c r="E82" s="347"/>
      <c r="F82" s="263"/>
      <c r="G82" s="263"/>
      <c r="H82" s="263"/>
    </row>
    <row r="83" spans="5:8" x14ac:dyDescent="0.35">
      <c r="E83" s="347"/>
      <c r="F83" s="263"/>
      <c r="G83" s="263"/>
      <c r="H83" s="263"/>
    </row>
    <row r="84" spans="5:8" x14ac:dyDescent="0.35">
      <c r="E84" s="347"/>
      <c r="F84" s="263"/>
      <c r="G84" s="263"/>
      <c r="H84" s="263"/>
    </row>
    <row r="85" spans="5:8" x14ac:dyDescent="0.35">
      <c r="E85" s="347"/>
      <c r="F85" s="263"/>
      <c r="G85" s="263"/>
      <c r="H85" s="263"/>
    </row>
    <row r="86" spans="5:8" x14ac:dyDescent="0.35">
      <c r="E86" s="347"/>
      <c r="F86" s="263"/>
      <c r="G86" s="263"/>
      <c r="H86" s="263"/>
    </row>
    <row r="87" spans="5:8" x14ac:dyDescent="0.35">
      <c r="E87" s="347"/>
      <c r="F87" s="263"/>
      <c r="G87" s="263"/>
      <c r="H87" s="263"/>
    </row>
    <row r="88" spans="5:8" x14ac:dyDescent="0.35">
      <c r="E88" s="347"/>
      <c r="F88" s="263"/>
      <c r="G88" s="263"/>
      <c r="H88" s="263"/>
    </row>
    <row r="89" spans="5:8" x14ac:dyDescent="0.35">
      <c r="E89" s="347"/>
      <c r="F89" s="263"/>
      <c r="G89" s="263"/>
      <c r="H89" s="263"/>
    </row>
    <row r="90" spans="5:8" x14ac:dyDescent="0.35">
      <c r="E90" s="347"/>
      <c r="F90" s="263"/>
      <c r="G90" s="263"/>
      <c r="H90" s="263"/>
    </row>
    <row r="91" spans="5:8" x14ac:dyDescent="0.35">
      <c r="E91" s="347"/>
      <c r="F91" s="263"/>
      <c r="G91" s="263"/>
      <c r="H91" s="263"/>
    </row>
    <row r="92" spans="5:8" x14ac:dyDescent="0.35">
      <c r="E92" s="347"/>
      <c r="F92" s="263"/>
      <c r="G92" s="263"/>
      <c r="H92" s="263"/>
    </row>
    <row r="93" spans="5:8" x14ac:dyDescent="0.35">
      <c r="E93" s="347"/>
      <c r="F93" s="263"/>
      <c r="G93" s="263"/>
      <c r="H93" s="263"/>
    </row>
    <row r="94" spans="5:8" x14ac:dyDescent="0.35">
      <c r="E94" s="347"/>
      <c r="F94" s="263"/>
      <c r="G94" s="263"/>
      <c r="H94" s="263"/>
    </row>
    <row r="95" spans="5:8" x14ac:dyDescent="0.35">
      <c r="E95" s="347"/>
      <c r="F95" s="263"/>
      <c r="G95" s="263"/>
      <c r="H95" s="263"/>
    </row>
    <row r="96" spans="5:8" x14ac:dyDescent="0.35">
      <c r="E96" s="347"/>
      <c r="F96" s="263"/>
      <c r="G96" s="263"/>
      <c r="H96" s="263"/>
    </row>
    <row r="97" spans="5:8" x14ac:dyDescent="0.35">
      <c r="E97" s="347"/>
      <c r="F97" s="263"/>
      <c r="G97" s="263"/>
      <c r="H97" s="263"/>
    </row>
    <row r="98" spans="5:8" x14ac:dyDescent="0.35">
      <c r="E98" s="347"/>
      <c r="F98" s="263"/>
      <c r="G98" s="263"/>
      <c r="H98" s="263"/>
    </row>
    <row r="99" spans="5:8" x14ac:dyDescent="0.35">
      <c r="E99" s="347"/>
      <c r="F99" s="263"/>
      <c r="G99" s="263"/>
      <c r="H99" s="263"/>
    </row>
    <row r="100" spans="5:8" x14ac:dyDescent="0.35">
      <c r="E100" s="347"/>
      <c r="F100" s="263"/>
      <c r="G100" s="263"/>
      <c r="H100" s="263"/>
    </row>
    <row r="101" spans="5:8" ht="17.399999999999999" x14ac:dyDescent="0.3">
      <c r="E101" s="350"/>
      <c r="F101" s="351"/>
      <c r="G101" s="351"/>
      <c r="H101" s="351"/>
    </row>
    <row r="102" spans="5:8" ht="17.399999999999999" x14ac:dyDescent="0.3">
      <c r="E102" s="352"/>
      <c r="F102" s="353"/>
      <c r="G102" s="353"/>
      <c r="H102" s="353"/>
    </row>
    <row r="103" spans="5:8" x14ac:dyDescent="0.35">
      <c r="E103" s="354"/>
      <c r="F103" s="354"/>
      <c r="G103" s="355"/>
      <c r="H103" s="355"/>
    </row>
    <row r="104" spans="5:8" x14ac:dyDescent="0.35">
      <c r="E104" s="354"/>
      <c r="F104" s="354"/>
      <c r="G104" s="355"/>
      <c r="H104" s="355"/>
    </row>
    <row r="105" spans="5:8" x14ac:dyDescent="0.3">
      <c r="E105" s="64"/>
      <c r="F105" s="64"/>
      <c r="G105" s="98"/>
      <c r="H105" s="98"/>
    </row>
    <row r="106" spans="5:8" ht="14.4" x14ac:dyDescent="0.3">
      <c r="E106" s="356"/>
      <c r="F106" s="356"/>
      <c r="G106" s="68"/>
      <c r="H106" s="68"/>
    </row>
    <row r="107" spans="5:8" ht="15.6" x14ac:dyDescent="0.3">
      <c r="E107" s="69"/>
      <c r="F107" s="69"/>
      <c r="G107" s="69"/>
      <c r="H107" s="69"/>
    </row>
    <row r="108" spans="5:8" x14ac:dyDescent="0.3">
      <c r="E108" s="64"/>
      <c r="F108" s="64"/>
      <c r="G108" s="98"/>
      <c r="H108" s="98"/>
    </row>
    <row r="109" spans="5:8" ht="14.4" x14ac:dyDescent="0.3">
      <c r="E109" s="356"/>
      <c r="F109" s="356"/>
      <c r="G109" s="68"/>
      <c r="H109" s="68"/>
    </row>
    <row r="110" spans="5:8" x14ac:dyDescent="0.35">
      <c r="E110" s="354"/>
      <c r="F110" s="354"/>
      <c r="G110" s="355"/>
      <c r="H110" s="355"/>
    </row>
    <row r="111" spans="5:8" x14ac:dyDescent="0.35">
      <c r="E111" s="354"/>
      <c r="F111" s="354"/>
      <c r="G111" s="355"/>
      <c r="H111" s="355"/>
    </row>
    <row r="112" spans="5:8" x14ac:dyDescent="0.35">
      <c r="E112" s="354"/>
      <c r="F112" s="354"/>
      <c r="G112" s="355"/>
      <c r="H112" s="355"/>
    </row>
    <row r="113" spans="5:8" x14ac:dyDescent="0.35">
      <c r="E113" s="354"/>
      <c r="F113" s="354"/>
      <c r="G113" s="355"/>
      <c r="H113" s="355"/>
    </row>
    <row r="114" spans="5:8" x14ac:dyDescent="0.35">
      <c r="E114" s="354"/>
      <c r="F114" s="354"/>
      <c r="G114" s="355"/>
      <c r="H114" s="355"/>
    </row>
    <row r="115" spans="5:8" x14ac:dyDescent="0.35">
      <c r="E115" s="354"/>
      <c r="F115" s="354"/>
      <c r="G115" s="355"/>
      <c r="H115" s="355"/>
    </row>
    <row r="116" spans="5:8" x14ac:dyDescent="0.35">
      <c r="E116" s="354"/>
      <c r="F116" s="354"/>
      <c r="G116" s="355"/>
      <c r="H116" s="355"/>
    </row>
    <row r="117" spans="5:8" x14ac:dyDescent="0.35">
      <c r="E117" s="354"/>
      <c r="F117" s="354"/>
      <c r="G117" s="355"/>
      <c r="H117" s="355"/>
    </row>
    <row r="118" spans="5:8" x14ac:dyDescent="0.35">
      <c r="E118" s="354"/>
      <c r="F118" s="354"/>
      <c r="G118" s="355"/>
      <c r="H118" s="355"/>
    </row>
    <row r="119" spans="5:8" x14ac:dyDescent="0.35">
      <c r="E119" s="354"/>
      <c r="F119" s="354"/>
      <c r="G119" s="355"/>
      <c r="H119" s="355"/>
    </row>
    <row r="120" spans="5:8" x14ac:dyDescent="0.35">
      <c r="E120" s="354"/>
      <c r="F120" s="354"/>
      <c r="G120" s="355"/>
      <c r="H120" s="355"/>
    </row>
    <row r="121" spans="5:8" x14ac:dyDescent="0.35">
      <c r="E121" s="354"/>
      <c r="F121" s="354"/>
      <c r="G121" s="355"/>
      <c r="H121" s="355"/>
    </row>
    <row r="122" spans="5:8" x14ac:dyDescent="0.35">
      <c r="E122" s="354"/>
      <c r="F122" s="354"/>
      <c r="G122" s="355"/>
      <c r="H122" s="355"/>
    </row>
    <row r="123" spans="5:8" x14ac:dyDescent="0.35">
      <c r="E123" s="354"/>
      <c r="F123" s="354"/>
      <c r="G123" s="355"/>
      <c r="H123" s="355"/>
    </row>
    <row r="124" spans="5:8" x14ac:dyDescent="0.35">
      <c r="E124" s="354"/>
      <c r="F124" s="354"/>
      <c r="G124" s="355"/>
      <c r="H124" s="355"/>
    </row>
    <row r="125" spans="5:8" x14ac:dyDescent="0.35">
      <c r="E125" s="354"/>
      <c r="F125" s="354"/>
      <c r="G125" s="355"/>
      <c r="H125" s="355"/>
    </row>
    <row r="126" spans="5:8" x14ac:dyDescent="0.35">
      <c r="E126" s="354"/>
      <c r="F126" s="354"/>
      <c r="G126" s="355"/>
      <c r="H126" s="355"/>
    </row>
    <row r="127" spans="5:8" x14ac:dyDescent="0.35">
      <c r="E127" s="354"/>
      <c r="F127" s="354"/>
      <c r="G127" s="355"/>
      <c r="H127" s="355"/>
    </row>
    <row r="128" spans="5:8" x14ac:dyDescent="0.35">
      <c r="E128" s="354"/>
      <c r="F128" s="354"/>
      <c r="G128" s="355"/>
      <c r="H128" s="355"/>
    </row>
    <row r="129" spans="5:8" x14ac:dyDescent="0.35">
      <c r="E129" s="354"/>
      <c r="F129" s="354"/>
      <c r="G129" s="355"/>
      <c r="H129" s="355"/>
    </row>
    <row r="130" spans="5:8" x14ac:dyDescent="0.35">
      <c r="E130" s="354"/>
      <c r="F130" s="354"/>
      <c r="G130" s="355"/>
      <c r="H130" s="355"/>
    </row>
    <row r="131" spans="5:8" x14ac:dyDescent="0.35">
      <c r="E131" s="354"/>
      <c r="F131" s="354"/>
      <c r="G131" s="355"/>
      <c r="H131" s="355"/>
    </row>
    <row r="132" spans="5:8" x14ac:dyDescent="0.35">
      <c r="E132" s="354"/>
      <c r="F132" s="354"/>
      <c r="G132" s="355"/>
      <c r="H132" s="355"/>
    </row>
    <row r="133" spans="5:8" x14ac:dyDescent="0.35">
      <c r="E133" s="354"/>
      <c r="F133" s="354"/>
      <c r="G133" s="355"/>
      <c r="H133" s="355"/>
    </row>
    <row r="134" spans="5:8" x14ac:dyDescent="0.35">
      <c r="E134" s="354"/>
      <c r="F134" s="354"/>
      <c r="G134" s="355"/>
      <c r="H134" s="355"/>
    </row>
    <row r="135" spans="5:8" x14ac:dyDescent="0.35">
      <c r="E135" s="354"/>
      <c r="F135" s="354"/>
      <c r="G135" s="355"/>
      <c r="H135" s="355"/>
    </row>
    <row r="136" spans="5:8" x14ac:dyDescent="0.35">
      <c r="E136" s="354"/>
      <c r="F136" s="354"/>
      <c r="G136" s="355"/>
      <c r="H136" s="355"/>
    </row>
    <row r="137" spans="5:8" x14ac:dyDescent="0.35">
      <c r="E137" s="354"/>
      <c r="F137" s="354"/>
      <c r="G137" s="355"/>
      <c r="H137" s="355"/>
    </row>
    <row r="138" spans="5:8" x14ac:dyDescent="0.35">
      <c r="E138" s="354"/>
      <c r="F138" s="354"/>
      <c r="G138" s="355"/>
      <c r="H138" s="355"/>
    </row>
    <row r="139" spans="5:8" x14ac:dyDescent="0.35">
      <c r="E139" s="354"/>
      <c r="F139" s="354"/>
      <c r="G139" s="355"/>
      <c r="H139" s="355"/>
    </row>
    <row r="140" spans="5:8" x14ac:dyDescent="0.35">
      <c r="E140" s="354"/>
      <c r="F140" s="354"/>
      <c r="G140" s="355"/>
      <c r="H140" s="355"/>
    </row>
    <row r="141" spans="5:8" x14ac:dyDescent="0.35">
      <c r="E141" s="354"/>
      <c r="F141" s="354"/>
      <c r="G141" s="355"/>
      <c r="H141" s="355"/>
    </row>
    <row r="142" spans="5:8" x14ac:dyDescent="0.35">
      <c r="E142" s="354"/>
      <c r="F142" s="354"/>
      <c r="G142" s="355"/>
      <c r="H142" s="355"/>
    </row>
    <row r="143" spans="5:8" x14ac:dyDescent="0.35">
      <c r="E143" s="354"/>
      <c r="F143" s="354"/>
      <c r="G143" s="355"/>
      <c r="H143" s="355"/>
    </row>
    <row r="144" spans="5:8" x14ac:dyDescent="0.35">
      <c r="E144" s="354"/>
      <c r="F144" s="354"/>
      <c r="G144" s="355"/>
      <c r="H144" s="355"/>
    </row>
    <row r="145" spans="5:8" x14ac:dyDescent="0.35">
      <c r="E145" s="354"/>
      <c r="F145" s="354"/>
      <c r="G145" s="355"/>
      <c r="H145" s="355"/>
    </row>
    <row r="146" spans="5:8" x14ac:dyDescent="0.35">
      <c r="E146" s="354"/>
      <c r="F146" s="354"/>
      <c r="G146" s="355"/>
      <c r="H146" s="355"/>
    </row>
    <row r="147" spans="5:8" x14ac:dyDescent="0.35">
      <c r="E147" s="354"/>
      <c r="F147" s="354"/>
      <c r="G147" s="355"/>
      <c r="H147" s="355"/>
    </row>
    <row r="148" spans="5:8" x14ac:dyDescent="0.35">
      <c r="E148" s="354"/>
      <c r="F148" s="354"/>
      <c r="G148" s="355"/>
      <c r="H148" s="355"/>
    </row>
    <row r="149" spans="5:8" x14ac:dyDescent="0.35">
      <c r="E149" s="354"/>
      <c r="F149" s="354"/>
      <c r="G149" s="355"/>
      <c r="H149" s="355"/>
    </row>
    <row r="150" spans="5:8" x14ac:dyDescent="0.35">
      <c r="E150" s="354"/>
      <c r="F150" s="354"/>
      <c r="G150" s="355"/>
      <c r="H150" s="355"/>
    </row>
    <row r="151" spans="5:8" x14ac:dyDescent="0.35">
      <c r="E151" s="354"/>
      <c r="F151" s="354"/>
      <c r="G151" s="355"/>
      <c r="H151" s="355"/>
    </row>
    <row r="152" spans="5:8" x14ac:dyDescent="0.35">
      <c r="E152" s="354"/>
      <c r="F152" s="354"/>
      <c r="G152" s="355"/>
      <c r="H152" s="355"/>
    </row>
    <row r="153" spans="5:8" x14ac:dyDescent="0.35">
      <c r="E153" s="354"/>
      <c r="F153" s="354"/>
      <c r="G153" s="355"/>
      <c r="H153" s="355"/>
    </row>
    <row r="154" spans="5:8" x14ac:dyDescent="0.35">
      <c r="E154" s="354"/>
      <c r="F154" s="354"/>
      <c r="G154" s="355"/>
      <c r="H154" s="355"/>
    </row>
    <row r="155" spans="5:8" x14ac:dyDescent="0.35">
      <c r="E155" s="354"/>
      <c r="F155" s="354"/>
      <c r="G155" s="355"/>
      <c r="H155" s="355"/>
    </row>
    <row r="156" spans="5:8" x14ac:dyDescent="0.35">
      <c r="E156" s="354"/>
      <c r="F156" s="354"/>
      <c r="G156" s="355"/>
      <c r="H156" s="355"/>
    </row>
  </sheetData>
  <mergeCells count="3">
    <mergeCell ref="A3:D3"/>
    <mergeCell ref="A4:I4"/>
    <mergeCell ref="A6:C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7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6.664062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670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06" t="s">
        <v>282</v>
      </c>
      <c r="B9" s="1206" t="s">
        <v>297</v>
      </c>
      <c r="C9" s="1273" t="s">
        <v>366</v>
      </c>
      <c r="D9" s="1274"/>
      <c r="E9" s="1275" t="s">
        <v>367</v>
      </c>
      <c r="F9" s="1274"/>
    </row>
    <row r="10" spans="1:11" ht="36" x14ac:dyDescent="0.35">
      <c r="A10" s="1272"/>
      <c r="B10" s="1272"/>
      <c r="C10" s="768" t="s">
        <v>375</v>
      </c>
      <c r="D10" s="769" t="s">
        <v>376</v>
      </c>
      <c r="E10" s="769" t="s">
        <v>375</v>
      </c>
      <c r="F10" s="769" t="s">
        <v>376</v>
      </c>
    </row>
    <row r="11" spans="1:11" ht="21" customHeight="1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362" t="s">
        <v>357</v>
      </c>
      <c r="H11" s="362" t="s">
        <v>302</v>
      </c>
      <c r="I11" s="362" t="s">
        <v>303</v>
      </c>
    </row>
    <row r="12" spans="1:11" s="338" customFormat="1" ht="21.6" customHeight="1" x14ac:dyDescent="0.3">
      <c r="A12" s="586">
        <v>1</v>
      </c>
      <c r="B12" s="342" t="s">
        <v>377</v>
      </c>
      <c r="C12" s="340" t="s">
        <v>305</v>
      </c>
      <c r="D12" s="341">
        <f>SUM(D13:D17)</f>
        <v>0</v>
      </c>
      <c r="E12" s="340" t="s">
        <v>305</v>
      </c>
      <c r="F12" s="341">
        <f>SUM(F13:F17)</f>
        <v>0</v>
      </c>
      <c r="G12" s="587"/>
      <c r="H12" s="587"/>
      <c r="I12" s="587"/>
      <c r="J12" s="770"/>
    </row>
    <row r="13" spans="1:11" hidden="1" x14ac:dyDescent="0.35">
      <c r="A13" s="589"/>
      <c r="B13" s="286" t="s">
        <v>378</v>
      </c>
      <c r="C13" s="326"/>
      <c r="D13" s="273"/>
      <c r="E13" s="326"/>
      <c r="F13" s="273"/>
      <c r="G13" s="360"/>
      <c r="H13" s="360"/>
      <c r="I13" s="360">
        <f t="shared" ref="I13:I42" si="0">F13-H13</f>
        <v>0</v>
      </c>
    </row>
    <row r="14" spans="1:11" hidden="1" x14ac:dyDescent="0.35">
      <c r="A14" s="589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27286.880000000001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x14ac:dyDescent="0.35">
      <c r="A35" s="310"/>
      <c r="B35" s="771" t="s">
        <v>733</v>
      </c>
      <c r="C35" s="326"/>
      <c r="D35" s="273"/>
      <c r="E35" s="590"/>
      <c r="F35" s="273">
        <v>27286.880000000001</v>
      </c>
      <c r="G35" s="772"/>
      <c r="H35" s="360"/>
      <c r="I35" s="360">
        <f t="shared" si="0"/>
        <v>27286.880000000001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27286.880000000001</v>
      </c>
      <c r="G44" s="766" t="s">
        <v>365</v>
      </c>
      <c r="H44" s="596">
        <f>H12+H18+H26+H33</f>
        <v>0</v>
      </c>
      <c r="I44" s="596">
        <f>SUM(I12:I43)</f>
        <v>27286.880000000001</v>
      </c>
    </row>
    <row r="47" spans="1:10" x14ac:dyDescent="0.3">
      <c r="A47" s="34" t="s">
        <v>671</v>
      </c>
      <c r="B47" s="35"/>
      <c r="C47" s="35"/>
      <c r="D47" s="729"/>
      <c r="E47" s="35"/>
      <c r="F47" s="729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754" t="s">
        <v>131</v>
      </c>
      <c r="E48" s="66"/>
      <c r="F48" s="754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29"/>
      <c r="E50" s="35"/>
      <c r="F50" s="729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754" t="s">
        <v>131</v>
      </c>
      <c r="E51" s="66"/>
      <c r="F51" s="754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8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6.664062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525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670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06" t="s">
        <v>282</v>
      </c>
      <c r="B9" s="1206" t="s">
        <v>297</v>
      </c>
      <c r="C9" s="1273" t="s">
        <v>366</v>
      </c>
      <c r="D9" s="1274"/>
      <c r="E9" s="1275" t="s">
        <v>367</v>
      </c>
      <c r="F9" s="1274"/>
    </row>
    <row r="10" spans="1:11" ht="36" x14ac:dyDescent="0.35">
      <c r="A10" s="1272"/>
      <c r="B10" s="1272"/>
      <c r="C10" s="768" t="s">
        <v>375</v>
      </c>
      <c r="D10" s="769" t="s">
        <v>376</v>
      </c>
      <c r="E10" s="769" t="s">
        <v>375</v>
      </c>
      <c r="F10" s="769" t="s">
        <v>376</v>
      </c>
    </row>
    <row r="11" spans="1:11" ht="21" customHeight="1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362" t="s">
        <v>357</v>
      </c>
      <c r="H11" s="362" t="s">
        <v>302</v>
      </c>
      <c r="I11" s="362" t="s">
        <v>303</v>
      </c>
    </row>
    <row r="12" spans="1:11" s="338" customFormat="1" ht="21.6" customHeight="1" x14ac:dyDescent="0.3">
      <c r="A12" s="586">
        <v>1</v>
      </c>
      <c r="B12" s="342" t="s">
        <v>377</v>
      </c>
      <c r="C12" s="340" t="s">
        <v>305</v>
      </c>
      <c r="D12" s="341">
        <f>SUM(D13:D17)</f>
        <v>0</v>
      </c>
      <c r="E12" s="340" t="s">
        <v>305</v>
      </c>
      <c r="F12" s="341">
        <f>SUM(F13:F17)</f>
        <v>0</v>
      </c>
      <c r="G12" s="587"/>
      <c r="H12" s="587"/>
      <c r="I12" s="587"/>
      <c r="J12" s="770"/>
    </row>
    <row r="13" spans="1:11" hidden="1" x14ac:dyDescent="0.35">
      <c r="A13" s="589"/>
      <c r="B13" s="286" t="s">
        <v>378</v>
      </c>
      <c r="C13" s="326"/>
      <c r="D13" s="273"/>
      <c r="E13" s="326"/>
      <c r="F13" s="273"/>
      <c r="G13" s="360"/>
      <c r="H13" s="360"/>
      <c r="I13" s="360">
        <f t="shared" ref="I13:I42" si="0">F13-H13</f>
        <v>0</v>
      </c>
    </row>
    <row r="14" spans="1:11" hidden="1" x14ac:dyDescent="0.35">
      <c r="A14" s="589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27286.880000000001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x14ac:dyDescent="0.35">
      <c r="A35" s="310"/>
      <c r="B35" s="771" t="s">
        <v>733</v>
      </c>
      <c r="C35" s="326"/>
      <c r="D35" s="273"/>
      <c r="E35" s="590"/>
      <c r="F35" s="273">
        <v>27286.880000000001</v>
      </c>
      <c r="G35" s="772"/>
      <c r="H35" s="360"/>
      <c r="I35" s="360">
        <f t="shared" si="0"/>
        <v>27286.880000000001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27286.880000000001</v>
      </c>
      <c r="G44" s="766" t="s">
        <v>365</v>
      </c>
      <c r="H44" s="596">
        <f>H12+H18+H26+H33</f>
        <v>0</v>
      </c>
      <c r="I44" s="596">
        <f>SUM(I12:I43)</f>
        <v>27286.880000000001</v>
      </c>
    </row>
    <row r="47" spans="1:10" x14ac:dyDescent="0.3">
      <c r="A47" s="34" t="s">
        <v>671</v>
      </c>
      <c r="B47" s="35"/>
      <c r="C47" s="35"/>
      <c r="D47" s="729"/>
      <c r="E47" s="35"/>
      <c r="F47" s="729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754" t="s">
        <v>131</v>
      </c>
      <c r="E48" s="66"/>
      <c r="F48" s="754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29"/>
      <c r="E50" s="35"/>
      <c r="F50" s="729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754" t="s">
        <v>131</v>
      </c>
      <c r="E51" s="66"/>
      <c r="F51" s="754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D99795"/>
  </sheetPr>
  <dimension ref="A2:L123"/>
  <sheetViews>
    <sheetView view="pageBreakPreview" topLeftCell="A79" zoomScale="80" zoomScaleSheetLayoutView="80" workbookViewId="0">
      <selection activeCell="W22" sqref="W22"/>
    </sheetView>
  </sheetViews>
  <sheetFormatPr defaultColWidth="9.109375" defaultRowHeight="18" x14ac:dyDescent="0.3"/>
  <cols>
    <col min="1" max="1" width="11.88671875" style="35" customWidth="1"/>
    <col min="2" max="2" width="71.44140625" style="35" customWidth="1"/>
    <col min="3" max="3" width="13.44140625" style="35" customWidth="1"/>
    <col min="4" max="4" width="12" style="35" customWidth="1"/>
    <col min="5" max="5" width="19.88671875" style="35" customWidth="1"/>
    <col min="6" max="8" width="22.88671875" style="35" customWidth="1"/>
    <col min="9" max="9" width="21.33203125" style="35" customWidth="1"/>
    <col min="10" max="12" width="27.5546875" style="34" customWidth="1"/>
    <col min="13" max="16384" width="9.109375" style="35"/>
  </cols>
  <sheetData>
    <row r="2" spans="1:12" x14ac:dyDescent="0.3">
      <c r="B2" s="1132" t="s">
        <v>233</v>
      </c>
      <c r="C2" s="1132"/>
      <c r="D2" s="1132"/>
      <c r="E2" s="1132"/>
      <c r="F2" s="1132"/>
      <c r="G2" s="1132"/>
      <c r="H2" s="1132"/>
    </row>
    <row r="3" spans="1:12" ht="26.25" customHeight="1" x14ac:dyDescent="0.3">
      <c r="A3" s="1133" t="s">
        <v>183</v>
      </c>
      <c r="B3" s="1135" t="s">
        <v>0</v>
      </c>
      <c r="C3" s="1133" t="s">
        <v>184</v>
      </c>
      <c r="D3" s="1133" t="s">
        <v>185</v>
      </c>
      <c r="E3" s="1133" t="s">
        <v>625</v>
      </c>
      <c r="F3" s="1137" t="s">
        <v>135</v>
      </c>
      <c r="G3" s="1138"/>
      <c r="H3" s="1138"/>
      <c r="I3" s="1139"/>
    </row>
    <row r="4" spans="1:12" ht="54" x14ac:dyDescent="0.3">
      <c r="A4" s="1134"/>
      <c r="B4" s="1136"/>
      <c r="C4" s="1134"/>
      <c r="D4" s="1134"/>
      <c r="E4" s="1134"/>
      <c r="F4" s="836" t="s">
        <v>971</v>
      </c>
      <c r="G4" s="836" t="s">
        <v>972</v>
      </c>
      <c r="H4" s="836" t="s">
        <v>973</v>
      </c>
      <c r="I4" s="836" t="s">
        <v>134</v>
      </c>
    </row>
    <row r="5" spans="1:12" x14ac:dyDescent="0.3">
      <c r="A5" s="860">
        <v>1</v>
      </c>
      <c r="B5" s="894">
        <v>2</v>
      </c>
      <c r="C5" s="894">
        <v>3</v>
      </c>
      <c r="D5" s="894">
        <v>4</v>
      </c>
      <c r="E5" s="892" t="s">
        <v>626</v>
      </c>
      <c r="F5" s="860">
        <v>5</v>
      </c>
      <c r="G5" s="860">
        <v>6</v>
      </c>
      <c r="H5" s="860">
        <v>7</v>
      </c>
      <c r="I5" s="860">
        <v>8</v>
      </c>
    </row>
    <row r="6" spans="1:12" s="235" customFormat="1" ht="17.399999999999999" x14ac:dyDescent="0.3">
      <c r="A6" s="896">
        <v>1</v>
      </c>
      <c r="B6" s="902" t="s">
        <v>186</v>
      </c>
      <c r="C6" s="899">
        <v>26000</v>
      </c>
      <c r="D6" s="899" t="s">
        <v>10</v>
      </c>
      <c r="E6" s="903" t="s">
        <v>10</v>
      </c>
      <c r="F6" s="835">
        <f>F7+F8+F9+F13</f>
        <v>9475182.2399999984</v>
      </c>
      <c r="G6" s="835">
        <f>G7+G8+G9+G13</f>
        <v>8208356.6400000006</v>
      </c>
      <c r="H6" s="835">
        <f>H7+H8+H9+H13</f>
        <v>8484154.209999999</v>
      </c>
      <c r="I6" s="835" t="s">
        <v>10</v>
      </c>
      <c r="J6" s="234">
        <f>F6-F47-F100</f>
        <v>-1.862645149230957E-9</v>
      </c>
      <c r="K6" s="234">
        <f>G6-G47-G100</f>
        <v>9.3132257461547852E-10</v>
      </c>
      <c r="L6" s="234">
        <f>H6-H47-H100</f>
        <v>0</v>
      </c>
    </row>
    <row r="7" spans="1:12" s="235" customFormat="1" ht="156.6" x14ac:dyDescent="0.3">
      <c r="A7" s="896" t="s">
        <v>312</v>
      </c>
      <c r="B7" s="904" t="s">
        <v>627</v>
      </c>
      <c r="C7" s="899">
        <v>26100</v>
      </c>
      <c r="D7" s="899" t="s">
        <v>10</v>
      </c>
      <c r="E7" s="899" t="s">
        <v>10</v>
      </c>
      <c r="F7" s="835">
        <v>0</v>
      </c>
      <c r="G7" s="835">
        <v>0</v>
      </c>
      <c r="H7" s="835">
        <v>0</v>
      </c>
      <c r="I7" s="835" t="s">
        <v>10</v>
      </c>
      <c r="J7" s="236"/>
      <c r="K7" s="236"/>
      <c r="L7" s="236"/>
    </row>
    <row r="8" spans="1:12" s="235" customFormat="1" ht="69.599999999999994" x14ac:dyDescent="0.3">
      <c r="A8" s="896" t="s">
        <v>314</v>
      </c>
      <c r="B8" s="904" t="s">
        <v>628</v>
      </c>
      <c r="C8" s="899">
        <v>26200</v>
      </c>
      <c r="D8" s="899" t="s">
        <v>10</v>
      </c>
      <c r="E8" s="899" t="s">
        <v>10</v>
      </c>
      <c r="F8" s="835">
        <v>0</v>
      </c>
      <c r="G8" s="835">
        <v>0</v>
      </c>
      <c r="H8" s="835">
        <v>0</v>
      </c>
      <c r="I8" s="835" t="s">
        <v>10</v>
      </c>
      <c r="J8" s="237"/>
      <c r="K8" s="237"/>
      <c r="L8" s="237"/>
    </row>
    <row r="9" spans="1:12" s="235" customFormat="1" ht="82.5" customHeight="1" x14ac:dyDescent="0.3">
      <c r="A9" s="838" t="s">
        <v>629</v>
      </c>
      <c r="B9" s="904" t="s">
        <v>630</v>
      </c>
      <c r="C9" s="899">
        <v>26300</v>
      </c>
      <c r="D9" s="899" t="s">
        <v>10</v>
      </c>
      <c r="E9" s="899" t="s">
        <v>10</v>
      </c>
      <c r="F9" s="835">
        <f>F10+F12</f>
        <v>0</v>
      </c>
      <c r="G9" s="835">
        <f>G10+G12</f>
        <v>0</v>
      </c>
      <c r="H9" s="835">
        <f>H10+H12</f>
        <v>0</v>
      </c>
      <c r="I9" s="835" t="s">
        <v>10</v>
      </c>
      <c r="J9" s="237"/>
      <c r="K9" s="237"/>
      <c r="L9" s="237"/>
    </row>
    <row r="10" spans="1:12" ht="36" x14ac:dyDescent="0.3">
      <c r="A10" s="897" t="s">
        <v>631</v>
      </c>
      <c r="B10" s="905" t="s">
        <v>632</v>
      </c>
      <c r="C10" s="900">
        <v>26310</v>
      </c>
      <c r="D10" s="900" t="s">
        <v>10</v>
      </c>
      <c r="E10" s="906" t="s">
        <v>10</v>
      </c>
      <c r="F10" s="907">
        <f>F11</f>
        <v>0</v>
      </c>
      <c r="G10" s="907">
        <f>G11</f>
        <v>0</v>
      </c>
      <c r="H10" s="907">
        <f>H11</f>
        <v>0</v>
      </c>
      <c r="I10" s="907" t="s">
        <v>10</v>
      </c>
    </row>
    <row r="11" spans="1:12" x14ac:dyDescent="0.3">
      <c r="A11" s="837"/>
      <c r="B11" s="893" t="s">
        <v>171</v>
      </c>
      <c r="C11" s="894" t="s">
        <v>633</v>
      </c>
      <c r="D11" s="894" t="s">
        <v>10</v>
      </c>
      <c r="E11" s="892"/>
      <c r="F11" s="831">
        <v>0</v>
      </c>
      <c r="G11" s="831">
        <v>0</v>
      </c>
      <c r="H11" s="831">
        <v>0</v>
      </c>
      <c r="I11" s="831" t="s">
        <v>10</v>
      </c>
    </row>
    <row r="12" spans="1:12" x14ac:dyDescent="0.3">
      <c r="A12" s="897" t="s">
        <v>634</v>
      </c>
      <c r="B12" s="905" t="s">
        <v>635</v>
      </c>
      <c r="C12" s="900">
        <v>26320</v>
      </c>
      <c r="D12" s="900" t="s">
        <v>10</v>
      </c>
      <c r="E12" s="906"/>
      <c r="F12" s="907">
        <v>0</v>
      </c>
      <c r="G12" s="907">
        <v>0</v>
      </c>
      <c r="H12" s="907">
        <v>0</v>
      </c>
      <c r="I12" s="907" t="s">
        <v>10</v>
      </c>
    </row>
    <row r="13" spans="1:12" s="235" customFormat="1" ht="69.599999999999994" x14ac:dyDescent="0.3">
      <c r="A13" s="838" t="s">
        <v>636</v>
      </c>
      <c r="B13" s="904" t="s">
        <v>188</v>
      </c>
      <c r="C13" s="899">
        <v>26400</v>
      </c>
      <c r="D13" s="899" t="s">
        <v>10</v>
      </c>
      <c r="E13" s="903" t="s">
        <v>10</v>
      </c>
      <c r="F13" s="835">
        <f>F14+F19+F38+F41</f>
        <v>9475182.2399999984</v>
      </c>
      <c r="G13" s="835">
        <f>G14+G19+G38+G41</f>
        <v>8208356.6400000006</v>
      </c>
      <c r="H13" s="835">
        <f>H14+H19+H38+H41</f>
        <v>8484154.209999999</v>
      </c>
      <c r="I13" s="835" t="s">
        <v>10</v>
      </c>
      <c r="J13" s="237"/>
      <c r="K13" s="237"/>
      <c r="L13" s="237"/>
    </row>
    <row r="14" spans="1:12" ht="72" x14ac:dyDescent="0.3">
      <c r="A14" s="897" t="s">
        <v>637</v>
      </c>
      <c r="B14" s="905" t="s">
        <v>189</v>
      </c>
      <c r="C14" s="900">
        <v>26410</v>
      </c>
      <c r="D14" s="900" t="s">
        <v>10</v>
      </c>
      <c r="E14" s="906" t="s">
        <v>10</v>
      </c>
      <c r="F14" s="907">
        <f>F15+F18</f>
        <v>4204189.53</v>
      </c>
      <c r="G14" s="907">
        <f>G15+G18</f>
        <v>3735685.56</v>
      </c>
      <c r="H14" s="907">
        <f>H15+H18</f>
        <v>4150674.15</v>
      </c>
      <c r="I14" s="907" t="s">
        <v>10</v>
      </c>
      <c r="J14" s="34" t="s">
        <v>516</v>
      </c>
    </row>
    <row r="15" spans="1:12" ht="36" x14ac:dyDescent="0.3">
      <c r="A15" s="897" t="s">
        <v>970</v>
      </c>
      <c r="B15" s="905" t="s">
        <v>191</v>
      </c>
      <c r="C15" s="900">
        <v>26411</v>
      </c>
      <c r="D15" s="900" t="s">
        <v>10</v>
      </c>
      <c r="E15" s="906" t="s">
        <v>10</v>
      </c>
      <c r="F15" s="907">
        <f>SUM(F16:F17)</f>
        <v>4204189.53</v>
      </c>
      <c r="G15" s="907">
        <f>SUM(G16:G17)</f>
        <v>3735685.56</v>
      </c>
      <c r="H15" s="907">
        <f>SUM(H16:H17)</f>
        <v>4150674.15</v>
      </c>
      <c r="I15" s="907" t="s">
        <v>10</v>
      </c>
    </row>
    <row r="16" spans="1:12" ht="72" x14ac:dyDescent="0.3">
      <c r="A16" s="837" t="s">
        <v>969</v>
      </c>
      <c r="B16" s="893" t="s">
        <v>638</v>
      </c>
      <c r="C16" s="894" t="s">
        <v>968</v>
      </c>
      <c r="D16" s="894" t="s">
        <v>10</v>
      </c>
      <c r="E16" s="892" t="s">
        <v>676</v>
      </c>
      <c r="F16" s="831">
        <f>'Раздел 1'!P354+'Раздел 1'!P355+'Раздел 1'!P393+'Раздел 1'!P394+'Раздел 1'!P406+'Раздел 1'!P407+'Раздел 1'!P413+'Раздел 1'!P414+'Раздел 1'!P421+'Раздел 1'!P422+'Раздел 1'!P429+'Раздел 1'!P430+'Раздел 1'!P431+'Раздел 1'!P432+'Раздел 1'!P433+'Раздел 1'!P456+'Раздел 1'!P457+'Раздел 1'!P500+'Раздел 1'!P501+'Раздел 1'!P508+'Раздел 1'!P509+'Раздел 1'!P530+'Раздел 1'!P531+'Раздел 1'!P559+'Раздел 1'!P560+'Раздел 1'!P583+'Раздел 1'!P584+'Раздел 1'!P601+'Раздел 1'!P602+'Раздел 1'!P619+'Раздел 1'!P620+'Раздел 1'!P625+'Раздел 1'!P626+'Раздел 1'!P642+'Раздел 1'!P643+'Раздел 1'!P666+'Раздел 1'!P667+'Раздел 1'!P691+'Раздел 1'!P692+'Раздел 1'!P701+'Раздел 1'!P702+'Раздел 1'!P714+'Раздел 1'!P715</f>
        <v>2964699.5300000003</v>
      </c>
      <c r="G16" s="831">
        <f>'Раздел 1'!Q354+'Раздел 1'!Q355+'Раздел 1'!Q393+'Раздел 1'!Q394+'Раздел 1'!Q406+'Раздел 1'!Q407+'Раздел 1'!Q413+'Раздел 1'!Q414+'Раздел 1'!Q421+'Раздел 1'!Q422+'Раздел 1'!Q429+'Раздел 1'!Q430+'Раздел 1'!Q431+'Раздел 1'!Q432+'Раздел 1'!Q433+'Раздел 1'!Q456+'Раздел 1'!Q457+'Раздел 1'!Q500+'Раздел 1'!Q501+'Раздел 1'!Q508+'Раздел 1'!Q509+'Раздел 1'!Q530+'Раздел 1'!Q531+'Раздел 1'!Q559+'Раздел 1'!Q560+'Раздел 1'!Q583+'Раздел 1'!Q584+'Раздел 1'!Q601+'Раздел 1'!Q602+'Раздел 1'!Q619+'Раздел 1'!Q620+'Раздел 1'!Q625+'Раздел 1'!Q626+'Раздел 1'!Q642+'Раздел 1'!Q643+'Раздел 1'!Q666+'Раздел 1'!Q667+'Раздел 1'!Q691+'Раздел 1'!Q692+'Раздел 1'!Q701+'Раздел 1'!Q702+'Раздел 1'!Q714+'Раздел 1'!Q715</f>
        <v>2496195.56</v>
      </c>
      <c r="H16" s="831">
        <f>'Раздел 1'!R354+'Раздел 1'!R355+'Раздел 1'!R393+'Раздел 1'!R394+'Раздел 1'!R406+'Раздел 1'!R407+'Раздел 1'!R413+'Раздел 1'!R414+'Раздел 1'!R421+'Раздел 1'!R422+'Раздел 1'!R429+'Раздел 1'!R430+'Раздел 1'!R431+'Раздел 1'!R432+'Раздел 1'!R433+'Раздел 1'!R456+'Раздел 1'!R457+'Раздел 1'!R500+'Раздел 1'!R501+'Раздел 1'!R508+'Раздел 1'!R509+'Раздел 1'!R530+'Раздел 1'!R531+'Раздел 1'!R559+'Раздел 1'!R560+'Раздел 1'!R583+'Раздел 1'!R584+'Раздел 1'!R601+'Раздел 1'!R602+'Раздел 1'!R619+'Раздел 1'!R620+'Раздел 1'!R625+'Раздел 1'!R626+'Раздел 1'!R642+'Раздел 1'!R643+'Раздел 1'!R666+'Раздел 1'!R667+'Раздел 1'!R691+'Раздел 1'!R692+'Раздел 1'!R701+'Раздел 1'!R702+'Раздел 1'!R714+'Раздел 1'!R715</f>
        <v>2911184.15</v>
      </c>
      <c r="I16" s="831" t="s">
        <v>10</v>
      </c>
    </row>
    <row r="17" spans="1:12" ht="90" x14ac:dyDescent="0.3">
      <c r="A17" s="837" t="s">
        <v>967</v>
      </c>
      <c r="B17" s="893" t="s">
        <v>639</v>
      </c>
      <c r="C17" s="894" t="s">
        <v>966</v>
      </c>
      <c r="D17" s="894" t="s">
        <v>10</v>
      </c>
      <c r="E17" s="892" t="s">
        <v>677</v>
      </c>
      <c r="F17" s="831">
        <f>'Раздел 1'!P408+'Раздел 1'!P409+'Раздел 1'!P415+'Раздел 1'!P416+'Раздел 1'!P434+'Раздел 1'!P435+'Раздел 1'!P458+'Раздел 1'!P459+'Раздел 1'!P532+'Раздел 1'!P533+'Раздел 1'!P561+'Раздел 1'!P562+'Раздел 1'!P585+'Раздел 1'!P586+'Раздел 1'!P644+'Раздел 1'!P645+'Раздел 1'!P668+'Раздел 1'!P669+'Раздел 1'!P703+'Раздел 1'!P704</f>
        <v>1239490</v>
      </c>
      <c r="G17" s="831">
        <f>'Раздел 1'!Q408+'Раздел 1'!Q409+'Раздел 1'!Q415+'Раздел 1'!Q416+'Раздел 1'!Q434+'Раздел 1'!Q435+'Раздел 1'!Q458+'Раздел 1'!Q459+'Раздел 1'!Q532+'Раздел 1'!Q533+'Раздел 1'!Q561+'Раздел 1'!Q562+'Раздел 1'!Q585+'Раздел 1'!Q586+'Раздел 1'!Q644+'Раздел 1'!Q645+'Раздел 1'!Q668+'Раздел 1'!Q669+'Раздел 1'!Q703+'Раздел 1'!Q704</f>
        <v>1239490</v>
      </c>
      <c r="H17" s="831">
        <f>'Раздел 1'!R408+'Раздел 1'!R409+'Раздел 1'!R415+'Раздел 1'!R416+'Раздел 1'!R434+'Раздел 1'!R435+'Раздел 1'!R458+'Раздел 1'!R459+'Раздел 1'!R532+'Раздел 1'!R533+'Раздел 1'!R561+'Раздел 1'!R562+'Раздел 1'!R585+'Раздел 1'!R586+'Раздел 1'!R644+'Раздел 1'!R645+'Раздел 1'!R668+'Раздел 1'!R669+'Раздел 1'!R703+'Раздел 1'!R704</f>
        <v>1239490</v>
      </c>
      <c r="I17" s="831" t="s">
        <v>10</v>
      </c>
    </row>
    <row r="18" spans="1:12" x14ac:dyDescent="0.3">
      <c r="A18" s="897" t="s">
        <v>965</v>
      </c>
      <c r="B18" s="905" t="s">
        <v>192</v>
      </c>
      <c r="C18" s="900">
        <v>26412</v>
      </c>
      <c r="D18" s="900" t="s">
        <v>10</v>
      </c>
      <c r="E18" s="906" t="s">
        <v>10</v>
      </c>
      <c r="F18" s="907">
        <v>0</v>
      </c>
      <c r="G18" s="907">
        <v>0</v>
      </c>
      <c r="H18" s="907">
        <v>0</v>
      </c>
      <c r="I18" s="907" t="s">
        <v>10</v>
      </c>
    </row>
    <row r="19" spans="1:12" ht="54" x14ac:dyDescent="0.3">
      <c r="A19" s="897" t="s">
        <v>964</v>
      </c>
      <c r="B19" s="905" t="s">
        <v>193</v>
      </c>
      <c r="C19" s="900">
        <v>26420</v>
      </c>
      <c r="D19" s="900" t="s">
        <v>10</v>
      </c>
      <c r="E19" s="906" t="s">
        <v>10</v>
      </c>
      <c r="F19" s="907">
        <f>F20+F36</f>
        <v>5131114.8499999996</v>
      </c>
      <c r="G19" s="907">
        <f>G20+G36</f>
        <v>4370171.08</v>
      </c>
      <c r="H19" s="907">
        <f>H20+H36</f>
        <v>4230980.0599999996</v>
      </c>
      <c r="I19" s="907" t="s">
        <v>10</v>
      </c>
      <c r="J19" s="34" t="s">
        <v>517</v>
      </c>
    </row>
    <row r="20" spans="1:12" ht="36" x14ac:dyDescent="0.3">
      <c r="A20" s="897" t="s">
        <v>640</v>
      </c>
      <c r="B20" s="905" t="s">
        <v>191</v>
      </c>
      <c r="C20" s="900">
        <v>26421</v>
      </c>
      <c r="D20" s="900" t="s">
        <v>10</v>
      </c>
      <c r="E20" s="906" t="s">
        <v>10</v>
      </c>
      <c r="F20" s="907">
        <f>SUM(F21:F35)</f>
        <v>5131114.8499999996</v>
      </c>
      <c r="G20" s="907">
        <f>SUM(G21:G35)</f>
        <v>4370171.08</v>
      </c>
      <c r="H20" s="907">
        <f>SUM(H21:H35)</f>
        <v>4230980.0599999996</v>
      </c>
      <c r="I20" s="907" t="s">
        <v>10</v>
      </c>
    </row>
    <row r="21" spans="1:12" ht="36" x14ac:dyDescent="0.3">
      <c r="A21" s="837" t="s">
        <v>963</v>
      </c>
      <c r="B21" s="893" t="s">
        <v>641</v>
      </c>
      <c r="C21" s="894" t="s">
        <v>962</v>
      </c>
      <c r="D21" s="894" t="s">
        <v>10</v>
      </c>
      <c r="E21" s="892" t="s">
        <v>735</v>
      </c>
      <c r="F21" s="831">
        <f>'Раздел 1'!P356+'Раздел 1'!P357+'Раздел 1'!P358+'Раздел 1'!P359+'Раздел 1'!P360+'Раздел 1'!P361+'Раздел 1'!P362+'Раздел 1'!P363+'Раздел 1'!P364+'Раздел 1'!P365+'Раздел 1'!P395</f>
        <v>228000</v>
      </c>
      <c r="G21" s="831">
        <f>'Раздел 1'!Q356+'Раздел 1'!Q357+'Раздел 1'!Q358+'Раздел 1'!Q359+'Раздел 1'!Q360+'Раздел 1'!Q361+'Раздел 1'!Q362+'Раздел 1'!Q363+'Раздел 1'!Q364+'Раздел 1'!Q365</f>
        <v>0</v>
      </c>
      <c r="H21" s="831">
        <f>'Раздел 1'!R356+'Раздел 1'!R357+'Раздел 1'!R358+'Раздел 1'!R359+'Раздел 1'!R360+'Раздел 1'!R361+'Раздел 1'!R362+'Раздел 1'!R363+'Раздел 1'!R364+'Раздел 1'!R365</f>
        <v>0</v>
      </c>
      <c r="I21" s="831" t="s">
        <v>10</v>
      </c>
    </row>
    <row r="22" spans="1:12" ht="36" x14ac:dyDescent="0.3">
      <c r="A22" s="837" t="s">
        <v>961</v>
      </c>
      <c r="B22" s="893" t="s">
        <v>736</v>
      </c>
      <c r="C22" s="894" t="s">
        <v>960</v>
      </c>
      <c r="D22" s="894" t="s">
        <v>10</v>
      </c>
      <c r="E22" s="892" t="s">
        <v>737</v>
      </c>
      <c r="F22" s="831">
        <f>'Раздел 1'!P463+'Раздел 1'!P465+'Раздел 1'!P540</f>
        <v>2005423</v>
      </c>
      <c r="G22" s="831">
        <f>'Раздел 1'!Q463+'Раздел 1'!Q465</f>
        <v>1599950</v>
      </c>
      <c r="H22" s="831">
        <f>'Раздел 1'!R463+'Раздел 1'!R465</f>
        <v>1418000</v>
      </c>
      <c r="I22" s="831" t="s">
        <v>10</v>
      </c>
    </row>
    <row r="23" spans="1:12" ht="36" x14ac:dyDescent="0.3">
      <c r="A23" s="837" t="s">
        <v>959</v>
      </c>
      <c r="B23" s="893" t="s">
        <v>642</v>
      </c>
      <c r="C23" s="894" t="s">
        <v>958</v>
      </c>
      <c r="D23" s="894" t="s">
        <v>10</v>
      </c>
      <c r="E23" s="892" t="s">
        <v>738</v>
      </c>
      <c r="F23" s="831">
        <f>'Раздел 1'!P461+'Раздел 1'!P466+'Раздел 1'!P468+'Раздел 1'!P536+'Раздел 1'!P537+'Раздел 1'!P603+'Раздел 1'!P604+'Раздел 1'!P606+'Раздел 1'!P672+'Раздел 1'!P673</f>
        <v>351540</v>
      </c>
      <c r="G23" s="831">
        <f>'Раздел 1'!Q461+'Раздел 1'!Q466+'Раздел 1'!Q468+'Раздел 1'!Q536+'Раздел 1'!Q537+'Раздел 1'!Q603+'Раздел 1'!Q604+'Раздел 1'!Q606+'Раздел 1'!Q672+'Раздел 1'!Q673</f>
        <v>166600</v>
      </c>
      <c r="H23" s="831">
        <f>'Раздел 1'!R461+'Раздел 1'!R466+'Раздел 1'!R468+'Раздел 1'!R536+'Раздел 1'!R537+'Раздел 1'!R603+'Раздел 1'!R604+'Раздел 1'!R606+'Раздел 1'!R672+'Раздел 1'!R673</f>
        <v>166600</v>
      </c>
      <c r="I23" s="831" t="s">
        <v>10</v>
      </c>
    </row>
    <row r="24" spans="1:12" ht="54" x14ac:dyDescent="0.3">
      <c r="A24" s="837" t="s">
        <v>957</v>
      </c>
      <c r="B24" s="893" t="s">
        <v>1140</v>
      </c>
      <c r="C24" s="894" t="s">
        <v>956</v>
      </c>
      <c r="D24" s="894" t="s">
        <v>10</v>
      </c>
      <c r="E24" s="892" t="s">
        <v>1137</v>
      </c>
      <c r="F24" s="831">
        <f>'Раздел 1'!P541</f>
        <v>0</v>
      </c>
      <c r="G24" s="831">
        <f>'Раздел 1'!Q541</f>
        <v>0</v>
      </c>
      <c r="H24" s="831">
        <f>'Раздел 1'!R541</f>
        <v>0</v>
      </c>
      <c r="I24" s="831" t="s">
        <v>10</v>
      </c>
    </row>
    <row r="25" spans="1:12" ht="54" x14ac:dyDescent="0.3">
      <c r="A25" s="837" t="s">
        <v>955</v>
      </c>
      <c r="B25" s="893" t="s">
        <v>739</v>
      </c>
      <c r="C25" s="894" t="s">
        <v>954</v>
      </c>
      <c r="D25" s="894" t="s">
        <v>10</v>
      </c>
      <c r="E25" s="892" t="s">
        <v>740</v>
      </c>
      <c r="F25" s="831">
        <f>'Раздел 1'!P482+'Раздел 1'!P610</f>
        <v>81650</v>
      </c>
      <c r="G25" s="831">
        <f>'Раздел 1'!Q482+'Раздел 1'!Q610</f>
        <v>101320</v>
      </c>
      <c r="H25" s="831">
        <f>'Раздел 1'!R482+'Раздел 1'!R610</f>
        <v>99030</v>
      </c>
      <c r="I25" s="831" t="s">
        <v>10</v>
      </c>
    </row>
    <row r="26" spans="1:12" ht="126" x14ac:dyDescent="0.3">
      <c r="A26" s="837" t="s">
        <v>953</v>
      </c>
      <c r="B26" s="893" t="s">
        <v>1141</v>
      </c>
      <c r="C26" s="894" t="s">
        <v>952</v>
      </c>
      <c r="D26" s="894" t="s">
        <v>10</v>
      </c>
      <c r="E26" s="892" t="s">
        <v>1138</v>
      </c>
      <c r="F26" s="831">
        <f>'Раздел 1'!P490</f>
        <v>0</v>
      </c>
      <c r="G26" s="831">
        <f>'Раздел 1'!Q490</f>
        <v>0</v>
      </c>
      <c r="H26" s="831">
        <f>'Раздел 1'!R490</f>
        <v>0</v>
      </c>
      <c r="I26" s="831" t="s">
        <v>10</v>
      </c>
    </row>
    <row r="27" spans="1:12" ht="36" x14ac:dyDescent="0.3">
      <c r="A27" s="837" t="s">
        <v>951</v>
      </c>
      <c r="B27" s="893" t="s">
        <v>643</v>
      </c>
      <c r="C27" s="894" t="s">
        <v>950</v>
      </c>
      <c r="D27" s="894" t="s">
        <v>10</v>
      </c>
      <c r="E27" s="892" t="s">
        <v>741</v>
      </c>
      <c r="F27" s="831">
        <f>'Раздел 1'!P377+'Раздел 1'!P436+'Раздел 1'!P460+'Раздел 1'!P510+'Раздел 1'!P534+'Раздел 1'!P563+'Раздел 1'!P587+'Раздел 1'!P627+'Раздел 1'!P646+'Раздел 1'!P670+'Раздел 1'!P693+'Раздел 1'!P705</f>
        <v>0</v>
      </c>
      <c r="G27" s="831">
        <f>'Раздел 1'!Q377+'Раздел 1'!Q436+'Раздел 1'!Q460+'Раздел 1'!Q510+'Раздел 1'!Q534+'Раздел 1'!Q563+'Раздел 1'!Q587+'Раздел 1'!Q627+'Раздел 1'!Q646+'Раздел 1'!Q670+'Раздел 1'!Q693+'Раздел 1'!Q705</f>
        <v>0</v>
      </c>
      <c r="H27" s="831">
        <f>'Раздел 1'!R377+'Раздел 1'!R436+'Раздел 1'!R460+'Раздел 1'!R510+'Раздел 1'!R534+'Раздел 1'!R563+'Раздел 1'!R587+'Раздел 1'!R627+'Раздел 1'!R646+'Раздел 1'!R670+'Раздел 1'!R693+'Раздел 1'!R705</f>
        <v>0</v>
      </c>
      <c r="I27" s="831" t="s">
        <v>10</v>
      </c>
    </row>
    <row r="28" spans="1:12" ht="54" x14ac:dyDescent="0.3">
      <c r="A28" s="837" t="s">
        <v>949</v>
      </c>
      <c r="B28" s="893" t="s">
        <v>742</v>
      </c>
      <c r="C28" s="894" t="s">
        <v>948</v>
      </c>
      <c r="D28" s="894" t="s">
        <v>10</v>
      </c>
      <c r="E28" s="892" t="s">
        <v>743</v>
      </c>
      <c r="F28" s="831">
        <f>'Раздел 1'!P467+'Раздел 1'!P488+'Раздел 1'!P489+'Раздел 1'!P607+'Раздел 1'!P611+'Раздел 1'!P612</f>
        <v>1864550.6800000002</v>
      </c>
      <c r="G28" s="831">
        <f>'Раздел 1'!Q467+'Раздел 1'!Q488+'Раздел 1'!Q489+'Раздел 1'!Q607+'Раздел 1'!Q611+'Раздел 1'!Q612</f>
        <v>1774918</v>
      </c>
      <c r="H28" s="831">
        <f>'Раздел 1'!R467+'Раздел 1'!R488+'Раздел 1'!R489+'Раздел 1'!R607+'Раздел 1'!R611+'Раздел 1'!R612</f>
        <v>1821999.5199999998</v>
      </c>
      <c r="I28" s="831" t="s">
        <v>10</v>
      </c>
    </row>
    <row r="29" spans="1:12" ht="36" x14ac:dyDescent="0.3">
      <c r="A29" s="837" t="s">
        <v>947</v>
      </c>
      <c r="B29" s="893" t="s">
        <v>644</v>
      </c>
      <c r="C29" s="894" t="s">
        <v>946</v>
      </c>
      <c r="D29" s="894" t="s">
        <v>10</v>
      </c>
      <c r="E29" s="892" t="s">
        <v>744</v>
      </c>
      <c r="F29" s="831">
        <v>0</v>
      </c>
      <c r="G29" s="831">
        <v>0</v>
      </c>
      <c r="H29" s="831">
        <v>0</v>
      </c>
      <c r="I29" s="831" t="s">
        <v>10</v>
      </c>
    </row>
    <row r="30" spans="1:12" ht="144" x14ac:dyDescent="0.3">
      <c r="A30" s="892" t="s">
        <v>945</v>
      </c>
      <c r="B30" s="893" t="s">
        <v>846</v>
      </c>
      <c r="C30" s="894" t="s">
        <v>944</v>
      </c>
      <c r="D30" s="894" t="s">
        <v>10</v>
      </c>
      <c r="E30" s="892" t="s">
        <v>844</v>
      </c>
      <c r="F30" s="895">
        <f>'Раздел 1'!P366+'Раздел 1'!P373</f>
        <v>0</v>
      </c>
      <c r="G30" s="895">
        <f>'Раздел 1'!Q366+'Раздел 1'!Q373</f>
        <v>0</v>
      </c>
      <c r="H30" s="895">
        <f>'Раздел 1'!R366+'Раздел 1'!R373</f>
        <v>0</v>
      </c>
      <c r="I30" s="895" t="s">
        <v>10</v>
      </c>
    </row>
    <row r="31" spans="1:12" s="240" customFormat="1" ht="54" x14ac:dyDescent="0.3">
      <c r="A31" s="892" t="s">
        <v>943</v>
      </c>
      <c r="B31" s="908" t="s">
        <v>1136</v>
      </c>
      <c r="C31" s="894" t="s">
        <v>942</v>
      </c>
      <c r="D31" s="909"/>
      <c r="E31" s="892" t="s">
        <v>1139</v>
      </c>
      <c r="F31" s="910">
        <f>'Раздел 1'!P486+'Раздел 1'!P487</f>
        <v>341357.91000000003</v>
      </c>
      <c r="G31" s="910">
        <f>'Раздел 1'!Q486+'Раздел 1'!Q487</f>
        <v>334608.92</v>
      </c>
      <c r="H31" s="910">
        <f>'Раздел 1'!R486+'Раздел 1'!R487</f>
        <v>332576.38</v>
      </c>
      <c r="I31" s="895" t="s">
        <v>10</v>
      </c>
      <c r="J31" s="239"/>
      <c r="K31" s="239"/>
      <c r="L31" s="239"/>
    </row>
    <row r="32" spans="1:12" ht="180" x14ac:dyDescent="0.3">
      <c r="A32" s="892" t="s">
        <v>941</v>
      </c>
      <c r="B32" s="893" t="s">
        <v>745</v>
      </c>
      <c r="C32" s="894" t="s">
        <v>940</v>
      </c>
      <c r="D32" s="894" t="s">
        <v>10</v>
      </c>
      <c r="E32" s="892" t="s">
        <v>746</v>
      </c>
      <c r="F32" s="831">
        <f>'Раздел 1'!P410+'Раздел 1'!P444+'Раздел 1'!P485+'Раздел 1'!P517+'Раздел 1'!P546+'Раздел 1'!P572+'Раздел 1'!P681</f>
        <v>0</v>
      </c>
      <c r="G32" s="831">
        <f>'Раздел 1'!Q410+'Раздел 1'!Q444+'Раздел 1'!Q485+'Раздел 1'!Q517+'Раздел 1'!Q546+'Раздел 1'!Q572+'Раздел 1'!Q681</f>
        <v>0</v>
      </c>
      <c r="H32" s="831">
        <f>'Раздел 1'!R410+'Раздел 1'!R444+'Раздел 1'!R485+'Раздел 1'!R517+'Раздел 1'!R546+'Раздел 1'!R572+'Раздел 1'!R681</f>
        <v>0</v>
      </c>
      <c r="I32" s="831" t="s">
        <v>10</v>
      </c>
    </row>
    <row r="33" spans="1:12" ht="36" x14ac:dyDescent="0.3">
      <c r="A33" s="892" t="s">
        <v>939</v>
      </c>
      <c r="B33" s="893" t="s">
        <v>747</v>
      </c>
      <c r="C33" s="894" t="s">
        <v>938</v>
      </c>
      <c r="D33" s="894" t="s">
        <v>10</v>
      </c>
      <c r="E33" s="892" t="s">
        <v>748</v>
      </c>
      <c r="F33" s="831">
        <f>'Раздел 1'!P462+'Раздел 1'!P469+'Раздел 1'!P605</f>
        <v>41121.599999999999</v>
      </c>
      <c r="G33" s="831">
        <f>'Раздел 1'!Q462+'Раздел 1'!Q469+'Раздел 1'!Q605</f>
        <v>34291.56</v>
      </c>
      <c r="H33" s="831">
        <f>'Раздел 1'!R462+'Раздел 1'!R469+'Раздел 1'!R605</f>
        <v>34291.56</v>
      </c>
      <c r="I33" s="831" t="s">
        <v>10</v>
      </c>
    </row>
    <row r="34" spans="1:12" ht="90" x14ac:dyDescent="0.3">
      <c r="A34" s="892" t="s">
        <v>937</v>
      </c>
      <c r="B34" s="893" t="s">
        <v>749</v>
      </c>
      <c r="C34" s="894" t="s">
        <v>936</v>
      </c>
      <c r="D34" s="894" t="s">
        <v>10</v>
      </c>
      <c r="E34" s="892" t="s">
        <v>750</v>
      </c>
      <c r="F34" s="831">
        <f>'Раздел 1'!P496+'Раздел 1'!P615</f>
        <v>217471.66</v>
      </c>
      <c r="G34" s="831">
        <f>'Раздел 1'!Q496+'Раздел 1'!Q615</f>
        <v>358482.6</v>
      </c>
      <c r="H34" s="831">
        <f>'Раздел 1'!R496+'Раздел 1'!R615</f>
        <v>358482.6</v>
      </c>
      <c r="I34" s="831" t="s">
        <v>10</v>
      </c>
    </row>
    <row r="35" spans="1:12" x14ac:dyDescent="0.3">
      <c r="A35" s="892" t="s">
        <v>935</v>
      </c>
      <c r="B35" s="893" t="s">
        <v>645</v>
      </c>
      <c r="C35" s="894" t="s">
        <v>934</v>
      </c>
      <c r="D35" s="894" t="s">
        <v>10</v>
      </c>
      <c r="E35" s="892" t="s">
        <v>646</v>
      </c>
      <c r="F35" s="831">
        <f>'Раздел 1'!P381+'Раздел 1'!P384+'Раздел 1'!P481+'Раздел 1'!P493+'Раздел 1'!P516+'Раздел 1'!P521</f>
        <v>0</v>
      </c>
      <c r="G35" s="831">
        <f>'Раздел 1'!Q381+'Раздел 1'!Q384+'Раздел 1'!Q481+'Раздел 1'!Q493+'Раздел 1'!Q516+'Раздел 1'!Q521</f>
        <v>0</v>
      </c>
      <c r="H35" s="831">
        <f>'Раздел 1'!R381+'Раздел 1'!R384+'Раздел 1'!R481+'Раздел 1'!R493+'Раздел 1'!R516+'Раздел 1'!R521</f>
        <v>0</v>
      </c>
      <c r="I35" s="831" t="s">
        <v>10</v>
      </c>
    </row>
    <row r="36" spans="1:12" x14ac:dyDescent="0.3">
      <c r="A36" s="897" t="s">
        <v>647</v>
      </c>
      <c r="B36" s="905" t="s">
        <v>192</v>
      </c>
      <c r="C36" s="900">
        <v>26422</v>
      </c>
      <c r="D36" s="900" t="s">
        <v>10</v>
      </c>
      <c r="E36" s="906" t="s">
        <v>10</v>
      </c>
      <c r="F36" s="907">
        <v>0</v>
      </c>
      <c r="G36" s="907">
        <v>0</v>
      </c>
      <c r="H36" s="907">
        <v>0</v>
      </c>
      <c r="I36" s="907" t="s">
        <v>10</v>
      </c>
    </row>
    <row r="37" spans="1:12" x14ac:dyDescent="0.3">
      <c r="A37" s="837"/>
      <c r="B37" s="905" t="s">
        <v>171</v>
      </c>
      <c r="C37" s="900" t="s">
        <v>648</v>
      </c>
      <c r="D37" s="900" t="s">
        <v>10</v>
      </c>
      <c r="E37" s="906" t="s">
        <v>10</v>
      </c>
      <c r="F37" s="907">
        <v>0</v>
      </c>
      <c r="G37" s="907">
        <v>0</v>
      </c>
      <c r="H37" s="907">
        <v>0</v>
      </c>
      <c r="I37" s="907" t="s">
        <v>10</v>
      </c>
    </row>
    <row r="38" spans="1:12" ht="36" x14ac:dyDescent="0.3">
      <c r="A38" s="897" t="s">
        <v>649</v>
      </c>
      <c r="B38" s="905" t="s">
        <v>195</v>
      </c>
      <c r="C38" s="900">
        <v>26430</v>
      </c>
      <c r="D38" s="900" t="s">
        <v>10</v>
      </c>
      <c r="E38" s="906" t="s">
        <v>10</v>
      </c>
      <c r="F38" s="907">
        <f>F39</f>
        <v>0</v>
      </c>
      <c r="G38" s="907">
        <f>G39</f>
        <v>0</v>
      </c>
      <c r="H38" s="907">
        <f>H39</f>
        <v>0</v>
      </c>
      <c r="I38" s="907" t="s">
        <v>10</v>
      </c>
      <c r="J38" s="34" t="s">
        <v>518</v>
      </c>
    </row>
    <row r="39" spans="1:12" ht="36" x14ac:dyDescent="0.3">
      <c r="A39" s="897" t="s">
        <v>933</v>
      </c>
      <c r="B39" s="893" t="s">
        <v>642</v>
      </c>
      <c r="C39" s="900" t="s">
        <v>932</v>
      </c>
      <c r="D39" s="900"/>
      <c r="E39" s="892" t="s">
        <v>738</v>
      </c>
      <c r="F39" s="831">
        <f>'Раздел 1'!P722+'Раздел 1'!P723+'Раздел 1'!P724+'Раздел 1'!P725+'Раздел 1'!P726</f>
        <v>0</v>
      </c>
      <c r="G39" s="831">
        <f>'Раздел 1'!Q722+'Раздел 1'!Q723+'Раздел 1'!Q724+'Раздел 1'!Q725+'Раздел 1'!Q726</f>
        <v>0</v>
      </c>
      <c r="H39" s="831">
        <f>'Раздел 1'!R722+'Раздел 1'!R723+'Раздел 1'!R724+'Раздел 1'!R725+'Раздел 1'!R726</f>
        <v>0</v>
      </c>
      <c r="I39" s="831" t="s">
        <v>10</v>
      </c>
    </row>
    <row r="40" spans="1:12" x14ac:dyDescent="0.3">
      <c r="A40" s="837"/>
      <c r="B40" s="905" t="s">
        <v>171</v>
      </c>
      <c r="C40" s="900" t="s">
        <v>650</v>
      </c>
      <c r="D40" s="900" t="s">
        <v>10</v>
      </c>
      <c r="E40" s="906" t="s">
        <v>10</v>
      </c>
      <c r="F40" s="907">
        <v>0</v>
      </c>
      <c r="G40" s="907">
        <v>0</v>
      </c>
      <c r="H40" s="907">
        <v>0</v>
      </c>
      <c r="I40" s="907" t="s">
        <v>10</v>
      </c>
      <c r="J40" s="237"/>
      <c r="K40" s="237"/>
      <c r="L40" s="237"/>
    </row>
    <row r="41" spans="1:12" x14ac:dyDescent="0.3">
      <c r="A41" s="897" t="s">
        <v>651</v>
      </c>
      <c r="B41" s="905" t="s">
        <v>194</v>
      </c>
      <c r="C41" s="900">
        <v>26450</v>
      </c>
      <c r="D41" s="900" t="s">
        <v>10</v>
      </c>
      <c r="E41" s="906" t="s">
        <v>10</v>
      </c>
      <c r="F41" s="907">
        <f>F42+F46</f>
        <v>139877.85999999999</v>
      </c>
      <c r="G41" s="907">
        <f>G42+G46</f>
        <v>102500</v>
      </c>
      <c r="H41" s="907">
        <f>H42+H46</f>
        <v>102500</v>
      </c>
      <c r="I41" s="907" t="s">
        <v>10</v>
      </c>
      <c r="J41" s="34" t="s">
        <v>519</v>
      </c>
    </row>
    <row r="42" spans="1:12" ht="36" x14ac:dyDescent="0.3">
      <c r="A42" s="897" t="s">
        <v>652</v>
      </c>
      <c r="B42" s="905" t="s">
        <v>191</v>
      </c>
      <c r="C42" s="900">
        <v>26451</v>
      </c>
      <c r="D42" s="900" t="s">
        <v>10</v>
      </c>
      <c r="E42" s="906" t="s">
        <v>10</v>
      </c>
      <c r="F42" s="907">
        <f>F43</f>
        <v>139877.85999999999</v>
      </c>
      <c r="G42" s="907">
        <f>G43</f>
        <v>102500</v>
      </c>
      <c r="H42" s="907">
        <f>H43</f>
        <v>102500</v>
      </c>
      <c r="I42" s="907" t="s">
        <v>10</v>
      </c>
    </row>
    <row r="43" spans="1:12" ht="72" x14ac:dyDescent="0.3">
      <c r="A43" s="897" t="s">
        <v>931</v>
      </c>
      <c r="B43" s="893" t="s">
        <v>638</v>
      </c>
      <c r="C43" s="900" t="s">
        <v>930</v>
      </c>
      <c r="D43" s="900" t="s">
        <v>10</v>
      </c>
      <c r="E43" s="892" t="s">
        <v>676</v>
      </c>
      <c r="F43" s="831">
        <f>'Раздел 1'!P348+'Раздел 1'!P349+'Раздел 1'!P350+'Раздел 1'!P351+'Раздел 1'!P352+'Раздел 1'!P353+'Раздел 1'!P387+'Раздел 1'!P388+'Раздел 1'!P389+'Раздел 1'!P390+'Раздел 1'!P391+'Раздел 1'!P392+'Раздел 1'!P404+'Раздел 1'!P405+'Раздел 1'!P411+'Раздел 1'!P412+'Раздел 1'!P419+'Раздел 1'!P420+'Раздел 1'!P423+'Раздел 1'!P424+'Раздел 1'!P425+'Раздел 1'!P426+'Раздел 1'!P427+'Раздел 1'!P428+'Раздел 1'!P450+'Раздел 1'!P451+'Раздел 1'!P452+'Раздел 1'!P453+'Раздел 1'!P454+'Раздел 1'!P455+'Раздел 1'!P498+'Раздел 1'!P499+'Раздел 1'!P502+'Раздел 1'!P503+'Раздел 1'!P504+'Раздел 1'!P505+'Раздел 1'!P506+'Раздел 1'!P507+'Раздел 1'!P524+'Раздел 1'!P525+'Раздел 1'!P526+'Раздел 1'!P527+'Раздел 1'!P528+'Раздел 1'!P529+'Раздел 1'!P553+'Раздел 1'!P554+'Раздел 1'!P555+'Раздел 1'!P556+'Раздел 1'!P557+'Раздел 1'!P558+'Раздел 1'!P579+'Раздел 1'!P580+'Раздел 1'!P581+'Раздел 1'!P582+'Раздел 1'!P599+'Раздел 1'!P600+'Раздел 1'!P617+'Раздел 1'!P618+'Раздел 1'!P621+'Раздел 1'!P622+'Раздел 1'!P623+'Раздел 1'!P624+'Раздел 1'!P638+'Раздел 1'!P639+'Раздел 1'!P640+'Раздел 1'!P641+'Раздел 1'!P660+'Раздел 1'!P661+'Раздел 1'!P662+'Раздел 1'!P663+'Раздел 1'!P664+'Раздел 1'!P665+'Раздел 1'!P687+'Раздел 1'!P688+'Раздел 1'!P689+'Раздел 1'!P690+'Раздел 1'!P699+'Раздел 1'!P700+'Раздел 1'!P712+'Раздел 1'!P713</f>
        <v>139877.85999999999</v>
      </c>
      <c r="G43" s="831">
        <f>'Раздел 1'!Q348+'Раздел 1'!Q349+'Раздел 1'!Q350+'Раздел 1'!Q351+'Раздел 1'!Q352+'Раздел 1'!Q353+'Раздел 1'!Q387+'Раздел 1'!Q388+'Раздел 1'!Q389+'Раздел 1'!Q390+'Раздел 1'!Q391+'Раздел 1'!Q392+'Раздел 1'!Q404+'Раздел 1'!Q405+'Раздел 1'!Q411+'Раздел 1'!Q412+'Раздел 1'!Q419+'Раздел 1'!Q420+'Раздел 1'!Q423+'Раздел 1'!Q424+'Раздел 1'!Q425+'Раздел 1'!Q426+'Раздел 1'!Q427+'Раздел 1'!Q428+'Раздел 1'!Q450+'Раздел 1'!Q451+'Раздел 1'!Q452+'Раздел 1'!Q453+'Раздел 1'!Q454+'Раздел 1'!Q455+'Раздел 1'!Q498+'Раздел 1'!Q499+'Раздел 1'!Q502+'Раздел 1'!Q503+'Раздел 1'!Q504+'Раздел 1'!Q505+'Раздел 1'!Q506+'Раздел 1'!Q507+'Раздел 1'!Q524+'Раздел 1'!Q525+'Раздел 1'!Q526+'Раздел 1'!Q527+'Раздел 1'!Q528+'Раздел 1'!Q529+'Раздел 1'!Q553+'Раздел 1'!Q554+'Раздел 1'!Q555+'Раздел 1'!Q556+'Раздел 1'!Q557+'Раздел 1'!Q558+'Раздел 1'!Q579+'Раздел 1'!Q580+'Раздел 1'!Q581+'Раздел 1'!Q582+'Раздел 1'!Q599+'Раздел 1'!Q600+'Раздел 1'!Q617+'Раздел 1'!Q618+'Раздел 1'!Q621+'Раздел 1'!Q622+'Раздел 1'!Q623+'Раздел 1'!Q624+'Раздел 1'!Q638+'Раздел 1'!Q639+'Раздел 1'!Q640+'Раздел 1'!Q641+'Раздел 1'!Q660+'Раздел 1'!Q661+'Раздел 1'!Q662+'Раздел 1'!Q663+'Раздел 1'!Q664+'Раздел 1'!Q665+'Раздел 1'!Q687+'Раздел 1'!Q688+'Раздел 1'!Q689+'Раздел 1'!Q690+'Раздел 1'!Q699+'Раздел 1'!Q700+'Раздел 1'!Q712+'Раздел 1'!Q713</f>
        <v>102500</v>
      </c>
      <c r="H43" s="831">
        <f>'Раздел 1'!R348+'Раздел 1'!R349+'Раздел 1'!R350+'Раздел 1'!R351+'Раздел 1'!R352+'Раздел 1'!R353+'Раздел 1'!R387+'Раздел 1'!R388+'Раздел 1'!R389+'Раздел 1'!R390+'Раздел 1'!R391+'Раздел 1'!R392+'Раздел 1'!R404+'Раздел 1'!R405+'Раздел 1'!R411+'Раздел 1'!R412+'Раздел 1'!R419+'Раздел 1'!R420+'Раздел 1'!R423+'Раздел 1'!R424+'Раздел 1'!R425+'Раздел 1'!R426+'Раздел 1'!R427+'Раздел 1'!R428+'Раздел 1'!R450+'Раздел 1'!R451+'Раздел 1'!R452+'Раздел 1'!R453+'Раздел 1'!R454+'Раздел 1'!R455+'Раздел 1'!R498+'Раздел 1'!R499+'Раздел 1'!R502+'Раздел 1'!R503+'Раздел 1'!R504+'Раздел 1'!R505+'Раздел 1'!R506+'Раздел 1'!R507+'Раздел 1'!R524+'Раздел 1'!R525+'Раздел 1'!R526+'Раздел 1'!R527+'Раздел 1'!R528+'Раздел 1'!R529+'Раздел 1'!R553+'Раздел 1'!R554+'Раздел 1'!R555+'Раздел 1'!R556+'Раздел 1'!R557+'Раздел 1'!R558+'Раздел 1'!R579+'Раздел 1'!R580+'Раздел 1'!R581+'Раздел 1'!R582+'Раздел 1'!R599+'Раздел 1'!R600+'Раздел 1'!R617+'Раздел 1'!R618+'Раздел 1'!R621+'Раздел 1'!R622+'Раздел 1'!R623+'Раздел 1'!R624+'Раздел 1'!R638+'Раздел 1'!R639+'Раздел 1'!R640+'Раздел 1'!R641+'Раздел 1'!R660+'Раздел 1'!R661+'Раздел 1'!R662+'Раздел 1'!R663+'Раздел 1'!R664+'Раздел 1'!R665+'Раздел 1'!R687+'Раздел 1'!R688+'Раздел 1'!R689+'Раздел 1'!R690+'Раздел 1'!R699+'Раздел 1'!R700+'Раздел 1'!R712+'Раздел 1'!R713</f>
        <v>102500</v>
      </c>
      <c r="I43" s="831" t="s">
        <v>10</v>
      </c>
    </row>
    <row r="44" spans="1:12" x14ac:dyDescent="0.3">
      <c r="A44" s="837"/>
      <c r="B44" s="905" t="s">
        <v>171</v>
      </c>
      <c r="C44" s="900" t="s">
        <v>653</v>
      </c>
      <c r="D44" s="900" t="s">
        <v>10</v>
      </c>
      <c r="E44" s="906" t="s">
        <v>10</v>
      </c>
      <c r="F44" s="907">
        <f>F45</f>
        <v>0</v>
      </c>
      <c r="G44" s="907">
        <f>G45</f>
        <v>0</v>
      </c>
      <c r="H44" s="907">
        <f>H45</f>
        <v>0</v>
      </c>
      <c r="I44" s="907" t="s">
        <v>10</v>
      </c>
    </row>
    <row r="45" spans="1:12" ht="36" x14ac:dyDescent="0.3">
      <c r="A45" s="837" t="s">
        <v>929</v>
      </c>
      <c r="B45" s="893" t="s">
        <v>751</v>
      </c>
      <c r="C45" s="894" t="s">
        <v>928</v>
      </c>
      <c r="D45" s="894" t="s">
        <v>10</v>
      </c>
      <c r="E45" s="892" t="s">
        <v>752</v>
      </c>
      <c r="F45" s="831">
        <f>'Раздел 1'!P352+'Раздел 1'!P353+'Раздел 1'!P391+'Раздел 1'!P392+'Раздел 1'!P427+'Раздел 1'!P428+'Раздел 1'!P454+'Раздел 1'!P455+'Раздел 1'!P506+'Раздел 1'!P507+'Раздел 1'!P528+'Раздел 1'!P529+'Раздел 1'!P557+'Раздел 1'!P558+'Раздел 1'!P664+'Раздел 1'!P665</f>
        <v>0</v>
      </c>
      <c r="G45" s="831">
        <f>'Раздел 1'!Q352+'Раздел 1'!Q353+'Раздел 1'!Q391+'Раздел 1'!Q392+'Раздел 1'!Q427+'Раздел 1'!Q428+'Раздел 1'!Q454+'Раздел 1'!Q455+'Раздел 1'!Q506+'Раздел 1'!Q507+'Раздел 1'!Q528+'Раздел 1'!Q529+'Раздел 1'!Q557+'Раздел 1'!Q558+'Раздел 1'!Q664+'Раздел 1'!Q665</f>
        <v>0</v>
      </c>
      <c r="H45" s="831">
        <f>'Раздел 1'!R352+'Раздел 1'!R353+'Раздел 1'!R391+'Раздел 1'!R392+'Раздел 1'!R427+'Раздел 1'!R428+'Раздел 1'!R454+'Раздел 1'!R455+'Раздел 1'!R506+'Раздел 1'!R507+'Раздел 1'!R528+'Раздел 1'!R529+'Раздел 1'!R557+'Раздел 1'!R558+'Раздел 1'!R664+'Раздел 1'!R665</f>
        <v>0</v>
      </c>
      <c r="I45" s="831" t="s">
        <v>10</v>
      </c>
      <c r="J45" s="34" t="s">
        <v>753</v>
      </c>
    </row>
    <row r="46" spans="1:12" x14ac:dyDescent="0.3">
      <c r="A46" s="897" t="s">
        <v>654</v>
      </c>
      <c r="B46" s="905" t="s">
        <v>192</v>
      </c>
      <c r="C46" s="900">
        <v>26452</v>
      </c>
      <c r="D46" s="900" t="s">
        <v>10</v>
      </c>
      <c r="E46" s="906" t="s">
        <v>10</v>
      </c>
      <c r="F46" s="907">
        <v>0</v>
      </c>
      <c r="G46" s="907">
        <v>0</v>
      </c>
      <c r="H46" s="907">
        <v>0</v>
      </c>
      <c r="I46" s="907" t="s">
        <v>10</v>
      </c>
    </row>
    <row r="47" spans="1:12" s="235" customFormat="1" ht="69.599999999999994" x14ac:dyDescent="0.3">
      <c r="A47" s="838" t="s">
        <v>62</v>
      </c>
      <c r="B47" s="904" t="s">
        <v>196</v>
      </c>
      <c r="C47" s="899">
        <v>26500</v>
      </c>
      <c r="D47" s="899" t="s">
        <v>10</v>
      </c>
      <c r="E47" s="903" t="s">
        <v>10</v>
      </c>
      <c r="F47" s="835">
        <f>F48</f>
        <v>9475182.2400000002</v>
      </c>
      <c r="G47" s="835">
        <f>G48</f>
        <v>8208356.6399999997</v>
      </c>
      <c r="H47" s="835">
        <f>H48</f>
        <v>8484154.209999999</v>
      </c>
      <c r="I47" s="835" t="s">
        <v>10</v>
      </c>
      <c r="J47" s="34"/>
      <c r="K47" s="34"/>
      <c r="L47" s="34"/>
    </row>
    <row r="48" spans="1:12" s="242" customFormat="1" x14ac:dyDescent="0.3">
      <c r="A48" s="897"/>
      <c r="B48" s="900" t="s">
        <v>197</v>
      </c>
      <c r="C48" s="900">
        <v>26510</v>
      </c>
      <c r="D48" s="900" t="s">
        <v>10</v>
      </c>
      <c r="E48" s="906" t="s">
        <v>10</v>
      </c>
      <c r="F48" s="907">
        <f>F49</f>
        <v>9475182.2400000002</v>
      </c>
      <c r="G48" s="907">
        <f>G66</f>
        <v>8208356.6399999997</v>
      </c>
      <c r="H48" s="907">
        <f>H83</f>
        <v>8484154.209999999</v>
      </c>
      <c r="I48" s="907" t="s">
        <v>10</v>
      </c>
      <c r="J48" s="241"/>
      <c r="K48" s="241"/>
      <c r="L48" s="241"/>
    </row>
    <row r="49" spans="1:12" x14ac:dyDescent="0.3">
      <c r="A49" s="837"/>
      <c r="B49" s="894"/>
      <c r="C49" s="894"/>
      <c r="D49" s="911">
        <v>2022</v>
      </c>
      <c r="E49" s="912" t="s">
        <v>10</v>
      </c>
      <c r="F49" s="913">
        <f>SUM(F50:F65)</f>
        <v>9475182.2400000002</v>
      </c>
      <c r="G49" s="913" t="s">
        <v>10</v>
      </c>
      <c r="H49" s="913" t="s">
        <v>10</v>
      </c>
      <c r="I49" s="913" t="s">
        <v>10</v>
      </c>
      <c r="J49" s="857"/>
      <c r="K49" s="857"/>
      <c r="L49" s="857"/>
    </row>
    <row r="50" spans="1:12" ht="72" x14ac:dyDescent="0.3">
      <c r="A50" s="837" t="s">
        <v>212</v>
      </c>
      <c r="B50" s="893" t="s">
        <v>638</v>
      </c>
      <c r="C50" s="894" t="s">
        <v>927</v>
      </c>
      <c r="D50" s="894" t="s">
        <v>10</v>
      </c>
      <c r="E50" s="892" t="s">
        <v>676</v>
      </c>
      <c r="F50" s="831">
        <f>F16+F43</f>
        <v>3104577.39</v>
      </c>
      <c r="G50" s="831">
        <v>0</v>
      </c>
      <c r="H50" s="831">
        <v>0</v>
      </c>
      <c r="I50" s="831" t="s">
        <v>10</v>
      </c>
      <c r="J50" s="857"/>
      <c r="K50" s="857"/>
      <c r="L50" s="857"/>
    </row>
    <row r="51" spans="1:12" ht="36" x14ac:dyDescent="0.3">
      <c r="A51" s="837" t="s">
        <v>213</v>
      </c>
      <c r="B51" s="893" t="s">
        <v>641</v>
      </c>
      <c r="C51" s="894" t="s">
        <v>926</v>
      </c>
      <c r="D51" s="894" t="s">
        <v>10</v>
      </c>
      <c r="E51" s="892" t="s">
        <v>735</v>
      </c>
      <c r="F51" s="831">
        <f>F21</f>
        <v>228000</v>
      </c>
      <c r="G51" s="831">
        <v>0</v>
      </c>
      <c r="H51" s="831">
        <v>0</v>
      </c>
      <c r="I51" s="831" t="s">
        <v>10</v>
      </c>
    </row>
    <row r="52" spans="1:12" ht="36" x14ac:dyDescent="0.3">
      <c r="A52" s="837" t="s">
        <v>214</v>
      </c>
      <c r="B52" s="893" t="s">
        <v>736</v>
      </c>
      <c r="C52" s="894" t="s">
        <v>925</v>
      </c>
      <c r="D52" s="894" t="s">
        <v>10</v>
      </c>
      <c r="E52" s="892" t="s">
        <v>737</v>
      </c>
      <c r="F52" s="831">
        <f>F22</f>
        <v>2005423</v>
      </c>
      <c r="G52" s="831">
        <v>0</v>
      </c>
      <c r="H52" s="831">
        <v>0</v>
      </c>
      <c r="I52" s="831" t="s">
        <v>10</v>
      </c>
    </row>
    <row r="53" spans="1:12" ht="36" x14ac:dyDescent="0.3">
      <c r="A53" s="837" t="s">
        <v>215</v>
      </c>
      <c r="B53" s="893" t="s">
        <v>642</v>
      </c>
      <c r="C53" s="894" t="s">
        <v>924</v>
      </c>
      <c r="D53" s="894" t="s">
        <v>10</v>
      </c>
      <c r="E53" s="892" t="s">
        <v>738</v>
      </c>
      <c r="F53" s="831">
        <f>F23</f>
        <v>351540</v>
      </c>
      <c r="G53" s="831">
        <v>0</v>
      </c>
      <c r="H53" s="831">
        <v>0</v>
      </c>
      <c r="I53" s="831" t="s">
        <v>10</v>
      </c>
    </row>
    <row r="54" spans="1:12" ht="54" x14ac:dyDescent="0.3">
      <c r="A54" s="837" t="s">
        <v>216</v>
      </c>
      <c r="B54" s="893" t="s">
        <v>1140</v>
      </c>
      <c r="C54" s="894" t="s">
        <v>923</v>
      </c>
      <c r="D54" s="894" t="s">
        <v>10</v>
      </c>
      <c r="E54" s="892" t="s">
        <v>1137</v>
      </c>
      <c r="F54" s="831">
        <f>F24</f>
        <v>0</v>
      </c>
      <c r="G54" s="831">
        <v>0</v>
      </c>
      <c r="H54" s="831">
        <v>0</v>
      </c>
      <c r="I54" s="831"/>
    </row>
    <row r="55" spans="1:12" ht="90" x14ac:dyDescent="0.3">
      <c r="A55" s="837" t="s">
        <v>217</v>
      </c>
      <c r="B55" s="893" t="s">
        <v>639</v>
      </c>
      <c r="C55" s="894" t="s">
        <v>922</v>
      </c>
      <c r="D55" s="894" t="s">
        <v>10</v>
      </c>
      <c r="E55" s="892" t="s">
        <v>677</v>
      </c>
      <c r="F55" s="831">
        <f>F17</f>
        <v>1239490</v>
      </c>
      <c r="G55" s="831">
        <v>0</v>
      </c>
      <c r="H55" s="831">
        <v>0</v>
      </c>
      <c r="I55" s="831" t="s">
        <v>10</v>
      </c>
    </row>
    <row r="56" spans="1:12" ht="54" x14ac:dyDescent="0.3">
      <c r="A56" s="837" t="s">
        <v>921</v>
      </c>
      <c r="B56" s="893" t="s">
        <v>739</v>
      </c>
      <c r="C56" s="894" t="s">
        <v>920</v>
      </c>
      <c r="D56" s="894" t="s">
        <v>10</v>
      </c>
      <c r="E56" s="892" t="s">
        <v>740</v>
      </c>
      <c r="F56" s="831">
        <f>F25</f>
        <v>81650</v>
      </c>
      <c r="G56" s="831">
        <v>0</v>
      </c>
      <c r="H56" s="831">
        <v>0</v>
      </c>
      <c r="I56" s="831" t="s">
        <v>10</v>
      </c>
    </row>
    <row r="57" spans="1:12" ht="126" x14ac:dyDescent="0.3">
      <c r="A57" s="837" t="s">
        <v>919</v>
      </c>
      <c r="B57" s="893" t="s">
        <v>1141</v>
      </c>
      <c r="C57" s="894" t="s">
        <v>918</v>
      </c>
      <c r="D57" s="894" t="s">
        <v>10</v>
      </c>
      <c r="E57" s="892" t="s">
        <v>1138</v>
      </c>
      <c r="F57" s="831">
        <f>F26</f>
        <v>0</v>
      </c>
      <c r="G57" s="831">
        <v>0</v>
      </c>
      <c r="H57" s="831">
        <v>0</v>
      </c>
      <c r="I57" s="895" t="s">
        <v>10</v>
      </c>
    </row>
    <row r="58" spans="1:12" ht="36" x14ac:dyDescent="0.3">
      <c r="A58" s="837" t="s">
        <v>917</v>
      </c>
      <c r="B58" s="893" t="s">
        <v>643</v>
      </c>
      <c r="C58" s="894" t="s">
        <v>916</v>
      </c>
      <c r="D58" s="894" t="s">
        <v>10</v>
      </c>
      <c r="E58" s="892" t="s">
        <v>741</v>
      </c>
      <c r="F58" s="831">
        <f>F27</f>
        <v>0</v>
      </c>
      <c r="G58" s="831">
        <v>0</v>
      </c>
      <c r="H58" s="831">
        <v>0</v>
      </c>
      <c r="I58" s="831" t="s">
        <v>10</v>
      </c>
    </row>
    <row r="59" spans="1:12" ht="54" x14ac:dyDescent="0.3">
      <c r="A59" s="892" t="s">
        <v>915</v>
      </c>
      <c r="B59" s="893" t="s">
        <v>742</v>
      </c>
      <c r="C59" s="894" t="s">
        <v>914</v>
      </c>
      <c r="D59" s="894" t="s">
        <v>10</v>
      </c>
      <c r="E59" s="892" t="s">
        <v>743</v>
      </c>
      <c r="F59" s="831">
        <f>F28</f>
        <v>1864550.6800000002</v>
      </c>
      <c r="G59" s="831">
        <v>0</v>
      </c>
      <c r="H59" s="831">
        <v>0</v>
      </c>
      <c r="I59" s="831" t="s">
        <v>10</v>
      </c>
    </row>
    <row r="60" spans="1:12" s="244" customFormat="1" ht="144" x14ac:dyDescent="0.3">
      <c r="A60" s="892" t="s">
        <v>913</v>
      </c>
      <c r="B60" s="893" t="s">
        <v>846</v>
      </c>
      <c r="C60" s="894" t="s">
        <v>912</v>
      </c>
      <c r="D60" s="894" t="s">
        <v>10</v>
      </c>
      <c r="E60" s="892" t="s">
        <v>844</v>
      </c>
      <c r="F60" s="895">
        <f>F30</f>
        <v>0</v>
      </c>
      <c r="G60" s="831">
        <v>0</v>
      </c>
      <c r="H60" s="831">
        <v>0</v>
      </c>
      <c r="I60" s="895" t="s">
        <v>10</v>
      </c>
      <c r="J60" s="243"/>
      <c r="K60" s="243"/>
      <c r="L60" s="243"/>
    </row>
    <row r="61" spans="1:12" s="240" customFormat="1" ht="54" x14ac:dyDescent="0.3">
      <c r="A61" s="892" t="s">
        <v>911</v>
      </c>
      <c r="B61" s="908" t="s">
        <v>1136</v>
      </c>
      <c r="C61" s="894" t="s">
        <v>910</v>
      </c>
      <c r="D61" s="894" t="s">
        <v>10</v>
      </c>
      <c r="E61" s="892" t="s">
        <v>1139</v>
      </c>
      <c r="F61" s="910">
        <f>F31</f>
        <v>341357.91000000003</v>
      </c>
      <c r="G61" s="831">
        <v>0</v>
      </c>
      <c r="H61" s="831">
        <v>0</v>
      </c>
      <c r="I61" s="895" t="s">
        <v>10</v>
      </c>
      <c r="J61" s="239"/>
      <c r="K61" s="239"/>
      <c r="L61" s="239"/>
    </row>
    <row r="62" spans="1:12" s="244" customFormat="1" ht="180" x14ac:dyDescent="0.3">
      <c r="A62" s="892" t="s">
        <v>909</v>
      </c>
      <c r="B62" s="893" t="s">
        <v>745</v>
      </c>
      <c r="C62" s="894" t="s">
        <v>908</v>
      </c>
      <c r="D62" s="894" t="s">
        <v>10</v>
      </c>
      <c r="E62" s="892" t="s">
        <v>746</v>
      </c>
      <c r="F62" s="895">
        <f t="shared" ref="F62:F64" si="0">F32</f>
        <v>0</v>
      </c>
      <c r="G62" s="831">
        <v>0</v>
      </c>
      <c r="H62" s="831">
        <v>0</v>
      </c>
      <c r="I62" s="895" t="s">
        <v>10</v>
      </c>
      <c r="J62" s="243"/>
      <c r="K62" s="243"/>
      <c r="L62" s="243"/>
    </row>
    <row r="63" spans="1:12" s="244" customFormat="1" ht="36" x14ac:dyDescent="0.3">
      <c r="A63" s="892" t="s">
        <v>907</v>
      </c>
      <c r="B63" s="893" t="s">
        <v>747</v>
      </c>
      <c r="C63" s="894" t="s">
        <v>906</v>
      </c>
      <c r="D63" s="894" t="s">
        <v>10</v>
      </c>
      <c r="E63" s="892" t="s">
        <v>748</v>
      </c>
      <c r="F63" s="895">
        <f t="shared" si="0"/>
        <v>41121.599999999999</v>
      </c>
      <c r="G63" s="831">
        <v>0</v>
      </c>
      <c r="H63" s="831">
        <v>0</v>
      </c>
      <c r="I63" s="895" t="s">
        <v>10</v>
      </c>
      <c r="J63" s="243"/>
      <c r="K63" s="243"/>
      <c r="L63" s="243"/>
    </row>
    <row r="64" spans="1:12" s="244" customFormat="1" ht="90" x14ac:dyDescent="0.3">
      <c r="A64" s="892" t="s">
        <v>905</v>
      </c>
      <c r="B64" s="893" t="s">
        <v>749</v>
      </c>
      <c r="C64" s="894" t="s">
        <v>904</v>
      </c>
      <c r="D64" s="894" t="s">
        <v>10</v>
      </c>
      <c r="E64" s="892" t="s">
        <v>750</v>
      </c>
      <c r="F64" s="895">
        <f t="shared" si="0"/>
        <v>217471.66</v>
      </c>
      <c r="G64" s="895">
        <v>0</v>
      </c>
      <c r="H64" s="831">
        <v>0</v>
      </c>
      <c r="I64" s="895" t="s">
        <v>10</v>
      </c>
      <c r="J64" s="243"/>
      <c r="K64" s="243"/>
      <c r="L64" s="243"/>
    </row>
    <row r="65" spans="1:12" s="244" customFormat="1" x14ac:dyDescent="0.3">
      <c r="A65" s="892" t="s">
        <v>903</v>
      </c>
      <c r="B65" s="893" t="s">
        <v>645</v>
      </c>
      <c r="C65" s="894" t="s">
        <v>902</v>
      </c>
      <c r="D65" s="894" t="s">
        <v>10</v>
      </c>
      <c r="E65" s="892" t="s">
        <v>646</v>
      </c>
      <c r="F65" s="895">
        <f>F35</f>
        <v>0</v>
      </c>
      <c r="G65" s="831">
        <v>0</v>
      </c>
      <c r="H65" s="831">
        <v>0</v>
      </c>
      <c r="I65" s="895" t="s">
        <v>10</v>
      </c>
      <c r="J65" s="243"/>
      <c r="K65" s="243"/>
      <c r="L65" s="243"/>
    </row>
    <row r="66" spans="1:12" s="244" customFormat="1" x14ac:dyDescent="0.3">
      <c r="A66" s="892"/>
      <c r="B66" s="894"/>
      <c r="C66" s="894"/>
      <c r="D66" s="914">
        <v>2023</v>
      </c>
      <c r="E66" s="912" t="s">
        <v>10</v>
      </c>
      <c r="F66" s="915" t="s">
        <v>10</v>
      </c>
      <c r="G66" s="915">
        <f>SUM(G67:G82)</f>
        <v>8208356.6399999997</v>
      </c>
      <c r="H66" s="915" t="s">
        <v>10</v>
      </c>
      <c r="I66" s="915" t="s">
        <v>10</v>
      </c>
      <c r="J66" s="243"/>
      <c r="K66" s="243"/>
      <c r="L66" s="243"/>
    </row>
    <row r="67" spans="1:12" s="244" customFormat="1" ht="72" x14ac:dyDescent="0.3">
      <c r="A67" s="892" t="s">
        <v>901</v>
      </c>
      <c r="B67" s="893" t="s">
        <v>638</v>
      </c>
      <c r="C67" s="894" t="s">
        <v>900</v>
      </c>
      <c r="D67" s="894" t="s">
        <v>10</v>
      </c>
      <c r="E67" s="892" t="s">
        <v>676</v>
      </c>
      <c r="F67" s="895">
        <v>0</v>
      </c>
      <c r="G67" s="895">
        <f>G16+G43</f>
        <v>2598695.56</v>
      </c>
      <c r="H67" s="895">
        <v>0</v>
      </c>
      <c r="I67" s="895" t="s">
        <v>10</v>
      </c>
      <c r="J67" s="245"/>
      <c r="K67" s="245"/>
      <c r="L67" s="245"/>
    </row>
    <row r="68" spans="1:12" s="244" customFormat="1" ht="36" x14ac:dyDescent="0.3">
      <c r="A68" s="892" t="s">
        <v>899</v>
      </c>
      <c r="B68" s="893" t="s">
        <v>641</v>
      </c>
      <c r="C68" s="894" t="s">
        <v>898</v>
      </c>
      <c r="D68" s="894" t="s">
        <v>10</v>
      </c>
      <c r="E68" s="892" t="s">
        <v>735</v>
      </c>
      <c r="F68" s="895">
        <v>0</v>
      </c>
      <c r="G68" s="895">
        <f>G21</f>
        <v>0</v>
      </c>
      <c r="H68" s="895">
        <v>0</v>
      </c>
      <c r="I68" s="895" t="s">
        <v>10</v>
      </c>
      <c r="J68" s="243"/>
      <c r="K68" s="243"/>
      <c r="L68" s="243"/>
    </row>
    <row r="69" spans="1:12" s="244" customFormat="1" ht="36" x14ac:dyDescent="0.3">
      <c r="A69" s="892" t="s">
        <v>897</v>
      </c>
      <c r="B69" s="893" t="s">
        <v>736</v>
      </c>
      <c r="C69" s="894" t="s">
        <v>896</v>
      </c>
      <c r="D69" s="894" t="s">
        <v>10</v>
      </c>
      <c r="E69" s="892" t="s">
        <v>737</v>
      </c>
      <c r="F69" s="895">
        <v>0</v>
      </c>
      <c r="G69" s="895">
        <f>G22</f>
        <v>1599950</v>
      </c>
      <c r="H69" s="895">
        <v>0</v>
      </c>
      <c r="I69" s="895" t="s">
        <v>10</v>
      </c>
      <c r="J69" s="243"/>
      <c r="K69" s="243"/>
      <c r="L69" s="243"/>
    </row>
    <row r="70" spans="1:12" s="244" customFormat="1" ht="36" x14ac:dyDescent="0.3">
      <c r="A70" s="837" t="s">
        <v>895</v>
      </c>
      <c r="B70" s="893" t="s">
        <v>642</v>
      </c>
      <c r="C70" s="894" t="s">
        <v>894</v>
      </c>
      <c r="D70" s="894" t="s">
        <v>10</v>
      </c>
      <c r="E70" s="892" t="s">
        <v>738</v>
      </c>
      <c r="F70" s="895">
        <v>0</v>
      </c>
      <c r="G70" s="895">
        <f>G23</f>
        <v>166600</v>
      </c>
      <c r="H70" s="895">
        <v>0</v>
      </c>
      <c r="I70" s="895" t="s">
        <v>10</v>
      </c>
      <c r="J70" s="243"/>
      <c r="K70" s="243"/>
      <c r="L70" s="243"/>
    </row>
    <row r="71" spans="1:12" ht="54" x14ac:dyDescent="0.3">
      <c r="A71" s="892" t="s">
        <v>893</v>
      </c>
      <c r="B71" s="893" t="s">
        <v>1140</v>
      </c>
      <c r="C71" s="894" t="s">
        <v>892</v>
      </c>
      <c r="D71" s="894" t="s">
        <v>10</v>
      </c>
      <c r="E71" s="892" t="s">
        <v>1137</v>
      </c>
      <c r="F71" s="831">
        <v>0</v>
      </c>
      <c r="G71" s="831">
        <f>G24</f>
        <v>0</v>
      </c>
      <c r="H71" s="831">
        <v>0</v>
      </c>
      <c r="I71" s="831"/>
    </row>
    <row r="72" spans="1:12" s="244" customFormat="1" ht="90" x14ac:dyDescent="0.3">
      <c r="A72" s="892" t="s">
        <v>891</v>
      </c>
      <c r="B72" s="893" t="s">
        <v>639</v>
      </c>
      <c r="C72" s="894" t="s">
        <v>890</v>
      </c>
      <c r="D72" s="894" t="s">
        <v>10</v>
      </c>
      <c r="E72" s="892" t="s">
        <v>677</v>
      </c>
      <c r="F72" s="895">
        <v>0</v>
      </c>
      <c r="G72" s="895">
        <f>G17</f>
        <v>1239490</v>
      </c>
      <c r="H72" s="895">
        <v>0</v>
      </c>
      <c r="I72" s="895" t="s">
        <v>10</v>
      </c>
      <c r="J72" s="243"/>
      <c r="K72" s="243"/>
      <c r="L72" s="243"/>
    </row>
    <row r="73" spans="1:12" s="244" customFormat="1" ht="54" x14ac:dyDescent="0.3">
      <c r="A73" s="837" t="s">
        <v>889</v>
      </c>
      <c r="B73" s="893" t="s">
        <v>739</v>
      </c>
      <c r="C73" s="894" t="s">
        <v>888</v>
      </c>
      <c r="D73" s="894" t="s">
        <v>10</v>
      </c>
      <c r="E73" s="892" t="s">
        <v>740</v>
      </c>
      <c r="F73" s="895">
        <v>0</v>
      </c>
      <c r="G73" s="895">
        <f>G25</f>
        <v>101320</v>
      </c>
      <c r="H73" s="895">
        <v>0</v>
      </c>
      <c r="I73" s="895" t="s">
        <v>10</v>
      </c>
      <c r="J73" s="243"/>
      <c r="K73" s="243"/>
      <c r="L73" s="243"/>
    </row>
    <row r="74" spans="1:12" ht="126" x14ac:dyDescent="0.3">
      <c r="A74" s="892" t="s">
        <v>887</v>
      </c>
      <c r="B74" s="893" t="s">
        <v>1141</v>
      </c>
      <c r="C74" s="894" t="s">
        <v>886</v>
      </c>
      <c r="D74" s="894" t="s">
        <v>10</v>
      </c>
      <c r="E74" s="892" t="s">
        <v>1138</v>
      </c>
      <c r="F74" s="831">
        <v>0</v>
      </c>
      <c r="G74" s="831">
        <f>G26</f>
        <v>0</v>
      </c>
      <c r="H74" s="831">
        <v>0</v>
      </c>
      <c r="I74" s="895" t="s">
        <v>10</v>
      </c>
    </row>
    <row r="75" spans="1:12" s="244" customFormat="1" ht="36" x14ac:dyDescent="0.3">
      <c r="A75" s="892" t="s">
        <v>885</v>
      </c>
      <c r="B75" s="893" t="s">
        <v>643</v>
      </c>
      <c r="C75" s="894" t="s">
        <v>884</v>
      </c>
      <c r="D75" s="894" t="s">
        <v>10</v>
      </c>
      <c r="E75" s="892" t="s">
        <v>741</v>
      </c>
      <c r="F75" s="895">
        <v>0</v>
      </c>
      <c r="G75" s="895">
        <f>G27</f>
        <v>0</v>
      </c>
      <c r="H75" s="895">
        <v>0</v>
      </c>
      <c r="I75" s="895" t="s">
        <v>10</v>
      </c>
      <c r="J75" s="243"/>
      <c r="K75" s="243"/>
      <c r="L75" s="243"/>
    </row>
    <row r="76" spans="1:12" s="244" customFormat="1" ht="54" x14ac:dyDescent="0.3">
      <c r="A76" s="892" t="s">
        <v>883</v>
      </c>
      <c r="B76" s="893" t="s">
        <v>742</v>
      </c>
      <c r="C76" s="894" t="s">
        <v>882</v>
      </c>
      <c r="D76" s="894" t="s">
        <v>10</v>
      </c>
      <c r="E76" s="892" t="s">
        <v>743</v>
      </c>
      <c r="F76" s="895">
        <v>0</v>
      </c>
      <c r="G76" s="895">
        <f>G28</f>
        <v>1774918</v>
      </c>
      <c r="H76" s="895">
        <v>0</v>
      </c>
      <c r="I76" s="895" t="s">
        <v>10</v>
      </c>
      <c r="J76" s="243"/>
      <c r="K76" s="243"/>
      <c r="L76" s="243"/>
    </row>
    <row r="77" spans="1:12" s="244" customFormat="1" ht="144" x14ac:dyDescent="0.3">
      <c r="A77" s="898" t="s">
        <v>881</v>
      </c>
      <c r="B77" s="893" t="s">
        <v>846</v>
      </c>
      <c r="C77" s="894" t="s">
        <v>880</v>
      </c>
      <c r="D77" s="894" t="s">
        <v>10</v>
      </c>
      <c r="E77" s="892" t="s">
        <v>844</v>
      </c>
      <c r="F77" s="895">
        <v>0</v>
      </c>
      <c r="G77" s="895">
        <f t="shared" ref="G77:G82" si="1">G30</f>
        <v>0</v>
      </c>
      <c r="H77" s="895">
        <v>0</v>
      </c>
      <c r="I77" s="895" t="s">
        <v>10</v>
      </c>
      <c r="J77" s="243"/>
      <c r="K77" s="243"/>
      <c r="L77" s="243"/>
    </row>
    <row r="78" spans="1:12" s="240" customFormat="1" ht="54" x14ac:dyDescent="0.3">
      <c r="A78" s="892" t="s">
        <v>879</v>
      </c>
      <c r="B78" s="908" t="s">
        <v>1136</v>
      </c>
      <c r="C78" s="894" t="s">
        <v>878</v>
      </c>
      <c r="D78" s="894" t="s">
        <v>10</v>
      </c>
      <c r="E78" s="892" t="s">
        <v>1139</v>
      </c>
      <c r="F78" s="910">
        <v>0</v>
      </c>
      <c r="G78" s="910">
        <f t="shared" si="1"/>
        <v>334608.92</v>
      </c>
      <c r="H78" s="910">
        <v>0</v>
      </c>
      <c r="I78" s="895" t="s">
        <v>10</v>
      </c>
      <c r="J78" s="239"/>
      <c r="K78" s="239"/>
      <c r="L78" s="239"/>
    </row>
    <row r="79" spans="1:12" s="244" customFormat="1" ht="180" x14ac:dyDescent="0.3">
      <c r="A79" s="892" t="s">
        <v>877</v>
      </c>
      <c r="B79" s="893" t="s">
        <v>745</v>
      </c>
      <c r="C79" s="894" t="s">
        <v>876</v>
      </c>
      <c r="D79" s="894" t="s">
        <v>10</v>
      </c>
      <c r="E79" s="892" t="s">
        <v>746</v>
      </c>
      <c r="F79" s="895">
        <v>0</v>
      </c>
      <c r="G79" s="895">
        <f t="shared" si="1"/>
        <v>0</v>
      </c>
      <c r="H79" s="895">
        <v>0</v>
      </c>
      <c r="I79" s="895" t="s">
        <v>10</v>
      </c>
      <c r="J79" s="243"/>
      <c r="K79" s="243"/>
      <c r="L79" s="243"/>
    </row>
    <row r="80" spans="1:12" s="244" customFormat="1" ht="36" x14ac:dyDescent="0.3">
      <c r="A80" s="892" t="s">
        <v>875</v>
      </c>
      <c r="B80" s="893" t="s">
        <v>747</v>
      </c>
      <c r="C80" s="894" t="s">
        <v>874</v>
      </c>
      <c r="D80" s="894" t="s">
        <v>10</v>
      </c>
      <c r="E80" s="892" t="s">
        <v>748</v>
      </c>
      <c r="F80" s="895">
        <v>0</v>
      </c>
      <c r="G80" s="895">
        <f t="shared" si="1"/>
        <v>34291.56</v>
      </c>
      <c r="H80" s="895">
        <v>0</v>
      </c>
      <c r="I80" s="895" t="s">
        <v>10</v>
      </c>
      <c r="J80" s="243"/>
      <c r="K80" s="243"/>
      <c r="L80" s="243"/>
    </row>
    <row r="81" spans="1:12" s="244" customFormat="1" ht="90" x14ac:dyDescent="0.3">
      <c r="A81" s="892" t="s">
        <v>873</v>
      </c>
      <c r="B81" s="893" t="s">
        <v>749</v>
      </c>
      <c r="C81" s="894" t="s">
        <v>872</v>
      </c>
      <c r="D81" s="894" t="s">
        <v>10</v>
      </c>
      <c r="E81" s="892" t="s">
        <v>750</v>
      </c>
      <c r="F81" s="895">
        <v>0</v>
      </c>
      <c r="G81" s="895">
        <f t="shared" si="1"/>
        <v>358482.6</v>
      </c>
      <c r="H81" s="895">
        <v>0</v>
      </c>
      <c r="I81" s="895" t="s">
        <v>10</v>
      </c>
      <c r="J81" s="243"/>
      <c r="K81" s="243"/>
      <c r="L81" s="243"/>
    </row>
    <row r="82" spans="1:12" s="244" customFormat="1" x14ac:dyDescent="0.3">
      <c r="A82" s="892" t="s">
        <v>871</v>
      </c>
      <c r="B82" s="893" t="s">
        <v>645</v>
      </c>
      <c r="C82" s="894" t="s">
        <v>870</v>
      </c>
      <c r="D82" s="894" t="s">
        <v>10</v>
      </c>
      <c r="E82" s="892" t="s">
        <v>646</v>
      </c>
      <c r="F82" s="895">
        <v>0</v>
      </c>
      <c r="G82" s="895">
        <f t="shared" si="1"/>
        <v>0</v>
      </c>
      <c r="H82" s="895">
        <v>0</v>
      </c>
      <c r="I82" s="895" t="s">
        <v>10</v>
      </c>
      <c r="J82" s="243"/>
      <c r="K82" s="243"/>
      <c r="L82" s="243"/>
    </row>
    <row r="83" spans="1:12" s="244" customFormat="1" x14ac:dyDescent="0.3">
      <c r="A83" s="892"/>
      <c r="B83" s="894"/>
      <c r="C83" s="894"/>
      <c r="D83" s="914">
        <v>2024</v>
      </c>
      <c r="E83" s="912" t="s">
        <v>10</v>
      </c>
      <c r="F83" s="915" t="s">
        <v>10</v>
      </c>
      <c r="G83" s="915" t="s">
        <v>10</v>
      </c>
      <c r="H83" s="915">
        <f>SUM(H84:H99)</f>
        <v>8484154.209999999</v>
      </c>
      <c r="I83" s="915" t="s">
        <v>10</v>
      </c>
      <c r="J83" s="243"/>
      <c r="K83" s="243"/>
      <c r="L83" s="243"/>
    </row>
    <row r="84" spans="1:12" s="244" customFormat="1" ht="72" x14ac:dyDescent="0.3">
      <c r="A84" s="892" t="s">
        <v>869</v>
      </c>
      <c r="B84" s="893" t="s">
        <v>638</v>
      </c>
      <c r="C84" s="894" t="s">
        <v>868</v>
      </c>
      <c r="D84" s="894" t="s">
        <v>10</v>
      </c>
      <c r="E84" s="892" t="s">
        <v>676</v>
      </c>
      <c r="F84" s="895">
        <v>0</v>
      </c>
      <c r="G84" s="895">
        <v>0</v>
      </c>
      <c r="H84" s="895">
        <f>H16+H43</f>
        <v>3013684.15</v>
      </c>
      <c r="I84" s="895" t="s">
        <v>10</v>
      </c>
      <c r="J84" s="245"/>
      <c r="K84" s="245"/>
      <c r="L84" s="245"/>
    </row>
    <row r="85" spans="1:12" s="244" customFormat="1" ht="36" x14ac:dyDescent="0.3">
      <c r="A85" s="892" t="s">
        <v>867</v>
      </c>
      <c r="B85" s="893" t="s">
        <v>641</v>
      </c>
      <c r="C85" s="894" t="s">
        <v>866</v>
      </c>
      <c r="D85" s="894" t="s">
        <v>10</v>
      </c>
      <c r="E85" s="892" t="s">
        <v>735</v>
      </c>
      <c r="F85" s="895">
        <v>0</v>
      </c>
      <c r="G85" s="895">
        <v>0</v>
      </c>
      <c r="H85" s="895">
        <f>H21</f>
        <v>0</v>
      </c>
      <c r="I85" s="895" t="s">
        <v>10</v>
      </c>
      <c r="J85" s="243"/>
      <c r="K85" s="243"/>
      <c r="L85" s="243"/>
    </row>
    <row r="86" spans="1:12" s="244" customFormat="1" ht="36" x14ac:dyDescent="0.3">
      <c r="A86" s="892" t="s">
        <v>865</v>
      </c>
      <c r="B86" s="893" t="s">
        <v>736</v>
      </c>
      <c r="C86" s="894" t="s">
        <v>864</v>
      </c>
      <c r="D86" s="894" t="s">
        <v>10</v>
      </c>
      <c r="E86" s="892" t="s">
        <v>737</v>
      </c>
      <c r="F86" s="895">
        <v>0</v>
      </c>
      <c r="G86" s="895">
        <v>0</v>
      </c>
      <c r="H86" s="895">
        <f>H22</f>
        <v>1418000</v>
      </c>
      <c r="I86" s="895" t="s">
        <v>10</v>
      </c>
      <c r="J86" s="243"/>
      <c r="K86" s="243"/>
      <c r="L86" s="243"/>
    </row>
    <row r="87" spans="1:12" s="244" customFormat="1" ht="36" x14ac:dyDescent="0.3">
      <c r="A87" s="837" t="s">
        <v>863</v>
      </c>
      <c r="B87" s="893" t="s">
        <v>642</v>
      </c>
      <c r="C87" s="894" t="s">
        <v>862</v>
      </c>
      <c r="D87" s="894" t="s">
        <v>10</v>
      </c>
      <c r="E87" s="892" t="s">
        <v>738</v>
      </c>
      <c r="F87" s="895">
        <v>0</v>
      </c>
      <c r="G87" s="895">
        <v>0</v>
      </c>
      <c r="H87" s="895">
        <f>H23</f>
        <v>166600</v>
      </c>
      <c r="I87" s="895" t="s">
        <v>10</v>
      </c>
      <c r="J87" s="243"/>
      <c r="K87" s="243"/>
      <c r="L87" s="243"/>
    </row>
    <row r="88" spans="1:12" ht="54" x14ac:dyDescent="0.3">
      <c r="A88" s="892" t="s">
        <v>861</v>
      </c>
      <c r="B88" s="893" t="s">
        <v>1140</v>
      </c>
      <c r="C88" s="894" t="s">
        <v>860</v>
      </c>
      <c r="D88" s="894" t="s">
        <v>10</v>
      </c>
      <c r="E88" s="892" t="s">
        <v>1137</v>
      </c>
      <c r="F88" s="831">
        <v>0</v>
      </c>
      <c r="G88" s="831">
        <v>0</v>
      </c>
      <c r="H88" s="831">
        <f>H24</f>
        <v>0</v>
      </c>
      <c r="I88" s="895" t="s">
        <v>10</v>
      </c>
    </row>
    <row r="89" spans="1:12" s="244" customFormat="1" ht="90" x14ac:dyDescent="0.3">
      <c r="A89" s="892" t="s">
        <v>859</v>
      </c>
      <c r="B89" s="893" t="s">
        <v>639</v>
      </c>
      <c r="C89" s="894" t="s">
        <v>858</v>
      </c>
      <c r="D89" s="894" t="s">
        <v>10</v>
      </c>
      <c r="E89" s="892" t="s">
        <v>677</v>
      </c>
      <c r="F89" s="895">
        <v>0</v>
      </c>
      <c r="G89" s="895">
        <v>0</v>
      </c>
      <c r="H89" s="895">
        <f>H17</f>
        <v>1239490</v>
      </c>
      <c r="I89" s="895" t="s">
        <v>10</v>
      </c>
      <c r="J89" s="243"/>
      <c r="K89" s="243"/>
      <c r="L89" s="243"/>
    </row>
    <row r="90" spans="1:12" s="244" customFormat="1" ht="54" x14ac:dyDescent="0.3">
      <c r="A90" s="837" t="s">
        <v>857</v>
      </c>
      <c r="B90" s="893" t="s">
        <v>739</v>
      </c>
      <c r="C90" s="894" t="s">
        <v>856</v>
      </c>
      <c r="D90" s="894" t="s">
        <v>10</v>
      </c>
      <c r="E90" s="892" t="s">
        <v>740</v>
      </c>
      <c r="F90" s="895">
        <v>0</v>
      </c>
      <c r="G90" s="895">
        <v>0</v>
      </c>
      <c r="H90" s="895">
        <f>H25</f>
        <v>99030</v>
      </c>
      <c r="I90" s="895" t="s">
        <v>10</v>
      </c>
      <c r="J90" s="243"/>
      <c r="K90" s="243"/>
      <c r="L90" s="243"/>
    </row>
    <row r="91" spans="1:12" ht="126" x14ac:dyDescent="0.3">
      <c r="A91" s="892" t="s">
        <v>855</v>
      </c>
      <c r="B91" s="893" t="s">
        <v>1141</v>
      </c>
      <c r="C91" s="894" t="s">
        <v>854</v>
      </c>
      <c r="D91" s="894" t="s">
        <v>10</v>
      </c>
      <c r="E91" s="892" t="s">
        <v>1138</v>
      </c>
      <c r="F91" s="831">
        <v>0</v>
      </c>
      <c r="G91" s="831">
        <v>0</v>
      </c>
      <c r="H91" s="831">
        <f>H26</f>
        <v>0</v>
      </c>
      <c r="I91" s="895" t="s">
        <v>10</v>
      </c>
    </row>
    <row r="92" spans="1:12" s="244" customFormat="1" ht="36" x14ac:dyDescent="0.3">
      <c r="A92" s="892" t="s">
        <v>853</v>
      </c>
      <c r="B92" s="893" t="s">
        <v>643</v>
      </c>
      <c r="C92" s="894" t="s">
        <v>852</v>
      </c>
      <c r="D92" s="894" t="s">
        <v>10</v>
      </c>
      <c r="E92" s="892" t="s">
        <v>741</v>
      </c>
      <c r="F92" s="895">
        <v>0</v>
      </c>
      <c r="G92" s="895">
        <v>0</v>
      </c>
      <c r="H92" s="895">
        <f>H27</f>
        <v>0</v>
      </c>
      <c r="I92" s="895" t="s">
        <v>10</v>
      </c>
      <c r="J92" s="243"/>
      <c r="K92" s="243"/>
      <c r="L92" s="243"/>
    </row>
    <row r="93" spans="1:12" s="244" customFormat="1" ht="54" x14ac:dyDescent="0.3">
      <c r="A93" s="892" t="s">
        <v>851</v>
      </c>
      <c r="B93" s="893" t="s">
        <v>742</v>
      </c>
      <c r="C93" s="894" t="s">
        <v>850</v>
      </c>
      <c r="D93" s="894" t="s">
        <v>10</v>
      </c>
      <c r="E93" s="892" t="s">
        <v>743</v>
      </c>
      <c r="F93" s="895">
        <v>0</v>
      </c>
      <c r="G93" s="895">
        <v>0</v>
      </c>
      <c r="H93" s="895">
        <f>H28</f>
        <v>1821999.5199999998</v>
      </c>
      <c r="I93" s="895" t="s">
        <v>10</v>
      </c>
      <c r="J93" s="243"/>
      <c r="K93" s="243"/>
      <c r="L93" s="243"/>
    </row>
    <row r="94" spans="1:12" s="244" customFormat="1" ht="144" x14ac:dyDescent="0.3">
      <c r="A94" s="898" t="s">
        <v>849</v>
      </c>
      <c r="B94" s="893" t="s">
        <v>846</v>
      </c>
      <c r="C94" s="894" t="s">
        <v>848</v>
      </c>
      <c r="D94" s="894" t="s">
        <v>10</v>
      </c>
      <c r="E94" s="892" t="s">
        <v>844</v>
      </c>
      <c r="F94" s="895">
        <v>0</v>
      </c>
      <c r="G94" s="895">
        <v>0</v>
      </c>
      <c r="H94" s="895">
        <f>H30</f>
        <v>0</v>
      </c>
      <c r="I94" s="895" t="s">
        <v>10</v>
      </c>
      <c r="J94" s="243"/>
      <c r="K94" s="243"/>
      <c r="L94" s="243"/>
    </row>
    <row r="95" spans="1:12" s="240" customFormat="1" ht="54" x14ac:dyDescent="0.3">
      <c r="A95" s="892" t="s">
        <v>847</v>
      </c>
      <c r="B95" s="908" t="s">
        <v>1136</v>
      </c>
      <c r="C95" s="894" t="s">
        <v>845</v>
      </c>
      <c r="D95" s="894" t="s">
        <v>10</v>
      </c>
      <c r="E95" s="892" t="s">
        <v>1139</v>
      </c>
      <c r="F95" s="910">
        <v>0</v>
      </c>
      <c r="G95" s="910">
        <v>0</v>
      </c>
      <c r="H95" s="910">
        <f>H31</f>
        <v>332576.38</v>
      </c>
      <c r="I95" s="895" t="s">
        <v>10</v>
      </c>
      <c r="J95" s="239"/>
      <c r="K95" s="239"/>
      <c r="L95" s="239"/>
    </row>
    <row r="96" spans="1:12" s="244" customFormat="1" ht="180" x14ac:dyDescent="0.3">
      <c r="A96" s="892" t="s">
        <v>843</v>
      </c>
      <c r="B96" s="893" t="s">
        <v>745</v>
      </c>
      <c r="C96" s="894" t="s">
        <v>842</v>
      </c>
      <c r="D96" s="894" t="s">
        <v>10</v>
      </c>
      <c r="E96" s="892" t="s">
        <v>746</v>
      </c>
      <c r="F96" s="895">
        <v>0</v>
      </c>
      <c r="G96" s="895">
        <v>0</v>
      </c>
      <c r="H96" s="895">
        <f t="shared" ref="H96:H99" si="2">H32</f>
        <v>0</v>
      </c>
      <c r="I96" s="895" t="s">
        <v>10</v>
      </c>
      <c r="J96" s="243"/>
      <c r="K96" s="243"/>
      <c r="L96" s="243"/>
    </row>
    <row r="97" spans="1:12" s="244" customFormat="1" ht="36" x14ac:dyDescent="0.3">
      <c r="A97" s="892" t="s">
        <v>841</v>
      </c>
      <c r="B97" s="893" t="s">
        <v>747</v>
      </c>
      <c r="C97" s="894" t="s">
        <v>840</v>
      </c>
      <c r="D97" s="894" t="s">
        <v>10</v>
      </c>
      <c r="E97" s="892" t="s">
        <v>748</v>
      </c>
      <c r="F97" s="895">
        <v>0</v>
      </c>
      <c r="G97" s="895">
        <v>0</v>
      </c>
      <c r="H97" s="895">
        <f t="shared" si="2"/>
        <v>34291.56</v>
      </c>
      <c r="I97" s="895" t="s">
        <v>10</v>
      </c>
      <c r="J97" s="243"/>
      <c r="K97" s="243"/>
      <c r="L97" s="243"/>
    </row>
    <row r="98" spans="1:12" s="244" customFormat="1" ht="90" x14ac:dyDescent="0.3">
      <c r="A98" s="892" t="s">
        <v>839</v>
      </c>
      <c r="B98" s="893" t="s">
        <v>749</v>
      </c>
      <c r="C98" s="894" t="s">
        <v>838</v>
      </c>
      <c r="D98" s="894" t="s">
        <v>10</v>
      </c>
      <c r="E98" s="892" t="s">
        <v>750</v>
      </c>
      <c r="F98" s="895">
        <v>0</v>
      </c>
      <c r="G98" s="895">
        <v>0</v>
      </c>
      <c r="H98" s="895">
        <f t="shared" si="2"/>
        <v>358482.6</v>
      </c>
      <c r="I98" s="895" t="s">
        <v>10</v>
      </c>
      <c r="J98" s="243"/>
      <c r="K98" s="243"/>
      <c r="L98" s="243"/>
    </row>
    <row r="99" spans="1:12" s="244" customFormat="1" x14ac:dyDescent="0.3">
      <c r="A99" s="892" t="s">
        <v>1177</v>
      </c>
      <c r="B99" s="893" t="s">
        <v>645</v>
      </c>
      <c r="C99" s="894" t="s">
        <v>1178</v>
      </c>
      <c r="D99" s="894" t="s">
        <v>10</v>
      </c>
      <c r="E99" s="892" t="s">
        <v>646</v>
      </c>
      <c r="F99" s="895">
        <v>0</v>
      </c>
      <c r="G99" s="895">
        <v>0</v>
      </c>
      <c r="H99" s="895">
        <f t="shared" si="2"/>
        <v>0</v>
      </c>
      <c r="I99" s="895" t="s">
        <v>10</v>
      </c>
      <c r="J99" s="243"/>
      <c r="K99" s="243"/>
      <c r="L99" s="243"/>
    </row>
    <row r="100" spans="1:12" s="235" customFormat="1" ht="69.599999999999994" x14ac:dyDescent="0.3">
      <c r="A100" s="838" t="s">
        <v>9</v>
      </c>
      <c r="B100" s="916" t="s">
        <v>198</v>
      </c>
      <c r="C100" s="896">
        <v>26600</v>
      </c>
      <c r="D100" s="896" t="s">
        <v>10</v>
      </c>
      <c r="E100" s="838" t="s">
        <v>10</v>
      </c>
      <c r="F100" s="835">
        <f>F101</f>
        <v>0</v>
      </c>
      <c r="G100" s="835">
        <f>G101</f>
        <v>0</v>
      </c>
      <c r="H100" s="835">
        <f>H101</f>
        <v>0</v>
      </c>
      <c r="I100" s="835" t="s">
        <v>10</v>
      </c>
      <c r="J100" s="857"/>
      <c r="K100" s="857"/>
      <c r="L100" s="857"/>
    </row>
    <row r="101" spans="1:12" s="242" customFormat="1" x14ac:dyDescent="0.3">
      <c r="A101" s="897"/>
      <c r="B101" s="901" t="s">
        <v>197</v>
      </c>
      <c r="C101" s="901">
        <v>26610</v>
      </c>
      <c r="D101" s="901" t="s">
        <v>10</v>
      </c>
      <c r="E101" s="897" t="s">
        <v>10</v>
      </c>
      <c r="F101" s="907">
        <f>F102</f>
        <v>0</v>
      </c>
      <c r="G101" s="907">
        <f>G103</f>
        <v>0</v>
      </c>
      <c r="H101" s="907">
        <f>H104</f>
        <v>0</v>
      </c>
      <c r="I101" s="907" t="s">
        <v>10</v>
      </c>
      <c r="J101" s="241"/>
      <c r="K101" s="241"/>
      <c r="L101" s="241"/>
    </row>
    <row r="102" spans="1:12" x14ac:dyDescent="0.3">
      <c r="A102" s="837" t="s">
        <v>837</v>
      </c>
      <c r="B102" s="860"/>
      <c r="C102" s="860" t="s">
        <v>836</v>
      </c>
      <c r="D102" s="860">
        <v>2022</v>
      </c>
      <c r="E102" s="837" t="s">
        <v>10</v>
      </c>
      <c r="F102" s="831">
        <v>0</v>
      </c>
      <c r="G102" s="831" t="s">
        <v>10</v>
      </c>
      <c r="H102" s="831" t="s">
        <v>10</v>
      </c>
      <c r="I102" s="831" t="s">
        <v>10</v>
      </c>
    </row>
    <row r="103" spans="1:12" x14ac:dyDescent="0.3">
      <c r="A103" s="837" t="s">
        <v>835</v>
      </c>
      <c r="B103" s="860"/>
      <c r="C103" s="860" t="s">
        <v>834</v>
      </c>
      <c r="D103" s="860">
        <v>2023</v>
      </c>
      <c r="E103" s="837" t="s">
        <v>10</v>
      </c>
      <c r="F103" s="831" t="s">
        <v>10</v>
      </c>
      <c r="G103" s="831">
        <v>0</v>
      </c>
      <c r="H103" s="831" t="s">
        <v>10</v>
      </c>
      <c r="I103" s="831" t="s">
        <v>10</v>
      </c>
    </row>
    <row r="104" spans="1:12" x14ac:dyDescent="0.3">
      <c r="A104" s="837" t="s">
        <v>833</v>
      </c>
      <c r="B104" s="860"/>
      <c r="C104" s="860" t="s">
        <v>832</v>
      </c>
      <c r="D104" s="860">
        <v>2024</v>
      </c>
      <c r="E104" s="837" t="s">
        <v>10</v>
      </c>
      <c r="F104" s="831" t="s">
        <v>10</v>
      </c>
      <c r="G104" s="831" t="s">
        <v>10</v>
      </c>
      <c r="H104" s="831">
        <v>0</v>
      </c>
      <c r="I104" s="831" t="s">
        <v>10</v>
      </c>
    </row>
    <row r="106" spans="1:12" x14ac:dyDescent="0.3">
      <c r="A106" s="1143" t="s">
        <v>671</v>
      </c>
      <c r="B106" s="1143"/>
      <c r="C106" s="64"/>
      <c r="D106" s="859"/>
      <c r="E106" s="859"/>
      <c r="G106" s="1144" t="s">
        <v>1143</v>
      </c>
      <c r="H106" s="1144"/>
      <c r="I106" s="34"/>
      <c r="J106" s="35"/>
      <c r="K106" s="35"/>
      <c r="L106" s="35"/>
    </row>
    <row r="107" spans="1:12" s="246" customFormat="1" ht="13.5" customHeight="1" x14ac:dyDescent="0.3">
      <c r="A107" s="1140" t="s">
        <v>235</v>
      </c>
      <c r="B107" s="1140"/>
      <c r="C107" s="1141" t="s">
        <v>131</v>
      </c>
      <c r="D107" s="1141"/>
      <c r="E107" s="1141"/>
      <c r="G107" s="1145" t="s">
        <v>132</v>
      </c>
      <c r="H107" s="1145"/>
      <c r="I107" s="857"/>
    </row>
    <row r="108" spans="1:12" x14ac:dyDescent="0.3">
      <c r="G108" s="244"/>
      <c r="H108" s="243"/>
      <c r="I108" s="34"/>
      <c r="J108" s="35"/>
      <c r="K108" s="35"/>
      <c r="L108" s="35"/>
    </row>
    <row r="109" spans="1:12" x14ac:dyDescent="0.35">
      <c r="A109" s="1143" t="s">
        <v>673</v>
      </c>
      <c r="B109" s="1143"/>
      <c r="C109" s="64"/>
      <c r="D109" s="859"/>
      <c r="E109" s="859"/>
      <c r="G109" s="1146" t="s">
        <v>1144</v>
      </c>
      <c r="H109" s="1146"/>
      <c r="I109" s="34"/>
      <c r="J109" s="35"/>
      <c r="K109" s="35"/>
      <c r="L109" s="35"/>
    </row>
    <row r="110" spans="1:12" s="246" customFormat="1" ht="13.5" customHeight="1" x14ac:dyDescent="0.3">
      <c r="A110" s="1140" t="s">
        <v>235</v>
      </c>
      <c r="B110" s="1140"/>
      <c r="C110" s="1141" t="s">
        <v>131</v>
      </c>
      <c r="D110" s="1141"/>
      <c r="E110" s="1141"/>
      <c r="G110" s="1141" t="s">
        <v>132</v>
      </c>
      <c r="H110" s="1141"/>
      <c r="I110" s="857"/>
    </row>
    <row r="111" spans="1:12" x14ac:dyDescent="0.3">
      <c r="I111" s="34"/>
      <c r="J111" s="35"/>
      <c r="K111" s="35"/>
      <c r="L111" s="35"/>
    </row>
    <row r="112" spans="1:12" x14ac:dyDescent="0.3">
      <c r="A112" s="34" t="s">
        <v>978</v>
      </c>
      <c r="I112" s="34"/>
      <c r="J112" s="35"/>
      <c r="K112" s="35"/>
      <c r="L112" s="35"/>
    </row>
    <row r="113" spans="1:12" x14ac:dyDescent="0.3">
      <c r="I113" s="34"/>
      <c r="J113" s="35"/>
      <c r="K113" s="35"/>
      <c r="L113" s="35"/>
    </row>
    <row r="114" spans="1:12" x14ac:dyDescent="0.3">
      <c r="I114" s="34"/>
      <c r="J114" s="35"/>
      <c r="K114" s="35"/>
      <c r="L114" s="35"/>
    </row>
    <row r="115" spans="1:12" x14ac:dyDescent="0.3">
      <c r="I115" s="34"/>
      <c r="J115" s="35"/>
      <c r="K115" s="35"/>
      <c r="L115" s="35"/>
    </row>
    <row r="116" spans="1:12" x14ac:dyDescent="0.3">
      <c r="A116" s="34" t="s">
        <v>236</v>
      </c>
      <c r="I116" s="34"/>
      <c r="J116" s="35"/>
      <c r="K116" s="35"/>
      <c r="L116" s="35"/>
    </row>
    <row r="117" spans="1:12" ht="40.5" customHeight="1" x14ac:dyDescent="0.3">
      <c r="A117" s="1142" t="s">
        <v>514</v>
      </c>
      <c r="B117" s="1142"/>
      <c r="C117" s="1142"/>
      <c r="D117" s="1142"/>
      <c r="I117" s="34"/>
      <c r="J117" s="35"/>
      <c r="K117" s="35"/>
      <c r="L117" s="35"/>
    </row>
    <row r="118" spans="1:12" s="63" customFormat="1" ht="15.6" x14ac:dyDescent="0.3">
      <c r="A118" s="247" t="s">
        <v>237</v>
      </c>
      <c r="I118" s="247"/>
    </row>
    <row r="119" spans="1:12" x14ac:dyDescent="0.3">
      <c r="A119" s="34"/>
      <c r="I119" s="34"/>
      <c r="J119" s="35"/>
      <c r="K119" s="35"/>
      <c r="L119" s="35"/>
    </row>
    <row r="120" spans="1:12" x14ac:dyDescent="0.3">
      <c r="A120" s="858"/>
      <c r="B120" s="248" t="s">
        <v>513</v>
      </c>
      <c r="I120" s="34"/>
      <c r="J120" s="35"/>
      <c r="K120" s="35"/>
      <c r="L120" s="35"/>
    </row>
    <row r="121" spans="1:12" s="63" customFormat="1" ht="15.6" x14ac:dyDescent="0.3">
      <c r="A121" s="247" t="s">
        <v>238</v>
      </c>
      <c r="I121" s="247"/>
    </row>
    <row r="122" spans="1:12" ht="3.75" customHeight="1" x14ac:dyDescent="0.3">
      <c r="A122" s="34"/>
      <c r="I122" s="34"/>
      <c r="J122" s="35"/>
      <c r="K122" s="35"/>
      <c r="L122" s="35"/>
    </row>
    <row r="123" spans="1:12" x14ac:dyDescent="0.3">
      <c r="A123" s="1004" t="s">
        <v>1200</v>
      </c>
      <c r="I123" s="34"/>
      <c r="J123" s="35"/>
      <c r="K123" s="35"/>
      <c r="L123" s="35"/>
    </row>
  </sheetData>
  <autoFilter ref="A5:I104"/>
  <mergeCells count="18">
    <mergeCell ref="A110:B110"/>
    <mergeCell ref="C110:E110"/>
    <mergeCell ref="G110:H110"/>
    <mergeCell ref="A117:D117"/>
    <mergeCell ref="A106:B106"/>
    <mergeCell ref="G106:H106"/>
    <mergeCell ref="A107:B107"/>
    <mergeCell ref="C107:E107"/>
    <mergeCell ref="G107:H107"/>
    <mergeCell ref="A109:B109"/>
    <mergeCell ref="G109:H109"/>
    <mergeCell ref="B2:H2"/>
    <mergeCell ref="A3:A4"/>
    <mergeCell ref="B3:B4"/>
    <mergeCell ref="C3:C4"/>
    <mergeCell ref="D3:D4"/>
    <mergeCell ref="E3:E4"/>
    <mergeCell ref="F3:I3"/>
  </mergeCells>
  <pageMargins left="1.1811023622047245" right="0.39370078740157483" top="0.78740157480314965" bottom="0.78740157480314965" header="0" footer="0"/>
  <pageSetup paperSize="9" scale="55" fitToHeight="0" orientation="landscape" r:id="rId1"/>
  <rowBreaks count="1" manualBreakCount="1">
    <brk id="99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B3CC82"/>
    <pageSetUpPr fitToPage="1"/>
  </sheetPr>
  <dimension ref="A1:I49"/>
  <sheetViews>
    <sheetView view="pageBreakPreview" zoomScale="80" zoomScaleNormal="70" zoomScaleSheetLayoutView="80" workbookViewId="0"/>
  </sheetViews>
  <sheetFormatPr defaultColWidth="8.88671875" defaultRowHeight="14.4" x14ac:dyDescent="0.3"/>
  <cols>
    <col min="1" max="1" width="5.6640625" customWidth="1"/>
    <col min="2" max="2" width="49.6640625" customWidth="1"/>
    <col min="3" max="3" width="30.109375" customWidth="1"/>
    <col min="4" max="4" width="27.88671875" customWidth="1"/>
    <col min="5" max="5" width="31.33203125" customWidth="1"/>
    <col min="6" max="6" width="16.109375" customWidth="1"/>
    <col min="7" max="8" width="19.109375" customWidth="1"/>
    <col min="9" max="9" width="16.109375" customWidth="1"/>
    <col min="257" max="257" width="5.6640625" customWidth="1"/>
    <col min="258" max="258" width="49.6640625" customWidth="1"/>
    <col min="259" max="259" width="30.109375" customWidth="1"/>
    <col min="260" max="260" width="27.88671875" customWidth="1"/>
    <col min="261" max="261" width="31.33203125" customWidth="1"/>
    <col min="262" max="262" width="16.109375" customWidth="1"/>
    <col min="263" max="263" width="16.44140625" customWidth="1"/>
    <col min="264" max="264" width="27.6640625" customWidth="1"/>
    <col min="265" max="265" width="16.109375" customWidth="1"/>
    <col min="513" max="513" width="5.6640625" customWidth="1"/>
    <col min="514" max="514" width="49.6640625" customWidth="1"/>
    <col min="515" max="515" width="30.109375" customWidth="1"/>
    <col min="516" max="516" width="27.88671875" customWidth="1"/>
    <col min="517" max="517" width="31.33203125" customWidth="1"/>
    <col min="518" max="518" width="16.109375" customWidth="1"/>
    <col min="519" max="519" width="16.44140625" customWidth="1"/>
    <col min="520" max="520" width="27.6640625" customWidth="1"/>
    <col min="521" max="521" width="16.109375" customWidth="1"/>
    <col min="769" max="769" width="5.6640625" customWidth="1"/>
    <col min="770" max="770" width="49.6640625" customWidth="1"/>
    <col min="771" max="771" width="30.109375" customWidth="1"/>
    <col min="772" max="772" width="27.88671875" customWidth="1"/>
    <col min="773" max="773" width="31.33203125" customWidth="1"/>
    <col min="774" max="774" width="16.109375" customWidth="1"/>
    <col min="775" max="775" width="16.44140625" customWidth="1"/>
    <col min="776" max="776" width="27.6640625" customWidth="1"/>
    <col min="777" max="777" width="16.109375" customWidth="1"/>
    <col min="1025" max="1025" width="5.6640625" customWidth="1"/>
    <col min="1026" max="1026" width="49.6640625" customWidth="1"/>
    <col min="1027" max="1027" width="30.109375" customWidth="1"/>
    <col min="1028" max="1028" width="27.88671875" customWidth="1"/>
    <col min="1029" max="1029" width="31.33203125" customWidth="1"/>
    <col min="1030" max="1030" width="16.109375" customWidth="1"/>
    <col min="1031" max="1031" width="16.44140625" customWidth="1"/>
    <col min="1032" max="1032" width="27.6640625" customWidth="1"/>
    <col min="1033" max="1033" width="16.109375" customWidth="1"/>
    <col min="1281" max="1281" width="5.6640625" customWidth="1"/>
    <col min="1282" max="1282" width="49.6640625" customWidth="1"/>
    <col min="1283" max="1283" width="30.109375" customWidth="1"/>
    <col min="1284" max="1284" width="27.88671875" customWidth="1"/>
    <col min="1285" max="1285" width="31.33203125" customWidth="1"/>
    <col min="1286" max="1286" width="16.109375" customWidth="1"/>
    <col min="1287" max="1287" width="16.44140625" customWidth="1"/>
    <col min="1288" max="1288" width="27.6640625" customWidth="1"/>
    <col min="1289" max="1289" width="16.109375" customWidth="1"/>
    <col min="1537" max="1537" width="5.6640625" customWidth="1"/>
    <col min="1538" max="1538" width="49.6640625" customWidth="1"/>
    <col min="1539" max="1539" width="30.109375" customWidth="1"/>
    <col min="1540" max="1540" width="27.88671875" customWidth="1"/>
    <col min="1541" max="1541" width="31.33203125" customWidth="1"/>
    <col min="1542" max="1542" width="16.109375" customWidth="1"/>
    <col min="1543" max="1543" width="16.44140625" customWidth="1"/>
    <col min="1544" max="1544" width="27.6640625" customWidth="1"/>
    <col min="1545" max="1545" width="16.109375" customWidth="1"/>
    <col min="1793" max="1793" width="5.6640625" customWidth="1"/>
    <col min="1794" max="1794" width="49.6640625" customWidth="1"/>
    <col min="1795" max="1795" width="30.109375" customWidth="1"/>
    <col min="1796" max="1796" width="27.88671875" customWidth="1"/>
    <col min="1797" max="1797" width="31.33203125" customWidth="1"/>
    <col min="1798" max="1798" width="16.109375" customWidth="1"/>
    <col min="1799" max="1799" width="16.44140625" customWidth="1"/>
    <col min="1800" max="1800" width="27.6640625" customWidth="1"/>
    <col min="1801" max="1801" width="16.109375" customWidth="1"/>
    <col min="2049" max="2049" width="5.6640625" customWidth="1"/>
    <col min="2050" max="2050" width="49.6640625" customWidth="1"/>
    <col min="2051" max="2051" width="30.109375" customWidth="1"/>
    <col min="2052" max="2052" width="27.88671875" customWidth="1"/>
    <col min="2053" max="2053" width="31.33203125" customWidth="1"/>
    <col min="2054" max="2054" width="16.109375" customWidth="1"/>
    <col min="2055" max="2055" width="16.44140625" customWidth="1"/>
    <col min="2056" max="2056" width="27.6640625" customWidth="1"/>
    <col min="2057" max="2057" width="16.109375" customWidth="1"/>
    <col min="2305" max="2305" width="5.6640625" customWidth="1"/>
    <col min="2306" max="2306" width="49.6640625" customWidth="1"/>
    <col min="2307" max="2307" width="30.109375" customWidth="1"/>
    <col min="2308" max="2308" width="27.88671875" customWidth="1"/>
    <col min="2309" max="2309" width="31.33203125" customWidth="1"/>
    <col min="2310" max="2310" width="16.109375" customWidth="1"/>
    <col min="2311" max="2311" width="16.44140625" customWidth="1"/>
    <col min="2312" max="2312" width="27.6640625" customWidth="1"/>
    <col min="2313" max="2313" width="16.109375" customWidth="1"/>
    <col min="2561" max="2561" width="5.6640625" customWidth="1"/>
    <col min="2562" max="2562" width="49.6640625" customWidth="1"/>
    <col min="2563" max="2563" width="30.109375" customWidth="1"/>
    <col min="2564" max="2564" width="27.88671875" customWidth="1"/>
    <col min="2565" max="2565" width="31.33203125" customWidth="1"/>
    <col min="2566" max="2566" width="16.109375" customWidth="1"/>
    <col min="2567" max="2567" width="16.44140625" customWidth="1"/>
    <col min="2568" max="2568" width="27.6640625" customWidth="1"/>
    <col min="2569" max="2569" width="16.109375" customWidth="1"/>
    <col min="2817" max="2817" width="5.6640625" customWidth="1"/>
    <col min="2818" max="2818" width="49.6640625" customWidth="1"/>
    <col min="2819" max="2819" width="30.109375" customWidth="1"/>
    <col min="2820" max="2820" width="27.88671875" customWidth="1"/>
    <col min="2821" max="2821" width="31.33203125" customWidth="1"/>
    <col min="2822" max="2822" width="16.109375" customWidth="1"/>
    <col min="2823" max="2823" width="16.44140625" customWidth="1"/>
    <col min="2824" max="2824" width="27.6640625" customWidth="1"/>
    <col min="2825" max="2825" width="16.109375" customWidth="1"/>
    <col min="3073" max="3073" width="5.6640625" customWidth="1"/>
    <col min="3074" max="3074" width="49.6640625" customWidth="1"/>
    <col min="3075" max="3075" width="30.109375" customWidth="1"/>
    <col min="3076" max="3076" width="27.88671875" customWidth="1"/>
    <col min="3077" max="3077" width="31.33203125" customWidth="1"/>
    <col min="3078" max="3078" width="16.109375" customWidth="1"/>
    <col min="3079" max="3079" width="16.44140625" customWidth="1"/>
    <col min="3080" max="3080" width="27.6640625" customWidth="1"/>
    <col min="3081" max="3081" width="16.109375" customWidth="1"/>
    <col min="3329" max="3329" width="5.6640625" customWidth="1"/>
    <col min="3330" max="3330" width="49.6640625" customWidth="1"/>
    <col min="3331" max="3331" width="30.109375" customWidth="1"/>
    <col min="3332" max="3332" width="27.88671875" customWidth="1"/>
    <col min="3333" max="3333" width="31.33203125" customWidth="1"/>
    <col min="3334" max="3334" width="16.109375" customWidth="1"/>
    <col min="3335" max="3335" width="16.44140625" customWidth="1"/>
    <col min="3336" max="3336" width="27.6640625" customWidth="1"/>
    <col min="3337" max="3337" width="16.109375" customWidth="1"/>
    <col min="3585" max="3585" width="5.6640625" customWidth="1"/>
    <col min="3586" max="3586" width="49.6640625" customWidth="1"/>
    <col min="3587" max="3587" width="30.109375" customWidth="1"/>
    <col min="3588" max="3588" width="27.88671875" customWidth="1"/>
    <col min="3589" max="3589" width="31.33203125" customWidth="1"/>
    <col min="3590" max="3590" width="16.109375" customWidth="1"/>
    <col min="3591" max="3591" width="16.44140625" customWidth="1"/>
    <col min="3592" max="3592" width="27.6640625" customWidth="1"/>
    <col min="3593" max="3593" width="16.109375" customWidth="1"/>
    <col min="3841" max="3841" width="5.6640625" customWidth="1"/>
    <col min="3842" max="3842" width="49.6640625" customWidth="1"/>
    <col min="3843" max="3843" width="30.109375" customWidth="1"/>
    <col min="3844" max="3844" width="27.88671875" customWidth="1"/>
    <col min="3845" max="3845" width="31.33203125" customWidth="1"/>
    <col min="3846" max="3846" width="16.109375" customWidth="1"/>
    <col min="3847" max="3847" width="16.44140625" customWidth="1"/>
    <col min="3848" max="3848" width="27.6640625" customWidth="1"/>
    <col min="3849" max="3849" width="16.109375" customWidth="1"/>
    <col min="4097" max="4097" width="5.6640625" customWidth="1"/>
    <col min="4098" max="4098" width="49.6640625" customWidth="1"/>
    <col min="4099" max="4099" width="30.109375" customWidth="1"/>
    <col min="4100" max="4100" width="27.88671875" customWidth="1"/>
    <col min="4101" max="4101" width="31.33203125" customWidth="1"/>
    <col min="4102" max="4102" width="16.109375" customWidth="1"/>
    <col min="4103" max="4103" width="16.44140625" customWidth="1"/>
    <col min="4104" max="4104" width="27.6640625" customWidth="1"/>
    <col min="4105" max="4105" width="16.109375" customWidth="1"/>
    <col min="4353" max="4353" width="5.6640625" customWidth="1"/>
    <col min="4354" max="4354" width="49.6640625" customWidth="1"/>
    <col min="4355" max="4355" width="30.109375" customWidth="1"/>
    <col min="4356" max="4356" width="27.88671875" customWidth="1"/>
    <col min="4357" max="4357" width="31.33203125" customWidth="1"/>
    <col min="4358" max="4358" width="16.109375" customWidth="1"/>
    <col min="4359" max="4359" width="16.44140625" customWidth="1"/>
    <col min="4360" max="4360" width="27.6640625" customWidth="1"/>
    <col min="4361" max="4361" width="16.109375" customWidth="1"/>
    <col min="4609" max="4609" width="5.6640625" customWidth="1"/>
    <col min="4610" max="4610" width="49.6640625" customWidth="1"/>
    <col min="4611" max="4611" width="30.109375" customWidth="1"/>
    <col min="4612" max="4612" width="27.88671875" customWidth="1"/>
    <col min="4613" max="4613" width="31.33203125" customWidth="1"/>
    <col min="4614" max="4614" width="16.109375" customWidth="1"/>
    <col min="4615" max="4615" width="16.44140625" customWidth="1"/>
    <col min="4616" max="4616" width="27.6640625" customWidth="1"/>
    <col min="4617" max="4617" width="16.109375" customWidth="1"/>
    <col min="4865" max="4865" width="5.6640625" customWidth="1"/>
    <col min="4866" max="4866" width="49.6640625" customWidth="1"/>
    <col min="4867" max="4867" width="30.109375" customWidth="1"/>
    <col min="4868" max="4868" width="27.88671875" customWidth="1"/>
    <col min="4869" max="4869" width="31.33203125" customWidth="1"/>
    <col min="4870" max="4870" width="16.109375" customWidth="1"/>
    <col min="4871" max="4871" width="16.44140625" customWidth="1"/>
    <col min="4872" max="4872" width="27.6640625" customWidth="1"/>
    <col min="4873" max="4873" width="16.109375" customWidth="1"/>
    <col min="5121" max="5121" width="5.6640625" customWidth="1"/>
    <col min="5122" max="5122" width="49.6640625" customWidth="1"/>
    <col min="5123" max="5123" width="30.109375" customWidth="1"/>
    <col min="5124" max="5124" width="27.88671875" customWidth="1"/>
    <col min="5125" max="5125" width="31.33203125" customWidth="1"/>
    <col min="5126" max="5126" width="16.109375" customWidth="1"/>
    <col min="5127" max="5127" width="16.44140625" customWidth="1"/>
    <col min="5128" max="5128" width="27.6640625" customWidth="1"/>
    <col min="5129" max="5129" width="16.109375" customWidth="1"/>
    <col min="5377" max="5377" width="5.6640625" customWidth="1"/>
    <col min="5378" max="5378" width="49.6640625" customWidth="1"/>
    <col min="5379" max="5379" width="30.109375" customWidth="1"/>
    <col min="5380" max="5380" width="27.88671875" customWidth="1"/>
    <col min="5381" max="5381" width="31.33203125" customWidth="1"/>
    <col min="5382" max="5382" width="16.109375" customWidth="1"/>
    <col min="5383" max="5383" width="16.44140625" customWidth="1"/>
    <col min="5384" max="5384" width="27.6640625" customWidth="1"/>
    <col min="5385" max="5385" width="16.109375" customWidth="1"/>
    <col min="5633" max="5633" width="5.6640625" customWidth="1"/>
    <col min="5634" max="5634" width="49.6640625" customWidth="1"/>
    <col min="5635" max="5635" width="30.109375" customWidth="1"/>
    <col min="5636" max="5636" width="27.88671875" customWidth="1"/>
    <col min="5637" max="5637" width="31.33203125" customWidth="1"/>
    <col min="5638" max="5638" width="16.109375" customWidth="1"/>
    <col min="5639" max="5639" width="16.44140625" customWidth="1"/>
    <col min="5640" max="5640" width="27.6640625" customWidth="1"/>
    <col min="5641" max="5641" width="16.109375" customWidth="1"/>
    <col min="5889" max="5889" width="5.6640625" customWidth="1"/>
    <col min="5890" max="5890" width="49.6640625" customWidth="1"/>
    <col min="5891" max="5891" width="30.109375" customWidth="1"/>
    <col min="5892" max="5892" width="27.88671875" customWidth="1"/>
    <col min="5893" max="5893" width="31.33203125" customWidth="1"/>
    <col min="5894" max="5894" width="16.109375" customWidth="1"/>
    <col min="5895" max="5895" width="16.44140625" customWidth="1"/>
    <col min="5896" max="5896" width="27.6640625" customWidth="1"/>
    <col min="5897" max="5897" width="16.109375" customWidth="1"/>
    <col min="6145" max="6145" width="5.6640625" customWidth="1"/>
    <col min="6146" max="6146" width="49.6640625" customWidth="1"/>
    <col min="6147" max="6147" width="30.109375" customWidth="1"/>
    <col min="6148" max="6148" width="27.88671875" customWidth="1"/>
    <col min="6149" max="6149" width="31.33203125" customWidth="1"/>
    <col min="6150" max="6150" width="16.109375" customWidth="1"/>
    <col min="6151" max="6151" width="16.44140625" customWidth="1"/>
    <col min="6152" max="6152" width="27.6640625" customWidth="1"/>
    <col min="6153" max="6153" width="16.109375" customWidth="1"/>
    <col min="6401" max="6401" width="5.6640625" customWidth="1"/>
    <col min="6402" max="6402" width="49.6640625" customWidth="1"/>
    <col min="6403" max="6403" width="30.109375" customWidth="1"/>
    <col min="6404" max="6404" width="27.88671875" customWidth="1"/>
    <col min="6405" max="6405" width="31.33203125" customWidth="1"/>
    <col min="6406" max="6406" width="16.109375" customWidth="1"/>
    <col min="6407" max="6407" width="16.44140625" customWidth="1"/>
    <col min="6408" max="6408" width="27.6640625" customWidth="1"/>
    <col min="6409" max="6409" width="16.109375" customWidth="1"/>
    <col min="6657" max="6657" width="5.6640625" customWidth="1"/>
    <col min="6658" max="6658" width="49.6640625" customWidth="1"/>
    <col min="6659" max="6659" width="30.109375" customWidth="1"/>
    <col min="6660" max="6660" width="27.88671875" customWidth="1"/>
    <col min="6661" max="6661" width="31.33203125" customWidth="1"/>
    <col min="6662" max="6662" width="16.109375" customWidth="1"/>
    <col min="6663" max="6663" width="16.44140625" customWidth="1"/>
    <col min="6664" max="6664" width="27.6640625" customWidth="1"/>
    <col min="6665" max="6665" width="16.109375" customWidth="1"/>
    <col min="6913" max="6913" width="5.6640625" customWidth="1"/>
    <col min="6914" max="6914" width="49.6640625" customWidth="1"/>
    <col min="6915" max="6915" width="30.109375" customWidth="1"/>
    <col min="6916" max="6916" width="27.88671875" customWidth="1"/>
    <col min="6917" max="6917" width="31.33203125" customWidth="1"/>
    <col min="6918" max="6918" width="16.109375" customWidth="1"/>
    <col min="6919" max="6919" width="16.44140625" customWidth="1"/>
    <col min="6920" max="6920" width="27.6640625" customWidth="1"/>
    <col min="6921" max="6921" width="16.109375" customWidth="1"/>
    <col min="7169" max="7169" width="5.6640625" customWidth="1"/>
    <col min="7170" max="7170" width="49.6640625" customWidth="1"/>
    <col min="7171" max="7171" width="30.109375" customWidth="1"/>
    <col min="7172" max="7172" width="27.88671875" customWidth="1"/>
    <col min="7173" max="7173" width="31.33203125" customWidth="1"/>
    <col min="7174" max="7174" width="16.109375" customWidth="1"/>
    <col min="7175" max="7175" width="16.44140625" customWidth="1"/>
    <col min="7176" max="7176" width="27.6640625" customWidth="1"/>
    <col min="7177" max="7177" width="16.109375" customWidth="1"/>
    <col min="7425" max="7425" width="5.6640625" customWidth="1"/>
    <col min="7426" max="7426" width="49.6640625" customWidth="1"/>
    <col min="7427" max="7427" width="30.109375" customWidth="1"/>
    <col min="7428" max="7428" width="27.88671875" customWidth="1"/>
    <col min="7429" max="7429" width="31.33203125" customWidth="1"/>
    <col min="7430" max="7430" width="16.109375" customWidth="1"/>
    <col min="7431" max="7431" width="16.44140625" customWidth="1"/>
    <col min="7432" max="7432" width="27.6640625" customWidth="1"/>
    <col min="7433" max="7433" width="16.109375" customWidth="1"/>
    <col min="7681" max="7681" width="5.6640625" customWidth="1"/>
    <col min="7682" max="7682" width="49.6640625" customWidth="1"/>
    <col min="7683" max="7683" width="30.109375" customWidth="1"/>
    <col min="7684" max="7684" width="27.88671875" customWidth="1"/>
    <col min="7685" max="7685" width="31.33203125" customWidth="1"/>
    <col min="7686" max="7686" width="16.109375" customWidth="1"/>
    <col min="7687" max="7687" width="16.44140625" customWidth="1"/>
    <col min="7688" max="7688" width="27.6640625" customWidth="1"/>
    <col min="7689" max="7689" width="16.109375" customWidth="1"/>
    <col min="7937" max="7937" width="5.6640625" customWidth="1"/>
    <col min="7938" max="7938" width="49.6640625" customWidth="1"/>
    <col min="7939" max="7939" width="30.109375" customWidth="1"/>
    <col min="7940" max="7940" width="27.88671875" customWidth="1"/>
    <col min="7941" max="7941" width="31.33203125" customWidth="1"/>
    <col min="7942" max="7942" width="16.109375" customWidth="1"/>
    <col min="7943" max="7943" width="16.44140625" customWidth="1"/>
    <col min="7944" max="7944" width="27.6640625" customWidth="1"/>
    <col min="7945" max="7945" width="16.109375" customWidth="1"/>
    <col min="8193" max="8193" width="5.6640625" customWidth="1"/>
    <col min="8194" max="8194" width="49.6640625" customWidth="1"/>
    <col min="8195" max="8195" width="30.109375" customWidth="1"/>
    <col min="8196" max="8196" width="27.88671875" customWidth="1"/>
    <col min="8197" max="8197" width="31.33203125" customWidth="1"/>
    <col min="8198" max="8198" width="16.109375" customWidth="1"/>
    <col min="8199" max="8199" width="16.44140625" customWidth="1"/>
    <col min="8200" max="8200" width="27.6640625" customWidth="1"/>
    <col min="8201" max="8201" width="16.109375" customWidth="1"/>
    <col min="8449" max="8449" width="5.6640625" customWidth="1"/>
    <col min="8450" max="8450" width="49.6640625" customWidth="1"/>
    <col min="8451" max="8451" width="30.109375" customWidth="1"/>
    <col min="8452" max="8452" width="27.88671875" customWidth="1"/>
    <col min="8453" max="8453" width="31.33203125" customWidth="1"/>
    <col min="8454" max="8454" width="16.109375" customWidth="1"/>
    <col min="8455" max="8455" width="16.44140625" customWidth="1"/>
    <col min="8456" max="8456" width="27.6640625" customWidth="1"/>
    <col min="8457" max="8457" width="16.109375" customWidth="1"/>
    <col min="8705" max="8705" width="5.6640625" customWidth="1"/>
    <col min="8706" max="8706" width="49.6640625" customWidth="1"/>
    <col min="8707" max="8707" width="30.109375" customWidth="1"/>
    <col min="8708" max="8708" width="27.88671875" customWidth="1"/>
    <col min="8709" max="8709" width="31.33203125" customWidth="1"/>
    <col min="8710" max="8710" width="16.109375" customWidth="1"/>
    <col min="8711" max="8711" width="16.44140625" customWidth="1"/>
    <col min="8712" max="8712" width="27.6640625" customWidth="1"/>
    <col min="8713" max="8713" width="16.109375" customWidth="1"/>
    <col min="8961" max="8961" width="5.6640625" customWidth="1"/>
    <col min="8962" max="8962" width="49.6640625" customWidth="1"/>
    <col min="8963" max="8963" width="30.109375" customWidth="1"/>
    <col min="8964" max="8964" width="27.88671875" customWidth="1"/>
    <col min="8965" max="8965" width="31.33203125" customWidth="1"/>
    <col min="8966" max="8966" width="16.109375" customWidth="1"/>
    <col min="8967" max="8967" width="16.44140625" customWidth="1"/>
    <col min="8968" max="8968" width="27.6640625" customWidth="1"/>
    <col min="8969" max="8969" width="16.109375" customWidth="1"/>
    <col min="9217" max="9217" width="5.6640625" customWidth="1"/>
    <col min="9218" max="9218" width="49.6640625" customWidth="1"/>
    <col min="9219" max="9219" width="30.109375" customWidth="1"/>
    <col min="9220" max="9220" width="27.88671875" customWidth="1"/>
    <col min="9221" max="9221" width="31.33203125" customWidth="1"/>
    <col min="9222" max="9222" width="16.109375" customWidth="1"/>
    <col min="9223" max="9223" width="16.44140625" customWidth="1"/>
    <col min="9224" max="9224" width="27.6640625" customWidth="1"/>
    <col min="9225" max="9225" width="16.109375" customWidth="1"/>
    <col min="9473" max="9473" width="5.6640625" customWidth="1"/>
    <col min="9474" max="9474" width="49.6640625" customWidth="1"/>
    <col min="9475" max="9475" width="30.109375" customWidth="1"/>
    <col min="9476" max="9476" width="27.88671875" customWidth="1"/>
    <col min="9477" max="9477" width="31.33203125" customWidth="1"/>
    <col min="9478" max="9478" width="16.109375" customWidth="1"/>
    <col min="9479" max="9479" width="16.44140625" customWidth="1"/>
    <col min="9480" max="9480" width="27.6640625" customWidth="1"/>
    <col min="9481" max="9481" width="16.109375" customWidth="1"/>
    <col min="9729" max="9729" width="5.6640625" customWidth="1"/>
    <col min="9730" max="9730" width="49.6640625" customWidth="1"/>
    <col min="9731" max="9731" width="30.109375" customWidth="1"/>
    <col min="9732" max="9732" width="27.88671875" customWidth="1"/>
    <col min="9733" max="9733" width="31.33203125" customWidth="1"/>
    <col min="9734" max="9734" width="16.109375" customWidth="1"/>
    <col min="9735" max="9735" width="16.44140625" customWidth="1"/>
    <col min="9736" max="9736" width="27.6640625" customWidth="1"/>
    <col min="9737" max="9737" width="16.109375" customWidth="1"/>
    <col min="9985" max="9985" width="5.6640625" customWidth="1"/>
    <col min="9986" max="9986" width="49.6640625" customWidth="1"/>
    <col min="9987" max="9987" width="30.109375" customWidth="1"/>
    <col min="9988" max="9988" width="27.88671875" customWidth="1"/>
    <col min="9989" max="9989" width="31.33203125" customWidth="1"/>
    <col min="9990" max="9990" width="16.109375" customWidth="1"/>
    <col min="9991" max="9991" width="16.44140625" customWidth="1"/>
    <col min="9992" max="9992" width="27.6640625" customWidth="1"/>
    <col min="9993" max="9993" width="16.109375" customWidth="1"/>
    <col min="10241" max="10241" width="5.6640625" customWidth="1"/>
    <col min="10242" max="10242" width="49.6640625" customWidth="1"/>
    <col min="10243" max="10243" width="30.109375" customWidth="1"/>
    <col min="10244" max="10244" width="27.88671875" customWidth="1"/>
    <col min="10245" max="10245" width="31.33203125" customWidth="1"/>
    <col min="10246" max="10246" width="16.109375" customWidth="1"/>
    <col min="10247" max="10247" width="16.44140625" customWidth="1"/>
    <col min="10248" max="10248" width="27.6640625" customWidth="1"/>
    <col min="10249" max="10249" width="16.109375" customWidth="1"/>
    <col min="10497" max="10497" width="5.6640625" customWidth="1"/>
    <col min="10498" max="10498" width="49.6640625" customWidth="1"/>
    <col min="10499" max="10499" width="30.109375" customWidth="1"/>
    <col min="10500" max="10500" width="27.88671875" customWidth="1"/>
    <col min="10501" max="10501" width="31.33203125" customWidth="1"/>
    <col min="10502" max="10502" width="16.109375" customWidth="1"/>
    <col min="10503" max="10503" width="16.44140625" customWidth="1"/>
    <col min="10504" max="10504" width="27.6640625" customWidth="1"/>
    <col min="10505" max="10505" width="16.109375" customWidth="1"/>
    <col min="10753" max="10753" width="5.6640625" customWidth="1"/>
    <col min="10754" max="10754" width="49.6640625" customWidth="1"/>
    <col min="10755" max="10755" width="30.109375" customWidth="1"/>
    <col min="10756" max="10756" width="27.88671875" customWidth="1"/>
    <col min="10757" max="10757" width="31.33203125" customWidth="1"/>
    <col min="10758" max="10758" width="16.109375" customWidth="1"/>
    <col min="10759" max="10759" width="16.44140625" customWidth="1"/>
    <col min="10760" max="10760" width="27.6640625" customWidth="1"/>
    <col min="10761" max="10761" width="16.109375" customWidth="1"/>
    <col min="11009" max="11009" width="5.6640625" customWidth="1"/>
    <col min="11010" max="11010" width="49.6640625" customWidth="1"/>
    <col min="11011" max="11011" width="30.109375" customWidth="1"/>
    <col min="11012" max="11012" width="27.88671875" customWidth="1"/>
    <col min="11013" max="11013" width="31.33203125" customWidth="1"/>
    <col min="11014" max="11014" width="16.109375" customWidth="1"/>
    <col min="11015" max="11015" width="16.44140625" customWidth="1"/>
    <col min="11016" max="11016" width="27.6640625" customWidth="1"/>
    <col min="11017" max="11017" width="16.109375" customWidth="1"/>
    <col min="11265" max="11265" width="5.6640625" customWidth="1"/>
    <col min="11266" max="11266" width="49.6640625" customWidth="1"/>
    <col min="11267" max="11267" width="30.109375" customWidth="1"/>
    <col min="11268" max="11268" width="27.88671875" customWidth="1"/>
    <col min="11269" max="11269" width="31.33203125" customWidth="1"/>
    <col min="11270" max="11270" width="16.109375" customWidth="1"/>
    <col min="11271" max="11271" width="16.44140625" customWidth="1"/>
    <col min="11272" max="11272" width="27.6640625" customWidth="1"/>
    <col min="11273" max="11273" width="16.109375" customWidth="1"/>
    <col min="11521" max="11521" width="5.6640625" customWidth="1"/>
    <col min="11522" max="11522" width="49.6640625" customWidth="1"/>
    <col min="11523" max="11523" width="30.109375" customWidth="1"/>
    <col min="11524" max="11524" width="27.88671875" customWidth="1"/>
    <col min="11525" max="11525" width="31.33203125" customWidth="1"/>
    <col min="11526" max="11526" width="16.109375" customWidth="1"/>
    <col min="11527" max="11527" width="16.44140625" customWidth="1"/>
    <col min="11528" max="11528" width="27.6640625" customWidth="1"/>
    <col min="11529" max="11529" width="16.109375" customWidth="1"/>
    <col min="11777" max="11777" width="5.6640625" customWidth="1"/>
    <col min="11778" max="11778" width="49.6640625" customWidth="1"/>
    <col min="11779" max="11779" width="30.109375" customWidth="1"/>
    <col min="11780" max="11780" width="27.88671875" customWidth="1"/>
    <col min="11781" max="11781" width="31.33203125" customWidth="1"/>
    <col min="11782" max="11782" width="16.109375" customWidth="1"/>
    <col min="11783" max="11783" width="16.44140625" customWidth="1"/>
    <col min="11784" max="11784" width="27.6640625" customWidth="1"/>
    <col min="11785" max="11785" width="16.109375" customWidth="1"/>
    <col min="12033" max="12033" width="5.6640625" customWidth="1"/>
    <col min="12034" max="12034" width="49.6640625" customWidth="1"/>
    <col min="12035" max="12035" width="30.109375" customWidth="1"/>
    <col min="12036" max="12036" width="27.88671875" customWidth="1"/>
    <col min="12037" max="12037" width="31.33203125" customWidth="1"/>
    <col min="12038" max="12038" width="16.109375" customWidth="1"/>
    <col min="12039" max="12039" width="16.44140625" customWidth="1"/>
    <col min="12040" max="12040" width="27.6640625" customWidth="1"/>
    <col min="12041" max="12041" width="16.109375" customWidth="1"/>
    <col min="12289" max="12289" width="5.6640625" customWidth="1"/>
    <col min="12290" max="12290" width="49.6640625" customWidth="1"/>
    <col min="12291" max="12291" width="30.109375" customWidth="1"/>
    <col min="12292" max="12292" width="27.88671875" customWidth="1"/>
    <col min="12293" max="12293" width="31.33203125" customWidth="1"/>
    <col min="12294" max="12294" width="16.109375" customWidth="1"/>
    <col min="12295" max="12295" width="16.44140625" customWidth="1"/>
    <col min="12296" max="12296" width="27.6640625" customWidth="1"/>
    <col min="12297" max="12297" width="16.109375" customWidth="1"/>
    <col min="12545" max="12545" width="5.6640625" customWidth="1"/>
    <col min="12546" max="12546" width="49.6640625" customWidth="1"/>
    <col min="12547" max="12547" width="30.109375" customWidth="1"/>
    <col min="12548" max="12548" width="27.88671875" customWidth="1"/>
    <col min="12549" max="12549" width="31.33203125" customWidth="1"/>
    <col min="12550" max="12550" width="16.109375" customWidth="1"/>
    <col min="12551" max="12551" width="16.44140625" customWidth="1"/>
    <col min="12552" max="12552" width="27.6640625" customWidth="1"/>
    <col min="12553" max="12553" width="16.109375" customWidth="1"/>
    <col min="12801" max="12801" width="5.6640625" customWidth="1"/>
    <col min="12802" max="12802" width="49.6640625" customWidth="1"/>
    <col min="12803" max="12803" width="30.109375" customWidth="1"/>
    <col min="12804" max="12804" width="27.88671875" customWidth="1"/>
    <col min="12805" max="12805" width="31.33203125" customWidth="1"/>
    <col min="12806" max="12806" width="16.109375" customWidth="1"/>
    <col min="12807" max="12807" width="16.44140625" customWidth="1"/>
    <col min="12808" max="12808" width="27.6640625" customWidth="1"/>
    <col min="12809" max="12809" width="16.109375" customWidth="1"/>
    <col min="13057" max="13057" width="5.6640625" customWidth="1"/>
    <col min="13058" max="13058" width="49.6640625" customWidth="1"/>
    <col min="13059" max="13059" width="30.109375" customWidth="1"/>
    <col min="13060" max="13060" width="27.88671875" customWidth="1"/>
    <col min="13061" max="13061" width="31.33203125" customWidth="1"/>
    <col min="13062" max="13062" width="16.109375" customWidth="1"/>
    <col min="13063" max="13063" width="16.44140625" customWidth="1"/>
    <col min="13064" max="13064" width="27.6640625" customWidth="1"/>
    <col min="13065" max="13065" width="16.109375" customWidth="1"/>
    <col min="13313" max="13313" width="5.6640625" customWidth="1"/>
    <col min="13314" max="13314" width="49.6640625" customWidth="1"/>
    <col min="13315" max="13315" width="30.109375" customWidth="1"/>
    <col min="13316" max="13316" width="27.88671875" customWidth="1"/>
    <col min="13317" max="13317" width="31.33203125" customWidth="1"/>
    <col min="13318" max="13318" width="16.109375" customWidth="1"/>
    <col min="13319" max="13319" width="16.44140625" customWidth="1"/>
    <col min="13320" max="13320" width="27.6640625" customWidth="1"/>
    <col min="13321" max="13321" width="16.109375" customWidth="1"/>
    <col min="13569" max="13569" width="5.6640625" customWidth="1"/>
    <col min="13570" max="13570" width="49.6640625" customWidth="1"/>
    <col min="13571" max="13571" width="30.109375" customWidth="1"/>
    <col min="13572" max="13572" width="27.88671875" customWidth="1"/>
    <col min="13573" max="13573" width="31.33203125" customWidth="1"/>
    <col min="13574" max="13574" width="16.109375" customWidth="1"/>
    <col min="13575" max="13575" width="16.44140625" customWidth="1"/>
    <col min="13576" max="13576" width="27.6640625" customWidth="1"/>
    <col min="13577" max="13577" width="16.109375" customWidth="1"/>
    <col min="13825" max="13825" width="5.6640625" customWidth="1"/>
    <col min="13826" max="13826" width="49.6640625" customWidth="1"/>
    <col min="13827" max="13827" width="30.109375" customWidth="1"/>
    <col min="13828" max="13828" width="27.88671875" customWidth="1"/>
    <col min="13829" max="13829" width="31.33203125" customWidth="1"/>
    <col min="13830" max="13830" width="16.109375" customWidth="1"/>
    <col min="13831" max="13831" width="16.44140625" customWidth="1"/>
    <col min="13832" max="13832" width="27.6640625" customWidth="1"/>
    <col min="13833" max="13833" width="16.109375" customWidth="1"/>
    <col min="14081" max="14081" width="5.6640625" customWidth="1"/>
    <col min="14082" max="14082" width="49.6640625" customWidth="1"/>
    <col min="14083" max="14083" width="30.109375" customWidth="1"/>
    <col min="14084" max="14084" width="27.88671875" customWidth="1"/>
    <col min="14085" max="14085" width="31.33203125" customWidth="1"/>
    <col min="14086" max="14086" width="16.109375" customWidth="1"/>
    <col min="14087" max="14087" width="16.44140625" customWidth="1"/>
    <col min="14088" max="14088" width="27.6640625" customWidth="1"/>
    <col min="14089" max="14089" width="16.109375" customWidth="1"/>
    <col min="14337" max="14337" width="5.6640625" customWidth="1"/>
    <col min="14338" max="14338" width="49.6640625" customWidth="1"/>
    <col min="14339" max="14339" width="30.109375" customWidth="1"/>
    <col min="14340" max="14340" width="27.88671875" customWidth="1"/>
    <col min="14341" max="14341" width="31.33203125" customWidth="1"/>
    <col min="14342" max="14342" width="16.109375" customWidth="1"/>
    <col min="14343" max="14343" width="16.44140625" customWidth="1"/>
    <col min="14344" max="14344" width="27.6640625" customWidth="1"/>
    <col min="14345" max="14345" width="16.109375" customWidth="1"/>
    <col min="14593" max="14593" width="5.6640625" customWidth="1"/>
    <col min="14594" max="14594" width="49.6640625" customWidth="1"/>
    <col min="14595" max="14595" width="30.109375" customWidth="1"/>
    <col min="14596" max="14596" width="27.88671875" customWidth="1"/>
    <col min="14597" max="14597" width="31.33203125" customWidth="1"/>
    <col min="14598" max="14598" width="16.109375" customWidth="1"/>
    <col min="14599" max="14599" width="16.44140625" customWidth="1"/>
    <col min="14600" max="14600" width="27.6640625" customWidth="1"/>
    <col min="14601" max="14601" width="16.109375" customWidth="1"/>
    <col min="14849" max="14849" width="5.6640625" customWidth="1"/>
    <col min="14850" max="14850" width="49.6640625" customWidth="1"/>
    <col min="14851" max="14851" width="30.109375" customWidth="1"/>
    <col min="14852" max="14852" width="27.88671875" customWidth="1"/>
    <col min="14853" max="14853" width="31.33203125" customWidth="1"/>
    <col min="14854" max="14854" width="16.109375" customWidth="1"/>
    <col min="14855" max="14855" width="16.44140625" customWidth="1"/>
    <col min="14856" max="14856" width="27.6640625" customWidth="1"/>
    <col min="14857" max="14857" width="16.109375" customWidth="1"/>
    <col min="15105" max="15105" width="5.6640625" customWidth="1"/>
    <col min="15106" max="15106" width="49.6640625" customWidth="1"/>
    <col min="15107" max="15107" width="30.109375" customWidth="1"/>
    <col min="15108" max="15108" width="27.88671875" customWidth="1"/>
    <col min="15109" max="15109" width="31.33203125" customWidth="1"/>
    <col min="15110" max="15110" width="16.109375" customWidth="1"/>
    <col min="15111" max="15111" width="16.44140625" customWidth="1"/>
    <col min="15112" max="15112" width="27.6640625" customWidth="1"/>
    <col min="15113" max="15113" width="16.109375" customWidth="1"/>
    <col min="15361" max="15361" width="5.6640625" customWidth="1"/>
    <col min="15362" max="15362" width="49.6640625" customWidth="1"/>
    <col min="15363" max="15363" width="30.109375" customWidth="1"/>
    <col min="15364" max="15364" width="27.88671875" customWidth="1"/>
    <col min="15365" max="15365" width="31.33203125" customWidth="1"/>
    <col min="15366" max="15366" width="16.109375" customWidth="1"/>
    <col min="15367" max="15367" width="16.44140625" customWidth="1"/>
    <col min="15368" max="15368" width="27.6640625" customWidth="1"/>
    <col min="15369" max="15369" width="16.109375" customWidth="1"/>
    <col min="15617" max="15617" width="5.6640625" customWidth="1"/>
    <col min="15618" max="15618" width="49.6640625" customWidth="1"/>
    <col min="15619" max="15619" width="30.109375" customWidth="1"/>
    <col min="15620" max="15620" width="27.88671875" customWidth="1"/>
    <col min="15621" max="15621" width="31.33203125" customWidth="1"/>
    <col min="15622" max="15622" width="16.109375" customWidth="1"/>
    <col min="15623" max="15623" width="16.44140625" customWidth="1"/>
    <col min="15624" max="15624" width="27.6640625" customWidth="1"/>
    <col min="15625" max="15625" width="16.109375" customWidth="1"/>
    <col min="15873" max="15873" width="5.6640625" customWidth="1"/>
    <col min="15874" max="15874" width="49.6640625" customWidth="1"/>
    <col min="15875" max="15875" width="30.109375" customWidth="1"/>
    <col min="15876" max="15876" width="27.88671875" customWidth="1"/>
    <col min="15877" max="15877" width="31.33203125" customWidth="1"/>
    <col min="15878" max="15878" width="16.109375" customWidth="1"/>
    <col min="15879" max="15879" width="16.44140625" customWidth="1"/>
    <col min="15880" max="15880" width="27.6640625" customWidth="1"/>
    <col min="15881" max="15881" width="16.109375" customWidth="1"/>
    <col min="16129" max="16129" width="5.6640625" customWidth="1"/>
    <col min="16130" max="16130" width="49.6640625" customWidth="1"/>
    <col min="16131" max="16131" width="30.109375" customWidth="1"/>
    <col min="16132" max="16132" width="27.88671875" customWidth="1"/>
    <col min="16133" max="16133" width="31.33203125" customWidth="1"/>
    <col min="16134" max="16134" width="16.109375" customWidth="1"/>
    <col min="16135" max="16135" width="16.44140625" customWidth="1"/>
    <col min="16136" max="16136" width="27.6640625" customWidth="1"/>
    <col min="16137" max="16137" width="16.109375" customWidth="1"/>
  </cols>
  <sheetData>
    <row r="1" spans="1:8" x14ac:dyDescent="0.3">
      <c r="F1" t="s">
        <v>430</v>
      </c>
    </row>
    <row r="2" spans="1:8" ht="55.95" customHeight="1" x14ac:dyDescent="0.3">
      <c r="A2" s="1160" t="s">
        <v>603</v>
      </c>
      <c r="B2" s="1160"/>
      <c r="C2" s="1160"/>
      <c r="D2" s="1160"/>
      <c r="E2" s="1160"/>
      <c r="F2" s="1160"/>
    </row>
    <row r="3" spans="1:8" ht="27" customHeight="1" x14ac:dyDescent="0.3">
      <c r="A3" t="s">
        <v>1145</v>
      </c>
    </row>
    <row r="4" spans="1:8" ht="19.5" customHeight="1" x14ac:dyDescent="0.3">
      <c r="A4" t="s">
        <v>329</v>
      </c>
    </row>
    <row r="5" spans="1:8" ht="39" customHeight="1" x14ac:dyDescent="0.3">
      <c r="A5" s="1160" t="s">
        <v>454</v>
      </c>
      <c r="B5" s="1160"/>
      <c r="C5" s="1160"/>
      <c r="D5" s="1160"/>
    </row>
    <row r="6" spans="1:8" ht="17.25" customHeight="1" x14ac:dyDescent="0.3">
      <c r="A6" t="s">
        <v>281</v>
      </c>
    </row>
    <row r="8" spans="1:8" ht="69" customHeight="1" x14ac:dyDescent="0.3">
      <c r="A8" t="s">
        <v>282</v>
      </c>
      <c r="B8" t="s">
        <v>297</v>
      </c>
      <c r="C8" t="s">
        <v>330</v>
      </c>
      <c r="D8" t="s">
        <v>331</v>
      </c>
      <c r="E8" t="s">
        <v>332</v>
      </c>
      <c r="F8" t="s">
        <v>300</v>
      </c>
    </row>
    <row r="9" spans="1:8" ht="35.25" customHeight="1" x14ac:dyDescent="0.3">
      <c r="A9">
        <v>1</v>
      </c>
      <c r="B9">
        <v>2</v>
      </c>
      <c r="C9">
        <v>3</v>
      </c>
      <c r="D9">
        <v>4</v>
      </c>
      <c r="E9">
        <v>5</v>
      </c>
      <c r="F9" t="s">
        <v>333</v>
      </c>
      <c r="G9" t="s">
        <v>302</v>
      </c>
      <c r="H9" t="s">
        <v>303</v>
      </c>
    </row>
    <row r="10" spans="1:8" x14ac:dyDescent="0.3">
      <c r="A10" s="1160" t="s">
        <v>999</v>
      </c>
      <c r="B10" s="1160"/>
      <c r="C10" s="1160"/>
      <c r="D10" s="1160"/>
      <c r="E10" s="1160"/>
      <c r="F10" s="1160"/>
      <c r="G10" t="s">
        <v>1000</v>
      </c>
    </row>
    <row r="11" spans="1:8" ht="43.5" customHeight="1" x14ac:dyDescent="0.3">
      <c r="A11">
        <v>1</v>
      </c>
      <c r="B11" t="s">
        <v>334</v>
      </c>
    </row>
    <row r="12" spans="1:8" ht="65.25" customHeight="1" x14ac:dyDescent="0.3">
      <c r="A12" t="s">
        <v>187</v>
      </c>
      <c r="B12" t="s">
        <v>335</v>
      </c>
      <c r="F12">
        <f>C12*D12*E12</f>
        <v>0</v>
      </c>
      <c r="H12">
        <f>F12-G12</f>
        <v>0</v>
      </c>
    </row>
    <row r="13" spans="1:8" x14ac:dyDescent="0.3">
      <c r="B13" s="1160" t="s">
        <v>336</v>
      </c>
      <c r="C13" s="1160"/>
      <c r="D13" s="1160"/>
      <c r="E13" s="1160"/>
      <c r="F13">
        <f>F12</f>
        <v>0</v>
      </c>
      <c r="G13">
        <f>SUM(G11:G12)</f>
        <v>0</v>
      </c>
      <c r="H13">
        <f>SUM(H11:H12)</f>
        <v>0</v>
      </c>
    </row>
    <row r="14" spans="1:8" ht="44.25" customHeight="1" x14ac:dyDescent="0.3">
      <c r="A14" t="s">
        <v>190</v>
      </c>
      <c r="B14" t="s">
        <v>337</v>
      </c>
      <c r="H14">
        <f t="shared" ref="H14:H15" si="0">F14-G14</f>
        <v>0</v>
      </c>
    </row>
    <row r="15" spans="1:8" ht="40.5" customHeight="1" x14ac:dyDescent="0.3">
      <c r="A15" t="s">
        <v>208</v>
      </c>
      <c r="B15" t="s">
        <v>485</v>
      </c>
      <c r="H15">
        <f t="shared" si="0"/>
        <v>0</v>
      </c>
    </row>
    <row r="16" spans="1:8" x14ac:dyDescent="0.3">
      <c r="B16" s="1160" t="s">
        <v>338</v>
      </c>
      <c r="C16" s="1160"/>
      <c r="D16" s="1160"/>
      <c r="E16" s="1160"/>
      <c r="F16">
        <f>SUM(F14:F15)</f>
        <v>0</v>
      </c>
      <c r="G16">
        <f>SUM(G14:G15)</f>
        <v>0</v>
      </c>
      <c r="H16">
        <f>SUM(H14:H15)</f>
        <v>0</v>
      </c>
    </row>
    <row r="17" spans="1:9" x14ac:dyDescent="0.3">
      <c r="A17" s="1160" t="s">
        <v>1001</v>
      </c>
      <c r="B17" s="1160"/>
      <c r="C17" s="1160"/>
      <c r="D17" s="1160"/>
      <c r="E17" s="1160"/>
      <c r="F17" s="1160"/>
      <c r="G17" t="s">
        <v>1002</v>
      </c>
    </row>
    <row r="18" spans="1:9" ht="43.5" customHeight="1" x14ac:dyDescent="0.3">
      <c r="A18">
        <v>1</v>
      </c>
      <c r="B18" t="s">
        <v>334</v>
      </c>
    </row>
    <row r="19" spans="1:9" ht="65.25" customHeight="1" x14ac:dyDescent="0.3">
      <c r="A19" t="s">
        <v>187</v>
      </c>
      <c r="B19" t="s">
        <v>335</v>
      </c>
      <c r="F19">
        <f>C19*D19*E19</f>
        <v>0</v>
      </c>
      <c r="H19">
        <f>F19-G19</f>
        <v>0</v>
      </c>
    </row>
    <row r="20" spans="1:9" x14ac:dyDescent="0.3">
      <c r="B20" s="1160" t="s">
        <v>336</v>
      </c>
      <c r="C20" s="1160"/>
      <c r="D20" s="1160"/>
      <c r="E20" s="1160"/>
      <c r="F20">
        <f>F19</f>
        <v>0</v>
      </c>
      <c r="G20">
        <f>SUM(G18:G19)</f>
        <v>0</v>
      </c>
      <c r="H20">
        <f>SUM(H18:H19)</f>
        <v>0</v>
      </c>
    </row>
    <row r="21" spans="1:9" ht="44.25" customHeight="1" x14ac:dyDescent="0.3">
      <c r="A21" t="s">
        <v>190</v>
      </c>
      <c r="B21" t="s">
        <v>337</v>
      </c>
      <c r="H21">
        <f t="shared" ref="H21:H22" si="1">F21-G21</f>
        <v>0</v>
      </c>
    </row>
    <row r="22" spans="1:9" ht="40.5" customHeight="1" x14ac:dyDescent="0.3">
      <c r="A22" t="s">
        <v>208</v>
      </c>
      <c r="B22" t="s">
        <v>485</v>
      </c>
      <c r="H22">
        <f t="shared" si="1"/>
        <v>0</v>
      </c>
    </row>
    <row r="23" spans="1:9" x14ac:dyDescent="0.3">
      <c r="B23" s="1160" t="s">
        <v>338</v>
      </c>
      <c r="C23" s="1160"/>
      <c r="D23" s="1160"/>
      <c r="E23" s="1160"/>
      <c r="F23">
        <f>SUM(F21:F22)</f>
        <v>0</v>
      </c>
      <c r="G23">
        <f>SUM(G21:G22)</f>
        <v>0</v>
      </c>
      <c r="H23">
        <f>SUM(H21:H22)</f>
        <v>0</v>
      </c>
    </row>
    <row r="24" spans="1:9" x14ac:dyDescent="0.3">
      <c r="A24" s="1160" t="s">
        <v>489</v>
      </c>
      <c r="B24" s="1160"/>
      <c r="C24" s="1160"/>
      <c r="D24" s="1160"/>
      <c r="E24" s="1160"/>
      <c r="F24" s="1160"/>
      <c r="G24" t="s">
        <v>1002</v>
      </c>
    </row>
    <row r="25" spans="1:9" ht="43.5" customHeight="1" x14ac:dyDescent="0.3">
      <c r="A25">
        <v>1</v>
      </c>
      <c r="B25" t="s">
        <v>334</v>
      </c>
    </row>
    <row r="26" spans="1:9" ht="65.25" customHeight="1" x14ac:dyDescent="0.3">
      <c r="A26" t="s">
        <v>187</v>
      </c>
      <c r="B26" t="s">
        <v>335</v>
      </c>
      <c r="F26">
        <f>C26*D26*E26</f>
        <v>0</v>
      </c>
      <c r="H26">
        <f>F26-G26</f>
        <v>0</v>
      </c>
    </row>
    <row r="27" spans="1:9" x14ac:dyDescent="0.3">
      <c r="B27" s="1160" t="s">
        <v>336</v>
      </c>
      <c r="C27" s="1160"/>
      <c r="D27" s="1160"/>
      <c r="E27" s="1160"/>
      <c r="F27">
        <f>F26</f>
        <v>0</v>
      </c>
      <c r="G27">
        <f>SUM(G25:G26)</f>
        <v>0</v>
      </c>
      <c r="H27">
        <f>SUM(H25:H26)</f>
        <v>0</v>
      </c>
    </row>
    <row r="28" spans="1:9" ht="44.25" customHeight="1" x14ac:dyDescent="0.3">
      <c r="A28" t="s">
        <v>190</v>
      </c>
      <c r="B28" t="s">
        <v>337</v>
      </c>
      <c r="H28">
        <f t="shared" ref="H28:H29" si="2">F28-G28</f>
        <v>0</v>
      </c>
    </row>
    <row r="29" spans="1:9" ht="40.5" customHeight="1" x14ac:dyDescent="0.3">
      <c r="A29" t="s">
        <v>208</v>
      </c>
      <c r="B29" t="s">
        <v>485</v>
      </c>
      <c r="H29">
        <f t="shared" si="2"/>
        <v>0</v>
      </c>
    </row>
    <row r="30" spans="1:9" x14ac:dyDescent="0.3">
      <c r="B30" s="1160" t="s">
        <v>338</v>
      </c>
      <c r="C30" s="1160"/>
      <c r="D30" s="1160"/>
      <c r="E30" s="1160"/>
      <c r="F30">
        <f>SUM(F28:F29)</f>
        <v>0</v>
      </c>
      <c r="G30">
        <f>SUM(G28:G29)</f>
        <v>0</v>
      </c>
      <c r="H30">
        <f>SUM(H28:H29)</f>
        <v>0</v>
      </c>
    </row>
    <row r="31" spans="1:9" x14ac:dyDescent="0.3">
      <c r="G31">
        <f>G13+G20+G27</f>
        <v>0</v>
      </c>
      <c r="H31">
        <f>H13+H20+H27</f>
        <v>0</v>
      </c>
      <c r="I31" t="s">
        <v>336</v>
      </c>
    </row>
    <row r="32" spans="1:9" x14ac:dyDescent="0.3">
      <c r="G32">
        <f>G16+G23+G30</f>
        <v>0</v>
      </c>
      <c r="H32">
        <f>H16+H23+H30</f>
        <v>0</v>
      </c>
      <c r="I32" t="s">
        <v>338</v>
      </c>
    </row>
    <row r="33" spans="1:9" x14ac:dyDescent="0.3">
      <c r="G33">
        <f>G31+G32</f>
        <v>0</v>
      </c>
      <c r="H33">
        <f>H31+H32</f>
        <v>0</v>
      </c>
      <c r="I33" t="s">
        <v>1070</v>
      </c>
    </row>
    <row r="35" spans="1:9" ht="23.25" customHeight="1" x14ac:dyDescent="0.3">
      <c r="A35" t="s">
        <v>671</v>
      </c>
      <c r="E35" t="s">
        <v>1143</v>
      </c>
    </row>
    <row r="36" spans="1:9" x14ac:dyDescent="0.3">
      <c r="C36" t="s">
        <v>131</v>
      </c>
      <c r="E36" t="s">
        <v>132</v>
      </c>
    </row>
    <row r="38" spans="1:9" ht="23.25" customHeight="1" x14ac:dyDescent="0.3">
      <c r="A38" t="s">
        <v>133</v>
      </c>
      <c r="E38" t="s">
        <v>1144</v>
      </c>
    </row>
    <row r="39" spans="1:9" x14ac:dyDescent="0.3">
      <c r="C39" t="s">
        <v>131</v>
      </c>
      <c r="E39" t="s">
        <v>132</v>
      </c>
    </row>
    <row r="42" spans="1:9" hidden="1" x14ac:dyDescent="0.3"/>
    <row r="43" spans="1:9" hidden="1" x14ac:dyDescent="0.3"/>
    <row r="44" spans="1:9" hidden="1" x14ac:dyDescent="0.3"/>
    <row r="45" spans="1:9" hidden="1" x14ac:dyDescent="0.3"/>
    <row r="46" spans="1:9" hidden="1" x14ac:dyDescent="0.3"/>
    <row r="47" spans="1:9" hidden="1" x14ac:dyDescent="0.3"/>
    <row r="48" spans="1:9" hidden="1" x14ac:dyDescent="0.3"/>
    <row r="49" hidden="1" x14ac:dyDescent="0.3"/>
  </sheetData>
  <mergeCells count="11">
    <mergeCell ref="A2:F2"/>
    <mergeCell ref="A5:D5"/>
    <mergeCell ref="B13:E13"/>
    <mergeCell ref="B16:E16"/>
    <mergeCell ref="A17:F17"/>
    <mergeCell ref="A10:F10"/>
    <mergeCell ref="B20:E20"/>
    <mergeCell ref="B23:E23"/>
    <mergeCell ref="A24:F24"/>
    <mergeCell ref="B27:E27"/>
    <mergeCell ref="B30:E30"/>
  </mergeCells>
  <pageMargins left="0.78740157480314965" right="0.78740157480314965" top="1.1811023622047245" bottom="0.39370078740157483" header="0.15748031496062992" footer="0.15748031496062992"/>
  <pageSetup paperSize="9" scale="40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5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6.664062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1023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670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06" t="s">
        <v>282</v>
      </c>
      <c r="B9" s="1206" t="s">
        <v>297</v>
      </c>
      <c r="C9" s="1273" t="s">
        <v>366</v>
      </c>
      <c r="D9" s="1274"/>
      <c r="E9" s="1275" t="s">
        <v>367</v>
      </c>
      <c r="F9" s="1274"/>
    </row>
    <row r="10" spans="1:11" ht="36" x14ac:dyDescent="0.35">
      <c r="A10" s="1272"/>
      <c r="B10" s="1272"/>
      <c r="C10" s="768" t="s">
        <v>375</v>
      </c>
      <c r="D10" s="769" t="s">
        <v>376</v>
      </c>
      <c r="E10" s="769" t="s">
        <v>375</v>
      </c>
      <c r="F10" s="769" t="s">
        <v>376</v>
      </c>
    </row>
    <row r="11" spans="1:11" ht="21" customHeight="1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362" t="s">
        <v>357</v>
      </c>
      <c r="H11" s="362" t="s">
        <v>302</v>
      </c>
      <c r="I11" s="362" t="s">
        <v>303</v>
      </c>
    </row>
    <row r="12" spans="1:11" s="338" customFormat="1" ht="21.6" customHeight="1" x14ac:dyDescent="0.3">
      <c r="A12" s="586">
        <v>1</v>
      </c>
      <c r="B12" s="342" t="s">
        <v>377</v>
      </c>
      <c r="C12" s="340" t="s">
        <v>305</v>
      </c>
      <c r="D12" s="341">
        <f>SUM(D13:D17)</f>
        <v>0</v>
      </c>
      <c r="E12" s="340" t="s">
        <v>305</v>
      </c>
      <c r="F12" s="341">
        <f>SUM(F13:F17)</f>
        <v>0</v>
      </c>
      <c r="G12" s="587"/>
      <c r="H12" s="587"/>
      <c r="I12" s="587"/>
      <c r="J12" s="770"/>
    </row>
    <row r="13" spans="1:11" hidden="1" x14ac:dyDescent="0.35">
      <c r="A13" s="589"/>
      <c r="B13" s="286" t="s">
        <v>378</v>
      </c>
      <c r="C13" s="326"/>
      <c r="D13" s="273"/>
      <c r="E13" s="326"/>
      <c r="F13" s="273"/>
      <c r="G13" s="360"/>
      <c r="H13" s="360"/>
      <c r="I13" s="360">
        <f t="shared" ref="I13:I42" si="0">F13-H13</f>
        <v>0</v>
      </c>
    </row>
    <row r="14" spans="1:11" hidden="1" x14ac:dyDescent="0.35">
      <c r="A14" s="589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27286.880000000001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x14ac:dyDescent="0.35">
      <c r="A35" s="310"/>
      <c r="B35" s="771" t="s">
        <v>733</v>
      </c>
      <c r="C35" s="326"/>
      <c r="D35" s="273"/>
      <c r="E35" s="590"/>
      <c r="F35" s="273">
        <v>27286.880000000001</v>
      </c>
      <c r="G35" s="772"/>
      <c r="H35" s="360"/>
      <c r="I35" s="360">
        <f t="shared" si="0"/>
        <v>27286.880000000001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27286.880000000001</v>
      </c>
      <c r="G44" s="766" t="s">
        <v>365</v>
      </c>
      <c r="H44" s="596">
        <f>H12+H18+H26+H33</f>
        <v>0</v>
      </c>
      <c r="I44" s="596">
        <f>SUM(I12:I43)</f>
        <v>27286.880000000001</v>
      </c>
    </row>
    <row r="47" spans="1:10" x14ac:dyDescent="0.3">
      <c r="A47" s="34" t="s">
        <v>671</v>
      </c>
      <c r="B47" s="35"/>
      <c r="C47" s="35"/>
      <c r="D47" s="729"/>
      <c r="E47" s="35"/>
      <c r="F47" s="729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754" t="s">
        <v>131</v>
      </c>
      <c r="E48" s="66"/>
      <c r="F48" s="754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29"/>
      <c r="E50" s="35"/>
      <c r="F50" s="729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754" t="s">
        <v>131</v>
      </c>
      <c r="E51" s="66"/>
      <c r="F51" s="754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9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6.664062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670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06" t="s">
        <v>282</v>
      </c>
      <c r="B9" s="1206" t="s">
        <v>297</v>
      </c>
      <c r="C9" s="1273" t="s">
        <v>366</v>
      </c>
      <c r="D9" s="1274"/>
      <c r="E9" s="1275" t="s">
        <v>367</v>
      </c>
      <c r="F9" s="1274"/>
    </row>
    <row r="10" spans="1:11" ht="36" x14ac:dyDescent="0.35">
      <c r="A10" s="1272"/>
      <c r="B10" s="1272"/>
      <c r="C10" s="768" t="s">
        <v>375</v>
      </c>
      <c r="D10" s="769" t="s">
        <v>376</v>
      </c>
      <c r="E10" s="769" t="s">
        <v>375</v>
      </c>
      <c r="F10" s="769" t="s">
        <v>376</v>
      </c>
    </row>
    <row r="11" spans="1:11" ht="21" customHeight="1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362" t="s">
        <v>357</v>
      </c>
      <c r="H11" s="362" t="s">
        <v>302</v>
      </c>
      <c r="I11" s="362" t="s">
        <v>303</v>
      </c>
    </row>
    <row r="12" spans="1:11" s="338" customFormat="1" ht="21.6" customHeight="1" x14ac:dyDescent="0.3">
      <c r="A12" s="586">
        <v>1</v>
      </c>
      <c r="B12" s="342" t="s">
        <v>377</v>
      </c>
      <c r="C12" s="340" t="s">
        <v>305</v>
      </c>
      <c r="D12" s="341">
        <f>SUM(D13:D17)</f>
        <v>0</v>
      </c>
      <c r="E12" s="340" t="s">
        <v>305</v>
      </c>
      <c r="F12" s="341">
        <f>SUM(F13:F17)</f>
        <v>0</v>
      </c>
      <c r="G12" s="587"/>
      <c r="H12" s="587"/>
      <c r="I12" s="587"/>
      <c r="J12" s="770"/>
    </row>
    <row r="13" spans="1:11" hidden="1" x14ac:dyDescent="0.35">
      <c r="A13" s="589"/>
      <c r="B13" s="286" t="s">
        <v>378</v>
      </c>
      <c r="C13" s="326"/>
      <c r="D13" s="273"/>
      <c r="E13" s="326"/>
      <c r="F13" s="273"/>
      <c r="G13" s="360"/>
      <c r="H13" s="360"/>
      <c r="I13" s="360">
        <f t="shared" ref="I13:I42" si="0">F13-H13</f>
        <v>0</v>
      </c>
    </row>
    <row r="14" spans="1:11" hidden="1" x14ac:dyDescent="0.35">
      <c r="A14" s="589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13834.72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x14ac:dyDescent="0.35">
      <c r="A35" s="310"/>
      <c r="B35" s="771" t="s">
        <v>732</v>
      </c>
      <c r="C35" s="326"/>
      <c r="D35" s="273"/>
      <c r="E35" s="590"/>
      <c r="F35" s="273">
        <v>13834.72</v>
      </c>
      <c r="G35" s="772"/>
      <c r="H35" s="360"/>
      <c r="I35" s="360">
        <f t="shared" si="0"/>
        <v>13834.72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13834.72</v>
      </c>
      <c r="G44" s="766" t="s">
        <v>365</v>
      </c>
      <c r="H44" s="596">
        <f>H12+H18+H26+H33</f>
        <v>0</v>
      </c>
      <c r="I44" s="596">
        <f>SUM(I12:I43)</f>
        <v>13834.72</v>
      </c>
    </row>
    <row r="47" spans="1:10" x14ac:dyDescent="0.3">
      <c r="A47" s="34" t="s">
        <v>671</v>
      </c>
      <c r="B47" s="35"/>
      <c r="C47" s="35"/>
      <c r="D47" s="729"/>
      <c r="E47" s="35"/>
      <c r="F47" s="729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754" t="s">
        <v>131</v>
      </c>
      <c r="E48" s="66"/>
      <c r="F48" s="754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29"/>
      <c r="E50" s="35"/>
      <c r="F50" s="729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754" t="s">
        <v>131</v>
      </c>
      <c r="E51" s="66"/>
      <c r="F51" s="754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6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6.664062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525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670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06" t="s">
        <v>282</v>
      </c>
      <c r="B9" s="1206" t="s">
        <v>297</v>
      </c>
      <c r="C9" s="1273" t="s">
        <v>366</v>
      </c>
      <c r="D9" s="1274"/>
      <c r="E9" s="1275" t="s">
        <v>367</v>
      </c>
      <c r="F9" s="1274"/>
    </row>
    <row r="10" spans="1:11" ht="36" x14ac:dyDescent="0.35">
      <c r="A10" s="1272"/>
      <c r="B10" s="1272"/>
      <c r="C10" s="768" t="s">
        <v>375</v>
      </c>
      <c r="D10" s="769" t="s">
        <v>376</v>
      </c>
      <c r="E10" s="769" t="s">
        <v>375</v>
      </c>
      <c r="F10" s="769" t="s">
        <v>376</v>
      </c>
    </row>
    <row r="11" spans="1:11" ht="21" customHeight="1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362" t="s">
        <v>357</v>
      </c>
      <c r="H11" s="362" t="s">
        <v>302</v>
      </c>
      <c r="I11" s="362" t="s">
        <v>303</v>
      </c>
    </row>
    <row r="12" spans="1:11" s="338" customFormat="1" ht="21.6" customHeight="1" x14ac:dyDescent="0.3">
      <c r="A12" s="586">
        <v>1</v>
      </c>
      <c r="B12" s="342" t="s">
        <v>377</v>
      </c>
      <c r="C12" s="340" t="s">
        <v>305</v>
      </c>
      <c r="D12" s="341">
        <f>SUM(D13:D17)</f>
        <v>0</v>
      </c>
      <c r="E12" s="340" t="s">
        <v>305</v>
      </c>
      <c r="F12" s="341">
        <f>SUM(F13:F17)</f>
        <v>0</v>
      </c>
      <c r="G12" s="587"/>
      <c r="H12" s="587"/>
      <c r="I12" s="587"/>
      <c r="J12" s="770"/>
    </row>
    <row r="13" spans="1:11" hidden="1" x14ac:dyDescent="0.35">
      <c r="A13" s="589"/>
      <c r="B13" s="286" t="s">
        <v>378</v>
      </c>
      <c r="C13" s="326"/>
      <c r="D13" s="273"/>
      <c r="E13" s="326"/>
      <c r="F13" s="273"/>
      <c r="G13" s="360"/>
      <c r="H13" s="360"/>
      <c r="I13" s="360">
        <f t="shared" ref="I13:I42" si="0">F13-H13</f>
        <v>0</v>
      </c>
    </row>
    <row r="14" spans="1:11" hidden="1" x14ac:dyDescent="0.35">
      <c r="A14" s="589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7004.68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x14ac:dyDescent="0.35">
      <c r="A35" s="310"/>
      <c r="B35" s="771" t="s">
        <v>732</v>
      </c>
      <c r="C35" s="326"/>
      <c r="D35" s="273"/>
      <c r="E35" s="590"/>
      <c r="F35" s="273">
        <v>7004.68</v>
      </c>
      <c r="G35" s="772"/>
      <c r="H35" s="360"/>
      <c r="I35" s="360">
        <f t="shared" si="0"/>
        <v>7004.68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7004.68</v>
      </c>
      <c r="G44" s="766" t="s">
        <v>365</v>
      </c>
      <c r="H44" s="596">
        <f>H12+H18+H26+H33</f>
        <v>0</v>
      </c>
      <c r="I44" s="596">
        <f>SUM(I12:I43)</f>
        <v>7004.68</v>
      </c>
    </row>
    <row r="47" spans="1:10" x14ac:dyDescent="0.3">
      <c r="A47" s="34" t="s">
        <v>671</v>
      </c>
      <c r="B47" s="35"/>
      <c r="C47" s="35"/>
      <c r="D47" s="729"/>
      <c r="E47" s="35"/>
      <c r="F47" s="729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754" t="s">
        <v>131</v>
      </c>
      <c r="E48" s="66"/>
      <c r="F48" s="754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29"/>
      <c r="E50" s="35"/>
      <c r="F50" s="729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754" t="s">
        <v>131</v>
      </c>
      <c r="E51" s="66"/>
      <c r="F51" s="754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7">
    <tabColor rgb="FF99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6.664062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1023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670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490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06" t="s">
        <v>282</v>
      </c>
      <c r="B9" s="1206" t="s">
        <v>297</v>
      </c>
      <c r="C9" s="1273" t="s">
        <v>366</v>
      </c>
      <c r="D9" s="1274"/>
      <c r="E9" s="1275" t="s">
        <v>367</v>
      </c>
      <c r="F9" s="1274"/>
    </row>
    <row r="10" spans="1:11" ht="36" x14ac:dyDescent="0.35">
      <c r="A10" s="1272"/>
      <c r="B10" s="1272"/>
      <c r="C10" s="768" t="s">
        <v>375</v>
      </c>
      <c r="D10" s="769" t="s">
        <v>376</v>
      </c>
      <c r="E10" s="769" t="s">
        <v>375</v>
      </c>
      <c r="F10" s="769" t="s">
        <v>376</v>
      </c>
    </row>
    <row r="11" spans="1:11" ht="21" customHeight="1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362" t="s">
        <v>357</v>
      </c>
      <c r="H11" s="362" t="s">
        <v>302</v>
      </c>
      <c r="I11" s="362" t="s">
        <v>303</v>
      </c>
    </row>
    <row r="12" spans="1:11" s="338" customFormat="1" ht="21.6" customHeight="1" x14ac:dyDescent="0.3">
      <c r="A12" s="586">
        <v>1</v>
      </c>
      <c r="B12" s="342" t="s">
        <v>377</v>
      </c>
      <c r="C12" s="340" t="s">
        <v>305</v>
      </c>
      <c r="D12" s="341">
        <f>SUM(D13:D17)</f>
        <v>0</v>
      </c>
      <c r="E12" s="340" t="s">
        <v>305</v>
      </c>
      <c r="F12" s="341">
        <f>SUM(F13:F17)</f>
        <v>0</v>
      </c>
      <c r="G12" s="587"/>
      <c r="H12" s="587"/>
      <c r="I12" s="587"/>
      <c r="J12" s="770"/>
    </row>
    <row r="13" spans="1:11" hidden="1" x14ac:dyDescent="0.35">
      <c r="A13" s="589"/>
      <c r="B13" s="286" t="s">
        <v>378</v>
      </c>
      <c r="C13" s="326"/>
      <c r="D13" s="273"/>
      <c r="E13" s="326"/>
      <c r="F13" s="273"/>
      <c r="G13" s="360"/>
      <c r="H13" s="360"/>
      <c r="I13" s="360">
        <f t="shared" ref="I13:I42" si="0">F13-H13</f>
        <v>0</v>
      </c>
    </row>
    <row r="14" spans="1:11" hidden="1" x14ac:dyDescent="0.35">
      <c r="A14" s="589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7004.68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x14ac:dyDescent="0.35">
      <c r="A35" s="310"/>
      <c r="B35" s="771" t="s">
        <v>732</v>
      </c>
      <c r="C35" s="326"/>
      <c r="D35" s="273"/>
      <c r="E35" s="590"/>
      <c r="F35" s="273">
        <v>7004.68</v>
      </c>
      <c r="G35" s="772"/>
      <c r="H35" s="360"/>
      <c r="I35" s="360">
        <f t="shared" si="0"/>
        <v>7004.68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7004.68</v>
      </c>
      <c r="G44" s="766" t="s">
        <v>365</v>
      </c>
      <c r="H44" s="596">
        <f>H12+H18+H26+H33</f>
        <v>0</v>
      </c>
      <c r="I44" s="596">
        <f>SUM(I12:I43)</f>
        <v>7004.68</v>
      </c>
    </row>
    <row r="47" spans="1:10" x14ac:dyDescent="0.3">
      <c r="A47" s="34" t="s">
        <v>671</v>
      </c>
      <c r="B47" s="35"/>
      <c r="C47" s="35"/>
      <c r="D47" s="729"/>
      <c r="E47" s="35"/>
      <c r="F47" s="729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754" t="s">
        <v>131</v>
      </c>
      <c r="E48" s="66"/>
      <c r="F48" s="754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29"/>
      <c r="E50" s="35"/>
      <c r="F50" s="729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754" t="s">
        <v>131</v>
      </c>
      <c r="E51" s="66"/>
      <c r="F51" s="754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0">
    <tabColor rgb="FFFF99FF"/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6.664062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588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670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06" t="s">
        <v>282</v>
      </c>
      <c r="B9" s="1206" t="s">
        <v>297</v>
      </c>
      <c r="C9" s="1273" t="s">
        <v>366</v>
      </c>
      <c r="D9" s="1274"/>
      <c r="E9" s="1275" t="s">
        <v>367</v>
      </c>
      <c r="F9" s="1274"/>
    </row>
    <row r="10" spans="1:11" ht="36" x14ac:dyDescent="0.35">
      <c r="A10" s="1272"/>
      <c r="B10" s="1272"/>
      <c r="C10" s="768" t="s">
        <v>375</v>
      </c>
      <c r="D10" s="769" t="s">
        <v>376</v>
      </c>
      <c r="E10" s="769" t="s">
        <v>375</v>
      </c>
      <c r="F10" s="769" t="s">
        <v>376</v>
      </c>
    </row>
    <row r="11" spans="1:11" ht="21" customHeight="1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362" t="s">
        <v>357</v>
      </c>
      <c r="H11" s="362" t="s">
        <v>302</v>
      </c>
      <c r="I11" s="362" t="s">
        <v>303</v>
      </c>
    </row>
    <row r="12" spans="1:11" s="338" customFormat="1" ht="21.6" customHeight="1" x14ac:dyDescent="0.3">
      <c r="A12" s="586">
        <v>1</v>
      </c>
      <c r="B12" s="342" t="s">
        <v>377</v>
      </c>
      <c r="C12" s="340" t="s">
        <v>305</v>
      </c>
      <c r="D12" s="341">
        <f>SUM(D13:D17)</f>
        <v>0</v>
      </c>
      <c r="E12" s="340" t="s">
        <v>305</v>
      </c>
      <c r="F12" s="341">
        <f>SUM(F13:F17)</f>
        <v>0</v>
      </c>
      <c r="G12" s="587"/>
      <c r="H12" s="587"/>
      <c r="I12" s="587"/>
      <c r="J12" s="770"/>
    </row>
    <row r="13" spans="1:11" hidden="1" x14ac:dyDescent="0.35">
      <c r="A13" s="589"/>
      <c r="B13" s="286" t="s">
        <v>378</v>
      </c>
      <c r="C13" s="326"/>
      <c r="D13" s="273"/>
      <c r="E13" s="326"/>
      <c r="F13" s="273"/>
      <c r="G13" s="360"/>
      <c r="H13" s="360"/>
      <c r="I13" s="360">
        <f t="shared" ref="I13:I42" si="0">F13-H13</f>
        <v>0</v>
      </c>
    </row>
    <row r="14" spans="1:11" hidden="1" x14ac:dyDescent="0.35">
      <c r="A14" s="589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217471.66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71" t="s">
        <v>684</v>
      </c>
      <c r="C35" s="326"/>
      <c r="D35" s="273"/>
      <c r="E35" s="590"/>
      <c r="F35" s="273">
        <v>217471.66</v>
      </c>
      <c r="G35" s="772"/>
      <c r="H35" s="360"/>
      <c r="I35" s="360">
        <f t="shared" si="0"/>
        <v>217471.66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217471.66</v>
      </c>
      <c r="G44" s="766" t="s">
        <v>365</v>
      </c>
      <c r="H44" s="596">
        <f>H12+H18+H26+H33</f>
        <v>0</v>
      </c>
      <c r="I44" s="596">
        <f>SUM(I12:I43)</f>
        <v>217471.66</v>
      </c>
    </row>
    <row r="47" spans="1:10" x14ac:dyDescent="0.3">
      <c r="A47" s="34" t="s">
        <v>671</v>
      </c>
      <c r="B47" s="35"/>
      <c r="C47" s="35"/>
      <c r="D47" s="729"/>
      <c r="E47" s="35"/>
      <c r="F47" s="729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754" t="s">
        <v>131</v>
      </c>
      <c r="E48" s="66"/>
      <c r="F48" s="754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29"/>
      <c r="E50" s="35"/>
      <c r="F50" s="729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754" t="s">
        <v>131</v>
      </c>
      <c r="E51" s="66"/>
      <c r="F51" s="754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1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6.664062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525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670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06" t="s">
        <v>282</v>
      </c>
      <c r="B9" s="1206" t="s">
        <v>297</v>
      </c>
      <c r="C9" s="1273" t="s">
        <v>366</v>
      </c>
      <c r="D9" s="1274"/>
      <c r="E9" s="1275" t="s">
        <v>367</v>
      </c>
      <c r="F9" s="1274"/>
    </row>
    <row r="10" spans="1:11" ht="36" x14ac:dyDescent="0.35">
      <c r="A10" s="1272"/>
      <c r="B10" s="1272"/>
      <c r="C10" s="768" t="s">
        <v>375</v>
      </c>
      <c r="D10" s="769" t="s">
        <v>376</v>
      </c>
      <c r="E10" s="769" t="s">
        <v>375</v>
      </c>
      <c r="F10" s="769" t="s">
        <v>376</v>
      </c>
    </row>
    <row r="11" spans="1:11" ht="21" customHeight="1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362" t="s">
        <v>357</v>
      </c>
      <c r="H11" s="362" t="s">
        <v>302</v>
      </c>
      <c r="I11" s="362" t="s">
        <v>303</v>
      </c>
    </row>
    <row r="12" spans="1:11" s="338" customFormat="1" ht="21.6" customHeight="1" x14ac:dyDescent="0.3">
      <c r="A12" s="586">
        <v>1</v>
      </c>
      <c r="B12" s="342" t="s">
        <v>377</v>
      </c>
      <c r="C12" s="340" t="s">
        <v>305</v>
      </c>
      <c r="D12" s="341">
        <f>SUM(D13:D17)</f>
        <v>0</v>
      </c>
      <c r="E12" s="340" t="s">
        <v>305</v>
      </c>
      <c r="F12" s="341">
        <f>SUM(F13:F17)</f>
        <v>0</v>
      </c>
      <c r="G12" s="587"/>
      <c r="H12" s="587"/>
      <c r="I12" s="587"/>
      <c r="J12" s="770"/>
    </row>
    <row r="13" spans="1:11" hidden="1" x14ac:dyDescent="0.35">
      <c r="A13" s="589"/>
      <c r="B13" s="286" t="s">
        <v>378</v>
      </c>
      <c r="C13" s="326"/>
      <c r="D13" s="273"/>
      <c r="E13" s="326"/>
      <c r="F13" s="273"/>
      <c r="G13" s="360"/>
      <c r="H13" s="360"/>
      <c r="I13" s="360">
        <f t="shared" ref="I13:I42" si="0">F13-H13</f>
        <v>0</v>
      </c>
    </row>
    <row r="14" spans="1:11" hidden="1" x14ac:dyDescent="0.35">
      <c r="A14" s="589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358482.6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71" t="s">
        <v>684</v>
      </c>
      <c r="C35" s="326"/>
      <c r="D35" s="273"/>
      <c r="E35" s="590"/>
      <c r="F35" s="273">
        <v>358482.6</v>
      </c>
      <c r="G35" s="772"/>
      <c r="H35" s="360"/>
      <c r="I35" s="360">
        <f t="shared" si="0"/>
        <v>358482.6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358482.6</v>
      </c>
      <c r="G44" s="766" t="s">
        <v>365</v>
      </c>
      <c r="H44" s="596">
        <f>H12+H18+H26+H33</f>
        <v>0</v>
      </c>
      <c r="I44" s="596">
        <f>SUM(I12:I43)</f>
        <v>358482.6</v>
      </c>
    </row>
    <row r="47" spans="1:10" x14ac:dyDescent="0.3">
      <c r="A47" s="34" t="s">
        <v>671</v>
      </c>
      <c r="B47" s="35"/>
      <c r="C47" s="35"/>
      <c r="D47" s="729"/>
      <c r="E47" s="35"/>
      <c r="F47" s="729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754" t="s">
        <v>131</v>
      </c>
      <c r="E48" s="66"/>
      <c r="F48" s="754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29"/>
      <c r="E50" s="35"/>
      <c r="F50" s="729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754" t="s">
        <v>131</v>
      </c>
      <c r="E51" s="66"/>
      <c r="F51" s="754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2">
    <pageSetUpPr fitToPage="1"/>
  </sheetPr>
  <dimension ref="A1:K54"/>
  <sheetViews>
    <sheetView view="pageBreakPreview" zoomScale="80" zoomScaleSheetLayoutView="8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8.109375" style="249" customWidth="1"/>
    <col min="5" max="5" width="26.6640625" style="249" customWidth="1"/>
    <col min="6" max="6" width="31.109375" style="249" customWidth="1"/>
    <col min="7" max="7" width="29.109375" style="250" customWidth="1"/>
    <col min="8" max="9" width="22.88671875" style="250" customWidth="1"/>
    <col min="10" max="10" width="17.5546875" style="584" customWidth="1"/>
    <col min="11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1" x14ac:dyDescent="0.35">
      <c r="F1" s="72" t="s">
        <v>436</v>
      </c>
    </row>
    <row r="3" spans="1:11" ht="20.399999999999999" customHeight="1" x14ac:dyDescent="0.35">
      <c r="A3" s="1209" t="s">
        <v>1023</v>
      </c>
      <c r="B3" s="1209"/>
      <c r="C3" s="1209"/>
      <c r="D3" s="1209"/>
      <c r="E3" s="1209"/>
      <c r="F3" s="1209"/>
    </row>
    <row r="4" spans="1:11" s="13" customFormat="1" ht="27" customHeight="1" x14ac:dyDescent="0.35">
      <c r="A4" s="12" t="s">
        <v>670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731" t="s">
        <v>458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  <c r="C8" s="322"/>
    </row>
    <row r="9" spans="1:11" x14ac:dyDescent="0.35">
      <c r="A9" s="1206" t="s">
        <v>282</v>
      </c>
      <c r="B9" s="1206" t="s">
        <v>297</v>
      </c>
      <c r="C9" s="1273" t="s">
        <v>366</v>
      </c>
      <c r="D9" s="1274"/>
      <c r="E9" s="1275" t="s">
        <v>367</v>
      </c>
      <c r="F9" s="1274"/>
    </row>
    <row r="10" spans="1:11" ht="36" x14ac:dyDescent="0.35">
      <c r="A10" s="1272"/>
      <c r="B10" s="1272"/>
      <c r="C10" s="768" t="s">
        <v>375</v>
      </c>
      <c r="D10" s="769" t="s">
        <v>376</v>
      </c>
      <c r="E10" s="769" t="s">
        <v>375</v>
      </c>
      <c r="F10" s="769" t="s">
        <v>376</v>
      </c>
    </row>
    <row r="11" spans="1:11" ht="21" customHeight="1" x14ac:dyDescent="0.35">
      <c r="A11" s="327">
        <v>1</v>
      </c>
      <c r="B11" s="327">
        <v>2</v>
      </c>
      <c r="C11" s="327">
        <v>3</v>
      </c>
      <c r="D11" s="327">
        <v>4</v>
      </c>
      <c r="E11" s="327">
        <v>5</v>
      </c>
      <c r="F11" s="327">
        <v>6</v>
      </c>
      <c r="G11" s="362" t="s">
        <v>357</v>
      </c>
      <c r="H11" s="362" t="s">
        <v>302</v>
      </c>
      <c r="I11" s="362" t="s">
        <v>303</v>
      </c>
    </row>
    <row r="12" spans="1:11" s="338" customFormat="1" ht="21.6" customHeight="1" x14ac:dyDescent="0.3">
      <c r="A12" s="586">
        <v>1</v>
      </c>
      <c r="B12" s="342" t="s">
        <v>377</v>
      </c>
      <c r="C12" s="340" t="s">
        <v>305</v>
      </c>
      <c r="D12" s="341">
        <f>SUM(D13:D17)</f>
        <v>0</v>
      </c>
      <c r="E12" s="340" t="s">
        <v>305</v>
      </c>
      <c r="F12" s="341">
        <f>SUM(F13:F17)</f>
        <v>0</v>
      </c>
      <c r="G12" s="587"/>
      <c r="H12" s="587"/>
      <c r="I12" s="587"/>
      <c r="J12" s="770"/>
    </row>
    <row r="13" spans="1:11" hidden="1" x14ac:dyDescent="0.35">
      <c r="A13" s="589"/>
      <c r="B13" s="286" t="s">
        <v>378</v>
      </c>
      <c r="C13" s="326"/>
      <c r="D13" s="273"/>
      <c r="E13" s="326"/>
      <c r="F13" s="273"/>
      <c r="G13" s="360"/>
      <c r="H13" s="360"/>
      <c r="I13" s="360">
        <f t="shared" ref="I13:I42" si="0">F13-H13</f>
        <v>0</v>
      </c>
    </row>
    <row r="14" spans="1:11" hidden="1" x14ac:dyDescent="0.35">
      <c r="A14" s="589"/>
      <c r="B14" s="771"/>
      <c r="C14" s="326"/>
      <c r="D14" s="273"/>
      <c r="E14" s="326"/>
      <c r="F14" s="273"/>
      <c r="G14" s="360"/>
      <c r="H14" s="360"/>
      <c r="I14" s="360">
        <f t="shared" si="0"/>
        <v>0</v>
      </c>
    </row>
    <row r="15" spans="1:11" hidden="1" x14ac:dyDescent="0.35">
      <c r="A15" s="589"/>
      <c r="B15" s="286"/>
      <c r="C15" s="326"/>
      <c r="D15" s="273"/>
      <c r="E15" s="326"/>
      <c r="F15" s="273"/>
      <c r="G15" s="360"/>
      <c r="H15" s="360"/>
      <c r="I15" s="360">
        <f t="shared" si="0"/>
        <v>0</v>
      </c>
    </row>
    <row r="16" spans="1:11" hidden="1" x14ac:dyDescent="0.35">
      <c r="A16" s="589"/>
      <c r="B16" s="286"/>
      <c r="C16" s="326"/>
      <c r="D16" s="273"/>
      <c r="E16" s="326"/>
      <c r="F16" s="273"/>
      <c r="G16" s="360"/>
      <c r="H16" s="360"/>
      <c r="I16" s="360">
        <f t="shared" si="0"/>
        <v>0</v>
      </c>
    </row>
    <row r="17" spans="1:10" hidden="1" x14ac:dyDescent="0.35">
      <c r="A17" s="589"/>
      <c r="B17" s="270"/>
      <c r="C17" s="326"/>
      <c r="D17" s="273"/>
      <c r="E17" s="326"/>
      <c r="F17" s="273"/>
      <c r="G17" s="360"/>
      <c r="H17" s="360"/>
      <c r="I17" s="360">
        <f t="shared" si="0"/>
        <v>0</v>
      </c>
    </row>
    <row r="18" spans="1:10" s="338" customFormat="1" ht="21.6" customHeight="1" x14ac:dyDescent="0.3">
      <c r="A18" s="586">
        <v>2</v>
      </c>
      <c r="B18" s="342" t="s">
        <v>379</v>
      </c>
      <c r="C18" s="340" t="s">
        <v>305</v>
      </c>
      <c r="D18" s="341">
        <f>SUM(D19:D25)</f>
        <v>0</v>
      </c>
      <c r="E18" s="340" t="s">
        <v>305</v>
      </c>
      <c r="F18" s="341">
        <f>SUM(F19:F25)</f>
        <v>0</v>
      </c>
      <c r="G18" s="587"/>
      <c r="H18" s="587"/>
      <c r="I18" s="587"/>
      <c r="J18" s="770"/>
    </row>
    <row r="19" spans="1:10" hidden="1" x14ac:dyDescent="0.35">
      <c r="A19" s="589"/>
      <c r="B19" s="286" t="s">
        <v>199</v>
      </c>
      <c r="C19" s="326"/>
      <c r="D19" s="273"/>
      <c r="E19" s="326"/>
      <c r="F19" s="273"/>
      <c r="G19" s="360"/>
      <c r="H19" s="360"/>
      <c r="I19" s="360">
        <f t="shared" si="0"/>
        <v>0</v>
      </c>
    </row>
    <row r="20" spans="1:10" hidden="1" x14ac:dyDescent="0.35">
      <c r="A20" s="589"/>
      <c r="B20" s="286"/>
      <c r="C20" s="326"/>
      <c r="D20" s="273"/>
      <c r="E20" s="326"/>
      <c r="F20" s="273"/>
      <c r="G20" s="360"/>
      <c r="H20" s="360"/>
      <c r="I20" s="360">
        <f t="shared" si="0"/>
        <v>0</v>
      </c>
    </row>
    <row r="21" spans="1:10" hidden="1" x14ac:dyDescent="0.35">
      <c r="A21" s="589"/>
      <c r="B21" s="286"/>
      <c r="C21" s="326"/>
      <c r="D21" s="273"/>
      <c r="E21" s="326"/>
      <c r="F21" s="273"/>
      <c r="G21" s="360"/>
      <c r="H21" s="360"/>
      <c r="I21" s="360">
        <f t="shared" si="0"/>
        <v>0</v>
      </c>
    </row>
    <row r="22" spans="1:10" hidden="1" x14ac:dyDescent="0.35">
      <c r="A22" s="589"/>
      <c r="B22" s="286"/>
      <c r="C22" s="326"/>
      <c r="D22" s="273"/>
      <c r="E22" s="326"/>
      <c r="F22" s="273"/>
      <c r="G22" s="360"/>
      <c r="H22" s="360"/>
      <c r="I22" s="360">
        <f t="shared" si="0"/>
        <v>0</v>
      </c>
    </row>
    <row r="23" spans="1:10" hidden="1" x14ac:dyDescent="0.35">
      <c r="A23" s="589"/>
      <c r="B23" s="286"/>
      <c r="C23" s="326"/>
      <c r="D23" s="273"/>
      <c r="E23" s="326"/>
      <c r="F23" s="273"/>
      <c r="G23" s="360"/>
      <c r="H23" s="360"/>
      <c r="I23" s="360">
        <f t="shared" si="0"/>
        <v>0</v>
      </c>
    </row>
    <row r="24" spans="1:10" hidden="1" x14ac:dyDescent="0.35">
      <c r="A24" s="589"/>
      <c r="B24" s="286"/>
      <c r="C24" s="326"/>
      <c r="D24" s="273"/>
      <c r="E24" s="326"/>
      <c r="F24" s="273"/>
      <c r="G24" s="360"/>
      <c r="H24" s="360"/>
      <c r="I24" s="360">
        <f t="shared" si="0"/>
        <v>0</v>
      </c>
    </row>
    <row r="25" spans="1:10" hidden="1" x14ac:dyDescent="0.35">
      <c r="A25" s="589"/>
      <c r="B25" s="286"/>
      <c r="C25" s="326"/>
      <c r="D25" s="273"/>
      <c r="E25" s="326"/>
      <c r="F25" s="273"/>
      <c r="G25" s="360"/>
      <c r="H25" s="360"/>
      <c r="I25" s="360">
        <f t="shared" si="0"/>
        <v>0</v>
      </c>
    </row>
    <row r="26" spans="1:10" s="338" customFormat="1" ht="21.6" customHeight="1" x14ac:dyDescent="0.3">
      <c r="A26" s="586">
        <v>3</v>
      </c>
      <c r="B26" s="342" t="s">
        <v>380</v>
      </c>
      <c r="C26" s="340" t="s">
        <v>305</v>
      </c>
      <c r="D26" s="341">
        <f>SUM(D27:D31)</f>
        <v>0</v>
      </c>
      <c r="E26" s="340" t="s">
        <v>305</v>
      </c>
      <c r="F26" s="341">
        <f>SUM(F27:F32)</f>
        <v>0</v>
      </c>
      <c r="G26" s="587"/>
      <c r="H26" s="587"/>
      <c r="I26" s="587"/>
      <c r="J26" s="770"/>
    </row>
    <row r="27" spans="1:10" hidden="1" x14ac:dyDescent="0.35">
      <c r="A27" s="589"/>
      <c r="B27" s="286" t="s">
        <v>199</v>
      </c>
      <c r="C27" s="326"/>
      <c r="D27" s="273"/>
      <c r="E27" s="326"/>
      <c r="F27" s="273"/>
      <c r="G27" s="360"/>
      <c r="H27" s="360"/>
      <c r="I27" s="360">
        <f t="shared" si="0"/>
        <v>0</v>
      </c>
    </row>
    <row r="28" spans="1:10" hidden="1" x14ac:dyDescent="0.35">
      <c r="A28" s="589"/>
      <c r="B28" s="343"/>
      <c r="C28" s="326"/>
      <c r="D28" s="273"/>
      <c r="E28" s="326"/>
      <c r="F28" s="273"/>
      <c r="G28" s="360"/>
      <c r="H28" s="591"/>
      <c r="I28" s="360">
        <f t="shared" si="0"/>
        <v>0</v>
      </c>
    </row>
    <row r="29" spans="1:10" hidden="1" x14ac:dyDescent="0.35">
      <c r="A29" s="589"/>
      <c r="B29" s="286"/>
      <c r="C29" s="326"/>
      <c r="D29" s="273"/>
      <c r="E29" s="326"/>
      <c r="F29" s="273"/>
      <c r="G29" s="360"/>
      <c r="H29" s="591"/>
      <c r="I29" s="360">
        <f t="shared" si="0"/>
        <v>0</v>
      </c>
    </row>
    <row r="30" spans="1:10" hidden="1" x14ac:dyDescent="0.35">
      <c r="A30" s="589"/>
      <c r="B30" s="287"/>
      <c r="C30" s="326"/>
      <c r="D30" s="273"/>
      <c r="E30" s="326"/>
      <c r="F30" s="273"/>
      <c r="G30" s="360"/>
      <c r="H30" s="360"/>
      <c r="I30" s="360">
        <f t="shared" si="0"/>
        <v>0</v>
      </c>
    </row>
    <row r="31" spans="1:10" hidden="1" x14ac:dyDescent="0.35">
      <c r="A31" s="589"/>
      <c r="B31" s="286"/>
      <c r="C31" s="326"/>
      <c r="D31" s="273"/>
      <c r="E31" s="326"/>
      <c r="F31" s="273"/>
      <c r="G31" s="360"/>
      <c r="H31" s="360"/>
      <c r="I31" s="360">
        <f t="shared" si="0"/>
        <v>0</v>
      </c>
    </row>
    <row r="32" spans="1:10" hidden="1" x14ac:dyDescent="0.35">
      <c r="A32" s="589"/>
      <c r="B32" s="286"/>
      <c r="C32" s="326"/>
      <c r="D32" s="273"/>
      <c r="E32" s="326"/>
      <c r="F32" s="273"/>
      <c r="G32" s="360"/>
      <c r="H32" s="360"/>
      <c r="I32" s="360">
        <f t="shared" si="0"/>
        <v>0</v>
      </c>
    </row>
    <row r="33" spans="1:10" s="338" customFormat="1" ht="21.6" customHeight="1" x14ac:dyDescent="0.3">
      <c r="A33" s="346">
        <v>4</v>
      </c>
      <c r="B33" s="336" t="s">
        <v>381</v>
      </c>
      <c r="C33" s="59" t="s">
        <v>305</v>
      </c>
      <c r="D33" s="337">
        <f>SUM(D34:D42)</f>
        <v>0</v>
      </c>
      <c r="E33" s="59" t="s">
        <v>305</v>
      </c>
      <c r="F33" s="337">
        <f>SUM(F35:F43)</f>
        <v>358482.6</v>
      </c>
      <c r="G33" s="587"/>
      <c r="H33" s="587"/>
      <c r="I33" s="587"/>
      <c r="J33" s="770"/>
    </row>
    <row r="34" spans="1:10" x14ac:dyDescent="0.35">
      <c r="A34" s="593"/>
      <c r="B34" s="286" t="s">
        <v>199</v>
      </c>
      <c r="C34" s="326"/>
      <c r="D34" s="273"/>
      <c r="E34" s="326"/>
      <c r="F34" s="273"/>
      <c r="G34" s="360"/>
      <c r="H34" s="360"/>
      <c r="I34" s="360">
        <f t="shared" si="0"/>
        <v>0</v>
      </c>
    </row>
    <row r="35" spans="1:10" ht="72" x14ac:dyDescent="0.35">
      <c r="A35" s="310"/>
      <c r="B35" s="771" t="s">
        <v>684</v>
      </c>
      <c r="C35" s="326"/>
      <c r="D35" s="273"/>
      <c r="E35" s="590"/>
      <c r="F35" s="273">
        <v>358482.6</v>
      </c>
      <c r="G35" s="772"/>
      <c r="H35" s="360"/>
      <c r="I35" s="360">
        <f t="shared" si="0"/>
        <v>358482.6</v>
      </c>
    </row>
    <row r="36" spans="1:10" hidden="1" x14ac:dyDescent="0.35">
      <c r="A36" s="310"/>
      <c r="B36" s="771"/>
      <c r="C36" s="326"/>
      <c r="D36" s="273"/>
      <c r="E36" s="326"/>
      <c r="F36" s="273"/>
      <c r="G36" s="360"/>
      <c r="H36" s="360"/>
      <c r="I36" s="360">
        <f t="shared" si="0"/>
        <v>0</v>
      </c>
    </row>
    <row r="37" spans="1:10" hidden="1" x14ac:dyDescent="0.35">
      <c r="A37" s="310"/>
      <c r="B37" s="771"/>
      <c r="C37" s="326"/>
      <c r="D37" s="273"/>
      <c r="E37" s="326"/>
      <c r="F37" s="273"/>
      <c r="G37" s="360"/>
      <c r="H37" s="360"/>
      <c r="I37" s="360">
        <f t="shared" si="0"/>
        <v>0</v>
      </c>
    </row>
    <row r="38" spans="1:10" hidden="1" x14ac:dyDescent="0.35">
      <c r="A38" s="310"/>
      <c r="B38" s="771"/>
      <c r="C38" s="326"/>
      <c r="D38" s="273"/>
      <c r="E38" s="326"/>
      <c r="F38" s="273"/>
      <c r="G38" s="360"/>
      <c r="H38" s="360"/>
      <c r="I38" s="360">
        <f t="shared" si="0"/>
        <v>0</v>
      </c>
    </row>
    <row r="39" spans="1:10" hidden="1" x14ac:dyDescent="0.35">
      <c r="A39" s="310"/>
      <c r="B39" s="771"/>
      <c r="C39" s="326"/>
      <c r="D39" s="273"/>
      <c r="E39" s="326"/>
      <c r="F39" s="273"/>
      <c r="G39" s="360"/>
      <c r="H39" s="360"/>
      <c r="I39" s="360">
        <f t="shared" si="0"/>
        <v>0</v>
      </c>
    </row>
    <row r="40" spans="1:10" hidden="1" x14ac:dyDescent="0.35">
      <c r="A40" s="310"/>
      <c r="B40" s="771"/>
      <c r="C40" s="326"/>
      <c r="D40" s="273"/>
      <c r="E40" s="326"/>
      <c r="F40" s="273"/>
      <c r="G40" s="360"/>
      <c r="H40" s="360"/>
      <c r="I40" s="360">
        <f t="shared" si="0"/>
        <v>0</v>
      </c>
    </row>
    <row r="41" spans="1:10" hidden="1" x14ac:dyDescent="0.35">
      <c r="A41" s="310"/>
      <c r="B41" s="771"/>
      <c r="C41" s="326"/>
      <c r="D41" s="273"/>
      <c r="E41" s="326"/>
      <c r="F41" s="273"/>
      <c r="G41" s="360"/>
      <c r="H41" s="360"/>
      <c r="I41" s="360">
        <f t="shared" si="0"/>
        <v>0</v>
      </c>
    </row>
    <row r="42" spans="1:10" hidden="1" x14ac:dyDescent="0.35">
      <c r="A42" s="310"/>
      <c r="B42" s="771"/>
      <c r="C42" s="326"/>
      <c r="D42" s="273"/>
      <c r="E42" s="326"/>
      <c r="F42" s="273"/>
      <c r="G42" s="360"/>
      <c r="H42" s="360"/>
      <c r="I42" s="360">
        <f t="shared" si="0"/>
        <v>0</v>
      </c>
    </row>
    <row r="43" spans="1:10" x14ac:dyDescent="0.35">
      <c r="A43" s="310"/>
      <c r="B43" s="286"/>
      <c r="C43" s="326"/>
      <c r="D43" s="273"/>
      <c r="E43" s="326"/>
      <c r="F43" s="273"/>
      <c r="G43" s="360"/>
      <c r="H43" s="360"/>
      <c r="I43" s="360"/>
    </row>
    <row r="44" spans="1:10" ht="21" customHeight="1" x14ac:dyDescent="0.35">
      <c r="A44" s="773"/>
      <c r="B44" s="264" t="s">
        <v>295</v>
      </c>
      <c r="C44" s="59" t="s">
        <v>305</v>
      </c>
      <c r="D44" s="337">
        <f>D33+D26+D18+D12</f>
        <v>0</v>
      </c>
      <c r="E44" s="59" t="s">
        <v>305</v>
      </c>
      <c r="F44" s="337">
        <f>F12+F18+F26+F33</f>
        <v>358482.6</v>
      </c>
      <c r="G44" s="766" t="s">
        <v>365</v>
      </c>
      <c r="H44" s="596">
        <f>H12+H18+H26+H33</f>
        <v>0</v>
      </c>
      <c r="I44" s="596">
        <f>SUM(I12:I43)</f>
        <v>358482.6</v>
      </c>
    </row>
    <row r="47" spans="1:10" x14ac:dyDescent="0.3">
      <c r="A47" s="34" t="s">
        <v>671</v>
      </c>
      <c r="B47" s="35"/>
      <c r="C47" s="35"/>
      <c r="D47" s="729"/>
      <c r="E47" s="35"/>
      <c r="F47" s="729" t="s">
        <v>1143</v>
      </c>
      <c r="G47" s="35"/>
      <c r="H47" s="35"/>
      <c r="I47" s="98"/>
      <c r="J47" s="249"/>
    </row>
    <row r="48" spans="1:10" ht="14.4" x14ac:dyDescent="0.3">
      <c r="A48" s="66"/>
      <c r="B48" s="66"/>
      <c r="C48" s="66"/>
      <c r="D48" s="754" t="s">
        <v>131</v>
      </c>
      <c r="E48" s="66"/>
      <c r="F48" s="754" t="s">
        <v>132</v>
      </c>
      <c r="G48" s="66"/>
      <c r="H48" s="66"/>
      <c r="I48" s="68"/>
      <c r="J48" s="249"/>
    </row>
    <row r="49" spans="1:10" ht="15.6" x14ac:dyDescent="0.3">
      <c r="A49" s="63"/>
      <c r="B49" s="63"/>
      <c r="C49" s="63"/>
      <c r="D49" s="63"/>
      <c r="E49" s="63"/>
      <c r="F49" s="63"/>
      <c r="G49" s="63"/>
      <c r="H49" s="63"/>
      <c r="I49" s="69"/>
      <c r="J49" s="249"/>
    </row>
    <row r="50" spans="1:10" x14ac:dyDescent="0.3">
      <c r="A50" s="34" t="s">
        <v>133</v>
      </c>
      <c r="B50" s="35"/>
      <c r="C50" s="35"/>
      <c r="D50" s="729"/>
      <c r="E50" s="35"/>
      <c r="F50" s="729" t="s">
        <v>1144</v>
      </c>
      <c r="G50" s="35"/>
      <c r="H50" s="35"/>
      <c r="I50" s="98"/>
      <c r="J50" s="249"/>
    </row>
    <row r="51" spans="1:10" ht="14.4" x14ac:dyDescent="0.3">
      <c r="A51" s="66"/>
      <c r="B51" s="66"/>
      <c r="C51" s="66"/>
      <c r="D51" s="754" t="s">
        <v>131</v>
      </c>
      <c r="E51" s="66"/>
      <c r="F51" s="754" t="s">
        <v>132</v>
      </c>
      <c r="G51" s="66"/>
      <c r="H51" s="66"/>
      <c r="I51" s="68"/>
      <c r="J51" s="249"/>
    </row>
    <row r="52" spans="1:10" x14ac:dyDescent="0.35">
      <c r="A52" s="1"/>
      <c r="B52" s="1"/>
      <c r="C52" s="1"/>
      <c r="D52" s="1"/>
      <c r="E52" s="1"/>
      <c r="F52" s="1"/>
      <c r="G52" s="598"/>
      <c r="H52" s="598"/>
      <c r="I52" s="598"/>
    </row>
    <row r="54" spans="1:10" ht="21" x14ac:dyDescent="0.4">
      <c r="B54" s="583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3">
    <tabColor rgb="FF6699FF"/>
    <pageSetUpPr fitToPage="1"/>
  </sheetPr>
  <dimension ref="A1:K20"/>
  <sheetViews>
    <sheetView view="pageBreakPreview" zoomScale="70" zoomScaleNormal="75" zoomScaleSheetLayoutView="7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432</v>
      </c>
    </row>
    <row r="2" spans="1:11" x14ac:dyDescent="0.35">
      <c r="E2" s="75"/>
    </row>
    <row r="3" spans="1:11" ht="55.95" customHeight="1" x14ac:dyDescent="0.35">
      <c r="A3" s="1190" t="s">
        <v>613</v>
      </c>
      <c r="B3" s="1190"/>
      <c r="C3" s="1190"/>
      <c r="D3" s="1190"/>
      <c r="E3" s="119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825" t="s">
        <v>329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849" t="s">
        <v>282</v>
      </c>
      <c r="B9" s="850" t="s">
        <v>297</v>
      </c>
      <c r="C9" s="851" t="s">
        <v>343</v>
      </c>
      <c r="D9" s="851" t="s">
        <v>340</v>
      </c>
      <c r="E9" s="851" t="s">
        <v>344</v>
      </c>
      <c r="F9" s="852" t="s">
        <v>300</v>
      </c>
    </row>
    <row r="10" spans="1:11" s="87" customFormat="1" ht="24.75" customHeight="1" x14ac:dyDescent="0.2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533" t="s">
        <v>333</v>
      </c>
    </row>
    <row r="11" spans="1:11" ht="90" x14ac:dyDescent="0.35">
      <c r="A11" s="88">
        <v>1</v>
      </c>
      <c r="B11" s="89" t="s">
        <v>38</v>
      </c>
      <c r="C11" s="422">
        <v>25</v>
      </c>
      <c r="D11" s="422">
        <v>12</v>
      </c>
      <c r="E11" s="423">
        <f>F11/C11/D11</f>
        <v>1288.7533333333333</v>
      </c>
      <c r="F11" s="424">
        <v>386626</v>
      </c>
    </row>
    <row r="12" spans="1:11" hidden="1" x14ac:dyDescent="0.35">
      <c r="A12" s="422"/>
      <c r="B12" s="425"/>
      <c r="C12" s="422"/>
      <c r="D12" s="422"/>
      <c r="E12" s="423" t="str">
        <f>IF(C12*D12=0," ",C12*D12)</f>
        <v xml:space="preserve"> </v>
      </c>
      <c r="F12" s="426"/>
    </row>
    <row r="13" spans="1:11" hidden="1" x14ac:dyDescent="0.35">
      <c r="A13" s="422"/>
      <c r="B13" s="425"/>
      <c r="C13" s="422"/>
      <c r="D13" s="422"/>
      <c r="E13" s="423" t="str">
        <f>IF(C13*D13=0," ",C13*D13)</f>
        <v xml:space="preserve"> </v>
      </c>
      <c r="F13" s="426"/>
    </row>
    <row r="14" spans="1:11" s="430" customFormat="1" ht="17.399999999999999" x14ac:dyDescent="0.3">
      <c r="A14" s="101"/>
      <c r="B14" s="95" t="s">
        <v>295</v>
      </c>
      <c r="C14" s="427" t="s">
        <v>305</v>
      </c>
      <c r="D14" s="427" t="s">
        <v>305</v>
      </c>
      <c r="E14" s="427" t="s">
        <v>305</v>
      </c>
      <c r="F14" s="428">
        <f>F11</f>
        <v>386626</v>
      </c>
      <c r="G14" s="429"/>
    </row>
    <row r="16" spans="1:11" s="35" customFormat="1" ht="23.25" customHeight="1" x14ac:dyDescent="0.3">
      <c r="A16" s="34" t="s">
        <v>671</v>
      </c>
      <c r="C16" s="824"/>
      <c r="E16" s="824" t="s">
        <v>1143</v>
      </c>
      <c r="F16" s="64"/>
      <c r="I16" s="98"/>
    </row>
    <row r="17" spans="1:9" s="66" customFormat="1" ht="13.2" x14ac:dyDescent="0.3">
      <c r="C17" s="67" t="s">
        <v>131</v>
      </c>
      <c r="E17" s="67" t="s">
        <v>132</v>
      </c>
      <c r="F17" s="68"/>
      <c r="I17" s="68"/>
    </row>
    <row r="18" spans="1:9" s="63" customFormat="1" ht="15.6" x14ac:dyDescent="0.3">
      <c r="F18" s="69"/>
      <c r="I18" s="69"/>
    </row>
    <row r="19" spans="1:9" s="35" customFormat="1" ht="23.25" customHeight="1" x14ac:dyDescent="0.3">
      <c r="A19" s="34" t="s">
        <v>133</v>
      </c>
      <c r="C19" s="824"/>
      <c r="E19" s="824" t="s">
        <v>1144</v>
      </c>
      <c r="F19" s="64"/>
      <c r="I19" s="98"/>
    </row>
    <row r="20" spans="1:9" s="66" customFormat="1" ht="13.2" x14ac:dyDescent="0.3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4">
    <pageSetUpPr fitToPage="1"/>
  </sheetPr>
  <dimension ref="A1:K20"/>
  <sheetViews>
    <sheetView view="pageBreakPreview" zoomScale="70" zoomScaleNormal="75" zoomScaleSheetLayoutView="7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432</v>
      </c>
    </row>
    <row r="2" spans="1:11" x14ac:dyDescent="0.35">
      <c r="E2" s="75"/>
    </row>
    <row r="3" spans="1:11" ht="55.95" customHeight="1" x14ac:dyDescent="0.35">
      <c r="A3" s="1190" t="s">
        <v>530</v>
      </c>
      <c r="B3" s="1190"/>
      <c r="C3" s="1190"/>
      <c r="D3" s="1190"/>
      <c r="E3" s="119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825" t="s">
        <v>329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849" t="s">
        <v>282</v>
      </c>
      <c r="B9" s="850" t="s">
        <v>297</v>
      </c>
      <c r="C9" s="851" t="s">
        <v>343</v>
      </c>
      <c r="D9" s="851" t="s">
        <v>340</v>
      </c>
      <c r="E9" s="851" t="s">
        <v>344</v>
      </c>
      <c r="F9" s="852" t="s">
        <v>300</v>
      </c>
    </row>
    <row r="10" spans="1:11" s="87" customFormat="1" ht="24.75" customHeight="1" x14ac:dyDescent="0.2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533" t="s">
        <v>333</v>
      </c>
    </row>
    <row r="11" spans="1:11" ht="90" x14ac:dyDescent="0.35">
      <c r="A11" s="88">
        <v>1</v>
      </c>
      <c r="B11" s="89" t="s">
        <v>38</v>
      </c>
      <c r="C11" s="422">
        <v>25</v>
      </c>
      <c r="D11" s="422">
        <v>12</v>
      </c>
      <c r="E11" s="423">
        <f>F11/C11/D11</f>
        <v>1400.42</v>
      </c>
      <c r="F11" s="424">
        <v>420126</v>
      </c>
    </row>
    <row r="12" spans="1:11" hidden="1" x14ac:dyDescent="0.35">
      <c r="A12" s="422"/>
      <c r="B12" s="425"/>
      <c r="C12" s="422"/>
      <c r="D12" s="422"/>
      <c r="E12" s="423" t="str">
        <f>IF(C12*D12=0," ",C12*D12)</f>
        <v xml:space="preserve"> </v>
      </c>
      <c r="F12" s="426"/>
    </row>
    <row r="13" spans="1:11" hidden="1" x14ac:dyDescent="0.35">
      <c r="A13" s="422"/>
      <c r="B13" s="425"/>
      <c r="C13" s="422"/>
      <c r="D13" s="422"/>
      <c r="E13" s="423" t="str">
        <f>IF(C13*D13=0," ",C13*D13)</f>
        <v xml:space="preserve"> </v>
      </c>
      <c r="F13" s="426"/>
    </row>
    <row r="14" spans="1:11" s="430" customFormat="1" ht="17.399999999999999" x14ac:dyDescent="0.3">
      <c r="A14" s="101"/>
      <c r="B14" s="95" t="s">
        <v>295</v>
      </c>
      <c r="C14" s="427" t="s">
        <v>305</v>
      </c>
      <c r="D14" s="427" t="s">
        <v>305</v>
      </c>
      <c r="E14" s="427" t="s">
        <v>305</v>
      </c>
      <c r="F14" s="428">
        <f>F11</f>
        <v>420126</v>
      </c>
      <c r="G14" s="429"/>
    </row>
    <row r="16" spans="1:11" s="35" customFormat="1" ht="23.25" customHeight="1" x14ac:dyDescent="0.3">
      <c r="A16" s="34" t="s">
        <v>671</v>
      </c>
      <c r="C16" s="824"/>
      <c r="E16" s="824" t="s">
        <v>1143</v>
      </c>
      <c r="F16" s="64"/>
      <c r="I16" s="98"/>
    </row>
    <row r="17" spans="1:9" s="66" customFormat="1" ht="13.2" x14ac:dyDescent="0.3">
      <c r="C17" s="67" t="s">
        <v>131</v>
      </c>
      <c r="E17" s="67" t="s">
        <v>132</v>
      </c>
      <c r="F17" s="68"/>
      <c r="I17" s="68"/>
    </row>
    <row r="18" spans="1:9" s="63" customFormat="1" ht="15.6" x14ac:dyDescent="0.3">
      <c r="F18" s="69"/>
      <c r="I18" s="69"/>
    </row>
    <row r="19" spans="1:9" s="35" customFormat="1" ht="23.25" customHeight="1" x14ac:dyDescent="0.3">
      <c r="A19" s="34" t="s">
        <v>133</v>
      </c>
      <c r="C19" s="824"/>
      <c r="E19" s="824" t="s">
        <v>1144</v>
      </c>
      <c r="F19" s="64"/>
      <c r="I19" s="98"/>
    </row>
    <row r="20" spans="1:9" s="66" customFormat="1" ht="13.2" x14ac:dyDescent="0.3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5">
    <pageSetUpPr fitToPage="1"/>
  </sheetPr>
  <dimension ref="A1:K20"/>
  <sheetViews>
    <sheetView view="pageBreakPreview" zoomScale="70" zoomScaleNormal="75" zoomScaleSheetLayoutView="7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432</v>
      </c>
    </row>
    <row r="2" spans="1:11" x14ac:dyDescent="0.35">
      <c r="E2" s="75"/>
    </row>
    <row r="3" spans="1:11" ht="55.95" customHeight="1" x14ac:dyDescent="0.35">
      <c r="A3" s="1190" t="s">
        <v>1044</v>
      </c>
      <c r="B3" s="1190"/>
      <c r="C3" s="1190"/>
      <c r="D3" s="1190"/>
      <c r="E3" s="119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825" t="s">
        <v>329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849" t="s">
        <v>282</v>
      </c>
      <c r="B9" s="850" t="s">
        <v>297</v>
      </c>
      <c r="C9" s="851" t="s">
        <v>343</v>
      </c>
      <c r="D9" s="851" t="s">
        <v>340</v>
      </c>
      <c r="E9" s="851" t="s">
        <v>344</v>
      </c>
      <c r="F9" s="852" t="s">
        <v>300</v>
      </c>
    </row>
    <row r="10" spans="1:11" s="87" customFormat="1" ht="24.75" customHeight="1" x14ac:dyDescent="0.2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533" t="s">
        <v>333</v>
      </c>
    </row>
    <row r="11" spans="1:11" ht="90" x14ac:dyDescent="0.35">
      <c r="A11" s="88">
        <v>1</v>
      </c>
      <c r="B11" s="89" t="s">
        <v>38</v>
      </c>
      <c r="C11" s="422">
        <v>25</v>
      </c>
      <c r="D11" s="422">
        <v>12</v>
      </c>
      <c r="E11" s="423">
        <f>F11/C11/D11</f>
        <v>1439.7533333333333</v>
      </c>
      <c r="F11" s="424">
        <v>431926</v>
      </c>
    </row>
    <row r="12" spans="1:11" hidden="1" x14ac:dyDescent="0.35">
      <c r="A12" s="422"/>
      <c r="B12" s="425"/>
      <c r="C12" s="422"/>
      <c r="D12" s="422"/>
      <c r="E12" s="423" t="str">
        <f>IF(C12*D12=0," ",C12*D12)</f>
        <v xml:space="preserve"> </v>
      </c>
      <c r="F12" s="426"/>
    </row>
    <row r="13" spans="1:11" hidden="1" x14ac:dyDescent="0.35">
      <c r="A13" s="422"/>
      <c r="B13" s="425"/>
      <c r="C13" s="422"/>
      <c r="D13" s="422"/>
      <c r="E13" s="423" t="str">
        <f>IF(C13*D13=0," ",C13*D13)</f>
        <v xml:space="preserve"> </v>
      </c>
      <c r="F13" s="426"/>
    </row>
    <row r="14" spans="1:11" s="430" customFormat="1" ht="17.399999999999999" x14ac:dyDescent="0.3">
      <c r="A14" s="101"/>
      <c r="B14" s="95" t="s">
        <v>295</v>
      </c>
      <c r="C14" s="427" t="s">
        <v>305</v>
      </c>
      <c r="D14" s="427" t="s">
        <v>305</v>
      </c>
      <c r="E14" s="427" t="s">
        <v>305</v>
      </c>
      <c r="F14" s="428">
        <f>F11</f>
        <v>431926</v>
      </c>
      <c r="G14" s="429"/>
    </row>
    <row r="16" spans="1:11" s="35" customFormat="1" ht="23.25" customHeight="1" x14ac:dyDescent="0.3">
      <c r="A16" s="34" t="s">
        <v>671</v>
      </c>
      <c r="C16" s="824"/>
      <c r="E16" s="824" t="s">
        <v>1143</v>
      </c>
      <c r="F16" s="64"/>
      <c r="I16" s="98"/>
    </row>
    <row r="17" spans="1:9" s="66" customFormat="1" ht="13.2" x14ac:dyDescent="0.3">
      <c r="C17" s="67" t="s">
        <v>131</v>
      </c>
      <c r="E17" s="67" t="s">
        <v>132</v>
      </c>
      <c r="F17" s="68"/>
      <c r="I17" s="68"/>
    </row>
    <row r="18" spans="1:9" s="63" customFormat="1" ht="15.6" x14ac:dyDescent="0.3">
      <c r="F18" s="69"/>
      <c r="I18" s="69"/>
    </row>
    <row r="19" spans="1:9" s="35" customFormat="1" ht="23.25" customHeight="1" x14ac:dyDescent="0.3">
      <c r="A19" s="34" t="s">
        <v>133</v>
      </c>
      <c r="C19" s="824"/>
      <c r="E19" s="824" t="s">
        <v>1144</v>
      </c>
      <c r="F19" s="64"/>
      <c r="I19" s="98"/>
    </row>
    <row r="20" spans="1:9" s="66" customFormat="1" ht="13.2" x14ac:dyDescent="0.3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B3CC82"/>
    <pageSetUpPr fitToPage="1"/>
  </sheetPr>
  <dimension ref="A1:K96"/>
  <sheetViews>
    <sheetView view="pageBreakPreview" zoomScale="70" zoomScaleNormal="70" zoomScaleSheetLayoutView="70" workbookViewId="0">
      <selection activeCell="D17" sqref="D17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/>
      <c r="F1" s="73" t="s">
        <v>431</v>
      </c>
    </row>
    <row r="2" spans="1:11" ht="55.95" customHeight="1" x14ac:dyDescent="0.35">
      <c r="A2" s="1" t="s">
        <v>987</v>
      </c>
      <c r="D2" s="75"/>
    </row>
    <row r="3" spans="1:11" ht="27" customHeight="1" x14ac:dyDescent="0.35">
      <c r="A3" s="1190" t="s">
        <v>1145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19.5" customHeight="1" x14ac:dyDescent="0.35">
      <c r="A4" s="1183" t="s">
        <v>329</v>
      </c>
      <c r="B4" s="1183"/>
      <c r="C4" s="1183"/>
      <c r="D4" s="1183"/>
      <c r="E4" s="1183"/>
      <c r="F4" s="1191"/>
      <c r="G4" s="1191"/>
      <c r="H4" s="1191"/>
      <c r="I4" s="1191"/>
      <c r="J4" s="12"/>
      <c r="K4" s="12"/>
    </row>
    <row r="5" spans="1:11" s="11" customFormat="1" ht="39.75" customHeight="1" x14ac:dyDescent="0.35">
      <c r="A5" s="14" t="s">
        <v>454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7.25" customHeight="1" x14ac:dyDescent="0.35">
      <c r="A6" s="1184" t="s">
        <v>281</v>
      </c>
      <c r="B6" s="1184"/>
      <c r="C6" s="1184"/>
      <c r="D6" s="1184"/>
      <c r="E6" s="1184"/>
      <c r="F6" s="16"/>
      <c r="G6" s="16"/>
      <c r="H6" s="16"/>
      <c r="I6" s="16"/>
      <c r="J6" s="5"/>
      <c r="K6" s="5"/>
    </row>
    <row r="7" spans="1:11" x14ac:dyDescent="0.35">
      <c r="A7" s="16"/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ht="69" customHeight="1" x14ac:dyDescent="0.35">
      <c r="A8" s="79" t="s">
        <v>282</v>
      </c>
      <c r="B8" s="1" t="s">
        <v>297</v>
      </c>
      <c r="C8" s="1" t="s">
        <v>339</v>
      </c>
      <c r="D8" s="1" t="s">
        <v>340</v>
      </c>
      <c r="E8" s="1" t="s">
        <v>341</v>
      </c>
      <c r="F8" s="73" t="s">
        <v>300</v>
      </c>
    </row>
    <row r="9" spans="1:11" ht="39" customHeight="1" x14ac:dyDescent="0.35">
      <c r="A9" s="80">
        <v>1</v>
      </c>
      <c r="B9" s="80">
        <v>2</v>
      </c>
      <c r="C9" s="81">
        <v>3</v>
      </c>
      <c r="D9" s="81">
        <v>4</v>
      </c>
      <c r="E9" s="82">
        <v>5</v>
      </c>
      <c r="F9" s="73" t="s">
        <v>333</v>
      </c>
      <c r="G9" s="73" t="s">
        <v>302</v>
      </c>
      <c r="H9" s="74" t="s">
        <v>303</v>
      </c>
    </row>
    <row r="10" spans="1:11" s="87" customFormat="1" ht="20.25" customHeight="1" x14ac:dyDescent="0.35">
      <c r="A10" s="99" t="s">
        <v>999</v>
      </c>
      <c r="B10" s="99"/>
      <c r="C10" s="99"/>
      <c r="D10" s="99"/>
      <c r="E10" s="100"/>
      <c r="F10" s="85"/>
      <c r="G10" s="85" t="s">
        <v>1000</v>
      </c>
      <c r="H10" s="74"/>
      <c r="I10" s="1"/>
    </row>
    <row r="11" spans="1:11" ht="20.25" customHeight="1" x14ac:dyDescent="0.35">
      <c r="A11" s="88">
        <v>1</v>
      </c>
      <c r="B11" s="89" t="s">
        <v>342</v>
      </c>
      <c r="C11" s="90"/>
      <c r="D11" s="90"/>
      <c r="E11" s="91"/>
      <c r="F11" s="74"/>
      <c r="G11" s="85"/>
      <c r="H11" s="74">
        <f>F11-G11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 t="s">
        <v>305</v>
      </c>
      <c r="F12" s="85">
        <f>SUM(F11:F11)</f>
        <v>0</v>
      </c>
      <c r="G12" s="85">
        <f>SUM(G11:G11)</f>
        <v>0</v>
      </c>
      <c r="H12" s="74">
        <f>SUM(H11:H11)</f>
        <v>0</v>
      </c>
    </row>
    <row r="13" spans="1:11" ht="20.25" customHeight="1" x14ac:dyDescent="0.35">
      <c r="A13" s="1" t="s">
        <v>1001</v>
      </c>
      <c r="G13" s="73" t="s">
        <v>1002</v>
      </c>
    </row>
    <row r="14" spans="1:11" ht="20.25" customHeight="1" x14ac:dyDescent="0.35">
      <c r="A14" s="1">
        <v>1</v>
      </c>
      <c r="B14" s="1" t="s">
        <v>342</v>
      </c>
      <c r="H14" s="74">
        <f>F14-G14</f>
        <v>0</v>
      </c>
    </row>
    <row r="15" spans="1:11" s="35" customFormat="1" x14ac:dyDescent="0.3">
      <c r="A15" s="34"/>
      <c r="B15" s="35" t="s">
        <v>295</v>
      </c>
      <c r="C15" s="36" t="s">
        <v>305</v>
      </c>
      <c r="D15" s="35" t="s">
        <v>305</v>
      </c>
      <c r="E15" s="36" t="s">
        <v>305</v>
      </c>
      <c r="F15" s="64">
        <f>SUM(F14:F14)</f>
        <v>0</v>
      </c>
      <c r="G15" s="35">
        <f>SUM(G14:G14)</f>
        <v>0</v>
      </c>
      <c r="H15" s="35">
        <f>SUM(H14:H14)</f>
        <v>0</v>
      </c>
      <c r="I15" s="98"/>
    </row>
    <row r="16" spans="1:11" s="66" customFormat="1" ht="20.25" customHeight="1" x14ac:dyDescent="0.3">
      <c r="A16" s="66" t="s">
        <v>489</v>
      </c>
      <c r="C16" s="67"/>
      <c r="E16" s="67"/>
      <c r="F16" s="68"/>
      <c r="G16" s="66" t="s">
        <v>1002</v>
      </c>
      <c r="I16" s="68"/>
    </row>
    <row r="17" spans="1:9" s="63" customFormat="1" ht="20.25" customHeight="1" x14ac:dyDescent="0.3">
      <c r="A17" s="63">
        <v>1</v>
      </c>
      <c r="B17" s="63" t="s">
        <v>342</v>
      </c>
      <c r="F17" s="69"/>
      <c r="H17" s="63">
        <f>F17-G17</f>
        <v>0</v>
      </c>
      <c r="I17" s="69"/>
    </row>
    <row r="18" spans="1:9" s="35" customFormat="1" x14ac:dyDescent="0.3">
      <c r="A18" s="34"/>
      <c r="B18" s="35" t="s">
        <v>295</v>
      </c>
      <c r="C18" s="36" t="s">
        <v>305</v>
      </c>
      <c r="D18" s="35" t="s">
        <v>305</v>
      </c>
      <c r="E18" s="36" t="s">
        <v>305</v>
      </c>
      <c r="F18" s="64">
        <f>SUM(F17:F17)</f>
        <v>0</v>
      </c>
      <c r="G18" s="35">
        <f>SUM(G17:G17)</f>
        <v>0</v>
      </c>
      <c r="H18" s="35">
        <f>SUM(H17:H17)</f>
        <v>0</v>
      </c>
      <c r="I18" s="98"/>
    </row>
    <row r="19" spans="1:9" s="66" customFormat="1" ht="13.2" x14ac:dyDescent="0.3">
      <c r="C19" s="67"/>
      <c r="E19" s="67"/>
      <c r="F19" s="68"/>
      <c r="G19" s="66">
        <f>G12+G15+G18</f>
        <v>0</v>
      </c>
      <c r="H19" s="66">
        <f>H12+H15+H18</f>
        <v>0</v>
      </c>
      <c r="I19" s="68"/>
    </row>
    <row r="21" spans="1:9" ht="23.25" customHeight="1" x14ac:dyDescent="0.35">
      <c r="A21" s="1" t="s">
        <v>671</v>
      </c>
      <c r="E21" s="1" t="s">
        <v>1143</v>
      </c>
    </row>
    <row r="22" spans="1:9" x14ac:dyDescent="0.35">
      <c r="C22" s="1" t="s">
        <v>131</v>
      </c>
      <c r="E22" s="1" t="s">
        <v>132</v>
      </c>
    </row>
    <row r="24" spans="1:9" ht="23.25" customHeight="1" x14ac:dyDescent="0.35">
      <c r="A24" s="1" t="s">
        <v>133</v>
      </c>
      <c r="E24" s="1" t="s">
        <v>1144</v>
      </c>
    </row>
    <row r="25" spans="1:9" x14ac:dyDescent="0.35">
      <c r="C25" s="1" t="s">
        <v>131</v>
      </c>
      <c r="E25" s="1" t="s">
        <v>132</v>
      </c>
    </row>
    <row r="72" ht="15" hidden="1" customHeight="1" x14ac:dyDescent="0.35"/>
    <row r="73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83" ht="15" hidden="1" customHeight="1" x14ac:dyDescent="0.35"/>
    <row r="84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  <row r="89" ht="15" hidden="1" customHeight="1" x14ac:dyDescent="0.35"/>
    <row r="90" ht="15" hidden="1" customHeight="1" x14ac:dyDescent="0.35"/>
    <row r="94" ht="15" hidden="1" customHeight="1" x14ac:dyDescent="0.35"/>
    <row r="95" ht="15" hidden="1" customHeight="1" x14ac:dyDescent="0.35"/>
    <row r="96" ht="15" hidden="1" customHeight="1" x14ac:dyDescent="0.35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6">
    <tabColor rgb="FF6699FF"/>
    <pageSetUpPr fitToPage="1"/>
  </sheetPr>
  <dimension ref="A1:K20"/>
  <sheetViews>
    <sheetView view="pageBreakPreview" zoomScale="85" zoomScaleNormal="75" zoomScaleSheetLayoutView="85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446</v>
      </c>
    </row>
    <row r="2" spans="1:11" x14ac:dyDescent="0.35">
      <c r="E2" s="75"/>
    </row>
    <row r="3" spans="1:11" ht="55.95" customHeight="1" x14ac:dyDescent="0.35">
      <c r="A3" s="1190" t="s">
        <v>614</v>
      </c>
      <c r="B3" s="1190"/>
      <c r="C3" s="1190"/>
      <c r="D3" s="1190"/>
      <c r="E3" s="119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825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849" t="s">
        <v>282</v>
      </c>
      <c r="B9" s="850" t="s">
        <v>297</v>
      </c>
      <c r="C9" s="851" t="s">
        <v>343</v>
      </c>
      <c r="D9" s="851" t="s">
        <v>340</v>
      </c>
      <c r="E9" s="851" t="s">
        <v>344</v>
      </c>
      <c r="F9" s="82" t="s">
        <v>300</v>
      </c>
    </row>
    <row r="10" spans="1:11" s="87" customFormat="1" ht="24.75" customHeight="1" x14ac:dyDescent="0.2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533" t="s">
        <v>333</v>
      </c>
    </row>
    <row r="11" spans="1:11" ht="90" x14ac:dyDescent="0.35">
      <c r="A11" s="88">
        <v>1</v>
      </c>
      <c r="B11" s="89" t="s">
        <v>38</v>
      </c>
      <c r="C11" s="422">
        <v>1</v>
      </c>
      <c r="D11" s="422">
        <v>12</v>
      </c>
      <c r="E11" s="423">
        <f>F11/C11/D11</f>
        <v>1708.3333333333333</v>
      </c>
      <c r="F11" s="424">
        <v>20500</v>
      </c>
    </row>
    <row r="12" spans="1:11" hidden="1" x14ac:dyDescent="0.35">
      <c r="A12" s="422"/>
      <c r="B12" s="425"/>
      <c r="C12" s="422"/>
      <c r="D12" s="422"/>
      <c r="E12" s="423" t="str">
        <f>IF(C12*D12=0," ",C12*D12)</f>
        <v xml:space="preserve"> </v>
      </c>
      <c r="F12" s="426"/>
    </row>
    <row r="13" spans="1:11" hidden="1" x14ac:dyDescent="0.35">
      <c r="A13" s="422"/>
      <c r="B13" s="425"/>
      <c r="C13" s="422"/>
      <c r="D13" s="422"/>
      <c r="E13" s="423" t="str">
        <f>IF(C13*D13=0," ",C13*D13)</f>
        <v xml:space="preserve"> </v>
      </c>
      <c r="F13" s="426"/>
    </row>
    <row r="14" spans="1:11" s="430" customFormat="1" ht="17.399999999999999" x14ac:dyDescent="0.3">
      <c r="A14" s="101"/>
      <c r="B14" s="95" t="s">
        <v>295</v>
      </c>
      <c r="C14" s="427" t="s">
        <v>305</v>
      </c>
      <c r="D14" s="427" t="s">
        <v>305</v>
      </c>
      <c r="E14" s="427" t="s">
        <v>305</v>
      </c>
      <c r="F14" s="428">
        <f>F11</f>
        <v>20500</v>
      </c>
      <c r="G14" s="429"/>
    </row>
    <row r="16" spans="1:11" s="35" customFormat="1" ht="23.25" customHeight="1" x14ac:dyDescent="0.3">
      <c r="A16" s="34" t="s">
        <v>671</v>
      </c>
      <c r="C16" s="824"/>
      <c r="E16" s="824" t="s">
        <v>1143</v>
      </c>
      <c r="F16" s="64"/>
      <c r="I16" s="98"/>
    </row>
    <row r="17" spans="1:9" s="66" customFormat="1" ht="13.2" x14ac:dyDescent="0.3">
      <c r="C17" s="67" t="s">
        <v>131</v>
      </c>
      <c r="E17" s="67" t="s">
        <v>132</v>
      </c>
      <c r="F17" s="68"/>
      <c r="I17" s="68"/>
    </row>
    <row r="18" spans="1:9" s="63" customFormat="1" ht="15.6" x14ac:dyDescent="0.3">
      <c r="F18" s="69"/>
      <c r="I18" s="69"/>
    </row>
    <row r="19" spans="1:9" s="35" customFormat="1" ht="23.25" customHeight="1" x14ac:dyDescent="0.3">
      <c r="A19" s="34" t="s">
        <v>133</v>
      </c>
      <c r="C19" s="824"/>
      <c r="E19" s="824" t="s">
        <v>1144</v>
      </c>
      <c r="F19" s="64"/>
      <c r="I19" s="98"/>
    </row>
    <row r="20" spans="1:9" s="66" customFormat="1" ht="13.2" x14ac:dyDescent="0.3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7">
    <pageSetUpPr fitToPage="1"/>
  </sheetPr>
  <dimension ref="A1:K20"/>
  <sheetViews>
    <sheetView view="pageBreakPreview" zoomScale="85" zoomScaleNormal="75" zoomScaleSheetLayoutView="85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446</v>
      </c>
    </row>
    <row r="2" spans="1:11" x14ac:dyDescent="0.35">
      <c r="E2" s="75"/>
    </row>
    <row r="3" spans="1:11" ht="55.95" customHeight="1" x14ac:dyDescent="0.35">
      <c r="A3" s="1190" t="s">
        <v>531</v>
      </c>
      <c r="B3" s="1190"/>
      <c r="C3" s="1190"/>
      <c r="D3" s="1190"/>
      <c r="E3" s="119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825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849" t="s">
        <v>282</v>
      </c>
      <c r="B9" s="850" t="s">
        <v>297</v>
      </c>
      <c r="C9" s="851" t="s">
        <v>343</v>
      </c>
      <c r="D9" s="851" t="s">
        <v>340</v>
      </c>
      <c r="E9" s="851" t="s">
        <v>344</v>
      </c>
      <c r="F9" s="82" t="s">
        <v>300</v>
      </c>
    </row>
    <row r="10" spans="1:11" s="87" customFormat="1" ht="24.75" customHeight="1" x14ac:dyDescent="0.2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533" t="s">
        <v>333</v>
      </c>
    </row>
    <row r="11" spans="1:11" ht="90" x14ac:dyDescent="0.35">
      <c r="A11" s="88">
        <v>1</v>
      </c>
      <c r="B11" s="89" t="s">
        <v>38</v>
      </c>
      <c r="C11" s="422">
        <v>1</v>
      </c>
      <c r="D11" s="422">
        <v>12</v>
      </c>
      <c r="E11" s="423">
        <f>F11/C11/D11</f>
        <v>1708.3333333333333</v>
      </c>
      <c r="F11" s="424">
        <v>20500</v>
      </c>
    </row>
    <row r="12" spans="1:11" hidden="1" x14ac:dyDescent="0.35">
      <c r="A12" s="422"/>
      <c r="B12" s="425"/>
      <c r="C12" s="422"/>
      <c r="D12" s="422"/>
      <c r="E12" s="423" t="str">
        <f>IF(C12*D12=0," ",C12*D12)</f>
        <v xml:space="preserve"> </v>
      </c>
      <c r="F12" s="426"/>
    </row>
    <row r="13" spans="1:11" hidden="1" x14ac:dyDescent="0.35">
      <c r="A13" s="422"/>
      <c r="B13" s="425"/>
      <c r="C13" s="422"/>
      <c r="D13" s="422"/>
      <c r="E13" s="423" t="str">
        <f>IF(C13*D13=0," ",C13*D13)</f>
        <v xml:space="preserve"> </v>
      </c>
      <c r="F13" s="426"/>
    </row>
    <row r="14" spans="1:11" s="430" customFormat="1" ht="17.399999999999999" x14ac:dyDescent="0.3">
      <c r="A14" s="101"/>
      <c r="B14" s="95" t="s">
        <v>295</v>
      </c>
      <c r="C14" s="427" t="s">
        <v>305</v>
      </c>
      <c r="D14" s="427" t="s">
        <v>305</v>
      </c>
      <c r="E14" s="427" t="s">
        <v>305</v>
      </c>
      <c r="F14" s="428">
        <f>F11</f>
        <v>20500</v>
      </c>
      <c r="G14" s="429"/>
    </row>
    <row r="16" spans="1:11" s="35" customFormat="1" ht="23.25" customHeight="1" x14ac:dyDescent="0.3">
      <c r="A16" s="34" t="s">
        <v>671</v>
      </c>
      <c r="C16" s="824"/>
      <c r="E16" s="824" t="s">
        <v>1143</v>
      </c>
      <c r="F16" s="64"/>
      <c r="I16" s="98"/>
    </row>
    <row r="17" spans="1:9" s="66" customFormat="1" ht="13.2" x14ac:dyDescent="0.3">
      <c r="C17" s="67" t="s">
        <v>131</v>
      </c>
      <c r="E17" s="67" t="s">
        <v>132</v>
      </c>
      <c r="F17" s="68"/>
      <c r="I17" s="68"/>
    </row>
    <row r="18" spans="1:9" s="63" customFormat="1" ht="15.6" x14ac:dyDescent="0.3">
      <c r="F18" s="69"/>
      <c r="I18" s="69"/>
    </row>
    <row r="19" spans="1:9" s="35" customFormat="1" ht="23.25" customHeight="1" x14ac:dyDescent="0.3">
      <c r="A19" s="34" t="s">
        <v>133</v>
      </c>
      <c r="C19" s="824"/>
      <c r="E19" s="824" t="s">
        <v>1144</v>
      </c>
      <c r="F19" s="64"/>
      <c r="I19" s="98"/>
    </row>
    <row r="20" spans="1:9" s="66" customFormat="1" ht="13.2" x14ac:dyDescent="0.3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8">
    <pageSetUpPr fitToPage="1"/>
  </sheetPr>
  <dimension ref="A1:K20"/>
  <sheetViews>
    <sheetView view="pageBreakPreview" zoomScale="85" zoomScaleNormal="75" zoomScaleSheetLayoutView="85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446</v>
      </c>
    </row>
    <row r="2" spans="1:11" x14ac:dyDescent="0.35">
      <c r="E2" s="75"/>
    </row>
    <row r="3" spans="1:11" ht="55.95" customHeight="1" x14ac:dyDescent="0.35">
      <c r="A3" s="1190" t="s">
        <v>1045</v>
      </c>
      <c r="B3" s="1190"/>
      <c r="C3" s="1190"/>
      <c r="D3" s="1190"/>
      <c r="E3" s="119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825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18" customHeight="1" x14ac:dyDescent="0.35">
      <c r="A6" s="16" t="s">
        <v>491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849" t="s">
        <v>282</v>
      </c>
      <c r="B9" s="850" t="s">
        <v>297</v>
      </c>
      <c r="C9" s="851" t="s">
        <v>343</v>
      </c>
      <c r="D9" s="851" t="s">
        <v>340</v>
      </c>
      <c r="E9" s="851" t="s">
        <v>344</v>
      </c>
      <c r="F9" s="82" t="s">
        <v>300</v>
      </c>
    </row>
    <row r="10" spans="1:11" s="87" customFormat="1" ht="24.75" customHeight="1" x14ac:dyDescent="0.2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533" t="s">
        <v>333</v>
      </c>
    </row>
    <row r="11" spans="1:11" ht="90" x14ac:dyDescent="0.35">
      <c r="A11" s="88">
        <v>1</v>
      </c>
      <c r="B11" s="89" t="s">
        <v>38</v>
      </c>
      <c r="C11" s="422">
        <v>1</v>
      </c>
      <c r="D11" s="422">
        <v>12</v>
      </c>
      <c r="E11" s="423">
        <f>F11/C11/D11</f>
        <v>1708.3333333333333</v>
      </c>
      <c r="F11" s="424">
        <v>20500</v>
      </c>
    </row>
    <row r="12" spans="1:11" hidden="1" x14ac:dyDescent="0.35">
      <c r="A12" s="422"/>
      <c r="B12" s="425"/>
      <c r="C12" s="422"/>
      <c r="D12" s="422"/>
      <c r="E12" s="423" t="str">
        <f>IF(C12*D12=0," ",C12*D12)</f>
        <v xml:space="preserve"> </v>
      </c>
      <c r="F12" s="426"/>
    </row>
    <row r="13" spans="1:11" hidden="1" x14ac:dyDescent="0.35">
      <c r="A13" s="422"/>
      <c r="B13" s="425"/>
      <c r="C13" s="422"/>
      <c r="D13" s="422"/>
      <c r="E13" s="423" t="str">
        <f>IF(C13*D13=0," ",C13*D13)</f>
        <v xml:space="preserve"> </v>
      </c>
      <c r="F13" s="426"/>
    </row>
    <row r="14" spans="1:11" s="430" customFormat="1" ht="17.399999999999999" x14ac:dyDescent="0.3">
      <c r="A14" s="101"/>
      <c r="B14" s="95" t="s">
        <v>295</v>
      </c>
      <c r="C14" s="427" t="s">
        <v>305</v>
      </c>
      <c r="D14" s="427" t="s">
        <v>305</v>
      </c>
      <c r="E14" s="427" t="s">
        <v>305</v>
      </c>
      <c r="F14" s="428">
        <f>F11</f>
        <v>20500</v>
      </c>
      <c r="G14" s="429"/>
    </row>
    <row r="16" spans="1:11" s="35" customFormat="1" ht="23.25" customHeight="1" x14ac:dyDescent="0.3">
      <c r="A16" s="34" t="s">
        <v>671</v>
      </c>
      <c r="C16" s="824"/>
      <c r="E16" s="824" t="s">
        <v>1143</v>
      </c>
      <c r="F16" s="64"/>
      <c r="I16" s="98"/>
    </row>
    <row r="17" spans="1:9" s="66" customFormat="1" ht="13.2" x14ac:dyDescent="0.3">
      <c r="C17" s="67" t="s">
        <v>131</v>
      </c>
      <c r="E17" s="67" t="s">
        <v>132</v>
      </c>
      <c r="F17" s="68"/>
      <c r="I17" s="68"/>
    </row>
    <row r="18" spans="1:9" s="63" customFormat="1" ht="15.6" x14ac:dyDescent="0.3">
      <c r="F18" s="69"/>
      <c r="I18" s="69"/>
    </row>
    <row r="19" spans="1:9" s="35" customFormat="1" ht="23.25" customHeight="1" x14ac:dyDescent="0.3">
      <c r="A19" s="34" t="s">
        <v>133</v>
      </c>
      <c r="C19" s="824"/>
      <c r="E19" s="824" t="s">
        <v>1144</v>
      </c>
      <c r="F19" s="64"/>
      <c r="I19" s="98"/>
    </row>
    <row r="20" spans="1:9" s="66" customFormat="1" ht="13.2" x14ac:dyDescent="0.3">
      <c r="C20" s="67" t="s">
        <v>131</v>
      </c>
      <c r="E20" s="67" t="s">
        <v>132</v>
      </c>
      <c r="F20" s="68"/>
      <c r="I20" s="68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9">
    <tabColor rgb="FF00FFFF"/>
    <pageSetUpPr fitToPage="1"/>
  </sheetPr>
  <dimension ref="A1:I89"/>
  <sheetViews>
    <sheetView view="pageBreakPreview" zoomScale="80" zoomScaleSheetLayoutView="80" workbookViewId="0"/>
  </sheetViews>
  <sheetFormatPr defaultRowHeight="14.4" x14ac:dyDescent="0.3"/>
  <cols>
    <col min="1" max="1" width="8" customWidth="1"/>
    <col min="2" max="2" width="118.109375" customWidth="1"/>
    <col min="3" max="4" width="24.33203125" customWidth="1"/>
    <col min="5" max="5" width="19.33203125" customWidth="1"/>
    <col min="6" max="6" width="21.109375" customWidth="1"/>
    <col min="7" max="7" width="26.88671875" customWidth="1"/>
    <col min="8" max="9" width="23.109375" customWidth="1"/>
    <col min="11" max="11" width="12.5546875" bestFit="1" customWidth="1"/>
    <col min="257" max="257" width="8" customWidth="1"/>
    <col min="258" max="258" width="118.109375" customWidth="1"/>
    <col min="259" max="259" width="21.44140625" customWidth="1"/>
    <col min="260" max="260" width="24" customWidth="1"/>
    <col min="261" max="261" width="29" customWidth="1"/>
    <col min="262" max="262" width="34" customWidth="1"/>
    <col min="263" max="264" width="21.33203125" customWidth="1"/>
    <col min="265" max="265" width="14.5546875" customWidth="1"/>
    <col min="267" max="267" width="12.5546875" bestFit="1" customWidth="1"/>
    <col min="513" max="513" width="8" customWidth="1"/>
    <col min="514" max="514" width="118.109375" customWidth="1"/>
    <col min="515" max="515" width="21.44140625" customWidth="1"/>
    <col min="516" max="516" width="24" customWidth="1"/>
    <col min="517" max="517" width="29" customWidth="1"/>
    <col min="518" max="518" width="34" customWidth="1"/>
    <col min="519" max="520" width="21.33203125" customWidth="1"/>
    <col min="521" max="521" width="14.5546875" customWidth="1"/>
    <col min="523" max="523" width="12.5546875" bestFit="1" customWidth="1"/>
    <col min="769" max="769" width="8" customWidth="1"/>
    <col min="770" max="770" width="118.109375" customWidth="1"/>
    <col min="771" max="771" width="21.44140625" customWidth="1"/>
    <col min="772" max="772" width="24" customWidth="1"/>
    <col min="773" max="773" width="29" customWidth="1"/>
    <col min="774" max="774" width="34" customWidth="1"/>
    <col min="775" max="776" width="21.33203125" customWidth="1"/>
    <col min="777" max="777" width="14.5546875" customWidth="1"/>
    <col min="779" max="779" width="12.5546875" bestFit="1" customWidth="1"/>
    <col min="1025" max="1025" width="8" customWidth="1"/>
    <col min="1026" max="1026" width="118.109375" customWidth="1"/>
    <col min="1027" max="1027" width="21.44140625" customWidth="1"/>
    <col min="1028" max="1028" width="24" customWidth="1"/>
    <col min="1029" max="1029" width="29" customWidth="1"/>
    <col min="1030" max="1030" width="34" customWidth="1"/>
    <col min="1031" max="1032" width="21.33203125" customWidth="1"/>
    <col min="1033" max="1033" width="14.5546875" customWidth="1"/>
    <col min="1035" max="1035" width="12.5546875" bestFit="1" customWidth="1"/>
    <col min="1281" max="1281" width="8" customWidth="1"/>
    <col min="1282" max="1282" width="118.109375" customWidth="1"/>
    <col min="1283" max="1283" width="21.44140625" customWidth="1"/>
    <col min="1284" max="1284" width="24" customWidth="1"/>
    <col min="1285" max="1285" width="29" customWidth="1"/>
    <col min="1286" max="1286" width="34" customWidth="1"/>
    <col min="1287" max="1288" width="21.33203125" customWidth="1"/>
    <col min="1289" max="1289" width="14.5546875" customWidth="1"/>
    <col min="1291" max="1291" width="12.5546875" bestFit="1" customWidth="1"/>
    <col min="1537" max="1537" width="8" customWidth="1"/>
    <col min="1538" max="1538" width="118.109375" customWidth="1"/>
    <col min="1539" max="1539" width="21.44140625" customWidth="1"/>
    <col min="1540" max="1540" width="24" customWidth="1"/>
    <col min="1541" max="1541" width="29" customWidth="1"/>
    <col min="1542" max="1542" width="34" customWidth="1"/>
    <col min="1543" max="1544" width="21.33203125" customWidth="1"/>
    <col min="1545" max="1545" width="14.5546875" customWidth="1"/>
    <col min="1547" max="1547" width="12.5546875" bestFit="1" customWidth="1"/>
    <col min="1793" max="1793" width="8" customWidth="1"/>
    <col min="1794" max="1794" width="118.109375" customWidth="1"/>
    <col min="1795" max="1795" width="21.44140625" customWidth="1"/>
    <col min="1796" max="1796" width="24" customWidth="1"/>
    <col min="1797" max="1797" width="29" customWidth="1"/>
    <col min="1798" max="1798" width="34" customWidth="1"/>
    <col min="1799" max="1800" width="21.33203125" customWidth="1"/>
    <col min="1801" max="1801" width="14.5546875" customWidth="1"/>
    <col min="1803" max="1803" width="12.5546875" bestFit="1" customWidth="1"/>
    <col min="2049" max="2049" width="8" customWidth="1"/>
    <col min="2050" max="2050" width="118.109375" customWidth="1"/>
    <col min="2051" max="2051" width="21.44140625" customWidth="1"/>
    <col min="2052" max="2052" width="24" customWidth="1"/>
    <col min="2053" max="2053" width="29" customWidth="1"/>
    <col min="2054" max="2054" width="34" customWidth="1"/>
    <col min="2055" max="2056" width="21.33203125" customWidth="1"/>
    <col min="2057" max="2057" width="14.5546875" customWidth="1"/>
    <col min="2059" max="2059" width="12.5546875" bestFit="1" customWidth="1"/>
    <col min="2305" max="2305" width="8" customWidth="1"/>
    <col min="2306" max="2306" width="118.109375" customWidth="1"/>
    <col min="2307" max="2307" width="21.44140625" customWidth="1"/>
    <col min="2308" max="2308" width="24" customWidth="1"/>
    <col min="2309" max="2309" width="29" customWidth="1"/>
    <col min="2310" max="2310" width="34" customWidth="1"/>
    <col min="2311" max="2312" width="21.33203125" customWidth="1"/>
    <col min="2313" max="2313" width="14.5546875" customWidth="1"/>
    <col min="2315" max="2315" width="12.5546875" bestFit="1" customWidth="1"/>
    <col min="2561" max="2561" width="8" customWidth="1"/>
    <col min="2562" max="2562" width="118.109375" customWidth="1"/>
    <col min="2563" max="2563" width="21.44140625" customWidth="1"/>
    <col min="2564" max="2564" width="24" customWidth="1"/>
    <col min="2565" max="2565" width="29" customWidth="1"/>
    <col min="2566" max="2566" width="34" customWidth="1"/>
    <col min="2567" max="2568" width="21.33203125" customWidth="1"/>
    <col min="2569" max="2569" width="14.5546875" customWidth="1"/>
    <col min="2571" max="2571" width="12.5546875" bestFit="1" customWidth="1"/>
    <col min="2817" max="2817" width="8" customWidth="1"/>
    <col min="2818" max="2818" width="118.109375" customWidth="1"/>
    <col min="2819" max="2819" width="21.44140625" customWidth="1"/>
    <col min="2820" max="2820" width="24" customWidth="1"/>
    <col min="2821" max="2821" width="29" customWidth="1"/>
    <col min="2822" max="2822" width="34" customWidth="1"/>
    <col min="2823" max="2824" width="21.33203125" customWidth="1"/>
    <col min="2825" max="2825" width="14.5546875" customWidth="1"/>
    <col min="2827" max="2827" width="12.5546875" bestFit="1" customWidth="1"/>
    <col min="3073" max="3073" width="8" customWidth="1"/>
    <col min="3074" max="3074" width="118.109375" customWidth="1"/>
    <col min="3075" max="3075" width="21.44140625" customWidth="1"/>
    <col min="3076" max="3076" width="24" customWidth="1"/>
    <col min="3077" max="3077" width="29" customWidth="1"/>
    <col min="3078" max="3078" width="34" customWidth="1"/>
    <col min="3079" max="3080" width="21.33203125" customWidth="1"/>
    <col min="3081" max="3081" width="14.5546875" customWidth="1"/>
    <col min="3083" max="3083" width="12.5546875" bestFit="1" customWidth="1"/>
    <col min="3329" max="3329" width="8" customWidth="1"/>
    <col min="3330" max="3330" width="118.109375" customWidth="1"/>
    <col min="3331" max="3331" width="21.44140625" customWidth="1"/>
    <col min="3332" max="3332" width="24" customWidth="1"/>
    <col min="3333" max="3333" width="29" customWidth="1"/>
    <col min="3334" max="3334" width="34" customWidth="1"/>
    <col min="3335" max="3336" width="21.33203125" customWidth="1"/>
    <col min="3337" max="3337" width="14.5546875" customWidth="1"/>
    <col min="3339" max="3339" width="12.5546875" bestFit="1" customWidth="1"/>
    <col min="3585" max="3585" width="8" customWidth="1"/>
    <col min="3586" max="3586" width="118.109375" customWidth="1"/>
    <col min="3587" max="3587" width="21.44140625" customWidth="1"/>
    <col min="3588" max="3588" width="24" customWidth="1"/>
    <col min="3589" max="3589" width="29" customWidth="1"/>
    <col min="3590" max="3590" width="34" customWidth="1"/>
    <col min="3591" max="3592" width="21.33203125" customWidth="1"/>
    <col min="3593" max="3593" width="14.5546875" customWidth="1"/>
    <col min="3595" max="3595" width="12.5546875" bestFit="1" customWidth="1"/>
    <col min="3841" max="3841" width="8" customWidth="1"/>
    <col min="3842" max="3842" width="118.109375" customWidth="1"/>
    <col min="3843" max="3843" width="21.44140625" customWidth="1"/>
    <col min="3844" max="3844" width="24" customWidth="1"/>
    <col min="3845" max="3845" width="29" customWidth="1"/>
    <col min="3846" max="3846" width="34" customWidth="1"/>
    <col min="3847" max="3848" width="21.33203125" customWidth="1"/>
    <col min="3849" max="3849" width="14.5546875" customWidth="1"/>
    <col min="3851" max="3851" width="12.5546875" bestFit="1" customWidth="1"/>
    <col min="4097" max="4097" width="8" customWidth="1"/>
    <col min="4098" max="4098" width="118.109375" customWidth="1"/>
    <col min="4099" max="4099" width="21.44140625" customWidth="1"/>
    <col min="4100" max="4100" width="24" customWidth="1"/>
    <col min="4101" max="4101" width="29" customWidth="1"/>
    <col min="4102" max="4102" width="34" customWidth="1"/>
    <col min="4103" max="4104" width="21.33203125" customWidth="1"/>
    <col min="4105" max="4105" width="14.5546875" customWidth="1"/>
    <col min="4107" max="4107" width="12.5546875" bestFit="1" customWidth="1"/>
    <col min="4353" max="4353" width="8" customWidth="1"/>
    <col min="4354" max="4354" width="118.109375" customWidth="1"/>
    <col min="4355" max="4355" width="21.44140625" customWidth="1"/>
    <col min="4356" max="4356" width="24" customWidth="1"/>
    <col min="4357" max="4357" width="29" customWidth="1"/>
    <col min="4358" max="4358" width="34" customWidth="1"/>
    <col min="4359" max="4360" width="21.33203125" customWidth="1"/>
    <col min="4361" max="4361" width="14.5546875" customWidth="1"/>
    <col min="4363" max="4363" width="12.5546875" bestFit="1" customWidth="1"/>
    <col min="4609" max="4609" width="8" customWidth="1"/>
    <col min="4610" max="4610" width="118.109375" customWidth="1"/>
    <col min="4611" max="4611" width="21.44140625" customWidth="1"/>
    <col min="4612" max="4612" width="24" customWidth="1"/>
    <col min="4613" max="4613" width="29" customWidth="1"/>
    <col min="4614" max="4614" width="34" customWidth="1"/>
    <col min="4615" max="4616" width="21.33203125" customWidth="1"/>
    <col min="4617" max="4617" width="14.5546875" customWidth="1"/>
    <col min="4619" max="4619" width="12.5546875" bestFit="1" customWidth="1"/>
    <col min="4865" max="4865" width="8" customWidth="1"/>
    <col min="4866" max="4866" width="118.109375" customWidth="1"/>
    <col min="4867" max="4867" width="21.44140625" customWidth="1"/>
    <col min="4868" max="4868" width="24" customWidth="1"/>
    <col min="4869" max="4869" width="29" customWidth="1"/>
    <col min="4870" max="4870" width="34" customWidth="1"/>
    <col min="4871" max="4872" width="21.33203125" customWidth="1"/>
    <col min="4873" max="4873" width="14.5546875" customWidth="1"/>
    <col min="4875" max="4875" width="12.5546875" bestFit="1" customWidth="1"/>
    <col min="5121" max="5121" width="8" customWidth="1"/>
    <col min="5122" max="5122" width="118.109375" customWidth="1"/>
    <col min="5123" max="5123" width="21.44140625" customWidth="1"/>
    <col min="5124" max="5124" width="24" customWidth="1"/>
    <col min="5125" max="5125" width="29" customWidth="1"/>
    <col min="5126" max="5126" width="34" customWidth="1"/>
    <col min="5127" max="5128" width="21.33203125" customWidth="1"/>
    <col min="5129" max="5129" width="14.5546875" customWidth="1"/>
    <col min="5131" max="5131" width="12.5546875" bestFit="1" customWidth="1"/>
    <col min="5377" max="5377" width="8" customWidth="1"/>
    <col min="5378" max="5378" width="118.109375" customWidth="1"/>
    <col min="5379" max="5379" width="21.44140625" customWidth="1"/>
    <col min="5380" max="5380" width="24" customWidth="1"/>
    <col min="5381" max="5381" width="29" customWidth="1"/>
    <col min="5382" max="5382" width="34" customWidth="1"/>
    <col min="5383" max="5384" width="21.33203125" customWidth="1"/>
    <col min="5385" max="5385" width="14.5546875" customWidth="1"/>
    <col min="5387" max="5387" width="12.5546875" bestFit="1" customWidth="1"/>
    <col min="5633" max="5633" width="8" customWidth="1"/>
    <col min="5634" max="5634" width="118.109375" customWidth="1"/>
    <col min="5635" max="5635" width="21.44140625" customWidth="1"/>
    <col min="5636" max="5636" width="24" customWidth="1"/>
    <col min="5637" max="5637" width="29" customWidth="1"/>
    <col min="5638" max="5638" width="34" customWidth="1"/>
    <col min="5639" max="5640" width="21.33203125" customWidth="1"/>
    <col min="5641" max="5641" width="14.5546875" customWidth="1"/>
    <col min="5643" max="5643" width="12.5546875" bestFit="1" customWidth="1"/>
    <col min="5889" max="5889" width="8" customWidth="1"/>
    <col min="5890" max="5890" width="118.109375" customWidth="1"/>
    <col min="5891" max="5891" width="21.44140625" customWidth="1"/>
    <col min="5892" max="5892" width="24" customWidth="1"/>
    <col min="5893" max="5893" width="29" customWidth="1"/>
    <col min="5894" max="5894" width="34" customWidth="1"/>
    <col min="5895" max="5896" width="21.33203125" customWidth="1"/>
    <col min="5897" max="5897" width="14.5546875" customWidth="1"/>
    <col min="5899" max="5899" width="12.5546875" bestFit="1" customWidth="1"/>
    <col min="6145" max="6145" width="8" customWidth="1"/>
    <col min="6146" max="6146" width="118.109375" customWidth="1"/>
    <col min="6147" max="6147" width="21.44140625" customWidth="1"/>
    <col min="6148" max="6148" width="24" customWidth="1"/>
    <col min="6149" max="6149" width="29" customWidth="1"/>
    <col min="6150" max="6150" width="34" customWidth="1"/>
    <col min="6151" max="6152" width="21.33203125" customWidth="1"/>
    <col min="6153" max="6153" width="14.5546875" customWidth="1"/>
    <col min="6155" max="6155" width="12.5546875" bestFit="1" customWidth="1"/>
    <col min="6401" max="6401" width="8" customWidth="1"/>
    <col min="6402" max="6402" width="118.109375" customWidth="1"/>
    <col min="6403" max="6403" width="21.44140625" customWidth="1"/>
    <col min="6404" max="6404" width="24" customWidth="1"/>
    <col min="6405" max="6405" width="29" customWidth="1"/>
    <col min="6406" max="6406" width="34" customWidth="1"/>
    <col min="6407" max="6408" width="21.33203125" customWidth="1"/>
    <col min="6409" max="6409" width="14.5546875" customWidth="1"/>
    <col min="6411" max="6411" width="12.5546875" bestFit="1" customWidth="1"/>
    <col min="6657" max="6657" width="8" customWidth="1"/>
    <col min="6658" max="6658" width="118.109375" customWidth="1"/>
    <col min="6659" max="6659" width="21.44140625" customWidth="1"/>
    <col min="6660" max="6660" width="24" customWidth="1"/>
    <col min="6661" max="6661" width="29" customWidth="1"/>
    <col min="6662" max="6662" width="34" customWidth="1"/>
    <col min="6663" max="6664" width="21.33203125" customWidth="1"/>
    <col min="6665" max="6665" width="14.5546875" customWidth="1"/>
    <col min="6667" max="6667" width="12.5546875" bestFit="1" customWidth="1"/>
    <col min="6913" max="6913" width="8" customWidth="1"/>
    <col min="6914" max="6914" width="118.109375" customWidth="1"/>
    <col min="6915" max="6915" width="21.44140625" customWidth="1"/>
    <col min="6916" max="6916" width="24" customWidth="1"/>
    <col min="6917" max="6917" width="29" customWidth="1"/>
    <col min="6918" max="6918" width="34" customWidth="1"/>
    <col min="6919" max="6920" width="21.33203125" customWidth="1"/>
    <col min="6921" max="6921" width="14.5546875" customWidth="1"/>
    <col min="6923" max="6923" width="12.5546875" bestFit="1" customWidth="1"/>
    <col min="7169" max="7169" width="8" customWidth="1"/>
    <col min="7170" max="7170" width="118.109375" customWidth="1"/>
    <col min="7171" max="7171" width="21.44140625" customWidth="1"/>
    <col min="7172" max="7172" width="24" customWidth="1"/>
    <col min="7173" max="7173" width="29" customWidth="1"/>
    <col min="7174" max="7174" width="34" customWidth="1"/>
    <col min="7175" max="7176" width="21.33203125" customWidth="1"/>
    <col min="7177" max="7177" width="14.5546875" customWidth="1"/>
    <col min="7179" max="7179" width="12.5546875" bestFit="1" customWidth="1"/>
    <col min="7425" max="7425" width="8" customWidth="1"/>
    <col min="7426" max="7426" width="118.109375" customWidth="1"/>
    <col min="7427" max="7427" width="21.44140625" customWidth="1"/>
    <col min="7428" max="7428" width="24" customWidth="1"/>
    <col min="7429" max="7429" width="29" customWidth="1"/>
    <col min="7430" max="7430" width="34" customWidth="1"/>
    <col min="7431" max="7432" width="21.33203125" customWidth="1"/>
    <col min="7433" max="7433" width="14.5546875" customWidth="1"/>
    <col min="7435" max="7435" width="12.5546875" bestFit="1" customWidth="1"/>
    <col min="7681" max="7681" width="8" customWidth="1"/>
    <col min="7682" max="7682" width="118.109375" customWidth="1"/>
    <col min="7683" max="7683" width="21.44140625" customWidth="1"/>
    <col min="7684" max="7684" width="24" customWidth="1"/>
    <col min="7685" max="7685" width="29" customWidth="1"/>
    <col min="7686" max="7686" width="34" customWidth="1"/>
    <col min="7687" max="7688" width="21.33203125" customWidth="1"/>
    <col min="7689" max="7689" width="14.5546875" customWidth="1"/>
    <col min="7691" max="7691" width="12.5546875" bestFit="1" customWidth="1"/>
    <col min="7937" max="7937" width="8" customWidth="1"/>
    <col min="7938" max="7938" width="118.109375" customWidth="1"/>
    <col min="7939" max="7939" width="21.44140625" customWidth="1"/>
    <col min="7940" max="7940" width="24" customWidth="1"/>
    <col min="7941" max="7941" width="29" customWidth="1"/>
    <col min="7942" max="7942" width="34" customWidth="1"/>
    <col min="7943" max="7944" width="21.33203125" customWidth="1"/>
    <col min="7945" max="7945" width="14.5546875" customWidth="1"/>
    <col min="7947" max="7947" width="12.5546875" bestFit="1" customWidth="1"/>
    <col min="8193" max="8193" width="8" customWidth="1"/>
    <col min="8194" max="8194" width="118.109375" customWidth="1"/>
    <col min="8195" max="8195" width="21.44140625" customWidth="1"/>
    <col min="8196" max="8196" width="24" customWidth="1"/>
    <col min="8197" max="8197" width="29" customWidth="1"/>
    <col min="8198" max="8198" width="34" customWidth="1"/>
    <col min="8199" max="8200" width="21.33203125" customWidth="1"/>
    <col min="8201" max="8201" width="14.5546875" customWidth="1"/>
    <col min="8203" max="8203" width="12.5546875" bestFit="1" customWidth="1"/>
    <col min="8449" max="8449" width="8" customWidth="1"/>
    <col min="8450" max="8450" width="118.109375" customWidth="1"/>
    <col min="8451" max="8451" width="21.44140625" customWidth="1"/>
    <col min="8452" max="8452" width="24" customWidth="1"/>
    <col min="8453" max="8453" width="29" customWidth="1"/>
    <col min="8454" max="8454" width="34" customWidth="1"/>
    <col min="8455" max="8456" width="21.33203125" customWidth="1"/>
    <col min="8457" max="8457" width="14.5546875" customWidth="1"/>
    <col min="8459" max="8459" width="12.5546875" bestFit="1" customWidth="1"/>
    <col min="8705" max="8705" width="8" customWidth="1"/>
    <col min="8706" max="8706" width="118.109375" customWidth="1"/>
    <col min="8707" max="8707" width="21.44140625" customWidth="1"/>
    <col min="8708" max="8708" width="24" customWidth="1"/>
    <col min="8709" max="8709" width="29" customWidth="1"/>
    <col min="8710" max="8710" width="34" customWidth="1"/>
    <col min="8711" max="8712" width="21.33203125" customWidth="1"/>
    <col min="8713" max="8713" width="14.5546875" customWidth="1"/>
    <col min="8715" max="8715" width="12.5546875" bestFit="1" customWidth="1"/>
    <col min="8961" max="8961" width="8" customWidth="1"/>
    <col min="8962" max="8962" width="118.109375" customWidth="1"/>
    <col min="8963" max="8963" width="21.44140625" customWidth="1"/>
    <col min="8964" max="8964" width="24" customWidth="1"/>
    <col min="8965" max="8965" width="29" customWidth="1"/>
    <col min="8966" max="8966" width="34" customWidth="1"/>
    <col min="8967" max="8968" width="21.33203125" customWidth="1"/>
    <col min="8969" max="8969" width="14.5546875" customWidth="1"/>
    <col min="8971" max="8971" width="12.5546875" bestFit="1" customWidth="1"/>
    <col min="9217" max="9217" width="8" customWidth="1"/>
    <col min="9218" max="9218" width="118.109375" customWidth="1"/>
    <col min="9219" max="9219" width="21.44140625" customWidth="1"/>
    <col min="9220" max="9220" width="24" customWidth="1"/>
    <col min="9221" max="9221" width="29" customWidth="1"/>
    <col min="9222" max="9222" width="34" customWidth="1"/>
    <col min="9223" max="9224" width="21.33203125" customWidth="1"/>
    <col min="9225" max="9225" width="14.5546875" customWidth="1"/>
    <col min="9227" max="9227" width="12.5546875" bestFit="1" customWidth="1"/>
    <col min="9473" max="9473" width="8" customWidth="1"/>
    <col min="9474" max="9474" width="118.109375" customWidth="1"/>
    <col min="9475" max="9475" width="21.44140625" customWidth="1"/>
    <col min="9476" max="9476" width="24" customWidth="1"/>
    <col min="9477" max="9477" width="29" customWidth="1"/>
    <col min="9478" max="9478" width="34" customWidth="1"/>
    <col min="9479" max="9480" width="21.33203125" customWidth="1"/>
    <col min="9481" max="9481" width="14.5546875" customWidth="1"/>
    <col min="9483" max="9483" width="12.5546875" bestFit="1" customWidth="1"/>
    <col min="9729" max="9729" width="8" customWidth="1"/>
    <col min="9730" max="9730" width="118.109375" customWidth="1"/>
    <col min="9731" max="9731" width="21.44140625" customWidth="1"/>
    <col min="9732" max="9732" width="24" customWidth="1"/>
    <col min="9733" max="9733" width="29" customWidth="1"/>
    <col min="9734" max="9734" width="34" customWidth="1"/>
    <col min="9735" max="9736" width="21.33203125" customWidth="1"/>
    <col min="9737" max="9737" width="14.5546875" customWidth="1"/>
    <col min="9739" max="9739" width="12.5546875" bestFit="1" customWidth="1"/>
    <col min="9985" max="9985" width="8" customWidth="1"/>
    <col min="9986" max="9986" width="118.109375" customWidth="1"/>
    <col min="9987" max="9987" width="21.44140625" customWidth="1"/>
    <col min="9988" max="9988" width="24" customWidth="1"/>
    <col min="9989" max="9989" width="29" customWidth="1"/>
    <col min="9990" max="9990" width="34" customWidth="1"/>
    <col min="9991" max="9992" width="21.33203125" customWidth="1"/>
    <col min="9993" max="9993" width="14.5546875" customWidth="1"/>
    <col min="9995" max="9995" width="12.5546875" bestFit="1" customWidth="1"/>
    <col min="10241" max="10241" width="8" customWidth="1"/>
    <col min="10242" max="10242" width="118.109375" customWidth="1"/>
    <col min="10243" max="10243" width="21.44140625" customWidth="1"/>
    <col min="10244" max="10244" width="24" customWidth="1"/>
    <col min="10245" max="10245" width="29" customWidth="1"/>
    <col min="10246" max="10246" width="34" customWidth="1"/>
    <col min="10247" max="10248" width="21.33203125" customWidth="1"/>
    <col min="10249" max="10249" width="14.5546875" customWidth="1"/>
    <col min="10251" max="10251" width="12.5546875" bestFit="1" customWidth="1"/>
    <col min="10497" max="10497" width="8" customWidth="1"/>
    <col min="10498" max="10498" width="118.109375" customWidth="1"/>
    <col min="10499" max="10499" width="21.44140625" customWidth="1"/>
    <col min="10500" max="10500" width="24" customWidth="1"/>
    <col min="10501" max="10501" width="29" customWidth="1"/>
    <col min="10502" max="10502" width="34" customWidth="1"/>
    <col min="10503" max="10504" width="21.33203125" customWidth="1"/>
    <col min="10505" max="10505" width="14.5546875" customWidth="1"/>
    <col min="10507" max="10507" width="12.5546875" bestFit="1" customWidth="1"/>
    <col min="10753" max="10753" width="8" customWidth="1"/>
    <col min="10754" max="10754" width="118.109375" customWidth="1"/>
    <col min="10755" max="10755" width="21.44140625" customWidth="1"/>
    <col min="10756" max="10756" width="24" customWidth="1"/>
    <col min="10757" max="10757" width="29" customWidth="1"/>
    <col min="10758" max="10758" width="34" customWidth="1"/>
    <col min="10759" max="10760" width="21.33203125" customWidth="1"/>
    <col min="10761" max="10761" width="14.5546875" customWidth="1"/>
    <col min="10763" max="10763" width="12.5546875" bestFit="1" customWidth="1"/>
    <col min="11009" max="11009" width="8" customWidth="1"/>
    <col min="11010" max="11010" width="118.109375" customWidth="1"/>
    <col min="11011" max="11011" width="21.44140625" customWidth="1"/>
    <col min="11012" max="11012" width="24" customWidth="1"/>
    <col min="11013" max="11013" width="29" customWidth="1"/>
    <col min="11014" max="11014" width="34" customWidth="1"/>
    <col min="11015" max="11016" width="21.33203125" customWidth="1"/>
    <col min="11017" max="11017" width="14.5546875" customWidth="1"/>
    <col min="11019" max="11019" width="12.5546875" bestFit="1" customWidth="1"/>
    <col min="11265" max="11265" width="8" customWidth="1"/>
    <col min="11266" max="11266" width="118.109375" customWidth="1"/>
    <col min="11267" max="11267" width="21.44140625" customWidth="1"/>
    <col min="11268" max="11268" width="24" customWidth="1"/>
    <col min="11269" max="11269" width="29" customWidth="1"/>
    <col min="11270" max="11270" width="34" customWidth="1"/>
    <col min="11271" max="11272" width="21.33203125" customWidth="1"/>
    <col min="11273" max="11273" width="14.5546875" customWidth="1"/>
    <col min="11275" max="11275" width="12.5546875" bestFit="1" customWidth="1"/>
    <col min="11521" max="11521" width="8" customWidth="1"/>
    <col min="11522" max="11522" width="118.109375" customWidth="1"/>
    <col min="11523" max="11523" width="21.44140625" customWidth="1"/>
    <col min="11524" max="11524" width="24" customWidth="1"/>
    <col min="11525" max="11525" width="29" customWidth="1"/>
    <col min="11526" max="11526" width="34" customWidth="1"/>
    <col min="11527" max="11528" width="21.33203125" customWidth="1"/>
    <col min="11529" max="11529" width="14.5546875" customWidth="1"/>
    <col min="11531" max="11531" width="12.5546875" bestFit="1" customWidth="1"/>
    <col min="11777" max="11777" width="8" customWidth="1"/>
    <col min="11778" max="11778" width="118.109375" customWidth="1"/>
    <col min="11779" max="11779" width="21.44140625" customWidth="1"/>
    <col min="11780" max="11780" width="24" customWidth="1"/>
    <col min="11781" max="11781" width="29" customWidth="1"/>
    <col min="11782" max="11782" width="34" customWidth="1"/>
    <col min="11783" max="11784" width="21.33203125" customWidth="1"/>
    <col min="11785" max="11785" width="14.5546875" customWidth="1"/>
    <col min="11787" max="11787" width="12.5546875" bestFit="1" customWidth="1"/>
    <col min="12033" max="12033" width="8" customWidth="1"/>
    <col min="12034" max="12034" width="118.109375" customWidth="1"/>
    <col min="12035" max="12035" width="21.44140625" customWidth="1"/>
    <col min="12036" max="12036" width="24" customWidth="1"/>
    <col min="12037" max="12037" width="29" customWidth="1"/>
    <col min="12038" max="12038" width="34" customWidth="1"/>
    <col min="12039" max="12040" width="21.33203125" customWidth="1"/>
    <col min="12041" max="12041" width="14.5546875" customWidth="1"/>
    <col min="12043" max="12043" width="12.5546875" bestFit="1" customWidth="1"/>
    <col min="12289" max="12289" width="8" customWidth="1"/>
    <col min="12290" max="12290" width="118.109375" customWidth="1"/>
    <col min="12291" max="12291" width="21.44140625" customWidth="1"/>
    <col min="12292" max="12292" width="24" customWidth="1"/>
    <col min="12293" max="12293" width="29" customWidth="1"/>
    <col min="12294" max="12294" width="34" customWidth="1"/>
    <col min="12295" max="12296" width="21.33203125" customWidth="1"/>
    <col min="12297" max="12297" width="14.5546875" customWidth="1"/>
    <col min="12299" max="12299" width="12.5546875" bestFit="1" customWidth="1"/>
    <col min="12545" max="12545" width="8" customWidth="1"/>
    <col min="12546" max="12546" width="118.109375" customWidth="1"/>
    <col min="12547" max="12547" width="21.44140625" customWidth="1"/>
    <col min="12548" max="12548" width="24" customWidth="1"/>
    <col min="12549" max="12549" width="29" customWidth="1"/>
    <col min="12550" max="12550" width="34" customWidth="1"/>
    <col min="12551" max="12552" width="21.33203125" customWidth="1"/>
    <col min="12553" max="12553" width="14.5546875" customWidth="1"/>
    <col min="12555" max="12555" width="12.5546875" bestFit="1" customWidth="1"/>
    <col min="12801" max="12801" width="8" customWidth="1"/>
    <col min="12802" max="12802" width="118.109375" customWidth="1"/>
    <col min="12803" max="12803" width="21.44140625" customWidth="1"/>
    <col min="12804" max="12804" width="24" customWidth="1"/>
    <col min="12805" max="12805" width="29" customWidth="1"/>
    <col min="12806" max="12806" width="34" customWidth="1"/>
    <col min="12807" max="12808" width="21.33203125" customWidth="1"/>
    <col min="12809" max="12809" width="14.5546875" customWidth="1"/>
    <col min="12811" max="12811" width="12.5546875" bestFit="1" customWidth="1"/>
    <col min="13057" max="13057" width="8" customWidth="1"/>
    <col min="13058" max="13058" width="118.109375" customWidth="1"/>
    <col min="13059" max="13059" width="21.44140625" customWidth="1"/>
    <col min="13060" max="13060" width="24" customWidth="1"/>
    <col min="13061" max="13061" width="29" customWidth="1"/>
    <col min="13062" max="13062" width="34" customWidth="1"/>
    <col min="13063" max="13064" width="21.33203125" customWidth="1"/>
    <col min="13065" max="13065" width="14.5546875" customWidth="1"/>
    <col min="13067" max="13067" width="12.5546875" bestFit="1" customWidth="1"/>
    <col min="13313" max="13313" width="8" customWidth="1"/>
    <col min="13314" max="13314" width="118.109375" customWidth="1"/>
    <col min="13315" max="13315" width="21.44140625" customWidth="1"/>
    <col min="13316" max="13316" width="24" customWidth="1"/>
    <col min="13317" max="13317" width="29" customWidth="1"/>
    <col min="13318" max="13318" width="34" customWidth="1"/>
    <col min="13319" max="13320" width="21.33203125" customWidth="1"/>
    <col min="13321" max="13321" width="14.5546875" customWidth="1"/>
    <col min="13323" max="13323" width="12.5546875" bestFit="1" customWidth="1"/>
    <col min="13569" max="13569" width="8" customWidth="1"/>
    <col min="13570" max="13570" width="118.109375" customWidth="1"/>
    <col min="13571" max="13571" width="21.44140625" customWidth="1"/>
    <col min="13572" max="13572" width="24" customWidth="1"/>
    <col min="13573" max="13573" width="29" customWidth="1"/>
    <col min="13574" max="13574" width="34" customWidth="1"/>
    <col min="13575" max="13576" width="21.33203125" customWidth="1"/>
    <col min="13577" max="13577" width="14.5546875" customWidth="1"/>
    <col min="13579" max="13579" width="12.5546875" bestFit="1" customWidth="1"/>
    <col min="13825" max="13825" width="8" customWidth="1"/>
    <col min="13826" max="13826" width="118.109375" customWidth="1"/>
    <col min="13827" max="13827" width="21.44140625" customWidth="1"/>
    <col min="13828" max="13828" width="24" customWidth="1"/>
    <col min="13829" max="13829" width="29" customWidth="1"/>
    <col min="13830" max="13830" width="34" customWidth="1"/>
    <col min="13831" max="13832" width="21.33203125" customWidth="1"/>
    <col min="13833" max="13833" width="14.5546875" customWidth="1"/>
    <col min="13835" max="13835" width="12.5546875" bestFit="1" customWidth="1"/>
    <col min="14081" max="14081" width="8" customWidth="1"/>
    <col min="14082" max="14082" width="118.109375" customWidth="1"/>
    <col min="14083" max="14083" width="21.44140625" customWidth="1"/>
    <col min="14084" max="14084" width="24" customWidth="1"/>
    <col min="14085" max="14085" width="29" customWidth="1"/>
    <col min="14086" max="14086" width="34" customWidth="1"/>
    <col min="14087" max="14088" width="21.33203125" customWidth="1"/>
    <col min="14089" max="14089" width="14.5546875" customWidth="1"/>
    <col min="14091" max="14091" width="12.5546875" bestFit="1" customWidth="1"/>
    <col min="14337" max="14337" width="8" customWidth="1"/>
    <col min="14338" max="14338" width="118.109375" customWidth="1"/>
    <col min="14339" max="14339" width="21.44140625" customWidth="1"/>
    <col min="14340" max="14340" width="24" customWidth="1"/>
    <col min="14341" max="14341" width="29" customWidth="1"/>
    <col min="14342" max="14342" width="34" customWidth="1"/>
    <col min="14343" max="14344" width="21.33203125" customWidth="1"/>
    <col min="14345" max="14345" width="14.5546875" customWidth="1"/>
    <col min="14347" max="14347" width="12.5546875" bestFit="1" customWidth="1"/>
    <col min="14593" max="14593" width="8" customWidth="1"/>
    <col min="14594" max="14594" width="118.109375" customWidth="1"/>
    <col min="14595" max="14595" width="21.44140625" customWidth="1"/>
    <col min="14596" max="14596" width="24" customWidth="1"/>
    <col min="14597" max="14597" width="29" customWidth="1"/>
    <col min="14598" max="14598" width="34" customWidth="1"/>
    <col min="14599" max="14600" width="21.33203125" customWidth="1"/>
    <col min="14601" max="14601" width="14.5546875" customWidth="1"/>
    <col min="14603" max="14603" width="12.5546875" bestFit="1" customWidth="1"/>
    <col min="14849" max="14849" width="8" customWidth="1"/>
    <col min="14850" max="14850" width="118.109375" customWidth="1"/>
    <col min="14851" max="14851" width="21.44140625" customWidth="1"/>
    <col min="14852" max="14852" width="24" customWidth="1"/>
    <col min="14853" max="14853" width="29" customWidth="1"/>
    <col min="14854" max="14854" width="34" customWidth="1"/>
    <col min="14855" max="14856" width="21.33203125" customWidth="1"/>
    <col min="14857" max="14857" width="14.5546875" customWidth="1"/>
    <col min="14859" max="14859" width="12.5546875" bestFit="1" customWidth="1"/>
    <col min="15105" max="15105" width="8" customWidth="1"/>
    <col min="15106" max="15106" width="118.109375" customWidth="1"/>
    <col min="15107" max="15107" width="21.44140625" customWidth="1"/>
    <col min="15108" max="15108" width="24" customWidth="1"/>
    <col min="15109" max="15109" width="29" customWidth="1"/>
    <col min="15110" max="15110" width="34" customWidth="1"/>
    <col min="15111" max="15112" width="21.33203125" customWidth="1"/>
    <col min="15113" max="15113" width="14.5546875" customWidth="1"/>
    <col min="15115" max="15115" width="12.5546875" bestFit="1" customWidth="1"/>
    <col min="15361" max="15361" width="8" customWidth="1"/>
    <col min="15362" max="15362" width="118.109375" customWidth="1"/>
    <col min="15363" max="15363" width="21.44140625" customWidth="1"/>
    <col min="15364" max="15364" width="24" customWidth="1"/>
    <col min="15365" max="15365" width="29" customWidth="1"/>
    <col min="15366" max="15366" width="34" customWidth="1"/>
    <col min="15367" max="15368" width="21.33203125" customWidth="1"/>
    <col min="15369" max="15369" width="14.5546875" customWidth="1"/>
    <col min="15371" max="15371" width="12.5546875" bestFit="1" customWidth="1"/>
    <col min="15617" max="15617" width="8" customWidth="1"/>
    <col min="15618" max="15618" width="118.109375" customWidth="1"/>
    <col min="15619" max="15619" width="21.44140625" customWidth="1"/>
    <col min="15620" max="15620" width="24" customWidth="1"/>
    <col min="15621" max="15621" width="29" customWidth="1"/>
    <col min="15622" max="15622" width="34" customWidth="1"/>
    <col min="15623" max="15624" width="21.33203125" customWidth="1"/>
    <col min="15625" max="15625" width="14.5546875" customWidth="1"/>
    <col min="15627" max="15627" width="12.5546875" bestFit="1" customWidth="1"/>
    <col min="15873" max="15873" width="8" customWidth="1"/>
    <col min="15874" max="15874" width="118.109375" customWidth="1"/>
    <col min="15875" max="15875" width="21.44140625" customWidth="1"/>
    <col min="15876" max="15876" width="24" customWidth="1"/>
    <col min="15877" max="15877" width="29" customWidth="1"/>
    <col min="15878" max="15878" width="34" customWidth="1"/>
    <col min="15879" max="15880" width="21.33203125" customWidth="1"/>
    <col min="15881" max="15881" width="14.5546875" customWidth="1"/>
    <col min="15883" max="15883" width="12.5546875" bestFit="1" customWidth="1"/>
    <col min="16129" max="16129" width="8" customWidth="1"/>
    <col min="16130" max="16130" width="118.109375" customWidth="1"/>
    <col min="16131" max="16131" width="21.44140625" customWidth="1"/>
    <col min="16132" max="16132" width="24" customWidth="1"/>
    <col min="16133" max="16133" width="29" customWidth="1"/>
    <col min="16134" max="16134" width="34" customWidth="1"/>
    <col min="16135" max="16136" width="21.33203125" customWidth="1"/>
    <col min="16137" max="16137" width="14.5546875" customWidth="1"/>
    <col min="16139" max="16139" width="12.5546875" bestFit="1" customWidth="1"/>
  </cols>
  <sheetData>
    <row r="1" spans="1:9" x14ac:dyDescent="0.3">
      <c r="F1" t="s">
        <v>435</v>
      </c>
    </row>
    <row r="3" spans="1:9" ht="28.95" customHeight="1" x14ac:dyDescent="0.3">
      <c r="A3" s="1160" t="s">
        <v>552</v>
      </c>
      <c r="B3" s="1160"/>
      <c r="C3" s="1160"/>
      <c r="D3" s="1160"/>
      <c r="E3" s="1160"/>
      <c r="F3" s="1160"/>
    </row>
    <row r="4" spans="1:9" ht="27" customHeight="1" x14ac:dyDescent="0.3">
      <c r="A4" t="s">
        <v>1067</v>
      </c>
    </row>
    <row r="5" spans="1:9" ht="19.5" customHeight="1" x14ac:dyDescent="0.3">
      <c r="A5" t="s">
        <v>458</v>
      </c>
    </row>
    <row r="6" spans="1:9" ht="18" customHeight="1" x14ac:dyDescent="0.3">
      <c r="A6" t="s">
        <v>491</v>
      </c>
    </row>
    <row r="7" spans="1:9" ht="17.25" customHeight="1" x14ac:dyDescent="0.3">
      <c r="A7" t="s">
        <v>281</v>
      </c>
    </row>
    <row r="9" spans="1:9" x14ac:dyDescent="0.3">
      <c r="A9" s="1160" t="s">
        <v>282</v>
      </c>
      <c r="B9" s="1160" t="s">
        <v>297</v>
      </c>
      <c r="C9" s="1160" t="s">
        <v>366</v>
      </c>
      <c r="D9" s="1160"/>
      <c r="E9" s="1160" t="s">
        <v>367</v>
      </c>
      <c r="F9" s="1160"/>
    </row>
    <row r="10" spans="1:9" ht="75" customHeight="1" x14ac:dyDescent="0.3">
      <c r="A10" s="1160"/>
      <c r="B10" s="1160"/>
      <c r="C10" t="s">
        <v>354</v>
      </c>
      <c r="D10" t="s">
        <v>368</v>
      </c>
      <c r="E10" t="s">
        <v>354</v>
      </c>
      <c r="F10" t="s">
        <v>368</v>
      </c>
    </row>
    <row r="11" spans="1:9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x14ac:dyDescent="0.3">
      <c r="A12">
        <v>1</v>
      </c>
      <c r="B12" t="s">
        <v>369</v>
      </c>
      <c r="C12" t="s">
        <v>305</v>
      </c>
      <c r="D12">
        <f>SUM(D14:D34)</f>
        <v>0</v>
      </c>
      <c r="E12" t="s">
        <v>305</v>
      </c>
      <c r="F12">
        <f>SUM(F13:F34)</f>
        <v>0</v>
      </c>
    </row>
    <row r="13" spans="1:9" hidden="1" x14ac:dyDescent="0.3">
      <c r="B13" t="s">
        <v>199</v>
      </c>
      <c r="I13">
        <f t="shared" ref="I13:I76" si="0">F13-H13</f>
        <v>0</v>
      </c>
    </row>
    <row r="14" spans="1:9" hidden="1" x14ac:dyDescent="0.3">
      <c r="I14">
        <f t="shared" si="0"/>
        <v>0</v>
      </c>
    </row>
    <row r="15" spans="1:9" hidden="1" x14ac:dyDescent="0.3">
      <c r="I15">
        <f t="shared" si="0"/>
        <v>0</v>
      </c>
    </row>
    <row r="16" spans="1:9" hidden="1" x14ac:dyDescent="0.3">
      <c r="I16">
        <f t="shared" si="0"/>
        <v>0</v>
      </c>
    </row>
    <row r="17" spans="9:9" hidden="1" x14ac:dyDescent="0.3">
      <c r="I17">
        <f t="shared" si="0"/>
        <v>0</v>
      </c>
    </row>
    <row r="18" spans="9:9" hidden="1" x14ac:dyDescent="0.3">
      <c r="I18">
        <f t="shared" si="0"/>
        <v>0</v>
      </c>
    </row>
    <row r="19" spans="9:9" hidden="1" x14ac:dyDescent="0.3">
      <c r="I19">
        <f t="shared" si="0"/>
        <v>0</v>
      </c>
    </row>
    <row r="20" spans="9:9" hidden="1" x14ac:dyDescent="0.3">
      <c r="I20">
        <f t="shared" si="0"/>
        <v>0</v>
      </c>
    </row>
    <row r="21" spans="9:9" hidden="1" x14ac:dyDescent="0.3">
      <c r="I21">
        <f t="shared" si="0"/>
        <v>0</v>
      </c>
    </row>
    <row r="22" spans="9:9" hidden="1" x14ac:dyDescent="0.3">
      <c r="I22">
        <f t="shared" si="0"/>
        <v>0</v>
      </c>
    </row>
    <row r="23" spans="9:9" hidden="1" x14ac:dyDescent="0.3">
      <c r="I23">
        <f t="shared" si="0"/>
        <v>0</v>
      </c>
    </row>
    <row r="24" spans="9:9" hidden="1" x14ac:dyDescent="0.3">
      <c r="I24">
        <f t="shared" si="0"/>
        <v>0</v>
      </c>
    </row>
    <row r="25" spans="9:9" hidden="1" x14ac:dyDescent="0.3">
      <c r="I25">
        <f t="shared" si="0"/>
        <v>0</v>
      </c>
    </row>
    <row r="26" spans="9:9" hidden="1" x14ac:dyDescent="0.3">
      <c r="I26">
        <f t="shared" si="0"/>
        <v>0</v>
      </c>
    </row>
    <row r="27" spans="9:9" hidden="1" x14ac:dyDescent="0.3">
      <c r="I27">
        <f t="shared" si="0"/>
        <v>0</v>
      </c>
    </row>
    <row r="28" spans="9:9" hidden="1" x14ac:dyDescent="0.3">
      <c r="I28">
        <f t="shared" si="0"/>
        <v>0</v>
      </c>
    </row>
    <row r="29" spans="9:9" ht="20.25" hidden="1" customHeight="1" x14ac:dyDescent="0.3">
      <c r="I29">
        <f t="shared" si="0"/>
        <v>0</v>
      </c>
    </row>
    <row r="30" spans="9:9" ht="20.25" hidden="1" customHeight="1" x14ac:dyDescent="0.3">
      <c r="I30">
        <f t="shared" si="0"/>
        <v>0</v>
      </c>
    </row>
    <row r="31" spans="9:9" ht="22.5" hidden="1" customHeight="1" x14ac:dyDescent="0.3">
      <c r="I31">
        <f t="shared" si="0"/>
        <v>0</v>
      </c>
    </row>
    <row r="32" spans="9:9" ht="22.5" hidden="1" customHeight="1" x14ac:dyDescent="0.3">
      <c r="I32">
        <f t="shared" si="0"/>
        <v>0</v>
      </c>
    </row>
    <row r="33" spans="1:9" ht="22.5" hidden="1" customHeight="1" x14ac:dyDescent="0.3">
      <c r="I33">
        <f t="shared" si="0"/>
        <v>0</v>
      </c>
    </row>
    <row r="34" spans="1:9" hidden="1" x14ac:dyDescent="0.3">
      <c r="I34">
        <f t="shared" si="0"/>
        <v>0</v>
      </c>
    </row>
    <row r="35" spans="1:9" x14ac:dyDescent="0.3">
      <c r="A35">
        <v>2</v>
      </c>
      <c r="B35" t="s">
        <v>370</v>
      </c>
      <c r="C35" t="s">
        <v>305</v>
      </c>
      <c r="D35">
        <f>SUM(D37:D40)</f>
        <v>0</v>
      </c>
      <c r="E35" t="s">
        <v>305</v>
      </c>
      <c r="F35">
        <f>SUM(F36:F40)</f>
        <v>0</v>
      </c>
    </row>
    <row r="36" spans="1:9" hidden="1" x14ac:dyDescent="0.3">
      <c r="B36" t="s">
        <v>199</v>
      </c>
      <c r="I36">
        <f t="shared" si="0"/>
        <v>0</v>
      </c>
    </row>
    <row r="37" spans="1:9" ht="21" hidden="1" customHeight="1" x14ac:dyDescent="0.3">
      <c r="D37" t="s">
        <v>371</v>
      </c>
      <c r="I37">
        <f t="shared" si="0"/>
        <v>0</v>
      </c>
    </row>
    <row r="38" spans="1:9" hidden="1" x14ac:dyDescent="0.3">
      <c r="I38">
        <f t="shared" si="0"/>
        <v>0</v>
      </c>
    </row>
    <row r="39" spans="1:9" hidden="1" x14ac:dyDescent="0.3">
      <c r="I39">
        <f t="shared" si="0"/>
        <v>0</v>
      </c>
    </row>
    <row r="40" spans="1:9" hidden="1" x14ac:dyDescent="0.3">
      <c r="I40">
        <f t="shared" si="0"/>
        <v>0</v>
      </c>
    </row>
    <row r="41" spans="1:9" x14ac:dyDescent="0.3">
      <c r="A41">
        <v>3</v>
      </c>
      <c r="B41" t="s">
        <v>372</v>
      </c>
      <c r="C41" t="s">
        <v>305</v>
      </c>
      <c r="D41">
        <f>SUM(D43:D57)</f>
        <v>0</v>
      </c>
      <c r="E41" t="s">
        <v>305</v>
      </c>
      <c r="F41">
        <f>SUM(F42:F49)</f>
        <v>0</v>
      </c>
    </row>
    <row r="42" spans="1:9" x14ac:dyDescent="0.3">
      <c r="B42" t="s">
        <v>199</v>
      </c>
      <c r="I42">
        <f t="shared" si="0"/>
        <v>0</v>
      </c>
    </row>
    <row r="43" spans="1:9" ht="23.4" customHeight="1" x14ac:dyDescent="0.3">
      <c r="I43">
        <f>D43-H43</f>
        <v>0</v>
      </c>
    </row>
    <row r="44" spans="1:9" ht="23.4" customHeight="1" x14ac:dyDescent="0.3">
      <c r="I44">
        <f>D44-H44</f>
        <v>0</v>
      </c>
    </row>
    <row r="45" spans="1:9" ht="23.4" customHeight="1" x14ac:dyDescent="0.3">
      <c r="I45">
        <f t="shared" ref="I45:I49" si="1">D45-H45</f>
        <v>0</v>
      </c>
    </row>
    <row r="46" spans="1:9" ht="23.4" customHeight="1" x14ac:dyDescent="0.3">
      <c r="I46">
        <f t="shared" si="1"/>
        <v>0</v>
      </c>
    </row>
    <row r="47" spans="1:9" ht="23.4" customHeight="1" x14ac:dyDescent="0.3">
      <c r="I47">
        <f t="shared" si="1"/>
        <v>0</v>
      </c>
    </row>
    <row r="48" spans="1:9" ht="23.4" customHeight="1" x14ac:dyDescent="0.3">
      <c r="I48">
        <f t="shared" si="1"/>
        <v>0</v>
      </c>
    </row>
    <row r="49" spans="1:9" ht="24" customHeight="1" x14ac:dyDescent="0.3">
      <c r="I49">
        <f t="shared" si="1"/>
        <v>0</v>
      </c>
    </row>
    <row r="50" spans="1:9" ht="20.25" customHeight="1" x14ac:dyDescent="0.3">
      <c r="A50">
        <v>4</v>
      </c>
      <c r="B50" t="s">
        <v>373</v>
      </c>
      <c r="C50" t="s">
        <v>305</v>
      </c>
      <c r="D50">
        <f>SUM(D57:D57)</f>
        <v>0</v>
      </c>
      <c r="E50" t="s">
        <v>305</v>
      </c>
      <c r="F50">
        <f>SUM(F51:F57)</f>
        <v>0</v>
      </c>
    </row>
    <row r="51" spans="1:9" hidden="1" x14ac:dyDescent="0.3">
      <c r="B51" t="s">
        <v>199</v>
      </c>
      <c r="I51">
        <f t="shared" si="0"/>
        <v>0</v>
      </c>
    </row>
    <row r="52" spans="1:9" hidden="1" x14ac:dyDescent="0.3">
      <c r="I52">
        <f t="shared" si="0"/>
        <v>0</v>
      </c>
    </row>
    <row r="53" spans="1:9" hidden="1" x14ac:dyDescent="0.3">
      <c r="I53">
        <f t="shared" si="0"/>
        <v>0</v>
      </c>
    </row>
    <row r="54" spans="1:9" hidden="1" x14ac:dyDescent="0.3">
      <c r="I54">
        <f t="shared" si="0"/>
        <v>0</v>
      </c>
    </row>
    <row r="55" spans="1:9" hidden="1" x14ac:dyDescent="0.3">
      <c r="I55">
        <f t="shared" si="0"/>
        <v>0</v>
      </c>
    </row>
    <row r="56" spans="1:9" hidden="1" x14ac:dyDescent="0.3">
      <c r="I56">
        <f t="shared" si="0"/>
        <v>0</v>
      </c>
    </row>
    <row r="57" spans="1:9" hidden="1" x14ac:dyDescent="0.3">
      <c r="I57">
        <f t="shared" si="0"/>
        <v>0</v>
      </c>
    </row>
    <row r="58" spans="1:9" x14ac:dyDescent="0.3">
      <c r="A58">
        <v>5</v>
      </c>
      <c r="B58" t="s">
        <v>374</v>
      </c>
      <c r="C58" t="s">
        <v>305</v>
      </c>
      <c r="D58">
        <f>SUM(D59:D81)</f>
        <v>0</v>
      </c>
      <c r="E58" t="s">
        <v>305</v>
      </c>
      <c r="F58">
        <f>SUM(F59:F81)</f>
        <v>0</v>
      </c>
    </row>
    <row r="59" spans="1:9" hidden="1" x14ac:dyDescent="0.3">
      <c r="B59" t="s">
        <v>199</v>
      </c>
      <c r="I59">
        <f t="shared" si="0"/>
        <v>0</v>
      </c>
    </row>
    <row r="60" spans="1:9" hidden="1" x14ac:dyDescent="0.3">
      <c r="I60">
        <f t="shared" si="0"/>
        <v>0</v>
      </c>
    </row>
    <row r="61" spans="1:9" hidden="1" x14ac:dyDescent="0.3">
      <c r="I61">
        <f t="shared" si="0"/>
        <v>0</v>
      </c>
    </row>
    <row r="62" spans="1:9" hidden="1" x14ac:dyDescent="0.3">
      <c r="I62">
        <f t="shared" si="0"/>
        <v>0</v>
      </c>
    </row>
    <row r="63" spans="1:9" hidden="1" x14ac:dyDescent="0.3">
      <c r="I63">
        <f t="shared" si="0"/>
        <v>0</v>
      </c>
    </row>
    <row r="64" spans="1:9" hidden="1" x14ac:dyDescent="0.3">
      <c r="I64">
        <f t="shared" si="0"/>
        <v>0</v>
      </c>
    </row>
    <row r="65" spans="9:9" hidden="1" x14ac:dyDescent="0.3">
      <c r="I65">
        <f t="shared" si="0"/>
        <v>0</v>
      </c>
    </row>
    <row r="66" spans="9:9" hidden="1" x14ac:dyDescent="0.3"/>
    <row r="67" spans="9:9" hidden="1" x14ac:dyDescent="0.3">
      <c r="I67">
        <f t="shared" si="0"/>
        <v>0</v>
      </c>
    </row>
    <row r="68" spans="9:9" hidden="1" x14ac:dyDescent="0.3">
      <c r="I68">
        <f t="shared" si="0"/>
        <v>0</v>
      </c>
    </row>
    <row r="69" spans="9:9" hidden="1" x14ac:dyDescent="0.3">
      <c r="I69">
        <f t="shared" si="0"/>
        <v>0</v>
      </c>
    </row>
    <row r="70" spans="9:9" hidden="1" x14ac:dyDescent="0.3">
      <c r="I70">
        <f t="shared" si="0"/>
        <v>0</v>
      </c>
    </row>
    <row r="71" spans="9:9" hidden="1" x14ac:dyDescent="0.3">
      <c r="I71">
        <f t="shared" si="0"/>
        <v>0</v>
      </c>
    </row>
    <row r="72" spans="9:9" hidden="1" x14ac:dyDescent="0.3">
      <c r="I72">
        <f t="shared" si="0"/>
        <v>0</v>
      </c>
    </row>
    <row r="73" spans="9:9" hidden="1" x14ac:dyDescent="0.3">
      <c r="I73">
        <f t="shared" si="0"/>
        <v>0</v>
      </c>
    </row>
    <row r="74" spans="9:9" hidden="1" x14ac:dyDescent="0.3">
      <c r="I74">
        <f t="shared" si="0"/>
        <v>0</v>
      </c>
    </row>
    <row r="75" spans="9:9" hidden="1" x14ac:dyDescent="0.3">
      <c r="I75">
        <f t="shared" si="0"/>
        <v>0</v>
      </c>
    </row>
    <row r="76" spans="9:9" hidden="1" x14ac:dyDescent="0.3">
      <c r="I76">
        <f t="shared" si="0"/>
        <v>0</v>
      </c>
    </row>
    <row r="77" spans="9:9" hidden="1" x14ac:dyDescent="0.3">
      <c r="I77">
        <f t="shared" ref="I77:I80" si="2">F77-H77</f>
        <v>0</v>
      </c>
    </row>
    <row r="78" spans="9:9" hidden="1" x14ac:dyDescent="0.3">
      <c r="I78">
        <f t="shared" si="2"/>
        <v>0</v>
      </c>
    </row>
    <row r="79" spans="9:9" hidden="1" x14ac:dyDescent="0.3">
      <c r="I79">
        <f t="shared" si="2"/>
        <v>0</v>
      </c>
    </row>
    <row r="80" spans="9:9" hidden="1" x14ac:dyDescent="0.3">
      <c r="I80">
        <f t="shared" si="2"/>
        <v>0</v>
      </c>
    </row>
    <row r="81" spans="1:9" hidden="1" x14ac:dyDescent="0.3"/>
    <row r="82" spans="1:9" x14ac:dyDescent="0.3">
      <c r="B82" t="s">
        <v>295</v>
      </c>
      <c r="C82" t="s">
        <v>305</v>
      </c>
      <c r="D82">
        <f>D50+D41+D35+D12+D58</f>
        <v>0</v>
      </c>
      <c r="E82" t="s">
        <v>10</v>
      </c>
      <c r="F82">
        <f>F50+F41+F35+F12+F58</f>
        <v>0</v>
      </c>
      <c r="G82" t="s">
        <v>365</v>
      </c>
      <c r="H82">
        <f>SUM(H12:H81)</f>
        <v>0</v>
      </c>
      <c r="I82">
        <f>SUM(I12:I81)</f>
        <v>0</v>
      </c>
    </row>
    <row r="85" spans="1:9" x14ac:dyDescent="0.3">
      <c r="A85" t="s">
        <v>1068</v>
      </c>
      <c r="E85" t="s">
        <v>1143</v>
      </c>
    </row>
    <row r="86" spans="1:9" x14ac:dyDescent="0.3">
      <c r="C86" t="s">
        <v>131</v>
      </c>
      <c r="E86" t="s">
        <v>132</v>
      </c>
    </row>
    <row r="88" spans="1:9" x14ac:dyDescent="0.3">
      <c r="A88" t="s">
        <v>133</v>
      </c>
      <c r="E88" t="s">
        <v>1144</v>
      </c>
    </row>
    <row r="89" spans="1:9" x14ac:dyDescent="0.3">
      <c r="C89" t="s">
        <v>131</v>
      </c>
      <c r="E89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0">
    <tabColor rgb="FF00FFFF"/>
    <pageSetUpPr fitToPage="1"/>
  </sheetPr>
  <dimension ref="A1:I51"/>
  <sheetViews>
    <sheetView view="pageBreakPreview" zoomScale="80" zoomScaleSheetLayoutView="80" workbookViewId="0"/>
  </sheetViews>
  <sheetFormatPr defaultRowHeight="14.4" x14ac:dyDescent="0.3"/>
  <cols>
    <col min="1" max="1" width="8.109375" customWidth="1"/>
    <col min="2" max="2" width="85.109375" customWidth="1"/>
    <col min="3" max="4" width="18.109375" customWidth="1"/>
    <col min="5" max="5" width="28.109375" customWidth="1"/>
    <col min="6" max="6" width="31.109375" customWidth="1"/>
    <col min="7" max="7" width="29.109375" customWidth="1"/>
    <col min="8" max="9" width="22.88671875" customWidth="1"/>
    <col min="10" max="10" width="17.5546875" customWidth="1"/>
    <col min="257" max="257" width="8.109375" customWidth="1"/>
    <col min="258" max="258" width="85.109375" customWidth="1"/>
    <col min="259" max="259" width="27.88671875" customWidth="1"/>
    <col min="260" max="260" width="31.44140625" customWidth="1"/>
    <col min="261" max="261" width="28.109375" customWidth="1"/>
    <col min="262" max="262" width="31.109375" customWidth="1"/>
    <col min="263" max="265" width="16.6640625" customWidth="1"/>
    <col min="266" max="266" width="17.5546875" customWidth="1"/>
    <col min="513" max="513" width="8.109375" customWidth="1"/>
    <col min="514" max="514" width="85.109375" customWidth="1"/>
    <col min="515" max="515" width="27.88671875" customWidth="1"/>
    <col min="516" max="516" width="31.44140625" customWidth="1"/>
    <col min="517" max="517" width="28.109375" customWidth="1"/>
    <col min="518" max="518" width="31.109375" customWidth="1"/>
    <col min="519" max="521" width="16.6640625" customWidth="1"/>
    <col min="522" max="522" width="17.5546875" customWidth="1"/>
    <col min="769" max="769" width="8.109375" customWidth="1"/>
    <col min="770" max="770" width="85.109375" customWidth="1"/>
    <col min="771" max="771" width="27.88671875" customWidth="1"/>
    <col min="772" max="772" width="31.44140625" customWidth="1"/>
    <col min="773" max="773" width="28.109375" customWidth="1"/>
    <col min="774" max="774" width="31.109375" customWidth="1"/>
    <col min="775" max="777" width="16.6640625" customWidth="1"/>
    <col min="778" max="778" width="17.5546875" customWidth="1"/>
    <col min="1025" max="1025" width="8.109375" customWidth="1"/>
    <col min="1026" max="1026" width="85.109375" customWidth="1"/>
    <col min="1027" max="1027" width="27.88671875" customWidth="1"/>
    <col min="1028" max="1028" width="31.44140625" customWidth="1"/>
    <col min="1029" max="1029" width="28.109375" customWidth="1"/>
    <col min="1030" max="1030" width="31.109375" customWidth="1"/>
    <col min="1031" max="1033" width="16.6640625" customWidth="1"/>
    <col min="1034" max="1034" width="17.5546875" customWidth="1"/>
    <col min="1281" max="1281" width="8.109375" customWidth="1"/>
    <col min="1282" max="1282" width="85.109375" customWidth="1"/>
    <col min="1283" max="1283" width="27.88671875" customWidth="1"/>
    <col min="1284" max="1284" width="31.44140625" customWidth="1"/>
    <col min="1285" max="1285" width="28.109375" customWidth="1"/>
    <col min="1286" max="1286" width="31.109375" customWidth="1"/>
    <col min="1287" max="1289" width="16.6640625" customWidth="1"/>
    <col min="1290" max="1290" width="17.5546875" customWidth="1"/>
    <col min="1537" max="1537" width="8.109375" customWidth="1"/>
    <col min="1538" max="1538" width="85.109375" customWidth="1"/>
    <col min="1539" max="1539" width="27.88671875" customWidth="1"/>
    <col min="1540" max="1540" width="31.44140625" customWidth="1"/>
    <col min="1541" max="1541" width="28.109375" customWidth="1"/>
    <col min="1542" max="1542" width="31.109375" customWidth="1"/>
    <col min="1543" max="1545" width="16.6640625" customWidth="1"/>
    <col min="1546" max="1546" width="17.5546875" customWidth="1"/>
    <col min="1793" max="1793" width="8.109375" customWidth="1"/>
    <col min="1794" max="1794" width="85.109375" customWidth="1"/>
    <col min="1795" max="1795" width="27.88671875" customWidth="1"/>
    <col min="1796" max="1796" width="31.44140625" customWidth="1"/>
    <col min="1797" max="1797" width="28.109375" customWidth="1"/>
    <col min="1798" max="1798" width="31.109375" customWidth="1"/>
    <col min="1799" max="1801" width="16.6640625" customWidth="1"/>
    <col min="1802" max="1802" width="17.5546875" customWidth="1"/>
    <col min="2049" max="2049" width="8.109375" customWidth="1"/>
    <col min="2050" max="2050" width="85.109375" customWidth="1"/>
    <col min="2051" max="2051" width="27.88671875" customWidth="1"/>
    <col min="2052" max="2052" width="31.44140625" customWidth="1"/>
    <col min="2053" max="2053" width="28.109375" customWidth="1"/>
    <col min="2054" max="2054" width="31.109375" customWidth="1"/>
    <col min="2055" max="2057" width="16.6640625" customWidth="1"/>
    <col min="2058" max="2058" width="17.5546875" customWidth="1"/>
    <col min="2305" max="2305" width="8.109375" customWidth="1"/>
    <col min="2306" max="2306" width="85.109375" customWidth="1"/>
    <col min="2307" max="2307" width="27.88671875" customWidth="1"/>
    <col min="2308" max="2308" width="31.44140625" customWidth="1"/>
    <col min="2309" max="2309" width="28.109375" customWidth="1"/>
    <col min="2310" max="2310" width="31.109375" customWidth="1"/>
    <col min="2311" max="2313" width="16.6640625" customWidth="1"/>
    <col min="2314" max="2314" width="17.5546875" customWidth="1"/>
    <col min="2561" max="2561" width="8.109375" customWidth="1"/>
    <col min="2562" max="2562" width="85.109375" customWidth="1"/>
    <col min="2563" max="2563" width="27.88671875" customWidth="1"/>
    <col min="2564" max="2564" width="31.44140625" customWidth="1"/>
    <col min="2565" max="2565" width="28.109375" customWidth="1"/>
    <col min="2566" max="2566" width="31.109375" customWidth="1"/>
    <col min="2567" max="2569" width="16.6640625" customWidth="1"/>
    <col min="2570" max="2570" width="17.5546875" customWidth="1"/>
    <col min="2817" max="2817" width="8.109375" customWidth="1"/>
    <col min="2818" max="2818" width="85.109375" customWidth="1"/>
    <col min="2819" max="2819" width="27.88671875" customWidth="1"/>
    <col min="2820" max="2820" width="31.44140625" customWidth="1"/>
    <col min="2821" max="2821" width="28.109375" customWidth="1"/>
    <col min="2822" max="2822" width="31.109375" customWidth="1"/>
    <col min="2823" max="2825" width="16.6640625" customWidth="1"/>
    <col min="2826" max="2826" width="17.5546875" customWidth="1"/>
    <col min="3073" max="3073" width="8.109375" customWidth="1"/>
    <col min="3074" max="3074" width="85.109375" customWidth="1"/>
    <col min="3075" max="3075" width="27.88671875" customWidth="1"/>
    <col min="3076" max="3076" width="31.44140625" customWidth="1"/>
    <col min="3077" max="3077" width="28.109375" customWidth="1"/>
    <col min="3078" max="3078" width="31.109375" customWidth="1"/>
    <col min="3079" max="3081" width="16.6640625" customWidth="1"/>
    <col min="3082" max="3082" width="17.5546875" customWidth="1"/>
    <col min="3329" max="3329" width="8.109375" customWidth="1"/>
    <col min="3330" max="3330" width="85.109375" customWidth="1"/>
    <col min="3331" max="3331" width="27.88671875" customWidth="1"/>
    <col min="3332" max="3332" width="31.44140625" customWidth="1"/>
    <col min="3333" max="3333" width="28.109375" customWidth="1"/>
    <col min="3334" max="3334" width="31.109375" customWidth="1"/>
    <col min="3335" max="3337" width="16.6640625" customWidth="1"/>
    <col min="3338" max="3338" width="17.5546875" customWidth="1"/>
    <col min="3585" max="3585" width="8.109375" customWidth="1"/>
    <col min="3586" max="3586" width="85.109375" customWidth="1"/>
    <col min="3587" max="3587" width="27.88671875" customWidth="1"/>
    <col min="3588" max="3588" width="31.44140625" customWidth="1"/>
    <col min="3589" max="3589" width="28.109375" customWidth="1"/>
    <col min="3590" max="3590" width="31.109375" customWidth="1"/>
    <col min="3591" max="3593" width="16.6640625" customWidth="1"/>
    <col min="3594" max="3594" width="17.5546875" customWidth="1"/>
    <col min="3841" max="3841" width="8.109375" customWidth="1"/>
    <col min="3842" max="3842" width="85.109375" customWidth="1"/>
    <col min="3843" max="3843" width="27.88671875" customWidth="1"/>
    <col min="3844" max="3844" width="31.44140625" customWidth="1"/>
    <col min="3845" max="3845" width="28.109375" customWidth="1"/>
    <col min="3846" max="3846" width="31.109375" customWidth="1"/>
    <col min="3847" max="3849" width="16.6640625" customWidth="1"/>
    <col min="3850" max="3850" width="17.5546875" customWidth="1"/>
    <col min="4097" max="4097" width="8.109375" customWidth="1"/>
    <col min="4098" max="4098" width="85.109375" customWidth="1"/>
    <col min="4099" max="4099" width="27.88671875" customWidth="1"/>
    <col min="4100" max="4100" width="31.44140625" customWidth="1"/>
    <col min="4101" max="4101" width="28.109375" customWidth="1"/>
    <col min="4102" max="4102" width="31.109375" customWidth="1"/>
    <col min="4103" max="4105" width="16.6640625" customWidth="1"/>
    <col min="4106" max="4106" width="17.5546875" customWidth="1"/>
    <col min="4353" max="4353" width="8.109375" customWidth="1"/>
    <col min="4354" max="4354" width="85.109375" customWidth="1"/>
    <col min="4355" max="4355" width="27.88671875" customWidth="1"/>
    <col min="4356" max="4356" width="31.44140625" customWidth="1"/>
    <col min="4357" max="4357" width="28.109375" customWidth="1"/>
    <col min="4358" max="4358" width="31.109375" customWidth="1"/>
    <col min="4359" max="4361" width="16.6640625" customWidth="1"/>
    <col min="4362" max="4362" width="17.5546875" customWidth="1"/>
    <col min="4609" max="4609" width="8.109375" customWidth="1"/>
    <col min="4610" max="4610" width="85.109375" customWidth="1"/>
    <col min="4611" max="4611" width="27.88671875" customWidth="1"/>
    <col min="4612" max="4612" width="31.44140625" customWidth="1"/>
    <col min="4613" max="4613" width="28.109375" customWidth="1"/>
    <col min="4614" max="4614" width="31.109375" customWidth="1"/>
    <col min="4615" max="4617" width="16.6640625" customWidth="1"/>
    <col min="4618" max="4618" width="17.5546875" customWidth="1"/>
    <col min="4865" max="4865" width="8.109375" customWidth="1"/>
    <col min="4866" max="4866" width="85.109375" customWidth="1"/>
    <col min="4867" max="4867" width="27.88671875" customWidth="1"/>
    <col min="4868" max="4868" width="31.44140625" customWidth="1"/>
    <col min="4869" max="4869" width="28.109375" customWidth="1"/>
    <col min="4870" max="4870" width="31.109375" customWidth="1"/>
    <col min="4871" max="4873" width="16.6640625" customWidth="1"/>
    <col min="4874" max="4874" width="17.5546875" customWidth="1"/>
    <col min="5121" max="5121" width="8.109375" customWidth="1"/>
    <col min="5122" max="5122" width="85.109375" customWidth="1"/>
    <col min="5123" max="5123" width="27.88671875" customWidth="1"/>
    <col min="5124" max="5124" width="31.44140625" customWidth="1"/>
    <col min="5125" max="5125" width="28.109375" customWidth="1"/>
    <col min="5126" max="5126" width="31.109375" customWidth="1"/>
    <col min="5127" max="5129" width="16.6640625" customWidth="1"/>
    <col min="5130" max="5130" width="17.5546875" customWidth="1"/>
    <col min="5377" max="5377" width="8.109375" customWidth="1"/>
    <col min="5378" max="5378" width="85.109375" customWidth="1"/>
    <col min="5379" max="5379" width="27.88671875" customWidth="1"/>
    <col min="5380" max="5380" width="31.44140625" customWidth="1"/>
    <col min="5381" max="5381" width="28.109375" customWidth="1"/>
    <col min="5382" max="5382" width="31.109375" customWidth="1"/>
    <col min="5383" max="5385" width="16.6640625" customWidth="1"/>
    <col min="5386" max="5386" width="17.5546875" customWidth="1"/>
    <col min="5633" max="5633" width="8.109375" customWidth="1"/>
    <col min="5634" max="5634" width="85.109375" customWidth="1"/>
    <col min="5635" max="5635" width="27.88671875" customWidth="1"/>
    <col min="5636" max="5636" width="31.44140625" customWidth="1"/>
    <col min="5637" max="5637" width="28.109375" customWidth="1"/>
    <col min="5638" max="5638" width="31.109375" customWidth="1"/>
    <col min="5639" max="5641" width="16.6640625" customWidth="1"/>
    <col min="5642" max="5642" width="17.5546875" customWidth="1"/>
    <col min="5889" max="5889" width="8.109375" customWidth="1"/>
    <col min="5890" max="5890" width="85.109375" customWidth="1"/>
    <col min="5891" max="5891" width="27.88671875" customWidth="1"/>
    <col min="5892" max="5892" width="31.44140625" customWidth="1"/>
    <col min="5893" max="5893" width="28.109375" customWidth="1"/>
    <col min="5894" max="5894" width="31.109375" customWidth="1"/>
    <col min="5895" max="5897" width="16.6640625" customWidth="1"/>
    <col min="5898" max="5898" width="17.5546875" customWidth="1"/>
    <col min="6145" max="6145" width="8.109375" customWidth="1"/>
    <col min="6146" max="6146" width="85.109375" customWidth="1"/>
    <col min="6147" max="6147" width="27.88671875" customWidth="1"/>
    <col min="6148" max="6148" width="31.44140625" customWidth="1"/>
    <col min="6149" max="6149" width="28.109375" customWidth="1"/>
    <col min="6150" max="6150" width="31.109375" customWidth="1"/>
    <col min="6151" max="6153" width="16.6640625" customWidth="1"/>
    <col min="6154" max="6154" width="17.5546875" customWidth="1"/>
    <col min="6401" max="6401" width="8.109375" customWidth="1"/>
    <col min="6402" max="6402" width="85.109375" customWidth="1"/>
    <col min="6403" max="6403" width="27.88671875" customWidth="1"/>
    <col min="6404" max="6404" width="31.44140625" customWidth="1"/>
    <col min="6405" max="6405" width="28.109375" customWidth="1"/>
    <col min="6406" max="6406" width="31.109375" customWidth="1"/>
    <col min="6407" max="6409" width="16.6640625" customWidth="1"/>
    <col min="6410" max="6410" width="17.5546875" customWidth="1"/>
    <col min="6657" max="6657" width="8.109375" customWidth="1"/>
    <col min="6658" max="6658" width="85.109375" customWidth="1"/>
    <col min="6659" max="6659" width="27.88671875" customWidth="1"/>
    <col min="6660" max="6660" width="31.44140625" customWidth="1"/>
    <col min="6661" max="6661" width="28.109375" customWidth="1"/>
    <col min="6662" max="6662" width="31.109375" customWidth="1"/>
    <col min="6663" max="6665" width="16.6640625" customWidth="1"/>
    <col min="6666" max="6666" width="17.5546875" customWidth="1"/>
    <col min="6913" max="6913" width="8.109375" customWidth="1"/>
    <col min="6914" max="6914" width="85.109375" customWidth="1"/>
    <col min="6915" max="6915" width="27.88671875" customWidth="1"/>
    <col min="6916" max="6916" width="31.44140625" customWidth="1"/>
    <col min="6917" max="6917" width="28.109375" customWidth="1"/>
    <col min="6918" max="6918" width="31.109375" customWidth="1"/>
    <col min="6919" max="6921" width="16.6640625" customWidth="1"/>
    <col min="6922" max="6922" width="17.5546875" customWidth="1"/>
    <col min="7169" max="7169" width="8.109375" customWidth="1"/>
    <col min="7170" max="7170" width="85.109375" customWidth="1"/>
    <col min="7171" max="7171" width="27.88671875" customWidth="1"/>
    <col min="7172" max="7172" width="31.44140625" customWidth="1"/>
    <col min="7173" max="7173" width="28.109375" customWidth="1"/>
    <col min="7174" max="7174" width="31.109375" customWidth="1"/>
    <col min="7175" max="7177" width="16.6640625" customWidth="1"/>
    <col min="7178" max="7178" width="17.5546875" customWidth="1"/>
    <col min="7425" max="7425" width="8.109375" customWidth="1"/>
    <col min="7426" max="7426" width="85.109375" customWidth="1"/>
    <col min="7427" max="7427" width="27.88671875" customWidth="1"/>
    <col min="7428" max="7428" width="31.44140625" customWidth="1"/>
    <col min="7429" max="7429" width="28.109375" customWidth="1"/>
    <col min="7430" max="7430" width="31.109375" customWidth="1"/>
    <col min="7431" max="7433" width="16.6640625" customWidth="1"/>
    <col min="7434" max="7434" width="17.5546875" customWidth="1"/>
    <col min="7681" max="7681" width="8.109375" customWidth="1"/>
    <col min="7682" max="7682" width="85.109375" customWidth="1"/>
    <col min="7683" max="7683" width="27.88671875" customWidth="1"/>
    <col min="7684" max="7684" width="31.44140625" customWidth="1"/>
    <col min="7685" max="7685" width="28.109375" customWidth="1"/>
    <col min="7686" max="7686" width="31.109375" customWidth="1"/>
    <col min="7687" max="7689" width="16.6640625" customWidth="1"/>
    <col min="7690" max="7690" width="17.5546875" customWidth="1"/>
    <col min="7937" max="7937" width="8.109375" customWidth="1"/>
    <col min="7938" max="7938" width="85.109375" customWidth="1"/>
    <col min="7939" max="7939" width="27.88671875" customWidth="1"/>
    <col min="7940" max="7940" width="31.44140625" customWidth="1"/>
    <col min="7941" max="7941" width="28.109375" customWidth="1"/>
    <col min="7942" max="7942" width="31.109375" customWidth="1"/>
    <col min="7943" max="7945" width="16.6640625" customWidth="1"/>
    <col min="7946" max="7946" width="17.5546875" customWidth="1"/>
    <col min="8193" max="8193" width="8.109375" customWidth="1"/>
    <col min="8194" max="8194" width="85.109375" customWidth="1"/>
    <col min="8195" max="8195" width="27.88671875" customWidth="1"/>
    <col min="8196" max="8196" width="31.44140625" customWidth="1"/>
    <col min="8197" max="8197" width="28.109375" customWidth="1"/>
    <col min="8198" max="8198" width="31.109375" customWidth="1"/>
    <col min="8199" max="8201" width="16.6640625" customWidth="1"/>
    <col min="8202" max="8202" width="17.5546875" customWidth="1"/>
    <col min="8449" max="8449" width="8.109375" customWidth="1"/>
    <col min="8450" max="8450" width="85.109375" customWidth="1"/>
    <col min="8451" max="8451" width="27.88671875" customWidth="1"/>
    <col min="8452" max="8452" width="31.44140625" customWidth="1"/>
    <col min="8453" max="8453" width="28.109375" customWidth="1"/>
    <col min="8454" max="8454" width="31.109375" customWidth="1"/>
    <col min="8455" max="8457" width="16.6640625" customWidth="1"/>
    <col min="8458" max="8458" width="17.5546875" customWidth="1"/>
    <col min="8705" max="8705" width="8.109375" customWidth="1"/>
    <col min="8706" max="8706" width="85.109375" customWidth="1"/>
    <col min="8707" max="8707" width="27.88671875" customWidth="1"/>
    <col min="8708" max="8708" width="31.44140625" customWidth="1"/>
    <col min="8709" max="8709" width="28.109375" customWidth="1"/>
    <col min="8710" max="8710" width="31.109375" customWidth="1"/>
    <col min="8711" max="8713" width="16.6640625" customWidth="1"/>
    <col min="8714" max="8714" width="17.5546875" customWidth="1"/>
    <col min="8961" max="8961" width="8.109375" customWidth="1"/>
    <col min="8962" max="8962" width="85.109375" customWidth="1"/>
    <col min="8963" max="8963" width="27.88671875" customWidth="1"/>
    <col min="8964" max="8964" width="31.44140625" customWidth="1"/>
    <col min="8965" max="8965" width="28.109375" customWidth="1"/>
    <col min="8966" max="8966" width="31.109375" customWidth="1"/>
    <col min="8967" max="8969" width="16.6640625" customWidth="1"/>
    <col min="8970" max="8970" width="17.5546875" customWidth="1"/>
    <col min="9217" max="9217" width="8.109375" customWidth="1"/>
    <col min="9218" max="9218" width="85.109375" customWidth="1"/>
    <col min="9219" max="9219" width="27.88671875" customWidth="1"/>
    <col min="9220" max="9220" width="31.44140625" customWidth="1"/>
    <col min="9221" max="9221" width="28.109375" customWidth="1"/>
    <col min="9222" max="9222" width="31.109375" customWidth="1"/>
    <col min="9223" max="9225" width="16.6640625" customWidth="1"/>
    <col min="9226" max="9226" width="17.5546875" customWidth="1"/>
    <col min="9473" max="9473" width="8.109375" customWidth="1"/>
    <col min="9474" max="9474" width="85.109375" customWidth="1"/>
    <col min="9475" max="9475" width="27.88671875" customWidth="1"/>
    <col min="9476" max="9476" width="31.44140625" customWidth="1"/>
    <col min="9477" max="9477" width="28.109375" customWidth="1"/>
    <col min="9478" max="9478" width="31.109375" customWidth="1"/>
    <col min="9479" max="9481" width="16.6640625" customWidth="1"/>
    <col min="9482" max="9482" width="17.5546875" customWidth="1"/>
    <col min="9729" max="9729" width="8.109375" customWidth="1"/>
    <col min="9730" max="9730" width="85.109375" customWidth="1"/>
    <col min="9731" max="9731" width="27.88671875" customWidth="1"/>
    <col min="9732" max="9732" width="31.44140625" customWidth="1"/>
    <col min="9733" max="9733" width="28.109375" customWidth="1"/>
    <col min="9734" max="9734" width="31.109375" customWidth="1"/>
    <col min="9735" max="9737" width="16.6640625" customWidth="1"/>
    <col min="9738" max="9738" width="17.5546875" customWidth="1"/>
    <col min="9985" max="9985" width="8.109375" customWidth="1"/>
    <col min="9986" max="9986" width="85.109375" customWidth="1"/>
    <col min="9987" max="9987" width="27.88671875" customWidth="1"/>
    <col min="9988" max="9988" width="31.44140625" customWidth="1"/>
    <col min="9989" max="9989" width="28.109375" customWidth="1"/>
    <col min="9990" max="9990" width="31.109375" customWidth="1"/>
    <col min="9991" max="9993" width="16.6640625" customWidth="1"/>
    <col min="9994" max="9994" width="17.5546875" customWidth="1"/>
    <col min="10241" max="10241" width="8.109375" customWidth="1"/>
    <col min="10242" max="10242" width="85.109375" customWidth="1"/>
    <col min="10243" max="10243" width="27.88671875" customWidth="1"/>
    <col min="10244" max="10244" width="31.44140625" customWidth="1"/>
    <col min="10245" max="10245" width="28.109375" customWidth="1"/>
    <col min="10246" max="10246" width="31.109375" customWidth="1"/>
    <col min="10247" max="10249" width="16.6640625" customWidth="1"/>
    <col min="10250" max="10250" width="17.5546875" customWidth="1"/>
    <col min="10497" max="10497" width="8.109375" customWidth="1"/>
    <col min="10498" max="10498" width="85.109375" customWidth="1"/>
    <col min="10499" max="10499" width="27.88671875" customWidth="1"/>
    <col min="10500" max="10500" width="31.44140625" customWidth="1"/>
    <col min="10501" max="10501" width="28.109375" customWidth="1"/>
    <col min="10502" max="10502" width="31.109375" customWidth="1"/>
    <col min="10503" max="10505" width="16.6640625" customWidth="1"/>
    <col min="10506" max="10506" width="17.5546875" customWidth="1"/>
    <col min="10753" max="10753" width="8.109375" customWidth="1"/>
    <col min="10754" max="10754" width="85.109375" customWidth="1"/>
    <col min="10755" max="10755" width="27.88671875" customWidth="1"/>
    <col min="10756" max="10756" width="31.44140625" customWidth="1"/>
    <col min="10757" max="10757" width="28.109375" customWidth="1"/>
    <col min="10758" max="10758" width="31.109375" customWidth="1"/>
    <col min="10759" max="10761" width="16.6640625" customWidth="1"/>
    <col min="10762" max="10762" width="17.5546875" customWidth="1"/>
    <col min="11009" max="11009" width="8.109375" customWidth="1"/>
    <col min="11010" max="11010" width="85.109375" customWidth="1"/>
    <col min="11011" max="11011" width="27.88671875" customWidth="1"/>
    <col min="11012" max="11012" width="31.44140625" customWidth="1"/>
    <col min="11013" max="11013" width="28.109375" customWidth="1"/>
    <col min="11014" max="11014" width="31.109375" customWidth="1"/>
    <col min="11015" max="11017" width="16.6640625" customWidth="1"/>
    <col min="11018" max="11018" width="17.5546875" customWidth="1"/>
    <col min="11265" max="11265" width="8.109375" customWidth="1"/>
    <col min="11266" max="11266" width="85.109375" customWidth="1"/>
    <col min="11267" max="11267" width="27.88671875" customWidth="1"/>
    <col min="11268" max="11268" width="31.44140625" customWidth="1"/>
    <col min="11269" max="11269" width="28.109375" customWidth="1"/>
    <col min="11270" max="11270" width="31.109375" customWidth="1"/>
    <col min="11271" max="11273" width="16.6640625" customWidth="1"/>
    <col min="11274" max="11274" width="17.5546875" customWidth="1"/>
    <col min="11521" max="11521" width="8.109375" customWidth="1"/>
    <col min="11522" max="11522" width="85.109375" customWidth="1"/>
    <col min="11523" max="11523" width="27.88671875" customWidth="1"/>
    <col min="11524" max="11524" width="31.44140625" customWidth="1"/>
    <col min="11525" max="11525" width="28.109375" customWidth="1"/>
    <col min="11526" max="11526" width="31.109375" customWidth="1"/>
    <col min="11527" max="11529" width="16.6640625" customWidth="1"/>
    <col min="11530" max="11530" width="17.5546875" customWidth="1"/>
    <col min="11777" max="11777" width="8.109375" customWidth="1"/>
    <col min="11778" max="11778" width="85.109375" customWidth="1"/>
    <col min="11779" max="11779" width="27.88671875" customWidth="1"/>
    <col min="11780" max="11780" width="31.44140625" customWidth="1"/>
    <col min="11781" max="11781" width="28.109375" customWidth="1"/>
    <col min="11782" max="11782" width="31.109375" customWidth="1"/>
    <col min="11783" max="11785" width="16.6640625" customWidth="1"/>
    <col min="11786" max="11786" width="17.5546875" customWidth="1"/>
    <col min="12033" max="12033" width="8.109375" customWidth="1"/>
    <col min="12034" max="12034" width="85.109375" customWidth="1"/>
    <col min="12035" max="12035" width="27.88671875" customWidth="1"/>
    <col min="12036" max="12036" width="31.44140625" customWidth="1"/>
    <col min="12037" max="12037" width="28.109375" customWidth="1"/>
    <col min="12038" max="12038" width="31.109375" customWidth="1"/>
    <col min="12039" max="12041" width="16.6640625" customWidth="1"/>
    <col min="12042" max="12042" width="17.5546875" customWidth="1"/>
    <col min="12289" max="12289" width="8.109375" customWidth="1"/>
    <col min="12290" max="12290" width="85.109375" customWidth="1"/>
    <col min="12291" max="12291" width="27.88671875" customWidth="1"/>
    <col min="12292" max="12292" width="31.44140625" customWidth="1"/>
    <col min="12293" max="12293" width="28.109375" customWidth="1"/>
    <col min="12294" max="12294" width="31.109375" customWidth="1"/>
    <col min="12295" max="12297" width="16.6640625" customWidth="1"/>
    <col min="12298" max="12298" width="17.5546875" customWidth="1"/>
    <col min="12545" max="12545" width="8.109375" customWidth="1"/>
    <col min="12546" max="12546" width="85.109375" customWidth="1"/>
    <col min="12547" max="12547" width="27.88671875" customWidth="1"/>
    <col min="12548" max="12548" width="31.44140625" customWidth="1"/>
    <col min="12549" max="12549" width="28.109375" customWidth="1"/>
    <col min="12550" max="12550" width="31.109375" customWidth="1"/>
    <col min="12551" max="12553" width="16.6640625" customWidth="1"/>
    <col min="12554" max="12554" width="17.5546875" customWidth="1"/>
    <col min="12801" max="12801" width="8.109375" customWidth="1"/>
    <col min="12802" max="12802" width="85.109375" customWidth="1"/>
    <col min="12803" max="12803" width="27.88671875" customWidth="1"/>
    <col min="12804" max="12804" width="31.44140625" customWidth="1"/>
    <col min="12805" max="12805" width="28.109375" customWidth="1"/>
    <col min="12806" max="12806" width="31.109375" customWidth="1"/>
    <col min="12807" max="12809" width="16.6640625" customWidth="1"/>
    <col min="12810" max="12810" width="17.5546875" customWidth="1"/>
    <col min="13057" max="13057" width="8.109375" customWidth="1"/>
    <col min="13058" max="13058" width="85.109375" customWidth="1"/>
    <col min="13059" max="13059" width="27.88671875" customWidth="1"/>
    <col min="13060" max="13060" width="31.44140625" customWidth="1"/>
    <col min="13061" max="13061" width="28.109375" customWidth="1"/>
    <col min="13062" max="13062" width="31.109375" customWidth="1"/>
    <col min="13063" max="13065" width="16.6640625" customWidth="1"/>
    <col min="13066" max="13066" width="17.5546875" customWidth="1"/>
    <col min="13313" max="13313" width="8.109375" customWidth="1"/>
    <col min="13314" max="13314" width="85.109375" customWidth="1"/>
    <col min="13315" max="13315" width="27.88671875" customWidth="1"/>
    <col min="13316" max="13316" width="31.44140625" customWidth="1"/>
    <col min="13317" max="13317" width="28.109375" customWidth="1"/>
    <col min="13318" max="13318" width="31.109375" customWidth="1"/>
    <col min="13319" max="13321" width="16.6640625" customWidth="1"/>
    <col min="13322" max="13322" width="17.5546875" customWidth="1"/>
    <col min="13569" max="13569" width="8.109375" customWidth="1"/>
    <col min="13570" max="13570" width="85.109375" customWidth="1"/>
    <col min="13571" max="13571" width="27.88671875" customWidth="1"/>
    <col min="13572" max="13572" width="31.44140625" customWidth="1"/>
    <col min="13573" max="13573" width="28.109375" customWidth="1"/>
    <col min="13574" max="13574" width="31.109375" customWidth="1"/>
    <col min="13575" max="13577" width="16.6640625" customWidth="1"/>
    <col min="13578" max="13578" width="17.5546875" customWidth="1"/>
    <col min="13825" max="13825" width="8.109375" customWidth="1"/>
    <col min="13826" max="13826" width="85.109375" customWidth="1"/>
    <col min="13827" max="13827" width="27.88671875" customWidth="1"/>
    <col min="13828" max="13828" width="31.44140625" customWidth="1"/>
    <col min="13829" max="13829" width="28.109375" customWidth="1"/>
    <col min="13830" max="13830" width="31.109375" customWidth="1"/>
    <col min="13831" max="13833" width="16.6640625" customWidth="1"/>
    <col min="13834" max="13834" width="17.5546875" customWidth="1"/>
    <col min="14081" max="14081" width="8.109375" customWidth="1"/>
    <col min="14082" max="14082" width="85.109375" customWidth="1"/>
    <col min="14083" max="14083" width="27.88671875" customWidth="1"/>
    <col min="14084" max="14084" width="31.44140625" customWidth="1"/>
    <col min="14085" max="14085" width="28.109375" customWidth="1"/>
    <col min="14086" max="14086" width="31.109375" customWidth="1"/>
    <col min="14087" max="14089" width="16.6640625" customWidth="1"/>
    <col min="14090" max="14090" width="17.5546875" customWidth="1"/>
    <col min="14337" max="14337" width="8.109375" customWidth="1"/>
    <col min="14338" max="14338" width="85.109375" customWidth="1"/>
    <col min="14339" max="14339" width="27.88671875" customWidth="1"/>
    <col min="14340" max="14340" width="31.44140625" customWidth="1"/>
    <col min="14341" max="14341" width="28.109375" customWidth="1"/>
    <col min="14342" max="14342" width="31.109375" customWidth="1"/>
    <col min="14343" max="14345" width="16.6640625" customWidth="1"/>
    <col min="14346" max="14346" width="17.5546875" customWidth="1"/>
    <col min="14593" max="14593" width="8.109375" customWidth="1"/>
    <col min="14594" max="14594" width="85.109375" customWidth="1"/>
    <col min="14595" max="14595" width="27.88671875" customWidth="1"/>
    <col min="14596" max="14596" width="31.44140625" customWidth="1"/>
    <col min="14597" max="14597" width="28.109375" customWidth="1"/>
    <col min="14598" max="14598" width="31.109375" customWidth="1"/>
    <col min="14599" max="14601" width="16.6640625" customWidth="1"/>
    <col min="14602" max="14602" width="17.5546875" customWidth="1"/>
    <col min="14849" max="14849" width="8.109375" customWidth="1"/>
    <col min="14850" max="14850" width="85.109375" customWidth="1"/>
    <col min="14851" max="14851" width="27.88671875" customWidth="1"/>
    <col min="14852" max="14852" width="31.44140625" customWidth="1"/>
    <col min="14853" max="14853" width="28.109375" customWidth="1"/>
    <col min="14854" max="14854" width="31.109375" customWidth="1"/>
    <col min="14855" max="14857" width="16.6640625" customWidth="1"/>
    <col min="14858" max="14858" width="17.5546875" customWidth="1"/>
    <col min="15105" max="15105" width="8.109375" customWidth="1"/>
    <col min="15106" max="15106" width="85.109375" customWidth="1"/>
    <col min="15107" max="15107" width="27.88671875" customWidth="1"/>
    <col min="15108" max="15108" width="31.44140625" customWidth="1"/>
    <col min="15109" max="15109" width="28.109375" customWidth="1"/>
    <col min="15110" max="15110" width="31.109375" customWidth="1"/>
    <col min="15111" max="15113" width="16.6640625" customWidth="1"/>
    <col min="15114" max="15114" width="17.5546875" customWidth="1"/>
    <col min="15361" max="15361" width="8.109375" customWidth="1"/>
    <col min="15362" max="15362" width="85.109375" customWidth="1"/>
    <col min="15363" max="15363" width="27.88671875" customWidth="1"/>
    <col min="15364" max="15364" width="31.44140625" customWidth="1"/>
    <col min="15365" max="15365" width="28.109375" customWidth="1"/>
    <col min="15366" max="15366" width="31.109375" customWidth="1"/>
    <col min="15367" max="15369" width="16.6640625" customWidth="1"/>
    <col min="15370" max="15370" width="17.5546875" customWidth="1"/>
    <col min="15617" max="15617" width="8.109375" customWidth="1"/>
    <col min="15618" max="15618" width="85.109375" customWidth="1"/>
    <col min="15619" max="15619" width="27.88671875" customWidth="1"/>
    <col min="15620" max="15620" width="31.44140625" customWidth="1"/>
    <col min="15621" max="15621" width="28.109375" customWidth="1"/>
    <col min="15622" max="15622" width="31.109375" customWidth="1"/>
    <col min="15623" max="15625" width="16.6640625" customWidth="1"/>
    <col min="15626" max="15626" width="17.5546875" customWidth="1"/>
    <col min="15873" max="15873" width="8.109375" customWidth="1"/>
    <col min="15874" max="15874" width="85.109375" customWidth="1"/>
    <col min="15875" max="15875" width="27.88671875" customWidth="1"/>
    <col min="15876" max="15876" width="31.44140625" customWidth="1"/>
    <col min="15877" max="15877" width="28.109375" customWidth="1"/>
    <col min="15878" max="15878" width="31.109375" customWidth="1"/>
    <col min="15879" max="15881" width="16.6640625" customWidth="1"/>
    <col min="15882" max="15882" width="17.5546875" customWidth="1"/>
    <col min="16129" max="16129" width="8.109375" customWidth="1"/>
    <col min="16130" max="16130" width="85.109375" customWidth="1"/>
    <col min="16131" max="16131" width="27.88671875" customWidth="1"/>
    <col min="16132" max="16132" width="31.44140625" customWidth="1"/>
    <col min="16133" max="16133" width="28.109375" customWidth="1"/>
    <col min="16134" max="16134" width="31.109375" customWidth="1"/>
    <col min="16135" max="16137" width="16.6640625" customWidth="1"/>
    <col min="16138" max="16138" width="17.5546875" customWidth="1"/>
  </cols>
  <sheetData>
    <row r="1" spans="1:9" x14ac:dyDescent="0.3">
      <c r="F1" t="s">
        <v>436</v>
      </c>
    </row>
    <row r="3" spans="1:9" ht="20.399999999999999" customHeight="1" x14ac:dyDescent="0.3">
      <c r="A3" s="1160" t="s">
        <v>588</v>
      </c>
      <c r="B3" s="1160"/>
      <c r="C3" s="1160"/>
      <c r="D3" s="1160"/>
      <c r="E3" s="1160"/>
      <c r="F3" s="1160"/>
    </row>
    <row r="4" spans="1:9" ht="27" customHeight="1" x14ac:dyDescent="0.3">
      <c r="A4" t="s">
        <v>1067</v>
      </c>
    </row>
    <row r="5" spans="1:9" ht="19.5" customHeight="1" x14ac:dyDescent="0.3">
      <c r="A5" t="s">
        <v>458</v>
      </c>
    </row>
    <row r="6" spans="1:9" ht="18" customHeight="1" x14ac:dyDescent="0.3">
      <c r="A6" t="s">
        <v>491</v>
      </c>
    </row>
    <row r="7" spans="1:9" ht="17.25" customHeight="1" x14ac:dyDescent="0.3">
      <c r="A7" t="s">
        <v>281</v>
      </c>
    </row>
    <row r="9" spans="1:9" x14ac:dyDescent="0.3">
      <c r="A9" s="1160" t="s">
        <v>282</v>
      </c>
      <c r="B9" s="1160" t="s">
        <v>297</v>
      </c>
      <c r="C9" s="1160" t="s">
        <v>366</v>
      </c>
      <c r="D9" s="1160"/>
      <c r="E9" s="1160" t="s">
        <v>367</v>
      </c>
      <c r="F9" s="1160"/>
    </row>
    <row r="10" spans="1:9" x14ac:dyDescent="0.3">
      <c r="A10" s="1160"/>
      <c r="B10" s="1160"/>
      <c r="C10" t="s">
        <v>375</v>
      </c>
      <c r="D10" t="s">
        <v>376</v>
      </c>
      <c r="E10" t="s">
        <v>375</v>
      </c>
      <c r="F10" t="s">
        <v>376</v>
      </c>
    </row>
    <row r="11" spans="1:9" ht="21" customHeight="1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ht="21.6" customHeight="1" x14ac:dyDescent="0.3">
      <c r="A12">
        <v>1</v>
      </c>
      <c r="B12" t="s">
        <v>377</v>
      </c>
      <c r="C12" t="s">
        <v>305</v>
      </c>
      <c r="D12">
        <f>SUM(D13:D17)</f>
        <v>0</v>
      </c>
      <c r="E12" t="s">
        <v>305</v>
      </c>
      <c r="F12">
        <f>SUM(F13:F17)</f>
        <v>0</v>
      </c>
    </row>
    <row r="13" spans="1:9" hidden="1" x14ac:dyDescent="0.3">
      <c r="B13" t="s">
        <v>378</v>
      </c>
      <c r="I13">
        <f t="shared" ref="I13:I42" si="0">F13-H13</f>
        <v>0</v>
      </c>
    </row>
    <row r="14" spans="1:9" hidden="1" x14ac:dyDescent="0.3">
      <c r="I14">
        <f t="shared" si="0"/>
        <v>0</v>
      </c>
    </row>
    <row r="15" spans="1:9" hidden="1" x14ac:dyDescent="0.3">
      <c r="I15">
        <f t="shared" si="0"/>
        <v>0</v>
      </c>
    </row>
    <row r="16" spans="1:9" hidden="1" x14ac:dyDescent="0.3">
      <c r="I16">
        <f t="shared" si="0"/>
        <v>0</v>
      </c>
    </row>
    <row r="17" spans="1:9" hidden="1" x14ac:dyDescent="0.3">
      <c r="I17">
        <f t="shared" si="0"/>
        <v>0</v>
      </c>
    </row>
    <row r="18" spans="1:9" ht="21.6" customHeight="1" x14ac:dyDescent="0.3">
      <c r="A18">
        <v>2</v>
      </c>
      <c r="B18" t="s">
        <v>379</v>
      </c>
      <c r="C18" t="s">
        <v>305</v>
      </c>
      <c r="D18">
        <f>SUM(D19:D25)</f>
        <v>0</v>
      </c>
      <c r="E18" t="s">
        <v>305</v>
      </c>
      <c r="F18">
        <f>SUM(F19:F25)</f>
        <v>0</v>
      </c>
    </row>
    <row r="19" spans="1:9" hidden="1" x14ac:dyDescent="0.3">
      <c r="B19" t="s">
        <v>199</v>
      </c>
      <c r="I19">
        <f t="shared" si="0"/>
        <v>0</v>
      </c>
    </row>
    <row r="20" spans="1:9" hidden="1" x14ac:dyDescent="0.3">
      <c r="I20">
        <f t="shared" si="0"/>
        <v>0</v>
      </c>
    </row>
    <row r="21" spans="1:9" hidden="1" x14ac:dyDescent="0.3">
      <c r="I21">
        <f t="shared" si="0"/>
        <v>0</v>
      </c>
    </row>
    <row r="22" spans="1:9" hidden="1" x14ac:dyDescent="0.3">
      <c r="I22">
        <f t="shared" si="0"/>
        <v>0</v>
      </c>
    </row>
    <row r="23" spans="1:9" hidden="1" x14ac:dyDescent="0.3">
      <c r="I23">
        <f t="shared" si="0"/>
        <v>0</v>
      </c>
    </row>
    <row r="24" spans="1:9" hidden="1" x14ac:dyDescent="0.3">
      <c r="I24">
        <f t="shared" si="0"/>
        <v>0</v>
      </c>
    </row>
    <row r="25" spans="1:9" hidden="1" x14ac:dyDescent="0.3">
      <c r="I25">
        <f t="shared" si="0"/>
        <v>0</v>
      </c>
    </row>
    <row r="26" spans="1:9" ht="21.6" customHeight="1" x14ac:dyDescent="0.3">
      <c r="A26">
        <v>3</v>
      </c>
      <c r="B26" t="s">
        <v>380</v>
      </c>
      <c r="C26" t="s">
        <v>305</v>
      </c>
      <c r="D26">
        <f>SUM(D27:D31)</f>
        <v>0</v>
      </c>
      <c r="E26" t="s">
        <v>305</v>
      </c>
      <c r="F26">
        <f>SUM(F27:F32)</f>
        <v>0</v>
      </c>
    </row>
    <row r="27" spans="1:9" hidden="1" x14ac:dyDescent="0.3">
      <c r="B27" t="s">
        <v>199</v>
      </c>
      <c r="I27">
        <f t="shared" si="0"/>
        <v>0</v>
      </c>
    </row>
    <row r="28" spans="1:9" hidden="1" x14ac:dyDescent="0.3">
      <c r="I28">
        <f t="shared" si="0"/>
        <v>0</v>
      </c>
    </row>
    <row r="29" spans="1:9" hidden="1" x14ac:dyDescent="0.3">
      <c r="I29">
        <f t="shared" si="0"/>
        <v>0</v>
      </c>
    </row>
    <row r="30" spans="1:9" hidden="1" x14ac:dyDescent="0.3">
      <c r="I30">
        <f t="shared" si="0"/>
        <v>0</v>
      </c>
    </row>
    <row r="31" spans="1:9" hidden="1" x14ac:dyDescent="0.3">
      <c r="I31">
        <f t="shared" si="0"/>
        <v>0</v>
      </c>
    </row>
    <row r="32" spans="1:9" hidden="1" x14ac:dyDescent="0.3">
      <c r="I32">
        <f t="shared" si="0"/>
        <v>0</v>
      </c>
    </row>
    <row r="33" spans="1:9" ht="21.6" customHeight="1" x14ac:dyDescent="0.3">
      <c r="A33">
        <v>4</v>
      </c>
      <c r="B33" t="s">
        <v>381</v>
      </c>
      <c r="C33" t="s">
        <v>305</v>
      </c>
      <c r="D33">
        <f>SUM(D34:D42)</f>
        <v>0</v>
      </c>
      <c r="E33" t="s">
        <v>305</v>
      </c>
      <c r="F33">
        <f>SUM(F35:F43)</f>
        <v>0</v>
      </c>
    </row>
    <row r="34" spans="1:9" x14ac:dyDescent="0.3">
      <c r="B34" t="s">
        <v>199</v>
      </c>
      <c r="I34">
        <f t="shared" si="0"/>
        <v>0</v>
      </c>
    </row>
    <row r="35" spans="1:9" x14ac:dyDescent="0.3">
      <c r="I35">
        <f t="shared" si="0"/>
        <v>0</v>
      </c>
    </row>
    <row r="36" spans="1:9" x14ac:dyDescent="0.3">
      <c r="I36">
        <f t="shared" si="0"/>
        <v>0</v>
      </c>
    </row>
    <row r="37" spans="1:9" x14ac:dyDescent="0.3">
      <c r="I37">
        <f t="shared" si="0"/>
        <v>0</v>
      </c>
    </row>
    <row r="38" spans="1:9" x14ac:dyDescent="0.3">
      <c r="I38">
        <f t="shared" si="0"/>
        <v>0</v>
      </c>
    </row>
    <row r="39" spans="1:9" x14ac:dyDescent="0.3">
      <c r="I39">
        <f t="shared" si="0"/>
        <v>0</v>
      </c>
    </row>
    <row r="40" spans="1:9" x14ac:dyDescent="0.3">
      <c r="I40">
        <f t="shared" si="0"/>
        <v>0</v>
      </c>
    </row>
    <row r="41" spans="1:9" x14ac:dyDescent="0.3">
      <c r="I41">
        <f t="shared" si="0"/>
        <v>0</v>
      </c>
    </row>
    <row r="42" spans="1:9" x14ac:dyDescent="0.3">
      <c r="I42">
        <f t="shared" si="0"/>
        <v>0</v>
      </c>
    </row>
    <row r="44" spans="1:9" ht="21" customHeight="1" x14ac:dyDescent="0.3">
      <c r="B44" t="s">
        <v>295</v>
      </c>
      <c r="C44" t="s">
        <v>305</v>
      </c>
      <c r="D44">
        <f>D33+D26+D18+D12</f>
        <v>0</v>
      </c>
      <c r="E44" t="s">
        <v>305</v>
      </c>
      <c r="F44">
        <f>F12+F18+F26+F33</f>
        <v>0</v>
      </c>
      <c r="G44" t="s">
        <v>365</v>
      </c>
      <c r="H44">
        <f>H12+H18+H26+H33</f>
        <v>0</v>
      </c>
      <c r="I44">
        <f>SUM(I12:I43)</f>
        <v>0</v>
      </c>
    </row>
    <row r="47" spans="1:9" x14ac:dyDescent="0.3">
      <c r="A47" t="s">
        <v>1068</v>
      </c>
      <c r="F47" t="s">
        <v>1143</v>
      </c>
    </row>
    <row r="48" spans="1:9" x14ac:dyDescent="0.3">
      <c r="D48" t="s">
        <v>131</v>
      </c>
      <c r="F48" t="s">
        <v>132</v>
      </c>
    </row>
    <row r="50" spans="1:6" x14ac:dyDescent="0.3">
      <c r="A50" t="s">
        <v>133</v>
      </c>
      <c r="F50" t="s">
        <v>1144</v>
      </c>
    </row>
    <row r="51" spans="1:6" x14ac:dyDescent="0.3">
      <c r="D51" t="s">
        <v>131</v>
      </c>
      <c r="F51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1">
    <tabColor rgb="FF00FFFF"/>
    <pageSetUpPr fitToPage="1"/>
  </sheetPr>
  <dimension ref="A1:G35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3" width="28.109375" customWidth="1"/>
    <col min="4" max="4" width="31.109375" customWidth="1"/>
    <col min="5" max="5" width="30.33203125" customWidth="1"/>
    <col min="6" max="6" width="20.5546875" customWidth="1"/>
    <col min="7" max="7" width="22.6640625" customWidth="1"/>
    <col min="257" max="257" width="8.109375" customWidth="1"/>
    <col min="258" max="258" width="85.109375" customWidth="1"/>
    <col min="259" max="259" width="28.109375" customWidth="1"/>
    <col min="260" max="260" width="31.109375" customWidth="1"/>
    <col min="261" max="261" width="17.44140625" customWidth="1"/>
    <col min="262" max="262" width="20.5546875" customWidth="1"/>
    <col min="263" max="263" width="22.6640625" customWidth="1"/>
    <col min="513" max="513" width="8.109375" customWidth="1"/>
    <col min="514" max="514" width="85.109375" customWidth="1"/>
    <col min="515" max="515" width="28.109375" customWidth="1"/>
    <col min="516" max="516" width="31.109375" customWidth="1"/>
    <col min="517" max="517" width="17.44140625" customWidth="1"/>
    <col min="518" max="518" width="20.5546875" customWidth="1"/>
    <col min="519" max="519" width="22.6640625" customWidth="1"/>
    <col min="769" max="769" width="8.109375" customWidth="1"/>
    <col min="770" max="770" width="85.109375" customWidth="1"/>
    <col min="771" max="771" width="28.109375" customWidth="1"/>
    <col min="772" max="772" width="31.109375" customWidth="1"/>
    <col min="773" max="773" width="17.44140625" customWidth="1"/>
    <col min="774" max="774" width="20.5546875" customWidth="1"/>
    <col min="775" max="775" width="22.6640625" customWidth="1"/>
    <col min="1025" max="1025" width="8.109375" customWidth="1"/>
    <col min="1026" max="1026" width="85.109375" customWidth="1"/>
    <col min="1027" max="1027" width="28.109375" customWidth="1"/>
    <col min="1028" max="1028" width="31.109375" customWidth="1"/>
    <col min="1029" max="1029" width="17.44140625" customWidth="1"/>
    <col min="1030" max="1030" width="20.5546875" customWidth="1"/>
    <col min="1031" max="1031" width="22.6640625" customWidth="1"/>
    <col min="1281" max="1281" width="8.109375" customWidth="1"/>
    <col min="1282" max="1282" width="85.109375" customWidth="1"/>
    <col min="1283" max="1283" width="28.109375" customWidth="1"/>
    <col min="1284" max="1284" width="31.109375" customWidth="1"/>
    <col min="1285" max="1285" width="17.44140625" customWidth="1"/>
    <col min="1286" max="1286" width="20.5546875" customWidth="1"/>
    <col min="1287" max="1287" width="22.6640625" customWidth="1"/>
    <col min="1537" max="1537" width="8.109375" customWidth="1"/>
    <col min="1538" max="1538" width="85.109375" customWidth="1"/>
    <col min="1539" max="1539" width="28.109375" customWidth="1"/>
    <col min="1540" max="1540" width="31.109375" customWidth="1"/>
    <col min="1541" max="1541" width="17.44140625" customWidth="1"/>
    <col min="1542" max="1542" width="20.5546875" customWidth="1"/>
    <col min="1543" max="1543" width="22.6640625" customWidth="1"/>
    <col min="1793" max="1793" width="8.109375" customWidth="1"/>
    <col min="1794" max="1794" width="85.109375" customWidth="1"/>
    <col min="1795" max="1795" width="28.109375" customWidth="1"/>
    <col min="1796" max="1796" width="31.109375" customWidth="1"/>
    <col min="1797" max="1797" width="17.44140625" customWidth="1"/>
    <col min="1798" max="1798" width="20.5546875" customWidth="1"/>
    <col min="1799" max="1799" width="22.6640625" customWidth="1"/>
    <col min="2049" max="2049" width="8.109375" customWidth="1"/>
    <col min="2050" max="2050" width="85.109375" customWidth="1"/>
    <col min="2051" max="2051" width="28.109375" customWidth="1"/>
    <col min="2052" max="2052" width="31.109375" customWidth="1"/>
    <col min="2053" max="2053" width="17.44140625" customWidth="1"/>
    <col min="2054" max="2054" width="20.5546875" customWidth="1"/>
    <col min="2055" max="2055" width="22.6640625" customWidth="1"/>
    <col min="2305" max="2305" width="8.109375" customWidth="1"/>
    <col min="2306" max="2306" width="85.109375" customWidth="1"/>
    <col min="2307" max="2307" width="28.109375" customWidth="1"/>
    <col min="2308" max="2308" width="31.109375" customWidth="1"/>
    <col min="2309" max="2309" width="17.44140625" customWidth="1"/>
    <col min="2310" max="2310" width="20.5546875" customWidth="1"/>
    <col min="2311" max="2311" width="22.6640625" customWidth="1"/>
    <col min="2561" max="2561" width="8.109375" customWidth="1"/>
    <col min="2562" max="2562" width="85.109375" customWidth="1"/>
    <col min="2563" max="2563" width="28.109375" customWidth="1"/>
    <col min="2564" max="2564" width="31.109375" customWidth="1"/>
    <col min="2565" max="2565" width="17.44140625" customWidth="1"/>
    <col min="2566" max="2566" width="20.5546875" customWidth="1"/>
    <col min="2567" max="2567" width="22.6640625" customWidth="1"/>
    <col min="2817" max="2817" width="8.109375" customWidth="1"/>
    <col min="2818" max="2818" width="85.109375" customWidth="1"/>
    <col min="2819" max="2819" width="28.109375" customWidth="1"/>
    <col min="2820" max="2820" width="31.109375" customWidth="1"/>
    <col min="2821" max="2821" width="17.44140625" customWidth="1"/>
    <col min="2822" max="2822" width="20.5546875" customWidth="1"/>
    <col min="2823" max="2823" width="22.6640625" customWidth="1"/>
    <col min="3073" max="3073" width="8.109375" customWidth="1"/>
    <col min="3074" max="3074" width="85.109375" customWidth="1"/>
    <col min="3075" max="3075" width="28.109375" customWidth="1"/>
    <col min="3076" max="3076" width="31.109375" customWidth="1"/>
    <col min="3077" max="3077" width="17.44140625" customWidth="1"/>
    <col min="3078" max="3078" width="20.5546875" customWidth="1"/>
    <col min="3079" max="3079" width="22.6640625" customWidth="1"/>
    <col min="3329" max="3329" width="8.109375" customWidth="1"/>
    <col min="3330" max="3330" width="85.109375" customWidth="1"/>
    <col min="3331" max="3331" width="28.109375" customWidth="1"/>
    <col min="3332" max="3332" width="31.109375" customWidth="1"/>
    <col min="3333" max="3333" width="17.44140625" customWidth="1"/>
    <col min="3334" max="3334" width="20.5546875" customWidth="1"/>
    <col min="3335" max="3335" width="22.6640625" customWidth="1"/>
    <col min="3585" max="3585" width="8.109375" customWidth="1"/>
    <col min="3586" max="3586" width="85.109375" customWidth="1"/>
    <col min="3587" max="3587" width="28.109375" customWidth="1"/>
    <col min="3588" max="3588" width="31.109375" customWidth="1"/>
    <col min="3589" max="3589" width="17.44140625" customWidth="1"/>
    <col min="3590" max="3590" width="20.5546875" customWidth="1"/>
    <col min="3591" max="3591" width="22.6640625" customWidth="1"/>
    <col min="3841" max="3841" width="8.109375" customWidth="1"/>
    <col min="3842" max="3842" width="85.109375" customWidth="1"/>
    <col min="3843" max="3843" width="28.109375" customWidth="1"/>
    <col min="3844" max="3844" width="31.109375" customWidth="1"/>
    <col min="3845" max="3845" width="17.44140625" customWidth="1"/>
    <col min="3846" max="3846" width="20.5546875" customWidth="1"/>
    <col min="3847" max="3847" width="22.6640625" customWidth="1"/>
    <col min="4097" max="4097" width="8.109375" customWidth="1"/>
    <col min="4098" max="4098" width="85.109375" customWidth="1"/>
    <col min="4099" max="4099" width="28.109375" customWidth="1"/>
    <col min="4100" max="4100" width="31.109375" customWidth="1"/>
    <col min="4101" max="4101" width="17.44140625" customWidth="1"/>
    <col min="4102" max="4102" width="20.5546875" customWidth="1"/>
    <col min="4103" max="4103" width="22.6640625" customWidth="1"/>
    <col min="4353" max="4353" width="8.109375" customWidth="1"/>
    <col min="4354" max="4354" width="85.109375" customWidth="1"/>
    <col min="4355" max="4355" width="28.109375" customWidth="1"/>
    <col min="4356" max="4356" width="31.109375" customWidth="1"/>
    <col min="4357" max="4357" width="17.44140625" customWidth="1"/>
    <col min="4358" max="4358" width="20.5546875" customWidth="1"/>
    <col min="4359" max="4359" width="22.6640625" customWidth="1"/>
    <col min="4609" max="4609" width="8.109375" customWidth="1"/>
    <col min="4610" max="4610" width="85.109375" customWidth="1"/>
    <col min="4611" max="4611" width="28.109375" customWidth="1"/>
    <col min="4612" max="4612" width="31.109375" customWidth="1"/>
    <col min="4613" max="4613" width="17.44140625" customWidth="1"/>
    <col min="4614" max="4614" width="20.5546875" customWidth="1"/>
    <col min="4615" max="4615" width="22.6640625" customWidth="1"/>
    <col min="4865" max="4865" width="8.109375" customWidth="1"/>
    <col min="4866" max="4866" width="85.109375" customWidth="1"/>
    <col min="4867" max="4867" width="28.109375" customWidth="1"/>
    <col min="4868" max="4868" width="31.109375" customWidth="1"/>
    <col min="4869" max="4869" width="17.44140625" customWidth="1"/>
    <col min="4870" max="4870" width="20.5546875" customWidth="1"/>
    <col min="4871" max="4871" width="22.6640625" customWidth="1"/>
    <col min="5121" max="5121" width="8.109375" customWidth="1"/>
    <col min="5122" max="5122" width="85.109375" customWidth="1"/>
    <col min="5123" max="5123" width="28.109375" customWidth="1"/>
    <col min="5124" max="5124" width="31.109375" customWidth="1"/>
    <col min="5125" max="5125" width="17.44140625" customWidth="1"/>
    <col min="5126" max="5126" width="20.5546875" customWidth="1"/>
    <col min="5127" max="5127" width="22.6640625" customWidth="1"/>
    <col min="5377" max="5377" width="8.109375" customWidth="1"/>
    <col min="5378" max="5378" width="85.109375" customWidth="1"/>
    <col min="5379" max="5379" width="28.109375" customWidth="1"/>
    <col min="5380" max="5380" width="31.109375" customWidth="1"/>
    <col min="5381" max="5381" width="17.44140625" customWidth="1"/>
    <col min="5382" max="5382" width="20.5546875" customWidth="1"/>
    <col min="5383" max="5383" width="22.6640625" customWidth="1"/>
    <col min="5633" max="5633" width="8.109375" customWidth="1"/>
    <col min="5634" max="5634" width="85.109375" customWidth="1"/>
    <col min="5635" max="5635" width="28.109375" customWidth="1"/>
    <col min="5636" max="5636" width="31.109375" customWidth="1"/>
    <col min="5637" max="5637" width="17.44140625" customWidth="1"/>
    <col min="5638" max="5638" width="20.5546875" customWidth="1"/>
    <col min="5639" max="5639" width="22.6640625" customWidth="1"/>
    <col min="5889" max="5889" width="8.109375" customWidth="1"/>
    <col min="5890" max="5890" width="85.109375" customWidth="1"/>
    <col min="5891" max="5891" width="28.109375" customWidth="1"/>
    <col min="5892" max="5892" width="31.109375" customWidth="1"/>
    <col min="5893" max="5893" width="17.44140625" customWidth="1"/>
    <col min="5894" max="5894" width="20.5546875" customWidth="1"/>
    <col min="5895" max="5895" width="22.6640625" customWidth="1"/>
    <col min="6145" max="6145" width="8.109375" customWidth="1"/>
    <col min="6146" max="6146" width="85.109375" customWidth="1"/>
    <col min="6147" max="6147" width="28.109375" customWidth="1"/>
    <col min="6148" max="6148" width="31.109375" customWidth="1"/>
    <col min="6149" max="6149" width="17.44140625" customWidth="1"/>
    <col min="6150" max="6150" width="20.5546875" customWidth="1"/>
    <col min="6151" max="6151" width="22.6640625" customWidth="1"/>
    <col min="6401" max="6401" width="8.109375" customWidth="1"/>
    <col min="6402" max="6402" width="85.109375" customWidth="1"/>
    <col min="6403" max="6403" width="28.109375" customWidth="1"/>
    <col min="6404" max="6404" width="31.109375" customWidth="1"/>
    <col min="6405" max="6405" width="17.44140625" customWidth="1"/>
    <col min="6406" max="6406" width="20.5546875" customWidth="1"/>
    <col min="6407" max="6407" width="22.6640625" customWidth="1"/>
    <col min="6657" max="6657" width="8.109375" customWidth="1"/>
    <col min="6658" max="6658" width="85.109375" customWidth="1"/>
    <col min="6659" max="6659" width="28.109375" customWidth="1"/>
    <col min="6660" max="6660" width="31.109375" customWidth="1"/>
    <col min="6661" max="6661" width="17.44140625" customWidth="1"/>
    <col min="6662" max="6662" width="20.5546875" customWidth="1"/>
    <col min="6663" max="6663" width="22.6640625" customWidth="1"/>
    <col min="6913" max="6913" width="8.109375" customWidth="1"/>
    <col min="6914" max="6914" width="85.109375" customWidth="1"/>
    <col min="6915" max="6915" width="28.109375" customWidth="1"/>
    <col min="6916" max="6916" width="31.109375" customWidth="1"/>
    <col min="6917" max="6917" width="17.44140625" customWidth="1"/>
    <col min="6918" max="6918" width="20.5546875" customWidth="1"/>
    <col min="6919" max="6919" width="22.6640625" customWidth="1"/>
    <col min="7169" max="7169" width="8.109375" customWidth="1"/>
    <col min="7170" max="7170" width="85.109375" customWidth="1"/>
    <col min="7171" max="7171" width="28.109375" customWidth="1"/>
    <col min="7172" max="7172" width="31.109375" customWidth="1"/>
    <col min="7173" max="7173" width="17.44140625" customWidth="1"/>
    <col min="7174" max="7174" width="20.5546875" customWidth="1"/>
    <col min="7175" max="7175" width="22.6640625" customWidth="1"/>
    <col min="7425" max="7425" width="8.109375" customWidth="1"/>
    <col min="7426" max="7426" width="85.109375" customWidth="1"/>
    <col min="7427" max="7427" width="28.109375" customWidth="1"/>
    <col min="7428" max="7428" width="31.109375" customWidth="1"/>
    <col min="7429" max="7429" width="17.44140625" customWidth="1"/>
    <col min="7430" max="7430" width="20.5546875" customWidth="1"/>
    <col min="7431" max="7431" width="22.6640625" customWidth="1"/>
    <col min="7681" max="7681" width="8.109375" customWidth="1"/>
    <col min="7682" max="7682" width="85.109375" customWidth="1"/>
    <col min="7683" max="7683" width="28.109375" customWidth="1"/>
    <col min="7684" max="7684" width="31.109375" customWidth="1"/>
    <col min="7685" max="7685" width="17.44140625" customWidth="1"/>
    <col min="7686" max="7686" width="20.5546875" customWidth="1"/>
    <col min="7687" max="7687" width="22.6640625" customWidth="1"/>
    <col min="7937" max="7937" width="8.109375" customWidth="1"/>
    <col min="7938" max="7938" width="85.109375" customWidth="1"/>
    <col min="7939" max="7939" width="28.109375" customWidth="1"/>
    <col min="7940" max="7940" width="31.109375" customWidth="1"/>
    <col min="7941" max="7941" width="17.44140625" customWidth="1"/>
    <col min="7942" max="7942" width="20.5546875" customWidth="1"/>
    <col min="7943" max="7943" width="22.6640625" customWidth="1"/>
    <col min="8193" max="8193" width="8.109375" customWidth="1"/>
    <col min="8194" max="8194" width="85.109375" customWidth="1"/>
    <col min="8195" max="8195" width="28.109375" customWidth="1"/>
    <col min="8196" max="8196" width="31.109375" customWidth="1"/>
    <col min="8197" max="8197" width="17.44140625" customWidth="1"/>
    <col min="8198" max="8198" width="20.5546875" customWidth="1"/>
    <col min="8199" max="8199" width="22.6640625" customWidth="1"/>
    <col min="8449" max="8449" width="8.109375" customWidth="1"/>
    <col min="8450" max="8450" width="85.109375" customWidth="1"/>
    <col min="8451" max="8451" width="28.109375" customWidth="1"/>
    <col min="8452" max="8452" width="31.109375" customWidth="1"/>
    <col min="8453" max="8453" width="17.44140625" customWidth="1"/>
    <col min="8454" max="8454" width="20.5546875" customWidth="1"/>
    <col min="8455" max="8455" width="22.6640625" customWidth="1"/>
    <col min="8705" max="8705" width="8.109375" customWidth="1"/>
    <col min="8706" max="8706" width="85.109375" customWidth="1"/>
    <col min="8707" max="8707" width="28.109375" customWidth="1"/>
    <col min="8708" max="8708" width="31.109375" customWidth="1"/>
    <col min="8709" max="8709" width="17.44140625" customWidth="1"/>
    <col min="8710" max="8710" width="20.5546875" customWidth="1"/>
    <col min="8711" max="8711" width="22.6640625" customWidth="1"/>
    <col min="8961" max="8961" width="8.109375" customWidth="1"/>
    <col min="8962" max="8962" width="85.109375" customWidth="1"/>
    <col min="8963" max="8963" width="28.109375" customWidth="1"/>
    <col min="8964" max="8964" width="31.109375" customWidth="1"/>
    <col min="8965" max="8965" width="17.44140625" customWidth="1"/>
    <col min="8966" max="8966" width="20.5546875" customWidth="1"/>
    <col min="8967" max="8967" width="22.6640625" customWidth="1"/>
    <col min="9217" max="9217" width="8.109375" customWidth="1"/>
    <col min="9218" max="9218" width="85.109375" customWidth="1"/>
    <col min="9219" max="9219" width="28.109375" customWidth="1"/>
    <col min="9220" max="9220" width="31.109375" customWidth="1"/>
    <col min="9221" max="9221" width="17.44140625" customWidth="1"/>
    <col min="9222" max="9222" width="20.5546875" customWidth="1"/>
    <col min="9223" max="9223" width="22.6640625" customWidth="1"/>
    <col min="9473" max="9473" width="8.109375" customWidth="1"/>
    <col min="9474" max="9474" width="85.109375" customWidth="1"/>
    <col min="9475" max="9475" width="28.109375" customWidth="1"/>
    <col min="9476" max="9476" width="31.109375" customWidth="1"/>
    <col min="9477" max="9477" width="17.44140625" customWidth="1"/>
    <col min="9478" max="9478" width="20.5546875" customWidth="1"/>
    <col min="9479" max="9479" width="22.6640625" customWidth="1"/>
    <col min="9729" max="9729" width="8.109375" customWidth="1"/>
    <col min="9730" max="9730" width="85.109375" customWidth="1"/>
    <col min="9731" max="9731" width="28.109375" customWidth="1"/>
    <col min="9732" max="9732" width="31.109375" customWidth="1"/>
    <col min="9733" max="9733" width="17.44140625" customWidth="1"/>
    <col min="9734" max="9734" width="20.5546875" customWidth="1"/>
    <col min="9735" max="9735" width="22.6640625" customWidth="1"/>
    <col min="9985" max="9985" width="8.109375" customWidth="1"/>
    <col min="9986" max="9986" width="85.109375" customWidth="1"/>
    <col min="9987" max="9987" width="28.109375" customWidth="1"/>
    <col min="9988" max="9988" width="31.109375" customWidth="1"/>
    <col min="9989" max="9989" width="17.44140625" customWidth="1"/>
    <col min="9990" max="9990" width="20.5546875" customWidth="1"/>
    <col min="9991" max="9991" width="22.6640625" customWidth="1"/>
    <col min="10241" max="10241" width="8.109375" customWidth="1"/>
    <col min="10242" max="10242" width="85.109375" customWidth="1"/>
    <col min="10243" max="10243" width="28.109375" customWidth="1"/>
    <col min="10244" max="10244" width="31.109375" customWidth="1"/>
    <col min="10245" max="10245" width="17.44140625" customWidth="1"/>
    <col min="10246" max="10246" width="20.5546875" customWidth="1"/>
    <col min="10247" max="10247" width="22.6640625" customWidth="1"/>
    <col min="10497" max="10497" width="8.109375" customWidth="1"/>
    <col min="10498" max="10498" width="85.109375" customWidth="1"/>
    <col min="10499" max="10499" width="28.109375" customWidth="1"/>
    <col min="10500" max="10500" width="31.109375" customWidth="1"/>
    <col min="10501" max="10501" width="17.44140625" customWidth="1"/>
    <col min="10502" max="10502" width="20.5546875" customWidth="1"/>
    <col min="10503" max="10503" width="22.6640625" customWidth="1"/>
    <col min="10753" max="10753" width="8.109375" customWidth="1"/>
    <col min="10754" max="10754" width="85.109375" customWidth="1"/>
    <col min="10755" max="10755" width="28.109375" customWidth="1"/>
    <col min="10756" max="10756" width="31.109375" customWidth="1"/>
    <col min="10757" max="10757" width="17.44140625" customWidth="1"/>
    <col min="10758" max="10758" width="20.5546875" customWidth="1"/>
    <col min="10759" max="10759" width="22.6640625" customWidth="1"/>
    <col min="11009" max="11009" width="8.109375" customWidth="1"/>
    <col min="11010" max="11010" width="85.109375" customWidth="1"/>
    <col min="11011" max="11011" width="28.109375" customWidth="1"/>
    <col min="11012" max="11012" width="31.109375" customWidth="1"/>
    <col min="11013" max="11013" width="17.44140625" customWidth="1"/>
    <col min="11014" max="11014" width="20.5546875" customWidth="1"/>
    <col min="11015" max="11015" width="22.6640625" customWidth="1"/>
    <col min="11265" max="11265" width="8.109375" customWidth="1"/>
    <col min="11266" max="11266" width="85.109375" customWidth="1"/>
    <col min="11267" max="11267" width="28.109375" customWidth="1"/>
    <col min="11268" max="11268" width="31.109375" customWidth="1"/>
    <col min="11269" max="11269" width="17.44140625" customWidth="1"/>
    <col min="11270" max="11270" width="20.5546875" customWidth="1"/>
    <col min="11271" max="11271" width="22.6640625" customWidth="1"/>
    <col min="11521" max="11521" width="8.109375" customWidth="1"/>
    <col min="11522" max="11522" width="85.109375" customWidth="1"/>
    <col min="11523" max="11523" width="28.109375" customWidth="1"/>
    <col min="11524" max="11524" width="31.109375" customWidth="1"/>
    <col min="11525" max="11525" width="17.44140625" customWidth="1"/>
    <col min="11526" max="11526" width="20.5546875" customWidth="1"/>
    <col min="11527" max="11527" width="22.6640625" customWidth="1"/>
    <col min="11777" max="11777" width="8.109375" customWidth="1"/>
    <col min="11778" max="11778" width="85.109375" customWidth="1"/>
    <col min="11779" max="11779" width="28.109375" customWidth="1"/>
    <col min="11780" max="11780" width="31.109375" customWidth="1"/>
    <col min="11781" max="11781" width="17.44140625" customWidth="1"/>
    <col min="11782" max="11782" width="20.5546875" customWidth="1"/>
    <col min="11783" max="11783" width="22.6640625" customWidth="1"/>
    <col min="12033" max="12033" width="8.109375" customWidth="1"/>
    <col min="12034" max="12034" width="85.109375" customWidth="1"/>
    <col min="12035" max="12035" width="28.109375" customWidth="1"/>
    <col min="12036" max="12036" width="31.109375" customWidth="1"/>
    <col min="12037" max="12037" width="17.44140625" customWidth="1"/>
    <col min="12038" max="12038" width="20.5546875" customWidth="1"/>
    <col min="12039" max="12039" width="22.6640625" customWidth="1"/>
    <col min="12289" max="12289" width="8.109375" customWidth="1"/>
    <col min="12290" max="12290" width="85.109375" customWidth="1"/>
    <col min="12291" max="12291" width="28.109375" customWidth="1"/>
    <col min="12292" max="12292" width="31.109375" customWidth="1"/>
    <col min="12293" max="12293" width="17.44140625" customWidth="1"/>
    <col min="12294" max="12294" width="20.5546875" customWidth="1"/>
    <col min="12295" max="12295" width="22.6640625" customWidth="1"/>
    <col min="12545" max="12545" width="8.109375" customWidth="1"/>
    <col min="12546" max="12546" width="85.109375" customWidth="1"/>
    <col min="12547" max="12547" width="28.109375" customWidth="1"/>
    <col min="12548" max="12548" width="31.109375" customWidth="1"/>
    <col min="12549" max="12549" width="17.44140625" customWidth="1"/>
    <col min="12550" max="12550" width="20.5546875" customWidth="1"/>
    <col min="12551" max="12551" width="22.6640625" customWidth="1"/>
    <col min="12801" max="12801" width="8.109375" customWidth="1"/>
    <col min="12802" max="12802" width="85.109375" customWidth="1"/>
    <col min="12803" max="12803" width="28.109375" customWidth="1"/>
    <col min="12804" max="12804" width="31.109375" customWidth="1"/>
    <col min="12805" max="12805" width="17.44140625" customWidth="1"/>
    <col min="12806" max="12806" width="20.5546875" customWidth="1"/>
    <col min="12807" max="12807" width="22.6640625" customWidth="1"/>
    <col min="13057" max="13057" width="8.109375" customWidth="1"/>
    <col min="13058" max="13058" width="85.109375" customWidth="1"/>
    <col min="13059" max="13059" width="28.109375" customWidth="1"/>
    <col min="13060" max="13060" width="31.109375" customWidth="1"/>
    <col min="13061" max="13061" width="17.44140625" customWidth="1"/>
    <col min="13062" max="13062" width="20.5546875" customWidth="1"/>
    <col min="13063" max="13063" width="22.6640625" customWidth="1"/>
    <col min="13313" max="13313" width="8.109375" customWidth="1"/>
    <col min="13314" max="13314" width="85.109375" customWidth="1"/>
    <col min="13315" max="13315" width="28.109375" customWidth="1"/>
    <col min="13316" max="13316" width="31.109375" customWidth="1"/>
    <col min="13317" max="13317" width="17.44140625" customWidth="1"/>
    <col min="13318" max="13318" width="20.5546875" customWidth="1"/>
    <col min="13319" max="13319" width="22.6640625" customWidth="1"/>
    <col min="13569" max="13569" width="8.109375" customWidth="1"/>
    <col min="13570" max="13570" width="85.109375" customWidth="1"/>
    <col min="13571" max="13571" width="28.109375" customWidth="1"/>
    <col min="13572" max="13572" width="31.109375" customWidth="1"/>
    <col min="13573" max="13573" width="17.44140625" customWidth="1"/>
    <col min="13574" max="13574" width="20.5546875" customWidth="1"/>
    <col min="13575" max="13575" width="22.6640625" customWidth="1"/>
    <col min="13825" max="13825" width="8.109375" customWidth="1"/>
    <col min="13826" max="13826" width="85.109375" customWidth="1"/>
    <col min="13827" max="13827" width="28.109375" customWidth="1"/>
    <col min="13828" max="13828" width="31.109375" customWidth="1"/>
    <col min="13829" max="13829" width="17.44140625" customWidth="1"/>
    <col min="13830" max="13830" width="20.5546875" customWidth="1"/>
    <col min="13831" max="13831" width="22.6640625" customWidth="1"/>
    <col min="14081" max="14081" width="8.109375" customWidth="1"/>
    <col min="14082" max="14082" width="85.109375" customWidth="1"/>
    <col min="14083" max="14083" width="28.109375" customWidth="1"/>
    <col min="14084" max="14084" width="31.109375" customWidth="1"/>
    <col min="14085" max="14085" width="17.44140625" customWidth="1"/>
    <col min="14086" max="14086" width="20.5546875" customWidth="1"/>
    <col min="14087" max="14087" width="22.6640625" customWidth="1"/>
    <col min="14337" max="14337" width="8.109375" customWidth="1"/>
    <col min="14338" max="14338" width="85.109375" customWidth="1"/>
    <col min="14339" max="14339" width="28.109375" customWidth="1"/>
    <col min="14340" max="14340" width="31.109375" customWidth="1"/>
    <col min="14341" max="14341" width="17.44140625" customWidth="1"/>
    <col min="14342" max="14342" width="20.5546875" customWidth="1"/>
    <col min="14343" max="14343" width="22.6640625" customWidth="1"/>
    <col min="14593" max="14593" width="8.109375" customWidth="1"/>
    <col min="14594" max="14594" width="85.109375" customWidth="1"/>
    <col min="14595" max="14595" width="28.109375" customWidth="1"/>
    <col min="14596" max="14596" width="31.109375" customWidth="1"/>
    <col min="14597" max="14597" width="17.44140625" customWidth="1"/>
    <col min="14598" max="14598" width="20.5546875" customWidth="1"/>
    <col min="14599" max="14599" width="22.6640625" customWidth="1"/>
    <col min="14849" max="14849" width="8.109375" customWidth="1"/>
    <col min="14850" max="14850" width="85.109375" customWidth="1"/>
    <col min="14851" max="14851" width="28.109375" customWidth="1"/>
    <col min="14852" max="14852" width="31.109375" customWidth="1"/>
    <col min="14853" max="14853" width="17.44140625" customWidth="1"/>
    <col min="14854" max="14854" width="20.5546875" customWidth="1"/>
    <col min="14855" max="14855" width="22.6640625" customWidth="1"/>
    <col min="15105" max="15105" width="8.109375" customWidth="1"/>
    <col min="15106" max="15106" width="85.109375" customWidth="1"/>
    <col min="15107" max="15107" width="28.109375" customWidth="1"/>
    <col min="15108" max="15108" width="31.109375" customWidth="1"/>
    <col min="15109" max="15109" width="17.44140625" customWidth="1"/>
    <col min="15110" max="15110" width="20.5546875" customWidth="1"/>
    <col min="15111" max="15111" width="22.6640625" customWidth="1"/>
    <col min="15361" max="15361" width="8.109375" customWidth="1"/>
    <col min="15362" max="15362" width="85.109375" customWidth="1"/>
    <col min="15363" max="15363" width="28.109375" customWidth="1"/>
    <col min="15364" max="15364" width="31.109375" customWidth="1"/>
    <col min="15365" max="15365" width="17.44140625" customWidth="1"/>
    <col min="15366" max="15366" width="20.5546875" customWidth="1"/>
    <col min="15367" max="15367" width="22.6640625" customWidth="1"/>
    <col min="15617" max="15617" width="8.109375" customWidth="1"/>
    <col min="15618" max="15618" width="85.109375" customWidth="1"/>
    <col min="15619" max="15619" width="28.109375" customWidth="1"/>
    <col min="15620" max="15620" width="31.109375" customWidth="1"/>
    <col min="15621" max="15621" width="17.44140625" customWidth="1"/>
    <col min="15622" max="15622" width="20.5546875" customWidth="1"/>
    <col min="15623" max="15623" width="22.6640625" customWidth="1"/>
    <col min="15873" max="15873" width="8.109375" customWidth="1"/>
    <col min="15874" max="15874" width="85.109375" customWidth="1"/>
    <col min="15875" max="15875" width="28.109375" customWidth="1"/>
    <col min="15876" max="15876" width="31.109375" customWidth="1"/>
    <col min="15877" max="15877" width="17.44140625" customWidth="1"/>
    <col min="15878" max="15878" width="20.5546875" customWidth="1"/>
    <col min="15879" max="15879" width="22.6640625" customWidth="1"/>
    <col min="16129" max="16129" width="8.109375" customWidth="1"/>
    <col min="16130" max="16130" width="85.109375" customWidth="1"/>
    <col min="16131" max="16131" width="28.109375" customWidth="1"/>
    <col min="16132" max="16132" width="31.109375" customWidth="1"/>
    <col min="16133" max="16133" width="17.44140625" customWidth="1"/>
    <col min="16134" max="16134" width="20.5546875" customWidth="1"/>
    <col min="16135" max="16135" width="22.6640625" customWidth="1"/>
  </cols>
  <sheetData>
    <row r="1" spans="1:7" x14ac:dyDescent="0.3">
      <c r="D1" t="s">
        <v>438</v>
      </c>
    </row>
    <row r="3" spans="1:7" ht="20.399999999999999" customHeight="1" x14ac:dyDescent="0.3">
      <c r="A3" s="1160" t="s">
        <v>695</v>
      </c>
      <c r="B3" s="1160"/>
      <c r="C3" s="1160"/>
      <c r="D3" s="1160"/>
    </row>
    <row r="4" spans="1:7" ht="27" customHeight="1" x14ac:dyDescent="0.3">
      <c r="A4" t="s">
        <v>1067</v>
      </c>
    </row>
    <row r="5" spans="1:7" ht="19.5" customHeight="1" x14ac:dyDescent="0.3">
      <c r="A5" t="s">
        <v>382</v>
      </c>
    </row>
    <row r="6" spans="1:7" ht="18" customHeight="1" x14ac:dyDescent="0.3">
      <c r="A6" t="s">
        <v>491</v>
      </c>
    </row>
    <row r="7" spans="1:7" ht="17.25" customHeight="1" x14ac:dyDescent="0.3">
      <c r="A7" t="s">
        <v>281</v>
      </c>
    </row>
    <row r="9" spans="1:7" ht="18.75" customHeight="1" x14ac:dyDescent="0.3">
      <c r="A9" s="1160" t="s">
        <v>282</v>
      </c>
      <c r="B9" s="1160" t="s">
        <v>297</v>
      </c>
      <c r="C9" s="1160" t="s">
        <v>375</v>
      </c>
      <c r="D9" s="1160" t="s">
        <v>376</v>
      </c>
    </row>
    <row r="10" spans="1:7" ht="37.5" customHeight="1" x14ac:dyDescent="0.3">
      <c r="A10" s="1160"/>
      <c r="B10" s="1160"/>
      <c r="C10" s="1160"/>
      <c r="D10" s="1160"/>
    </row>
    <row r="11" spans="1:7" x14ac:dyDescent="0.3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303</v>
      </c>
    </row>
    <row r="12" spans="1:7" x14ac:dyDescent="0.3">
      <c r="A12">
        <v>1</v>
      </c>
      <c r="G12">
        <f>D12-F12</f>
        <v>0</v>
      </c>
    </row>
    <row r="13" spans="1:7" x14ac:dyDescent="0.3">
      <c r="G13">
        <f t="shared" ref="G13:G27" si="0">D13-F13</f>
        <v>0</v>
      </c>
    </row>
    <row r="14" spans="1:7" x14ac:dyDescent="0.3">
      <c r="G14">
        <f t="shared" si="0"/>
        <v>0</v>
      </c>
    </row>
    <row r="15" spans="1:7" x14ac:dyDescent="0.3">
      <c r="G15">
        <f t="shared" si="0"/>
        <v>0</v>
      </c>
    </row>
    <row r="16" spans="1:7" x14ac:dyDescent="0.3">
      <c r="G16">
        <f t="shared" si="0"/>
        <v>0</v>
      </c>
    </row>
    <row r="17" spans="1:7" x14ac:dyDescent="0.3">
      <c r="G17">
        <f t="shared" si="0"/>
        <v>0</v>
      </c>
    </row>
    <row r="18" spans="1:7" x14ac:dyDescent="0.3">
      <c r="G18">
        <f t="shared" si="0"/>
        <v>0</v>
      </c>
    </row>
    <row r="19" spans="1:7" x14ac:dyDescent="0.3">
      <c r="G19">
        <f t="shared" si="0"/>
        <v>0</v>
      </c>
    </row>
    <row r="20" spans="1:7" x14ac:dyDescent="0.3">
      <c r="G20">
        <f t="shared" si="0"/>
        <v>0</v>
      </c>
    </row>
    <row r="21" spans="1:7" x14ac:dyDescent="0.3">
      <c r="G21">
        <f t="shared" si="0"/>
        <v>0</v>
      </c>
    </row>
    <row r="22" spans="1:7" x14ac:dyDescent="0.3">
      <c r="G22">
        <f t="shared" si="0"/>
        <v>0</v>
      </c>
    </row>
    <row r="23" spans="1:7" x14ac:dyDescent="0.3">
      <c r="G23">
        <f t="shared" si="0"/>
        <v>0</v>
      </c>
    </row>
    <row r="24" spans="1:7" x14ac:dyDescent="0.3">
      <c r="G24">
        <f t="shared" si="0"/>
        <v>0</v>
      </c>
    </row>
    <row r="25" spans="1:7" x14ac:dyDescent="0.3">
      <c r="G25">
        <f t="shared" si="0"/>
        <v>0</v>
      </c>
    </row>
    <row r="26" spans="1:7" x14ac:dyDescent="0.3">
      <c r="G26">
        <f t="shared" si="0"/>
        <v>0</v>
      </c>
    </row>
    <row r="27" spans="1:7" x14ac:dyDescent="0.3">
      <c r="G27">
        <f t="shared" si="0"/>
        <v>0</v>
      </c>
    </row>
    <row r="29" spans="1:7" ht="21" customHeight="1" x14ac:dyDescent="0.3">
      <c r="B29" t="s">
        <v>295</v>
      </c>
      <c r="C29" t="s">
        <v>305</v>
      </c>
      <c r="D29">
        <f>SUM(D12:D28)</f>
        <v>0</v>
      </c>
      <c r="E29" t="s">
        <v>365</v>
      </c>
      <c r="F29">
        <f>SUM(F12)</f>
        <v>0</v>
      </c>
      <c r="G29">
        <f>SUM(G12)</f>
        <v>0</v>
      </c>
    </row>
    <row r="30" spans="1:7" ht="21" customHeight="1" x14ac:dyDescent="0.3"/>
    <row r="31" spans="1:7" ht="18" customHeight="1" x14ac:dyDescent="0.3">
      <c r="A31" t="s">
        <v>1068</v>
      </c>
      <c r="D31" t="s">
        <v>1143</v>
      </c>
    </row>
    <row r="32" spans="1:7" x14ac:dyDescent="0.3">
      <c r="C32" t="s">
        <v>131</v>
      </c>
      <c r="D32" t="s">
        <v>132</v>
      </c>
    </row>
    <row r="34" spans="1:4" x14ac:dyDescent="0.3">
      <c r="A34" t="s">
        <v>133</v>
      </c>
      <c r="D34" t="s">
        <v>1144</v>
      </c>
    </row>
    <row r="35" spans="1:4" x14ac:dyDescent="0.3">
      <c r="C35" t="s">
        <v>131</v>
      </c>
      <c r="D35" t="s">
        <v>132</v>
      </c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2">
    <tabColor rgb="FF00FFFF"/>
    <pageSetUpPr fitToPage="1"/>
  </sheetPr>
  <dimension ref="A1:H65"/>
  <sheetViews>
    <sheetView view="pageBreakPreview" zoomScale="90" zoomScaleNormal="75" zoomScaleSheetLayoutView="9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4.5546875" customWidth="1"/>
    <col min="7" max="8" width="20" customWidth="1"/>
    <col min="9" max="9" width="13.33203125" customWidth="1"/>
    <col min="257" max="257" width="7" customWidth="1"/>
    <col min="258" max="258" width="68" customWidth="1"/>
    <col min="259" max="259" width="20.33203125" customWidth="1"/>
    <col min="260" max="260" width="25.109375" customWidth="1"/>
    <col min="261" max="261" width="30.6640625" customWidth="1"/>
    <col min="262" max="264" width="16" customWidth="1"/>
    <col min="265" max="265" width="13.33203125" customWidth="1"/>
    <col min="513" max="513" width="7" customWidth="1"/>
    <col min="514" max="514" width="68" customWidth="1"/>
    <col min="515" max="515" width="20.33203125" customWidth="1"/>
    <col min="516" max="516" width="25.109375" customWidth="1"/>
    <col min="517" max="517" width="30.6640625" customWidth="1"/>
    <col min="518" max="520" width="16" customWidth="1"/>
    <col min="521" max="521" width="13.33203125" customWidth="1"/>
    <col min="769" max="769" width="7" customWidth="1"/>
    <col min="770" max="770" width="68" customWidth="1"/>
    <col min="771" max="771" width="20.33203125" customWidth="1"/>
    <col min="772" max="772" width="25.109375" customWidth="1"/>
    <col min="773" max="773" width="30.6640625" customWidth="1"/>
    <col min="774" max="776" width="16" customWidth="1"/>
    <col min="777" max="777" width="13.33203125" customWidth="1"/>
    <col min="1025" max="1025" width="7" customWidth="1"/>
    <col min="1026" max="1026" width="68" customWidth="1"/>
    <col min="1027" max="1027" width="20.33203125" customWidth="1"/>
    <col min="1028" max="1028" width="25.109375" customWidth="1"/>
    <col min="1029" max="1029" width="30.6640625" customWidth="1"/>
    <col min="1030" max="1032" width="16" customWidth="1"/>
    <col min="1033" max="1033" width="13.33203125" customWidth="1"/>
    <col min="1281" max="1281" width="7" customWidth="1"/>
    <col min="1282" max="1282" width="68" customWidth="1"/>
    <col min="1283" max="1283" width="20.33203125" customWidth="1"/>
    <col min="1284" max="1284" width="25.109375" customWidth="1"/>
    <col min="1285" max="1285" width="30.6640625" customWidth="1"/>
    <col min="1286" max="1288" width="16" customWidth="1"/>
    <col min="1289" max="1289" width="13.33203125" customWidth="1"/>
    <col min="1537" max="1537" width="7" customWidth="1"/>
    <col min="1538" max="1538" width="68" customWidth="1"/>
    <col min="1539" max="1539" width="20.33203125" customWidth="1"/>
    <col min="1540" max="1540" width="25.109375" customWidth="1"/>
    <col min="1541" max="1541" width="30.6640625" customWidth="1"/>
    <col min="1542" max="1544" width="16" customWidth="1"/>
    <col min="1545" max="1545" width="13.33203125" customWidth="1"/>
    <col min="1793" max="1793" width="7" customWidth="1"/>
    <col min="1794" max="1794" width="68" customWidth="1"/>
    <col min="1795" max="1795" width="20.33203125" customWidth="1"/>
    <col min="1796" max="1796" width="25.109375" customWidth="1"/>
    <col min="1797" max="1797" width="30.6640625" customWidth="1"/>
    <col min="1798" max="1800" width="16" customWidth="1"/>
    <col min="1801" max="1801" width="13.33203125" customWidth="1"/>
    <col min="2049" max="2049" width="7" customWidth="1"/>
    <col min="2050" max="2050" width="68" customWidth="1"/>
    <col min="2051" max="2051" width="20.33203125" customWidth="1"/>
    <col min="2052" max="2052" width="25.109375" customWidth="1"/>
    <col min="2053" max="2053" width="30.6640625" customWidth="1"/>
    <col min="2054" max="2056" width="16" customWidth="1"/>
    <col min="2057" max="2057" width="13.33203125" customWidth="1"/>
    <col min="2305" max="2305" width="7" customWidth="1"/>
    <col min="2306" max="2306" width="68" customWidth="1"/>
    <col min="2307" max="2307" width="20.33203125" customWidth="1"/>
    <col min="2308" max="2308" width="25.109375" customWidth="1"/>
    <col min="2309" max="2309" width="30.6640625" customWidth="1"/>
    <col min="2310" max="2312" width="16" customWidth="1"/>
    <col min="2313" max="2313" width="13.33203125" customWidth="1"/>
    <col min="2561" max="2561" width="7" customWidth="1"/>
    <col min="2562" max="2562" width="68" customWidth="1"/>
    <col min="2563" max="2563" width="20.33203125" customWidth="1"/>
    <col min="2564" max="2564" width="25.109375" customWidth="1"/>
    <col min="2565" max="2565" width="30.6640625" customWidth="1"/>
    <col min="2566" max="2568" width="16" customWidth="1"/>
    <col min="2569" max="2569" width="13.33203125" customWidth="1"/>
    <col min="2817" max="2817" width="7" customWidth="1"/>
    <col min="2818" max="2818" width="68" customWidth="1"/>
    <col min="2819" max="2819" width="20.33203125" customWidth="1"/>
    <col min="2820" max="2820" width="25.109375" customWidth="1"/>
    <col min="2821" max="2821" width="30.6640625" customWidth="1"/>
    <col min="2822" max="2824" width="16" customWidth="1"/>
    <col min="2825" max="2825" width="13.33203125" customWidth="1"/>
    <col min="3073" max="3073" width="7" customWidth="1"/>
    <col min="3074" max="3074" width="68" customWidth="1"/>
    <col min="3075" max="3075" width="20.33203125" customWidth="1"/>
    <col min="3076" max="3076" width="25.109375" customWidth="1"/>
    <col min="3077" max="3077" width="30.6640625" customWidth="1"/>
    <col min="3078" max="3080" width="16" customWidth="1"/>
    <col min="3081" max="3081" width="13.33203125" customWidth="1"/>
    <col min="3329" max="3329" width="7" customWidth="1"/>
    <col min="3330" max="3330" width="68" customWidth="1"/>
    <col min="3331" max="3331" width="20.33203125" customWidth="1"/>
    <col min="3332" max="3332" width="25.109375" customWidth="1"/>
    <col min="3333" max="3333" width="30.6640625" customWidth="1"/>
    <col min="3334" max="3336" width="16" customWidth="1"/>
    <col min="3337" max="3337" width="13.33203125" customWidth="1"/>
    <col min="3585" max="3585" width="7" customWidth="1"/>
    <col min="3586" max="3586" width="68" customWidth="1"/>
    <col min="3587" max="3587" width="20.33203125" customWidth="1"/>
    <col min="3588" max="3588" width="25.109375" customWidth="1"/>
    <col min="3589" max="3589" width="30.6640625" customWidth="1"/>
    <col min="3590" max="3592" width="16" customWidth="1"/>
    <col min="3593" max="3593" width="13.33203125" customWidth="1"/>
    <col min="3841" max="3841" width="7" customWidth="1"/>
    <col min="3842" max="3842" width="68" customWidth="1"/>
    <col min="3843" max="3843" width="20.33203125" customWidth="1"/>
    <col min="3844" max="3844" width="25.109375" customWidth="1"/>
    <col min="3845" max="3845" width="30.6640625" customWidth="1"/>
    <col min="3846" max="3848" width="16" customWidth="1"/>
    <col min="3849" max="3849" width="13.33203125" customWidth="1"/>
    <col min="4097" max="4097" width="7" customWidth="1"/>
    <col min="4098" max="4098" width="68" customWidth="1"/>
    <col min="4099" max="4099" width="20.33203125" customWidth="1"/>
    <col min="4100" max="4100" width="25.109375" customWidth="1"/>
    <col min="4101" max="4101" width="30.6640625" customWidth="1"/>
    <col min="4102" max="4104" width="16" customWidth="1"/>
    <col min="4105" max="4105" width="13.33203125" customWidth="1"/>
    <col min="4353" max="4353" width="7" customWidth="1"/>
    <col min="4354" max="4354" width="68" customWidth="1"/>
    <col min="4355" max="4355" width="20.33203125" customWidth="1"/>
    <col min="4356" max="4356" width="25.109375" customWidth="1"/>
    <col min="4357" max="4357" width="30.6640625" customWidth="1"/>
    <col min="4358" max="4360" width="16" customWidth="1"/>
    <col min="4361" max="4361" width="13.33203125" customWidth="1"/>
    <col min="4609" max="4609" width="7" customWidth="1"/>
    <col min="4610" max="4610" width="68" customWidth="1"/>
    <col min="4611" max="4611" width="20.33203125" customWidth="1"/>
    <col min="4612" max="4612" width="25.109375" customWidth="1"/>
    <col min="4613" max="4613" width="30.6640625" customWidth="1"/>
    <col min="4614" max="4616" width="16" customWidth="1"/>
    <col min="4617" max="4617" width="13.33203125" customWidth="1"/>
    <col min="4865" max="4865" width="7" customWidth="1"/>
    <col min="4866" max="4866" width="68" customWidth="1"/>
    <col min="4867" max="4867" width="20.33203125" customWidth="1"/>
    <col min="4868" max="4868" width="25.109375" customWidth="1"/>
    <col min="4869" max="4869" width="30.6640625" customWidth="1"/>
    <col min="4870" max="4872" width="16" customWidth="1"/>
    <col min="4873" max="4873" width="13.33203125" customWidth="1"/>
    <col min="5121" max="5121" width="7" customWidth="1"/>
    <col min="5122" max="5122" width="68" customWidth="1"/>
    <col min="5123" max="5123" width="20.33203125" customWidth="1"/>
    <col min="5124" max="5124" width="25.109375" customWidth="1"/>
    <col min="5125" max="5125" width="30.6640625" customWidth="1"/>
    <col min="5126" max="5128" width="16" customWidth="1"/>
    <col min="5129" max="5129" width="13.33203125" customWidth="1"/>
    <col min="5377" max="5377" width="7" customWidth="1"/>
    <col min="5378" max="5378" width="68" customWidth="1"/>
    <col min="5379" max="5379" width="20.33203125" customWidth="1"/>
    <col min="5380" max="5380" width="25.109375" customWidth="1"/>
    <col min="5381" max="5381" width="30.6640625" customWidth="1"/>
    <col min="5382" max="5384" width="16" customWidth="1"/>
    <col min="5385" max="5385" width="13.33203125" customWidth="1"/>
    <col min="5633" max="5633" width="7" customWidth="1"/>
    <col min="5634" max="5634" width="68" customWidth="1"/>
    <col min="5635" max="5635" width="20.33203125" customWidth="1"/>
    <col min="5636" max="5636" width="25.109375" customWidth="1"/>
    <col min="5637" max="5637" width="30.6640625" customWidth="1"/>
    <col min="5638" max="5640" width="16" customWidth="1"/>
    <col min="5641" max="5641" width="13.33203125" customWidth="1"/>
    <col min="5889" max="5889" width="7" customWidth="1"/>
    <col min="5890" max="5890" width="68" customWidth="1"/>
    <col min="5891" max="5891" width="20.33203125" customWidth="1"/>
    <col min="5892" max="5892" width="25.109375" customWidth="1"/>
    <col min="5893" max="5893" width="30.6640625" customWidth="1"/>
    <col min="5894" max="5896" width="16" customWidth="1"/>
    <col min="5897" max="5897" width="13.33203125" customWidth="1"/>
    <col min="6145" max="6145" width="7" customWidth="1"/>
    <col min="6146" max="6146" width="68" customWidth="1"/>
    <col min="6147" max="6147" width="20.33203125" customWidth="1"/>
    <col min="6148" max="6148" width="25.109375" customWidth="1"/>
    <col min="6149" max="6149" width="30.6640625" customWidth="1"/>
    <col min="6150" max="6152" width="16" customWidth="1"/>
    <col min="6153" max="6153" width="13.33203125" customWidth="1"/>
    <col min="6401" max="6401" width="7" customWidth="1"/>
    <col min="6402" max="6402" width="68" customWidth="1"/>
    <col min="6403" max="6403" width="20.33203125" customWidth="1"/>
    <col min="6404" max="6404" width="25.109375" customWidth="1"/>
    <col min="6405" max="6405" width="30.6640625" customWidth="1"/>
    <col min="6406" max="6408" width="16" customWidth="1"/>
    <col min="6409" max="6409" width="13.33203125" customWidth="1"/>
    <col min="6657" max="6657" width="7" customWidth="1"/>
    <col min="6658" max="6658" width="68" customWidth="1"/>
    <col min="6659" max="6659" width="20.33203125" customWidth="1"/>
    <col min="6660" max="6660" width="25.109375" customWidth="1"/>
    <col min="6661" max="6661" width="30.6640625" customWidth="1"/>
    <col min="6662" max="6664" width="16" customWidth="1"/>
    <col min="6665" max="6665" width="13.33203125" customWidth="1"/>
    <col min="6913" max="6913" width="7" customWidth="1"/>
    <col min="6914" max="6914" width="68" customWidth="1"/>
    <col min="6915" max="6915" width="20.33203125" customWidth="1"/>
    <col min="6916" max="6916" width="25.109375" customWidth="1"/>
    <col min="6917" max="6917" width="30.6640625" customWidth="1"/>
    <col min="6918" max="6920" width="16" customWidth="1"/>
    <col min="6921" max="6921" width="13.33203125" customWidth="1"/>
    <col min="7169" max="7169" width="7" customWidth="1"/>
    <col min="7170" max="7170" width="68" customWidth="1"/>
    <col min="7171" max="7171" width="20.33203125" customWidth="1"/>
    <col min="7172" max="7172" width="25.109375" customWidth="1"/>
    <col min="7173" max="7173" width="30.6640625" customWidth="1"/>
    <col min="7174" max="7176" width="16" customWidth="1"/>
    <col min="7177" max="7177" width="13.33203125" customWidth="1"/>
    <col min="7425" max="7425" width="7" customWidth="1"/>
    <col min="7426" max="7426" width="68" customWidth="1"/>
    <col min="7427" max="7427" width="20.33203125" customWidth="1"/>
    <col min="7428" max="7428" width="25.109375" customWidth="1"/>
    <col min="7429" max="7429" width="30.6640625" customWidth="1"/>
    <col min="7430" max="7432" width="16" customWidth="1"/>
    <col min="7433" max="7433" width="13.33203125" customWidth="1"/>
    <col min="7681" max="7681" width="7" customWidth="1"/>
    <col min="7682" max="7682" width="68" customWidth="1"/>
    <col min="7683" max="7683" width="20.33203125" customWidth="1"/>
    <col min="7684" max="7684" width="25.109375" customWidth="1"/>
    <col min="7685" max="7685" width="30.6640625" customWidth="1"/>
    <col min="7686" max="7688" width="16" customWidth="1"/>
    <col min="7689" max="7689" width="13.33203125" customWidth="1"/>
    <col min="7937" max="7937" width="7" customWidth="1"/>
    <col min="7938" max="7938" width="68" customWidth="1"/>
    <col min="7939" max="7939" width="20.33203125" customWidth="1"/>
    <col min="7940" max="7940" width="25.109375" customWidth="1"/>
    <col min="7941" max="7941" width="30.6640625" customWidth="1"/>
    <col min="7942" max="7944" width="16" customWidth="1"/>
    <col min="7945" max="7945" width="13.33203125" customWidth="1"/>
    <col min="8193" max="8193" width="7" customWidth="1"/>
    <col min="8194" max="8194" width="68" customWidth="1"/>
    <col min="8195" max="8195" width="20.33203125" customWidth="1"/>
    <col min="8196" max="8196" width="25.109375" customWidth="1"/>
    <col min="8197" max="8197" width="30.6640625" customWidth="1"/>
    <col min="8198" max="8200" width="16" customWidth="1"/>
    <col min="8201" max="8201" width="13.33203125" customWidth="1"/>
    <col min="8449" max="8449" width="7" customWidth="1"/>
    <col min="8450" max="8450" width="68" customWidth="1"/>
    <col min="8451" max="8451" width="20.33203125" customWidth="1"/>
    <col min="8452" max="8452" width="25.109375" customWidth="1"/>
    <col min="8453" max="8453" width="30.6640625" customWidth="1"/>
    <col min="8454" max="8456" width="16" customWidth="1"/>
    <col min="8457" max="8457" width="13.33203125" customWidth="1"/>
    <col min="8705" max="8705" width="7" customWidth="1"/>
    <col min="8706" max="8706" width="68" customWidth="1"/>
    <col min="8707" max="8707" width="20.33203125" customWidth="1"/>
    <col min="8708" max="8708" width="25.109375" customWidth="1"/>
    <col min="8709" max="8709" width="30.6640625" customWidth="1"/>
    <col min="8710" max="8712" width="16" customWidth="1"/>
    <col min="8713" max="8713" width="13.33203125" customWidth="1"/>
    <col min="8961" max="8961" width="7" customWidth="1"/>
    <col min="8962" max="8962" width="68" customWidth="1"/>
    <col min="8963" max="8963" width="20.33203125" customWidth="1"/>
    <col min="8964" max="8964" width="25.109375" customWidth="1"/>
    <col min="8965" max="8965" width="30.6640625" customWidth="1"/>
    <col min="8966" max="8968" width="16" customWidth="1"/>
    <col min="8969" max="8969" width="13.33203125" customWidth="1"/>
    <col min="9217" max="9217" width="7" customWidth="1"/>
    <col min="9218" max="9218" width="68" customWidth="1"/>
    <col min="9219" max="9219" width="20.33203125" customWidth="1"/>
    <col min="9220" max="9220" width="25.109375" customWidth="1"/>
    <col min="9221" max="9221" width="30.6640625" customWidth="1"/>
    <col min="9222" max="9224" width="16" customWidth="1"/>
    <col min="9225" max="9225" width="13.33203125" customWidth="1"/>
    <col min="9473" max="9473" width="7" customWidth="1"/>
    <col min="9474" max="9474" width="68" customWidth="1"/>
    <col min="9475" max="9475" width="20.33203125" customWidth="1"/>
    <col min="9476" max="9476" width="25.109375" customWidth="1"/>
    <col min="9477" max="9477" width="30.6640625" customWidth="1"/>
    <col min="9478" max="9480" width="16" customWidth="1"/>
    <col min="9481" max="9481" width="13.33203125" customWidth="1"/>
    <col min="9729" max="9729" width="7" customWidth="1"/>
    <col min="9730" max="9730" width="68" customWidth="1"/>
    <col min="9731" max="9731" width="20.33203125" customWidth="1"/>
    <col min="9732" max="9732" width="25.109375" customWidth="1"/>
    <col min="9733" max="9733" width="30.6640625" customWidth="1"/>
    <col min="9734" max="9736" width="16" customWidth="1"/>
    <col min="9737" max="9737" width="13.33203125" customWidth="1"/>
    <col min="9985" max="9985" width="7" customWidth="1"/>
    <col min="9986" max="9986" width="68" customWidth="1"/>
    <col min="9987" max="9987" width="20.33203125" customWidth="1"/>
    <col min="9988" max="9988" width="25.109375" customWidth="1"/>
    <col min="9989" max="9989" width="30.6640625" customWidth="1"/>
    <col min="9990" max="9992" width="16" customWidth="1"/>
    <col min="9993" max="9993" width="13.33203125" customWidth="1"/>
    <col min="10241" max="10241" width="7" customWidth="1"/>
    <col min="10242" max="10242" width="68" customWidth="1"/>
    <col min="10243" max="10243" width="20.33203125" customWidth="1"/>
    <col min="10244" max="10244" width="25.109375" customWidth="1"/>
    <col min="10245" max="10245" width="30.6640625" customWidth="1"/>
    <col min="10246" max="10248" width="16" customWidth="1"/>
    <col min="10249" max="10249" width="13.33203125" customWidth="1"/>
    <col min="10497" max="10497" width="7" customWidth="1"/>
    <col min="10498" max="10498" width="68" customWidth="1"/>
    <col min="10499" max="10499" width="20.33203125" customWidth="1"/>
    <col min="10500" max="10500" width="25.109375" customWidth="1"/>
    <col min="10501" max="10501" width="30.6640625" customWidth="1"/>
    <col min="10502" max="10504" width="16" customWidth="1"/>
    <col min="10505" max="10505" width="13.33203125" customWidth="1"/>
    <col min="10753" max="10753" width="7" customWidth="1"/>
    <col min="10754" max="10754" width="68" customWidth="1"/>
    <col min="10755" max="10755" width="20.33203125" customWidth="1"/>
    <col min="10756" max="10756" width="25.109375" customWidth="1"/>
    <col min="10757" max="10757" width="30.6640625" customWidth="1"/>
    <col min="10758" max="10760" width="16" customWidth="1"/>
    <col min="10761" max="10761" width="13.33203125" customWidth="1"/>
    <col min="11009" max="11009" width="7" customWidth="1"/>
    <col min="11010" max="11010" width="68" customWidth="1"/>
    <col min="11011" max="11011" width="20.33203125" customWidth="1"/>
    <col min="11012" max="11012" width="25.109375" customWidth="1"/>
    <col min="11013" max="11013" width="30.6640625" customWidth="1"/>
    <col min="11014" max="11016" width="16" customWidth="1"/>
    <col min="11017" max="11017" width="13.33203125" customWidth="1"/>
    <col min="11265" max="11265" width="7" customWidth="1"/>
    <col min="11266" max="11266" width="68" customWidth="1"/>
    <col min="11267" max="11267" width="20.33203125" customWidth="1"/>
    <col min="11268" max="11268" width="25.109375" customWidth="1"/>
    <col min="11269" max="11269" width="30.6640625" customWidth="1"/>
    <col min="11270" max="11272" width="16" customWidth="1"/>
    <col min="11273" max="11273" width="13.33203125" customWidth="1"/>
    <col min="11521" max="11521" width="7" customWidth="1"/>
    <col min="11522" max="11522" width="68" customWidth="1"/>
    <col min="11523" max="11523" width="20.33203125" customWidth="1"/>
    <col min="11524" max="11524" width="25.109375" customWidth="1"/>
    <col min="11525" max="11525" width="30.6640625" customWidth="1"/>
    <col min="11526" max="11528" width="16" customWidth="1"/>
    <col min="11529" max="11529" width="13.33203125" customWidth="1"/>
    <col min="11777" max="11777" width="7" customWidth="1"/>
    <col min="11778" max="11778" width="68" customWidth="1"/>
    <col min="11779" max="11779" width="20.33203125" customWidth="1"/>
    <col min="11780" max="11780" width="25.109375" customWidth="1"/>
    <col min="11781" max="11781" width="30.6640625" customWidth="1"/>
    <col min="11782" max="11784" width="16" customWidth="1"/>
    <col min="11785" max="11785" width="13.33203125" customWidth="1"/>
    <col min="12033" max="12033" width="7" customWidth="1"/>
    <col min="12034" max="12034" width="68" customWidth="1"/>
    <col min="12035" max="12035" width="20.33203125" customWidth="1"/>
    <col min="12036" max="12036" width="25.109375" customWidth="1"/>
    <col min="12037" max="12037" width="30.6640625" customWidth="1"/>
    <col min="12038" max="12040" width="16" customWidth="1"/>
    <col min="12041" max="12041" width="13.33203125" customWidth="1"/>
    <col min="12289" max="12289" width="7" customWidth="1"/>
    <col min="12290" max="12290" width="68" customWidth="1"/>
    <col min="12291" max="12291" width="20.33203125" customWidth="1"/>
    <col min="12292" max="12292" width="25.109375" customWidth="1"/>
    <col min="12293" max="12293" width="30.6640625" customWidth="1"/>
    <col min="12294" max="12296" width="16" customWidth="1"/>
    <col min="12297" max="12297" width="13.33203125" customWidth="1"/>
    <col min="12545" max="12545" width="7" customWidth="1"/>
    <col min="12546" max="12546" width="68" customWidth="1"/>
    <col min="12547" max="12547" width="20.33203125" customWidth="1"/>
    <col min="12548" max="12548" width="25.109375" customWidth="1"/>
    <col min="12549" max="12549" width="30.6640625" customWidth="1"/>
    <col min="12550" max="12552" width="16" customWidth="1"/>
    <col min="12553" max="12553" width="13.33203125" customWidth="1"/>
    <col min="12801" max="12801" width="7" customWidth="1"/>
    <col min="12802" max="12802" width="68" customWidth="1"/>
    <col min="12803" max="12803" width="20.33203125" customWidth="1"/>
    <col min="12804" max="12804" width="25.109375" customWidth="1"/>
    <col min="12805" max="12805" width="30.6640625" customWidth="1"/>
    <col min="12806" max="12808" width="16" customWidth="1"/>
    <col min="12809" max="12809" width="13.33203125" customWidth="1"/>
    <col min="13057" max="13057" width="7" customWidth="1"/>
    <col min="13058" max="13058" width="68" customWidth="1"/>
    <col min="13059" max="13059" width="20.33203125" customWidth="1"/>
    <col min="13060" max="13060" width="25.109375" customWidth="1"/>
    <col min="13061" max="13061" width="30.6640625" customWidth="1"/>
    <col min="13062" max="13064" width="16" customWidth="1"/>
    <col min="13065" max="13065" width="13.33203125" customWidth="1"/>
    <col min="13313" max="13313" width="7" customWidth="1"/>
    <col min="13314" max="13314" width="68" customWidth="1"/>
    <col min="13315" max="13315" width="20.33203125" customWidth="1"/>
    <col min="13316" max="13316" width="25.109375" customWidth="1"/>
    <col min="13317" max="13317" width="30.6640625" customWidth="1"/>
    <col min="13318" max="13320" width="16" customWidth="1"/>
    <col min="13321" max="13321" width="13.33203125" customWidth="1"/>
    <col min="13569" max="13569" width="7" customWidth="1"/>
    <col min="13570" max="13570" width="68" customWidth="1"/>
    <col min="13571" max="13571" width="20.33203125" customWidth="1"/>
    <col min="13572" max="13572" width="25.109375" customWidth="1"/>
    <col min="13573" max="13573" width="30.6640625" customWidth="1"/>
    <col min="13574" max="13576" width="16" customWidth="1"/>
    <col min="13577" max="13577" width="13.33203125" customWidth="1"/>
    <col min="13825" max="13825" width="7" customWidth="1"/>
    <col min="13826" max="13826" width="68" customWidth="1"/>
    <col min="13827" max="13827" width="20.33203125" customWidth="1"/>
    <col min="13828" max="13828" width="25.109375" customWidth="1"/>
    <col min="13829" max="13829" width="30.6640625" customWidth="1"/>
    <col min="13830" max="13832" width="16" customWidth="1"/>
    <col min="13833" max="13833" width="13.33203125" customWidth="1"/>
    <col min="14081" max="14081" width="7" customWidth="1"/>
    <col min="14082" max="14082" width="68" customWidth="1"/>
    <col min="14083" max="14083" width="20.33203125" customWidth="1"/>
    <col min="14084" max="14084" width="25.109375" customWidth="1"/>
    <col min="14085" max="14085" width="30.6640625" customWidth="1"/>
    <col min="14086" max="14088" width="16" customWidth="1"/>
    <col min="14089" max="14089" width="13.33203125" customWidth="1"/>
    <col min="14337" max="14337" width="7" customWidth="1"/>
    <col min="14338" max="14338" width="68" customWidth="1"/>
    <col min="14339" max="14339" width="20.33203125" customWidth="1"/>
    <col min="14340" max="14340" width="25.109375" customWidth="1"/>
    <col min="14341" max="14341" width="30.6640625" customWidth="1"/>
    <col min="14342" max="14344" width="16" customWidth="1"/>
    <col min="14345" max="14345" width="13.33203125" customWidth="1"/>
    <col min="14593" max="14593" width="7" customWidth="1"/>
    <col min="14594" max="14594" width="68" customWidth="1"/>
    <col min="14595" max="14595" width="20.33203125" customWidth="1"/>
    <col min="14596" max="14596" width="25.109375" customWidth="1"/>
    <col min="14597" max="14597" width="30.6640625" customWidth="1"/>
    <col min="14598" max="14600" width="16" customWidth="1"/>
    <col min="14601" max="14601" width="13.33203125" customWidth="1"/>
    <col min="14849" max="14849" width="7" customWidth="1"/>
    <col min="14850" max="14850" width="68" customWidth="1"/>
    <col min="14851" max="14851" width="20.33203125" customWidth="1"/>
    <col min="14852" max="14852" width="25.109375" customWidth="1"/>
    <col min="14853" max="14853" width="30.6640625" customWidth="1"/>
    <col min="14854" max="14856" width="16" customWidth="1"/>
    <col min="14857" max="14857" width="13.33203125" customWidth="1"/>
    <col min="15105" max="15105" width="7" customWidth="1"/>
    <col min="15106" max="15106" width="68" customWidth="1"/>
    <col min="15107" max="15107" width="20.33203125" customWidth="1"/>
    <col min="15108" max="15108" width="25.109375" customWidth="1"/>
    <col min="15109" max="15109" width="30.6640625" customWidth="1"/>
    <col min="15110" max="15112" width="16" customWidth="1"/>
    <col min="15113" max="15113" width="13.33203125" customWidth="1"/>
    <col min="15361" max="15361" width="7" customWidth="1"/>
    <col min="15362" max="15362" width="68" customWidth="1"/>
    <col min="15363" max="15363" width="20.33203125" customWidth="1"/>
    <col min="15364" max="15364" width="25.109375" customWidth="1"/>
    <col min="15365" max="15365" width="30.6640625" customWidth="1"/>
    <col min="15366" max="15368" width="16" customWidth="1"/>
    <col min="15369" max="15369" width="13.33203125" customWidth="1"/>
    <col min="15617" max="15617" width="7" customWidth="1"/>
    <col min="15618" max="15618" width="68" customWidth="1"/>
    <col min="15619" max="15619" width="20.33203125" customWidth="1"/>
    <col min="15620" max="15620" width="25.109375" customWidth="1"/>
    <col min="15621" max="15621" width="30.6640625" customWidth="1"/>
    <col min="15622" max="15624" width="16" customWidth="1"/>
    <col min="15625" max="15625" width="13.33203125" customWidth="1"/>
    <col min="15873" max="15873" width="7" customWidth="1"/>
    <col min="15874" max="15874" width="68" customWidth="1"/>
    <col min="15875" max="15875" width="20.33203125" customWidth="1"/>
    <col min="15876" max="15876" width="25.109375" customWidth="1"/>
    <col min="15877" max="15877" width="30.6640625" customWidth="1"/>
    <col min="15878" max="15880" width="16" customWidth="1"/>
    <col min="15881" max="15881" width="13.33203125" customWidth="1"/>
    <col min="16129" max="16129" width="7" customWidth="1"/>
    <col min="16130" max="16130" width="68" customWidth="1"/>
    <col min="16131" max="16131" width="20.33203125" customWidth="1"/>
    <col min="16132" max="16132" width="25.109375" customWidth="1"/>
    <col min="16133" max="16133" width="30.6640625" customWidth="1"/>
    <col min="16134" max="16136" width="16" customWidth="1"/>
    <col min="16137" max="16137" width="13.33203125" customWidth="1"/>
  </cols>
  <sheetData>
    <row r="1" spans="1:8" x14ac:dyDescent="0.3">
      <c r="E1" t="s">
        <v>439</v>
      </c>
    </row>
    <row r="3" spans="1:8" ht="21" customHeight="1" x14ac:dyDescent="0.3">
      <c r="A3" s="1160" t="s">
        <v>608</v>
      </c>
      <c r="B3" s="1160"/>
      <c r="C3" s="1160"/>
      <c r="D3" s="1160"/>
      <c r="E3" s="1160"/>
    </row>
    <row r="4" spans="1:8" ht="27" customHeight="1" x14ac:dyDescent="0.3">
      <c r="A4" t="s">
        <v>1067</v>
      </c>
    </row>
    <row r="5" spans="1:8" ht="19.5" customHeight="1" x14ac:dyDescent="0.3">
      <c r="A5" t="s">
        <v>345</v>
      </c>
    </row>
    <row r="6" spans="1:8" ht="18" customHeight="1" x14ac:dyDescent="0.3">
      <c r="A6" t="s">
        <v>491</v>
      </c>
    </row>
    <row r="7" spans="1:8" ht="17.25" customHeight="1" x14ac:dyDescent="0.3">
      <c r="A7" t="s">
        <v>281</v>
      </c>
    </row>
    <row r="9" spans="1:8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8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 x14ac:dyDescent="0.3">
      <c r="A11">
        <v>1</v>
      </c>
      <c r="H11">
        <f>E11-G11</f>
        <v>0</v>
      </c>
    </row>
    <row r="12" spans="1:8" x14ac:dyDescent="0.3">
      <c r="A12">
        <v>2</v>
      </c>
      <c r="H12">
        <f>E12-G12</f>
        <v>0</v>
      </c>
    </row>
    <row r="13" spans="1:8" x14ac:dyDescent="0.3">
      <c r="A13">
        <v>3</v>
      </c>
      <c r="H13">
        <f>E13-G13</f>
        <v>0</v>
      </c>
    </row>
    <row r="14" spans="1:8" x14ac:dyDescent="0.3">
      <c r="A14">
        <v>4</v>
      </c>
      <c r="H14">
        <f>E14-G14</f>
        <v>0</v>
      </c>
    </row>
    <row r="15" spans="1:8" x14ac:dyDescent="0.3">
      <c r="A15">
        <v>5</v>
      </c>
      <c r="H15">
        <f t="shared" ref="H15:H19" si="0">E15-G15</f>
        <v>0</v>
      </c>
    </row>
    <row r="16" spans="1:8" x14ac:dyDescent="0.3">
      <c r="A16">
        <v>6</v>
      </c>
      <c r="H16">
        <f t="shared" si="0"/>
        <v>0</v>
      </c>
    </row>
    <row r="17" spans="1:8" x14ac:dyDescent="0.3">
      <c r="A17">
        <v>7</v>
      </c>
      <c r="H17">
        <f t="shared" si="0"/>
        <v>0</v>
      </c>
    </row>
    <row r="18" spans="1:8" x14ac:dyDescent="0.3">
      <c r="H18">
        <f t="shared" si="0"/>
        <v>0</v>
      </c>
    </row>
    <row r="19" spans="1:8" x14ac:dyDescent="0.3">
      <c r="H19">
        <f t="shared" si="0"/>
        <v>0</v>
      </c>
    </row>
    <row r="20" spans="1:8" x14ac:dyDescent="0.3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 x14ac:dyDescent="0.3">
      <c r="A23" t="s">
        <v>1068</v>
      </c>
      <c r="E23" t="s">
        <v>1143</v>
      </c>
    </row>
    <row r="24" spans="1:8" x14ac:dyDescent="0.3">
      <c r="C24" t="s">
        <v>131</v>
      </c>
      <c r="E24" t="s">
        <v>132</v>
      </c>
    </row>
    <row r="26" spans="1:8" x14ac:dyDescent="0.3">
      <c r="A26" t="s">
        <v>133</v>
      </c>
      <c r="E26" t="s">
        <v>1144</v>
      </c>
    </row>
    <row r="27" spans="1:8" x14ac:dyDescent="0.3">
      <c r="C27" t="s">
        <v>131</v>
      </c>
      <c r="E27" t="s">
        <v>132</v>
      </c>
    </row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3" hidden="1" x14ac:dyDescent="0.3"/>
    <row r="64" hidden="1" x14ac:dyDescent="0.3"/>
    <row r="65" hidden="1" x14ac:dyDescent="0.3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3">
    <tabColor rgb="FF00FFFF"/>
    <pageSetUpPr fitToPage="1"/>
  </sheetPr>
  <dimension ref="A1:G31"/>
  <sheetViews>
    <sheetView view="pageBreakPreview" zoomScale="90" zoomScaleSheetLayoutView="90" workbookViewId="0"/>
  </sheetViews>
  <sheetFormatPr defaultColWidth="8.88671875" defaultRowHeight="14.4" x14ac:dyDescent="0.3"/>
  <cols>
    <col min="1" max="1" width="7.33203125" customWidth="1"/>
    <col min="2" max="2" width="91.33203125" customWidth="1"/>
    <col min="3" max="3" width="20.33203125" customWidth="1"/>
    <col min="4" max="4" width="25.109375" customWidth="1"/>
    <col min="5" max="5" width="27.5546875" customWidth="1"/>
    <col min="6" max="8" width="24.44140625" customWidth="1"/>
    <col min="9" max="9" width="17.109375" customWidth="1"/>
    <col min="257" max="257" width="7.33203125" customWidth="1"/>
    <col min="258" max="258" width="91.33203125" customWidth="1"/>
    <col min="259" max="259" width="20.33203125" customWidth="1"/>
    <col min="260" max="260" width="22.6640625" customWidth="1"/>
    <col min="261" max="261" width="27.5546875" customWidth="1"/>
    <col min="262" max="264" width="24.44140625" customWidth="1"/>
    <col min="265" max="265" width="17.109375" customWidth="1"/>
    <col min="513" max="513" width="7.33203125" customWidth="1"/>
    <col min="514" max="514" width="91.33203125" customWidth="1"/>
    <col min="515" max="515" width="20.33203125" customWidth="1"/>
    <col min="516" max="516" width="22.6640625" customWidth="1"/>
    <col min="517" max="517" width="27.5546875" customWidth="1"/>
    <col min="518" max="520" width="24.44140625" customWidth="1"/>
    <col min="521" max="521" width="17.109375" customWidth="1"/>
    <col min="769" max="769" width="7.33203125" customWidth="1"/>
    <col min="770" max="770" width="91.33203125" customWidth="1"/>
    <col min="771" max="771" width="20.33203125" customWidth="1"/>
    <col min="772" max="772" width="22.6640625" customWidth="1"/>
    <col min="773" max="773" width="27.5546875" customWidth="1"/>
    <col min="774" max="776" width="24.44140625" customWidth="1"/>
    <col min="777" max="777" width="17.109375" customWidth="1"/>
    <col min="1025" max="1025" width="7.33203125" customWidth="1"/>
    <col min="1026" max="1026" width="91.33203125" customWidth="1"/>
    <col min="1027" max="1027" width="20.33203125" customWidth="1"/>
    <col min="1028" max="1028" width="22.6640625" customWidth="1"/>
    <col min="1029" max="1029" width="27.5546875" customWidth="1"/>
    <col min="1030" max="1032" width="24.44140625" customWidth="1"/>
    <col min="1033" max="1033" width="17.109375" customWidth="1"/>
    <col min="1281" max="1281" width="7.33203125" customWidth="1"/>
    <col min="1282" max="1282" width="91.33203125" customWidth="1"/>
    <col min="1283" max="1283" width="20.33203125" customWidth="1"/>
    <col min="1284" max="1284" width="22.6640625" customWidth="1"/>
    <col min="1285" max="1285" width="27.5546875" customWidth="1"/>
    <col min="1286" max="1288" width="24.44140625" customWidth="1"/>
    <col min="1289" max="1289" width="17.109375" customWidth="1"/>
    <col min="1537" max="1537" width="7.33203125" customWidth="1"/>
    <col min="1538" max="1538" width="91.33203125" customWidth="1"/>
    <col min="1539" max="1539" width="20.33203125" customWidth="1"/>
    <col min="1540" max="1540" width="22.6640625" customWidth="1"/>
    <col min="1541" max="1541" width="27.5546875" customWidth="1"/>
    <col min="1542" max="1544" width="24.44140625" customWidth="1"/>
    <col min="1545" max="1545" width="17.109375" customWidth="1"/>
    <col min="1793" max="1793" width="7.33203125" customWidth="1"/>
    <col min="1794" max="1794" width="91.33203125" customWidth="1"/>
    <col min="1795" max="1795" width="20.33203125" customWidth="1"/>
    <col min="1796" max="1796" width="22.6640625" customWidth="1"/>
    <col min="1797" max="1797" width="27.5546875" customWidth="1"/>
    <col min="1798" max="1800" width="24.44140625" customWidth="1"/>
    <col min="1801" max="1801" width="17.109375" customWidth="1"/>
    <col min="2049" max="2049" width="7.33203125" customWidth="1"/>
    <col min="2050" max="2050" width="91.33203125" customWidth="1"/>
    <col min="2051" max="2051" width="20.33203125" customWidth="1"/>
    <col min="2052" max="2052" width="22.6640625" customWidth="1"/>
    <col min="2053" max="2053" width="27.5546875" customWidth="1"/>
    <col min="2054" max="2056" width="24.44140625" customWidth="1"/>
    <col min="2057" max="2057" width="17.109375" customWidth="1"/>
    <col min="2305" max="2305" width="7.33203125" customWidth="1"/>
    <col min="2306" max="2306" width="91.33203125" customWidth="1"/>
    <col min="2307" max="2307" width="20.33203125" customWidth="1"/>
    <col min="2308" max="2308" width="22.6640625" customWidth="1"/>
    <col min="2309" max="2309" width="27.5546875" customWidth="1"/>
    <col min="2310" max="2312" width="24.44140625" customWidth="1"/>
    <col min="2313" max="2313" width="17.109375" customWidth="1"/>
    <col min="2561" max="2561" width="7.33203125" customWidth="1"/>
    <col min="2562" max="2562" width="91.33203125" customWidth="1"/>
    <col min="2563" max="2563" width="20.33203125" customWidth="1"/>
    <col min="2564" max="2564" width="22.6640625" customWidth="1"/>
    <col min="2565" max="2565" width="27.5546875" customWidth="1"/>
    <col min="2566" max="2568" width="24.44140625" customWidth="1"/>
    <col min="2569" max="2569" width="17.109375" customWidth="1"/>
    <col min="2817" max="2817" width="7.33203125" customWidth="1"/>
    <col min="2818" max="2818" width="91.33203125" customWidth="1"/>
    <col min="2819" max="2819" width="20.33203125" customWidth="1"/>
    <col min="2820" max="2820" width="22.6640625" customWidth="1"/>
    <col min="2821" max="2821" width="27.5546875" customWidth="1"/>
    <col min="2822" max="2824" width="24.44140625" customWidth="1"/>
    <col min="2825" max="2825" width="17.109375" customWidth="1"/>
    <col min="3073" max="3073" width="7.33203125" customWidth="1"/>
    <col min="3074" max="3074" width="91.33203125" customWidth="1"/>
    <col min="3075" max="3075" width="20.33203125" customWidth="1"/>
    <col min="3076" max="3076" width="22.6640625" customWidth="1"/>
    <col min="3077" max="3077" width="27.5546875" customWidth="1"/>
    <col min="3078" max="3080" width="24.44140625" customWidth="1"/>
    <col min="3081" max="3081" width="17.109375" customWidth="1"/>
    <col min="3329" max="3329" width="7.33203125" customWidth="1"/>
    <col min="3330" max="3330" width="91.33203125" customWidth="1"/>
    <col min="3331" max="3331" width="20.33203125" customWidth="1"/>
    <col min="3332" max="3332" width="22.6640625" customWidth="1"/>
    <col min="3333" max="3333" width="27.5546875" customWidth="1"/>
    <col min="3334" max="3336" width="24.44140625" customWidth="1"/>
    <col min="3337" max="3337" width="17.109375" customWidth="1"/>
    <col min="3585" max="3585" width="7.33203125" customWidth="1"/>
    <col min="3586" max="3586" width="91.33203125" customWidth="1"/>
    <col min="3587" max="3587" width="20.33203125" customWidth="1"/>
    <col min="3588" max="3588" width="22.6640625" customWidth="1"/>
    <col min="3589" max="3589" width="27.5546875" customWidth="1"/>
    <col min="3590" max="3592" width="24.44140625" customWidth="1"/>
    <col min="3593" max="3593" width="17.109375" customWidth="1"/>
    <col min="3841" max="3841" width="7.33203125" customWidth="1"/>
    <col min="3842" max="3842" width="91.33203125" customWidth="1"/>
    <col min="3843" max="3843" width="20.33203125" customWidth="1"/>
    <col min="3844" max="3844" width="22.6640625" customWidth="1"/>
    <col min="3845" max="3845" width="27.5546875" customWidth="1"/>
    <col min="3846" max="3848" width="24.44140625" customWidth="1"/>
    <col min="3849" max="3849" width="17.109375" customWidth="1"/>
    <col min="4097" max="4097" width="7.33203125" customWidth="1"/>
    <col min="4098" max="4098" width="91.33203125" customWidth="1"/>
    <col min="4099" max="4099" width="20.33203125" customWidth="1"/>
    <col min="4100" max="4100" width="22.6640625" customWidth="1"/>
    <col min="4101" max="4101" width="27.5546875" customWidth="1"/>
    <col min="4102" max="4104" width="24.44140625" customWidth="1"/>
    <col min="4105" max="4105" width="17.109375" customWidth="1"/>
    <col min="4353" max="4353" width="7.33203125" customWidth="1"/>
    <col min="4354" max="4354" width="91.33203125" customWidth="1"/>
    <col min="4355" max="4355" width="20.33203125" customWidth="1"/>
    <col min="4356" max="4356" width="22.6640625" customWidth="1"/>
    <col min="4357" max="4357" width="27.5546875" customWidth="1"/>
    <col min="4358" max="4360" width="24.44140625" customWidth="1"/>
    <col min="4361" max="4361" width="17.109375" customWidth="1"/>
    <col min="4609" max="4609" width="7.33203125" customWidth="1"/>
    <col min="4610" max="4610" width="91.33203125" customWidth="1"/>
    <col min="4611" max="4611" width="20.33203125" customWidth="1"/>
    <col min="4612" max="4612" width="22.6640625" customWidth="1"/>
    <col min="4613" max="4613" width="27.5546875" customWidth="1"/>
    <col min="4614" max="4616" width="24.44140625" customWidth="1"/>
    <col min="4617" max="4617" width="17.109375" customWidth="1"/>
    <col min="4865" max="4865" width="7.33203125" customWidth="1"/>
    <col min="4866" max="4866" width="91.33203125" customWidth="1"/>
    <col min="4867" max="4867" width="20.33203125" customWidth="1"/>
    <col min="4868" max="4868" width="22.6640625" customWidth="1"/>
    <col min="4869" max="4869" width="27.5546875" customWidth="1"/>
    <col min="4870" max="4872" width="24.44140625" customWidth="1"/>
    <col min="4873" max="4873" width="17.109375" customWidth="1"/>
    <col min="5121" max="5121" width="7.33203125" customWidth="1"/>
    <col min="5122" max="5122" width="91.33203125" customWidth="1"/>
    <col min="5123" max="5123" width="20.33203125" customWidth="1"/>
    <col min="5124" max="5124" width="22.6640625" customWidth="1"/>
    <col min="5125" max="5125" width="27.5546875" customWidth="1"/>
    <col min="5126" max="5128" width="24.44140625" customWidth="1"/>
    <col min="5129" max="5129" width="17.109375" customWidth="1"/>
    <col min="5377" max="5377" width="7.33203125" customWidth="1"/>
    <col min="5378" max="5378" width="91.33203125" customWidth="1"/>
    <col min="5379" max="5379" width="20.33203125" customWidth="1"/>
    <col min="5380" max="5380" width="22.6640625" customWidth="1"/>
    <col min="5381" max="5381" width="27.5546875" customWidth="1"/>
    <col min="5382" max="5384" width="24.44140625" customWidth="1"/>
    <col min="5385" max="5385" width="17.109375" customWidth="1"/>
    <col min="5633" max="5633" width="7.33203125" customWidth="1"/>
    <col min="5634" max="5634" width="91.33203125" customWidth="1"/>
    <col min="5635" max="5635" width="20.33203125" customWidth="1"/>
    <col min="5636" max="5636" width="22.6640625" customWidth="1"/>
    <col min="5637" max="5637" width="27.5546875" customWidth="1"/>
    <col min="5638" max="5640" width="24.44140625" customWidth="1"/>
    <col min="5641" max="5641" width="17.109375" customWidth="1"/>
    <col min="5889" max="5889" width="7.33203125" customWidth="1"/>
    <col min="5890" max="5890" width="91.33203125" customWidth="1"/>
    <col min="5891" max="5891" width="20.33203125" customWidth="1"/>
    <col min="5892" max="5892" width="22.6640625" customWidth="1"/>
    <col min="5893" max="5893" width="27.5546875" customWidth="1"/>
    <col min="5894" max="5896" width="24.44140625" customWidth="1"/>
    <col min="5897" max="5897" width="17.109375" customWidth="1"/>
    <col min="6145" max="6145" width="7.33203125" customWidth="1"/>
    <col min="6146" max="6146" width="91.33203125" customWidth="1"/>
    <col min="6147" max="6147" width="20.33203125" customWidth="1"/>
    <col min="6148" max="6148" width="22.6640625" customWidth="1"/>
    <col min="6149" max="6149" width="27.5546875" customWidth="1"/>
    <col min="6150" max="6152" width="24.44140625" customWidth="1"/>
    <col min="6153" max="6153" width="17.109375" customWidth="1"/>
    <col min="6401" max="6401" width="7.33203125" customWidth="1"/>
    <col min="6402" max="6402" width="91.33203125" customWidth="1"/>
    <col min="6403" max="6403" width="20.33203125" customWidth="1"/>
    <col min="6404" max="6404" width="22.6640625" customWidth="1"/>
    <col min="6405" max="6405" width="27.5546875" customWidth="1"/>
    <col min="6406" max="6408" width="24.44140625" customWidth="1"/>
    <col min="6409" max="6409" width="17.109375" customWidth="1"/>
    <col min="6657" max="6657" width="7.33203125" customWidth="1"/>
    <col min="6658" max="6658" width="91.33203125" customWidth="1"/>
    <col min="6659" max="6659" width="20.33203125" customWidth="1"/>
    <col min="6660" max="6660" width="22.6640625" customWidth="1"/>
    <col min="6661" max="6661" width="27.5546875" customWidth="1"/>
    <col min="6662" max="6664" width="24.44140625" customWidth="1"/>
    <col min="6665" max="6665" width="17.109375" customWidth="1"/>
    <col min="6913" max="6913" width="7.33203125" customWidth="1"/>
    <col min="6914" max="6914" width="91.33203125" customWidth="1"/>
    <col min="6915" max="6915" width="20.33203125" customWidth="1"/>
    <col min="6916" max="6916" width="22.6640625" customWidth="1"/>
    <col min="6917" max="6917" width="27.5546875" customWidth="1"/>
    <col min="6918" max="6920" width="24.44140625" customWidth="1"/>
    <col min="6921" max="6921" width="17.109375" customWidth="1"/>
    <col min="7169" max="7169" width="7.33203125" customWidth="1"/>
    <col min="7170" max="7170" width="91.33203125" customWidth="1"/>
    <col min="7171" max="7171" width="20.33203125" customWidth="1"/>
    <col min="7172" max="7172" width="22.6640625" customWidth="1"/>
    <col min="7173" max="7173" width="27.5546875" customWidth="1"/>
    <col min="7174" max="7176" width="24.44140625" customWidth="1"/>
    <col min="7177" max="7177" width="17.109375" customWidth="1"/>
    <col min="7425" max="7425" width="7.33203125" customWidth="1"/>
    <col min="7426" max="7426" width="91.33203125" customWidth="1"/>
    <col min="7427" max="7427" width="20.33203125" customWidth="1"/>
    <col min="7428" max="7428" width="22.6640625" customWidth="1"/>
    <col min="7429" max="7429" width="27.5546875" customWidth="1"/>
    <col min="7430" max="7432" width="24.44140625" customWidth="1"/>
    <col min="7433" max="7433" width="17.109375" customWidth="1"/>
    <col min="7681" max="7681" width="7.33203125" customWidth="1"/>
    <col min="7682" max="7682" width="91.33203125" customWidth="1"/>
    <col min="7683" max="7683" width="20.33203125" customWidth="1"/>
    <col min="7684" max="7684" width="22.6640625" customWidth="1"/>
    <col min="7685" max="7685" width="27.5546875" customWidth="1"/>
    <col min="7686" max="7688" width="24.44140625" customWidth="1"/>
    <col min="7689" max="7689" width="17.109375" customWidth="1"/>
    <col min="7937" max="7937" width="7.33203125" customWidth="1"/>
    <col min="7938" max="7938" width="91.33203125" customWidth="1"/>
    <col min="7939" max="7939" width="20.33203125" customWidth="1"/>
    <col min="7940" max="7940" width="22.6640625" customWidth="1"/>
    <col min="7941" max="7941" width="27.5546875" customWidth="1"/>
    <col min="7942" max="7944" width="24.44140625" customWidth="1"/>
    <col min="7945" max="7945" width="17.109375" customWidth="1"/>
    <col min="8193" max="8193" width="7.33203125" customWidth="1"/>
    <col min="8194" max="8194" width="91.33203125" customWidth="1"/>
    <col min="8195" max="8195" width="20.33203125" customWidth="1"/>
    <col min="8196" max="8196" width="22.6640625" customWidth="1"/>
    <col min="8197" max="8197" width="27.5546875" customWidth="1"/>
    <col min="8198" max="8200" width="24.44140625" customWidth="1"/>
    <col min="8201" max="8201" width="17.109375" customWidth="1"/>
    <col min="8449" max="8449" width="7.33203125" customWidth="1"/>
    <col min="8450" max="8450" width="91.33203125" customWidth="1"/>
    <col min="8451" max="8451" width="20.33203125" customWidth="1"/>
    <col min="8452" max="8452" width="22.6640625" customWidth="1"/>
    <col min="8453" max="8453" width="27.5546875" customWidth="1"/>
    <col min="8454" max="8456" width="24.44140625" customWidth="1"/>
    <col min="8457" max="8457" width="17.109375" customWidth="1"/>
    <col min="8705" max="8705" width="7.33203125" customWidth="1"/>
    <col min="8706" max="8706" width="91.33203125" customWidth="1"/>
    <col min="8707" max="8707" width="20.33203125" customWidth="1"/>
    <col min="8708" max="8708" width="22.6640625" customWidth="1"/>
    <col min="8709" max="8709" width="27.5546875" customWidth="1"/>
    <col min="8710" max="8712" width="24.44140625" customWidth="1"/>
    <col min="8713" max="8713" width="17.109375" customWidth="1"/>
    <col min="8961" max="8961" width="7.33203125" customWidth="1"/>
    <col min="8962" max="8962" width="91.33203125" customWidth="1"/>
    <col min="8963" max="8963" width="20.33203125" customWidth="1"/>
    <col min="8964" max="8964" width="22.6640625" customWidth="1"/>
    <col min="8965" max="8965" width="27.5546875" customWidth="1"/>
    <col min="8966" max="8968" width="24.44140625" customWidth="1"/>
    <col min="8969" max="8969" width="17.109375" customWidth="1"/>
    <col min="9217" max="9217" width="7.33203125" customWidth="1"/>
    <col min="9218" max="9218" width="91.33203125" customWidth="1"/>
    <col min="9219" max="9219" width="20.33203125" customWidth="1"/>
    <col min="9220" max="9220" width="22.6640625" customWidth="1"/>
    <col min="9221" max="9221" width="27.5546875" customWidth="1"/>
    <col min="9222" max="9224" width="24.44140625" customWidth="1"/>
    <col min="9225" max="9225" width="17.109375" customWidth="1"/>
    <col min="9473" max="9473" width="7.33203125" customWidth="1"/>
    <col min="9474" max="9474" width="91.33203125" customWidth="1"/>
    <col min="9475" max="9475" width="20.33203125" customWidth="1"/>
    <col min="9476" max="9476" width="22.6640625" customWidth="1"/>
    <col min="9477" max="9477" width="27.5546875" customWidth="1"/>
    <col min="9478" max="9480" width="24.44140625" customWidth="1"/>
    <col min="9481" max="9481" width="17.109375" customWidth="1"/>
    <col min="9729" max="9729" width="7.33203125" customWidth="1"/>
    <col min="9730" max="9730" width="91.33203125" customWidth="1"/>
    <col min="9731" max="9731" width="20.33203125" customWidth="1"/>
    <col min="9732" max="9732" width="22.6640625" customWidth="1"/>
    <col min="9733" max="9733" width="27.5546875" customWidth="1"/>
    <col min="9734" max="9736" width="24.44140625" customWidth="1"/>
    <col min="9737" max="9737" width="17.109375" customWidth="1"/>
    <col min="9985" max="9985" width="7.33203125" customWidth="1"/>
    <col min="9986" max="9986" width="91.33203125" customWidth="1"/>
    <col min="9987" max="9987" width="20.33203125" customWidth="1"/>
    <col min="9988" max="9988" width="22.6640625" customWidth="1"/>
    <col min="9989" max="9989" width="27.5546875" customWidth="1"/>
    <col min="9990" max="9992" width="24.44140625" customWidth="1"/>
    <col min="9993" max="9993" width="17.109375" customWidth="1"/>
    <col min="10241" max="10241" width="7.33203125" customWidth="1"/>
    <col min="10242" max="10242" width="91.33203125" customWidth="1"/>
    <col min="10243" max="10243" width="20.33203125" customWidth="1"/>
    <col min="10244" max="10244" width="22.6640625" customWidth="1"/>
    <col min="10245" max="10245" width="27.5546875" customWidth="1"/>
    <col min="10246" max="10248" width="24.44140625" customWidth="1"/>
    <col min="10249" max="10249" width="17.109375" customWidth="1"/>
    <col min="10497" max="10497" width="7.33203125" customWidth="1"/>
    <col min="10498" max="10498" width="91.33203125" customWidth="1"/>
    <col min="10499" max="10499" width="20.33203125" customWidth="1"/>
    <col min="10500" max="10500" width="22.6640625" customWidth="1"/>
    <col min="10501" max="10501" width="27.5546875" customWidth="1"/>
    <col min="10502" max="10504" width="24.44140625" customWidth="1"/>
    <col min="10505" max="10505" width="17.109375" customWidth="1"/>
    <col min="10753" max="10753" width="7.33203125" customWidth="1"/>
    <col min="10754" max="10754" width="91.33203125" customWidth="1"/>
    <col min="10755" max="10755" width="20.33203125" customWidth="1"/>
    <col min="10756" max="10756" width="22.6640625" customWidth="1"/>
    <col min="10757" max="10757" width="27.5546875" customWidth="1"/>
    <col min="10758" max="10760" width="24.44140625" customWidth="1"/>
    <col min="10761" max="10761" width="17.109375" customWidth="1"/>
    <col min="11009" max="11009" width="7.33203125" customWidth="1"/>
    <col min="11010" max="11010" width="91.33203125" customWidth="1"/>
    <col min="11011" max="11011" width="20.33203125" customWidth="1"/>
    <col min="11012" max="11012" width="22.6640625" customWidth="1"/>
    <col min="11013" max="11013" width="27.5546875" customWidth="1"/>
    <col min="11014" max="11016" width="24.44140625" customWidth="1"/>
    <col min="11017" max="11017" width="17.109375" customWidth="1"/>
    <col min="11265" max="11265" width="7.33203125" customWidth="1"/>
    <col min="11266" max="11266" width="91.33203125" customWidth="1"/>
    <col min="11267" max="11267" width="20.33203125" customWidth="1"/>
    <col min="11268" max="11268" width="22.6640625" customWidth="1"/>
    <col min="11269" max="11269" width="27.5546875" customWidth="1"/>
    <col min="11270" max="11272" width="24.44140625" customWidth="1"/>
    <col min="11273" max="11273" width="17.109375" customWidth="1"/>
    <col min="11521" max="11521" width="7.33203125" customWidth="1"/>
    <col min="11522" max="11522" width="91.33203125" customWidth="1"/>
    <col min="11523" max="11523" width="20.33203125" customWidth="1"/>
    <col min="11524" max="11524" width="22.6640625" customWidth="1"/>
    <col min="11525" max="11525" width="27.5546875" customWidth="1"/>
    <col min="11526" max="11528" width="24.44140625" customWidth="1"/>
    <col min="11529" max="11529" width="17.109375" customWidth="1"/>
    <col min="11777" max="11777" width="7.33203125" customWidth="1"/>
    <col min="11778" max="11778" width="91.33203125" customWidth="1"/>
    <col min="11779" max="11779" width="20.33203125" customWidth="1"/>
    <col min="11780" max="11780" width="22.6640625" customWidth="1"/>
    <col min="11781" max="11781" width="27.5546875" customWidth="1"/>
    <col min="11782" max="11784" width="24.44140625" customWidth="1"/>
    <col min="11785" max="11785" width="17.109375" customWidth="1"/>
    <col min="12033" max="12033" width="7.33203125" customWidth="1"/>
    <col min="12034" max="12034" width="91.33203125" customWidth="1"/>
    <col min="12035" max="12035" width="20.33203125" customWidth="1"/>
    <col min="12036" max="12036" width="22.6640625" customWidth="1"/>
    <col min="12037" max="12037" width="27.5546875" customWidth="1"/>
    <col min="12038" max="12040" width="24.44140625" customWidth="1"/>
    <col min="12041" max="12041" width="17.109375" customWidth="1"/>
    <col min="12289" max="12289" width="7.33203125" customWidth="1"/>
    <col min="12290" max="12290" width="91.33203125" customWidth="1"/>
    <col min="12291" max="12291" width="20.33203125" customWidth="1"/>
    <col min="12292" max="12292" width="22.6640625" customWidth="1"/>
    <col min="12293" max="12293" width="27.5546875" customWidth="1"/>
    <col min="12294" max="12296" width="24.44140625" customWidth="1"/>
    <col min="12297" max="12297" width="17.109375" customWidth="1"/>
    <col min="12545" max="12545" width="7.33203125" customWidth="1"/>
    <col min="12546" max="12546" width="91.33203125" customWidth="1"/>
    <col min="12547" max="12547" width="20.33203125" customWidth="1"/>
    <col min="12548" max="12548" width="22.6640625" customWidth="1"/>
    <col min="12549" max="12549" width="27.5546875" customWidth="1"/>
    <col min="12550" max="12552" width="24.44140625" customWidth="1"/>
    <col min="12553" max="12553" width="17.109375" customWidth="1"/>
    <col min="12801" max="12801" width="7.33203125" customWidth="1"/>
    <col min="12802" max="12802" width="91.33203125" customWidth="1"/>
    <col min="12803" max="12803" width="20.33203125" customWidth="1"/>
    <col min="12804" max="12804" width="22.6640625" customWidth="1"/>
    <col min="12805" max="12805" width="27.5546875" customWidth="1"/>
    <col min="12806" max="12808" width="24.44140625" customWidth="1"/>
    <col min="12809" max="12809" width="17.109375" customWidth="1"/>
    <col min="13057" max="13057" width="7.33203125" customWidth="1"/>
    <col min="13058" max="13058" width="91.33203125" customWidth="1"/>
    <col min="13059" max="13059" width="20.33203125" customWidth="1"/>
    <col min="13060" max="13060" width="22.6640625" customWidth="1"/>
    <col min="13061" max="13061" width="27.5546875" customWidth="1"/>
    <col min="13062" max="13064" width="24.44140625" customWidth="1"/>
    <col min="13065" max="13065" width="17.109375" customWidth="1"/>
    <col min="13313" max="13313" width="7.33203125" customWidth="1"/>
    <col min="13314" max="13314" width="91.33203125" customWidth="1"/>
    <col min="13315" max="13315" width="20.33203125" customWidth="1"/>
    <col min="13316" max="13316" width="22.6640625" customWidth="1"/>
    <col min="13317" max="13317" width="27.5546875" customWidth="1"/>
    <col min="13318" max="13320" width="24.44140625" customWidth="1"/>
    <col min="13321" max="13321" width="17.109375" customWidth="1"/>
    <col min="13569" max="13569" width="7.33203125" customWidth="1"/>
    <col min="13570" max="13570" width="91.33203125" customWidth="1"/>
    <col min="13571" max="13571" width="20.33203125" customWidth="1"/>
    <col min="13572" max="13572" width="22.6640625" customWidth="1"/>
    <col min="13573" max="13573" width="27.5546875" customWidth="1"/>
    <col min="13574" max="13576" width="24.44140625" customWidth="1"/>
    <col min="13577" max="13577" width="17.109375" customWidth="1"/>
    <col min="13825" max="13825" width="7.33203125" customWidth="1"/>
    <col min="13826" max="13826" width="91.33203125" customWidth="1"/>
    <col min="13827" max="13827" width="20.33203125" customWidth="1"/>
    <col min="13828" max="13828" width="22.6640625" customWidth="1"/>
    <col min="13829" max="13829" width="27.5546875" customWidth="1"/>
    <col min="13830" max="13832" width="24.44140625" customWidth="1"/>
    <col min="13833" max="13833" width="17.109375" customWidth="1"/>
    <col min="14081" max="14081" width="7.33203125" customWidth="1"/>
    <col min="14082" max="14082" width="91.33203125" customWidth="1"/>
    <col min="14083" max="14083" width="20.33203125" customWidth="1"/>
    <col min="14084" max="14084" width="22.6640625" customWidth="1"/>
    <col min="14085" max="14085" width="27.5546875" customWidth="1"/>
    <col min="14086" max="14088" width="24.44140625" customWidth="1"/>
    <col min="14089" max="14089" width="17.109375" customWidth="1"/>
    <col min="14337" max="14337" width="7.33203125" customWidth="1"/>
    <col min="14338" max="14338" width="91.33203125" customWidth="1"/>
    <col min="14339" max="14339" width="20.33203125" customWidth="1"/>
    <col min="14340" max="14340" width="22.6640625" customWidth="1"/>
    <col min="14341" max="14341" width="27.5546875" customWidth="1"/>
    <col min="14342" max="14344" width="24.44140625" customWidth="1"/>
    <col min="14345" max="14345" width="17.109375" customWidth="1"/>
    <col min="14593" max="14593" width="7.33203125" customWidth="1"/>
    <col min="14594" max="14594" width="91.33203125" customWidth="1"/>
    <col min="14595" max="14595" width="20.33203125" customWidth="1"/>
    <col min="14596" max="14596" width="22.6640625" customWidth="1"/>
    <col min="14597" max="14597" width="27.5546875" customWidth="1"/>
    <col min="14598" max="14600" width="24.44140625" customWidth="1"/>
    <col min="14601" max="14601" width="17.109375" customWidth="1"/>
    <col min="14849" max="14849" width="7.33203125" customWidth="1"/>
    <col min="14850" max="14850" width="91.33203125" customWidth="1"/>
    <col min="14851" max="14851" width="20.33203125" customWidth="1"/>
    <col min="14852" max="14852" width="22.6640625" customWidth="1"/>
    <col min="14853" max="14853" width="27.5546875" customWidth="1"/>
    <col min="14854" max="14856" width="24.44140625" customWidth="1"/>
    <col min="14857" max="14857" width="17.109375" customWidth="1"/>
    <col min="15105" max="15105" width="7.33203125" customWidth="1"/>
    <col min="15106" max="15106" width="91.33203125" customWidth="1"/>
    <col min="15107" max="15107" width="20.33203125" customWidth="1"/>
    <col min="15108" max="15108" width="22.6640625" customWidth="1"/>
    <col min="15109" max="15109" width="27.5546875" customWidth="1"/>
    <col min="15110" max="15112" width="24.44140625" customWidth="1"/>
    <col min="15113" max="15113" width="17.109375" customWidth="1"/>
    <col min="15361" max="15361" width="7.33203125" customWidth="1"/>
    <col min="15362" max="15362" width="91.33203125" customWidth="1"/>
    <col min="15363" max="15363" width="20.33203125" customWidth="1"/>
    <col min="15364" max="15364" width="22.6640625" customWidth="1"/>
    <col min="15365" max="15365" width="27.5546875" customWidth="1"/>
    <col min="15366" max="15368" width="24.44140625" customWidth="1"/>
    <col min="15369" max="15369" width="17.109375" customWidth="1"/>
    <col min="15617" max="15617" width="7.33203125" customWidth="1"/>
    <col min="15618" max="15618" width="91.33203125" customWidth="1"/>
    <col min="15619" max="15619" width="20.33203125" customWidth="1"/>
    <col min="15620" max="15620" width="22.6640625" customWidth="1"/>
    <col min="15621" max="15621" width="27.5546875" customWidth="1"/>
    <col min="15622" max="15624" width="24.44140625" customWidth="1"/>
    <col min="15625" max="15625" width="17.109375" customWidth="1"/>
    <col min="15873" max="15873" width="7.33203125" customWidth="1"/>
    <col min="15874" max="15874" width="91.33203125" customWidth="1"/>
    <col min="15875" max="15875" width="20.33203125" customWidth="1"/>
    <col min="15876" max="15876" width="22.6640625" customWidth="1"/>
    <col min="15877" max="15877" width="27.5546875" customWidth="1"/>
    <col min="15878" max="15880" width="24.44140625" customWidth="1"/>
    <col min="15881" max="15881" width="17.109375" customWidth="1"/>
    <col min="16129" max="16129" width="7.33203125" customWidth="1"/>
    <col min="16130" max="16130" width="91.33203125" customWidth="1"/>
    <col min="16131" max="16131" width="20.33203125" customWidth="1"/>
    <col min="16132" max="16132" width="22.6640625" customWidth="1"/>
    <col min="16133" max="16133" width="27.5546875" customWidth="1"/>
    <col min="16134" max="16136" width="24.44140625" customWidth="1"/>
    <col min="16137" max="16137" width="17.109375" customWidth="1"/>
  </cols>
  <sheetData>
    <row r="1" spans="1:7" x14ac:dyDescent="0.3">
      <c r="D1" t="s">
        <v>444</v>
      </c>
    </row>
    <row r="2" spans="1:7" ht="12.75" customHeight="1" x14ac:dyDescent="0.3"/>
    <row r="3" spans="1:7" ht="29.25" customHeight="1" x14ac:dyDescent="0.3">
      <c r="A3" s="1160" t="s">
        <v>994</v>
      </c>
      <c r="B3" s="1160"/>
      <c r="C3" s="1160"/>
      <c r="D3" s="1160"/>
    </row>
    <row r="4" spans="1:7" ht="27" customHeight="1" x14ac:dyDescent="0.3">
      <c r="A4" t="s">
        <v>1067</v>
      </c>
    </row>
    <row r="5" spans="1:7" ht="19.5" customHeight="1" x14ac:dyDescent="0.3">
      <c r="A5" t="s">
        <v>345</v>
      </c>
    </row>
    <row r="6" spans="1:7" ht="18" customHeight="1" x14ac:dyDescent="0.3">
      <c r="A6" t="s">
        <v>491</v>
      </c>
    </row>
    <row r="7" spans="1:7" ht="17.25" customHeight="1" x14ac:dyDescent="0.3">
      <c r="A7" t="s">
        <v>281</v>
      </c>
    </row>
    <row r="9" spans="1:7" ht="15.75" customHeight="1" x14ac:dyDescent="0.3">
      <c r="A9" s="1160" t="s">
        <v>282</v>
      </c>
      <c r="B9" s="1160" t="s">
        <v>385</v>
      </c>
      <c r="C9" s="1160" t="s">
        <v>261</v>
      </c>
      <c r="D9" s="1160" t="s">
        <v>349</v>
      </c>
    </row>
    <row r="10" spans="1:7" ht="15.75" customHeight="1" x14ac:dyDescent="0.3">
      <c r="A10" s="1160"/>
      <c r="B10" s="1160"/>
      <c r="C10" s="1160"/>
      <c r="D10" s="1160"/>
    </row>
    <row r="11" spans="1:7" ht="15.75" customHeight="1" x14ac:dyDescent="0.3">
      <c r="A11" s="1160"/>
      <c r="B11" s="1160"/>
      <c r="C11" s="1160"/>
      <c r="D11" s="1160"/>
    </row>
    <row r="12" spans="1:7" x14ac:dyDescent="0.3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</row>
    <row r="13" spans="1:7" x14ac:dyDescent="0.3">
      <c r="A13">
        <v>1</v>
      </c>
      <c r="G13">
        <f>D13-F13</f>
        <v>0</v>
      </c>
    </row>
    <row r="14" spans="1:7" x14ac:dyDescent="0.3">
      <c r="A14">
        <v>2</v>
      </c>
      <c r="G14">
        <f t="shared" ref="G14:G23" si="0">D14-F14</f>
        <v>0</v>
      </c>
    </row>
    <row r="15" spans="1:7" x14ac:dyDescent="0.3">
      <c r="A15">
        <v>3</v>
      </c>
      <c r="G15">
        <f t="shared" si="0"/>
        <v>0</v>
      </c>
    </row>
    <row r="16" spans="1:7" x14ac:dyDescent="0.3">
      <c r="A16">
        <v>4</v>
      </c>
      <c r="G16">
        <f t="shared" si="0"/>
        <v>0</v>
      </c>
    </row>
    <row r="17" spans="1:7" x14ac:dyDescent="0.3">
      <c r="A17">
        <v>5</v>
      </c>
      <c r="G17">
        <f t="shared" si="0"/>
        <v>0</v>
      </c>
    </row>
    <row r="18" spans="1:7" x14ac:dyDescent="0.3">
      <c r="A18">
        <v>6</v>
      </c>
      <c r="G18">
        <f t="shared" si="0"/>
        <v>0</v>
      </c>
    </row>
    <row r="19" spans="1:7" x14ac:dyDescent="0.3">
      <c r="A19">
        <v>7</v>
      </c>
      <c r="G19">
        <f t="shared" si="0"/>
        <v>0</v>
      </c>
    </row>
    <row r="20" spans="1:7" x14ac:dyDescent="0.3">
      <c r="A20">
        <v>8</v>
      </c>
      <c r="G20">
        <f t="shared" si="0"/>
        <v>0</v>
      </c>
    </row>
    <row r="21" spans="1:7" x14ac:dyDescent="0.3">
      <c r="A21">
        <v>9</v>
      </c>
      <c r="G21">
        <f t="shared" si="0"/>
        <v>0</v>
      </c>
    </row>
    <row r="22" spans="1:7" x14ac:dyDescent="0.3">
      <c r="A22">
        <v>10</v>
      </c>
      <c r="G22">
        <f t="shared" si="0"/>
        <v>0</v>
      </c>
    </row>
    <row r="23" spans="1:7" x14ac:dyDescent="0.3">
      <c r="G23">
        <f t="shared" si="0"/>
        <v>0</v>
      </c>
    </row>
    <row r="24" spans="1:7" x14ac:dyDescent="0.3">
      <c r="B24" t="s">
        <v>295</v>
      </c>
      <c r="C24" t="s">
        <v>305</v>
      </c>
      <c r="D24">
        <f>SUM(D13:D23)</f>
        <v>0</v>
      </c>
      <c r="E24" t="s">
        <v>365</v>
      </c>
      <c r="F24">
        <f>SUM(F13:F23)</f>
        <v>0</v>
      </c>
      <c r="G24">
        <f>SUM(G13:G23)</f>
        <v>0</v>
      </c>
    </row>
    <row r="27" spans="1:7" x14ac:dyDescent="0.3">
      <c r="A27" t="s">
        <v>1068</v>
      </c>
      <c r="D27" t="s">
        <v>1143</v>
      </c>
    </row>
    <row r="28" spans="1:7" x14ac:dyDescent="0.3">
      <c r="C28" t="s">
        <v>131</v>
      </c>
      <c r="D28" t="s">
        <v>132</v>
      </c>
    </row>
    <row r="30" spans="1:7" x14ac:dyDescent="0.3">
      <c r="A30" t="s">
        <v>133</v>
      </c>
      <c r="D30" t="s">
        <v>1144</v>
      </c>
    </row>
    <row r="31" spans="1:7" x14ac:dyDescent="0.3">
      <c r="C31" t="s">
        <v>131</v>
      </c>
      <c r="D31" t="s">
        <v>132</v>
      </c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4">
    <tabColor rgb="FFCCCCFF"/>
    <pageSetUpPr fitToPage="1"/>
  </sheetPr>
  <dimension ref="A1:H65"/>
  <sheetViews>
    <sheetView view="pageBreakPreview" zoomScale="90" zoomScaleNormal="75" zoomScaleSheetLayoutView="9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4.5546875" customWidth="1"/>
    <col min="7" max="8" width="20" customWidth="1"/>
    <col min="9" max="9" width="13.33203125" customWidth="1"/>
    <col min="257" max="257" width="7" customWidth="1"/>
    <col min="258" max="258" width="68" customWidth="1"/>
    <col min="259" max="259" width="20.33203125" customWidth="1"/>
    <col min="260" max="260" width="25.109375" customWidth="1"/>
    <col min="261" max="261" width="30.6640625" customWidth="1"/>
    <col min="262" max="264" width="16" customWidth="1"/>
    <col min="265" max="265" width="13.33203125" customWidth="1"/>
    <col min="513" max="513" width="7" customWidth="1"/>
    <col min="514" max="514" width="68" customWidth="1"/>
    <col min="515" max="515" width="20.33203125" customWidth="1"/>
    <col min="516" max="516" width="25.109375" customWidth="1"/>
    <col min="517" max="517" width="30.6640625" customWidth="1"/>
    <col min="518" max="520" width="16" customWidth="1"/>
    <col min="521" max="521" width="13.33203125" customWidth="1"/>
    <col min="769" max="769" width="7" customWidth="1"/>
    <col min="770" max="770" width="68" customWidth="1"/>
    <col min="771" max="771" width="20.33203125" customWidth="1"/>
    <col min="772" max="772" width="25.109375" customWidth="1"/>
    <col min="773" max="773" width="30.6640625" customWidth="1"/>
    <col min="774" max="776" width="16" customWidth="1"/>
    <col min="777" max="777" width="13.33203125" customWidth="1"/>
    <col min="1025" max="1025" width="7" customWidth="1"/>
    <col min="1026" max="1026" width="68" customWidth="1"/>
    <col min="1027" max="1027" width="20.33203125" customWidth="1"/>
    <col min="1028" max="1028" width="25.109375" customWidth="1"/>
    <col min="1029" max="1029" width="30.6640625" customWidth="1"/>
    <col min="1030" max="1032" width="16" customWidth="1"/>
    <col min="1033" max="1033" width="13.33203125" customWidth="1"/>
    <col min="1281" max="1281" width="7" customWidth="1"/>
    <col min="1282" max="1282" width="68" customWidth="1"/>
    <col min="1283" max="1283" width="20.33203125" customWidth="1"/>
    <col min="1284" max="1284" width="25.109375" customWidth="1"/>
    <col min="1285" max="1285" width="30.6640625" customWidth="1"/>
    <col min="1286" max="1288" width="16" customWidth="1"/>
    <col min="1289" max="1289" width="13.33203125" customWidth="1"/>
    <col min="1537" max="1537" width="7" customWidth="1"/>
    <col min="1538" max="1538" width="68" customWidth="1"/>
    <col min="1539" max="1539" width="20.33203125" customWidth="1"/>
    <col min="1540" max="1540" width="25.109375" customWidth="1"/>
    <col min="1541" max="1541" width="30.6640625" customWidth="1"/>
    <col min="1542" max="1544" width="16" customWidth="1"/>
    <col min="1545" max="1545" width="13.33203125" customWidth="1"/>
    <col min="1793" max="1793" width="7" customWidth="1"/>
    <col min="1794" max="1794" width="68" customWidth="1"/>
    <col min="1795" max="1795" width="20.33203125" customWidth="1"/>
    <col min="1796" max="1796" width="25.109375" customWidth="1"/>
    <col min="1797" max="1797" width="30.6640625" customWidth="1"/>
    <col min="1798" max="1800" width="16" customWidth="1"/>
    <col min="1801" max="1801" width="13.33203125" customWidth="1"/>
    <col min="2049" max="2049" width="7" customWidth="1"/>
    <col min="2050" max="2050" width="68" customWidth="1"/>
    <col min="2051" max="2051" width="20.33203125" customWidth="1"/>
    <col min="2052" max="2052" width="25.109375" customWidth="1"/>
    <col min="2053" max="2053" width="30.6640625" customWidth="1"/>
    <col min="2054" max="2056" width="16" customWidth="1"/>
    <col min="2057" max="2057" width="13.33203125" customWidth="1"/>
    <col min="2305" max="2305" width="7" customWidth="1"/>
    <col min="2306" max="2306" width="68" customWidth="1"/>
    <col min="2307" max="2307" width="20.33203125" customWidth="1"/>
    <col min="2308" max="2308" width="25.109375" customWidth="1"/>
    <col min="2309" max="2309" width="30.6640625" customWidth="1"/>
    <col min="2310" max="2312" width="16" customWidth="1"/>
    <col min="2313" max="2313" width="13.33203125" customWidth="1"/>
    <col min="2561" max="2561" width="7" customWidth="1"/>
    <col min="2562" max="2562" width="68" customWidth="1"/>
    <col min="2563" max="2563" width="20.33203125" customWidth="1"/>
    <col min="2564" max="2564" width="25.109375" customWidth="1"/>
    <col min="2565" max="2565" width="30.6640625" customWidth="1"/>
    <col min="2566" max="2568" width="16" customWidth="1"/>
    <col min="2569" max="2569" width="13.33203125" customWidth="1"/>
    <col min="2817" max="2817" width="7" customWidth="1"/>
    <col min="2818" max="2818" width="68" customWidth="1"/>
    <col min="2819" max="2819" width="20.33203125" customWidth="1"/>
    <col min="2820" max="2820" width="25.109375" customWidth="1"/>
    <col min="2821" max="2821" width="30.6640625" customWidth="1"/>
    <col min="2822" max="2824" width="16" customWidth="1"/>
    <col min="2825" max="2825" width="13.33203125" customWidth="1"/>
    <col min="3073" max="3073" width="7" customWidth="1"/>
    <col min="3074" max="3074" width="68" customWidth="1"/>
    <col min="3075" max="3075" width="20.33203125" customWidth="1"/>
    <col min="3076" max="3076" width="25.109375" customWidth="1"/>
    <col min="3077" max="3077" width="30.6640625" customWidth="1"/>
    <col min="3078" max="3080" width="16" customWidth="1"/>
    <col min="3081" max="3081" width="13.33203125" customWidth="1"/>
    <col min="3329" max="3329" width="7" customWidth="1"/>
    <col min="3330" max="3330" width="68" customWidth="1"/>
    <col min="3331" max="3331" width="20.33203125" customWidth="1"/>
    <col min="3332" max="3332" width="25.109375" customWidth="1"/>
    <col min="3333" max="3333" width="30.6640625" customWidth="1"/>
    <col min="3334" max="3336" width="16" customWidth="1"/>
    <col min="3337" max="3337" width="13.33203125" customWidth="1"/>
    <col min="3585" max="3585" width="7" customWidth="1"/>
    <col min="3586" max="3586" width="68" customWidth="1"/>
    <col min="3587" max="3587" width="20.33203125" customWidth="1"/>
    <col min="3588" max="3588" width="25.109375" customWidth="1"/>
    <col min="3589" max="3589" width="30.6640625" customWidth="1"/>
    <col min="3590" max="3592" width="16" customWidth="1"/>
    <col min="3593" max="3593" width="13.33203125" customWidth="1"/>
    <col min="3841" max="3841" width="7" customWidth="1"/>
    <col min="3842" max="3842" width="68" customWidth="1"/>
    <col min="3843" max="3843" width="20.33203125" customWidth="1"/>
    <col min="3844" max="3844" width="25.109375" customWidth="1"/>
    <col min="3845" max="3845" width="30.6640625" customWidth="1"/>
    <col min="3846" max="3848" width="16" customWidth="1"/>
    <col min="3849" max="3849" width="13.33203125" customWidth="1"/>
    <col min="4097" max="4097" width="7" customWidth="1"/>
    <col min="4098" max="4098" width="68" customWidth="1"/>
    <col min="4099" max="4099" width="20.33203125" customWidth="1"/>
    <col min="4100" max="4100" width="25.109375" customWidth="1"/>
    <col min="4101" max="4101" width="30.6640625" customWidth="1"/>
    <col min="4102" max="4104" width="16" customWidth="1"/>
    <col min="4105" max="4105" width="13.33203125" customWidth="1"/>
    <col min="4353" max="4353" width="7" customWidth="1"/>
    <col min="4354" max="4354" width="68" customWidth="1"/>
    <col min="4355" max="4355" width="20.33203125" customWidth="1"/>
    <col min="4356" max="4356" width="25.109375" customWidth="1"/>
    <col min="4357" max="4357" width="30.6640625" customWidth="1"/>
    <col min="4358" max="4360" width="16" customWidth="1"/>
    <col min="4361" max="4361" width="13.33203125" customWidth="1"/>
    <col min="4609" max="4609" width="7" customWidth="1"/>
    <col min="4610" max="4610" width="68" customWidth="1"/>
    <col min="4611" max="4611" width="20.33203125" customWidth="1"/>
    <col min="4612" max="4612" width="25.109375" customWidth="1"/>
    <col min="4613" max="4613" width="30.6640625" customWidth="1"/>
    <col min="4614" max="4616" width="16" customWidth="1"/>
    <col min="4617" max="4617" width="13.33203125" customWidth="1"/>
    <col min="4865" max="4865" width="7" customWidth="1"/>
    <col min="4866" max="4866" width="68" customWidth="1"/>
    <col min="4867" max="4867" width="20.33203125" customWidth="1"/>
    <col min="4868" max="4868" width="25.109375" customWidth="1"/>
    <col min="4869" max="4869" width="30.6640625" customWidth="1"/>
    <col min="4870" max="4872" width="16" customWidth="1"/>
    <col min="4873" max="4873" width="13.33203125" customWidth="1"/>
    <col min="5121" max="5121" width="7" customWidth="1"/>
    <col min="5122" max="5122" width="68" customWidth="1"/>
    <col min="5123" max="5123" width="20.33203125" customWidth="1"/>
    <col min="5124" max="5124" width="25.109375" customWidth="1"/>
    <col min="5125" max="5125" width="30.6640625" customWidth="1"/>
    <col min="5126" max="5128" width="16" customWidth="1"/>
    <col min="5129" max="5129" width="13.33203125" customWidth="1"/>
    <col min="5377" max="5377" width="7" customWidth="1"/>
    <col min="5378" max="5378" width="68" customWidth="1"/>
    <col min="5379" max="5379" width="20.33203125" customWidth="1"/>
    <col min="5380" max="5380" width="25.109375" customWidth="1"/>
    <col min="5381" max="5381" width="30.6640625" customWidth="1"/>
    <col min="5382" max="5384" width="16" customWidth="1"/>
    <col min="5385" max="5385" width="13.33203125" customWidth="1"/>
    <col min="5633" max="5633" width="7" customWidth="1"/>
    <col min="5634" max="5634" width="68" customWidth="1"/>
    <col min="5635" max="5635" width="20.33203125" customWidth="1"/>
    <col min="5636" max="5636" width="25.109375" customWidth="1"/>
    <col min="5637" max="5637" width="30.6640625" customWidth="1"/>
    <col min="5638" max="5640" width="16" customWidth="1"/>
    <col min="5641" max="5641" width="13.33203125" customWidth="1"/>
    <col min="5889" max="5889" width="7" customWidth="1"/>
    <col min="5890" max="5890" width="68" customWidth="1"/>
    <col min="5891" max="5891" width="20.33203125" customWidth="1"/>
    <col min="5892" max="5892" width="25.109375" customWidth="1"/>
    <col min="5893" max="5893" width="30.6640625" customWidth="1"/>
    <col min="5894" max="5896" width="16" customWidth="1"/>
    <col min="5897" max="5897" width="13.33203125" customWidth="1"/>
    <col min="6145" max="6145" width="7" customWidth="1"/>
    <col min="6146" max="6146" width="68" customWidth="1"/>
    <col min="6147" max="6147" width="20.33203125" customWidth="1"/>
    <col min="6148" max="6148" width="25.109375" customWidth="1"/>
    <col min="6149" max="6149" width="30.6640625" customWidth="1"/>
    <col min="6150" max="6152" width="16" customWidth="1"/>
    <col min="6153" max="6153" width="13.33203125" customWidth="1"/>
    <col min="6401" max="6401" width="7" customWidth="1"/>
    <col min="6402" max="6402" width="68" customWidth="1"/>
    <col min="6403" max="6403" width="20.33203125" customWidth="1"/>
    <col min="6404" max="6404" width="25.109375" customWidth="1"/>
    <col min="6405" max="6405" width="30.6640625" customWidth="1"/>
    <col min="6406" max="6408" width="16" customWidth="1"/>
    <col min="6409" max="6409" width="13.33203125" customWidth="1"/>
    <col min="6657" max="6657" width="7" customWidth="1"/>
    <col min="6658" max="6658" width="68" customWidth="1"/>
    <col min="6659" max="6659" width="20.33203125" customWidth="1"/>
    <col min="6660" max="6660" width="25.109375" customWidth="1"/>
    <col min="6661" max="6661" width="30.6640625" customWidth="1"/>
    <col min="6662" max="6664" width="16" customWidth="1"/>
    <col min="6665" max="6665" width="13.33203125" customWidth="1"/>
    <col min="6913" max="6913" width="7" customWidth="1"/>
    <col min="6914" max="6914" width="68" customWidth="1"/>
    <col min="6915" max="6915" width="20.33203125" customWidth="1"/>
    <col min="6916" max="6916" width="25.109375" customWidth="1"/>
    <col min="6917" max="6917" width="30.6640625" customWidth="1"/>
    <col min="6918" max="6920" width="16" customWidth="1"/>
    <col min="6921" max="6921" width="13.33203125" customWidth="1"/>
    <col min="7169" max="7169" width="7" customWidth="1"/>
    <col min="7170" max="7170" width="68" customWidth="1"/>
    <col min="7171" max="7171" width="20.33203125" customWidth="1"/>
    <col min="7172" max="7172" width="25.109375" customWidth="1"/>
    <col min="7173" max="7173" width="30.6640625" customWidth="1"/>
    <col min="7174" max="7176" width="16" customWidth="1"/>
    <col min="7177" max="7177" width="13.33203125" customWidth="1"/>
    <col min="7425" max="7425" width="7" customWidth="1"/>
    <col min="7426" max="7426" width="68" customWidth="1"/>
    <col min="7427" max="7427" width="20.33203125" customWidth="1"/>
    <col min="7428" max="7428" width="25.109375" customWidth="1"/>
    <col min="7429" max="7429" width="30.6640625" customWidth="1"/>
    <col min="7430" max="7432" width="16" customWidth="1"/>
    <col min="7433" max="7433" width="13.33203125" customWidth="1"/>
    <col min="7681" max="7681" width="7" customWidth="1"/>
    <col min="7682" max="7682" width="68" customWidth="1"/>
    <col min="7683" max="7683" width="20.33203125" customWidth="1"/>
    <col min="7684" max="7684" width="25.109375" customWidth="1"/>
    <col min="7685" max="7685" width="30.6640625" customWidth="1"/>
    <col min="7686" max="7688" width="16" customWidth="1"/>
    <col min="7689" max="7689" width="13.33203125" customWidth="1"/>
    <col min="7937" max="7937" width="7" customWidth="1"/>
    <col min="7938" max="7938" width="68" customWidth="1"/>
    <col min="7939" max="7939" width="20.33203125" customWidth="1"/>
    <col min="7940" max="7940" width="25.109375" customWidth="1"/>
    <col min="7941" max="7941" width="30.6640625" customWidth="1"/>
    <col min="7942" max="7944" width="16" customWidth="1"/>
    <col min="7945" max="7945" width="13.33203125" customWidth="1"/>
    <col min="8193" max="8193" width="7" customWidth="1"/>
    <col min="8194" max="8194" width="68" customWidth="1"/>
    <col min="8195" max="8195" width="20.33203125" customWidth="1"/>
    <col min="8196" max="8196" width="25.109375" customWidth="1"/>
    <col min="8197" max="8197" width="30.6640625" customWidth="1"/>
    <col min="8198" max="8200" width="16" customWidth="1"/>
    <col min="8201" max="8201" width="13.33203125" customWidth="1"/>
    <col min="8449" max="8449" width="7" customWidth="1"/>
    <col min="8450" max="8450" width="68" customWidth="1"/>
    <col min="8451" max="8451" width="20.33203125" customWidth="1"/>
    <col min="8452" max="8452" width="25.109375" customWidth="1"/>
    <col min="8453" max="8453" width="30.6640625" customWidth="1"/>
    <col min="8454" max="8456" width="16" customWidth="1"/>
    <col min="8457" max="8457" width="13.33203125" customWidth="1"/>
    <col min="8705" max="8705" width="7" customWidth="1"/>
    <col min="8706" max="8706" width="68" customWidth="1"/>
    <col min="8707" max="8707" width="20.33203125" customWidth="1"/>
    <col min="8708" max="8708" width="25.109375" customWidth="1"/>
    <col min="8709" max="8709" width="30.6640625" customWidth="1"/>
    <col min="8710" max="8712" width="16" customWidth="1"/>
    <col min="8713" max="8713" width="13.33203125" customWidth="1"/>
    <col min="8961" max="8961" width="7" customWidth="1"/>
    <col min="8962" max="8962" width="68" customWidth="1"/>
    <col min="8963" max="8963" width="20.33203125" customWidth="1"/>
    <col min="8964" max="8964" width="25.109375" customWidth="1"/>
    <col min="8965" max="8965" width="30.6640625" customWidth="1"/>
    <col min="8966" max="8968" width="16" customWidth="1"/>
    <col min="8969" max="8969" width="13.33203125" customWidth="1"/>
    <col min="9217" max="9217" width="7" customWidth="1"/>
    <col min="9218" max="9218" width="68" customWidth="1"/>
    <col min="9219" max="9219" width="20.33203125" customWidth="1"/>
    <col min="9220" max="9220" width="25.109375" customWidth="1"/>
    <col min="9221" max="9221" width="30.6640625" customWidth="1"/>
    <col min="9222" max="9224" width="16" customWidth="1"/>
    <col min="9225" max="9225" width="13.33203125" customWidth="1"/>
    <col min="9473" max="9473" width="7" customWidth="1"/>
    <col min="9474" max="9474" width="68" customWidth="1"/>
    <col min="9475" max="9475" width="20.33203125" customWidth="1"/>
    <col min="9476" max="9476" width="25.109375" customWidth="1"/>
    <col min="9477" max="9477" width="30.6640625" customWidth="1"/>
    <col min="9478" max="9480" width="16" customWidth="1"/>
    <col min="9481" max="9481" width="13.33203125" customWidth="1"/>
    <col min="9729" max="9729" width="7" customWidth="1"/>
    <col min="9730" max="9730" width="68" customWidth="1"/>
    <col min="9731" max="9731" width="20.33203125" customWidth="1"/>
    <col min="9732" max="9732" width="25.109375" customWidth="1"/>
    <col min="9733" max="9733" width="30.6640625" customWidth="1"/>
    <col min="9734" max="9736" width="16" customWidth="1"/>
    <col min="9737" max="9737" width="13.33203125" customWidth="1"/>
    <col min="9985" max="9985" width="7" customWidth="1"/>
    <col min="9986" max="9986" width="68" customWidth="1"/>
    <col min="9987" max="9987" width="20.33203125" customWidth="1"/>
    <col min="9988" max="9988" width="25.109375" customWidth="1"/>
    <col min="9989" max="9989" width="30.6640625" customWidth="1"/>
    <col min="9990" max="9992" width="16" customWidth="1"/>
    <col min="9993" max="9993" width="13.33203125" customWidth="1"/>
    <col min="10241" max="10241" width="7" customWidth="1"/>
    <col min="10242" max="10242" width="68" customWidth="1"/>
    <col min="10243" max="10243" width="20.33203125" customWidth="1"/>
    <col min="10244" max="10244" width="25.109375" customWidth="1"/>
    <col min="10245" max="10245" width="30.6640625" customWidth="1"/>
    <col min="10246" max="10248" width="16" customWidth="1"/>
    <col min="10249" max="10249" width="13.33203125" customWidth="1"/>
    <col min="10497" max="10497" width="7" customWidth="1"/>
    <col min="10498" max="10498" width="68" customWidth="1"/>
    <col min="10499" max="10499" width="20.33203125" customWidth="1"/>
    <col min="10500" max="10500" width="25.109375" customWidth="1"/>
    <col min="10501" max="10501" width="30.6640625" customWidth="1"/>
    <col min="10502" max="10504" width="16" customWidth="1"/>
    <col min="10505" max="10505" width="13.33203125" customWidth="1"/>
    <col min="10753" max="10753" width="7" customWidth="1"/>
    <col min="10754" max="10754" width="68" customWidth="1"/>
    <col min="10755" max="10755" width="20.33203125" customWidth="1"/>
    <col min="10756" max="10756" width="25.109375" customWidth="1"/>
    <col min="10757" max="10757" width="30.6640625" customWidth="1"/>
    <col min="10758" max="10760" width="16" customWidth="1"/>
    <col min="10761" max="10761" width="13.33203125" customWidth="1"/>
    <col min="11009" max="11009" width="7" customWidth="1"/>
    <col min="11010" max="11010" width="68" customWidth="1"/>
    <col min="11011" max="11011" width="20.33203125" customWidth="1"/>
    <col min="11012" max="11012" width="25.109375" customWidth="1"/>
    <col min="11013" max="11013" width="30.6640625" customWidth="1"/>
    <col min="11014" max="11016" width="16" customWidth="1"/>
    <col min="11017" max="11017" width="13.33203125" customWidth="1"/>
    <col min="11265" max="11265" width="7" customWidth="1"/>
    <col min="11266" max="11266" width="68" customWidth="1"/>
    <col min="11267" max="11267" width="20.33203125" customWidth="1"/>
    <col min="11268" max="11268" width="25.109375" customWidth="1"/>
    <col min="11269" max="11269" width="30.6640625" customWidth="1"/>
    <col min="11270" max="11272" width="16" customWidth="1"/>
    <col min="11273" max="11273" width="13.33203125" customWidth="1"/>
    <col min="11521" max="11521" width="7" customWidth="1"/>
    <col min="11522" max="11522" width="68" customWidth="1"/>
    <col min="11523" max="11523" width="20.33203125" customWidth="1"/>
    <col min="11524" max="11524" width="25.109375" customWidth="1"/>
    <col min="11525" max="11525" width="30.6640625" customWidth="1"/>
    <col min="11526" max="11528" width="16" customWidth="1"/>
    <col min="11529" max="11529" width="13.33203125" customWidth="1"/>
    <col min="11777" max="11777" width="7" customWidth="1"/>
    <col min="11778" max="11778" width="68" customWidth="1"/>
    <col min="11779" max="11779" width="20.33203125" customWidth="1"/>
    <col min="11780" max="11780" width="25.109375" customWidth="1"/>
    <col min="11781" max="11781" width="30.6640625" customWidth="1"/>
    <col min="11782" max="11784" width="16" customWidth="1"/>
    <col min="11785" max="11785" width="13.33203125" customWidth="1"/>
    <col min="12033" max="12033" width="7" customWidth="1"/>
    <col min="12034" max="12034" width="68" customWidth="1"/>
    <col min="12035" max="12035" width="20.33203125" customWidth="1"/>
    <col min="12036" max="12036" width="25.109375" customWidth="1"/>
    <col min="12037" max="12037" width="30.6640625" customWidth="1"/>
    <col min="12038" max="12040" width="16" customWidth="1"/>
    <col min="12041" max="12041" width="13.33203125" customWidth="1"/>
    <col min="12289" max="12289" width="7" customWidth="1"/>
    <col min="12290" max="12290" width="68" customWidth="1"/>
    <col min="12291" max="12291" width="20.33203125" customWidth="1"/>
    <col min="12292" max="12292" width="25.109375" customWidth="1"/>
    <col min="12293" max="12293" width="30.6640625" customWidth="1"/>
    <col min="12294" max="12296" width="16" customWidth="1"/>
    <col min="12297" max="12297" width="13.33203125" customWidth="1"/>
    <col min="12545" max="12545" width="7" customWidth="1"/>
    <col min="12546" max="12546" width="68" customWidth="1"/>
    <col min="12547" max="12547" width="20.33203125" customWidth="1"/>
    <col min="12548" max="12548" width="25.109375" customWidth="1"/>
    <col min="12549" max="12549" width="30.6640625" customWidth="1"/>
    <col min="12550" max="12552" width="16" customWidth="1"/>
    <col min="12553" max="12553" width="13.33203125" customWidth="1"/>
    <col min="12801" max="12801" width="7" customWidth="1"/>
    <col min="12802" max="12802" width="68" customWidth="1"/>
    <col min="12803" max="12803" width="20.33203125" customWidth="1"/>
    <col min="12804" max="12804" width="25.109375" customWidth="1"/>
    <col min="12805" max="12805" width="30.6640625" customWidth="1"/>
    <col min="12806" max="12808" width="16" customWidth="1"/>
    <col min="12809" max="12809" width="13.33203125" customWidth="1"/>
    <col min="13057" max="13057" width="7" customWidth="1"/>
    <col min="13058" max="13058" width="68" customWidth="1"/>
    <col min="13059" max="13059" width="20.33203125" customWidth="1"/>
    <col min="13060" max="13060" width="25.109375" customWidth="1"/>
    <col min="13061" max="13061" width="30.6640625" customWidth="1"/>
    <col min="13062" max="13064" width="16" customWidth="1"/>
    <col min="13065" max="13065" width="13.33203125" customWidth="1"/>
    <col min="13313" max="13313" width="7" customWidth="1"/>
    <col min="13314" max="13314" width="68" customWidth="1"/>
    <col min="13315" max="13315" width="20.33203125" customWidth="1"/>
    <col min="13316" max="13316" width="25.109375" customWidth="1"/>
    <col min="13317" max="13317" width="30.6640625" customWidth="1"/>
    <col min="13318" max="13320" width="16" customWidth="1"/>
    <col min="13321" max="13321" width="13.33203125" customWidth="1"/>
    <col min="13569" max="13569" width="7" customWidth="1"/>
    <col min="13570" max="13570" width="68" customWidth="1"/>
    <col min="13571" max="13571" width="20.33203125" customWidth="1"/>
    <col min="13572" max="13572" width="25.109375" customWidth="1"/>
    <col min="13573" max="13573" width="30.6640625" customWidth="1"/>
    <col min="13574" max="13576" width="16" customWidth="1"/>
    <col min="13577" max="13577" width="13.33203125" customWidth="1"/>
    <col min="13825" max="13825" width="7" customWidth="1"/>
    <col min="13826" max="13826" width="68" customWidth="1"/>
    <col min="13827" max="13827" width="20.33203125" customWidth="1"/>
    <col min="13828" max="13828" width="25.109375" customWidth="1"/>
    <col min="13829" max="13829" width="30.6640625" customWidth="1"/>
    <col min="13830" max="13832" width="16" customWidth="1"/>
    <col min="13833" max="13833" width="13.33203125" customWidth="1"/>
    <col min="14081" max="14081" width="7" customWidth="1"/>
    <col min="14082" max="14082" width="68" customWidth="1"/>
    <col min="14083" max="14083" width="20.33203125" customWidth="1"/>
    <col min="14084" max="14084" width="25.109375" customWidth="1"/>
    <col min="14085" max="14085" width="30.6640625" customWidth="1"/>
    <col min="14086" max="14088" width="16" customWidth="1"/>
    <col min="14089" max="14089" width="13.33203125" customWidth="1"/>
    <col min="14337" max="14337" width="7" customWidth="1"/>
    <col min="14338" max="14338" width="68" customWidth="1"/>
    <col min="14339" max="14339" width="20.33203125" customWidth="1"/>
    <col min="14340" max="14340" width="25.109375" customWidth="1"/>
    <col min="14341" max="14341" width="30.6640625" customWidth="1"/>
    <col min="14342" max="14344" width="16" customWidth="1"/>
    <col min="14345" max="14345" width="13.33203125" customWidth="1"/>
    <col min="14593" max="14593" width="7" customWidth="1"/>
    <col min="14594" max="14594" width="68" customWidth="1"/>
    <col min="14595" max="14595" width="20.33203125" customWidth="1"/>
    <col min="14596" max="14596" width="25.109375" customWidth="1"/>
    <col min="14597" max="14597" width="30.6640625" customWidth="1"/>
    <col min="14598" max="14600" width="16" customWidth="1"/>
    <col min="14601" max="14601" width="13.33203125" customWidth="1"/>
    <col min="14849" max="14849" width="7" customWidth="1"/>
    <col min="14850" max="14850" width="68" customWidth="1"/>
    <col min="14851" max="14851" width="20.33203125" customWidth="1"/>
    <col min="14852" max="14852" width="25.109375" customWidth="1"/>
    <col min="14853" max="14853" width="30.6640625" customWidth="1"/>
    <col min="14854" max="14856" width="16" customWidth="1"/>
    <col min="14857" max="14857" width="13.33203125" customWidth="1"/>
    <col min="15105" max="15105" width="7" customWidth="1"/>
    <col min="15106" max="15106" width="68" customWidth="1"/>
    <col min="15107" max="15107" width="20.33203125" customWidth="1"/>
    <col min="15108" max="15108" width="25.109375" customWidth="1"/>
    <col min="15109" max="15109" width="30.6640625" customWidth="1"/>
    <col min="15110" max="15112" width="16" customWidth="1"/>
    <col min="15113" max="15113" width="13.33203125" customWidth="1"/>
    <col min="15361" max="15361" width="7" customWidth="1"/>
    <col min="15362" max="15362" width="68" customWidth="1"/>
    <col min="15363" max="15363" width="20.33203125" customWidth="1"/>
    <col min="15364" max="15364" width="25.109375" customWidth="1"/>
    <col min="15365" max="15365" width="30.6640625" customWidth="1"/>
    <col min="15366" max="15368" width="16" customWidth="1"/>
    <col min="15369" max="15369" width="13.33203125" customWidth="1"/>
    <col min="15617" max="15617" width="7" customWidth="1"/>
    <col min="15618" max="15618" width="68" customWidth="1"/>
    <col min="15619" max="15619" width="20.33203125" customWidth="1"/>
    <col min="15620" max="15620" width="25.109375" customWidth="1"/>
    <col min="15621" max="15621" width="30.6640625" customWidth="1"/>
    <col min="15622" max="15624" width="16" customWidth="1"/>
    <col min="15625" max="15625" width="13.33203125" customWidth="1"/>
    <col min="15873" max="15873" width="7" customWidth="1"/>
    <col min="15874" max="15874" width="68" customWidth="1"/>
    <col min="15875" max="15875" width="20.33203125" customWidth="1"/>
    <col min="15876" max="15876" width="25.109375" customWidth="1"/>
    <col min="15877" max="15877" width="30.6640625" customWidth="1"/>
    <col min="15878" max="15880" width="16" customWidth="1"/>
    <col min="15881" max="15881" width="13.33203125" customWidth="1"/>
    <col min="16129" max="16129" width="7" customWidth="1"/>
    <col min="16130" max="16130" width="68" customWidth="1"/>
    <col min="16131" max="16131" width="20.33203125" customWidth="1"/>
    <col min="16132" max="16132" width="25.109375" customWidth="1"/>
    <col min="16133" max="16133" width="30.6640625" customWidth="1"/>
    <col min="16134" max="16136" width="16" customWidth="1"/>
    <col min="16137" max="16137" width="13.33203125" customWidth="1"/>
  </cols>
  <sheetData>
    <row r="1" spans="1:8" x14ac:dyDescent="0.3">
      <c r="E1" t="s">
        <v>439</v>
      </c>
    </row>
    <row r="3" spans="1:8" ht="21" customHeight="1" x14ac:dyDescent="0.3">
      <c r="A3" s="1160" t="s">
        <v>608</v>
      </c>
      <c r="B3" s="1160"/>
      <c r="C3" s="1160"/>
      <c r="D3" s="1160"/>
      <c r="E3" s="1160"/>
    </row>
    <row r="4" spans="1:8" ht="27" customHeight="1" x14ac:dyDescent="0.3">
      <c r="A4" t="s">
        <v>1145</v>
      </c>
    </row>
    <row r="5" spans="1:8" ht="19.5" customHeight="1" x14ac:dyDescent="0.3">
      <c r="A5" t="s">
        <v>345</v>
      </c>
    </row>
    <row r="6" spans="1:8" ht="18" customHeight="1" x14ac:dyDescent="0.3">
      <c r="A6" t="s">
        <v>490</v>
      </c>
    </row>
    <row r="7" spans="1:8" ht="17.25" customHeight="1" x14ac:dyDescent="0.3">
      <c r="A7" t="s">
        <v>281</v>
      </c>
    </row>
    <row r="9" spans="1:8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8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 x14ac:dyDescent="0.3">
      <c r="A11">
        <v>1</v>
      </c>
      <c r="H11">
        <f>E11-G11</f>
        <v>0</v>
      </c>
    </row>
    <row r="12" spans="1:8" x14ac:dyDescent="0.3">
      <c r="A12">
        <v>2</v>
      </c>
      <c r="H12">
        <f>E12-G12</f>
        <v>0</v>
      </c>
    </row>
    <row r="13" spans="1:8" x14ac:dyDescent="0.3">
      <c r="A13">
        <v>3</v>
      </c>
      <c r="H13">
        <f>E13-G13</f>
        <v>0</v>
      </c>
    </row>
    <row r="14" spans="1:8" x14ac:dyDescent="0.3">
      <c r="A14">
        <v>4</v>
      </c>
      <c r="H14">
        <f>E14-G14</f>
        <v>0</v>
      </c>
    </row>
    <row r="15" spans="1:8" x14ac:dyDescent="0.3">
      <c r="A15">
        <v>5</v>
      </c>
      <c r="H15">
        <f t="shared" ref="H15:H19" si="0">E15-G15</f>
        <v>0</v>
      </c>
    </row>
    <row r="16" spans="1:8" x14ac:dyDescent="0.3">
      <c r="A16">
        <v>6</v>
      </c>
      <c r="H16">
        <f t="shared" si="0"/>
        <v>0</v>
      </c>
    </row>
    <row r="17" spans="1:8" x14ac:dyDescent="0.3">
      <c r="A17">
        <v>7</v>
      </c>
      <c r="H17">
        <f t="shared" si="0"/>
        <v>0</v>
      </c>
    </row>
    <row r="18" spans="1:8" x14ac:dyDescent="0.3">
      <c r="H18">
        <f t="shared" si="0"/>
        <v>0</v>
      </c>
    </row>
    <row r="19" spans="1:8" x14ac:dyDescent="0.3">
      <c r="H19">
        <f t="shared" si="0"/>
        <v>0</v>
      </c>
    </row>
    <row r="20" spans="1:8" x14ac:dyDescent="0.3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 x14ac:dyDescent="0.3">
      <c r="A23" t="s">
        <v>671</v>
      </c>
      <c r="E23" t="s">
        <v>1143</v>
      </c>
    </row>
    <row r="24" spans="1:8" x14ac:dyDescent="0.3">
      <c r="C24" t="s">
        <v>131</v>
      </c>
      <c r="E24" t="s">
        <v>132</v>
      </c>
    </row>
    <row r="26" spans="1:8" x14ac:dyDescent="0.3">
      <c r="A26" t="s">
        <v>133</v>
      </c>
      <c r="E26" t="s">
        <v>1144</v>
      </c>
    </row>
    <row r="27" spans="1:8" x14ac:dyDescent="0.3">
      <c r="C27" t="s">
        <v>131</v>
      </c>
      <c r="E27" t="s">
        <v>132</v>
      </c>
    </row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3" hidden="1" x14ac:dyDescent="0.3"/>
    <row r="64" hidden="1" x14ac:dyDescent="0.3"/>
    <row r="65" hidden="1" x14ac:dyDescent="0.3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5">
    <tabColor rgb="FFCC99FF"/>
    <pageSetUpPr fitToPage="1"/>
  </sheetPr>
  <dimension ref="A1:H65"/>
  <sheetViews>
    <sheetView view="pageBreakPreview" zoomScale="90" zoomScaleNormal="75" zoomScaleSheetLayoutView="9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4.5546875" customWidth="1"/>
    <col min="7" max="8" width="20" customWidth="1"/>
    <col min="9" max="9" width="13.33203125" customWidth="1"/>
    <col min="257" max="257" width="7" customWidth="1"/>
    <col min="258" max="258" width="68" customWidth="1"/>
    <col min="259" max="259" width="20.33203125" customWidth="1"/>
    <col min="260" max="260" width="25.109375" customWidth="1"/>
    <col min="261" max="261" width="30.6640625" customWidth="1"/>
    <col min="262" max="264" width="16" customWidth="1"/>
    <col min="265" max="265" width="13.33203125" customWidth="1"/>
    <col min="513" max="513" width="7" customWidth="1"/>
    <col min="514" max="514" width="68" customWidth="1"/>
    <col min="515" max="515" width="20.33203125" customWidth="1"/>
    <col min="516" max="516" width="25.109375" customWidth="1"/>
    <col min="517" max="517" width="30.6640625" customWidth="1"/>
    <col min="518" max="520" width="16" customWidth="1"/>
    <col min="521" max="521" width="13.33203125" customWidth="1"/>
    <col min="769" max="769" width="7" customWidth="1"/>
    <col min="770" max="770" width="68" customWidth="1"/>
    <col min="771" max="771" width="20.33203125" customWidth="1"/>
    <col min="772" max="772" width="25.109375" customWidth="1"/>
    <col min="773" max="773" width="30.6640625" customWidth="1"/>
    <col min="774" max="776" width="16" customWidth="1"/>
    <col min="777" max="777" width="13.33203125" customWidth="1"/>
    <col min="1025" max="1025" width="7" customWidth="1"/>
    <col min="1026" max="1026" width="68" customWidth="1"/>
    <col min="1027" max="1027" width="20.33203125" customWidth="1"/>
    <col min="1028" max="1028" width="25.109375" customWidth="1"/>
    <col min="1029" max="1029" width="30.6640625" customWidth="1"/>
    <col min="1030" max="1032" width="16" customWidth="1"/>
    <col min="1033" max="1033" width="13.33203125" customWidth="1"/>
    <col min="1281" max="1281" width="7" customWidth="1"/>
    <col min="1282" max="1282" width="68" customWidth="1"/>
    <col min="1283" max="1283" width="20.33203125" customWidth="1"/>
    <col min="1284" max="1284" width="25.109375" customWidth="1"/>
    <col min="1285" max="1285" width="30.6640625" customWidth="1"/>
    <col min="1286" max="1288" width="16" customWidth="1"/>
    <col min="1289" max="1289" width="13.33203125" customWidth="1"/>
    <col min="1537" max="1537" width="7" customWidth="1"/>
    <col min="1538" max="1538" width="68" customWidth="1"/>
    <col min="1539" max="1539" width="20.33203125" customWidth="1"/>
    <col min="1540" max="1540" width="25.109375" customWidth="1"/>
    <col min="1541" max="1541" width="30.6640625" customWidth="1"/>
    <col min="1542" max="1544" width="16" customWidth="1"/>
    <col min="1545" max="1545" width="13.33203125" customWidth="1"/>
    <col min="1793" max="1793" width="7" customWidth="1"/>
    <col min="1794" max="1794" width="68" customWidth="1"/>
    <col min="1795" max="1795" width="20.33203125" customWidth="1"/>
    <col min="1796" max="1796" width="25.109375" customWidth="1"/>
    <col min="1797" max="1797" width="30.6640625" customWidth="1"/>
    <col min="1798" max="1800" width="16" customWidth="1"/>
    <col min="1801" max="1801" width="13.33203125" customWidth="1"/>
    <col min="2049" max="2049" width="7" customWidth="1"/>
    <col min="2050" max="2050" width="68" customWidth="1"/>
    <col min="2051" max="2051" width="20.33203125" customWidth="1"/>
    <col min="2052" max="2052" width="25.109375" customWidth="1"/>
    <col min="2053" max="2053" width="30.6640625" customWidth="1"/>
    <col min="2054" max="2056" width="16" customWidth="1"/>
    <col min="2057" max="2057" width="13.33203125" customWidth="1"/>
    <col min="2305" max="2305" width="7" customWidth="1"/>
    <col min="2306" max="2306" width="68" customWidth="1"/>
    <col min="2307" max="2307" width="20.33203125" customWidth="1"/>
    <col min="2308" max="2308" width="25.109375" customWidth="1"/>
    <col min="2309" max="2309" width="30.6640625" customWidth="1"/>
    <col min="2310" max="2312" width="16" customWidth="1"/>
    <col min="2313" max="2313" width="13.33203125" customWidth="1"/>
    <col min="2561" max="2561" width="7" customWidth="1"/>
    <col min="2562" max="2562" width="68" customWidth="1"/>
    <col min="2563" max="2563" width="20.33203125" customWidth="1"/>
    <col min="2564" max="2564" width="25.109375" customWidth="1"/>
    <col min="2565" max="2565" width="30.6640625" customWidth="1"/>
    <col min="2566" max="2568" width="16" customWidth="1"/>
    <col min="2569" max="2569" width="13.33203125" customWidth="1"/>
    <col min="2817" max="2817" width="7" customWidth="1"/>
    <col min="2818" max="2818" width="68" customWidth="1"/>
    <col min="2819" max="2819" width="20.33203125" customWidth="1"/>
    <col min="2820" max="2820" width="25.109375" customWidth="1"/>
    <col min="2821" max="2821" width="30.6640625" customWidth="1"/>
    <col min="2822" max="2824" width="16" customWidth="1"/>
    <col min="2825" max="2825" width="13.33203125" customWidth="1"/>
    <col min="3073" max="3073" width="7" customWidth="1"/>
    <col min="3074" max="3074" width="68" customWidth="1"/>
    <col min="3075" max="3075" width="20.33203125" customWidth="1"/>
    <col min="3076" max="3076" width="25.109375" customWidth="1"/>
    <col min="3077" max="3077" width="30.6640625" customWidth="1"/>
    <col min="3078" max="3080" width="16" customWidth="1"/>
    <col min="3081" max="3081" width="13.33203125" customWidth="1"/>
    <col min="3329" max="3329" width="7" customWidth="1"/>
    <col min="3330" max="3330" width="68" customWidth="1"/>
    <col min="3331" max="3331" width="20.33203125" customWidth="1"/>
    <col min="3332" max="3332" width="25.109375" customWidth="1"/>
    <col min="3333" max="3333" width="30.6640625" customWidth="1"/>
    <col min="3334" max="3336" width="16" customWidth="1"/>
    <col min="3337" max="3337" width="13.33203125" customWidth="1"/>
    <col min="3585" max="3585" width="7" customWidth="1"/>
    <col min="3586" max="3586" width="68" customWidth="1"/>
    <col min="3587" max="3587" width="20.33203125" customWidth="1"/>
    <col min="3588" max="3588" width="25.109375" customWidth="1"/>
    <col min="3589" max="3589" width="30.6640625" customWidth="1"/>
    <col min="3590" max="3592" width="16" customWidth="1"/>
    <col min="3593" max="3593" width="13.33203125" customWidth="1"/>
    <col min="3841" max="3841" width="7" customWidth="1"/>
    <col min="3842" max="3842" width="68" customWidth="1"/>
    <col min="3843" max="3843" width="20.33203125" customWidth="1"/>
    <col min="3844" max="3844" width="25.109375" customWidth="1"/>
    <col min="3845" max="3845" width="30.6640625" customWidth="1"/>
    <col min="3846" max="3848" width="16" customWidth="1"/>
    <col min="3849" max="3849" width="13.33203125" customWidth="1"/>
    <col min="4097" max="4097" width="7" customWidth="1"/>
    <col min="4098" max="4098" width="68" customWidth="1"/>
    <col min="4099" max="4099" width="20.33203125" customWidth="1"/>
    <col min="4100" max="4100" width="25.109375" customWidth="1"/>
    <col min="4101" max="4101" width="30.6640625" customWidth="1"/>
    <col min="4102" max="4104" width="16" customWidth="1"/>
    <col min="4105" max="4105" width="13.33203125" customWidth="1"/>
    <col min="4353" max="4353" width="7" customWidth="1"/>
    <col min="4354" max="4354" width="68" customWidth="1"/>
    <col min="4355" max="4355" width="20.33203125" customWidth="1"/>
    <col min="4356" max="4356" width="25.109375" customWidth="1"/>
    <col min="4357" max="4357" width="30.6640625" customWidth="1"/>
    <col min="4358" max="4360" width="16" customWidth="1"/>
    <col min="4361" max="4361" width="13.33203125" customWidth="1"/>
    <col min="4609" max="4609" width="7" customWidth="1"/>
    <col min="4610" max="4610" width="68" customWidth="1"/>
    <col min="4611" max="4611" width="20.33203125" customWidth="1"/>
    <col min="4612" max="4612" width="25.109375" customWidth="1"/>
    <col min="4613" max="4613" width="30.6640625" customWidth="1"/>
    <col min="4614" max="4616" width="16" customWidth="1"/>
    <col min="4617" max="4617" width="13.33203125" customWidth="1"/>
    <col min="4865" max="4865" width="7" customWidth="1"/>
    <col min="4866" max="4866" width="68" customWidth="1"/>
    <col min="4867" max="4867" width="20.33203125" customWidth="1"/>
    <col min="4868" max="4868" width="25.109375" customWidth="1"/>
    <col min="4869" max="4869" width="30.6640625" customWidth="1"/>
    <col min="4870" max="4872" width="16" customWidth="1"/>
    <col min="4873" max="4873" width="13.33203125" customWidth="1"/>
    <col min="5121" max="5121" width="7" customWidth="1"/>
    <col min="5122" max="5122" width="68" customWidth="1"/>
    <col min="5123" max="5123" width="20.33203125" customWidth="1"/>
    <col min="5124" max="5124" width="25.109375" customWidth="1"/>
    <col min="5125" max="5125" width="30.6640625" customWidth="1"/>
    <col min="5126" max="5128" width="16" customWidth="1"/>
    <col min="5129" max="5129" width="13.33203125" customWidth="1"/>
    <col min="5377" max="5377" width="7" customWidth="1"/>
    <col min="5378" max="5378" width="68" customWidth="1"/>
    <col min="5379" max="5379" width="20.33203125" customWidth="1"/>
    <col min="5380" max="5380" width="25.109375" customWidth="1"/>
    <col min="5381" max="5381" width="30.6640625" customWidth="1"/>
    <col min="5382" max="5384" width="16" customWidth="1"/>
    <col min="5385" max="5385" width="13.33203125" customWidth="1"/>
    <col min="5633" max="5633" width="7" customWidth="1"/>
    <col min="5634" max="5634" width="68" customWidth="1"/>
    <col min="5635" max="5635" width="20.33203125" customWidth="1"/>
    <col min="5636" max="5636" width="25.109375" customWidth="1"/>
    <col min="5637" max="5637" width="30.6640625" customWidth="1"/>
    <col min="5638" max="5640" width="16" customWidth="1"/>
    <col min="5641" max="5641" width="13.33203125" customWidth="1"/>
    <col min="5889" max="5889" width="7" customWidth="1"/>
    <col min="5890" max="5890" width="68" customWidth="1"/>
    <col min="5891" max="5891" width="20.33203125" customWidth="1"/>
    <col min="5892" max="5892" width="25.109375" customWidth="1"/>
    <col min="5893" max="5893" width="30.6640625" customWidth="1"/>
    <col min="5894" max="5896" width="16" customWidth="1"/>
    <col min="5897" max="5897" width="13.33203125" customWidth="1"/>
    <col min="6145" max="6145" width="7" customWidth="1"/>
    <col min="6146" max="6146" width="68" customWidth="1"/>
    <col min="6147" max="6147" width="20.33203125" customWidth="1"/>
    <col min="6148" max="6148" width="25.109375" customWidth="1"/>
    <col min="6149" max="6149" width="30.6640625" customWidth="1"/>
    <col min="6150" max="6152" width="16" customWidth="1"/>
    <col min="6153" max="6153" width="13.33203125" customWidth="1"/>
    <col min="6401" max="6401" width="7" customWidth="1"/>
    <col min="6402" max="6402" width="68" customWidth="1"/>
    <col min="6403" max="6403" width="20.33203125" customWidth="1"/>
    <col min="6404" max="6404" width="25.109375" customWidth="1"/>
    <col min="6405" max="6405" width="30.6640625" customWidth="1"/>
    <col min="6406" max="6408" width="16" customWidth="1"/>
    <col min="6409" max="6409" width="13.33203125" customWidth="1"/>
    <col min="6657" max="6657" width="7" customWidth="1"/>
    <col min="6658" max="6658" width="68" customWidth="1"/>
    <col min="6659" max="6659" width="20.33203125" customWidth="1"/>
    <col min="6660" max="6660" width="25.109375" customWidth="1"/>
    <col min="6661" max="6661" width="30.6640625" customWidth="1"/>
    <col min="6662" max="6664" width="16" customWidth="1"/>
    <col min="6665" max="6665" width="13.33203125" customWidth="1"/>
    <col min="6913" max="6913" width="7" customWidth="1"/>
    <col min="6914" max="6914" width="68" customWidth="1"/>
    <col min="6915" max="6915" width="20.33203125" customWidth="1"/>
    <col min="6916" max="6916" width="25.109375" customWidth="1"/>
    <col min="6917" max="6917" width="30.6640625" customWidth="1"/>
    <col min="6918" max="6920" width="16" customWidth="1"/>
    <col min="6921" max="6921" width="13.33203125" customWidth="1"/>
    <col min="7169" max="7169" width="7" customWidth="1"/>
    <col min="7170" max="7170" width="68" customWidth="1"/>
    <col min="7171" max="7171" width="20.33203125" customWidth="1"/>
    <col min="7172" max="7172" width="25.109375" customWidth="1"/>
    <col min="7173" max="7173" width="30.6640625" customWidth="1"/>
    <col min="7174" max="7176" width="16" customWidth="1"/>
    <col min="7177" max="7177" width="13.33203125" customWidth="1"/>
    <col min="7425" max="7425" width="7" customWidth="1"/>
    <col min="7426" max="7426" width="68" customWidth="1"/>
    <col min="7427" max="7427" width="20.33203125" customWidth="1"/>
    <col min="7428" max="7428" width="25.109375" customWidth="1"/>
    <col min="7429" max="7429" width="30.6640625" customWidth="1"/>
    <col min="7430" max="7432" width="16" customWidth="1"/>
    <col min="7433" max="7433" width="13.33203125" customWidth="1"/>
    <col min="7681" max="7681" width="7" customWidth="1"/>
    <col min="7682" max="7682" width="68" customWidth="1"/>
    <col min="7683" max="7683" width="20.33203125" customWidth="1"/>
    <col min="7684" max="7684" width="25.109375" customWidth="1"/>
    <col min="7685" max="7685" width="30.6640625" customWidth="1"/>
    <col min="7686" max="7688" width="16" customWidth="1"/>
    <col min="7689" max="7689" width="13.33203125" customWidth="1"/>
    <col min="7937" max="7937" width="7" customWidth="1"/>
    <col min="7938" max="7938" width="68" customWidth="1"/>
    <col min="7939" max="7939" width="20.33203125" customWidth="1"/>
    <col min="7940" max="7940" width="25.109375" customWidth="1"/>
    <col min="7941" max="7941" width="30.6640625" customWidth="1"/>
    <col min="7942" max="7944" width="16" customWidth="1"/>
    <col min="7945" max="7945" width="13.33203125" customWidth="1"/>
    <col min="8193" max="8193" width="7" customWidth="1"/>
    <col min="8194" max="8194" width="68" customWidth="1"/>
    <col min="8195" max="8195" width="20.33203125" customWidth="1"/>
    <col min="8196" max="8196" width="25.109375" customWidth="1"/>
    <col min="8197" max="8197" width="30.6640625" customWidth="1"/>
    <col min="8198" max="8200" width="16" customWidth="1"/>
    <col min="8201" max="8201" width="13.33203125" customWidth="1"/>
    <col min="8449" max="8449" width="7" customWidth="1"/>
    <col min="8450" max="8450" width="68" customWidth="1"/>
    <col min="8451" max="8451" width="20.33203125" customWidth="1"/>
    <col min="8452" max="8452" width="25.109375" customWidth="1"/>
    <col min="8453" max="8453" width="30.6640625" customWidth="1"/>
    <col min="8454" max="8456" width="16" customWidth="1"/>
    <col min="8457" max="8457" width="13.33203125" customWidth="1"/>
    <col min="8705" max="8705" width="7" customWidth="1"/>
    <col min="8706" max="8706" width="68" customWidth="1"/>
    <col min="8707" max="8707" width="20.33203125" customWidth="1"/>
    <col min="8708" max="8708" width="25.109375" customWidth="1"/>
    <col min="8709" max="8709" width="30.6640625" customWidth="1"/>
    <col min="8710" max="8712" width="16" customWidth="1"/>
    <col min="8713" max="8713" width="13.33203125" customWidth="1"/>
    <col min="8961" max="8961" width="7" customWidth="1"/>
    <col min="8962" max="8962" width="68" customWidth="1"/>
    <col min="8963" max="8963" width="20.33203125" customWidth="1"/>
    <col min="8964" max="8964" width="25.109375" customWidth="1"/>
    <col min="8965" max="8965" width="30.6640625" customWidth="1"/>
    <col min="8966" max="8968" width="16" customWidth="1"/>
    <col min="8969" max="8969" width="13.33203125" customWidth="1"/>
    <col min="9217" max="9217" width="7" customWidth="1"/>
    <col min="9218" max="9218" width="68" customWidth="1"/>
    <col min="9219" max="9219" width="20.33203125" customWidth="1"/>
    <col min="9220" max="9220" width="25.109375" customWidth="1"/>
    <col min="9221" max="9221" width="30.6640625" customWidth="1"/>
    <col min="9222" max="9224" width="16" customWidth="1"/>
    <col min="9225" max="9225" width="13.33203125" customWidth="1"/>
    <col min="9473" max="9473" width="7" customWidth="1"/>
    <col min="9474" max="9474" width="68" customWidth="1"/>
    <col min="9475" max="9475" width="20.33203125" customWidth="1"/>
    <col min="9476" max="9476" width="25.109375" customWidth="1"/>
    <col min="9477" max="9477" width="30.6640625" customWidth="1"/>
    <col min="9478" max="9480" width="16" customWidth="1"/>
    <col min="9481" max="9481" width="13.33203125" customWidth="1"/>
    <col min="9729" max="9729" width="7" customWidth="1"/>
    <col min="9730" max="9730" width="68" customWidth="1"/>
    <col min="9731" max="9731" width="20.33203125" customWidth="1"/>
    <col min="9732" max="9732" width="25.109375" customWidth="1"/>
    <col min="9733" max="9733" width="30.6640625" customWidth="1"/>
    <col min="9734" max="9736" width="16" customWidth="1"/>
    <col min="9737" max="9737" width="13.33203125" customWidth="1"/>
    <col min="9985" max="9985" width="7" customWidth="1"/>
    <col min="9986" max="9986" width="68" customWidth="1"/>
    <col min="9987" max="9987" width="20.33203125" customWidth="1"/>
    <col min="9988" max="9988" width="25.109375" customWidth="1"/>
    <col min="9989" max="9989" width="30.6640625" customWidth="1"/>
    <col min="9990" max="9992" width="16" customWidth="1"/>
    <col min="9993" max="9993" width="13.33203125" customWidth="1"/>
    <col min="10241" max="10241" width="7" customWidth="1"/>
    <col min="10242" max="10242" width="68" customWidth="1"/>
    <col min="10243" max="10243" width="20.33203125" customWidth="1"/>
    <col min="10244" max="10244" width="25.109375" customWidth="1"/>
    <col min="10245" max="10245" width="30.6640625" customWidth="1"/>
    <col min="10246" max="10248" width="16" customWidth="1"/>
    <col min="10249" max="10249" width="13.33203125" customWidth="1"/>
    <col min="10497" max="10497" width="7" customWidth="1"/>
    <col min="10498" max="10498" width="68" customWidth="1"/>
    <col min="10499" max="10499" width="20.33203125" customWidth="1"/>
    <col min="10500" max="10500" width="25.109375" customWidth="1"/>
    <col min="10501" max="10501" width="30.6640625" customWidth="1"/>
    <col min="10502" max="10504" width="16" customWidth="1"/>
    <col min="10505" max="10505" width="13.33203125" customWidth="1"/>
    <col min="10753" max="10753" width="7" customWidth="1"/>
    <col min="10754" max="10754" width="68" customWidth="1"/>
    <col min="10755" max="10755" width="20.33203125" customWidth="1"/>
    <col min="10756" max="10756" width="25.109375" customWidth="1"/>
    <col min="10757" max="10757" width="30.6640625" customWidth="1"/>
    <col min="10758" max="10760" width="16" customWidth="1"/>
    <col min="10761" max="10761" width="13.33203125" customWidth="1"/>
    <col min="11009" max="11009" width="7" customWidth="1"/>
    <col min="11010" max="11010" width="68" customWidth="1"/>
    <col min="11011" max="11011" width="20.33203125" customWidth="1"/>
    <col min="11012" max="11012" width="25.109375" customWidth="1"/>
    <col min="11013" max="11013" width="30.6640625" customWidth="1"/>
    <col min="11014" max="11016" width="16" customWidth="1"/>
    <col min="11017" max="11017" width="13.33203125" customWidth="1"/>
    <col min="11265" max="11265" width="7" customWidth="1"/>
    <col min="11266" max="11266" width="68" customWidth="1"/>
    <col min="11267" max="11267" width="20.33203125" customWidth="1"/>
    <col min="11268" max="11268" width="25.109375" customWidth="1"/>
    <col min="11269" max="11269" width="30.6640625" customWidth="1"/>
    <col min="11270" max="11272" width="16" customWidth="1"/>
    <col min="11273" max="11273" width="13.33203125" customWidth="1"/>
    <col min="11521" max="11521" width="7" customWidth="1"/>
    <col min="11522" max="11522" width="68" customWidth="1"/>
    <col min="11523" max="11523" width="20.33203125" customWidth="1"/>
    <col min="11524" max="11524" width="25.109375" customWidth="1"/>
    <col min="11525" max="11525" width="30.6640625" customWidth="1"/>
    <col min="11526" max="11528" width="16" customWidth="1"/>
    <col min="11529" max="11529" width="13.33203125" customWidth="1"/>
    <col min="11777" max="11777" width="7" customWidth="1"/>
    <col min="11778" max="11778" width="68" customWidth="1"/>
    <col min="11779" max="11779" width="20.33203125" customWidth="1"/>
    <col min="11780" max="11780" width="25.109375" customWidth="1"/>
    <col min="11781" max="11781" width="30.6640625" customWidth="1"/>
    <col min="11782" max="11784" width="16" customWidth="1"/>
    <col min="11785" max="11785" width="13.33203125" customWidth="1"/>
    <col min="12033" max="12033" width="7" customWidth="1"/>
    <col min="12034" max="12034" width="68" customWidth="1"/>
    <col min="12035" max="12035" width="20.33203125" customWidth="1"/>
    <col min="12036" max="12036" width="25.109375" customWidth="1"/>
    <col min="12037" max="12037" width="30.6640625" customWidth="1"/>
    <col min="12038" max="12040" width="16" customWidth="1"/>
    <col min="12041" max="12041" width="13.33203125" customWidth="1"/>
    <col min="12289" max="12289" width="7" customWidth="1"/>
    <col min="12290" max="12290" width="68" customWidth="1"/>
    <col min="12291" max="12291" width="20.33203125" customWidth="1"/>
    <col min="12292" max="12292" width="25.109375" customWidth="1"/>
    <col min="12293" max="12293" width="30.6640625" customWidth="1"/>
    <col min="12294" max="12296" width="16" customWidth="1"/>
    <col min="12297" max="12297" width="13.33203125" customWidth="1"/>
    <col min="12545" max="12545" width="7" customWidth="1"/>
    <col min="12546" max="12546" width="68" customWidth="1"/>
    <col min="12547" max="12547" width="20.33203125" customWidth="1"/>
    <col min="12548" max="12548" width="25.109375" customWidth="1"/>
    <col min="12549" max="12549" width="30.6640625" customWidth="1"/>
    <col min="12550" max="12552" width="16" customWidth="1"/>
    <col min="12553" max="12553" width="13.33203125" customWidth="1"/>
    <col min="12801" max="12801" width="7" customWidth="1"/>
    <col min="12802" max="12802" width="68" customWidth="1"/>
    <col min="12803" max="12803" width="20.33203125" customWidth="1"/>
    <col min="12804" max="12804" width="25.109375" customWidth="1"/>
    <col min="12805" max="12805" width="30.6640625" customWidth="1"/>
    <col min="12806" max="12808" width="16" customWidth="1"/>
    <col min="12809" max="12809" width="13.33203125" customWidth="1"/>
    <col min="13057" max="13057" width="7" customWidth="1"/>
    <col min="13058" max="13058" width="68" customWidth="1"/>
    <col min="13059" max="13059" width="20.33203125" customWidth="1"/>
    <col min="13060" max="13060" width="25.109375" customWidth="1"/>
    <col min="13061" max="13061" width="30.6640625" customWidth="1"/>
    <col min="13062" max="13064" width="16" customWidth="1"/>
    <col min="13065" max="13065" width="13.33203125" customWidth="1"/>
    <col min="13313" max="13313" width="7" customWidth="1"/>
    <col min="13314" max="13314" width="68" customWidth="1"/>
    <col min="13315" max="13315" width="20.33203125" customWidth="1"/>
    <col min="13316" max="13316" width="25.109375" customWidth="1"/>
    <col min="13317" max="13317" width="30.6640625" customWidth="1"/>
    <col min="13318" max="13320" width="16" customWidth="1"/>
    <col min="13321" max="13321" width="13.33203125" customWidth="1"/>
    <col min="13569" max="13569" width="7" customWidth="1"/>
    <col min="13570" max="13570" width="68" customWidth="1"/>
    <col min="13571" max="13571" width="20.33203125" customWidth="1"/>
    <col min="13572" max="13572" width="25.109375" customWidth="1"/>
    <col min="13573" max="13573" width="30.6640625" customWidth="1"/>
    <col min="13574" max="13576" width="16" customWidth="1"/>
    <col min="13577" max="13577" width="13.33203125" customWidth="1"/>
    <col min="13825" max="13825" width="7" customWidth="1"/>
    <col min="13826" max="13826" width="68" customWidth="1"/>
    <col min="13827" max="13827" width="20.33203125" customWidth="1"/>
    <col min="13828" max="13828" width="25.109375" customWidth="1"/>
    <col min="13829" max="13829" width="30.6640625" customWidth="1"/>
    <col min="13830" max="13832" width="16" customWidth="1"/>
    <col min="13833" max="13833" width="13.33203125" customWidth="1"/>
    <col min="14081" max="14081" width="7" customWidth="1"/>
    <col min="14082" max="14082" width="68" customWidth="1"/>
    <col min="14083" max="14083" width="20.33203125" customWidth="1"/>
    <col min="14084" max="14084" width="25.109375" customWidth="1"/>
    <col min="14085" max="14085" width="30.6640625" customWidth="1"/>
    <col min="14086" max="14088" width="16" customWidth="1"/>
    <col min="14089" max="14089" width="13.33203125" customWidth="1"/>
    <col min="14337" max="14337" width="7" customWidth="1"/>
    <col min="14338" max="14338" width="68" customWidth="1"/>
    <col min="14339" max="14339" width="20.33203125" customWidth="1"/>
    <col min="14340" max="14340" width="25.109375" customWidth="1"/>
    <col min="14341" max="14341" width="30.6640625" customWidth="1"/>
    <col min="14342" max="14344" width="16" customWidth="1"/>
    <col min="14345" max="14345" width="13.33203125" customWidth="1"/>
    <col min="14593" max="14593" width="7" customWidth="1"/>
    <col min="14594" max="14594" width="68" customWidth="1"/>
    <col min="14595" max="14595" width="20.33203125" customWidth="1"/>
    <col min="14596" max="14596" width="25.109375" customWidth="1"/>
    <col min="14597" max="14597" width="30.6640625" customWidth="1"/>
    <col min="14598" max="14600" width="16" customWidth="1"/>
    <col min="14601" max="14601" width="13.33203125" customWidth="1"/>
    <col min="14849" max="14849" width="7" customWidth="1"/>
    <col min="14850" max="14850" width="68" customWidth="1"/>
    <col min="14851" max="14851" width="20.33203125" customWidth="1"/>
    <col min="14852" max="14852" width="25.109375" customWidth="1"/>
    <col min="14853" max="14853" width="30.6640625" customWidth="1"/>
    <col min="14854" max="14856" width="16" customWidth="1"/>
    <col min="14857" max="14857" width="13.33203125" customWidth="1"/>
    <col min="15105" max="15105" width="7" customWidth="1"/>
    <col min="15106" max="15106" width="68" customWidth="1"/>
    <col min="15107" max="15107" width="20.33203125" customWidth="1"/>
    <col min="15108" max="15108" width="25.109375" customWidth="1"/>
    <col min="15109" max="15109" width="30.6640625" customWidth="1"/>
    <col min="15110" max="15112" width="16" customWidth="1"/>
    <col min="15113" max="15113" width="13.33203125" customWidth="1"/>
    <col min="15361" max="15361" width="7" customWidth="1"/>
    <col min="15362" max="15362" width="68" customWidth="1"/>
    <col min="15363" max="15363" width="20.33203125" customWidth="1"/>
    <col min="15364" max="15364" width="25.109375" customWidth="1"/>
    <col min="15365" max="15365" width="30.6640625" customWidth="1"/>
    <col min="15366" max="15368" width="16" customWidth="1"/>
    <col min="15369" max="15369" width="13.33203125" customWidth="1"/>
    <col min="15617" max="15617" width="7" customWidth="1"/>
    <col min="15618" max="15618" width="68" customWidth="1"/>
    <col min="15619" max="15619" width="20.33203125" customWidth="1"/>
    <col min="15620" max="15620" width="25.109375" customWidth="1"/>
    <col min="15621" max="15621" width="30.6640625" customWidth="1"/>
    <col min="15622" max="15624" width="16" customWidth="1"/>
    <col min="15625" max="15625" width="13.33203125" customWidth="1"/>
    <col min="15873" max="15873" width="7" customWidth="1"/>
    <col min="15874" max="15874" width="68" customWidth="1"/>
    <col min="15875" max="15875" width="20.33203125" customWidth="1"/>
    <col min="15876" max="15876" width="25.109375" customWidth="1"/>
    <col min="15877" max="15877" width="30.6640625" customWidth="1"/>
    <col min="15878" max="15880" width="16" customWidth="1"/>
    <col min="15881" max="15881" width="13.33203125" customWidth="1"/>
    <col min="16129" max="16129" width="7" customWidth="1"/>
    <col min="16130" max="16130" width="68" customWidth="1"/>
    <col min="16131" max="16131" width="20.33203125" customWidth="1"/>
    <col min="16132" max="16132" width="25.109375" customWidth="1"/>
    <col min="16133" max="16133" width="30.6640625" customWidth="1"/>
    <col min="16134" max="16136" width="16" customWidth="1"/>
    <col min="16137" max="16137" width="13.33203125" customWidth="1"/>
  </cols>
  <sheetData>
    <row r="1" spans="1:8" x14ac:dyDescent="0.3">
      <c r="E1" t="s">
        <v>439</v>
      </c>
    </row>
    <row r="3" spans="1:8" ht="21" customHeight="1" x14ac:dyDescent="0.3">
      <c r="A3" s="1160" t="s">
        <v>608</v>
      </c>
      <c r="B3" s="1160"/>
      <c r="C3" s="1160"/>
      <c r="D3" s="1160"/>
      <c r="E3" s="1160"/>
    </row>
    <row r="4" spans="1:8" ht="27" customHeight="1" x14ac:dyDescent="0.3">
      <c r="A4" t="s">
        <v>1145</v>
      </c>
    </row>
    <row r="5" spans="1:8" ht="19.5" customHeight="1" x14ac:dyDescent="0.3">
      <c r="A5" t="s">
        <v>345</v>
      </c>
    </row>
    <row r="6" spans="1:8" ht="18" customHeight="1" x14ac:dyDescent="0.3">
      <c r="A6" t="s">
        <v>491</v>
      </c>
    </row>
    <row r="7" spans="1:8" ht="17.25" customHeight="1" x14ac:dyDescent="0.3">
      <c r="A7" t="s">
        <v>281</v>
      </c>
    </row>
    <row r="9" spans="1:8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8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 x14ac:dyDescent="0.3">
      <c r="A11">
        <v>1</v>
      </c>
      <c r="H11">
        <f>E11-G11</f>
        <v>0</v>
      </c>
    </row>
    <row r="12" spans="1:8" x14ac:dyDescent="0.3">
      <c r="A12">
        <v>2</v>
      </c>
      <c r="H12">
        <f>E12-G12</f>
        <v>0</v>
      </c>
    </row>
    <row r="13" spans="1:8" x14ac:dyDescent="0.3">
      <c r="A13">
        <v>3</v>
      </c>
      <c r="H13">
        <f>E13-G13</f>
        <v>0</v>
      </c>
    </row>
    <row r="14" spans="1:8" x14ac:dyDescent="0.3">
      <c r="A14">
        <v>4</v>
      </c>
      <c r="H14">
        <f>E14-G14</f>
        <v>0</v>
      </c>
    </row>
    <row r="15" spans="1:8" x14ac:dyDescent="0.3">
      <c r="A15">
        <v>5</v>
      </c>
      <c r="H15">
        <f t="shared" ref="H15:H19" si="0">E15-G15</f>
        <v>0</v>
      </c>
    </row>
    <row r="16" spans="1:8" x14ac:dyDescent="0.3">
      <c r="A16">
        <v>6</v>
      </c>
      <c r="H16">
        <f t="shared" si="0"/>
        <v>0</v>
      </c>
    </row>
    <row r="17" spans="1:8" x14ac:dyDescent="0.3">
      <c r="A17">
        <v>7</v>
      </c>
      <c r="H17">
        <f t="shared" si="0"/>
        <v>0</v>
      </c>
    </row>
    <row r="18" spans="1:8" x14ac:dyDescent="0.3">
      <c r="H18">
        <f t="shared" si="0"/>
        <v>0</v>
      </c>
    </row>
    <row r="19" spans="1:8" x14ac:dyDescent="0.3">
      <c r="H19">
        <f t="shared" si="0"/>
        <v>0</v>
      </c>
    </row>
    <row r="20" spans="1:8" x14ac:dyDescent="0.3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 x14ac:dyDescent="0.3">
      <c r="A23" t="s">
        <v>671</v>
      </c>
      <c r="E23" t="s">
        <v>1143</v>
      </c>
    </row>
    <row r="24" spans="1:8" x14ac:dyDescent="0.3">
      <c r="C24" t="s">
        <v>131</v>
      </c>
      <c r="E24" t="s">
        <v>132</v>
      </c>
    </row>
    <row r="26" spans="1:8" x14ac:dyDescent="0.3">
      <c r="A26" t="s">
        <v>133</v>
      </c>
      <c r="E26" t="s">
        <v>1144</v>
      </c>
    </row>
    <row r="27" spans="1:8" x14ac:dyDescent="0.3">
      <c r="C27" t="s">
        <v>131</v>
      </c>
      <c r="E27" t="s">
        <v>132</v>
      </c>
    </row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3" hidden="1" x14ac:dyDescent="0.3"/>
    <row r="64" hidden="1" x14ac:dyDescent="0.3"/>
    <row r="65" hidden="1" x14ac:dyDescent="0.3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B3CC82"/>
    <pageSetUpPr fitToPage="1"/>
  </sheetPr>
  <dimension ref="A1:I55"/>
  <sheetViews>
    <sheetView view="pageBreakPreview" topLeftCell="A4" zoomScale="80" zoomScaleNormal="70" zoomScaleSheetLayoutView="80" workbookViewId="0"/>
  </sheetViews>
  <sheetFormatPr defaultColWidth="8.88671875" defaultRowHeight="14.4" x14ac:dyDescent="0.3"/>
  <cols>
    <col min="1" max="1" width="5.6640625" customWidth="1"/>
    <col min="2" max="2" width="49.6640625" customWidth="1"/>
    <col min="3" max="3" width="30.109375" customWidth="1"/>
    <col min="4" max="4" width="27.88671875" customWidth="1"/>
    <col min="5" max="5" width="31.33203125" customWidth="1"/>
    <col min="6" max="6" width="16.109375" customWidth="1"/>
    <col min="7" max="8" width="19.109375" customWidth="1"/>
    <col min="9" max="9" width="16.109375" customWidth="1"/>
    <col min="257" max="257" width="5.6640625" customWidth="1"/>
    <col min="258" max="258" width="49.6640625" customWidth="1"/>
    <col min="259" max="259" width="30.109375" customWidth="1"/>
    <col min="260" max="260" width="27.88671875" customWidth="1"/>
    <col min="261" max="261" width="31.33203125" customWidth="1"/>
    <col min="262" max="262" width="16.109375" customWidth="1"/>
    <col min="263" max="263" width="16.44140625" customWidth="1"/>
    <col min="264" max="264" width="27.6640625" customWidth="1"/>
    <col min="265" max="265" width="16.109375" customWidth="1"/>
    <col min="513" max="513" width="5.6640625" customWidth="1"/>
    <col min="514" max="514" width="49.6640625" customWidth="1"/>
    <col min="515" max="515" width="30.109375" customWidth="1"/>
    <col min="516" max="516" width="27.88671875" customWidth="1"/>
    <col min="517" max="517" width="31.33203125" customWidth="1"/>
    <col min="518" max="518" width="16.109375" customWidth="1"/>
    <col min="519" max="519" width="16.44140625" customWidth="1"/>
    <col min="520" max="520" width="27.6640625" customWidth="1"/>
    <col min="521" max="521" width="16.109375" customWidth="1"/>
    <col min="769" max="769" width="5.6640625" customWidth="1"/>
    <col min="770" max="770" width="49.6640625" customWidth="1"/>
    <col min="771" max="771" width="30.109375" customWidth="1"/>
    <col min="772" max="772" width="27.88671875" customWidth="1"/>
    <col min="773" max="773" width="31.33203125" customWidth="1"/>
    <col min="774" max="774" width="16.109375" customWidth="1"/>
    <col min="775" max="775" width="16.44140625" customWidth="1"/>
    <col min="776" max="776" width="27.6640625" customWidth="1"/>
    <col min="777" max="777" width="16.109375" customWidth="1"/>
    <col min="1025" max="1025" width="5.6640625" customWidth="1"/>
    <col min="1026" max="1026" width="49.6640625" customWidth="1"/>
    <col min="1027" max="1027" width="30.109375" customWidth="1"/>
    <col min="1028" max="1028" width="27.88671875" customWidth="1"/>
    <col min="1029" max="1029" width="31.33203125" customWidth="1"/>
    <col min="1030" max="1030" width="16.109375" customWidth="1"/>
    <col min="1031" max="1031" width="16.44140625" customWidth="1"/>
    <col min="1032" max="1032" width="27.6640625" customWidth="1"/>
    <col min="1033" max="1033" width="16.109375" customWidth="1"/>
    <col min="1281" max="1281" width="5.6640625" customWidth="1"/>
    <col min="1282" max="1282" width="49.6640625" customWidth="1"/>
    <col min="1283" max="1283" width="30.109375" customWidth="1"/>
    <col min="1284" max="1284" width="27.88671875" customWidth="1"/>
    <col min="1285" max="1285" width="31.33203125" customWidth="1"/>
    <col min="1286" max="1286" width="16.109375" customWidth="1"/>
    <col min="1287" max="1287" width="16.44140625" customWidth="1"/>
    <col min="1288" max="1288" width="27.6640625" customWidth="1"/>
    <col min="1289" max="1289" width="16.109375" customWidth="1"/>
    <col min="1537" max="1537" width="5.6640625" customWidth="1"/>
    <col min="1538" max="1538" width="49.6640625" customWidth="1"/>
    <col min="1539" max="1539" width="30.109375" customWidth="1"/>
    <col min="1540" max="1540" width="27.88671875" customWidth="1"/>
    <col min="1541" max="1541" width="31.33203125" customWidth="1"/>
    <col min="1542" max="1542" width="16.109375" customWidth="1"/>
    <col min="1543" max="1543" width="16.44140625" customWidth="1"/>
    <col min="1544" max="1544" width="27.6640625" customWidth="1"/>
    <col min="1545" max="1545" width="16.109375" customWidth="1"/>
    <col min="1793" max="1793" width="5.6640625" customWidth="1"/>
    <col min="1794" max="1794" width="49.6640625" customWidth="1"/>
    <col min="1795" max="1795" width="30.109375" customWidth="1"/>
    <col min="1796" max="1796" width="27.88671875" customWidth="1"/>
    <col min="1797" max="1797" width="31.33203125" customWidth="1"/>
    <col min="1798" max="1798" width="16.109375" customWidth="1"/>
    <col min="1799" max="1799" width="16.44140625" customWidth="1"/>
    <col min="1800" max="1800" width="27.6640625" customWidth="1"/>
    <col min="1801" max="1801" width="16.109375" customWidth="1"/>
    <col min="2049" max="2049" width="5.6640625" customWidth="1"/>
    <col min="2050" max="2050" width="49.6640625" customWidth="1"/>
    <col min="2051" max="2051" width="30.109375" customWidth="1"/>
    <col min="2052" max="2052" width="27.88671875" customWidth="1"/>
    <col min="2053" max="2053" width="31.33203125" customWidth="1"/>
    <col min="2054" max="2054" width="16.109375" customWidth="1"/>
    <col min="2055" max="2055" width="16.44140625" customWidth="1"/>
    <col min="2056" max="2056" width="27.6640625" customWidth="1"/>
    <col min="2057" max="2057" width="16.109375" customWidth="1"/>
    <col min="2305" max="2305" width="5.6640625" customWidth="1"/>
    <col min="2306" max="2306" width="49.6640625" customWidth="1"/>
    <col min="2307" max="2307" width="30.109375" customWidth="1"/>
    <col min="2308" max="2308" width="27.88671875" customWidth="1"/>
    <col min="2309" max="2309" width="31.33203125" customWidth="1"/>
    <col min="2310" max="2310" width="16.109375" customWidth="1"/>
    <col min="2311" max="2311" width="16.44140625" customWidth="1"/>
    <col min="2312" max="2312" width="27.6640625" customWidth="1"/>
    <col min="2313" max="2313" width="16.109375" customWidth="1"/>
    <col min="2561" max="2561" width="5.6640625" customWidth="1"/>
    <col min="2562" max="2562" width="49.6640625" customWidth="1"/>
    <col min="2563" max="2563" width="30.109375" customWidth="1"/>
    <col min="2564" max="2564" width="27.88671875" customWidth="1"/>
    <col min="2565" max="2565" width="31.33203125" customWidth="1"/>
    <col min="2566" max="2566" width="16.109375" customWidth="1"/>
    <col min="2567" max="2567" width="16.44140625" customWidth="1"/>
    <col min="2568" max="2568" width="27.6640625" customWidth="1"/>
    <col min="2569" max="2569" width="16.109375" customWidth="1"/>
    <col min="2817" max="2817" width="5.6640625" customWidth="1"/>
    <col min="2818" max="2818" width="49.6640625" customWidth="1"/>
    <col min="2819" max="2819" width="30.109375" customWidth="1"/>
    <col min="2820" max="2820" width="27.88671875" customWidth="1"/>
    <col min="2821" max="2821" width="31.33203125" customWidth="1"/>
    <col min="2822" max="2822" width="16.109375" customWidth="1"/>
    <col min="2823" max="2823" width="16.44140625" customWidth="1"/>
    <col min="2824" max="2824" width="27.6640625" customWidth="1"/>
    <col min="2825" max="2825" width="16.109375" customWidth="1"/>
    <col min="3073" max="3073" width="5.6640625" customWidth="1"/>
    <col min="3074" max="3074" width="49.6640625" customWidth="1"/>
    <col min="3075" max="3075" width="30.109375" customWidth="1"/>
    <col min="3076" max="3076" width="27.88671875" customWidth="1"/>
    <col min="3077" max="3077" width="31.33203125" customWidth="1"/>
    <col min="3078" max="3078" width="16.109375" customWidth="1"/>
    <col min="3079" max="3079" width="16.44140625" customWidth="1"/>
    <col min="3080" max="3080" width="27.6640625" customWidth="1"/>
    <col min="3081" max="3081" width="16.109375" customWidth="1"/>
    <col min="3329" max="3329" width="5.6640625" customWidth="1"/>
    <col min="3330" max="3330" width="49.6640625" customWidth="1"/>
    <col min="3331" max="3331" width="30.109375" customWidth="1"/>
    <col min="3332" max="3332" width="27.88671875" customWidth="1"/>
    <col min="3333" max="3333" width="31.33203125" customWidth="1"/>
    <col min="3334" max="3334" width="16.109375" customWidth="1"/>
    <col min="3335" max="3335" width="16.44140625" customWidth="1"/>
    <col min="3336" max="3336" width="27.6640625" customWidth="1"/>
    <col min="3337" max="3337" width="16.109375" customWidth="1"/>
    <col min="3585" max="3585" width="5.6640625" customWidth="1"/>
    <col min="3586" max="3586" width="49.6640625" customWidth="1"/>
    <col min="3587" max="3587" width="30.109375" customWidth="1"/>
    <col min="3588" max="3588" width="27.88671875" customWidth="1"/>
    <col min="3589" max="3589" width="31.33203125" customWidth="1"/>
    <col min="3590" max="3590" width="16.109375" customWidth="1"/>
    <col min="3591" max="3591" width="16.44140625" customWidth="1"/>
    <col min="3592" max="3592" width="27.6640625" customWidth="1"/>
    <col min="3593" max="3593" width="16.109375" customWidth="1"/>
    <col min="3841" max="3841" width="5.6640625" customWidth="1"/>
    <col min="3842" max="3842" width="49.6640625" customWidth="1"/>
    <col min="3843" max="3843" width="30.109375" customWidth="1"/>
    <col min="3844" max="3844" width="27.88671875" customWidth="1"/>
    <col min="3845" max="3845" width="31.33203125" customWidth="1"/>
    <col min="3846" max="3846" width="16.109375" customWidth="1"/>
    <col min="3847" max="3847" width="16.44140625" customWidth="1"/>
    <col min="3848" max="3848" width="27.6640625" customWidth="1"/>
    <col min="3849" max="3849" width="16.109375" customWidth="1"/>
    <col min="4097" max="4097" width="5.6640625" customWidth="1"/>
    <col min="4098" max="4098" width="49.6640625" customWidth="1"/>
    <col min="4099" max="4099" width="30.109375" customWidth="1"/>
    <col min="4100" max="4100" width="27.88671875" customWidth="1"/>
    <col min="4101" max="4101" width="31.33203125" customWidth="1"/>
    <col min="4102" max="4102" width="16.109375" customWidth="1"/>
    <col min="4103" max="4103" width="16.44140625" customWidth="1"/>
    <col min="4104" max="4104" width="27.6640625" customWidth="1"/>
    <col min="4105" max="4105" width="16.109375" customWidth="1"/>
    <col min="4353" max="4353" width="5.6640625" customWidth="1"/>
    <col min="4354" max="4354" width="49.6640625" customWidth="1"/>
    <col min="4355" max="4355" width="30.109375" customWidth="1"/>
    <col min="4356" max="4356" width="27.88671875" customWidth="1"/>
    <col min="4357" max="4357" width="31.33203125" customWidth="1"/>
    <col min="4358" max="4358" width="16.109375" customWidth="1"/>
    <col min="4359" max="4359" width="16.44140625" customWidth="1"/>
    <col min="4360" max="4360" width="27.6640625" customWidth="1"/>
    <col min="4361" max="4361" width="16.109375" customWidth="1"/>
    <col min="4609" max="4609" width="5.6640625" customWidth="1"/>
    <col min="4610" max="4610" width="49.6640625" customWidth="1"/>
    <col min="4611" max="4611" width="30.109375" customWidth="1"/>
    <col min="4612" max="4612" width="27.88671875" customWidth="1"/>
    <col min="4613" max="4613" width="31.33203125" customWidth="1"/>
    <col min="4614" max="4614" width="16.109375" customWidth="1"/>
    <col min="4615" max="4615" width="16.44140625" customWidth="1"/>
    <col min="4616" max="4616" width="27.6640625" customWidth="1"/>
    <col min="4617" max="4617" width="16.109375" customWidth="1"/>
    <col min="4865" max="4865" width="5.6640625" customWidth="1"/>
    <col min="4866" max="4866" width="49.6640625" customWidth="1"/>
    <col min="4867" max="4867" width="30.109375" customWidth="1"/>
    <col min="4868" max="4868" width="27.88671875" customWidth="1"/>
    <col min="4869" max="4869" width="31.33203125" customWidth="1"/>
    <col min="4870" max="4870" width="16.109375" customWidth="1"/>
    <col min="4871" max="4871" width="16.44140625" customWidth="1"/>
    <col min="4872" max="4872" width="27.6640625" customWidth="1"/>
    <col min="4873" max="4873" width="16.109375" customWidth="1"/>
    <col min="5121" max="5121" width="5.6640625" customWidth="1"/>
    <col min="5122" max="5122" width="49.6640625" customWidth="1"/>
    <col min="5123" max="5123" width="30.109375" customWidth="1"/>
    <col min="5124" max="5124" width="27.88671875" customWidth="1"/>
    <col min="5125" max="5125" width="31.33203125" customWidth="1"/>
    <col min="5126" max="5126" width="16.109375" customWidth="1"/>
    <col min="5127" max="5127" width="16.44140625" customWidth="1"/>
    <col min="5128" max="5128" width="27.6640625" customWidth="1"/>
    <col min="5129" max="5129" width="16.109375" customWidth="1"/>
    <col min="5377" max="5377" width="5.6640625" customWidth="1"/>
    <col min="5378" max="5378" width="49.6640625" customWidth="1"/>
    <col min="5379" max="5379" width="30.109375" customWidth="1"/>
    <col min="5380" max="5380" width="27.88671875" customWidth="1"/>
    <col min="5381" max="5381" width="31.33203125" customWidth="1"/>
    <col min="5382" max="5382" width="16.109375" customWidth="1"/>
    <col min="5383" max="5383" width="16.44140625" customWidth="1"/>
    <col min="5384" max="5384" width="27.6640625" customWidth="1"/>
    <col min="5385" max="5385" width="16.109375" customWidth="1"/>
    <col min="5633" max="5633" width="5.6640625" customWidth="1"/>
    <col min="5634" max="5634" width="49.6640625" customWidth="1"/>
    <col min="5635" max="5635" width="30.109375" customWidth="1"/>
    <col min="5636" max="5636" width="27.88671875" customWidth="1"/>
    <col min="5637" max="5637" width="31.33203125" customWidth="1"/>
    <col min="5638" max="5638" width="16.109375" customWidth="1"/>
    <col min="5639" max="5639" width="16.44140625" customWidth="1"/>
    <col min="5640" max="5640" width="27.6640625" customWidth="1"/>
    <col min="5641" max="5641" width="16.109375" customWidth="1"/>
    <col min="5889" max="5889" width="5.6640625" customWidth="1"/>
    <col min="5890" max="5890" width="49.6640625" customWidth="1"/>
    <col min="5891" max="5891" width="30.109375" customWidth="1"/>
    <col min="5892" max="5892" width="27.88671875" customWidth="1"/>
    <col min="5893" max="5893" width="31.33203125" customWidth="1"/>
    <col min="5894" max="5894" width="16.109375" customWidth="1"/>
    <col min="5895" max="5895" width="16.44140625" customWidth="1"/>
    <col min="5896" max="5896" width="27.6640625" customWidth="1"/>
    <col min="5897" max="5897" width="16.109375" customWidth="1"/>
    <col min="6145" max="6145" width="5.6640625" customWidth="1"/>
    <col min="6146" max="6146" width="49.6640625" customWidth="1"/>
    <col min="6147" max="6147" width="30.109375" customWidth="1"/>
    <col min="6148" max="6148" width="27.88671875" customWidth="1"/>
    <col min="6149" max="6149" width="31.33203125" customWidth="1"/>
    <col min="6150" max="6150" width="16.109375" customWidth="1"/>
    <col min="6151" max="6151" width="16.44140625" customWidth="1"/>
    <col min="6152" max="6152" width="27.6640625" customWidth="1"/>
    <col min="6153" max="6153" width="16.109375" customWidth="1"/>
    <col min="6401" max="6401" width="5.6640625" customWidth="1"/>
    <col min="6402" max="6402" width="49.6640625" customWidth="1"/>
    <col min="6403" max="6403" width="30.109375" customWidth="1"/>
    <col min="6404" max="6404" width="27.88671875" customWidth="1"/>
    <col min="6405" max="6405" width="31.33203125" customWidth="1"/>
    <col min="6406" max="6406" width="16.109375" customWidth="1"/>
    <col min="6407" max="6407" width="16.44140625" customWidth="1"/>
    <col min="6408" max="6408" width="27.6640625" customWidth="1"/>
    <col min="6409" max="6409" width="16.109375" customWidth="1"/>
    <col min="6657" max="6657" width="5.6640625" customWidth="1"/>
    <col min="6658" max="6658" width="49.6640625" customWidth="1"/>
    <col min="6659" max="6659" width="30.109375" customWidth="1"/>
    <col min="6660" max="6660" width="27.88671875" customWidth="1"/>
    <col min="6661" max="6661" width="31.33203125" customWidth="1"/>
    <col min="6662" max="6662" width="16.109375" customWidth="1"/>
    <col min="6663" max="6663" width="16.44140625" customWidth="1"/>
    <col min="6664" max="6664" width="27.6640625" customWidth="1"/>
    <col min="6665" max="6665" width="16.109375" customWidth="1"/>
    <col min="6913" max="6913" width="5.6640625" customWidth="1"/>
    <col min="6914" max="6914" width="49.6640625" customWidth="1"/>
    <col min="6915" max="6915" width="30.109375" customWidth="1"/>
    <col min="6916" max="6916" width="27.88671875" customWidth="1"/>
    <col min="6917" max="6917" width="31.33203125" customWidth="1"/>
    <col min="6918" max="6918" width="16.109375" customWidth="1"/>
    <col min="6919" max="6919" width="16.44140625" customWidth="1"/>
    <col min="6920" max="6920" width="27.6640625" customWidth="1"/>
    <col min="6921" max="6921" width="16.109375" customWidth="1"/>
    <col min="7169" max="7169" width="5.6640625" customWidth="1"/>
    <col min="7170" max="7170" width="49.6640625" customWidth="1"/>
    <col min="7171" max="7171" width="30.109375" customWidth="1"/>
    <col min="7172" max="7172" width="27.88671875" customWidth="1"/>
    <col min="7173" max="7173" width="31.33203125" customWidth="1"/>
    <col min="7174" max="7174" width="16.109375" customWidth="1"/>
    <col min="7175" max="7175" width="16.44140625" customWidth="1"/>
    <col min="7176" max="7176" width="27.6640625" customWidth="1"/>
    <col min="7177" max="7177" width="16.109375" customWidth="1"/>
    <col min="7425" max="7425" width="5.6640625" customWidth="1"/>
    <col min="7426" max="7426" width="49.6640625" customWidth="1"/>
    <col min="7427" max="7427" width="30.109375" customWidth="1"/>
    <col min="7428" max="7428" width="27.88671875" customWidth="1"/>
    <col min="7429" max="7429" width="31.33203125" customWidth="1"/>
    <col min="7430" max="7430" width="16.109375" customWidth="1"/>
    <col min="7431" max="7431" width="16.44140625" customWidth="1"/>
    <col min="7432" max="7432" width="27.6640625" customWidth="1"/>
    <col min="7433" max="7433" width="16.109375" customWidth="1"/>
    <col min="7681" max="7681" width="5.6640625" customWidth="1"/>
    <col min="7682" max="7682" width="49.6640625" customWidth="1"/>
    <col min="7683" max="7683" width="30.109375" customWidth="1"/>
    <col min="7684" max="7684" width="27.88671875" customWidth="1"/>
    <col min="7685" max="7685" width="31.33203125" customWidth="1"/>
    <col min="7686" max="7686" width="16.109375" customWidth="1"/>
    <col min="7687" max="7687" width="16.44140625" customWidth="1"/>
    <col min="7688" max="7688" width="27.6640625" customWidth="1"/>
    <col min="7689" max="7689" width="16.109375" customWidth="1"/>
    <col min="7937" max="7937" width="5.6640625" customWidth="1"/>
    <col min="7938" max="7938" width="49.6640625" customWidth="1"/>
    <col min="7939" max="7939" width="30.109375" customWidth="1"/>
    <col min="7940" max="7940" width="27.88671875" customWidth="1"/>
    <col min="7941" max="7941" width="31.33203125" customWidth="1"/>
    <col min="7942" max="7942" width="16.109375" customWidth="1"/>
    <col min="7943" max="7943" width="16.44140625" customWidth="1"/>
    <col min="7944" max="7944" width="27.6640625" customWidth="1"/>
    <col min="7945" max="7945" width="16.109375" customWidth="1"/>
    <col min="8193" max="8193" width="5.6640625" customWidth="1"/>
    <col min="8194" max="8194" width="49.6640625" customWidth="1"/>
    <col min="8195" max="8195" width="30.109375" customWidth="1"/>
    <col min="8196" max="8196" width="27.88671875" customWidth="1"/>
    <col min="8197" max="8197" width="31.33203125" customWidth="1"/>
    <col min="8198" max="8198" width="16.109375" customWidth="1"/>
    <col min="8199" max="8199" width="16.44140625" customWidth="1"/>
    <col min="8200" max="8200" width="27.6640625" customWidth="1"/>
    <col min="8201" max="8201" width="16.109375" customWidth="1"/>
    <col min="8449" max="8449" width="5.6640625" customWidth="1"/>
    <col min="8450" max="8450" width="49.6640625" customWidth="1"/>
    <col min="8451" max="8451" width="30.109375" customWidth="1"/>
    <col min="8452" max="8452" width="27.88671875" customWidth="1"/>
    <col min="8453" max="8453" width="31.33203125" customWidth="1"/>
    <col min="8454" max="8454" width="16.109375" customWidth="1"/>
    <col min="8455" max="8455" width="16.44140625" customWidth="1"/>
    <col min="8456" max="8456" width="27.6640625" customWidth="1"/>
    <col min="8457" max="8457" width="16.109375" customWidth="1"/>
    <col min="8705" max="8705" width="5.6640625" customWidth="1"/>
    <col min="8706" max="8706" width="49.6640625" customWidth="1"/>
    <col min="8707" max="8707" width="30.109375" customWidth="1"/>
    <col min="8708" max="8708" width="27.88671875" customWidth="1"/>
    <col min="8709" max="8709" width="31.33203125" customWidth="1"/>
    <col min="8710" max="8710" width="16.109375" customWidth="1"/>
    <col min="8711" max="8711" width="16.44140625" customWidth="1"/>
    <col min="8712" max="8712" width="27.6640625" customWidth="1"/>
    <col min="8713" max="8713" width="16.109375" customWidth="1"/>
    <col min="8961" max="8961" width="5.6640625" customWidth="1"/>
    <col min="8962" max="8962" width="49.6640625" customWidth="1"/>
    <col min="8963" max="8963" width="30.109375" customWidth="1"/>
    <col min="8964" max="8964" width="27.88671875" customWidth="1"/>
    <col min="8965" max="8965" width="31.33203125" customWidth="1"/>
    <col min="8966" max="8966" width="16.109375" customWidth="1"/>
    <col min="8967" max="8967" width="16.44140625" customWidth="1"/>
    <col min="8968" max="8968" width="27.6640625" customWidth="1"/>
    <col min="8969" max="8969" width="16.109375" customWidth="1"/>
    <col min="9217" max="9217" width="5.6640625" customWidth="1"/>
    <col min="9218" max="9218" width="49.6640625" customWidth="1"/>
    <col min="9219" max="9219" width="30.109375" customWidth="1"/>
    <col min="9220" max="9220" width="27.88671875" customWidth="1"/>
    <col min="9221" max="9221" width="31.33203125" customWidth="1"/>
    <col min="9222" max="9222" width="16.109375" customWidth="1"/>
    <col min="9223" max="9223" width="16.44140625" customWidth="1"/>
    <col min="9224" max="9224" width="27.6640625" customWidth="1"/>
    <col min="9225" max="9225" width="16.109375" customWidth="1"/>
    <col min="9473" max="9473" width="5.6640625" customWidth="1"/>
    <col min="9474" max="9474" width="49.6640625" customWidth="1"/>
    <col min="9475" max="9475" width="30.109375" customWidth="1"/>
    <col min="9476" max="9476" width="27.88671875" customWidth="1"/>
    <col min="9477" max="9477" width="31.33203125" customWidth="1"/>
    <col min="9478" max="9478" width="16.109375" customWidth="1"/>
    <col min="9479" max="9479" width="16.44140625" customWidth="1"/>
    <col min="9480" max="9480" width="27.6640625" customWidth="1"/>
    <col min="9481" max="9481" width="16.109375" customWidth="1"/>
    <col min="9729" max="9729" width="5.6640625" customWidth="1"/>
    <col min="9730" max="9730" width="49.6640625" customWidth="1"/>
    <col min="9731" max="9731" width="30.109375" customWidth="1"/>
    <col min="9732" max="9732" width="27.88671875" customWidth="1"/>
    <col min="9733" max="9733" width="31.33203125" customWidth="1"/>
    <col min="9734" max="9734" width="16.109375" customWidth="1"/>
    <col min="9735" max="9735" width="16.44140625" customWidth="1"/>
    <col min="9736" max="9736" width="27.6640625" customWidth="1"/>
    <col min="9737" max="9737" width="16.109375" customWidth="1"/>
    <col min="9985" max="9985" width="5.6640625" customWidth="1"/>
    <col min="9986" max="9986" width="49.6640625" customWidth="1"/>
    <col min="9987" max="9987" width="30.109375" customWidth="1"/>
    <col min="9988" max="9988" width="27.88671875" customWidth="1"/>
    <col min="9989" max="9989" width="31.33203125" customWidth="1"/>
    <col min="9990" max="9990" width="16.109375" customWidth="1"/>
    <col min="9991" max="9991" width="16.44140625" customWidth="1"/>
    <col min="9992" max="9992" width="27.6640625" customWidth="1"/>
    <col min="9993" max="9993" width="16.109375" customWidth="1"/>
    <col min="10241" max="10241" width="5.6640625" customWidth="1"/>
    <col min="10242" max="10242" width="49.6640625" customWidth="1"/>
    <col min="10243" max="10243" width="30.109375" customWidth="1"/>
    <col min="10244" max="10244" width="27.88671875" customWidth="1"/>
    <col min="10245" max="10245" width="31.33203125" customWidth="1"/>
    <col min="10246" max="10246" width="16.109375" customWidth="1"/>
    <col min="10247" max="10247" width="16.44140625" customWidth="1"/>
    <col min="10248" max="10248" width="27.6640625" customWidth="1"/>
    <col min="10249" max="10249" width="16.109375" customWidth="1"/>
    <col min="10497" max="10497" width="5.6640625" customWidth="1"/>
    <col min="10498" max="10498" width="49.6640625" customWidth="1"/>
    <col min="10499" max="10499" width="30.109375" customWidth="1"/>
    <col min="10500" max="10500" width="27.88671875" customWidth="1"/>
    <col min="10501" max="10501" width="31.33203125" customWidth="1"/>
    <col min="10502" max="10502" width="16.109375" customWidth="1"/>
    <col min="10503" max="10503" width="16.44140625" customWidth="1"/>
    <col min="10504" max="10504" width="27.6640625" customWidth="1"/>
    <col min="10505" max="10505" width="16.109375" customWidth="1"/>
    <col min="10753" max="10753" width="5.6640625" customWidth="1"/>
    <col min="10754" max="10754" width="49.6640625" customWidth="1"/>
    <col min="10755" max="10755" width="30.109375" customWidth="1"/>
    <col min="10756" max="10756" width="27.88671875" customWidth="1"/>
    <col min="10757" max="10757" width="31.33203125" customWidth="1"/>
    <col min="10758" max="10758" width="16.109375" customWidth="1"/>
    <col min="10759" max="10759" width="16.44140625" customWidth="1"/>
    <col min="10760" max="10760" width="27.6640625" customWidth="1"/>
    <col min="10761" max="10761" width="16.109375" customWidth="1"/>
    <col min="11009" max="11009" width="5.6640625" customWidth="1"/>
    <col min="11010" max="11010" width="49.6640625" customWidth="1"/>
    <col min="11011" max="11011" width="30.109375" customWidth="1"/>
    <col min="11012" max="11012" width="27.88671875" customWidth="1"/>
    <col min="11013" max="11013" width="31.33203125" customWidth="1"/>
    <col min="11014" max="11014" width="16.109375" customWidth="1"/>
    <col min="11015" max="11015" width="16.44140625" customWidth="1"/>
    <col min="11016" max="11016" width="27.6640625" customWidth="1"/>
    <col min="11017" max="11017" width="16.109375" customWidth="1"/>
    <col min="11265" max="11265" width="5.6640625" customWidth="1"/>
    <col min="11266" max="11266" width="49.6640625" customWidth="1"/>
    <col min="11267" max="11267" width="30.109375" customWidth="1"/>
    <col min="11268" max="11268" width="27.88671875" customWidth="1"/>
    <col min="11269" max="11269" width="31.33203125" customWidth="1"/>
    <col min="11270" max="11270" width="16.109375" customWidth="1"/>
    <col min="11271" max="11271" width="16.44140625" customWidth="1"/>
    <col min="11272" max="11272" width="27.6640625" customWidth="1"/>
    <col min="11273" max="11273" width="16.109375" customWidth="1"/>
    <col min="11521" max="11521" width="5.6640625" customWidth="1"/>
    <col min="11522" max="11522" width="49.6640625" customWidth="1"/>
    <col min="11523" max="11523" width="30.109375" customWidth="1"/>
    <col min="11524" max="11524" width="27.88671875" customWidth="1"/>
    <col min="11525" max="11525" width="31.33203125" customWidth="1"/>
    <col min="11526" max="11526" width="16.109375" customWidth="1"/>
    <col min="11527" max="11527" width="16.44140625" customWidth="1"/>
    <col min="11528" max="11528" width="27.6640625" customWidth="1"/>
    <col min="11529" max="11529" width="16.109375" customWidth="1"/>
    <col min="11777" max="11777" width="5.6640625" customWidth="1"/>
    <col min="11778" max="11778" width="49.6640625" customWidth="1"/>
    <col min="11779" max="11779" width="30.109375" customWidth="1"/>
    <col min="11780" max="11780" width="27.88671875" customWidth="1"/>
    <col min="11781" max="11781" width="31.33203125" customWidth="1"/>
    <col min="11782" max="11782" width="16.109375" customWidth="1"/>
    <col min="11783" max="11783" width="16.44140625" customWidth="1"/>
    <col min="11784" max="11784" width="27.6640625" customWidth="1"/>
    <col min="11785" max="11785" width="16.109375" customWidth="1"/>
    <col min="12033" max="12033" width="5.6640625" customWidth="1"/>
    <col min="12034" max="12034" width="49.6640625" customWidth="1"/>
    <col min="12035" max="12035" width="30.109375" customWidth="1"/>
    <col min="12036" max="12036" width="27.88671875" customWidth="1"/>
    <col min="12037" max="12037" width="31.33203125" customWidth="1"/>
    <col min="12038" max="12038" width="16.109375" customWidth="1"/>
    <col min="12039" max="12039" width="16.44140625" customWidth="1"/>
    <col min="12040" max="12040" width="27.6640625" customWidth="1"/>
    <col min="12041" max="12041" width="16.109375" customWidth="1"/>
    <col min="12289" max="12289" width="5.6640625" customWidth="1"/>
    <col min="12290" max="12290" width="49.6640625" customWidth="1"/>
    <col min="12291" max="12291" width="30.109375" customWidth="1"/>
    <col min="12292" max="12292" width="27.88671875" customWidth="1"/>
    <col min="12293" max="12293" width="31.33203125" customWidth="1"/>
    <col min="12294" max="12294" width="16.109375" customWidth="1"/>
    <col min="12295" max="12295" width="16.44140625" customWidth="1"/>
    <col min="12296" max="12296" width="27.6640625" customWidth="1"/>
    <col min="12297" max="12297" width="16.109375" customWidth="1"/>
    <col min="12545" max="12545" width="5.6640625" customWidth="1"/>
    <col min="12546" max="12546" width="49.6640625" customWidth="1"/>
    <col min="12547" max="12547" width="30.109375" customWidth="1"/>
    <col min="12548" max="12548" width="27.88671875" customWidth="1"/>
    <col min="12549" max="12549" width="31.33203125" customWidth="1"/>
    <col min="12550" max="12550" width="16.109375" customWidth="1"/>
    <col min="12551" max="12551" width="16.44140625" customWidth="1"/>
    <col min="12552" max="12552" width="27.6640625" customWidth="1"/>
    <col min="12553" max="12553" width="16.109375" customWidth="1"/>
    <col min="12801" max="12801" width="5.6640625" customWidth="1"/>
    <col min="12802" max="12802" width="49.6640625" customWidth="1"/>
    <col min="12803" max="12803" width="30.109375" customWidth="1"/>
    <col min="12804" max="12804" width="27.88671875" customWidth="1"/>
    <col min="12805" max="12805" width="31.33203125" customWidth="1"/>
    <col min="12806" max="12806" width="16.109375" customWidth="1"/>
    <col min="12807" max="12807" width="16.44140625" customWidth="1"/>
    <col min="12808" max="12808" width="27.6640625" customWidth="1"/>
    <col min="12809" max="12809" width="16.109375" customWidth="1"/>
    <col min="13057" max="13057" width="5.6640625" customWidth="1"/>
    <col min="13058" max="13058" width="49.6640625" customWidth="1"/>
    <col min="13059" max="13059" width="30.109375" customWidth="1"/>
    <col min="13060" max="13060" width="27.88671875" customWidth="1"/>
    <col min="13061" max="13061" width="31.33203125" customWidth="1"/>
    <col min="13062" max="13062" width="16.109375" customWidth="1"/>
    <col min="13063" max="13063" width="16.44140625" customWidth="1"/>
    <col min="13064" max="13064" width="27.6640625" customWidth="1"/>
    <col min="13065" max="13065" width="16.109375" customWidth="1"/>
    <col min="13313" max="13313" width="5.6640625" customWidth="1"/>
    <col min="13314" max="13314" width="49.6640625" customWidth="1"/>
    <col min="13315" max="13315" width="30.109375" customWidth="1"/>
    <col min="13316" max="13316" width="27.88671875" customWidth="1"/>
    <col min="13317" max="13317" width="31.33203125" customWidth="1"/>
    <col min="13318" max="13318" width="16.109375" customWidth="1"/>
    <col min="13319" max="13319" width="16.44140625" customWidth="1"/>
    <col min="13320" max="13320" width="27.6640625" customWidth="1"/>
    <col min="13321" max="13321" width="16.109375" customWidth="1"/>
    <col min="13569" max="13569" width="5.6640625" customWidth="1"/>
    <col min="13570" max="13570" width="49.6640625" customWidth="1"/>
    <col min="13571" max="13571" width="30.109375" customWidth="1"/>
    <col min="13572" max="13572" width="27.88671875" customWidth="1"/>
    <col min="13573" max="13573" width="31.33203125" customWidth="1"/>
    <col min="13574" max="13574" width="16.109375" customWidth="1"/>
    <col min="13575" max="13575" width="16.44140625" customWidth="1"/>
    <col min="13576" max="13576" width="27.6640625" customWidth="1"/>
    <col min="13577" max="13577" width="16.109375" customWidth="1"/>
    <col min="13825" max="13825" width="5.6640625" customWidth="1"/>
    <col min="13826" max="13826" width="49.6640625" customWidth="1"/>
    <col min="13827" max="13827" width="30.109375" customWidth="1"/>
    <col min="13828" max="13828" width="27.88671875" customWidth="1"/>
    <col min="13829" max="13829" width="31.33203125" customWidth="1"/>
    <col min="13830" max="13830" width="16.109375" customWidth="1"/>
    <col min="13831" max="13831" width="16.44140625" customWidth="1"/>
    <col min="13832" max="13832" width="27.6640625" customWidth="1"/>
    <col min="13833" max="13833" width="16.109375" customWidth="1"/>
    <col min="14081" max="14081" width="5.6640625" customWidth="1"/>
    <col min="14082" max="14082" width="49.6640625" customWidth="1"/>
    <col min="14083" max="14083" width="30.109375" customWidth="1"/>
    <col min="14084" max="14084" width="27.88671875" customWidth="1"/>
    <col min="14085" max="14085" width="31.33203125" customWidth="1"/>
    <col min="14086" max="14086" width="16.109375" customWidth="1"/>
    <col min="14087" max="14087" width="16.44140625" customWidth="1"/>
    <col min="14088" max="14088" width="27.6640625" customWidth="1"/>
    <col min="14089" max="14089" width="16.109375" customWidth="1"/>
    <col min="14337" max="14337" width="5.6640625" customWidth="1"/>
    <col min="14338" max="14338" width="49.6640625" customWidth="1"/>
    <col min="14339" max="14339" width="30.109375" customWidth="1"/>
    <col min="14340" max="14340" width="27.88671875" customWidth="1"/>
    <col min="14341" max="14341" width="31.33203125" customWidth="1"/>
    <col min="14342" max="14342" width="16.109375" customWidth="1"/>
    <col min="14343" max="14343" width="16.44140625" customWidth="1"/>
    <col min="14344" max="14344" width="27.6640625" customWidth="1"/>
    <col min="14345" max="14345" width="16.109375" customWidth="1"/>
    <col min="14593" max="14593" width="5.6640625" customWidth="1"/>
    <col min="14594" max="14594" width="49.6640625" customWidth="1"/>
    <col min="14595" max="14595" width="30.109375" customWidth="1"/>
    <col min="14596" max="14596" width="27.88671875" customWidth="1"/>
    <col min="14597" max="14597" width="31.33203125" customWidth="1"/>
    <col min="14598" max="14598" width="16.109375" customWidth="1"/>
    <col min="14599" max="14599" width="16.44140625" customWidth="1"/>
    <col min="14600" max="14600" width="27.6640625" customWidth="1"/>
    <col min="14601" max="14601" width="16.109375" customWidth="1"/>
    <col min="14849" max="14849" width="5.6640625" customWidth="1"/>
    <col min="14850" max="14850" width="49.6640625" customWidth="1"/>
    <col min="14851" max="14851" width="30.109375" customWidth="1"/>
    <col min="14852" max="14852" width="27.88671875" customWidth="1"/>
    <col min="14853" max="14853" width="31.33203125" customWidth="1"/>
    <col min="14854" max="14854" width="16.109375" customWidth="1"/>
    <col min="14855" max="14855" width="16.44140625" customWidth="1"/>
    <col min="14856" max="14856" width="27.6640625" customWidth="1"/>
    <col min="14857" max="14857" width="16.109375" customWidth="1"/>
    <col min="15105" max="15105" width="5.6640625" customWidth="1"/>
    <col min="15106" max="15106" width="49.6640625" customWidth="1"/>
    <col min="15107" max="15107" width="30.109375" customWidth="1"/>
    <col min="15108" max="15108" width="27.88671875" customWidth="1"/>
    <col min="15109" max="15109" width="31.33203125" customWidth="1"/>
    <col min="15110" max="15110" width="16.109375" customWidth="1"/>
    <col min="15111" max="15111" width="16.44140625" customWidth="1"/>
    <col min="15112" max="15112" width="27.6640625" customWidth="1"/>
    <col min="15113" max="15113" width="16.109375" customWidth="1"/>
    <col min="15361" max="15361" width="5.6640625" customWidth="1"/>
    <col min="15362" max="15362" width="49.6640625" customWidth="1"/>
    <col min="15363" max="15363" width="30.109375" customWidth="1"/>
    <col min="15364" max="15364" width="27.88671875" customWidth="1"/>
    <col min="15365" max="15365" width="31.33203125" customWidth="1"/>
    <col min="15366" max="15366" width="16.109375" customWidth="1"/>
    <col min="15367" max="15367" width="16.44140625" customWidth="1"/>
    <col min="15368" max="15368" width="27.6640625" customWidth="1"/>
    <col min="15369" max="15369" width="16.109375" customWidth="1"/>
    <col min="15617" max="15617" width="5.6640625" customWidth="1"/>
    <col min="15618" max="15618" width="49.6640625" customWidth="1"/>
    <col min="15619" max="15619" width="30.109375" customWidth="1"/>
    <col min="15620" max="15620" width="27.88671875" customWidth="1"/>
    <col min="15621" max="15621" width="31.33203125" customWidth="1"/>
    <col min="15622" max="15622" width="16.109375" customWidth="1"/>
    <col min="15623" max="15623" width="16.44140625" customWidth="1"/>
    <col min="15624" max="15624" width="27.6640625" customWidth="1"/>
    <col min="15625" max="15625" width="16.109375" customWidth="1"/>
    <col min="15873" max="15873" width="5.6640625" customWidth="1"/>
    <col min="15874" max="15874" width="49.6640625" customWidth="1"/>
    <col min="15875" max="15875" width="30.109375" customWidth="1"/>
    <col min="15876" max="15876" width="27.88671875" customWidth="1"/>
    <col min="15877" max="15877" width="31.33203125" customWidth="1"/>
    <col min="15878" max="15878" width="16.109375" customWidth="1"/>
    <col min="15879" max="15879" width="16.44140625" customWidth="1"/>
    <col min="15880" max="15880" width="27.6640625" customWidth="1"/>
    <col min="15881" max="15881" width="16.109375" customWidth="1"/>
    <col min="16129" max="16129" width="5.6640625" customWidth="1"/>
    <col min="16130" max="16130" width="49.6640625" customWidth="1"/>
    <col min="16131" max="16131" width="30.109375" customWidth="1"/>
    <col min="16132" max="16132" width="27.88671875" customWidth="1"/>
    <col min="16133" max="16133" width="31.33203125" customWidth="1"/>
    <col min="16134" max="16134" width="16.109375" customWidth="1"/>
    <col min="16135" max="16135" width="16.44140625" customWidth="1"/>
    <col min="16136" max="16136" width="27.6640625" customWidth="1"/>
    <col min="16137" max="16137" width="16.109375" customWidth="1"/>
  </cols>
  <sheetData>
    <row r="1" spans="1:8" x14ac:dyDescent="0.3">
      <c r="F1" t="s">
        <v>430</v>
      </c>
    </row>
    <row r="2" spans="1:8" ht="55.95" customHeight="1" x14ac:dyDescent="0.3">
      <c r="A2" s="1160" t="s">
        <v>603</v>
      </c>
      <c r="B2" s="1160"/>
      <c r="C2" s="1160"/>
      <c r="D2" s="1160"/>
      <c r="E2" s="1160"/>
      <c r="F2" s="1160"/>
    </row>
    <row r="3" spans="1:8" ht="27" customHeight="1" x14ac:dyDescent="0.3">
      <c r="A3" t="s">
        <v>670</v>
      </c>
    </row>
    <row r="4" spans="1:8" ht="19.5" customHeight="1" x14ac:dyDescent="0.3">
      <c r="A4" t="s">
        <v>763</v>
      </c>
    </row>
    <row r="5" spans="1:8" ht="39" customHeight="1" x14ac:dyDescent="0.3">
      <c r="A5" s="1160" t="s">
        <v>454</v>
      </c>
      <c r="B5" s="1160"/>
      <c r="C5" s="1160"/>
      <c r="D5" s="1160"/>
    </row>
    <row r="6" spans="1:8" ht="17.25" customHeight="1" x14ac:dyDescent="0.3">
      <c r="A6" t="s">
        <v>281</v>
      </c>
    </row>
    <row r="8" spans="1:8" ht="69" customHeight="1" x14ac:dyDescent="0.3">
      <c r="A8" t="s">
        <v>282</v>
      </c>
      <c r="B8" t="s">
        <v>297</v>
      </c>
      <c r="C8" t="s">
        <v>330</v>
      </c>
      <c r="D8" t="s">
        <v>331</v>
      </c>
      <c r="E8" t="s">
        <v>332</v>
      </c>
      <c r="F8" t="s">
        <v>300</v>
      </c>
    </row>
    <row r="9" spans="1:8" ht="35.25" customHeight="1" x14ac:dyDescent="0.3">
      <c r="A9">
        <v>1</v>
      </c>
      <c r="B9">
        <v>2</v>
      </c>
      <c r="C9">
        <v>3</v>
      </c>
      <c r="D9">
        <v>4</v>
      </c>
      <c r="E9">
        <v>5</v>
      </c>
      <c r="F9" t="s">
        <v>333</v>
      </c>
      <c r="G9" t="s">
        <v>302</v>
      </c>
      <c r="H9" t="s">
        <v>303</v>
      </c>
    </row>
    <row r="10" spans="1:8" x14ac:dyDescent="0.3">
      <c r="A10" s="1160" t="s">
        <v>999</v>
      </c>
      <c r="B10" s="1160"/>
      <c r="C10" s="1160"/>
      <c r="D10" s="1160"/>
      <c r="E10" s="1160"/>
      <c r="F10" s="1160"/>
      <c r="G10" t="s">
        <v>1000</v>
      </c>
    </row>
    <row r="11" spans="1:8" ht="43.5" customHeight="1" x14ac:dyDescent="0.3">
      <c r="A11">
        <v>1</v>
      </c>
      <c r="B11" t="s">
        <v>334</v>
      </c>
      <c r="H11">
        <f>F11-G11</f>
        <v>0</v>
      </c>
    </row>
    <row r="12" spans="1:8" ht="65.25" customHeight="1" x14ac:dyDescent="0.3">
      <c r="A12" t="s">
        <v>187</v>
      </c>
      <c r="B12" t="s">
        <v>335</v>
      </c>
      <c r="F12">
        <f>C12*D12*E12</f>
        <v>0</v>
      </c>
      <c r="H12">
        <f>F12-G12</f>
        <v>0</v>
      </c>
    </row>
    <row r="13" spans="1:8" x14ac:dyDescent="0.3">
      <c r="B13" s="1160" t="s">
        <v>336</v>
      </c>
      <c r="C13" s="1160"/>
      <c r="D13" s="1160"/>
      <c r="E13" s="1160"/>
      <c r="F13">
        <f>F12</f>
        <v>0</v>
      </c>
      <c r="G13">
        <f>SUM(G11:G12)</f>
        <v>0</v>
      </c>
      <c r="H13">
        <f>SUM(H11:H12)</f>
        <v>0</v>
      </c>
    </row>
    <row r="14" spans="1:8" ht="44.25" customHeight="1" x14ac:dyDescent="0.3">
      <c r="A14" t="s">
        <v>190</v>
      </c>
      <c r="B14" t="s">
        <v>337</v>
      </c>
      <c r="H14">
        <f t="shared" ref="H14:H15" si="0">F14-G14</f>
        <v>0</v>
      </c>
    </row>
    <row r="15" spans="1:8" ht="40.5" customHeight="1" x14ac:dyDescent="0.3">
      <c r="A15" t="s">
        <v>208</v>
      </c>
      <c r="B15" t="s">
        <v>485</v>
      </c>
      <c r="H15">
        <f t="shared" si="0"/>
        <v>0</v>
      </c>
    </row>
    <row r="16" spans="1:8" x14ac:dyDescent="0.3">
      <c r="B16" s="1160" t="s">
        <v>338</v>
      </c>
      <c r="C16" s="1160"/>
      <c r="D16" s="1160"/>
      <c r="E16" s="1160"/>
      <c r="F16">
        <f>SUM(F14:F15)</f>
        <v>0</v>
      </c>
      <c r="G16">
        <f>SUM(G14:G15)</f>
        <v>0</v>
      </c>
      <c r="H16">
        <f>SUM(H14:H15)</f>
        <v>0</v>
      </c>
    </row>
    <row r="17" spans="1:9" x14ac:dyDescent="0.3">
      <c r="A17" s="1160" t="s">
        <v>1001</v>
      </c>
      <c r="B17" s="1160"/>
      <c r="C17" s="1160"/>
      <c r="D17" s="1160"/>
      <c r="E17" s="1160"/>
      <c r="F17" s="1160"/>
      <c r="G17" t="s">
        <v>1002</v>
      </c>
    </row>
    <row r="18" spans="1:9" ht="43.5" customHeight="1" x14ac:dyDescent="0.3">
      <c r="A18">
        <v>1</v>
      </c>
      <c r="B18" t="s">
        <v>334</v>
      </c>
    </row>
    <row r="19" spans="1:9" ht="65.25" customHeight="1" x14ac:dyDescent="0.3">
      <c r="A19" t="s">
        <v>187</v>
      </c>
      <c r="B19" t="s">
        <v>335</v>
      </c>
      <c r="F19">
        <f>C19*D19*E19</f>
        <v>0</v>
      </c>
      <c r="H19">
        <f>F19-G19</f>
        <v>0</v>
      </c>
    </row>
    <row r="20" spans="1:9" x14ac:dyDescent="0.3">
      <c r="B20" s="1160" t="s">
        <v>336</v>
      </c>
      <c r="C20" s="1160"/>
      <c r="D20" s="1160"/>
      <c r="E20" s="1160"/>
      <c r="F20">
        <f>F19</f>
        <v>0</v>
      </c>
      <c r="G20">
        <f>SUM(G18:G19)</f>
        <v>0</v>
      </c>
      <c r="H20">
        <f>SUM(H18:H19)</f>
        <v>0</v>
      </c>
    </row>
    <row r="21" spans="1:9" ht="44.25" customHeight="1" x14ac:dyDescent="0.3">
      <c r="A21" t="s">
        <v>190</v>
      </c>
      <c r="B21" t="s">
        <v>337</v>
      </c>
      <c r="H21">
        <f t="shared" ref="H21:H22" si="1">F21-G21</f>
        <v>0</v>
      </c>
    </row>
    <row r="22" spans="1:9" ht="40.5" customHeight="1" x14ac:dyDescent="0.3">
      <c r="A22" t="s">
        <v>208</v>
      </c>
      <c r="B22" t="s">
        <v>485</v>
      </c>
      <c r="H22">
        <f t="shared" si="1"/>
        <v>0</v>
      </c>
    </row>
    <row r="23" spans="1:9" x14ac:dyDescent="0.3">
      <c r="B23" s="1160" t="s">
        <v>338</v>
      </c>
      <c r="C23" s="1160"/>
      <c r="D23" s="1160"/>
      <c r="E23" s="1160"/>
      <c r="F23">
        <f>SUM(F21:F22)</f>
        <v>0</v>
      </c>
      <c r="G23">
        <f>SUM(G21:G22)</f>
        <v>0</v>
      </c>
      <c r="H23">
        <f>SUM(H21:H22)</f>
        <v>0</v>
      </c>
    </row>
    <row r="24" spans="1:9" x14ac:dyDescent="0.3">
      <c r="A24" s="1160" t="s">
        <v>489</v>
      </c>
      <c r="B24" s="1160"/>
      <c r="C24" s="1160"/>
      <c r="D24" s="1160"/>
      <c r="E24" s="1160"/>
      <c r="F24" s="1160"/>
      <c r="G24" t="s">
        <v>1002</v>
      </c>
    </row>
    <row r="25" spans="1:9" ht="43.5" customHeight="1" x14ac:dyDescent="0.3">
      <c r="A25">
        <v>1</v>
      </c>
      <c r="B25" t="s">
        <v>334</v>
      </c>
    </row>
    <row r="26" spans="1:9" ht="65.25" customHeight="1" x14ac:dyDescent="0.3">
      <c r="A26" t="s">
        <v>187</v>
      </c>
      <c r="B26" t="s">
        <v>335</v>
      </c>
      <c r="F26">
        <f>C26*D26*E26</f>
        <v>0</v>
      </c>
      <c r="H26">
        <f>F26-G26</f>
        <v>0</v>
      </c>
    </row>
    <row r="27" spans="1:9" x14ac:dyDescent="0.3">
      <c r="B27" s="1160" t="s">
        <v>336</v>
      </c>
      <c r="C27" s="1160"/>
      <c r="D27" s="1160"/>
      <c r="E27" s="1160"/>
      <c r="F27">
        <f>F26</f>
        <v>0</v>
      </c>
      <c r="G27">
        <f>SUM(G25:G26)</f>
        <v>0</v>
      </c>
      <c r="H27">
        <f>SUM(H25:H26)</f>
        <v>0</v>
      </c>
    </row>
    <row r="28" spans="1:9" ht="44.25" customHeight="1" x14ac:dyDescent="0.3">
      <c r="A28" t="s">
        <v>190</v>
      </c>
      <c r="B28" t="s">
        <v>337</v>
      </c>
      <c r="H28">
        <f t="shared" ref="H28:H29" si="2">F28-G28</f>
        <v>0</v>
      </c>
    </row>
    <row r="29" spans="1:9" ht="40.5" customHeight="1" x14ac:dyDescent="0.3">
      <c r="A29" t="s">
        <v>208</v>
      </c>
      <c r="B29" t="s">
        <v>485</v>
      </c>
      <c r="H29">
        <f t="shared" si="2"/>
        <v>0</v>
      </c>
    </row>
    <row r="30" spans="1:9" x14ac:dyDescent="0.3">
      <c r="B30" s="1160" t="s">
        <v>338</v>
      </c>
      <c r="C30" s="1160"/>
      <c r="D30" s="1160"/>
      <c r="E30" s="1160"/>
      <c r="F30">
        <f>SUM(F28:F29)</f>
        <v>0</v>
      </c>
      <c r="G30">
        <f>SUM(G28:G29)</f>
        <v>0</v>
      </c>
      <c r="H30">
        <f>SUM(H28:H29)</f>
        <v>0</v>
      </c>
    </row>
    <row r="31" spans="1:9" x14ac:dyDescent="0.3">
      <c r="G31">
        <f>G13+G20+G27</f>
        <v>0</v>
      </c>
      <c r="H31">
        <f>H13+H20+H27</f>
        <v>0</v>
      </c>
      <c r="I31" t="s">
        <v>336</v>
      </c>
    </row>
    <row r="32" spans="1:9" x14ac:dyDescent="0.3">
      <c r="G32">
        <f>G16+G23+G30</f>
        <v>0</v>
      </c>
      <c r="H32">
        <f>H16+H23+H30</f>
        <v>0</v>
      </c>
      <c r="I32" t="s">
        <v>338</v>
      </c>
    </row>
    <row r="33" spans="1:9" x14ac:dyDescent="0.3">
      <c r="G33">
        <f>G31+G32</f>
        <v>0</v>
      </c>
      <c r="H33">
        <f>H31+H32</f>
        <v>0</v>
      </c>
      <c r="I33" t="s">
        <v>1070</v>
      </c>
    </row>
    <row r="35" spans="1:9" ht="23.25" customHeight="1" x14ac:dyDescent="0.3">
      <c r="A35" t="s">
        <v>671</v>
      </c>
      <c r="E35" t="s">
        <v>1143</v>
      </c>
    </row>
    <row r="36" spans="1:9" x14ac:dyDescent="0.3">
      <c r="C36" t="s">
        <v>131</v>
      </c>
      <c r="E36" t="s">
        <v>132</v>
      </c>
    </row>
    <row r="38" spans="1:9" ht="23.25" customHeight="1" x14ac:dyDescent="0.3">
      <c r="A38" t="s">
        <v>133</v>
      </c>
      <c r="E38" t="s">
        <v>1144</v>
      </c>
    </row>
    <row r="39" spans="1:9" x14ac:dyDescent="0.3">
      <c r="C39" t="s">
        <v>131</v>
      </c>
      <c r="E39" t="s">
        <v>132</v>
      </c>
    </row>
    <row r="42" spans="1:9" hidden="1" x14ac:dyDescent="0.3"/>
    <row r="43" spans="1:9" hidden="1" x14ac:dyDescent="0.3"/>
    <row r="44" spans="1:9" hidden="1" x14ac:dyDescent="0.3"/>
    <row r="45" spans="1:9" hidden="1" x14ac:dyDescent="0.3"/>
    <row r="46" spans="1:9" hidden="1" x14ac:dyDescent="0.3"/>
    <row r="47" spans="1:9" hidden="1" x14ac:dyDescent="0.3"/>
    <row r="48" spans="1:9" hidden="1" x14ac:dyDescent="0.3"/>
    <row r="49" hidden="1" x14ac:dyDescent="0.3"/>
    <row r="53" hidden="1" x14ac:dyDescent="0.3"/>
    <row r="54" hidden="1" x14ac:dyDescent="0.3"/>
    <row r="55" hidden="1" x14ac:dyDescent="0.3"/>
  </sheetData>
  <mergeCells count="11">
    <mergeCell ref="A2:F2"/>
    <mergeCell ref="A5:D5"/>
    <mergeCell ref="B13:E13"/>
    <mergeCell ref="B16:E16"/>
    <mergeCell ref="A10:F10"/>
    <mergeCell ref="B30:E30"/>
    <mergeCell ref="A17:F17"/>
    <mergeCell ref="B20:E20"/>
    <mergeCell ref="B23:E23"/>
    <mergeCell ref="A24:F24"/>
    <mergeCell ref="B27:E27"/>
  </mergeCells>
  <pageMargins left="0.78740157480314965" right="0.78740157480314965" top="1.1811023622047245" bottom="0.39370078740157483" header="0.15748031496062992" footer="0.15748031496062992"/>
  <pageSetup paperSize="9" scale="40" orientation="landscape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6">
    <tabColor rgb="FFCCFF33"/>
    <pageSetUpPr fitToPage="1"/>
  </sheetPr>
  <dimension ref="A1:I89"/>
  <sheetViews>
    <sheetView view="pageBreakPreview" zoomScale="80" zoomScaleSheetLayoutView="80" workbookViewId="0"/>
  </sheetViews>
  <sheetFormatPr defaultRowHeight="14.4" x14ac:dyDescent="0.3"/>
  <cols>
    <col min="1" max="1" width="8" customWidth="1"/>
    <col min="2" max="2" width="118.109375" customWidth="1"/>
    <col min="3" max="4" width="24.33203125" customWidth="1"/>
    <col min="5" max="5" width="19.33203125" customWidth="1"/>
    <col min="6" max="6" width="21.109375" customWidth="1"/>
    <col min="7" max="7" width="26.88671875" customWidth="1"/>
    <col min="8" max="9" width="23.109375" customWidth="1"/>
    <col min="11" max="11" width="12.5546875" bestFit="1" customWidth="1"/>
    <col min="257" max="257" width="8" customWidth="1"/>
    <col min="258" max="258" width="118.109375" customWidth="1"/>
    <col min="259" max="259" width="21.44140625" customWidth="1"/>
    <col min="260" max="260" width="24" customWidth="1"/>
    <col min="261" max="261" width="29" customWidth="1"/>
    <col min="262" max="262" width="34" customWidth="1"/>
    <col min="263" max="264" width="21.33203125" customWidth="1"/>
    <col min="265" max="265" width="14.5546875" customWidth="1"/>
    <col min="267" max="267" width="12.5546875" bestFit="1" customWidth="1"/>
    <col min="513" max="513" width="8" customWidth="1"/>
    <col min="514" max="514" width="118.109375" customWidth="1"/>
    <col min="515" max="515" width="21.44140625" customWidth="1"/>
    <col min="516" max="516" width="24" customWidth="1"/>
    <col min="517" max="517" width="29" customWidth="1"/>
    <col min="518" max="518" width="34" customWidth="1"/>
    <col min="519" max="520" width="21.33203125" customWidth="1"/>
    <col min="521" max="521" width="14.5546875" customWidth="1"/>
    <col min="523" max="523" width="12.5546875" bestFit="1" customWidth="1"/>
    <col min="769" max="769" width="8" customWidth="1"/>
    <col min="770" max="770" width="118.109375" customWidth="1"/>
    <col min="771" max="771" width="21.44140625" customWidth="1"/>
    <col min="772" max="772" width="24" customWidth="1"/>
    <col min="773" max="773" width="29" customWidth="1"/>
    <col min="774" max="774" width="34" customWidth="1"/>
    <col min="775" max="776" width="21.33203125" customWidth="1"/>
    <col min="777" max="777" width="14.5546875" customWidth="1"/>
    <col min="779" max="779" width="12.5546875" bestFit="1" customWidth="1"/>
    <col min="1025" max="1025" width="8" customWidth="1"/>
    <col min="1026" max="1026" width="118.109375" customWidth="1"/>
    <col min="1027" max="1027" width="21.44140625" customWidth="1"/>
    <col min="1028" max="1028" width="24" customWidth="1"/>
    <col min="1029" max="1029" width="29" customWidth="1"/>
    <col min="1030" max="1030" width="34" customWidth="1"/>
    <col min="1031" max="1032" width="21.33203125" customWidth="1"/>
    <col min="1033" max="1033" width="14.5546875" customWidth="1"/>
    <col min="1035" max="1035" width="12.5546875" bestFit="1" customWidth="1"/>
    <col min="1281" max="1281" width="8" customWidth="1"/>
    <col min="1282" max="1282" width="118.109375" customWidth="1"/>
    <col min="1283" max="1283" width="21.44140625" customWidth="1"/>
    <col min="1284" max="1284" width="24" customWidth="1"/>
    <col min="1285" max="1285" width="29" customWidth="1"/>
    <col min="1286" max="1286" width="34" customWidth="1"/>
    <col min="1287" max="1288" width="21.33203125" customWidth="1"/>
    <col min="1289" max="1289" width="14.5546875" customWidth="1"/>
    <col min="1291" max="1291" width="12.5546875" bestFit="1" customWidth="1"/>
    <col min="1537" max="1537" width="8" customWidth="1"/>
    <col min="1538" max="1538" width="118.109375" customWidth="1"/>
    <col min="1539" max="1539" width="21.44140625" customWidth="1"/>
    <col min="1540" max="1540" width="24" customWidth="1"/>
    <col min="1541" max="1541" width="29" customWidth="1"/>
    <col min="1542" max="1542" width="34" customWidth="1"/>
    <col min="1543" max="1544" width="21.33203125" customWidth="1"/>
    <col min="1545" max="1545" width="14.5546875" customWidth="1"/>
    <col min="1547" max="1547" width="12.5546875" bestFit="1" customWidth="1"/>
    <col min="1793" max="1793" width="8" customWidth="1"/>
    <col min="1794" max="1794" width="118.109375" customWidth="1"/>
    <col min="1795" max="1795" width="21.44140625" customWidth="1"/>
    <col min="1796" max="1796" width="24" customWidth="1"/>
    <col min="1797" max="1797" width="29" customWidth="1"/>
    <col min="1798" max="1798" width="34" customWidth="1"/>
    <col min="1799" max="1800" width="21.33203125" customWidth="1"/>
    <col min="1801" max="1801" width="14.5546875" customWidth="1"/>
    <col min="1803" max="1803" width="12.5546875" bestFit="1" customWidth="1"/>
    <col min="2049" max="2049" width="8" customWidth="1"/>
    <col min="2050" max="2050" width="118.109375" customWidth="1"/>
    <col min="2051" max="2051" width="21.44140625" customWidth="1"/>
    <col min="2052" max="2052" width="24" customWidth="1"/>
    <col min="2053" max="2053" width="29" customWidth="1"/>
    <col min="2054" max="2054" width="34" customWidth="1"/>
    <col min="2055" max="2056" width="21.33203125" customWidth="1"/>
    <col min="2057" max="2057" width="14.5546875" customWidth="1"/>
    <col min="2059" max="2059" width="12.5546875" bestFit="1" customWidth="1"/>
    <col min="2305" max="2305" width="8" customWidth="1"/>
    <col min="2306" max="2306" width="118.109375" customWidth="1"/>
    <col min="2307" max="2307" width="21.44140625" customWidth="1"/>
    <col min="2308" max="2308" width="24" customWidth="1"/>
    <col min="2309" max="2309" width="29" customWidth="1"/>
    <col min="2310" max="2310" width="34" customWidth="1"/>
    <col min="2311" max="2312" width="21.33203125" customWidth="1"/>
    <col min="2313" max="2313" width="14.5546875" customWidth="1"/>
    <col min="2315" max="2315" width="12.5546875" bestFit="1" customWidth="1"/>
    <col min="2561" max="2561" width="8" customWidth="1"/>
    <col min="2562" max="2562" width="118.109375" customWidth="1"/>
    <col min="2563" max="2563" width="21.44140625" customWidth="1"/>
    <col min="2564" max="2564" width="24" customWidth="1"/>
    <col min="2565" max="2565" width="29" customWidth="1"/>
    <col min="2566" max="2566" width="34" customWidth="1"/>
    <col min="2567" max="2568" width="21.33203125" customWidth="1"/>
    <col min="2569" max="2569" width="14.5546875" customWidth="1"/>
    <col min="2571" max="2571" width="12.5546875" bestFit="1" customWidth="1"/>
    <col min="2817" max="2817" width="8" customWidth="1"/>
    <col min="2818" max="2818" width="118.109375" customWidth="1"/>
    <col min="2819" max="2819" width="21.44140625" customWidth="1"/>
    <col min="2820" max="2820" width="24" customWidth="1"/>
    <col min="2821" max="2821" width="29" customWidth="1"/>
    <col min="2822" max="2822" width="34" customWidth="1"/>
    <col min="2823" max="2824" width="21.33203125" customWidth="1"/>
    <col min="2825" max="2825" width="14.5546875" customWidth="1"/>
    <col min="2827" max="2827" width="12.5546875" bestFit="1" customWidth="1"/>
    <col min="3073" max="3073" width="8" customWidth="1"/>
    <col min="3074" max="3074" width="118.109375" customWidth="1"/>
    <col min="3075" max="3075" width="21.44140625" customWidth="1"/>
    <col min="3076" max="3076" width="24" customWidth="1"/>
    <col min="3077" max="3077" width="29" customWidth="1"/>
    <col min="3078" max="3078" width="34" customWidth="1"/>
    <col min="3079" max="3080" width="21.33203125" customWidth="1"/>
    <col min="3081" max="3081" width="14.5546875" customWidth="1"/>
    <col min="3083" max="3083" width="12.5546875" bestFit="1" customWidth="1"/>
    <col min="3329" max="3329" width="8" customWidth="1"/>
    <col min="3330" max="3330" width="118.109375" customWidth="1"/>
    <col min="3331" max="3331" width="21.44140625" customWidth="1"/>
    <col min="3332" max="3332" width="24" customWidth="1"/>
    <col min="3333" max="3333" width="29" customWidth="1"/>
    <col min="3334" max="3334" width="34" customWidth="1"/>
    <col min="3335" max="3336" width="21.33203125" customWidth="1"/>
    <col min="3337" max="3337" width="14.5546875" customWidth="1"/>
    <col min="3339" max="3339" width="12.5546875" bestFit="1" customWidth="1"/>
    <col min="3585" max="3585" width="8" customWidth="1"/>
    <col min="3586" max="3586" width="118.109375" customWidth="1"/>
    <col min="3587" max="3587" width="21.44140625" customWidth="1"/>
    <col min="3588" max="3588" width="24" customWidth="1"/>
    <col min="3589" max="3589" width="29" customWidth="1"/>
    <col min="3590" max="3590" width="34" customWidth="1"/>
    <col min="3591" max="3592" width="21.33203125" customWidth="1"/>
    <col min="3593" max="3593" width="14.5546875" customWidth="1"/>
    <col min="3595" max="3595" width="12.5546875" bestFit="1" customWidth="1"/>
    <col min="3841" max="3841" width="8" customWidth="1"/>
    <col min="3842" max="3842" width="118.109375" customWidth="1"/>
    <col min="3843" max="3843" width="21.44140625" customWidth="1"/>
    <col min="3844" max="3844" width="24" customWidth="1"/>
    <col min="3845" max="3845" width="29" customWidth="1"/>
    <col min="3846" max="3846" width="34" customWidth="1"/>
    <col min="3847" max="3848" width="21.33203125" customWidth="1"/>
    <col min="3849" max="3849" width="14.5546875" customWidth="1"/>
    <col min="3851" max="3851" width="12.5546875" bestFit="1" customWidth="1"/>
    <col min="4097" max="4097" width="8" customWidth="1"/>
    <col min="4098" max="4098" width="118.109375" customWidth="1"/>
    <col min="4099" max="4099" width="21.44140625" customWidth="1"/>
    <col min="4100" max="4100" width="24" customWidth="1"/>
    <col min="4101" max="4101" width="29" customWidth="1"/>
    <col min="4102" max="4102" width="34" customWidth="1"/>
    <col min="4103" max="4104" width="21.33203125" customWidth="1"/>
    <col min="4105" max="4105" width="14.5546875" customWidth="1"/>
    <col min="4107" max="4107" width="12.5546875" bestFit="1" customWidth="1"/>
    <col min="4353" max="4353" width="8" customWidth="1"/>
    <col min="4354" max="4354" width="118.109375" customWidth="1"/>
    <col min="4355" max="4355" width="21.44140625" customWidth="1"/>
    <col min="4356" max="4356" width="24" customWidth="1"/>
    <col min="4357" max="4357" width="29" customWidth="1"/>
    <col min="4358" max="4358" width="34" customWidth="1"/>
    <col min="4359" max="4360" width="21.33203125" customWidth="1"/>
    <col min="4361" max="4361" width="14.5546875" customWidth="1"/>
    <col min="4363" max="4363" width="12.5546875" bestFit="1" customWidth="1"/>
    <col min="4609" max="4609" width="8" customWidth="1"/>
    <col min="4610" max="4610" width="118.109375" customWidth="1"/>
    <col min="4611" max="4611" width="21.44140625" customWidth="1"/>
    <col min="4612" max="4612" width="24" customWidth="1"/>
    <col min="4613" max="4613" width="29" customWidth="1"/>
    <col min="4614" max="4614" width="34" customWidth="1"/>
    <col min="4615" max="4616" width="21.33203125" customWidth="1"/>
    <col min="4617" max="4617" width="14.5546875" customWidth="1"/>
    <col min="4619" max="4619" width="12.5546875" bestFit="1" customWidth="1"/>
    <col min="4865" max="4865" width="8" customWidth="1"/>
    <col min="4866" max="4866" width="118.109375" customWidth="1"/>
    <col min="4867" max="4867" width="21.44140625" customWidth="1"/>
    <col min="4868" max="4868" width="24" customWidth="1"/>
    <col min="4869" max="4869" width="29" customWidth="1"/>
    <col min="4870" max="4870" width="34" customWidth="1"/>
    <col min="4871" max="4872" width="21.33203125" customWidth="1"/>
    <col min="4873" max="4873" width="14.5546875" customWidth="1"/>
    <col min="4875" max="4875" width="12.5546875" bestFit="1" customWidth="1"/>
    <col min="5121" max="5121" width="8" customWidth="1"/>
    <col min="5122" max="5122" width="118.109375" customWidth="1"/>
    <col min="5123" max="5123" width="21.44140625" customWidth="1"/>
    <col min="5124" max="5124" width="24" customWidth="1"/>
    <col min="5125" max="5125" width="29" customWidth="1"/>
    <col min="5126" max="5126" width="34" customWidth="1"/>
    <col min="5127" max="5128" width="21.33203125" customWidth="1"/>
    <col min="5129" max="5129" width="14.5546875" customWidth="1"/>
    <col min="5131" max="5131" width="12.5546875" bestFit="1" customWidth="1"/>
    <col min="5377" max="5377" width="8" customWidth="1"/>
    <col min="5378" max="5378" width="118.109375" customWidth="1"/>
    <col min="5379" max="5379" width="21.44140625" customWidth="1"/>
    <col min="5380" max="5380" width="24" customWidth="1"/>
    <col min="5381" max="5381" width="29" customWidth="1"/>
    <col min="5382" max="5382" width="34" customWidth="1"/>
    <col min="5383" max="5384" width="21.33203125" customWidth="1"/>
    <col min="5385" max="5385" width="14.5546875" customWidth="1"/>
    <col min="5387" max="5387" width="12.5546875" bestFit="1" customWidth="1"/>
    <col min="5633" max="5633" width="8" customWidth="1"/>
    <col min="5634" max="5634" width="118.109375" customWidth="1"/>
    <col min="5635" max="5635" width="21.44140625" customWidth="1"/>
    <col min="5636" max="5636" width="24" customWidth="1"/>
    <col min="5637" max="5637" width="29" customWidth="1"/>
    <col min="5638" max="5638" width="34" customWidth="1"/>
    <col min="5639" max="5640" width="21.33203125" customWidth="1"/>
    <col min="5641" max="5641" width="14.5546875" customWidth="1"/>
    <col min="5643" max="5643" width="12.5546875" bestFit="1" customWidth="1"/>
    <col min="5889" max="5889" width="8" customWidth="1"/>
    <col min="5890" max="5890" width="118.109375" customWidth="1"/>
    <col min="5891" max="5891" width="21.44140625" customWidth="1"/>
    <col min="5892" max="5892" width="24" customWidth="1"/>
    <col min="5893" max="5893" width="29" customWidth="1"/>
    <col min="5894" max="5894" width="34" customWidth="1"/>
    <col min="5895" max="5896" width="21.33203125" customWidth="1"/>
    <col min="5897" max="5897" width="14.5546875" customWidth="1"/>
    <col min="5899" max="5899" width="12.5546875" bestFit="1" customWidth="1"/>
    <col min="6145" max="6145" width="8" customWidth="1"/>
    <col min="6146" max="6146" width="118.109375" customWidth="1"/>
    <col min="6147" max="6147" width="21.44140625" customWidth="1"/>
    <col min="6148" max="6148" width="24" customWidth="1"/>
    <col min="6149" max="6149" width="29" customWidth="1"/>
    <col min="6150" max="6150" width="34" customWidth="1"/>
    <col min="6151" max="6152" width="21.33203125" customWidth="1"/>
    <col min="6153" max="6153" width="14.5546875" customWidth="1"/>
    <col min="6155" max="6155" width="12.5546875" bestFit="1" customWidth="1"/>
    <col min="6401" max="6401" width="8" customWidth="1"/>
    <col min="6402" max="6402" width="118.109375" customWidth="1"/>
    <col min="6403" max="6403" width="21.44140625" customWidth="1"/>
    <col min="6404" max="6404" width="24" customWidth="1"/>
    <col min="6405" max="6405" width="29" customWidth="1"/>
    <col min="6406" max="6406" width="34" customWidth="1"/>
    <col min="6407" max="6408" width="21.33203125" customWidth="1"/>
    <col min="6409" max="6409" width="14.5546875" customWidth="1"/>
    <col min="6411" max="6411" width="12.5546875" bestFit="1" customWidth="1"/>
    <col min="6657" max="6657" width="8" customWidth="1"/>
    <col min="6658" max="6658" width="118.109375" customWidth="1"/>
    <col min="6659" max="6659" width="21.44140625" customWidth="1"/>
    <col min="6660" max="6660" width="24" customWidth="1"/>
    <col min="6661" max="6661" width="29" customWidth="1"/>
    <col min="6662" max="6662" width="34" customWidth="1"/>
    <col min="6663" max="6664" width="21.33203125" customWidth="1"/>
    <col min="6665" max="6665" width="14.5546875" customWidth="1"/>
    <col min="6667" max="6667" width="12.5546875" bestFit="1" customWidth="1"/>
    <col min="6913" max="6913" width="8" customWidth="1"/>
    <col min="6914" max="6914" width="118.109375" customWidth="1"/>
    <col min="6915" max="6915" width="21.44140625" customWidth="1"/>
    <col min="6916" max="6916" width="24" customWidth="1"/>
    <col min="6917" max="6917" width="29" customWidth="1"/>
    <col min="6918" max="6918" width="34" customWidth="1"/>
    <col min="6919" max="6920" width="21.33203125" customWidth="1"/>
    <col min="6921" max="6921" width="14.5546875" customWidth="1"/>
    <col min="6923" max="6923" width="12.5546875" bestFit="1" customWidth="1"/>
    <col min="7169" max="7169" width="8" customWidth="1"/>
    <col min="7170" max="7170" width="118.109375" customWidth="1"/>
    <col min="7171" max="7171" width="21.44140625" customWidth="1"/>
    <col min="7172" max="7172" width="24" customWidth="1"/>
    <col min="7173" max="7173" width="29" customWidth="1"/>
    <col min="7174" max="7174" width="34" customWidth="1"/>
    <col min="7175" max="7176" width="21.33203125" customWidth="1"/>
    <col min="7177" max="7177" width="14.5546875" customWidth="1"/>
    <col min="7179" max="7179" width="12.5546875" bestFit="1" customWidth="1"/>
    <col min="7425" max="7425" width="8" customWidth="1"/>
    <col min="7426" max="7426" width="118.109375" customWidth="1"/>
    <col min="7427" max="7427" width="21.44140625" customWidth="1"/>
    <col min="7428" max="7428" width="24" customWidth="1"/>
    <col min="7429" max="7429" width="29" customWidth="1"/>
    <col min="7430" max="7430" width="34" customWidth="1"/>
    <col min="7431" max="7432" width="21.33203125" customWidth="1"/>
    <col min="7433" max="7433" width="14.5546875" customWidth="1"/>
    <col min="7435" max="7435" width="12.5546875" bestFit="1" customWidth="1"/>
    <col min="7681" max="7681" width="8" customWidth="1"/>
    <col min="7682" max="7682" width="118.109375" customWidth="1"/>
    <col min="7683" max="7683" width="21.44140625" customWidth="1"/>
    <col min="7684" max="7684" width="24" customWidth="1"/>
    <col min="7685" max="7685" width="29" customWidth="1"/>
    <col min="7686" max="7686" width="34" customWidth="1"/>
    <col min="7687" max="7688" width="21.33203125" customWidth="1"/>
    <col min="7689" max="7689" width="14.5546875" customWidth="1"/>
    <col min="7691" max="7691" width="12.5546875" bestFit="1" customWidth="1"/>
    <col min="7937" max="7937" width="8" customWidth="1"/>
    <col min="7938" max="7938" width="118.109375" customWidth="1"/>
    <col min="7939" max="7939" width="21.44140625" customWidth="1"/>
    <col min="7940" max="7940" width="24" customWidth="1"/>
    <col min="7941" max="7941" width="29" customWidth="1"/>
    <col min="7942" max="7942" width="34" customWidth="1"/>
    <col min="7943" max="7944" width="21.33203125" customWidth="1"/>
    <col min="7945" max="7945" width="14.5546875" customWidth="1"/>
    <col min="7947" max="7947" width="12.5546875" bestFit="1" customWidth="1"/>
    <col min="8193" max="8193" width="8" customWidth="1"/>
    <col min="8194" max="8194" width="118.109375" customWidth="1"/>
    <col min="8195" max="8195" width="21.44140625" customWidth="1"/>
    <col min="8196" max="8196" width="24" customWidth="1"/>
    <col min="8197" max="8197" width="29" customWidth="1"/>
    <col min="8198" max="8198" width="34" customWidth="1"/>
    <col min="8199" max="8200" width="21.33203125" customWidth="1"/>
    <col min="8201" max="8201" width="14.5546875" customWidth="1"/>
    <col min="8203" max="8203" width="12.5546875" bestFit="1" customWidth="1"/>
    <col min="8449" max="8449" width="8" customWidth="1"/>
    <col min="8450" max="8450" width="118.109375" customWidth="1"/>
    <col min="8451" max="8451" width="21.44140625" customWidth="1"/>
    <col min="8452" max="8452" width="24" customWidth="1"/>
    <col min="8453" max="8453" width="29" customWidth="1"/>
    <col min="8454" max="8454" width="34" customWidth="1"/>
    <col min="8455" max="8456" width="21.33203125" customWidth="1"/>
    <col min="8457" max="8457" width="14.5546875" customWidth="1"/>
    <col min="8459" max="8459" width="12.5546875" bestFit="1" customWidth="1"/>
    <col min="8705" max="8705" width="8" customWidth="1"/>
    <col min="8706" max="8706" width="118.109375" customWidth="1"/>
    <col min="8707" max="8707" width="21.44140625" customWidth="1"/>
    <col min="8708" max="8708" width="24" customWidth="1"/>
    <col min="8709" max="8709" width="29" customWidth="1"/>
    <col min="8710" max="8710" width="34" customWidth="1"/>
    <col min="8711" max="8712" width="21.33203125" customWidth="1"/>
    <col min="8713" max="8713" width="14.5546875" customWidth="1"/>
    <col min="8715" max="8715" width="12.5546875" bestFit="1" customWidth="1"/>
    <col min="8961" max="8961" width="8" customWidth="1"/>
    <col min="8962" max="8962" width="118.109375" customWidth="1"/>
    <col min="8963" max="8963" width="21.44140625" customWidth="1"/>
    <col min="8964" max="8964" width="24" customWidth="1"/>
    <col min="8965" max="8965" width="29" customWidth="1"/>
    <col min="8966" max="8966" width="34" customWidth="1"/>
    <col min="8967" max="8968" width="21.33203125" customWidth="1"/>
    <col min="8969" max="8969" width="14.5546875" customWidth="1"/>
    <col min="8971" max="8971" width="12.5546875" bestFit="1" customWidth="1"/>
    <col min="9217" max="9217" width="8" customWidth="1"/>
    <col min="9218" max="9218" width="118.109375" customWidth="1"/>
    <col min="9219" max="9219" width="21.44140625" customWidth="1"/>
    <col min="9220" max="9220" width="24" customWidth="1"/>
    <col min="9221" max="9221" width="29" customWidth="1"/>
    <col min="9222" max="9222" width="34" customWidth="1"/>
    <col min="9223" max="9224" width="21.33203125" customWidth="1"/>
    <col min="9225" max="9225" width="14.5546875" customWidth="1"/>
    <col min="9227" max="9227" width="12.5546875" bestFit="1" customWidth="1"/>
    <col min="9473" max="9473" width="8" customWidth="1"/>
    <col min="9474" max="9474" width="118.109375" customWidth="1"/>
    <col min="9475" max="9475" width="21.44140625" customWidth="1"/>
    <col min="9476" max="9476" width="24" customWidth="1"/>
    <col min="9477" max="9477" width="29" customWidth="1"/>
    <col min="9478" max="9478" width="34" customWidth="1"/>
    <col min="9479" max="9480" width="21.33203125" customWidth="1"/>
    <col min="9481" max="9481" width="14.5546875" customWidth="1"/>
    <col min="9483" max="9483" width="12.5546875" bestFit="1" customWidth="1"/>
    <col min="9729" max="9729" width="8" customWidth="1"/>
    <col min="9730" max="9730" width="118.109375" customWidth="1"/>
    <col min="9731" max="9731" width="21.44140625" customWidth="1"/>
    <col min="9732" max="9732" width="24" customWidth="1"/>
    <col min="9733" max="9733" width="29" customWidth="1"/>
    <col min="9734" max="9734" width="34" customWidth="1"/>
    <col min="9735" max="9736" width="21.33203125" customWidth="1"/>
    <col min="9737" max="9737" width="14.5546875" customWidth="1"/>
    <col min="9739" max="9739" width="12.5546875" bestFit="1" customWidth="1"/>
    <col min="9985" max="9985" width="8" customWidth="1"/>
    <col min="9986" max="9986" width="118.109375" customWidth="1"/>
    <col min="9987" max="9987" width="21.44140625" customWidth="1"/>
    <col min="9988" max="9988" width="24" customWidth="1"/>
    <col min="9989" max="9989" width="29" customWidth="1"/>
    <col min="9990" max="9990" width="34" customWidth="1"/>
    <col min="9991" max="9992" width="21.33203125" customWidth="1"/>
    <col min="9993" max="9993" width="14.5546875" customWidth="1"/>
    <col min="9995" max="9995" width="12.5546875" bestFit="1" customWidth="1"/>
    <col min="10241" max="10241" width="8" customWidth="1"/>
    <col min="10242" max="10242" width="118.109375" customWidth="1"/>
    <col min="10243" max="10243" width="21.44140625" customWidth="1"/>
    <col min="10244" max="10244" width="24" customWidth="1"/>
    <col min="10245" max="10245" width="29" customWidth="1"/>
    <col min="10246" max="10246" width="34" customWidth="1"/>
    <col min="10247" max="10248" width="21.33203125" customWidth="1"/>
    <col min="10249" max="10249" width="14.5546875" customWidth="1"/>
    <col min="10251" max="10251" width="12.5546875" bestFit="1" customWidth="1"/>
    <col min="10497" max="10497" width="8" customWidth="1"/>
    <col min="10498" max="10498" width="118.109375" customWidth="1"/>
    <col min="10499" max="10499" width="21.44140625" customWidth="1"/>
    <col min="10500" max="10500" width="24" customWidth="1"/>
    <col min="10501" max="10501" width="29" customWidth="1"/>
    <col min="10502" max="10502" width="34" customWidth="1"/>
    <col min="10503" max="10504" width="21.33203125" customWidth="1"/>
    <col min="10505" max="10505" width="14.5546875" customWidth="1"/>
    <col min="10507" max="10507" width="12.5546875" bestFit="1" customWidth="1"/>
    <col min="10753" max="10753" width="8" customWidth="1"/>
    <col min="10754" max="10754" width="118.109375" customWidth="1"/>
    <col min="10755" max="10755" width="21.44140625" customWidth="1"/>
    <col min="10756" max="10756" width="24" customWidth="1"/>
    <col min="10757" max="10757" width="29" customWidth="1"/>
    <col min="10758" max="10758" width="34" customWidth="1"/>
    <col min="10759" max="10760" width="21.33203125" customWidth="1"/>
    <col min="10761" max="10761" width="14.5546875" customWidth="1"/>
    <col min="10763" max="10763" width="12.5546875" bestFit="1" customWidth="1"/>
    <col min="11009" max="11009" width="8" customWidth="1"/>
    <col min="11010" max="11010" width="118.109375" customWidth="1"/>
    <col min="11011" max="11011" width="21.44140625" customWidth="1"/>
    <col min="11012" max="11012" width="24" customWidth="1"/>
    <col min="11013" max="11013" width="29" customWidth="1"/>
    <col min="11014" max="11014" width="34" customWidth="1"/>
    <col min="11015" max="11016" width="21.33203125" customWidth="1"/>
    <col min="11017" max="11017" width="14.5546875" customWidth="1"/>
    <col min="11019" max="11019" width="12.5546875" bestFit="1" customWidth="1"/>
    <col min="11265" max="11265" width="8" customWidth="1"/>
    <col min="11266" max="11266" width="118.109375" customWidth="1"/>
    <col min="11267" max="11267" width="21.44140625" customWidth="1"/>
    <col min="11268" max="11268" width="24" customWidth="1"/>
    <col min="11269" max="11269" width="29" customWidth="1"/>
    <col min="11270" max="11270" width="34" customWidth="1"/>
    <col min="11271" max="11272" width="21.33203125" customWidth="1"/>
    <col min="11273" max="11273" width="14.5546875" customWidth="1"/>
    <col min="11275" max="11275" width="12.5546875" bestFit="1" customWidth="1"/>
    <col min="11521" max="11521" width="8" customWidth="1"/>
    <col min="11522" max="11522" width="118.109375" customWidth="1"/>
    <col min="11523" max="11523" width="21.44140625" customWidth="1"/>
    <col min="11524" max="11524" width="24" customWidth="1"/>
    <col min="11525" max="11525" width="29" customWidth="1"/>
    <col min="11526" max="11526" width="34" customWidth="1"/>
    <col min="11527" max="11528" width="21.33203125" customWidth="1"/>
    <col min="11529" max="11529" width="14.5546875" customWidth="1"/>
    <col min="11531" max="11531" width="12.5546875" bestFit="1" customWidth="1"/>
    <col min="11777" max="11777" width="8" customWidth="1"/>
    <col min="11778" max="11778" width="118.109375" customWidth="1"/>
    <col min="11779" max="11779" width="21.44140625" customWidth="1"/>
    <col min="11780" max="11780" width="24" customWidth="1"/>
    <col min="11781" max="11781" width="29" customWidth="1"/>
    <col min="11782" max="11782" width="34" customWidth="1"/>
    <col min="11783" max="11784" width="21.33203125" customWidth="1"/>
    <col min="11785" max="11785" width="14.5546875" customWidth="1"/>
    <col min="11787" max="11787" width="12.5546875" bestFit="1" customWidth="1"/>
    <col min="12033" max="12033" width="8" customWidth="1"/>
    <col min="12034" max="12034" width="118.109375" customWidth="1"/>
    <col min="12035" max="12035" width="21.44140625" customWidth="1"/>
    <col min="12036" max="12036" width="24" customWidth="1"/>
    <col min="12037" max="12037" width="29" customWidth="1"/>
    <col min="12038" max="12038" width="34" customWidth="1"/>
    <col min="12039" max="12040" width="21.33203125" customWidth="1"/>
    <col min="12041" max="12041" width="14.5546875" customWidth="1"/>
    <col min="12043" max="12043" width="12.5546875" bestFit="1" customWidth="1"/>
    <col min="12289" max="12289" width="8" customWidth="1"/>
    <col min="12290" max="12290" width="118.109375" customWidth="1"/>
    <col min="12291" max="12291" width="21.44140625" customWidth="1"/>
    <col min="12292" max="12292" width="24" customWidth="1"/>
    <col min="12293" max="12293" width="29" customWidth="1"/>
    <col min="12294" max="12294" width="34" customWidth="1"/>
    <col min="12295" max="12296" width="21.33203125" customWidth="1"/>
    <col min="12297" max="12297" width="14.5546875" customWidth="1"/>
    <col min="12299" max="12299" width="12.5546875" bestFit="1" customWidth="1"/>
    <col min="12545" max="12545" width="8" customWidth="1"/>
    <col min="12546" max="12546" width="118.109375" customWidth="1"/>
    <col min="12547" max="12547" width="21.44140625" customWidth="1"/>
    <col min="12548" max="12548" width="24" customWidth="1"/>
    <col min="12549" max="12549" width="29" customWidth="1"/>
    <col min="12550" max="12550" width="34" customWidth="1"/>
    <col min="12551" max="12552" width="21.33203125" customWidth="1"/>
    <col min="12553" max="12553" width="14.5546875" customWidth="1"/>
    <col min="12555" max="12555" width="12.5546875" bestFit="1" customWidth="1"/>
    <col min="12801" max="12801" width="8" customWidth="1"/>
    <col min="12802" max="12802" width="118.109375" customWidth="1"/>
    <col min="12803" max="12803" width="21.44140625" customWidth="1"/>
    <col min="12804" max="12804" width="24" customWidth="1"/>
    <col min="12805" max="12805" width="29" customWidth="1"/>
    <col min="12806" max="12806" width="34" customWidth="1"/>
    <col min="12807" max="12808" width="21.33203125" customWidth="1"/>
    <col min="12809" max="12809" width="14.5546875" customWidth="1"/>
    <col min="12811" max="12811" width="12.5546875" bestFit="1" customWidth="1"/>
    <col min="13057" max="13057" width="8" customWidth="1"/>
    <col min="13058" max="13058" width="118.109375" customWidth="1"/>
    <col min="13059" max="13059" width="21.44140625" customWidth="1"/>
    <col min="13060" max="13060" width="24" customWidth="1"/>
    <col min="13061" max="13061" width="29" customWidth="1"/>
    <col min="13062" max="13062" width="34" customWidth="1"/>
    <col min="13063" max="13064" width="21.33203125" customWidth="1"/>
    <col min="13065" max="13065" width="14.5546875" customWidth="1"/>
    <col min="13067" max="13067" width="12.5546875" bestFit="1" customWidth="1"/>
    <col min="13313" max="13313" width="8" customWidth="1"/>
    <col min="13314" max="13314" width="118.109375" customWidth="1"/>
    <col min="13315" max="13315" width="21.44140625" customWidth="1"/>
    <col min="13316" max="13316" width="24" customWidth="1"/>
    <col min="13317" max="13317" width="29" customWidth="1"/>
    <col min="13318" max="13318" width="34" customWidth="1"/>
    <col min="13319" max="13320" width="21.33203125" customWidth="1"/>
    <col min="13321" max="13321" width="14.5546875" customWidth="1"/>
    <col min="13323" max="13323" width="12.5546875" bestFit="1" customWidth="1"/>
    <col min="13569" max="13569" width="8" customWidth="1"/>
    <col min="13570" max="13570" width="118.109375" customWidth="1"/>
    <col min="13571" max="13571" width="21.44140625" customWidth="1"/>
    <col min="13572" max="13572" width="24" customWidth="1"/>
    <col min="13573" max="13573" width="29" customWidth="1"/>
    <col min="13574" max="13574" width="34" customWidth="1"/>
    <col min="13575" max="13576" width="21.33203125" customWidth="1"/>
    <col min="13577" max="13577" width="14.5546875" customWidth="1"/>
    <col min="13579" max="13579" width="12.5546875" bestFit="1" customWidth="1"/>
    <col min="13825" max="13825" width="8" customWidth="1"/>
    <col min="13826" max="13826" width="118.109375" customWidth="1"/>
    <col min="13827" max="13827" width="21.44140625" customWidth="1"/>
    <col min="13828" max="13828" width="24" customWidth="1"/>
    <col min="13829" max="13829" width="29" customWidth="1"/>
    <col min="13830" max="13830" width="34" customWidth="1"/>
    <col min="13831" max="13832" width="21.33203125" customWidth="1"/>
    <col min="13833" max="13833" width="14.5546875" customWidth="1"/>
    <col min="13835" max="13835" width="12.5546875" bestFit="1" customWidth="1"/>
    <col min="14081" max="14081" width="8" customWidth="1"/>
    <col min="14082" max="14082" width="118.109375" customWidth="1"/>
    <col min="14083" max="14083" width="21.44140625" customWidth="1"/>
    <col min="14084" max="14084" width="24" customWidth="1"/>
    <col min="14085" max="14085" width="29" customWidth="1"/>
    <col min="14086" max="14086" width="34" customWidth="1"/>
    <col min="14087" max="14088" width="21.33203125" customWidth="1"/>
    <col min="14089" max="14089" width="14.5546875" customWidth="1"/>
    <col min="14091" max="14091" width="12.5546875" bestFit="1" customWidth="1"/>
    <col min="14337" max="14337" width="8" customWidth="1"/>
    <col min="14338" max="14338" width="118.109375" customWidth="1"/>
    <col min="14339" max="14339" width="21.44140625" customWidth="1"/>
    <col min="14340" max="14340" width="24" customWidth="1"/>
    <col min="14341" max="14341" width="29" customWidth="1"/>
    <col min="14342" max="14342" width="34" customWidth="1"/>
    <col min="14343" max="14344" width="21.33203125" customWidth="1"/>
    <col min="14345" max="14345" width="14.5546875" customWidth="1"/>
    <col min="14347" max="14347" width="12.5546875" bestFit="1" customWidth="1"/>
    <col min="14593" max="14593" width="8" customWidth="1"/>
    <col min="14594" max="14594" width="118.109375" customWidth="1"/>
    <col min="14595" max="14595" width="21.44140625" customWidth="1"/>
    <col min="14596" max="14596" width="24" customWidth="1"/>
    <col min="14597" max="14597" width="29" customWidth="1"/>
    <col min="14598" max="14598" width="34" customWidth="1"/>
    <col min="14599" max="14600" width="21.33203125" customWidth="1"/>
    <col min="14601" max="14601" width="14.5546875" customWidth="1"/>
    <col min="14603" max="14603" width="12.5546875" bestFit="1" customWidth="1"/>
    <col min="14849" max="14849" width="8" customWidth="1"/>
    <col min="14850" max="14850" width="118.109375" customWidth="1"/>
    <col min="14851" max="14851" width="21.44140625" customWidth="1"/>
    <col min="14852" max="14852" width="24" customWidth="1"/>
    <col min="14853" max="14853" width="29" customWidth="1"/>
    <col min="14854" max="14854" width="34" customWidth="1"/>
    <col min="14855" max="14856" width="21.33203125" customWidth="1"/>
    <col min="14857" max="14857" width="14.5546875" customWidth="1"/>
    <col min="14859" max="14859" width="12.5546875" bestFit="1" customWidth="1"/>
    <col min="15105" max="15105" width="8" customWidth="1"/>
    <col min="15106" max="15106" width="118.109375" customWidth="1"/>
    <col min="15107" max="15107" width="21.44140625" customWidth="1"/>
    <col min="15108" max="15108" width="24" customWidth="1"/>
    <col min="15109" max="15109" width="29" customWidth="1"/>
    <col min="15110" max="15110" width="34" customWidth="1"/>
    <col min="15111" max="15112" width="21.33203125" customWidth="1"/>
    <col min="15113" max="15113" width="14.5546875" customWidth="1"/>
    <col min="15115" max="15115" width="12.5546875" bestFit="1" customWidth="1"/>
    <col min="15361" max="15361" width="8" customWidth="1"/>
    <col min="15362" max="15362" width="118.109375" customWidth="1"/>
    <col min="15363" max="15363" width="21.44140625" customWidth="1"/>
    <col min="15364" max="15364" width="24" customWidth="1"/>
    <col min="15365" max="15365" width="29" customWidth="1"/>
    <col min="15366" max="15366" width="34" customWidth="1"/>
    <col min="15367" max="15368" width="21.33203125" customWidth="1"/>
    <col min="15369" max="15369" width="14.5546875" customWidth="1"/>
    <col min="15371" max="15371" width="12.5546875" bestFit="1" customWidth="1"/>
    <col min="15617" max="15617" width="8" customWidth="1"/>
    <col min="15618" max="15618" width="118.109375" customWidth="1"/>
    <col min="15619" max="15619" width="21.44140625" customWidth="1"/>
    <col min="15620" max="15620" width="24" customWidth="1"/>
    <col min="15621" max="15621" width="29" customWidth="1"/>
    <col min="15622" max="15622" width="34" customWidth="1"/>
    <col min="15623" max="15624" width="21.33203125" customWidth="1"/>
    <col min="15625" max="15625" width="14.5546875" customWidth="1"/>
    <col min="15627" max="15627" width="12.5546875" bestFit="1" customWidth="1"/>
    <col min="15873" max="15873" width="8" customWidth="1"/>
    <col min="15874" max="15874" width="118.109375" customWidth="1"/>
    <col min="15875" max="15875" width="21.44140625" customWidth="1"/>
    <col min="15876" max="15876" width="24" customWidth="1"/>
    <col min="15877" max="15877" width="29" customWidth="1"/>
    <col min="15878" max="15878" width="34" customWidth="1"/>
    <col min="15879" max="15880" width="21.33203125" customWidth="1"/>
    <col min="15881" max="15881" width="14.5546875" customWidth="1"/>
    <col min="15883" max="15883" width="12.5546875" bestFit="1" customWidth="1"/>
    <col min="16129" max="16129" width="8" customWidth="1"/>
    <col min="16130" max="16130" width="118.109375" customWidth="1"/>
    <col min="16131" max="16131" width="21.44140625" customWidth="1"/>
    <col min="16132" max="16132" width="24" customWidth="1"/>
    <col min="16133" max="16133" width="29" customWidth="1"/>
    <col min="16134" max="16134" width="34" customWidth="1"/>
    <col min="16135" max="16136" width="21.33203125" customWidth="1"/>
    <col min="16137" max="16137" width="14.5546875" customWidth="1"/>
    <col min="16139" max="16139" width="12.5546875" bestFit="1" customWidth="1"/>
  </cols>
  <sheetData>
    <row r="1" spans="1:9" x14ac:dyDescent="0.3">
      <c r="F1" t="s">
        <v>435</v>
      </c>
    </row>
    <row r="3" spans="1:9" ht="28.95" customHeight="1" x14ac:dyDescent="0.3">
      <c r="A3" s="1160" t="s">
        <v>552</v>
      </c>
      <c r="B3" s="1160"/>
      <c r="C3" s="1160"/>
      <c r="D3" s="1160"/>
      <c r="E3" s="1160"/>
      <c r="F3" s="1160"/>
    </row>
    <row r="4" spans="1:9" ht="27" customHeight="1" x14ac:dyDescent="0.3">
      <c r="A4" t="s">
        <v>1145</v>
      </c>
    </row>
    <row r="5" spans="1:9" ht="19.5" customHeight="1" x14ac:dyDescent="0.3">
      <c r="A5" t="s">
        <v>458</v>
      </c>
    </row>
    <row r="6" spans="1:9" ht="18" customHeight="1" x14ac:dyDescent="0.3">
      <c r="A6" t="s">
        <v>490</v>
      </c>
    </row>
    <row r="7" spans="1:9" ht="17.25" customHeight="1" x14ac:dyDescent="0.3">
      <c r="A7" t="s">
        <v>281</v>
      </c>
    </row>
    <row r="9" spans="1:9" x14ac:dyDescent="0.3">
      <c r="A9" s="1160" t="s">
        <v>282</v>
      </c>
      <c r="B9" s="1160" t="s">
        <v>297</v>
      </c>
      <c r="C9" s="1160" t="s">
        <v>366</v>
      </c>
      <c r="D9" s="1160"/>
      <c r="E9" s="1160" t="s">
        <v>367</v>
      </c>
      <c r="F9" s="1160"/>
    </row>
    <row r="10" spans="1:9" ht="75" customHeight="1" x14ac:dyDescent="0.3">
      <c r="A10" s="1160"/>
      <c r="B10" s="1160"/>
      <c r="C10" t="s">
        <v>354</v>
      </c>
      <c r="D10" t="s">
        <v>368</v>
      </c>
      <c r="E10" t="s">
        <v>354</v>
      </c>
      <c r="F10" t="s">
        <v>368</v>
      </c>
    </row>
    <row r="11" spans="1:9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x14ac:dyDescent="0.3">
      <c r="A12">
        <v>1</v>
      </c>
      <c r="B12" t="s">
        <v>369</v>
      </c>
      <c r="C12" t="s">
        <v>305</v>
      </c>
      <c r="D12">
        <f>SUM(D14:D34)</f>
        <v>0</v>
      </c>
      <c r="E12" t="s">
        <v>305</v>
      </c>
      <c r="F12">
        <f>SUM(F13:F34)</f>
        <v>0</v>
      </c>
    </row>
    <row r="13" spans="1:9" hidden="1" x14ac:dyDescent="0.3">
      <c r="B13" t="s">
        <v>199</v>
      </c>
      <c r="I13">
        <f t="shared" ref="I13:I76" si="0">F13-H13</f>
        <v>0</v>
      </c>
    </row>
    <row r="14" spans="1:9" hidden="1" x14ac:dyDescent="0.3">
      <c r="I14">
        <f t="shared" si="0"/>
        <v>0</v>
      </c>
    </row>
    <row r="15" spans="1:9" hidden="1" x14ac:dyDescent="0.3">
      <c r="I15">
        <f t="shared" si="0"/>
        <v>0</v>
      </c>
    </row>
    <row r="16" spans="1:9" hidden="1" x14ac:dyDescent="0.3">
      <c r="I16">
        <f t="shared" si="0"/>
        <v>0</v>
      </c>
    </row>
    <row r="17" spans="9:9" hidden="1" x14ac:dyDescent="0.3">
      <c r="I17">
        <f t="shared" si="0"/>
        <v>0</v>
      </c>
    </row>
    <row r="18" spans="9:9" hidden="1" x14ac:dyDescent="0.3">
      <c r="I18">
        <f t="shared" si="0"/>
        <v>0</v>
      </c>
    </row>
    <row r="19" spans="9:9" hidden="1" x14ac:dyDescent="0.3">
      <c r="I19">
        <f t="shared" si="0"/>
        <v>0</v>
      </c>
    </row>
    <row r="20" spans="9:9" hidden="1" x14ac:dyDescent="0.3">
      <c r="I20">
        <f t="shared" si="0"/>
        <v>0</v>
      </c>
    </row>
    <row r="21" spans="9:9" hidden="1" x14ac:dyDescent="0.3">
      <c r="I21">
        <f t="shared" si="0"/>
        <v>0</v>
      </c>
    </row>
    <row r="22" spans="9:9" hidden="1" x14ac:dyDescent="0.3">
      <c r="I22">
        <f t="shared" si="0"/>
        <v>0</v>
      </c>
    </row>
    <row r="23" spans="9:9" hidden="1" x14ac:dyDescent="0.3">
      <c r="I23">
        <f t="shared" si="0"/>
        <v>0</v>
      </c>
    </row>
    <row r="24" spans="9:9" hidden="1" x14ac:dyDescent="0.3">
      <c r="I24">
        <f t="shared" si="0"/>
        <v>0</v>
      </c>
    </row>
    <row r="25" spans="9:9" hidden="1" x14ac:dyDescent="0.3">
      <c r="I25">
        <f t="shared" si="0"/>
        <v>0</v>
      </c>
    </row>
    <row r="26" spans="9:9" hidden="1" x14ac:dyDescent="0.3">
      <c r="I26">
        <f t="shared" si="0"/>
        <v>0</v>
      </c>
    </row>
    <row r="27" spans="9:9" hidden="1" x14ac:dyDescent="0.3">
      <c r="I27">
        <f t="shared" si="0"/>
        <v>0</v>
      </c>
    </row>
    <row r="28" spans="9:9" hidden="1" x14ac:dyDescent="0.3">
      <c r="I28">
        <f t="shared" si="0"/>
        <v>0</v>
      </c>
    </row>
    <row r="29" spans="9:9" ht="20.25" hidden="1" customHeight="1" x14ac:dyDescent="0.3">
      <c r="I29">
        <f t="shared" si="0"/>
        <v>0</v>
      </c>
    </row>
    <row r="30" spans="9:9" ht="20.25" hidden="1" customHeight="1" x14ac:dyDescent="0.3">
      <c r="I30">
        <f t="shared" si="0"/>
        <v>0</v>
      </c>
    </row>
    <row r="31" spans="9:9" ht="22.5" hidden="1" customHeight="1" x14ac:dyDescent="0.3">
      <c r="I31">
        <f t="shared" si="0"/>
        <v>0</v>
      </c>
    </row>
    <row r="32" spans="9:9" ht="22.5" hidden="1" customHeight="1" x14ac:dyDescent="0.3">
      <c r="I32">
        <f t="shared" si="0"/>
        <v>0</v>
      </c>
    </row>
    <row r="33" spans="1:9" ht="22.5" hidden="1" customHeight="1" x14ac:dyDescent="0.3">
      <c r="I33">
        <f t="shared" si="0"/>
        <v>0</v>
      </c>
    </row>
    <row r="34" spans="1:9" hidden="1" x14ac:dyDescent="0.3">
      <c r="I34">
        <f t="shared" si="0"/>
        <v>0</v>
      </c>
    </row>
    <row r="35" spans="1:9" x14ac:dyDescent="0.3">
      <c r="A35">
        <v>2</v>
      </c>
      <c r="B35" t="s">
        <v>370</v>
      </c>
      <c r="C35" t="s">
        <v>305</v>
      </c>
      <c r="D35">
        <f>SUM(D37:D40)</f>
        <v>0</v>
      </c>
      <c r="E35" t="s">
        <v>305</v>
      </c>
      <c r="F35">
        <f>SUM(F36:F40)</f>
        <v>0</v>
      </c>
    </row>
    <row r="36" spans="1:9" hidden="1" x14ac:dyDescent="0.3">
      <c r="B36" t="s">
        <v>199</v>
      </c>
      <c r="I36">
        <f t="shared" si="0"/>
        <v>0</v>
      </c>
    </row>
    <row r="37" spans="1:9" ht="21" hidden="1" customHeight="1" x14ac:dyDescent="0.3">
      <c r="D37" t="s">
        <v>371</v>
      </c>
      <c r="I37">
        <f t="shared" si="0"/>
        <v>0</v>
      </c>
    </row>
    <row r="38" spans="1:9" hidden="1" x14ac:dyDescent="0.3">
      <c r="I38">
        <f t="shared" si="0"/>
        <v>0</v>
      </c>
    </row>
    <row r="39" spans="1:9" hidden="1" x14ac:dyDescent="0.3">
      <c r="I39">
        <f t="shared" si="0"/>
        <v>0</v>
      </c>
    </row>
    <row r="40" spans="1:9" hidden="1" x14ac:dyDescent="0.3">
      <c r="I40">
        <f t="shared" si="0"/>
        <v>0</v>
      </c>
    </row>
    <row r="41" spans="1:9" x14ac:dyDescent="0.3">
      <c r="A41">
        <v>3</v>
      </c>
      <c r="B41" t="s">
        <v>372</v>
      </c>
      <c r="C41" t="s">
        <v>305</v>
      </c>
      <c r="D41">
        <f>SUM(D43:D57)</f>
        <v>0</v>
      </c>
      <c r="E41" t="s">
        <v>305</v>
      </c>
      <c r="F41">
        <f>SUM(F42:F49)</f>
        <v>0</v>
      </c>
    </row>
    <row r="42" spans="1:9" x14ac:dyDescent="0.3">
      <c r="B42" t="s">
        <v>199</v>
      </c>
      <c r="I42">
        <f t="shared" si="0"/>
        <v>0</v>
      </c>
    </row>
    <row r="43" spans="1:9" ht="23.4" customHeight="1" x14ac:dyDescent="0.3">
      <c r="I43">
        <f>D43-H43</f>
        <v>0</v>
      </c>
    </row>
    <row r="44" spans="1:9" ht="23.4" customHeight="1" x14ac:dyDescent="0.3">
      <c r="I44">
        <f>D44-H44</f>
        <v>0</v>
      </c>
    </row>
    <row r="45" spans="1:9" ht="23.4" customHeight="1" x14ac:dyDescent="0.3">
      <c r="I45">
        <f t="shared" ref="I45:I49" si="1">D45-H45</f>
        <v>0</v>
      </c>
    </row>
    <row r="46" spans="1:9" ht="23.4" customHeight="1" x14ac:dyDescent="0.3">
      <c r="I46">
        <f t="shared" si="1"/>
        <v>0</v>
      </c>
    </row>
    <row r="47" spans="1:9" ht="23.4" customHeight="1" x14ac:dyDescent="0.3">
      <c r="I47">
        <f t="shared" si="1"/>
        <v>0</v>
      </c>
    </row>
    <row r="48" spans="1:9" ht="23.4" customHeight="1" x14ac:dyDescent="0.3">
      <c r="I48">
        <f t="shared" si="1"/>
        <v>0</v>
      </c>
    </row>
    <row r="49" spans="1:9" ht="24" customHeight="1" x14ac:dyDescent="0.3">
      <c r="I49">
        <f t="shared" si="1"/>
        <v>0</v>
      </c>
    </row>
    <row r="50" spans="1:9" ht="20.25" customHeight="1" x14ac:dyDescent="0.3">
      <c r="A50">
        <v>4</v>
      </c>
      <c r="B50" t="s">
        <v>373</v>
      </c>
      <c r="C50" t="s">
        <v>305</v>
      </c>
      <c r="D50">
        <f>SUM(D57:D57)</f>
        <v>0</v>
      </c>
      <c r="E50" t="s">
        <v>305</v>
      </c>
      <c r="F50">
        <f>SUM(F51:F57)</f>
        <v>0</v>
      </c>
    </row>
    <row r="51" spans="1:9" hidden="1" x14ac:dyDescent="0.3">
      <c r="B51" t="s">
        <v>199</v>
      </c>
      <c r="I51">
        <f t="shared" si="0"/>
        <v>0</v>
      </c>
    </row>
    <row r="52" spans="1:9" hidden="1" x14ac:dyDescent="0.3">
      <c r="I52">
        <f t="shared" si="0"/>
        <v>0</v>
      </c>
    </row>
    <row r="53" spans="1:9" hidden="1" x14ac:dyDescent="0.3">
      <c r="I53">
        <f t="shared" si="0"/>
        <v>0</v>
      </c>
    </row>
    <row r="54" spans="1:9" hidden="1" x14ac:dyDescent="0.3">
      <c r="I54">
        <f t="shared" si="0"/>
        <v>0</v>
      </c>
    </row>
    <row r="55" spans="1:9" hidden="1" x14ac:dyDescent="0.3">
      <c r="I55">
        <f t="shared" si="0"/>
        <v>0</v>
      </c>
    </row>
    <row r="56" spans="1:9" hidden="1" x14ac:dyDescent="0.3">
      <c r="I56">
        <f t="shared" si="0"/>
        <v>0</v>
      </c>
    </row>
    <row r="57" spans="1:9" hidden="1" x14ac:dyDescent="0.3">
      <c r="I57">
        <f t="shared" si="0"/>
        <v>0</v>
      </c>
    </row>
    <row r="58" spans="1:9" x14ac:dyDescent="0.3">
      <c r="A58">
        <v>5</v>
      </c>
      <c r="B58" t="s">
        <v>374</v>
      </c>
      <c r="C58" t="s">
        <v>305</v>
      </c>
      <c r="D58">
        <f>SUM(D59:D81)</f>
        <v>0</v>
      </c>
      <c r="E58" t="s">
        <v>305</v>
      </c>
      <c r="F58">
        <f>SUM(F59:F81)</f>
        <v>0</v>
      </c>
    </row>
    <row r="59" spans="1:9" hidden="1" x14ac:dyDescent="0.3">
      <c r="B59" t="s">
        <v>199</v>
      </c>
      <c r="I59">
        <f t="shared" si="0"/>
        <v>0</v>
      </c>
    </row>
    <row r="60" spans="1:9" hidden="1" x14ac:dyDescent="0.3">
      <c r="I60">
        <f t="shared" si="0"/>
        <v>0</v>
      </c>
    </row>
    <row r="61" spans="1:9" hidden="1" x14ac:dyDescent="0.3">
      <c r="I61">
        <f t="shared" si="0"/>
        <v>0</v>
      </c>
    </row>
    <row r="62" spans="1:9" hidden="1" x14ac:dyDescent="0.3">
      <c r="I62">
        <f t="shared" si="0"/>
        <v>0</v>
      </c>
    </row>
    <row r="63" spans="1:9" hidden="1" x14ac:dyDescent="0.3">
      <c r="I63">
        <f t="shared" si="0"/>
        <v>0</v>
      </c>
    </row>
    <row r="64" spans="1:9" hidden="1" x14ac:dyDescent="0.3">
      <c r="I64">
        <f t="shared" si="0"/>
        <v>0</v>
      </c>
    </row>
    <row r="65" spans="9:9" hidden="1" x14ac:dyDescent="0.3">
      <c r="I65">
        <f t="shared" si="0"/>
        <v>0</v>
      </c>
    </row>
    <row r="66" spans="9:9" hidden="1" x14ac:dyDescent="0.3"/>
    <row r="67" spans="9:9" hidden="1" x14ac:dyDescent="0.3">
      <c r="I67">
        <f t="shared" si="0"/>
        <v>0</v>
      </c>
    </row>
    <row r="68" spans="9:9" hidden="1" x14ac:dyDescent="0.3">
      <c r="I68">
        <f t="shared" si="0"/>
        <v>0</v>
      </c>
    </row>
    <row r="69" spans="9:9" hidden="1" x14ac:dyDescent="0.3">
      <c r="I69">
        <f t="shared" si="0"/>
        <v>0</v>
      </c>
    </row>
    <row r="70" spans="9:9" hidden="1" x14ac:dyDescent="0.3">
      <c r="I70">
        <f t="shared" si="0"/>
        <v>0</v>
      </c>
    </row>
    <row r="71" spans="9:9" hidden="1" x14ac:dyDescent="0.3">
      <c r="I71">
        <f t="shared" si="0"/>
        <v>0</v>
      </c>
    </row>
    <row r="72" spans="9:9" hidden="1" x14ac:dyDescent="0.3">
      <c r="I72">
        <f t="shared" si="0"/>
        <v>0</v>
      </c>
    </row>
    <row r="73" spans="9:9" hidden="1" x14ac:dyDescent="0.3">
      <c r="I73">
        <f t="shared" si="0"/>
        <v>0</v>
      </c>
    </row>
    <row r="74" spans="9:9" hidden="1" x14ac:dyDescent="0.3">
      <c r="I74">
        <f t="shared" si="0"/>
        <v>0</v>
      </c>
    </row>
    <row r="75" spans="9:9" hidden="1" x14ac:dyDescent="0.3">
      <c r="I75">
        <f t="shared" si="0"/>
        <v>0</v>
      </c>
    </row>
    <row r="76" spans="9:9" hidden="1" x14ac:dyDescent="0.3">
      <c r="I76">
        <f t="shared" si="0"/>
        <v>0</v>
      </c>
    </row>
    <row r="77" spans="9:9" hidden="1" x14ac:dyDescent="0.3">
      <c r="I77">
        <f t="shared" ref="I77:I80" si="2">F77-H77</f>
        <v>0</v>
      </c>
    </row>
    <row r="78" spans="9:9" hidden="1" x14ac:dyDescent="0.3">
      <c r="I78">
        <f t="shared" si="2"/>
        <v>0</v>
      </c>
    </row>
    <row r="79" spans="9:9" hidden="1" x14ac:dyDescent="0.3">
      <c r="I79">
        <f t="shared" si="2"/>
        <v>0</v>
      </c>
    </row>
    <row r="80" spans="9:9" hidden="1" x14ac:dyDescent="0.3">
      <c r="I80">
        <f t="shared" si="2"/>
        <v>0</v>
      </c>
    </row>
    <row r="81" spans="1:9" hidden="1" x14ac:dyDescent="0.3"/>
    <row r="82" spans="1:9" x14ac:dyDescent="0.3">
      <c r="B82" t="s">
        <v>295</v>
      </c>
      <c r="C82" t="s">
        <v>305</v>
      </c>
      <c r="D82">
        <f>D50+D41+D35+D12+D58</f>
        <v>0</v>
      </c>
      <c r="E82" t="s">
        <v>10</v>
      </c>
      <c r="F82">
        <f>F50+F41+F35+F12+F58</f>
        <v>0</v>
      </c>
      <c r="G82" t="s">
        <v>365</v>
      </c>
      <c r="H82">
        <f>SUM(H12:H81)</f>
        <v>0</v>
      </c>
      <c r="I82">
        <f>SUM(I12:I81)</f>
        <v>0</v>
      </c>
    </row>
    <row r="85" spans="1:9" x14ac:dyDescent="0.3">
      <c r="A85" t="s">
        <v>671</v>
      </c>
      <c r="E85" t="s">
        <v>1143</v>
      </c>
    </row>
    <row r="86" spans="1:9" x14ac:dyDescent="0.3">
      <c r="C86" t="s">
        <v>131</v>
      </c>
      <c r="E86" t="s">
        <v>132</v>
      </c>
    </row>
    <row r="88" spans="1:9" x14ac:dyDescent="0.3">
      <c r="A88" t="s">
        <v>133</v>
      </c>
      <c r="E88" t="s">
        <v>1144</v>
      </c>
    </row>
    <row r="89" spans="1:9" x14ac:dyDescent="0.3">
      <c r="C89" t="s">
        <v>131</v>
      </c>
      <c r="E89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7">
    <tabColor rgb="FFCCFF33"/>
    <pageSetUpPr fitToPage="1"/>
  </sheetPr>
  <dimension ref="A1:I51"/>
  <sheetViews>
    <sheetView view="pageBreakPreview" zoomScale="80" zoomScaleSheetLayoutView="80" workbookViewId="0"/>
  </sheetViews>
  <sheetFormatPr defaultRowHeight="14.4" x14ac:dyDescent="0.3"/>
  <cols>
    <col min="1" max="1" width="8.109375" customWidth="1"/>
    <col min="2" max="2" width="85.109375" customWidth="1"/>
    <col min="3" max="4" width="18.109375" customWidth="1"/>
    <col min="5" max="5" width="28.109375" customWidth="1"/>
    <col min="6" max="6" width="31.109375" customWidth="1"/>
    <col min="7" max="7" width="29.109375" customWidth="1"/>
    <col min="8" max="9" width="22.88671875" customWidth="1"/>
    <col min="10" max="10" width="17.5546875" customWidth="1"/>
    <col min="257" max="257" width="8.109375" customWidth="1"/>
    <col min="258" max="258" width="85.109375" customWidth="1"/>
    <col min="259" max="259" width="27.88671875" customWidth="1"/>
    <col min="260" max="260" width="31.44140625" customWidth="1"/>
    <col min="261" max="261" width="28.109375" customWidth="1"/>
    <col min="262" max="262" width="31.109375" customWidth="1"/>
    <col min="263" max="265" width="16.6640625" customWidth="1"/>
    <col min="266" max="266" width="17.5546875" customWidth="1"/>
    <col min="513" max="513" width="8.109375" customWidth="1"/>
    <col min="514" max="514" width="85.109375" customWidth="1"/>
    <col min="515" max="515" width="27.88671875" customWidth="1"/>
    <col min="516" max="516" width="31.44140625" customWidth="1"/>
    <col min="517" max="517" width="28.109375" customWidth="1"/>
    <col min="518" max="518" width="31.109375" customWidth="1"/>
    <col min="519" max="521" width="16.6640625" customWidth="1"/>
    <col min="522" max="522" width="17.5546875" customWidth="1"/>
    <col min="769" max="769" width="8.109375" customWidth="1"/>
    <col min="770" max="770" width="85.109375" customWidth="1"/>
    <col min="771" max="771" width="27.88671875" customWidth="1"/>
    <col min="772" max="772" width="31.44140625" customWidth="1"/>
    <col min="773" max="773" width="28.109375" customWidth="1"/>
    <col min="774" max="774" width="31.109375" customWidth="1"/>
    <col min="775" max="777" width="16.6640625" customWidth="1"/>
    <col min="778" max="778" width="17.5546875" customWidth="1"/>
    <col min="1025" max="1025" width="8.109375" customWidth="1"/>
    <col min="1026" max="1026" width="85.109375" customWidth="1"/>
    <col min="1027" max="1027" width="27.88671875" customWidth="1"/>
    <col min="1028" max="1028" width="31.44140625" customWidth="1"/>
    <col min="1029" max="1029" width="28.109375" customWidth="1"/>
    <col min="1030" max="1030" width="31.109375" customWidth="1"/>
    <col min="1031" max="1033" width="16.6640625" customWidth="1"/>
    <col min="1034" max="1034" width="17.5546875" customWidth="1"/>
    <col min="1281" max="1281" width="8.109375" customWidth="1"/>
    <col min="1282" max="1282" width="85.109375" customWidth="1"/>
    <col min="1283" max="1283" width="27.88671875" customWidth="1"/>
    <col min="1284" max="1284" width="31.44140625" customWidth="1"/>
    <col min="1285" max="1285" width="28.109375" customWidth="1"/>
    <col min="1286" max="1286" width="31.109375" customWidth="1"/>
    <col min="1287" max="1289" width="16.6640625" customWidth="1"/>
    <col min="1290" max="1290" width="17.5546875" customWidth="1"/>
    <col min="1537" max="1537" width="8.109375" customWidth="1"/>
    <col min="1538" max="1538" width="85.109375" customWidth="1"/>
    <col min="1539" max="1539" width="27.88671875" customWidth="1"/>
    <col min="1540" max="1540" width="31.44140625" customWidth="1"/>
    <col min="1541" max="1541" width="28.109375" customWidth="1"/>
    <col min="1542" max="1542" width="31.109375" customWidth="1"/>
    <col min="1543" max="1545" width="16.6640625" customWidth="1"/>
    <col min="1546" max="1546" width="17.5546875" customWidth="1"/>
    <col min="1793" max="1793" width="8.109375" customWidth="1"/>
    <col min="1794" max="1794" width="85.109375" customWidth="1"/>
    <col min="1795" max="1795" width="27.88671875" customWidth="1"/>
    <col min="1796" max="1796" width="31.44140625" customWidth="1"/>
    <col min="1797" max="1797" width="28.109375" customWidth="1"/>
    <col min="1798" max="1798" width="31.109375" customWidth="1"/>
    <col min="1799" max="1801" width="16.6640625" customWidth="1"/>
    <col min="1802" max="1802" width="17.5546875" customWidth="1"/>
    <col min="2049" max="2049" width="8.109375" customWidth="1"/>
    <col min="2050" max="2050" width="85.109375" customWidth="1"/>
    <col min="2051" max="2051" width="27.88671875" customWidth="1"/>
    <col min="2052" max="2052" width="31.44140625" customWidth="1"/>
    <col min="2053" max="2053" width="28.109375" customWidth="1"/>
    <col min="2054" max="2054" width="31.109375" customWidth="1"/>
    <col min="2055" max="2057" width="16.6640625" customWidth="1"/>
    <col min="2058" max="2058" width="17.5546875" customWidth="1"/>
    <col min="2305" max="2305" width="8.109375" customWidth="1"/>
    <col min="2306" max="2306" width="85.109375" customWidth="1"/>
    <col min="2307" max="2307" width="27.88671875" customWidth="1"/>
    <col min="2308" max="2308" width="31.44140625" customWidth="1"/>
    <col min="2309" max="2309" width="28.109375" customWidth="1"/>
    <col min="2310" max="2310" width="31.109375" customWidth="1"/>
    <col min="2311" max="2313" width="16.6640625" customWidth="1"/>
    <col min="2314" max="2314" width="17.5546875" customWidth="1"/>
    <col min="2561" max="2561" width="8.109375" customWidth="1"/>
    <col min="2562" max="2562" width="85.109375" customWidth="1"/>
    <col min="2563" max="2563" width="27.88671875" customWidth="1"/>
    <col min="2564" max="2564" width="31.44140625" customWidth="1"/>
    <col min="2565" max="2565" width="28.109375" customWidth="1"/>
    <col min="2566" max="2566" width="31.109375" customWidth="1"/>
    <col min="2567" max="2569" width="16.6640625" customWidth="1"/>
    <col min="2570" max="2570" width="17.5546875" customWidth="1"/>
    <col min="2817" max="2817" width="8.109375" customWidth="1"/>
    <col min="2818" max="2818" width="85.109375" customWidth="1"/>
    <col min="2819" max="2819" width="27.88671875" customWidth="1"/>
    <col min="2820" max="2820" width="31.44140625" customWidth="1"/>
    <col min="2821" max="2821" width="28.109375" customWidth="1"/>
    <col min="2822" max="2822" width="31.109375" customWidth="1"/>
    <col min="2823" max="2825" width="16.6640625" customWidth="1"/>
    <col min="2826" max="2826" width="17.5546875" customWidth="1"/>
    <col min="3073" max="3073" width="8.109375" customWidth="1"/>
    <col min="3074" max="3074" width="85.109375" customWidth="1"/>
    <col min="3075" max="3075" width="27.88671875" customWidth="1"/>
    <col min="3076" max="3076" width="31.44140625" customWidth="1"/>
    <col min="3077" max="3077" width="28.109375" customWidth="1"/>
    <col min="3078" max="3078" width="31.109375" customWidth="1"/>
    <col min="3079" max="3081" width="16.6640625" customWidth="1"/>
    <col min="3082" max="3082" width="17.5546875" customWidth="1"/>
    <col min="3329" max="3329" width="8.109375" customWidth="1"/>
    <col min="3330" max="3330" width="85.109375" customWidth="1"/>
    <col min="3331" max="3331" width="27.88671875" customWidth="1"/>
    <col min="3332" max="3332" width="31.44140625" customWidth="1"/>
    <col min="3333" max="3333" width="28.109375" customWidth="1"/>
    <col min="3334" max="3334" width="31.109375" customWidth="1"/>
    <col min="3335" max="3337" width="16.6640625" customWidth="1"/>
    <col min="3338" max="3338" width="17.5546875" customWidth="1"/>
    <col min="3585" max="3585" width="8.109375" customWidth="1"/>
    <col min="3586" max="3586" width="85.109375" customWidth="1"/>
    <col min="3587" max="3587" width="27.88671875" customWidth="1"/>
    <col min="3588" max="3588" width="31.44140625" customWidth="1"/>
    <col min="3589" max="3589" width="28.109375" customWidth="1"/>
    <col min="3590" max="3590" width="31.109375" customWidth="1"/>
    <col min="3591" max="3593" width="16.6640625" customWidth="1"/>
    <col min="3594" max="3594" width="17.5546875" customWidth="1"/>
    <col min="3841" max="3841" width="8.109375" customWidth="1"/>
    <col min="3842" max="3842" width="85.109375" customWidth="1"/>
    <col min="3843" max="3843" width="27.88671875" customWidth="1"/>
    <col min="3844" max="3844" width="31.44140625" customWidth="1"/>
    <col min="3845" max="3845" width="28.109375" customWidth="1"/>
    <col min="3846" max="3846" width="31.109375" customWidth="1"/>
    <col min="3847" max="3849" width="16.6640625" customWidth="1"/>
    <col min="3850" max="3850" width="17.5546875" customWidth="1"/>
    <col min="4097" max="4097" width="8.109375" customWidth="1"/>
    <col min="4098" max="4098" width="85.109375" customWidth="1"/>
    <col min="4099" max="4099" width="27.88671875" customWidth="1"/>
    <col min="4100" max="4100" width="31.44140625" customWidth="1"/>
    <col min="4101" max="4101" width="28.109375" customWidth="1"/>
    <col min="4102" max="4102" width="31.109375" customWidth="1"/>
    <col min="4103" max="4105" width="16.6640625" customWidth="1"/>
    <col min="4106" max="4106" width="17.5546875" customWidth="1"/>
    <col min="4353" max="4353" width="8.109375" customWidth="1"/>
    <col min="4354" max="4354" width="85.109375" customWidth="1"/>
    <col min="4355" max="4355" width="27.88671875" customWidth="1"/>
    <col min="4356" max="4356" width="31.44140625" customWidth="1"/>
    <col min="4357" max="4357" width="28.109375" customWidth="1"/>
    <col min="4358" max="4358" width="31.109375" customWidth="1"/>
    <col min="4359" max="4361" width="16.6640625" customWidth="1"/>
    <col min="4362" max="4362" width="17.5546875" customWidth="1"/>
    <col min="4609" max="4609" width="8.109375" customWidth="1"/>
    <col min="4610" max="4610" width="85.109375" customWidth="1"/>
    <col min="4611" max="4611" width="27.88671875" customWidth="1"/>
    <col min="4612" max="4612" width="31.44140625" customWidth="1"/>
    <col min="4613" max="4613" width="28.109375" customWidth="1"/>
    <col min="4614" max="4614" width="31.109375" customWidth="1"/>
    <col min="4615" max="4617" width="16.6640625" customWidth="1"/>
    <col min="4618" max="4618" width="17.5546875" customWidth="1"/>
    <col min="4865" max="4865" width="8.109375" customWidth="1"/>
    <col min="4866" max="4866" width="85.109375" customWidth="1"/>
    <col min="4867" max="4867" width="27.88671875" customWidth="1"/>
    <col min="4868" max="4868" width="31.44140625" customWidth="1"/>
    <col min="4869" max="4869" width="28.109375" customWidth="1"/>
    <col min="4870" max="4870" width="31.109375" customWidth="1"/>
    <col min="4871" max="4873" width="16.6640625" customWidth="1"/>
    <col min="4874" max="4874" width="17.5546875" customWidth="1"/>
    <col min="5121" max="5121" width="8.109375" customWidth="1"/>
    <col min="5122" max="5122" width="85.109375" customWidth="1"/>
    <col min="5123" max="5123" width="27.88671875" customWidth="1"/>
    <col min="5124" max="5124" width="31.44140625" customWidth="1"/>
    <col min="5125" max="5125" width="28.109375" customWidth="1"/>
    <col min="5126" max="5126" width="31.109375" customWidth="1"/>
    <col min="5127" max="5129" width="16.6640625" customWidth="1"/>
    <col min="5130" max="5130" width="17.5546875" customWidth="1"/>
    <col min="5377" max="5377" width="8.109375" customWidth="1"/>
    <col min="5378" max="5378" width="85.109375" customWidth="1"/>
    <col min="5379" max="5379" width="27.88671875" customWidth="1"/>
    <col min="5380" max="5380" width="31.44140625" customWidth="1"/>
    <col min="5381" max="5381" width="28.109375" customWidth="1"/>
    <col min="5382" max="5382" width="31.109375" customWidth="1"/>
    <col min="5383" max="5385" width="16.6640625" customWidth="1"/>
    <col min="5386" max="5386" width="17.5546875" customWidth="1"/>
    <col min="5633" max="5633" width="8.109375" customWidth="1"/>
    <col min="5634" max="5634" width="85.109375" customWidth="1"/>
    <col min="5635" max="5635" width="27.88671875" customWidth="1"/>
    <col min="5636" max="5636" width="31.44140625" customWidth="1"/>
    <col min="5637" max="5637" width="28.109375" customWidth="1"/>
    <col min="5638" max="5638" width="31.109375" customWidth="1"/>
    <col min="5639" max="5641" width="16.6640625" customWidth="1"/>
    <col min="5642" max="5642" width="17.5546875" customWidth="1"/>
    <col min="5889" max="5889" width="8.109375" customWidth="1"/>
    <col min="5890" max="5890" width="85.109375" customWidth="1"/>
    <col min="5891" max="5891" width="27.88671875" customWidth="1"/>
    <col min="5892" max="5892" width="31.44140625" customWidth="1"/>
    <col min="5893" max="5893" width="28.109375" customWidth="1"/>
    <col min="5894" max="5894" width="31.109375" customWidth="1"/>
    <col min="5895" max="5897" width="16.6640625" customWidth="1"/>
    <col min="5898" max="5898" width="17.5546875" customWidth="1"/>
    <col min="6145" max="6145" width="8.109375" customWidth="1"/>
    <col min="6146" max="6146" width="85.109375" customWidth="1"/>
    <col min="6147" max="6147" width="27.88671875" customWidth="1"/>
    <col min="6148" max="6148" width="31.44140625" customWidth="1"/>
    <col min="6149" max="6149" width="28.109375" customWidth="1"/>
    <col min="6150" max="6150" width="31.109375" customWidth="1"/>
    <col min="6151" max="6153" width="16.6640625" customWidth="1"/>
    <col min="6154" max="6154" width="17.5546875" customWidth="1"/>
    <col min="6401" max="6401" width="8.109375" customWidth="1"/>
    <col min="6402" max="6402" width="85.109375" customWidth="1"/>
    <col min="6403" max="6403" width="27.88671875" customWidth="1"/>
    <col min="6404" max="6404" width="31.44140625" customWidth="1"/>
    <col min="6405" max="6405" width="28.109375" customWidth="1"/>
    <col min="6406" max="6406" width="31.109375" customWidth="1"/>
    <col min="6407" max="6409" width="16.6640625" customWidth="1"/>
    <col min="6410" max="6410" width="17.5546875" customWidth="1"/>
    <col min="6657" max="6657" width="8.109375" customWidth="1"/>
    <col min="6658" max="6658" width="85.109375" customWidth="1"/>
    <col min="6659" max="6659" width="27.88671875" customWidth="1"/>
    <col min="6660" max="6660" width="31.44140625" customWidth="1"/>
    <col min="6661" max="6661" width="28.109375" customWidth="1"/>
    <col min="6662" max="6662" width="31.109375" customWidth="1"/>
    <col min="6663" max="6665" width="16.6640625" customWidth="1"/>
    <col min="6666" max="6666" width="17.5546875" customWidth="1"/>
    <col min="6913" max="6913" width="8.109375" customWidth="1"/>
    <col min="6914" max="6914" width="85.109375" customWidth="1"/>
    <col min="6915" max="6915" width="27.88671875" customWidth="1"/>
    <col min="6916" max="6916" width="31.44140625" customWidth="1"/>
    <col min="6917" max="6917" width="28.109375" customWidth="1"/>
    <col min="6918" max="6918" width="31.109375" customWidth="1"/>
    <col min="6919" max="6921" width="16.6640625" customWidth="1"/>
    <col min="6922" max="6922" width="17.5546875" customWidth="1"/>
    <col min="7169" max="7169" width="8.109375" customWidth="1"/>
    <col min="7170" max="7170" width="85.109375" customWidth="1"/>
    <col min="7171" max="7171" width="27.88671875" customWidth="1"/>
    <col min="7172" max="7172" width="31.44140625" customWidth="1"/>
    <col min="7173" max="7173" width="28.109375" customWidth="1"/>
    <col min="7174" max="7174" width="31.109375" customWidth="1"/>
    <col min="7175" max="7177" width="16.6640625" customWidth="1"/>
    <col min="7178" max="7178" width="17.5546875" customWidth="1"/>
    <col min="7425" max="7425" width="8.109375" customWidth="1"/>
    <col min="7426" max="7426" width="85.109375" customWidth="1"/>
    <col min="7427" max="7427" width="27.88671875" customWidth="1"/>
    <col min="7428" max="7428" width="31.44140625" customWidth="1"/>
    <col min="7429" max="7429" width="28.109375" customWidth="1"/>
    <col min="7430" max="7430" width="31.109375" customWidth="1"/>
    <col min="7431" max="7433" width="16.6640625" customWidth="1"/>
    <col min="7434" max="7434" width="17.5546875" customWidth="1"/>
    <col min="7681" max="7681" width="8.109375" customWidth="1"/>
    <col min="7682" max="7682" width="85.109375" customWidth="1"/>
    <col min="7683" max="7683" width="27.88671875" customWidth="1"/>
    <col min="7684" max="7684" width="31.44140625" customWidth="1"/>
    <col min="7685" max="7685" width="28.109375" customWidth="1"/>
    <col min="7686" max="7686" width="31.109375" customWidth="1"/>
    <col min="7687" max="7689" width="16.6640625" customWidth="1"/>
    <col min="7690" max="7690" width="17.5546875" customWidth="1"/>
    <col min="7937" max="7937" width="8.109375" customWidth="1"/>
    <col min="7938" max="7938" width="85.109375" customWidth="1"/>
    <col min="7939" max="7939" width="27.88671875" customWidth="1"/>
    <col min="7940" max="7940" width="31.44140625" customWidth="1"/>
    <col min="7941" max="7941" width="28.109375" customWidth="1"/>
    <col min="7942" max="7942" width="31.109375" customWidth="1"/>
    <col min="7943" max="7945" width="16.6640625" customWidth="1"/>
    <col min="7946" max="7946" width="17.5546875" customWidth="1"/>
    <col min="8193" max="8193" width="8.109375" customWidth="1"/>
    <col min="8194" max="8194" width="85.109375" customWidth="1"/>
    <col min="8195" max="8195" width="27.88671875" customWidth="1"/>
    <col min="8196" max="8196" width="31.44140625" customWidth="1"/>
    <col min="8197" max="8197" width="28.109375" customWidth="1"/>
    <col min="8198" max="8198" width="31.109375" customWidth="1"/>
    <col min="8199" max="8201" width="16.6640625" customWidth="1"/>
    <col min="8202" max="8202" width="17.5546875" customWidth="1"/>
    <col min="8449" max="8449" width="8.109375" customWidth="1"/>
    <col min="8450" max="8450" width="85.109375" customWidth="1"/>
    <col min="8451" max="8451" width="27.88671875" customWidth="1"/>
    <col min="8452" max="8452" width="31.44140625" customWidth="1"/>
    <col min="8453" max="8453" width="28.109375" customWidth="1"/>
    <col min="8454" max="8454" width="31.109375" customWidth="1"/>
    <col min="8455" max="8457" width="16.6640625" customWidth="1"/>
    <col min="8458" max="8458" width="17.5546875" customWidth="1"/>
    <col min="8705" max="8705" width="8.109375" customWidth="1"/>
    <col min="8706" max="8706" width="85.109375" customWidth="1"/>
    <col min="8707" max="8707" width="27.88671875" customWidth="1"/>
    <col min="8708" max="8708" width="31.44140625" customWidth="1"/>
    <col min="8709" max="8709" width="28.109375" customWidth="1"/>
    <col min="8710" max="8710" width="31.109375" customWidth="1"/>
    <col min="8711" max="8713" width="16.6640625" customWidth="1"/>
    <col min="8714" max="8714" width="17.5546875" customWidth="1"/>
    <col min="8961" max="8961" width="8.109375" customWidth="1"/>
    <col min="8962" max="8962" width="85.109375" customWidth="1"/>
    <col min="8963" max="8963" width="27.88671875" customWidth="1"/>
    <col min="8964" max="8964" width="31.44140625" customWidth="1"/>
    <col min="8965" max="8965" width="28.109375" customWidth="1"/>
    <col min="8966" max="8966" width="31.109375" customWidth="1"/>
    <col min="8967" max="8969" width="16.6640625" customWidth="1"/>
    <col min="8970" max="8970" width="17.5546875" customWidth="1"/>
    <col min="9217" max="9217" width="8.109375" customWidth="1"/>
    <col min="9218" max="9218" width="85.109375" customWidth="1"/>
    <col min="9219" max="9219" width="27.88671875" customWidth="1"/>
    <col min="9220" max="9220" width="31.44140625" customWidth="1"/>
    <col min="9221" max="9221" width="28.109375" customWidth="1"/>
    <col min="9222" max="9222" width="31.109375" customWidth="1"/>
    <col min="9223" max="9225" width="16.6640625" customWidth="1"/>
    <col min="9226" max="9226" width="17.5546875" customWidth="1"/>
    <col min="9473" max="9473" width="8.109375" customWidth="1"/>
    <col min="9474" max="9474" width="85.109375" customWidth="1"/>
    <col min="9475" max="9475" width="27.88671875" customWidth="1"/>
    <col min="9476" max="9476" width="31.44140625" customWidth="1"/>
    <col min="9477" max="9477" width="28.109375" customWidth="1"/>
    <col min="9478" max="9478" width="31.109375" customWidth="1"/>
    <col min="9479" max="9481" width="16.6640625" customWidth="1"/>
    <col min="9482" max="9482" width="17.5546875" customWidth="1"/>
    <col min="9729" max="9729" width="8.109375" customWidth="1"/>
    <col min="9730" max="9730" width="85.109375" customWidth="1"/>
    <col min="9731" max="9731" width="27.88671875" customWidth="1"/>
    <col min="9732" max="9732" width="31.44140625" customWidth="1"/>
    <col min="9733" max="9733" width="28.109375" customWidth="1"/>
    <col min="9734" max="9734" width="31.109375" customWidth="1"/>
    <col min="9735" max="9737" width="16.6640625" customWidth="1"/>
    <col min="9738" max="9738" width="17.5546875" customWidth="1"/>
    <col min="9985" max="9985" width="8.109375" customWidth="1"/>
    <col min="9986" max="9986" width="85.109375" customWidth="1"/>
    <col min="9987" max="9987" width="27.88671875" customWidth="1"/>
    <col min="9988" max="9988" width="31.44140625" customWidth="1"/>
    <col min="9989" max="9989" width="28.109375" customWidth="1"/>
    <col min="9990" max="9990" width="31.109375" customWidth="1"/>
    <col min="9991" max="9993" width="16.6640625" customWidth="1"/>
    <col min="9994" max="9994" width="17.5546875" customWidth="1"/>
    <col min="10241" max="10241" width="8.109375" customWidth="1"/>
    <col min="10242" max="10242" width="85.109375" customWidth="1"/>
    <col min="10243" max="10243" width="27.88671875" customWidth="1"/>
    <col min="10244" max="10244" width="31.44140625" customWidth="1"/>
    <col min="10245" max="10245" width="28.109375" customWidth="1"/>
    <col min="10246" max="10246" width="31.109375" customWidth="1"/>
    <col min="10247" max="10249" width="16.6640625" customWidth="1"/>
    <col min="10250" max="10250" width="17.5546875" customWidth="1"/>
    <col min="10497" max="10497" width="8.109375" customWidth="1"/>
    <col min="10498" max="10498" width="85.109375" customWidth="1"/>
    <col min="10499" max="10499" width="27.88671875" customWidth="1"/>
    <col min="10500" max="10500" width="31.44140625" customWidth="1"/>
    <col min="10501" max="10501" width="28.109375" customWidth="1"/>
    <col min="10502" max="10502" width="31.109375" customWidth="1"/>
    <col min="10503" max="10505" width="16.6640625" customWidth="1"/>
    <col min="10506" max="10506" width="17.5546875" customWidth="1"/>
    <col min="10753" max="10753" width="8.109375" customWidth="1"/>
    <col min="10754" max="10754" width="85.109375" customWidth="1"/>
    <col min="10755" max="10755" width="27.88671875" customWidth="1"/>
    <col min="10756" max="10756" width="31.44140625" customWidth="1"/>
    <col min="10757" max="10757" width="28.109375" customWidth="1"/>
    <col min="10758" max="10758" width="31.109375" customWidth="1"/>
    <col min="10759" max="10761" width="16.6640625" customWidth="1"/>
    <col min="10762" max="10762" width="17.5546875" customWidth="1"/>
    <col min="11009" max="11009" width="8.109375" customWidth="1"/>
    <col min="11010" max="11010" width="85.109375" customWidth="1"/>
    <col min="11011" max="11011" width="27.88671875" customWidth="1"/>
    <col min="11012" max="11012" width="31.44140625" customWidth="1"/>
    <col min="11013" max="11013" width="28.109375" customWidth="1"/>
    <col min="11014" max="11014" width="31.109375" customWidth="1"/>
    <col min="11015" max="11017" width="16.6640625" customWidth="1"/>
    <col min="11018" max="11018" width="17.5546875" customWidth="1"/>
    <col min="11265" max="11265" width="8.109375" customWidth="1"/>
    <col min="11266" max="11266" width="85.109375" customWidth="1"/>
    <col min="11267" max="11267" width="27.88671875" customWidth="1"/>
    <col min="11268" max="11268" width="31.44140625" customWidth="1"/>
    <col min="11269" max="11269" width="28.109375" customWidth="1"/>
    <col min="11270" max="11270" width="31.109375" customWidth="1"/>
    <col min="11271" max="11273" width="16.6640625" customWidth="1"/>
    <col min="11274" max="11274" width="17.5546875" customWidth="1"/>
    <col min="11521" max="11521" width="8.109375" customWidth="1"/>
    <col min="11522" max="11522" width="85.109375" customWidth="1"/>
    <col min="11523" max="11523" width="27.88671875" customWidth="1"/>
    <col min="11524" max="11524" width="31.44140625" customWidth="1"/>
    <col min="11525" max="11525" width="28.109375" customWidth="1"/>
    <col min="11526" max="11526" width="31.109375" customWidth="1"/>
    <col min="11527" max="11529" width="16.6640625" customWidth="1"/>
    <col min="11530" max="11530" width="17.5546875" customWidth="1"/>
    <col min="11777" max="11777" width="8.109375" customWidth="1"/>
    <col min="11778" max="11778" width="85.109375" customWidth="1"/>
    <col min="11779" max="11779" width="27.88671875" customWidth="1"/>
    <col min="11780" max="11780" width="31.44140625" customWidth="1"/>
    <col min="11781" max="11781" width="28.109375" customWidth="1"/>
    <col min="11782" max="11782" width="31.109375" customWidth="1"/>
    <col min="11783" max="11785" width="16.6640625" customWidth="1"/>
    <col min="11786" max="11786" width="17.5546875" customWidth="1"/>
    <col min="12033" max="12033" width="8.109375" customWidth="1"/>
    <col min="12034" max="12034" width="85.109375" customWidth="1"/>
    <col min="12035" max="12035" width="27.88671875" customWidth="1"/>
    <col min="12036" max="12036" width="31.44140625" customWidth="1"/>
    <col min="12037" max="12037" width="28.109375" customWidth="1"/>
    <col min="12038" max="12038" width="31.109375" customWidth="1"/>
    <col min="12039" max="12041" width="16.6640625" customWidth="1"/>
    <col min="12042" max="12042" width="17.5546875" customWidth="1"/>
    <col min="12289" max="12289" width="8.109375" customWidth="1"/>
    <col min="12290" max="12290" width="85.109375" customWidth="1"/>
    <col min="12291" max="12291" width="27.88671875" customWidth="1"/>
    <col min="12292" max="12292" width="31.44140625" customWidth="1"/>
    <col min="12293" max="12293" width="28.109375" customWidth="1"/>
    <col min="12294" max="12294" width="31.109375" customWidth="1"/>
    <col min="12295" max="12297" width="16.6640625" customWidth="1"/>
    <col min="12298" max="12298" width="17.5546875" customWidth="1"/>
    <col min="12545" max="12545" width="8.109375" customWidth="1"/>
    <col min="12546" max="12546" width="85.109375" customWidth="1"/>
    <col min="12547" max="12547" width="27.88671875" customWidth="1"/>
    <col min="12548" max="12548" width="31.44140625" customWidth="1"/>
    <col min="12549" max="12549" width="28.109375" customWidth="1"/>
    <col min="12550" max="12550" width="31.109375" customWidth="1"/>
    <col min="12551" max="12553" width="16.6640625" customWidth="1"/>
    <col min="12554" max="12554" width="17.5546875" customWidth="1"/>
    <col min="12801" max="12801" width="8.109375" customWidth="1"/>
    <col min="12802" max="12802" width="85.109375" customWidth="1"/>
    <col min="12803" max="12803" width="27.88671875" customWidth="1"/>
    <col min="12804" max="12804" width="31.44140625" customWidth="1"/>
    <col min="12805" max="12805" width="28.109375" customWidth="1"/>
    <col min="12806" max="12806" width="31.109375" customWidth="1"/>
    <col min="12807" max="12809" width="16.6640625" customWidth="1"/>
    <col min="12810" max="12810" width="17.5546875" customWidth="1"/>
    <col min="13057" max="13057" width="8.109375" customWidth="1"/>
    <col min="13058" max="13058" width="85.109375" customWidth="1"/>
    <col min="13059" max="13059" width="27.88671875" customWidth="1"/>
    <col min="13060" max="13060" width="31.44140625" customWidth="1"/>
    <col min="13061" max="13061" width="28.109375" customWidth="1"/>
    <col min="13062" max="13062" width="31.109375" customWidth="1"/>
    <col min="13063" max="13065" width="16.6640625" customWidth="1"/>
    <col min="13066" max="13066" width="17.5546875" customWidth="1"/>
    <col min="13313" max="13313" width="8.109375" customWidth="1"/>
    <col min="13314" max="13314" width="85.109375" customWidth="1"/>
    <col min="13315" max="13315" width="27.88671875" customWidth="1"/>
    <col min="13316" max="13316" width="31.44140625" customWidth="1"/>
    <col min="13317" max="13317" width="28.109375" customWidth="1"/>
    <col min="13318" max="13318" width="31.109375" customWidth="1"/>
    <col min="13319" max="13321" width="16.6640625" customWidth="1"/>
    <col min="13322" max="13322" width="17.5546875" customWidth="1"/>
    <col min="13569" max="13569" width="8.109375" customWidth="1"/>
    <col min="13570" max="13570" width="85.109375" customWidth="1"/>
    <col min="13571" max="13571" width="27.88671875" customWidth="1"/>
    <col min="13572" max="13572" width="31.44140625" customWidth="1"/>
    <col min="13573" max="13573" width="28.109375" customWidth="1"/>
    <col min="13574" max="13574" width="31.109375" customWidth="1"/>
    <col min="13575" max="13577" width="16.6640625" customWidth="1"/>
    <col min="13578" max="13578" width="17.5546875" customWidth="1"/>
    <col min="13825" max="13825" width="8.109375" customWidth="1"/>
    <col min="13826" max="13826" width="85.109375" customWidth="1"/>
    <col min="13827" max="13827" width="27.88671875" customWidth="1"/>
    <col min="13828" max="13828" width="31.44140625" customWidth="1"/>
    <col min="13829" max="13829" width="28.109375" customWidth="1"/>
    <col min="13830" max="13830" width="31.109375" customWidth="1"/>
    <col min="13831" max="13833" width="16.6640625" customWidth="1"/>
    <col min="13834" max="13834" width="17.5546875" customWidth="1"/>
    <col min="14081" max="14081" width="8.109375" customWidth="1"/>
    <col min="14082" max="14082" width="85.109375" customWidth="1"/>
    <col min="14083" max="14083" width="27.88671875" customWidth="1"/>
    <col min="14084" max="14084" width="31.44140625" customWidth="1"/>
    <col min="14085" max="14085" width="28.109375" customWidth="1"/>
    <col min="14086" max="14086" width="31.109375" customWidth="1"/>
    <col min="14087" max="14089" width="16.6640625" customWidth="1"/>
    <col min="14090" max="14090" width="17.5546875" customWidth="1"/>
    <col min="14337" max="14337" width="8.109375" customWidth="1"/>
    <col min="14338" max="14338" width="85.109375" customWidth="1"/>
    <col min="14339" max="14339" width="27.88671875" customWidth="1"/>
    <col min="14340" max="14340" width="31.44140625" customWidth="1"/>
    <col min="14341" max="14341" width="28.109375" customWidth="1"/>
    <col min="14342" max="14342" width="31.109375" customWidth="1"/>
    <col min="14343" max="14345" width="16.6640625" customWidth="1"/>
    <col min="14346" max="14346" width="17.5546875" customWidth="1"/>
    <col min="14593" max="14593" width="8.109375" customWidth="1"/>
    <col min="14594" max="14594" width="85.109375" customWidth="1"/>
    <col min="14595" max="14595" width="27.88671875" customWidth="1"/>
    <col min="14596" max="14596" width="31.44140625" customWidth="1"/>
    <col min="14597" max="14597" width="28.109375" customWidth="1"/>
    <col min="14598" max="14598" width="31.109375" customWidth="1"/>
    <col min="14599" max="14601" width="16.6640625" customWidth="1"/>
    <col min="14602" max="14602" width="17.5546875" customWidth="1"/>
    <col min="14849" max="14849" width="8.109375" customWidth="1"/>
    <col min="14850" max="14850" width="85.109375" customWidth="1"/>
    <col min="14851" max="14851" width="27.88671875" customWidth="1"/>
    <col min="14852" max="14852" width="31.44140625" customWidth="1"/>
    <col min="14853" max="14853" width="28.109375" customWidth="1"/>
    <col min="14854" max="14854" width="31.109375" customWidth="1"/>
    <col min="14855" max="14857" width="16.6640625" customWidth="1"/>
    <col min="14858" max="14858" width="17.5546875" customWidth="1"/>
    <col min="15105" max="15105" width="8.109375" customWidth="1"/>
    <col min="15106" max="15106" width="85.109375" customWidth="1"/>
    <col min="15107" max="15107" width="27.88671875" customWidth="1"/>
    <col min="15108" max="15108" width="31.44140625" customWidth="1"/>
    <col min="15109" max="15109" width="28.109375" customWidth="1"/>
    <col min="15110" max="15110" width="31.109375" customWidth="1"/>
    <col min="15111" max="15113" width="16.6640625" customWidth="1"/>
    <col min="15114" max="15114" width="17.5546875" customWidth="1"/>
    <col min="15361" max="15361" width="8.109375" customWidth="1"/>
    <col min="15362" max="15362" width="85.109375" customWidth="1"/>
    <col min="15363" max="15363" width="27.88671875" customWidth="1"/>
    <col min="15364" max="15364" width="31.44140625" customWidth="1"/>
    <col min="15365" max="15365" width="28.109375" customWidth="1"/>
    <col min="15366" max="15366" width="31.109375" customWidth="1"/>
    <col min="15367" max="15369" width="16.6640625" customWidth="1"/>
    <col min="15370" max="15370" width="17.5546875" customWidth="1"/>
    <col min="15617" max="15617" width="8.109375" customWidth="1"/>
    <col min="15618" max="15618" width="85.109375" customWidth="1"/>
    <col min="15619" max="15619" width="27.88671875" customWidth="1"/>
    <col min="15620" max="15620" width="31.44140625" customWidth="1"/>
    <col min="15621" max="15621" width="28.109375" customWidth="1"/>
    <col min="15622" max="15622" width="31.109375" customWidth="1"/>
    <col min="15623" max="15625" width="16.6640625" customWidth="1"/>
    <col min="15626" max="15626" width="17.5546875" customWidth="1"/>
    <col min="15873" max="15873" width="8.109375" customWidth="1"/>
    <col min="15874" max="15874" width="85.109375" customWidth="1"/>
    <col min="15875" max="15875" width="27.88671875" customWidth="1"/>
    <col min="15876" max="15876" width="31.44140625" customWidth="1"/>
    <col min="15877" max="15877" width="28.109375" customWidth="1"/>
    <col min="15878" max="15878" width="31.109375" customWidth="1"/>
    <col min="15879" max="15881" width="16.6640625" customWidth="1"/>
    <col min="15882" max="15882" width="17.5546875" customWidth="1"/>
    <col min="16129" max="16129" width="8.109375" customWidth="1"/>
    <col min="16130" max="16130" width="85.109375" customWidth="1"/>
    <col min="16131" max="16131" width="27.88671875" customWidth="1"/>
    <col min="16132" max="16132" width="31.44140625" customWidth="1"/>
    <col min="16133" max="16133" width="28.109375" customWidth="1"/>
    <col min="16134" max="16134" width="31.109375" customWidth="1"/>
    <col min="16135" max="16137" width="16.6640625" customWidth="1"/>
    <col min="16138" max="16138" width="17.5546875" customWidth="1"/>
  </cols>
  <sheetData>
    <row r="1" spans="1:9" x14ac:dyDescent="0.3">
      <c r="F1" t="s">
        <v>436</v>
      </c>
    </row>
    <row r="3" spans="1:9" ht="20.399999999999999" customHeight="1" x14ac:dyDescent="0.3">
      <c r="A3" s="1160" t="s">
        <v>588</v>
      </c>
      <c r="B3" s="1160"/>
      <c r="C3" s="1160"/>
      <c r="D3" s="1160"/>
      <c r="E3" s="1160"/>
      <c r="F3" s="1160"/>
    </row>
    <row r="4" spans="1:9" ht="27" customHeight="1" x14ac:dyDescent="0.3">
      <c r="A4" t="s">
        <v>1145</v>
      </c>
    </row>
    <row r="5" spans="1:9" ht="19.5" customHeight="1" x14ac:dyDescent="0.3">
      <c r="A5" t="s">
        <v>458</v>
      </c>
    </row>
    <row r="6" spans="1:9" ht="18" customHeight="1" x14ac:dyDescent="0.3">
      <c r="A6" t="s">
        <v>490</v>
      </c>
    </row>
    <row r="7" spans="1:9" ht="17.25" customHeight="1" x14ac:dyDescent="0.3">
      <c r="A7" t="s">
        <v>281</v>
      </c>
    </row>
    <row r="9" spans="1:9" x14ac:dyDescent="0.3">
      <c r="A9" s="1160" t="s">
        <v>282</v>
      </c>
      <c r="B9" s="1160" t="s">
        <v>297</v>
      </c>
      <c r="C9" s="1160" t="s">
        <v>366</v>
      </c>
      <c r="D9" s="1160"/>
      <c r="E9" s="1160" t="s">
        <v>367</v>
      </c>
      <c r="F9" s="1160"/>
    </row>
    <row r="10" spans="1:9" x14ac:dyDescent="0.3">
      <c r="A10" s="1160"/>
      <c r="B10" s="1160"/>
      <c r="C10" t="s">
        <v>375</v>
      </c>
      <c r="D10" t="s">
        <v>376</v>
      </c>
      <c r="E10" t="s">
        <v>375</v>
      </c>
      <c r="F10" t="s">
        <v>376</v>
      </c>
    </row>
    <row r="11" spans="1:9" ht="21" customHeight="1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ht="21.6" customHeight="1" x14ac:dyDescent="0.3">
      <c r="A12">
        <v>1</v>
      </c>
      <c r="B12" t="s">
        <v>377</v>
      </c>
      <c r="C12" t="s">
        <v>305</v>
      </c>
      <c r="D12">
        <f>SUM(D13:D17)</f>
        <v>0</v>
      </c>
      <c r="E12" t="s">
        <v>305</v>
      </c>
      <c r="F12">
        <f>SUM(F13:F17)</f>
        <v>0</v>
      </c>
    </row>
    <row r="13" spans="1:9" hidden="1" x14ac:dyDescent="0.3">
      <c r="B13" t="s">
        <v>378</v>
      </c>
      <c r="I13">
        <f t="shared" ref="I13:I42" si="0">F13-H13</f>
        <v>0</v>
      </c>
    </row>
    <row r="14" spans="1:9" hidden="1" x14ac:dyDescent="0.3">
      <c r="I14">
        <f t="shared" si="0"/>
        <v>0</v>
      </c>
    </row>
    <row r="15" spans="1:9" hidden="1" x14ac:dyDescent="0.3">
      <c r="I15">
        <f t="shared" si="0"/>
        <v>0</v>
      </c>
    </row>
    <row r="16" spans="1:9" hidden="1" x14ac:dyDescent="0.3">
      <c r="I16">
        <f t="shared" si="0"/>
        <v>0</v>
      </c>
    </row>
    <row r="17" spans="1:9" hidden="1" x14ac:dyDescent="0.3">
      <c r="I17">
        <f t="shared" si="0"/>
        <v>0</v>
      </c>
    </row>
    <row r="18" spans="1:9" ht="21.6" customHeight="1" x14ac:dyDescent="0.3">
      <c r="A18">
        <v>2</v>
      </c>
      <c r="B18" t="s">
        <v>379</v>
      </c>
      <c r="C18" t="s">
        <v>305</v>
      </c>
      <c r="D18">
        <f>SUM(D19:D25)</f>
        <v>0</v>
      </c>
      <c r="E18" t="s">
        <v>305</v>
      </c>
      <c r="F18">
        <f>SUM(F19:F25)</f>
        <v>0</v>
      </c>
    </row>
    <row r="19" spans="1:9" hidden="1" x14ac:dyDescent="0.3">
      <c r="B19" t="s">
        <v>199</v>
      </c>
      <c r="I19">
        <f t="shared" si="0"/>
        <v>0</v>
      </c>
    </row>
    <row r="20" spans="1:9" hidden="1" x14ac:dyDescent="0.3">
      <c r="I20">
        <f t="shared" si="0"/>
        <v>0</v>
      </c>
    </row>
    <row r="21" spans="1:9" hidden="1" x14ac:dyDescent="0.3">
      <c r="I21">
        <f t="shared" si="0"/>
        <v>0</v>
      </c>
    </row>
    <row r="22" spans="1:9" hidden="1" x14ac:dyDescent="0.3">
      <c r="I22">
        <f t="shared" si="0"/>
        <v>0</v>
      </c>
    </row>
    <row r="23" spans="1:9" hidden="1" x14ac:dyDescent="0.3">
      <c r="I23">
        <f t="shared" si="0"/>
        <v>0</v>
      </c>
    </row>
    <row r="24" spans="1:9" hidden="1" x14ac:dyDescent="0.3">
      <c r="I24">
        <f t="shared" si="0"/>
        <v>0</v>
      </c>
    </row>
    <row r="25" spans="1:9" hidden="1" x14ac:dyDescent="0.3">
      <c r="I25">
        <f t="shared" si="0"/>
        <v>0</v>
      </c>
    </row>
    <row r="26" spans="1:9" ht="21.6" customHeight="1" x14ac:dyDescent="0.3">
      <c r="A26">
        <v>3</v>
      </c>
      <c r="B26" t="s">
        <v>380</v>
      </c>
      <c r="C26" t="s">
        <v>305</v>
      </c>
      <c r="D26">
        <f>SUM(D27:D31)</f>
        <v>0</v>
      </c>
      <c r="E26" t="s">
        <v>305</v>
      </c>
      <c r="F26">
        <f>SUM(F27:F32)</f>
        <v>0</v>
      </c>
    </row>
    <row r="27" spans="1:9" hidden="1" x14ac:dyDescent="0.3">
      <c r="B27" t="s">
        <v>199</v>
      </c>
      <c r="I27">
        <f t="shared" si="0"/>
        <v>0</v>
      </c>
    </row>
    <row r="28" spans="1:9" hidden="1" x14ac:dyDescent="0.3">
      <c r="I28">
        <f t="shared" si="0"/>
        <v>0</v>
      </c>
    </row>
    <row r="29" spans="1:9" hidden="1" x14ac:dyDescent="0.3">
      <c r="I29">
        <f t="shared" si="0"/>
        <v>0</v>
      </c>
    </row>
    <row r="30" spans="1:9" hidden="1" x14ac:dyDescent="0.3">
      <c r="I30">
        <f t="shared" si="0"/>
        <v>0</v>
      </c>
    </row>
    <row r="31" spans="1:9" hidden="1" x14ac:dyDescent="0.3">
      <c r="I31">
        <f t="shared" si="0"/>
        <v>0</v>
      </c>
    </row>
    <row r="32" spans="1:9" hidden="1" x14ac:dyDescent="0.3">
      <c r="I32">
        <f t="shared" si="0"/>
        <v>0</v>
      </c>
    </row>
    <row r="33" spans="1:9" ht="21.6" customHeight="1" x14ac:dyDescent="0.3">
      <c r="A33">
        <v>4</v>
      </c>
      <c r="B33" t="s">
        <v>381</v>
      </c>
      <c r="C33" t="s">
        <v>305</v>
      </c>
      <c r="D33">
        <f>SUM(D34:D42)</f>
        <v>0</v>
      </c>
      <c r="E33" t="s">
        <v>305</v>
      </c>
      <c r="F33">
        <f>SUM(F35:F43)</f>
        <v>0</v>
      </c>
    </row>
    <row r="34" spans="1:9" x14ac:dyDescent="0.3">
      <c r="B34" t="s">
        <v>199</v>
      </c>
      <c r="I34">
        <f t="shared" si="0"/>
        <v>0</v>
      </c>
    </row>
    <row r="35" spans="1:9" x14ac:dyDescent="0.3">
      <c r="I35">
        <f t="shared" si="0"/>
        <v>0</v>
      </c>
    </row>
    <row r="36" spans="1:9" x14ac:dyDescent="0.3">
      <c r="I36">
        <f t="shared" si="0"/>
        <v>0</v>
      </c>
    </row>
    <row r="37" spans="1:9" x14ac:dyDescent="0.3">
      <c r="I37">
        <f t="shared" si="0"/>
        <v>0</v>
      </c>
    </row>
    <row r="38" spans="1:9" x14ac:dyDescent="0.3">
      <c r="I38">
        <f t="shared" si="0"/>
        <v>0</v>
      </c>
    </row>
    <row r="39" spans="1:9" x14ac:dyDescent="0.3">
      <c r="I39">
        <f t="shared" si="0"/>
        <v>0</v>
      </c>
    </row>
    <row r="40" spans="1:9" x14ac:dyDescent="0.3">
      <c r="I40">
        <f t="shared" si="0"/>
        <v>0</v>
      </c>
    </row>
    <row r="41" spans="1:9" x14ac:dyDescent="0.3">
      <c r="I41">
        <f t="shared" si="0"/>
        <v>0</v>
      </c>
    </row>
    <row r="42" spans="1:9" x14ac:dyDescent="0.3">
      <c r="I42">
        <f t="shared" si="0"/>
        <v>0</v>
      </c>
    </row>
    <row r="44" spans="1:9" ht="21" customHeight="1" x14ac:dyDescent="0.3">
      <c r="B44" t="s">
        <v>295</v>
      </c>
      <c r="C44" t="s">
        <v>305</v>
      </c>
      <c r="D44">
        <f>D33+D26+D18+D12</f>
        <v>0</v>
      </c>
      <c r="E44" t="s">
        <v>305</v>
      </c>
      <c r="F44">
        <f>F12+F18+F26+F33</f>
        <v>0</v>
      </c>
      <c r="G44" t="s">
        <v>365</v>
      </c>
      <c r="H44">
        <f>H12+H18+H26+H33</f>
        <v>0</v>
      </c>
      <c r="I44">
        <f>SUM(I12:I43)</f>
        <v>0</v>
      </c>
    </row>
    <row r="47" spans="1:9" x14ac:dyDescent="0.3">
      <c r="A47" t="s">
        <v>671</v>
      </c>
      <c r="F47" t="s">
        <v>1143</v>
      </c>
    </row>
    <row r="48" spans="1:9" x14ac:dyDescent="0.3">
      <c r="D48" t="s">
        <v>131</v>
      </c>
      <c r="F48" t="s">
        <v>132</v>
      </c>
    </row>
    <row r="50" spans="1:6" x14ac:dyDescent="0.3">
      <c r="A50" t="s">
        <v>133</v>
      </c>
      <c r="F50" t="s">
        <v>1144</v>
      </c>
    </row>
    <row r="51" spans="1:6" x14ac:dyDescent="0.3">
      <c r="D51" t="s">
        <v>131</v>
      </c>
      <c r="F51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8">
    <tabColor rgb="FFCCFF33"/>
    <pageSetUpPr fitToPage="1"/>
  </sheetPr>
  <dimension ref="A1:G35"/>
  <sheetViews>
    <sheetView view="pageBreakPreview" zoomScale="70" zoomScaleSheetLayoutView="70" workbookViewId="0">
      <selection activeCell="A6" sqref="A6"/>
    </sheetView>
  </sheetViews>
  <sheetFormatPr defaultRowHeight="14.4" x14ac:dyDescent="0.3"/>
  <cols>
    <col min="1" max="1" width="8.109375" customWidth="1"/>
    <col min="2" max="2" width="85.109375" customWidth="1"/>
    <col min="3" max="3" width="28.109375" customWidth="1"/>
    <col min="4" max="4" width="31.109375" customWidth="1"/>
    <col min="5" max="5" width="30.33203125" customWidth="1"/>
    <col min="6" max="6" width="20.5546875" customWidth="1"/>
    <col min="7" max="7" width="22.6640625" customWidth="1"/>
    <col min="257" max="257" width="8.109375" customWidth="1"/>
    <col min="258" max="258" width="85.109375" customWidth="1"/>
    <col min="259" max="259" width="28.109375" customWidth="1"/>
    <col min="260" max="260" width="31.109375" customWidth="1"/>
    <col min="261" max="261" width="17.44140625" customWidth="1"/>
    <col min="262" max="262" width="20.5546875" customWidth="1"/>
    <col min="263" max="263" width="22.6640625" customWidth="1"/>
    <col min="513" max="513" width="8.109375" customWidth="1"/>
    <col min="514" max="514" width="85.109375" customWidth="1"/>
    <col min="515" max="515" width="28.109375" customWidth="1"/>
    <col min="516" max="516" width="31.109375" customWidth="1"/>
    <col min="517" max="517" width="17.44140625" customWidth="1"/>
    <col min="518" max="518" width="20.5546875" customWidth="1"/>
    <col min="519" max="519" width="22.6640625" customWidth="1"/>
    <col min="769" max="769" width="8.109375" customWidth="1"/>
    <col min="770" max="770" width="85.109375" customWidth="1"/>
    <col min="771" max="771" width="28.109375" customWidth="1"/>
    <col min="772" max="772" width="31.109375" customWidth="1"/>
    <col min="773" max="773" width="17.44140625" customWidth="1"/>
    <col min="774" max="774" width="20.5546875" customWidth="1"/>
    <col min="775" max="775" width="22.6640625" customWidth="1"/>
    <col min="1025" max="1025" width="8.109375" customWidth="1"/>
    <col min="1026" max="1026" width="85.109375" customWidth="1"/>
    <col min="1027" max="1027" width="28.109375" customWidth="1"/>
    <col min="1028" max="1028" width="31.109375" customWidth="1"/>
    <col min="1029" max="1029" width="17.44140625" customWidth="1"/>
    <col min="1030" max="1030" width="20.5546875" customWidth="1"/>
    <col min="1031" max="1031" width="22.6640625" customWidth="1"/>
    <col min="1281" max="1281" width="8.109375" customWidth="1"/>
    <col min="1282" max="1282" width="85.109375" customWidth="1"/>
    <col min="1283" max="1283" width="28.109375" customWidth="1"/>
    <col min="1284" max="1284" width="31.109375" customWidth="1"/>
    <col min="1285" max="1285" width="17.44140625" customWidth="1"/>
    <col min="1286" max="1286" width="20.5546875" customWidth="1"/>
    <col min="1287" max="1287" width="22.6640625" customWidth="1"/>
    <col min="1537" max="1537" width="8.109375" customWidth="1"/>
    <col min="1538" max="1538" width="85.109375" customWidth="1"/>
    <col min="1539" max="1539" width="28.109375" customWidth="1"/>
    <col min="1540" max="1540" width="31.109375" customWidth="1"/>
    <col min="1541" max="1541" width="17.44140625" customWidth="1"/>
    <col min="1542" max="1542" width="20.5546875" customWidth="1"/>
    <col min="1543" max="1543" width="22.6640625" customWidth="1"/>
    <col min="1793" max="1793" width="8.109375" customWidth="1"/>
    <col min="1794" max="1794" width="85.109375" customWidth="1"/>
    <col min="1795" max="1795" width="28.109375" customWidth="1"/>
    <col min="1796" max="1796" width="31.109375" customWidth="1"/>
    <col min="1797" max="1797" width="17.44140625" customWidth="1"/>
    <col min="1798" max="1798" width="20.5546875" customWidth="1"/>
    <col min="1799" max="1799" width="22.6640625" customWidth="1"/>
    <col min="2049" max="2049" width="8.109375" customWidth="1"/>
    <col min="2050" max="2050" width="85.109375" customWidth="1"/>
    <col min="2051" max="2051" width="28.109375" customWidth="1"/>
    <col min="2052" max="2052" width="31.109375" customWidth="1"/>
    <col min="2053" max="2053" width="17.44140625" customWidth="1"/>
    <col min="2054" max="2054" width="20.5546875" customWidth="1"/>
    <col min="2055" max="2055" width="22.6640625" customWidth="1"/>
    <col min="2305" max="2305" width="8.109375" customWidth="1"/>
    <col min="2306" max="2306" width="85.109375" customWidth="1"/>
    <col min="2307" max="2307" width="28.109375" customWidth="1"/>
    <col min="2308" max="2308" width="31.109375" customWidth="1"/>
    <col min="2309" max="2309" width="17.44140625" customWidth="1"/>
    <col min="2310" max="2310" width="20.5546875" customWidth="1"/>
    <col min="2311" max="2311" width="22.6640625" customWidth="1"/>
    <col min="2561" max="2561" width="8.109375" customWidth="1"/>
    <col min="2562" max="2562" width="85.109375" customWidth="1"/>
    <col min="2563" max="2563" width="28.109375" customWidth="1"/>
    <col min="2564" max="2564" width="31.109375" customWidth="1"/>
    <col min="2565" max="2565" width="17.44140625" customWidth="1"/>
    <col min="2566" max="2566" width="20.5546875" customWidth="1"/>
    <col min="2567" max="2567" width="22.6640625" customWidth="1"/>
    <col min="2817" max="2817" width="8.109375" customWidth="1"/>
    <col min="2818" max="2818" width="85.109375" customWidth="1"/>
    <col min="2819" max="2819" width="28.109375" customWidth="1"/>
    <col min="2820" max="2820" width="31.109375" customWidth="1"/>
    <col min="2821" max="2821" width="17.44140625" customWidth="1"/>
    <col min="2822" max="2822" width="20.5546875" customWidth="1"/>
    <col min="2823" max="2823" width="22.6640625" customWidth="1"/>
    <col min="3073" max="3073" width="8.109375" customWidth="1"/>
    <col min="3074" max="3074" width="85.109375" customWidth="1"/>
    <col min="3075" max="3075" width="28.109375" customWidth="1"/>
    <col min="3076" max="3076" width="31.109375" customWidth="1"/>
    <col min="3077" max="3077" width="17.44140625" customWidth="1"/>
    <col min="3078" max="3078" width="20.5546875" customWidth="1"/>
    <col min="3079" max="3079" width="22.6640625" customWidth="1"/>
    <col min="3329" max="3329" width="8.109375" customWidth="1"/>
    <col min="3330" max="3330" width="85.109375" customWidth="1"/>
    <col min="3331" max="3331" width="28.109375" customWidth="1"/>
    <col min="3332" max="3332" width="31.109375" customWidth="1"/>
    <col min="3333" max="3333" width="17.44140625" customWidth="1"/>
    <col min="3334" max="3334" width="20.5546875" customWidth="1"/>
    <col min="3335" max="3335" width="22.6640625" customWidth="1"/>
    <col min="3585" max="3585" width="8.109375" customWidth="1"/>
    <col min="3586" max="3586" width="85.109375" customWidth="1"/>
    <col min="3587" max="3587" width="28.109375" customWidth="1"/>
    <col min="3588" max="3588" width="31.109375" customWidth="1"/>
    <col min="3589" max="3589" width="17.44140625" customWidth="1"/>
    <col min="3590" max="3590" width="20.5546875" customWidth="1"/>
    <col min="3591" max="3591" width="22.6640625" customWidth="1"/>
    <col min="3841" max="3841" width="8.109375" customWidth="1"/>
    <col min="3842" max="3842" width="85.109375" customWidth="1"/>
    <col min="3843" max="3843" width="28.109375" customWidth="1"/>
    <col min="3844" max="3844" width="31.109375" customWidth="1"/>
    <col min="3845" max="3845" width="17.44140625" customWidth="1"/>
    <col min="3846" max="3846" width="20.5546875" customWidth="1"/>
    <col min="3847" max="3847" width="22.6640625" customWidth="1"/>
    <col min="4097" max="4097" width="8.109375" customWidth="1"/>
    <col min="4098" max="4098" width="85.109375" customWidth="1"/>
    <col min="4099" max="4099" width="28.109375" customWidth="1"/>
    <col min="4100" max="4100" width="31.109375" customWidth="1"/>
    <col min="4101" max="4101" width="17.44140625" customWidth="1"/>
    <col min="4102" max="4102" width="20.5546875" customWidth="1"/>
    <col min="4103" max="4103" width="22.6640625" customWidth="1"/>
    <col min="4353" max="4353" width="8.109375" customWidth="1"/>
    <col min="4354" max="4354" width="85.109375" customWidth="1"/>
    <col min="4355" max="4355" width="28.109375" customWidth="1"/>
    <col min="4356" max="4356" width="31.109375" customWidth="1"/>
    <col min="4357" max="4357" width="17.44140625" customWidth="1"/>
    <col min="4358" max="4358" width="20.5546875" customWidth="1"/>
    <col min="4359" max="4359" width="22.6640625" customWidth="1"/>
    <col min="4609" max="4609" width="8.109375" customWidth="1"/>
    <col min="4610" max="4610" width="85.109375" customWidth="1"/>
    <col min="4611" max="4611" width="28.109375" customWidth="1"/>
    <col min="4612" max="4612" width="31.109375" customWidth="1"/>
    <col min="4613" max="4613" width="17.44140625" customWidth="1"/>
    <col min="4614" max="4614" width="20.5546875" customWidth="1"/>
    <col min="4615" max="4615" width="22.6640625" customWidth="1"/>
    <col min="4865" max="4865" width="8.109375" customWidth="1"/>
    <col min="4866" max="4866" width="85.109375" customWidth="1"/>
    <col min="4867" max="4867" width="28.109375" customWidth="1"/>
    <col min="4868" max="4868" width="31.109375" customWidth="1"/>
    <col min="4869" max="4869" width="17.44140625" customWidth="1"/>
    <col min="4870" max="4870" width="20.5546875" customWidth="1"/>
    <col min="4871" max="4871" width="22.6640625" customWidth="1"/>
    <col min="5121" max="5121" width="8.109375" customWidth="1"/>
    <col min="5122" max="5122" width="85.109375" customWidth="1"/>
    <col min="5123" max="5123" width="28.109375" customWidth="1"/>
    <col min="5124" max="5124" width="31.109375" customWidth="1"/>
    <col min="5125" max="5125" width="17.44140625" customWidth="1"/>
    <col min="5126" max="5126" width="20.5546875" customWidth="1"/>
    <col min="5127" max="5127" width="22.6640625" customWidth="1"/>
    <col min="5377" max="5377" width="8.109375" customWidth="1"/>
    <col min="5378" max="5378" width="85.109375" customWidth="1"/>
    <col min="5379" max="5379" width="28.109375" customWidth="1"/>
    <col min="5380" max="5380" width="31.109375" customWidth="1"/>
    <col min="5381" max="5381" width="17.44140625" customWidth="1"/>
    <col min="5382" max="5382" width="20.5546875" customWidth="1"/>
    <col min="5383" max="5383" width="22.6640625" customWidth="1"/>
    <col min="5633" max="5633" width="8.109375" customWidth="1"/>
    <col min="5634" max="5634" width="85.109375" customWidth="1"/>
    <col min="5635" max="5635" width="28.109375" customWidth="1"/>
    <col min="5636" max="5636" width="31.109375" customWidth="1"/>
    <col min="5637" max="5637" width="17.44140625" customWidth="1"/>
    <col min="5638" max="5638" width="20.5546875" customWidth="1"/>
    <col min="5639" max="5639" width="22.6640625" customWidth="1"/>
    <col min="5889" max="5889" width="8.109375" customWidth="1"/>
    <col min="5890" max="5890" width="85.109375" customWidth="1"/>
    <col min="5891" max="5891" width="28.109375" customWidth="1"/>
    <col min="5892" max="5892" width="31.109375" customWidth="1"/>
    <col min="5893" max="5893" width="17.44140625" customWidth="1"/>
    <col min="5894" max="5894" width="20.5546875" customWidth="1"/>
    <col min="5895" max="5895" width="22.6640625" customWidth="1"/>
    <col min="6145" max="6145" width="8.109375" customWidth="1"/>
    <col min="6146" max="6146" width="85.109375" customWidth="1"/>
    <col min="6147" max="6147" width="28.109375" customWidth="1"/>
    <col min="6148" max="6148" width="31.109375" customWidth="1"/>
    <col min="6149" max="6149" width="17.44140625" customWidth="1"/>
    <col min="6150" max="6150" width="20.5546875" customWidth="1"/>
    <col min="6151" max="6151" width="22.6640625" customWidth="1"/>
    <col min="6401" max="6401" width="8.109375" customWidth="1"/>
    <col min="6402" max="6402" width="85.109375" customWidth="1"/>
    <col min="6403" max="6403" width="28.109375" customWidth="1"/>
    <col min="6404" max="6404" width="31.109375" customWidth="1"/>
    <col min="6405" max="6405" width="17.44140625" customWidth="1"/>
    <col min="6406" max="6406" width="20.5546875" customWidth="1"/>
    <col min="6407" max="6407" width="22.6640625" customWidth="1"/>
    <col min="6657" max="6657" width="8.109375" customWidth="1"/>
    <col min="6658" max="6658" width="85.109375" customWidth="1"/>
    <col min="6659" max="6659" width="28.109375" customWidth="1"/>
    <col min="6660" max="6660" width="31.109375" customWidth="1"/>
    <col min="6661" max="6661" width="17.44140625" customWidth="1"/>
    <col min="6662" max="6662" width="20.5546875" customWidth="1"/>
    <col min="6663" max="6663" width="22.6640625" customWidth="1"/>
    <col min="6913" max="6913" width="8.109375" customWidth="1"/>
    <col min="6914" max="6914" width="85.109375" customWidth="1"/>
    <col min="6915" max="6915" width="28.109375" customWidth="1"/>
    <col min="6916" max="6916" width="31.109375" customWidth="1"/>
    <col min="6917" max="6917" width="17.44140625" customWidth="1"/>
    <col min="6918" max="6918" width="20.5546875" customWidth="1"/>
    <col min="6919" max="6919" width="22.6640625" customWidth="1"/>
    <col min="7169" max="7169" width="8.109375" customWidth="1"/>
    <col min="7170" max="7170" width="85.109375" customWidth="1"/>
    <col min="7171" max="7171" width="28.109375" customWidth="1"/>
    <col min="7172" max="7172" width="31.109375" customWidth="1"/>
    <col min="7173" max="7173" width="17.44140625" customWidth="1"/>
    <col min="7174" max="7174" width="20.5546875" customWidth="1"/>
    <col min="7175" max="7175" width="22.6640625" customWidth="1"/>
    <col min="7425" max="7425" width="8.109375" customWidth="1"/>
    <col min="7426" max="7426" width="85.109375" customWidth="1"/>
    <col min="7427" max="7427" width="28.109375" customWidth="1"/>
    <col min="7428" max="7428" width="31.109375" customWidth="1"/>
    <col min="7429" max="7429" width="17.44140625" customWidth="1"/>
    <col min="7430" max="7430" width="20.5546875" customWidth="1"/>
    <col min="7431" max="7431" width="22.6640625" customWidth="1"/>
    <col min="7681" max="7681" width="8.109375" customWidth="1"/>
    <col min="7682" max="7682" width="85.109375" customWidth="1"/>
    <col min="7683" max="7683" width="28.109375" customWidth="1"/>
    <col min="7684" max="7684" width="31.109375" customWidth="1"/>
    <col min="7685" max="7685" width="17.44140625" customWidth="1"/>
    <col min="7686" max="7686" width="20.5546875" customWidth="1"/>
    <col min="7687" max="7687" width="22.6640625" customWidth="1"/>
    <col min="7937" max="7937" width="8.109375" customWidth="1"/>
    <col min="7938" max="7938" width="85.109375" customWidth="1"/>
    <col min="7939" max="7939" width="28.109375" customWidth="1"/>
    <col min="7940" max="7940" width="31.109375" customWidth="1"/>
    <col min="7941" max="7941" width="17.44140625" customWidth="1"/>
    <col min="7942" max="7942" width="20.5546875" customWidth="1"/>
    <col min="7943" max="7943" width="22.6640625" customWidth="1"/>
    <col min="8193" max="8193" width="8.109375" customWidth="1"/>
    <col min="8194" max="8194" width="85.109375" customWidth="1"/>
    <col min="8195" max="8195" width="28.109375" customWidth="1"/>
    <col min="8196" max="8196" width="31.109375" customWidth="1"/>
    <col min="8197" max="8197" width="17.44140625" customWidth="1"/>
    <col min="8198" max="8198" width="20.5546875" customWidth="1"/>
    <col min="8199" max="8199" width="22.6640625" customWidth="1"/>
    <col min="8449" max="8449" width="8.109375" customWidth="1"/>
    <col min="8450" max="8450" width="85.109375" customWidth="1"/>
    <col min="8451" max="8451" width="28.109375" customWidth="1"/>
    <col min="8452" max="8452" width="31.109375" customWidth="1"/>
    <col min="8453" max="8453" width="17.44140625" customWidth="1"/>
    <col min="8454" max="8454" width="20.5546875" customWidth="1"/>
    <col min="8455" max="8455" width="22.6640625" customWidth="1"/>
    <col min="8705" max="8705" width="8.109375" customWidth="1"/>
    <col min="8706" max="8706" width="85.109375" customWidth="1"/>
    <col min="8707" max="8707" width="28.109375" customWidth="1"/>
    <col min="8708" max="8708" width="31.109375" customWidth="1"/>
    <col min="8709" max="8709" width="17.44140625" customWidth="1"/>
    <col min="8710" max="8710" width="20.5546875" customWidth="1"/>
    <col min="8711" max="8711" width="22.6640625" customWidth="1"/>
    <col min="8961" max="8961" width="8.109375" customWidth="1"/>
    <col min="8962" max="8962" width="85.109375" customWidth="1"/>
    <col min="8963" max="8963" width="28.109375" customWidth="1"/>
    <col min="8964" max="8964" width="31.109375" customWidth="1"/>
    <col min="8965" max="8965" width="17.44140625" customWidth="1"/>
    <col min="8966" max="8966" width="20.5546875" customWidth="1"/>
    <col min="8967" max="8967" width="22.6640625" customWidth="1"/>
    <col min="9217" max="9217" width="8.109375" customWidth="1"/>
    <col min="9218" max="9218" width="85.109375" customWidth="1"/>
    <col min="9219" max="9219" width="28.109375" customWidth="1"/>
    <col min="9220" max="9220" width="31.109375" customWidth="1"/>
    <col min="9221" max="9221" width="17.44140625" customWidth="1"/>
    <col min="9222" max="9222" width="20.5546875" customWidth="1"/>
    <col min="9223" max="9223" width="22.6640625" customWidth="1"/>
    <col min="9473" max="9473" width="8.109375" customWidth="1"/>
    <col min="9474" max="9474" width="85.109375" customWidth="1"/>
    <col min="9475" max="9475" width="28.109375" customWidth="1"/>
    <col min="9476" max="9476" width="31.109375" customWidth="1"/>
    <col min="9477" max="9477" width="17.44140625" customWidth="1"/>
    <col min="9478" max="9478" width="20.5546875" customWidth="1"/>
    <col min="9479" max="9479" width="22.6640625" customWidth="1"/>
    <col min="9729" max="9729" width="8.109375" customWidth="1"/>
    <col min="9730" max="9730" width="85.109375" customWidth="1"/>
    <col min="9731" max="9731" width="28.109375" customWidth="1"/>
    <col min="9732" max="9732" width="31.109375" customWidth="1"/>
    <col min="9733" max="9733" width="17.44140625" customWidth="1"/>
    <col min="9734" max="9734" width="20.5546875" customWidth="1"/>
    <col min="9735" max="9735" width="22.6640625" customWidth="1"/>
    <col min="9985" max="9985" width="8.109375" customWidth="1"/>
    <col min="9986" max="9986" width="85.109375" customWidth="1"/>
    <col min="9987" max="9987" width="28.109375" customWidth="1"/>
    <col min="9988" max="9988" width="31.109375" customWidth="1"/>
    <col min="9989" max="9989" width="17.44140625" customWidth="1"/>
    <col min="9990" max="9990" width="20.5546875" customWidth="1"/>
    <col min="9991" max="9991" width="22.6640625" customWidth="1"/>
    <col min="10241" max="10241" width="8.109375" customWidth="1"/>
    <col min="10242" max="10242" width="85.109375" customWidth="1"/>
    <col min="10243" max="10243" width="28.109375" customWidth="1"/>
    <col min="10244" max="10244" width="31.109375" customWidth="1"/>
    <col min="10245" max="10245" width="17.44140625" customWidth="1"/>
    <col min="10246" max="10246" width="20.5546875" customWidth="1"/>
    <col min="10247" max="10247" width="22.6640625" customWidth="1"/>
    <col min="10497" max="10497" width="8.109375" customWidth="1"/>
    <col min="10498" max="10498" width="85.109375" customWidth="1"/>
    <col min="10499" max="10499" width="28.109375" customWidth="1"/>
    <col min="10500" max="10500" width="31.109375" customWidth="1"/>
    <col min="10501" max="10501" width="17.44140625" customWidth="1"/>
    <col min="10502" max="10502" width="20.5546875" customWidth="1"/>
    <col min="10503" max="10503" width="22.6640625" customWidth="1"/>
    <col min="10753" max="10753" width="8.109375" customWidth="1"/>
    <col min="10754" max="10754" width="85.109375" customWidth="1"/>
    <col min="10755" max="10755" width="28.109375" customWidth="1"/>
    <col min="10756" max="10756" width="31.109375" customWidth="1"/>
    <col min="10757" max="10757" width="17.44140625" customWidth="1"/>
    <col min="10758" max="10758" width="20.5546875" customWidth="1"/>
    <col min="10759" max="10759" width="22.6640625" customWidth="1"/>
    <col min="11009" max="11009" width="8.109375" customWidth="1"/>
    <col min="11010" max="11010" width="85.109375" customWidth="1"/>
    <col min="11011" max="11011" width="28.109375" customWidth="1"/>
    <col min="11012" max="11012" width="31.109375" customWidth="1"/>
    <col min="11013" max="11013" width="17.44140625" customWidth="1"/>
    <col min="11014" max="11014" width="20.5546875" customWidth="1"/>
    <col min="11015" max="11015" width="22.6640625" customWidth="1"/>
    <col min="11265" max="11265" width="8.109375" customWidth="1"/>
    <col min="11266" max="11266" width="85.109375" customWidth="1"/>
    <col min="11267" max="11267" width="28.109375" customWidth="1"/>
    <col min="11268" max="11268" width="31.109375" customWidth="1"/>
    <col min="11269" max="11269" width="17.44140625" customWidth="1"/>
    <col min="11270" max="11270" width="20.5546875" customWidth="1"/>
    <col min="11271" max="11271" width="22.6640625" customWidth="1"/>
    <col min="11521" max="11521" width="8.109375" customWidth="1"/>
    <col min="11522" max="11522" width="85.109375" customWidth="1"/>
    <col min="11523" max="11523" width="28.109375" customWidth="1"/>
    <col min="11524" max="11524" width="31.109375" customWidth="1"/>
    <col min="11525" max="11525" width="17.44140625" customWidth="1"/>
    <col min="11526" max="11526" width="20.5546875" customWidth="1"/>
    <col min="11527" max="11527" width="22.6640625" customWidth="1"/>
    <col min="11777" max="11777" width="8.109375" customWidth="1"/>
    <col min="11778" max="11778" width="85.109375" customWidth="1"/>
    <col min="11779" max="11779" width="28.109375" customWidth="1"/>
    <col min="11780" max="11780" width="31.109375" customWidth="1"/>
    <col min="11781" max="11781" width="17.44140625" customWidth="1"/>
    <col min="11782" max="11782" width="20.5546875" customWidth="1"/>
    <col min="11783" max="11783" width="22.6640625" customWidth="1"/>
    <col min="12033" max="12033" width="8.109375" customWidth="1"/>
    <col min="12034" max="12034" width="85.109375" customWidth="1"/>
    <col min="12035" max="12035" width="28.109375" customWidth="1"/>
    <col min="12036" max="12036" width="31.109375" customWidth="1"/>
    <col min="12037" max="12037" width="17.44140625" customWidth="1"/>
    <col min="12038" max="12038" width="20.5546875" customWidth="1"/>
    <col min="12039" max="12039" width="22.6640625" customWidth="1"/>
    <col min="12289" max="12289" width="8.109375" customWidth="1"/>
    <col min="12290" max="12290" width="85.109375" customWidth="1"/>
    <col min="12291" max="12291" width="28.109375" customWidth="1"/>
    <col min="12292" max="12292" width="31.109375" customWidth="1"/>
    <col min="12293" max="12293" width="17.44140625" customWidth="1"/>
    <col min="12294" max="12294" width="20.5546875" customWidth="1"/>
    <col min="12295" max="12295" width="22.6640625" customWidth="1"/>
    <col min="12545" max="12545" width="8.109375" customWidth="1"/>
    <col min="12546" max="12546" width="85.109375" customWidth="1"/>
    <col min="12547" max="12547" width="28.109375" customWidth="1"/>
    <col min="12548" max="12548" width="31.109375" customWidth="1"/>
    <col min="12549" max="12549" width="17.44140625" customWidth="1"/>
    <col min="12550" max="12550" width="20.5546875" customWidth="1"/>
    <col min="12551" max="12551" width="22.6640625" customWidth="1"/>
    <col min="12801" max="12801" width="8.109375" customWidth="1"/>
    <col min="12802" max="12802" width="85.109375" customWidth="1"/>
    <col min="12803" max="12803" width="28.109375" customWidth="1"/>
    <col min="12804" max="12804" width="31.109375" customWidth="1"/>
    <col min="12805" max="12805" width="17.44140625" customWidth="1"/>
    <col min="12806" max="12806" width="20.5546875" customWidth="1"/>
    <col min="12807" max="12807" width="22.6640625" customWidth="1"/>
    <col min="13057" max="13057" width="8.109375" customWidth="1"/>
    <col min="13058" max="13058" width="85.109375" customWidth="1"/>
    <col min="13059" max="13059" width="28.109375" customWidth="1"/>
    <col min="13060" max="13060" width="31.109375" customWidth="1"/>
    <col min="13061" max="13061" width="17.44140625" customWidth="1"/>
    <col min="13062" max="13062" width="20.5546875" customWidth="1"/>
    <col min="13063" max="13063" width="22.6640625" customWidth="1"/>
    <col min="13313" max="13313" width="8.109375" customWidth="1"/>
    <col min="13314" max="13314" width="85.109375" customWidth="1"/>
    <col min="13315" max="13315" width="28.109375" customWidth="1"/>
    <col min="13316" max="13316" width="31.109375" customWidth="1"/>
    <col min="13317" max="13317" width="17.44140625" customWidth="1"/>
    <col min="13318" max="13318" width="20.5546875" customWidth="1"/>
    <col min="13319" max="13319" width="22.6640625" customWidth="1"/>
    <col min="13569" max="13569" width="8.109375" customWidth="1"/>
    <col min="13570" max="13570" width="85.109375" customWidth="1"/>
    <col min="13571" max="13571" width="28.109375" customWidth="1"/>
    <col min="13572" max="13572" width="31.109375" customWidth="1"/>
    <col min="13573" max="13573" width="17.44140625" customWidth="1"/>
    <col min="13574" max="13574" width="20.5546875" customWidth="1"/>
    <col min="13575" max="13575" width="22.6640625" customWidth="1"/>
    <col min="13825" max="13825" width="8.109375" customWidth="1"/>
    <col min="13826" max="13826" width="85.109375" customWidth="1"/>
    <col min="13827" max="13827" width="28.109375" customWidth="1"/>
    <col min="13828" max="13828" width="31.109375" customWidth="1"/>
    <col min="13829" max="13829" width="17.44140625" customWidth="1"/>
    <col min="13830" max="13830" width="20.5546875" customWidth="1"/>
    <col min="13831" max="13831" width="22.6640625" customWidth="1"/>
    <col min="14081" max="14081" width="8.109375" customWidth="1"/>
    <col min="14082" max="14082" width="85.109375" customWidth="1"/>
    <col min="14083" max="14083" width="28.109375" customWidth="1"/>
    <col min="14084" max="14084" width="31.109375" customWidth="1"/>
    <col min="14085" max="14085" width="17.44140625" customWidth="1"/>
    <col min="14086" max="14086" width="20.5546875" customWidth="1"/>
    <col min="14087" max="14087" width="22.6640625" customWidth="1"/>
    <col min="14337" max="14337" width="8.109375" customWidth="1"/>
    <col min="14338" max="14338" width="85.109375" customWidth="1"/>
    <col min="14339" max="14339" width="28.109375" customWidth="1"/>
    <col min="14340" max="14340" width="31.109375" customWidth="1"/>
    <col min="14341" max="14341" width="17.44140625" customWidth="1"/>
    <col min="14342" max="14342" width="20.5546875" customWidth="1"/>
    <col min="14343" max="14343" width="22.6640625" customWidth="1"/>
    <col min="14593" max="14593" width="8.109375" customWidth="1"/>
    <col min="14594" max="14594" width="85.109375" customWidth="1"/>
    <col min="14595" max="14595" width="28.109375" customWidth="1"/>
    <col min="14596" max="14596" width="31.109375" customWidth="1"/>
    <col min="14597" max="14597" width="17.44140625" customWidth="1"/>
    <col min="14598" max="14598" width="20.5546875" customWidth="1"/>
    <col min="14599" max="14599" width="22.6640625" customWidth="1"/>
    <col min="14849" max="14849" width="8.109375" customWidth="1"/>
    <col min="14850" max="14850" width="85.109375" customWidth="1"/>
    <col min="14851" max="14851" width="28.109375" customWidth="1"/>
    <col min="14852" max="14852" width="31.109375" customWidth="1"/>
    <col min="14853" max="14853" width="17.44140625" customWidth="1"/>
    <col min="14854" max="14854" width="20.5546875" customWidth="1"/>
    <col min="14855" max="14855" width="22.6640625" customWidth="1"/>
    <col min="15105" max="15105" width="8.109375" customWidth="1"/>
    <col min="15106" max="15106" width="85.109375" customWidth="1"/>
    <col min="15107" max="15107" width="28.109375" customWidth="1"/>
    <col min="15108" max="15108" width="31.109375" customWidth="1"/>
    <col min="15109" max="15109" width="17.44140625" customWidth="1"/>
    <col min="15110" max="15110" width="20.5546875" customWidth="1"/>
    <col min="15111" max="15111" width="22.6640625" customWidth="1"/>
    <col min="15361" max="15361" width="8.109375" customWidth="1"/>
    <col min="15362" max="15362" width="85.109375" customWidth="1"/>
    <col min="15363" max="15363" width="28.109375" customWidth="1"/>
    <col min="15364" max="15364" width="31.109375" customWidth="1"/>
    <col min="15365" max="15365" width="17.44140625" customWidth="1"/>
    <col min="15366" max="15366" width="20.5546875" customWidth="1"/>
    <col min="15367" max="15367" width="22.6640625" customWidth="1"/>
    <col min="15617" max="15617" width="8.109375" customWidth="1"/>
    <col min="15618" max="15618" width="85.109375" customWidth="1"/>
    <col min="15619" max="15619" width="28.109375" customWidth="1"/>
    <col min="15620" max="15620" width="31.109375" customWidth="1"/>
    <col min="15621" max="15621" width="17.44140625" customWidth="1"/>
    <col min="15622" max="15622" width="20.5546875" customWidth="1"/>
    <col min="15623" max="15623" width="22.6640625" customWidth="1"/>
    <col min="15873" max="15873" width="8.109375" customWidth="1"/>
    <col min="15874" max="15874" width="85.109375" customWidth="1"/>
    <col min="15875" max="15875" width="28.109375" customWidth="1"/>
    <col min="15876" max="15876" width="31.109375" customWidth="1"/>
    <col min="15877" max="15877" width="17.44140625" customWidth="1"/>
    <col min="15878" max="15878" width="20.5546875" customWidth="1"/>
    <col min="15879" max="15879" width="22.6640625" customWidth="1"/>
    <col min="16129" max="16129" width="8.109375" customWidth="1"/>
    <col min="16130" max="16130" width="85.109375" customWidth="1"/>
    <col min="16131" max="16131" width="28.109375" customWidth="1"/>
    <col min="16132" max="16132" width="31.109375" customWidth="1"/>
    <col min="16133" max="16133" width="17.44140625" customWidth="1"/>
    <col min="16134" max="16134" width="20.5546875" customWidth="1"/>
    <col min="16135" max="16135" width="22.6640625" customWidth="1"/>
  </cols>
  <sheetData>
    <row r="1" spans="1:7" x14ac:dyDescent="0.3">
      <c r="D1" t="s">
        <v>438</v>
      </c>
    </row>
    <row r="3" spans="1:7" ht="20.399999999999999" customHeight="1" x14ac:dyDescent="0.3">
      <c r="A3" s="1160" t="s">
        <v>695</v>
      </c>
      <c r="B3" s="1160"/>
      <c r="C3" s="1160"/>
      <c r="D3" s="1160"/>
    </row>
    <row r="4" spans="1:7" ht="27" customHeight="1" x14ac:dyDescent="0.3">
      <c r="A4" t="s">
        <v>1145</v>
      </c>
    </row>
    <row r="5" spans="1:7" ht="19.5" customHeight="1" x14ac:dyDescent="0.3">
      <c r="A5" t="s">
        <v>382</v>
      </c>
    </row>
    <row r="6" spans="1:7" ht="18" customHeight="1" x14ac:dyDescent="0.3">
      <c r="A6" s="918" t="s">
        <v>490</v>
      </c>
    </row>
    <row r="7" spans="1:7" ht="17.25" customHeight="1" x14ac:dyDescent="0.3">
      <c r="A7" t="s">
        <v>281</v>
      </c>
    </row>
    <row r="9" spans="1:7" ht="18.75" customHeight="1" x14ac:dyDescent="0.3">
      <c r="A9" s="1160" t="s">
        <v>282</v>
      </c>
      <c r="B9" s="1160" t="s">
        <v>297</v>
      </c>
      <c r="C9" s="1160" t="s">
        <v>375</v>
      </c>
      <c r="D9" s="1160" t="s">
        <v>376</v>
      </c>
    </row>
    <row r="10" spans="1:7" ht="37.5" customHeight="1" x14ac:dyDescent="0.3">
      <c r="A10" s="1160"/>
      <c r="B10" s="1160"/>
      <c r="C10" s="1160"/>
      <c r="D10" s="1160"/>
    </row>
    <row r="11" spans="1:7" x14ac:dyDescent="0.3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303</v>
      </c>
    </row>
    <row r="12" spans="1:7" x14ac:dyDescent="0.3">
      <c r="A12">
        <v>1</v>
      </c>
      <c r="G12">
        <f>D12-F12</f>
        <v>0</v>
      </c>
    </row>
    <row r="13" spans="1:7" x14ac:dyDescent="0.3">
      <c r="G13">
        <f t="shared" ref="G13:G27" si="0">D13-F13</f>
        <v>0</v>
      </c>
    </row>
    <row r="14" spans="1:7" x14ac:dyDescent="0.3">
      <c r="G14">
        <f t="shared" si="0"/>
        <v>0</v>
      </c>
    </row>
    <row r="15" spans="1:7" x14ac:dyDescent="0.3">
      <c r="G15">
        <f t="shared" si="0"/>
        <v>0</v>
      </c>
    </row>
    <row r="16" spans="1:7" x14ac:dyDescent="0.3">
      <c r="G16">
        <f t="shared" si="0"/>
        <v>0</v>
      </c>
    </row>
    <row r="17" spans="1:7" x14ac:dyDescent="0.3">
      <c r="G17">
        <f t="shared" si="0"/>
        <v>0</v>
      </c>
    </row>
    <row r="18" spans="1:7" x14ac:dyDescent="0.3">
      <c r="G18">
        <f t="shared" si="0"/>
        <v>0</v>
      </c>
    </row>
    <row r="19" spans="1:7" x14ac:dyDescent="0.3">
      <c r="G19">
        <f t="shared" si="0"/>
        <v>0</v>
      </c>
    </row>
    <row r="20" spans="1:7" x14ac:dyDescent="0.3">
      <c r="G20">
        <f t="shared" si="0"/>
        <v>0</v>
      </c>
    </row>
    <row r="21" spans="1:7" x14ac:dyDescent="0.3">
      <c r="G21">
        <f t="shared" si="0"/>
        <v>0</v>
      </c>
    </row>
    <row r="22" spans="1:7" x14ac:dyDescent="0.3">
      <c r="G22">
        <f t="shared" si="0"/>
        <v>0</v>
      </c>
    </row>
    <row r="23" spans="1:7" x14ac:dyDescent="0.3">
      <c r="G23">
        <f t="shared" si="0"/>
        <v>0</v>
      </c>
    </row>
    <row r="24" spans="1:7" x14ac:dyDescent="0.3">
      <c r="G24">
        <f t="shared" si="0"/>
        <v>0</v>
      </c>
    </row>
    <row r="25" spans="1:7" x14ac:dyDescent="0.3">
      <c r="G25">
        <f t="shared" si="0"/>
        <v>0</v>
      </c>
    </row>
    <row r="26" spans="1:7" x14ac:dyDescent="0.3">
      <c r="G26">
        <f t="shared" si="0"/>
        <v>0</v>
      </c>
    </row>
    <row r="27" spans="1:7" x14ac:dyDescent="0.3">
      <c r="G27">
        <f t="shared" si="0"/>
        <v>0</v>
      </c>
    </row>
    <row r="29" spans="1:7" ht="21" customHeight="1" x14ac:dyDescent="0.3">
      <c r="B29" t="s">
        <v>295</v>
      </c>
      <c r="C29" t="s">
        <v>305</v>
      </c>
      <c r="D29">
        <f>SUM(D12:D28)</f>
        <v>0</v>
      </c>
      <c r="E29" t="s">
        <v>365</v>
      </c>
      <c r="F29">
        <f>SUM(F12)</f>
        <v>0</v>
      </c>
      <c r="G29">
        <f>SUM(G12)</f>
        <v>0</v>
      </c>
    </row>
    <row r="30" spans="1:7" ht="21" customHeight="1" x14ac:dyDescent="0.3"/>
    <row r="31" spans="1:7" ht="18" customHeight="1" x14ac:dyDescent="0.3">
      <c r="A31" t="s">
        <v>671</v>
      </c>
      <c r="D31" t="s">
        <v>1143</v>
      </c>
    </row>
    <row r="32" spans="1:7" x14ac:dyDescent="0.3">
      <c r="C32" t="s">
        <v>131</v>
      </c>
      <c r="D32" t="s">
        <v>132</v>
      </c>
    </row>
    <row r="34" spans="1:4" x14ac:dyDescent="0.3">
      <c r="A34" t="s">
        <v>133</v>
      </c>
      <c r="D34" t="s">
        <v>1144</v>
      </c>
    </row>
    <row r="35" spans="1:4" x14ac:dyDescent="0.3">
      <c r="C35" t="s">
        <v>131</v>
      </c>
      <c r="D35" t="s">
        <v>132</v>
      </c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9">
    <tabColor rgb="FF99CC00"/>
    <pageSetUpPr fitToPage="1"/>
  </sheetPr>
  <dimension ref="A1:I89"/>
  <sheetViews>
    <sheetView view="pageBreakPreview" zoomScale="80" zoomScaleSheetLayoutView="80" workbookViewId="0"/>
  </sheetViews>
  <sheetFormatPr defaultRowHeight="14.4" x14ac:dyDescent="0.3"/>
  <cols>
    <col min="1" max="1" width="8" customWidth="1"/>
    <col min="2" max="2" width="118.109375" customWidth="1"/>
    <col min="3" max="4" width="24.33203125" customWidth="1"/>
    <col min="5" max="5" width="19.33203125" customWidth="1"/>
    <col min="6" max="6" width="21.109375" customWidth="1"/>
    <col min="7" max="7" width="26.88671875" customWidth="1"/>
    <col min="8" max="9" width="23.109375" customWidth="1"/>
    <col min="11" max="11" width="12.5546875" bestFit="1" customWidth="1"/>
    <col min="257" max="257" width="8" customWidth="1"/>
    <col min="258" max="258" width="118.109375" customWidth="1"/>
    <col min="259" max="259" width="21.44140625" customWidth="1"/>
    <col min="260" max="260" width="24" customWidth="1"/>
    <col min="261" max="261" width="29" customWidth="1"/>
    <col min="262" max="262" width="34" customWidth="1"/>
    <col min="263" max="264" width="21.33203125" customWidth="1"/>
    <col min="265" max="265" width="14.5546875" customWidth="1"/>
    <col min="267" max="267" width="12.5546875" bestFit="1" customWidth="1"/>
    <col min="513" max="513" width="8" customWidth="1"/>
    <col min="514" max="514" width="118.109375" customWidth="1"/>
    <col min="515" max="515" width="21.44140625" customWidth="1"/>
    <col min="516" max="516" width="24" customWidth="1"/>
    <col min="517" max="517" width="29" customWidth="1"/>
    <col min="518" max="518" width="34" customWidth="1"/>
    <col min="519" max="520" width="21.33203125" customWidth="1"/>
    <col min="521" max="521" width="14.5546875" customWidth="1"/>
    <col min="523" max="523" width="12.5546875" bestFit="1" customWidth="1"/>
    <col min="769" max="769" width="8" customWidth="1"/>
    <col min="770" max="770" width="118.109375" customWidth="1"/>
    <col min="771" max="771" width="21.44140625" customWidth="1"/>
    <col min="772" max="772" width="24" customWidth="1"/>
    <col min="773" max="773" width="29" customWidth="1"/>
    <col min="774" max="774" width="34" customWidth="1"/>
    <col min="775" max="776" width="21.33203125" customWidth="1"/>
    <col min="777" max="777" width="14.5546875" customWidth="1"/>
    <col min="779" max="779" width="12.5546875" bestFit="1" customWidth="1"/>
    <col min="1025" max="1025" width="8" customWidth="1"/>
    <col min="1026" max="1026" width="118.109375" customWidth="1"/>
    <col min="1027" max="1027" width="21.44140625" customWidth="1"/>
    <col min="1028" max="1028" width="24" customWidth="1"/>
    <col min="1029" max="1029" width="29" customWidth="1"/>
    <col min="1030" max="1030" width="34" customWidth="1"/>
    <col min="1031" max="1032" width="21.33203125" customWidth="1"/>
    <col min="1033" max="1033" width="14.5546875" customWidth="1"/>
    <col min="1035" max="1035" width="12.5546875" bestFit="1" customWidth="1"/>
    <col min="1281" max="1281" width="8" customWidth="1"/>
    <col min="1282" max="1282" width="118.109375" customWidth="1"/>
    <col min="1283" max="1283" width="21.44140625" customWidth="1"/>
    <col min="1284" max="1284" width="24" customWidth="1"/>
    <col min="1285" max="1285" width="29" customWidth="1"/>
    <col min="1286" max="1286" width="34" customWidth="1"/>
    <col min="1287" max="1288" width="21.33203125" customWidth="1"/>
    <col min="1289" max="1289" width="14.5546875" customWidth="1"/>
    <col min="1291" max="1291" width="12.5546875" bestFit="1" customWidth="1"/>
    <col min="1537" max="1537" width="8" customWidth="1"/>
    <col min="1538" max="1538" width="118.109375" customWidth="1"/>
    <col min="1539" max="1539" width="21.44140625" customWidth="1"/>
    <col min="1540" max="1540" width="24" customWidth="1"/>
    <col min="1541" max="1541" width="29" customWidth="1"/>
    <col min="1542" max="1542" width="34" customWidth="1"/>
    <col min="1543" max="1544" width="21.33203125" customWidth="1"/>
    <col min="1545" max="1545" width="14.5546875" customWidth="1"/>
    <col min="1547" max="1547" width="12.5546875" bestFit="1" customWidth="1"/>
    <col min="1793" max="1793" width="8" customWidth="1"/>
    <col min="1794" max="1794" width="118.109375" customWidth="1"/>
    <col min="1795" max="1795" width="21.44140625" customWidth="1"/>
    <col min="1796" max="1796" width="24" customWidth="1"/>
    <col min="1797" max="1797" width="29" customWidth="1"/>
    <col min="1798" max="1798" width="34" customWidth="1"/>
    <col min="1799" max="1800" width="21.33203125" customWidth="1"/>
    <col min="1801" max="1801" width="14.5546875" customWidth="1"/>
    <col min="1803" max="1803" width="12.5546875" bestFit="1" customWidth="1"/>
    <col min="2049" max="2049" width="8" customWidth="1"/>
    <col min="2050" max="2050" width="118.109375" customWidth="1"/>
    <col min="2051" max="2051" width="21.44140625" customWidth="1"/>
    <col min="2052" max="2052" width="24" customWidth="1"/>
    <col min="2053" max="2053" width="29" customWidth="1"/>
    <col min="2054" max="2054" width="34" customWidth="1"/>
    <col min="2055" max="2056" width="21.33203125" customWidth="1"/>
    <col min="2057" max="2057" width="14.5546875" customWidth="1"/>
    <col min="2059" max="2059" width="12.5546875" bestFit="1" customWidth="1"/>
    <col min="2305" max="2305" width="8" customWidth="1"/>
    <col min="2306" max="2306" width="118.109375" customWidth="1"/>
    <col min="2307" max="2307" width="21.44140625" customWidth="1"/>
    <col min="2308" max="2308" width="24" customWidth="1"/>
    <col min="2309" max="2309" width="29" customWidth="1"/>
    <col min="2310" max="2310" width="34" customWidth="1"/>
    <col min="2311" max="2312" width="21.33203125" customWidth="1"/>
    <col min="2313" max="2313" width="14.5546875" customWidth="1"/>
    <col min="2315" max="2315" width="12.5546875" bestFit="1" customWidth="1"/>
    <col min="2561" max="2561" width="8" customWidth="1"/>
    <col min="2562" max="2562" width="118.109375" customWidth="1"/>
    <col min="2563" max="2563" width="21.44140625" customWidth="1"/>
    <col min="2564" max="2564" width="24" customWidth="1"/>
    <col min="2565" max="2565" width="29" customWidth="1"/>
    <col min="2566" max="2566" width="34" customWidth="1"/>
    <col min="2567" max="2568" width="21.33203125" customWidth="1"/>
    <col min="2569" max="2569" width="14.5546875" customWidth="1"/>
    <col min="2571" max="2571" width="12.5546875" bestFit="1" customWidth="1"/>
    <col min="2817" max="2817" width="8" customWidth="1"/>
    <col min="2818" max="2818" width="118.109375" customWidth="1"/>
    <col min="2819" max="2819" width="21.44140625" customWidth="1"/>
    <col min="2820" max="2820" width="24" customWidth="1"/>
    <col min="2821" max="2821" width="29" customWidth="1"/>
    <col min="2822" max="2822" width="34" customWidth="1"/>
    <col min="2823" max="2824" width="21.33203125" customWidth="1"/>
    <col min="2825" max="2825" width="14.5546875" customWidth="1"/>
    <col min="2827" max="2827" width="12.5546875" bestFit="1" customWidth="1"/>
    <col min="3073" max="3073" width="8" customWidth="1"/>
    <col min="3074" max="3074" width="118.109375" customWidth="1"/>
    <col min="3075" max="3075" width="21.44140625" customWidth="1"/>
    <col min="3076" max="3076" width="24" customWidth="1"/>
    <col min="3077" max="3077" width="29" customWidth="1"/>
    <col min="3078" max="3078" width="34" customWidth="1"/>
    <col min="3079" max="3080" width="21.33203125" customWidth="1"/>
    <col min="3081" max="3081" width="14.5546875" customWidth="1"/>
    <col min="3083" max="3083" width="12.5546875" bestFit="1" customWidth="1"/>
    <col min="3329" max="3329" width="8" customWidth="1"/>
    <col min="3330" max="3330" width="118.109375" customWidth="1"/>
    <col min="3331" max="3331" width="21.44140625" customWidth="1"/>
    <col min="3332" max="3332" width="24" customWidth="1"/>
    <col min="3333" max="3333" width="29" customWidth="1"/>
    <col min="3334" max="3334" width="34" customWidth="1"/>
    <col min="3335" max="3336" width="21.33203125" customWidth="1"/>
    <col min="3337" max="3337" width="14.5546875" customWidth="1"/>
    <col min="3339" max="3339" width="12.5546875" bestFit="1" customWidth="1"/>
    <col min="3585" max="3585" width="8" customWidth="1"/>
    <col min="3586" max="3586" width="118.109375" customWidth="1"/>
    <col min="3587" max="3587" width="21.44140625" customWidth="1"/>
    <col min="3588" max="3588" width="24" customWidth="1"/>
    <col min="3589" max="3589" width="29" customWidth="1"/>
    <col min="3590" max="3590" width="34" customWidth="1"/>
    <col min="3591" max="3592" width="21.33203125" customWidth="1"/>
    <col min="3593" max="3593" width="14.5546875" customWidth="1"/>
    <col min="3595" max="3595" width="12.5546875" bestFit="1" customWidth="1"/>
    <col min="3841" max="3841" width="8" customWidth="1"/>
    <col min="3842" max="3842" width="118.109375" customWidth="1"/>
    <col min="3843" max="3843" width="21.44140625" customWidth="1"/>
    <col min="3844" max="3844" width="24" customWidth="1"/>
    <col min="3845" max="3845" width="29" customWidth="1"/>
    <col min="3846" max="3846" width="34" customWidth="1"/>
    <col min="3847" max="3848" width="21.33203125" customWidth="1"/>
    <col min="3849" max="3849" width="14.5546875" customWidth="1"/>
    <col min="3851" max="3851" width="12.5546875" bestFit="1" customWidth="1"/>
    <col min="4097" max="4097" width="8" customWidth="1"/>
    <col min="4098" max="4098" width="118.109375" customWidth="1"/>
    <col min="4099" max="4099" width="21.44140625" customWidth="1"/>
    <col min="4100" max="4100" width="24" customWidth="1"/>
    <col min="4101" max="4101" width="29" customWidth="1"/>
    <col min="4102" max="4102" width="34" customWidth="1"/>
    <col min="4103" max="4104" width="21.33203125" customWidth="1"/>
    <col min="4105" max="4105" width="14.5546875" customWidth="1"/>
    <col min="4107" max="4107" width="12.5546875" bestFit="1" customWidth="1"/>
    <col min="4353" max="4353" width="8" customWidth="1"/>
    <col min="4354" max="4354" width="118.109375" customWidth="1"/>
    <col min="4355" max="4355" width="21.44140625" customWidth="1"/>
    <col min="4356" max="4356" width="24" customWidth="1"/>
    <col min="4357" max="4357" width="29" customWidth="1"/>
    <col min="4358" max="4358" width="34" customWidth="1"/>
    <col min="4359" max="4360" width="21.33203125" customWidth="1"/>
    <col min="4361" max="4361" width="14.5546875" customWidth="1"/>
    <col min="4363" max="4363" width="12.5546875" bestFit="1" customWidth="1"/>
    <col min="4609" max="4609" width="8" customWidth="1"/>
    <col min="4610" max="4610" width="118.109375" customWidth="1"/>
    <col min="4611" max="4611" width="21.44140625" customWidth="1"/>
    <col min="4612" max="4612" width="24" customWidth="1"/>
    <col min="4613" max="4613" width="29" customWidth="1"/>
    <col min="4614" max="4614" width="34" customWidth="1"/>
    <col min="4615" max="4616" width="21.33203125" customWidth="1"/>
    <col min="4617" max="4617" width="14.5546875" customWidth="1"/>
    <col min="4619" max="4619" width="12.5546875" bestFit="1" customWidth="1"/>
    <col min="4865" max="4865" width="8" customWidth="1"/>
    <col min="4866" max="4866" width="118.109375" customWidth="1"/>
    <col min="4867" max="4867" width="21.44140625" customWidth="1"/>
    <col min="4868" max="4868" width="24" customWidth="1"/>
    <col min="4869" max="4869" width="29" customWidth="1"/>
    <col min="4870" max="4870" width="34" customWidth="1"/>
    <col min="4871" max="4872" width="21.33203125" customWidth="1"/>
    <col min="4873" max="4873" width="14.5546875" customWidth="1"/>
    <col min="4875" max="4875" width="12.5546875" bestFit="1" customWidth="1"/>
    <col min="5121" max="5121" width="8" customWidth="1"/>
    <col min="5122" max="5122" width="118.109375" customWidth="1"/>
    <col min="5123" max="5123" width="21.44140625" customWidth="1"/>
    <col min="5124" max="5124" width="24" customWidth="1"/>
    <col min="5125" max="5125" width="29" customWidth="1"/>
    <col min="5126" max="5126" width="34" customWidth="1"/>
    <col min="5127" max="5128" width="21.33203125" customWidth="1"/>
    <col min="5129" max="5129" width="14.5546875" customWidth="1"/>
    <col min="5131" max="5131" width="12.5546875" bestFit="1" customWidth="1"/>
    <col min="5377" max="5377" width="8" customWidth="1"/>
    <col min="5378" max="5378" width="118.109375" customWidth="1"/>
    <col min="5379" max="5379" width="21.44140625" customWidth="1"/>
    <col min="5380" max="5380" width="24" customWidth="1"/>
    <col min="5381" max="5381" width="29" customWidth="1"/>
    <col min="5382" max="5382" width="34" customWidth="1"/>
    <col min="5383" max="5384" width="21.33203125" customWidth="1"/>
    <col min="5385" max="5385" width="14.5546875" customWidth="1"/>
    <col min="5387" max="5387" width="12.5546875" bestFit="1" customWidth="1"/>
    <col min="5633" max="5633" width="8" customWidth="1"/>
    <col min="5634" max="5634" width="118.109375" customWidth="1"/>
    <col min="5635" max="5635" width="21.44140625" customWidth="1"/>
    <col min="5636" max="5636" width="24" customWidth="1"/>
    <col min="5637" max="5637" width="29" customWidth="1"/>
    <col min="5638" max="5638" width="34" customWidth="1"/>
    <col min="5639" max="5640" width="21.33203125" customWidth="1"/>
    <col min="5641" max="5641" width="14.5546875" customWidth="1"/>
    <col min="5643" max="5643" width="12.5546875" bestFit="1" customWidth="1"/>
    <col min="5889" max="5889" width="8" customWidth="1"/>
    <col min="5890" max="5890" width="118.109375" customWidth="1"/>
    <col min="5891" max="5891" width="21.44140625" customWidth="1"/>
    <col min="5892" max="5892" width="24" customWidth="1"/>
    <col min="5893" max="5893" width="29" customWidth="1"/>
    <col min="5894" max="5894" width="34" customWidth="1"/>
    <col min="5895" max="5896" width="21.33203125" customWidth="1"/>
    <col min="5897" max="5897" width="14.5546875" customWidth="1"/>
    <col min="5899" max="5899" width="12.5546875" bestFit="1" customWidth="1"/>
    <col min="6145" max="6145" width="8" customWidth="1"/>
    <col min="6146" max="6146" width="118.109375" customWidth="1"/>
    <col min="6147" max="6147" width="21.44140625" customWidth="1"/>
    <col min="6148" max="6148" width="24" customWidth="1"/>
    <col min="6149" max="6149" width="29" customWidth="1"/>
    <col min="6150" max="6150" width="34" customWidth="1"/>
    <col min="6151" max="6152" width="21.33203125" customWidth="1"/>
    <col min="6153" max="6153" width="14.5546875" customWidth="1"/>
    <col min="6155" max="6155" width="12.5546875" bestFit="1" customWidth="1"/>
    <col min="6401" max="6401" width="8" customWidth="1"/>
    <col min="6402" max="6402" width="118.109375" customWidth="1"/>
    <col min="6403" max="6403" width="21.44140625" customWidth="1"/>
    <col min="6404" max="6404" width="24" customWidth="1"/>
    <col min="6405" max="6405" width="29" customWidth="1"/>
    <col min="6406" max="6406" width="34" customWidth="1"/>
    <col min="6407" max="6408" width="21.33203125" customWidth="1"/>
    <col min="6409" max="6409" width="14.5546875" customWidth="1"/>
    <col min="6411" max="6411" width="12.5546875" bestFit="1" customWidth="1"/>
    <col min="6657" max="6657" width="8" customWidth="1"/>
    <col min="6658" max="6658" width="118.109375" customWidth="1"/>
    <col min="6659" max="6659" width="21.44140625" customWidth="1"/>
    <col min="6660" max="6660" width="24" customWidth="1"/>
    <col min="6661" max="6661" width="29" customWidth="1"/>
    <col min="6662" max="6662" width="34" customWidth="1"/>
    <col min="6663" max="6664" width="21.33203125" customWidth="1"/>
    <col min="6665" max="6665" width="14.5546875" customWidth="1"/>
    <col min="6667" max="6667" width="12.5546875" bestFit="1" customWidth="1"/>
    <col min="6913" max="6913" width="8" customWidth="1"/>
    <col min="6914" max="6914" width="118.109375" customWidth="1"/>
    <col min="6915" max="6915" width="21.44140625" customWidth="1"/>
    <col min="6916" max="6916" width="24" customWidth="1"/>
    <col min="6917" max="6917" width="29" customWidth="1"/>
    <col min="6918" max="6918" width="34" customWidth="1"/>
    <col min="6919" max="6920" width="21.33203125" customWidth="1"/>
    <col min="6921" max="6921" width="14.5546875" customWidth="1"/>
    <col min="6923" max="6923" width="12.5546875" bestFit="1" customWidth="1"/>
    <col min="7169" max="7169" width="8" customWidth="1"/>
    <col min="7170" max="7170" width="118.109375" customWidth="1"/>
    <col min="7171" max="7171" width="21.44140625" customWidth="1"/>
    <col min="7172" max="7172" width="24" customWidth="1"/>
    <col min="7173" max="7173" width="29" customWidth="1"/>
    <col min="7174" max="7174" width="34" customWidth="1"/>
    <col min="7175" max="7176" width="21.33203125" customWidth="1"/>
    <col min="7177" max="7177" width="14.5546875" customWidth="1"/>
    <col min="7179" max="7179" width="12.5546875" bestFit="1" customWidth="1"/>
    <col min="7425" max="7425" width="8" customWidth="1"/>
    <col min="7426" max="7426" width="118.109375" customWidth="1"/>
    <col min="7427" max="7427" width="21.44140625" customWidth="1"/>
    <col min="7428" max="7428" width="24" customWidth="1"/>
    <col min="7429" max="7429" width="29" customWidth="1"/>
    <col min="7430" max="7430" width="34" customWidth="1"/>
    <col min="7431" max="7432" width="21.33203125" customWidth="1"/>
    <col min="7433" max="7433" width="14.5546875" customWidth="1"/>
    <col min="7435" max="7435" width="12.5546875" bestFit="1" customWidth="1"/>
    <col min="7681" max="7681" width="8" customWidth="1"/>
    <col min="7682" max="7682" width="118.109375" customWidth="1"/>
    <col min="7683" max="7683" width="21.44140625" customWidth="1"/>
    <col min="7684" max="7684" width="24" customWidth="1"/>
    <col min="7685" max="7685" width="29" customWidth="1"/>
    <col min="7686" max="7686" width="34" customWidth="1"/>
    <col min="7687" max="7688" width="21.33203125" customWidth="1"/>
    <col min="7689" max="7689" width="14.5546875" customWidth="1"/>
    <col min="7691" max="7691" width="12.5546875" bestFit="1" customWidth="1"/>
    <col min="7937" max="7937" width="8" customWidth="1"/>
    <col min="7938" max="7938" width="118.109375" customWidth="1"/>
    <col min="7939" max="7939" width="21.44140625" customWidth="1"/>
    <col min="7940" max="7940" width="24" customWidth="1"/>
    <col min="7941" max="7941" width="29" customWidth="1"/>
    <col min="7942" max="7942" width="34" customWidth="1"/>
    <col min="7943" max="7944" width="21.33203125" customWidth="1"/>
    <col min="7945" max="7945" width="14.5546875" customWidth="1"/>
    <col min="7947" max="7947" width="12.5546875" bestFit="1" customWidth="1"/>
    <col min="8193" max="8193" width="8" customWidth="1"/>
    <col min="8194" max="8194" width="118.109375" customWidth="1"/>
    <col min="8195" max="8195" width="21.44140625" customWidth="1"/>
    <col min="8196" max="8196" width="24" customWidth="1"/>
    <col min="8197" max="8197" width="29" customWidth="1"/>
    <col min="8198" max="8198" width="34" customWidth="1"/>
    <col min="8199" max="8200" width="21.33203125" customWidth="1"/>
    <col min="8201" max="8201" width="14.5546875" customWidth="1"/>
    <col min="8203" max="8203" width="12.5546875" bestFit="1" customWidth="1"/>
    <col min="8449" max="8449" width="8" customWidth="1"/>
    <col min="8450" max="8450" width="118.109375" customWidth="1"/>
    <col min="8451" max="8451" width="21.44140625" customWidth="1"/>
    <col min="8452" max="8452" width="24" customWidth="1"/>
    <col min="8453" max="8453" width="29" customWidth="1"/>
    <col min="8454" max="8454" width="34" customWidth="1"/>
    <col min="8455" max="8456" width="21.33203125" customWidth="1"/>
    <col min="8457" max="8457" width="14.5546875" customWidth="1"/>
    <col min="8459" max="8459" width="12.5546875" bestFit="1" customWidth="1"/>
    <col min="8705" max="8705" width="8" customWidth="1"/>
    <col min="8706" max="8706" width="118.109375" customWidth="1"/>
    <col min="8707" max="8707" width="21.44140625" customWidth="1"/>
    <col min="8708" max="8708" width="24" customWidth="1"/>
    <col min="8709" max="8709" width="29" customWidth="1"/>
    <col min="8710" max="8710" width="34" customWidth="1"/>
    <col min="8711" max="8712" width="21.33203125" customWidth="1"/>
    <col min="8713" max="8713" width="14.5546875" customWidth="1"/>
    <col min="8715" max="8715" width="12.5546875" bestFit="1" customWidth="1"/>
    <col min="8961" max="8961" width="8" customWidth="1"/>
    <col min="8962" max="8962" width="118.109375" customWidth="1"/>
    <col min="8963" max="8963" width="21.44140625" customWidth="1"/>
    <col min="8964" max="8964" width="24" customWidth="1"/>
    <col min="8965" max="8965" width="29" customWidth="1"/>
    <col min="8966" max="8966" width="34" customWidth="1"/>
    <col min="8967" max="8968" width="21.33203125" customWidth="1"/>
    <col min="8969" max="8969" width="14.5546875" customWidth="1"/>
    <col min="8971" max="8971" width="12.5546875" bestFit="1" customWidth="1"/>
    <col min="9217" max="9217" width="8" customWidth="1"/>
    <col min="9218" max="9218" width="118.109375" customWidth="1"/>
    <col min="9219" max="9219" width="21.44140625" customWidth="1"/>
    <col min="9220" max="9220" width="24" customWidth="1"/>
    <col min="9221" max="9221" width="29" customWidth="1"/>
    <col min="9222" max="9222" width="34" customWidth="1"/>
    <col min="9223" max="9224" width="21.33203125" customWidth="1"/>
    <col min="9225" max="9225" width="14.5546875" customWidth="1"/>
    <col min="9227" max="9227" width="12.5546875" bestFit="1" customWidth="1"/>
    <col min="9473" max="9473" width="8" customWidth="1"/>
    <col min="9474" max="9474" width="118.109375" customWidth="1"/>
    <col min="9475" max="9475" width="21.44140625" customWidth="1"/>
    <col min="9476" max="9476" width="24" customWidth="1"/>
    <col min="9477" max="9477" width="29" customWidth="1"/>
    <col min="9478" max="9478" width="34" customWidth="1"/>
    <col min="9479" max="9480" width="21.33203125" customWidth="1"/>
    <col min="9481" max="9481" width="14.5546875" customWidth="1"/>
    <col min="9483" max="9483" width="12.5546875" bestFit="1" customWidth="1"/>
    <col min="9729" max="9729" width="8" customWidth="1"/>
    <col min="9730" max="9730" width="118.109375" customWidth="1"/>
    <col min="9731" max="9731" width="21.44140625" customWidth="1"/>
    <col min="9732" max="9732" width="24" customWidth="1"/>
    <col min="9733" max="9733" width="29" customWidth="1"/>
    <col min="9734" max="9734" width="34" customWidth="1"/>
    <col min="9735" max="9736" width="21.33203125" customWidth="1"/>
    <col min="9737" max="9737" width="14.5546875" customWidth="1"/>
    <col min="9739" max="9739" width="12.5546875" bestFit="1" customWidth="1"/>
    <col min="9985" max="9985" width="8" customWidth="1"/>
    <col min="9986" max="9986" width="118.109375" customWidth="1"/>
    <col min="9987" max="9987" width="21.44140625" customWidth="1"/>
    <col min="9988" max="9988" width="24" customWidth="1"/>
    <col min="9989" max="9989" width="29" customWidth="1"/>
    <col min="9990" max="9990" width="34" customWidth="1"/>
    <col min="9991" max="9992" width="21.33203125" customWidth="1"/>
    <col min="9993" max="9993" width="14.5546875" customWidth="1"/>
    <col min="9995" max="9995" width="12.5546875" bestFit="1" customWidth="1"/>
    <col min="10241" max="10241" width="8" customWidth="1"/>
    <col min="10242" max="10242" width="118.109375" customWidth="1"/>
    <col min="10243" max="10243" width="21.44140625" customWidth="1"/>
    <col min="10244" max="10244" width="24" customWidth="1"/>
    <col min="10245" max="10245" width="29" customWidth="1"/>
    <col min="10246" max="10246" width="34" customWidth="1"/>
    <col min="10247" max="10248" width="21.33203125" customWidth="1"/>
    <col min="10249" max="10249" width="14.5546875" customWidth="1"/>
    <col min="10251" max="10251" width="12.5546875" bestFit="1" customWidth="1"/>
    <col min="10497" max="10497" width="8" customWidth="1"/>
    <col min="10498" max="10498" width="118.109375" customWidth="1"/>
    <col min="10499" max="10499" width="21.44140625" customWidth="1"/>
    <col min="10500" max="10500" width="24" customWidth="1"/>
    <col min="10501" max="10501" width="29" customWidth="1"/>
    <col min="10502" max="10502" width="34" customWidth="1"/>
    <col min="10503" max="10504" width="21.33203125" customWidth="1"/>
    <col min="10505" max="10505" width="14.5546875" customWidth="1"/>
    <col min="10507" max="10507" width="12.5546875" bestFit="1" customWidth="1"/>
    <col min="10753" max="10753" width="8" customWidth="1"/>
    <col min="10754" max="10754" width="118.109375" customWidth="1"/>
    <col min="10755" max="10755" width="21.44140625" customWidth="1"/>
    <col min="10756" max="10756" width="24" customWidth="1"/>
    <col min="10757" max="10757" width="29" customWidth="1"/>
    <col min="10758" max="10758" width="34" customWidth="1"/>
    <col min="10759" max="10760" width="21.33203125" customWidth="1"/>
    <col min="10761" max="10761" width="14.5546875" customWidth="1"/>
    <col min="10763" max="10763" width="12.5546875" bestFit="1" customWidth="1"/>
    <col min="11009" max="11009" width="8" customWidth="1"/>
    <col min="11010" max="11010" width="118.109375" customWidth="1"/>
    <col min="11011" max="11011" width="21.44140625" customWidth="1"/>
    <col min="11012" max="11012" width="24" customWidth="1"/>
    <col min="11013" max="11013" width="29" customWidth="1"/>
    <col min="11014" max="11014" width="34" customWidth="1"/>
    <col min="11015" max="11016" width="21.33203125" customWidth="1"/>
    <col min="11017" max="11017" width="14.5546875" customWidth="1"/>
    <col min="11019" max="11019" width="12.5546875" bestFit="1" customWidth="1"/>
    <col min="11265" max="11265" width="8" customWidth="1"/>
    <col min="11266" max="11266" width="118.109375" customWidth="1"/>
    <col min="11267" max="11267" width="21.44140625" customWidth="1"/>
    <col min="11268" max="11268" width="24" customWidth="1"/>
    <col min="11269" max="11269" width="29" customWidth="1"/>
    <col min="11270" max="11270" width="34" customWidth="1"/>
    <col min="11271" max="11272" width="21.33203125" customWidth="1"/>
    <col min="11273" max="11273" width="14.5546875" customWidth="1"/>
    <col min="11275" max="11275" width="12.5546875" bestFit="1" customWidth="1"/>
    <col min="11521" max="11521" width="8" customWidth="1"/>
    <col min="11522" max="11522" width="118.109375" customWidth="1"/>
    <col min="11523" max="11523" width="21.44140625" customWidth="1"/>
    <col min="11524" max="11524" width="24" customWidth="1"/>
    <col min="11525" max="11525" width="29" customWidth="1"/>
    <col min="11526" max="11526" width="34" customWidth="1"/>
    <col min="11527" max="11528" width="21.33203125" customWidth="1"/>
    <col min="11529" max="11529" width="14.5546875" customWidth="1"/>
    <col min="11531" max="11531" width="12.5546875" bestFit="1" customWidth="1"/>
    <col min="11777" max="11777" width="8" customWidth="1"/>
    <col min="11778" max="11778" width="118.109375" customWidth="1"/>
    <col min="11779" max="11779" width="21.44140625" customWidth="1"/>
    <col min="11780" max="11780" width="24" customWidth="1"/>
    <col min="11781" max="11781" width="29" customWidth="1"/>
    <col min="11782" max="11782" width="34" customWidth="1"/>
    <col min="11783" max="11784" width="21.33203125" customWidth="1"/>
    <col min="11785" max="11785" width="14.5546875" customWidth="1"/>
    <col min="11787" max="11787" width="12.5546875" bestFit="1" customWidth="1"/>
    <col min="12033" max="12033" width="8" customWidth="1"/>
    <col min="12034" max="12034" width="118.109375" customWidth="1"/>
    <col min="12035" max="12035" width="21.44140625" customWidth="1"/>
    <col min="12036" max="12036" width="24" customWidth="1"/>
    <col min="12037" max="12037" width="29" customWidth="1"/>
    <col min="12038" max="12038" width="34" customWidth="1"/>
    <col min="12039" max="12040" width="21.33203125" customWidth="1"/>
    <col min="12041" max="12041" width="14.5546875" customWidth="1"/>
    <col min="12043" max="12043" width="12.5546875" bestFit="1" customWidth="1"/>
    <col min="12289" max="12289" width="8" customWidth="1"/>
    <col min="12290" max="12290" width="118.109375" customWidth="1"/>
    <col min="12291" max="12291" width="21.44140625" customWidth="1"/>
    <col min="12292" max="12292" width="24" customWidth="1"/>
    <col min="12293" max="12293" width="29" customWidth="1"/>
    <col min="12294" max="12294" width="34" customWidth="1"/>
    <col min="12295" max="12296" width="21.33203125" customWidth="1"/>
    <col min="12297" max="12297" width="14.5546875" customWidth="1"/>
    <col min="12299" max="12299" width="12.5546875" bestFit="1" customWidth="1"/>
    <col min="12545" max="12545" width="8" customWidth="1"/>
    <col min="12546" max="12546" width="118.109375" customWidth="1"/>
    <col min="12547" max="12547" width="21.44140625" customWidth="1"/>
    <col min="12548" max="12548" width="24" customWidth="1"/>
    <col min="12549" max="12549" width="29" customWidth="1"/>
    <col min="12550" max="12550" width="34" customWidth="1"/>
    <col min="12551" max="12552" width="21.33203125" customWidth="1"/>
    <col min="12553" max="12553" width="14.5546875" customWidth="1"/>
    <col min="12555" max="12555" width="12.5546875" bestFit="1" customWidth="1"/>
    <col min="12801" max="12801" width="8" customWidth="1"/>
    <col min="12802" max="12802" width="118.109375" customWidth="1"/>
    <col min="12803" max="12803" width="21.44140625" customWidth="1"/>
    <col min="12804" max="12804" width="24" customWidth="1"/>
    <col min="12805" max="12805" width="29" customWidth="1"/>
    <col min="12806" max="12806" width="34" customWidth="1"/>
    <col min="12807" max="12808" width="21.33203125" customWidth="1"/>
    <col min="12809" max="12809" width="14.5546875" customWidth="1"/>
    <col min="12811" max="12811" width="12.5546875" bestFit="1" customWidth="1"/>
    <col min="13057" max="13057" width="8" customWidth="1"/>
    <col min="13058" max="13058" width="118.109375" customWidth="1"/>
    <col min="13059" max="13059" width="21.44140625" customWidth="1"/>
    <col min="13060" max="13060" width="24" customWidth="1"/>
    <col min="13061" max="13061" width="29" customWidth="1"/>
    <col min="13062" max="13062" width="34" customWidth="1"/>
    <col min="13063" max="13064" width="21.33203125" customWidth="1"/>
    <col min="13065" max="13065" width="14.5546875" customWidth="1"/>
    <col min="13067" max="13067" width="12.5546875" bestFit="1" customWidth="1"/>
    <col min="13313" max="13313" width="8" customWidth="1"/>
    <col min="13314" max="13314" width="118.109375" customWidth="1"/>
    <col min="13315" max="13315" width="21.44140625" customWidth="1"/>
    <col min="13316" max="13316" width="24" customWidth="1"/>
    <col min="13317" max="13317" width="29" customWidth="1"/>
    <col min="13318" max="13318" width="34" customWidth="1"/>
    <col min="13319" max="13320" width="21.33203125" customWidth="1"/>
    <col min="13321" max="13321" width="14.5546875" customWidth="1"/>
    <col min="13323" max="13323" width="12.5546875" bestFit="1" customWidth="1"/>
    <col min="13569" max="13569" width="8" customWidth="1"/>
    <col min="13570" max="13570" width="118.109375" customWidth="1"/>
    <col min="13571" max="13571" width="21.44140625" customWidth="1"/>
    <col min="13572" max="13572" width="24" customWidth="1"/>
    <col min="13573" max="13573" width="29" customWidth="1"/>
    <col min="13574" max="13574" width="34" customWidth="1"/>
    <col min="13575" max="13576" width="21.33203125" customWidth="1"/>
    <col min="13577" max="13577" width="14.5546875" customWidth="1"/>
    <col min="13579" max="13579" width="12.5546875" bestFit="1" customWidth="1"/>
    <col min="13825" max="13825" width="8" customWidth="1"/>
    <col min="13826" max="13826" width="118.109375" customWidth="1"/>
    <col min="13827" max="13827" width="21.44140625" customWidth="1"/>
    <col min="13828" max="13828" width="24" customWidth="1"/>
    <col min="13829" max="13829" width="29" customWidth="1"/>
    <col min="13830" max="13830" width="34" customWidth="1"/>
    <col min="13831" max="13832" width="21.33203125" customWidth="1"/>
    <col min="13833" max="13833" width="14.5546875" customWidth="1"/>
    <col min="13835" max="13835" width="12.5546875" bestFit="1" customWidth="1"/>
    <col min="14081" max="14081" width="8" customWidth="1"/>
    <col min="14082" max="14082" width="118.109375" customWidth="1"/>
    <col min="14083" max="14083" width="21.44140625" customWidth="1"/>
    <col min="14084" max="14084" width="24" customWidth="1"/>
    <col min="14085" max="14085" width="29" customWidth="1"/>
    <col min="14086" max="14086" width="34" customWidth="1"/>
    <col min="14087" max="14088" width="21.33203125" customWidth="1"/>
    <col min="14089" max="14089" width="14.5546875" customWidth="1"/>
    <col min="14091" max="14091" width="12.5546875" bestFit="1" customWidth="1"/>
    <col min="14337" max="14337" width="8" customWidth="1"/>
    <col min="14338" max="14338" width="118.109375" customWidth="1"/>
    <col min="14339" max="14339" width="21.44140625" customWidth="1"/>
    <col min="14340" max="14340" width="24" customWidth="1"/>
    <col min="14341" max="14341" width="29" customWidth="1"/>
    <col min="14342" max="14342" width="34" customWidth="1"/>
    <col min="14343" max="14344" width="21.33203125" customWidth="1"/>
    <col min="14345" max="14345" width="14.5546875" customWidth="1"/>
    <col min="14347" max="14347" width="12.5546875" bestFit="1" customWidth="1"/>
    <col min="14593" max="14593" width="8" customWidth="1"/>
    <col min="14594" max="14594" width="118.109375" customWidth="1"/>
    <col min="14595" max="14595" width="21.44140625" customWidth="1"/>
    <col min="14596" max="14596" width="24" customWidth="1"/>
    <col min="14597" max="14597" width="29" customWidth="1"/>
    <col min="14598" max="14598" width="34" customWidth="1"/>
    <col min="14599" max="14600" width="21.33203125" customWidth="1"/>
    <col min="14601" max="14601" width="14.5546875" customWidth="1"/>
    <col min="14603" max="14603" width="12.5546875" bestFit="1" customWidth="1"/>
    <col min="14849" max="14849" width="8" customWidth="1"/>
    <col min="14850" max="14850" width="118.109375" customWidth="1"/>
    <col min="14851" max="14851" width="21.44140625" customWidth="1"/>
    <col min="14852" max="14852" width="24" customWidth="1"/>
    <col min="14853" max="14853" width="29" customWidth="1"/>
    <col min="14854" max="14854" width="34" customWidth="1"/>
    <col min="14855" max="14856" width="21.33203125" customWidth="1"/>
    <col min="14857" max="14857" width="14.5546875" customWidth="1"/>
    <col min="14859" max="14859" width="12.5546875" bestFit="1" customWidth="1"/>
    <col min="15105" max="15105" width="8" customWidth="1"/>
    <col min="15106" max="15106" width="118.109375" customWidth="1"/>
    <col min="15107" max="15107" width="21.44140625" customWidth="1"/>
    <col min="15108" max="15108" width="24" customWidth="1"/>
    <col min="15109" max="15109" width="29" customWidth="1"/>
    <col min="15110" max="15110" width="34" customWidth="1"/>
    <col min="15111" max="15112" width="21.33203125" customWidth="1"/>
    <col min="15113" max="15113" width="14.5546875" customWidth="1"/>
    <col min="15115" max="15115" width="12.5546875" bestFit="1" customWidth="1"/>
    <col min="15361" max="15361" width="8" customWidth="1"/>
    <col min="15362" max="15362" width="118.109375" customWidth="1"/>
    <col min="15363" max="15363" width="21.44140625" customWidth="1"/>
    <col min="15364" max="15364" width="24" customWidth="1"/>
    <col min="15365" max="15365" width="29" customWidth="1"/>
    <col min="15366" max="15366" width="34" customWidth="1"/>
    <col min="15367" max="15368" width="21.33203125" customWidth="1"/>
    <col min="15369" max="15369" width="14.5546875" customWidth="1"/>
    <col min="15371" max="15371" width="12.5546875" bestFit="1" customWidth="1"/>
    <col min="15617" max="15617" width="8" customWidth="1"/>
    <col min="15618" max="15618" width="118.109375" customWidth="1"/>
    <col min="15619" max="15619" width="21.44140625" customWidth="1"/>
    <col min="15620" max="15620" width="24" customWidth="1"/>
    <col min="15621" max="15621" width="29" customWidth="1"/>
    <col min="15622" max="15622" width="34" customWidth="1"/>
    <col min="15623" max="15624" width="21.33203125" customWidth="1"/>
    <col min="15625" max="15625" width="14.5546875" customWidth="1"/>
    <col min="15627" max="15627" width="12.5546875" bestFit="1" customWidth="1"/>
    <col min="15873" max="15873" width="8" customWidth="1"/>
    <col min="15874" max="15874" width="118.109375" customWidth="1"/>
    <col min="15875" max="15875" width="21.44140625" customWidth="1"/>
    <col min="15876" max="15876" width="24" customWidth="1"/>
    <col min="15877" max="15877" width="29" customWidth="1"/>
    <col min="15878" max="15878" width="34" customWidth="1"/>
    <col min="15879" max="15880" width="21.33203125" customWidth="1"/>
    <col min="15881" max="15881" width="14.5546875" customWidth="1"/>
    <col min="15883" max="15883" width="12.5546875" bestFit="1" customWidth="1"/>
    <col min="16129" max="16129" width="8" customWidth="1"/>
    <col min="16130" max="16130" width="118.109375" customWidth="1"/>
    <col min="16131" max="16131" width="21.44140625" customWidth="1"/>
    <col min="16132" max="16132" width="24" customWidth="1"/>
    <col min="16133" max="16133" width="29" customWidth="1"/>
    <col min="16134" max="16134" width="34" customWidth="1"/>
    <col min="16135" max="16136" width="21.33203125" customWidth="1"/>
    <col min="16137" max="16137" width="14.5546875" customWidth="1"/>
    <col min="16139" max="16139" width="12.5546875" bestFit="1" customWidth="1"/>
  </cols>
  <sheetData>
    <row r="1" spans="1:9" x14ac:dyDescent="0.3">
      <c r="F1" t="s">
        <v>435</v>
      </c>
    </row>
    <row r="3" spans="1:9" ht="28.95" customHeight="1" x14ac:dyDescent="0.3">
      <c r="A3" s="1160" t="s">
        <v>552</v>
      </c>
      <c r="B3" s="1160"/>
      <c r="C3" s="1160"/>
      <c r="D3" s="1160"/>
      <c r="E3" s="1160"/>
      <c r="F3" s="1160"/>
    </row>
    <row r="4" spans="1:9" ht="27" customHeight="1" x14ac:dyDescent="0.3">
      <c r="A4" t="s">
        <v>1145</v>
      </c>
    </row>
    <row r="5" spans="1:9" ht="19.5" customHeight="1" x14ac:dyDescent="0.3">
      <c r="A5" t="s">
        <v>458</v>
      </c>
    </row>
    <row r="6" spans="1:9" ht="18" customHeight="1" x14ac:dyDescent="0.3">
      <c r="A6" t="s">
        <v>491</v>
      </c>
    </row>
    <row r="7" spans="1:9" ht="17.25" customHeight="1" x14ac:dyDescent="0.3">
      <c r="A7" t="s">
        <v>281</v>
      </c>
    </row>
    <row r="9" spans="1:9" x14ac:dyDescent="0.3">
      <c r="A9" s="1160" t="s">
        <v>282</v>
      </c>
      <c r="B9" s="1160" t="s">
        <v>297</v>
      </c>
      <c r="C9" s="1160" t="s">
        <v>366</v>
      </c>
      <c r="D9" s="1160"/>
      <c r="E9" s="1160" t="s">
        <v>367</v>
      </c>
      <c r="F9" s="1160"/>
    </row>
    <row r="10" spans="1:9" ht="75" customHeight="1" x14ac:dyDescent="0.3">
      <c r="A10" s="1160"/>
      <c r="B10" s="1160"/>
      <c r="C10" t="s">
        <v>354</v>
      </c>
      <c r="D10" t="s">
        <v>368</v>
      </c>
      <c r="E10" t="s">
        <v>354</v>
      </c>
      <c r="F10" t="s">
        <v>368</v>
      </c>
    </row>
    <row r="11" spans="1:9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x14ac:dyDescent="0.3">
      <c r="A12">
        <v>1</v>
      </c>
      <c r="B12" t="s">
        <v>369</v>
      </c>
      <c r="C12" t="s">
        <v>305</v>
      </c>
      <c r="D12">
        <f>SUM(D14:D34)</f>
        <v>0</v>
      </c>
      <c r="E12" t="s">
        <v>305</v>
      </c>
      <c r="F12">
        <f>SUM(F13:F34)</f>
        <v>0</v>
      </c>
    </row>
    <row r="13" spans="1:9" hidden="1" x14ac:dyDescent="0.3">
      <c r="B13" t="s">
        <v>199</v>
      </c>
      <c r="I13">
        <f t="shared" ref="I13:I76" si="0">F13-H13</f>
        <v>0</v>
      </c>
    </row>
    <row r="14" spans="1:9" hidden="1" x14ac:dyDescent="0.3">
      <c r="I14">
        <f t="shared" si="0"/>
        <v>0</v>
      </c>
    </row>
    <row r="15" spans="1:9" hidden="1" x14ac:dyDescent="0.3">
      <c r="I15">
        <f t="shared" si="0"/>
        <v>0</v>
      </c>
    </row>
    <row r="16" spans="1:9" hidden="1" x14ac:dyDescent="0.3">
      <c r="I16">
        <f t="shared" si="0"/>
        <v>0</v>
      </c>
    </row>
    <row r="17" spans="9:9" hidden="1" x14ac:dyDescent="0.3">
      <c r="I17">
        <f t="shared" si="0"/>
        <v>0</v>
      </c>
    </row>
    <row r="18" spans="9:9" hidden="1" x14ac:dyDescent="0.3">
      <c r="I18">
        <f t="shared" si="0"/>
        <v>0</v>
      </c>
    </row>
    <row r="19" spans="9:9" hidden="1" x14ac:dyDescent="0.3">
      <c r="I19">
        <f t="shared" si="0"/>
        <v>0</v>
      </c>
    </row>
    <row r="20" spans="9:9" hidden="1" x14ac:dyDescent="0.3">
      <c r="I20">
        <f t="shared" si="0"/>
        <v>0</v>
      </c>
    </row>
    <row r="21" spans="9:9" hidden="1" x14ac:dyDescent="0.3">
      <c r="I21">
        <f t="shared" si="0"/>
        <v>0</v>
      </c>
    </row>
    <row r="22" spans="9:9" hidden="1" x14ac:dyDescent="0.3">
      <c r="I22">
        <f t="shared" si="0"/>
        <v>0</v>
      </c>
    </row>
    <row r="23" spans="9:9" hidden="1" x14ac:dyDescent="0.3">
      <c r="I23">
        <f t="shared" si="0"/>
        <v>0</v>
      </c>
    </row>
    <row r="24" spans="9:9" hidden="1" x14ac:dyDescent="0.3">
      <c r="I24">
        <f t="shared" si="0"/>
        <v>0</v>
      </c>
    </row>
    <row r="25" spans="9:9" hidden="1" x14ac:dyDescent="0.3">
      <c r="I25">
        <f t="shared" si="0"/>
        <v>0</v>
      </c>
    </row>
    <row r="26" spans="9:9" hidden="1" x14ac:dyDescent="0.3">
      <c r="I26">
        <f t="shared" si="0"/>
        <v>0</v>
      </c>
    </row>
    <row r="27" spans="9:9" hidden="1" x14ac:dyDescent="0.3">
      <c r="I27">
        <f t="shared" si="0"/>
        <v>0</v>
      </c>
    </row>
    <row r="28" spans="9:9" hidden="1" x14ac:dyDescent="0.3">
      <c r="I28">
        <f t="shared" si="0"/>
        <v>0</v>
      </c>
    </row>
    <row r="29" spans="9:9" ht="20.25" hidden="1" customHeight="1" x14ac:dyDescent="0.3">
      <c r="I29">
        <f t="shared" si="0"/>
        <v>0</v>
      </c>
    </row>
    <row r="30" spans="9:9" ht="20.25" hidden="1" customHeight="1" x14ac:dyDescent="0.3">
      <c r="I30">
        <f t="shared" si="0"/>
        <v>0</v>
      </c>
    </row>
    <row r="31" spans="9:9" ht="22.5" hidden="1" customHeight="1" x14ac:dyDescent="0.3">
      <c r="I31">
        <f t="shared" si="0"/>
        <v>0</v>
      </c>
    </row>
    <row r="32" spans="9:9" ht="22.5" hidden="1" customHeight="1" x14ac:dyDescent="0.3">
      <c r="I32">
        <f t="shared" si="0"/>
        <v>0</v>
      </c>
    </row>
    <row r="33" spans="1:9" ht="22.5" hidden="1" customHeight="1" x14ac:dyDescent="0.3">
      <c r="I33">
        <f t="shared" si="0"/>
        <v>0</v>
      </c>
    </row>
    <row r="34" spans="1:9" hidden="1" x14ac:dyDescent="0.3">
      <c r="I34">
        <f t="shared" si="0"/>
        <v>0</v>
      </c>
    </row>
    <row r="35" spans="1:9" x14ac:dyDescent="0.3">
      <c r="A35">
        <v>2</v>
      </c>
      <c r="B35" t="s">
        <v>370</v>
      </c>
      <c r="C35" t="s">
        <v>305</v>
      </c>
      <c r="D35">
        <f>SUM(D37:D40)</f>
        <v>0</v>
      </c>
      <c r="E35" t="s">
        <v>305</v>
      </c>
      <c r="F35">
        <f>SUM(F36:F40)</f>
        <v>0</v>
      </c>
    </row>
    <row r="36" spans="1:9" hidden="1" x14ac:dyDescent="0.3">
      <c r="B36" t="s">
        <v>199</v>
      </c>
      <c r="I36">
        <f t="shared" si="0"/>
        <v>0</v>
      </c>
    </row>
    <row r="37" spans="1:9" ht="21" hidden="1" customHeight="1" x14ac:dyDescent="0.3">
      <c r="D37" t="s">
        <v>371</v>
      </c>
      <c r="I37">
        <f t="shared" si="0"/>
        <v>0</v>
      </c>
    </row>
    <row r="38" spans="1:9" hidden="1" x14ac:dyDescent="0.3">
      <c r="I38">
        <f t="shared" si="0"/>
        <v>0</v>
      </c>
    </row>
    <row r="39" spans="1:9" hidden="1" x14ac:dyDescent="0.3">
      <c r="I39">
        <f t="shared" si="0"/>
        <v>0</v>
      </c>
    </row>
    <row r="40" spans="1:9" hidden="1" x14ac:dyDescent="0.3">
      <c r="I40">
        <f t="shared" si="0"/>
        <v>0</v>
      </c>
    </row>
    <row r="41" spans="1:9" x14ac:dyDescent="0.3">
      <c r="A41">
        <v>3</v>
      </c>
      <c r="B41" t="s">
        <v>372</v>
      </c>
      <c r="C41" t="s">
        <v>305</v>
      </c>
      <c r="D41">
        <f>SUM(D43:D57)</f>
        <v>0</v>
      </c>
      <c r="E41" t="s">
        <v>305</v>
      </c>
      <c r="F41">
        <f>SUM(F42:F49)</f>
        <v>0</v>
      </c>
    </row>
    <row r="42" spans="1:9" x14ac:dyDescent="0.3">
      <c r="B42" t="s">
        <v>199</v>
      </c>
      <c r="I42">
        <f t="shared" si="0"/>
        <v>0</v>
      </c>
    </row>
    <row r="43" spans="1:9" ht="23.4" customHeight="1" x14ac:dyDescent="0.3">
      <c r="I43">
        <f>D43-H43</f>
        <v>0</v>
      </c>
    </row>
    <row r="44" spans="1:9" ht="23.4" customHeight="1" x14ac:dyDescent="0.3">
      <c r="I44">
        <f>D44-H44</f>
        <v>0</v>
      </c>
    </row>
    <row r="45" spans="1:9" ht="23.4" customHeight="1" x14ac:dyDescent="0.3">
      <c r="I45">
        <f t="shared" ref="I45:I49" si="1">D45-H45</f>
        <v>0</v>
      </c>
    </row>
    <row r="46" spans="1:9" ht="23.4" customHeight="1" x14ac:dyDescent="0.3">
      <c r="I46">
        <f t="shared" si="1"/>
        <v>0</v>
      </c>
    </row>
    <row r="47" spans="1:9" ht="23.4" customHeight="1" x14ac:dyDescent="0.3">
      <c r="I47">
        <f t="shared" si="1"/>
        <v>0</v>
      </c>
    </row>
    <row r="48" spans="1:9" ht="23.4" customHeight="1" x14ac:dyDescent="0.3">
      <c r="I48">
        <f t="shared" si="1"/>
        <v>0</v>
      </c>
    </row>
    <row r="49" spans="1:9" ht="24" customHeight="1" x14ac:dyDescent="0.3">
      <c r="I49">
        <f t="shared" si="1"/>
        <v>0</v>
      </c>
    </row>
    <row r="50" spans="1:9" ht="20.25" customHeight="1" x14ac:dyDescent="0.3">
      <c r="A50">
        <v>4</v>
      </c>
      <c r="B50" t="s">
        <v>373</v>
      </c>
      <c r="C50" t="s">
        <v>305</v>
      </c>
      <c r="D50">
        <f>SUM(D57:D57)</f>
        <v>0</v>
      </c>
      <c r="E50" t="s">
        <v>305</v>
      </c>
      <c r="F50">
        <f>SUM(F51:F57)</f>
        <v>0</v>
      </c>
    </row>
    <row r="51" spans="1:9" hidden="1" x14ac:dyDescent="0.3">
      <c r="B51" t="s">
        <v>199</v>
      </c>
      <c r="I51">
        <f t="shared" si="0"/>
        <v>0</v>
      </c>
    </row>
    <row r="52" spans="1:9" hidden="1" x14ac:dyDescent="0.3">
      <c r="I52">
        <f t="shared" si="0"/>
        <v>0</v>
      </c>
    </row>
    <row r="53" spans="1:9" hidden="1" x14ac:dyDescent="0.3">
      <c r="I53">
        <f t="shared" si="0"/>
        <v>0</v>
      </c>
    </row>
    <row r="54" spans="1:9" hidden="1" x14ac:dyDescent="0.3">
      <c r="I54">
        <f t="shared" si="0"/>
        <v>0</v>
      </c>
    </row>
    <row r="55" spans="1:9" hidden="1" x14ac:dyDescent="0.3">
      <c r="I55">
        <f t="shared" si="0"/>
        <v>0</v>
      </c>
    </row>
    <row r="56" spans="1:9" hidden="1" x14ac:dyDescent="0.3">
      <c r="I56">
        <f t="shared" si="0"/>
        <v>0</v>
      </c>
    </row>
    <row r="57" spans="1:9" hidden="1" x14ac:dyDescent="0.3">
      <c r="I57">
        <f t="shared" si="0"/>
        <v>0</v>
      </c>
    </row>
    <row r="58" spans="1:9" x14ac:dyDescent="0.3">
      <c r="A58">
        <v>5</v>
      </c>
      <c r="B58" t="s">
        <v>374</v>
      </c>
      <c r="C58" t="s">
        <v>305</v>
      </c>
      <c r="D58">
        <f>SUM(D59:D81)</f>
        <v>0</v>
      </c>
      <c r="E58" t="s">
        <v>305</v>
      </c>
      <c r="F58">
        <f>SUM(F59:F81)</f>
        <v>0</v>
      </c>
    </row>
    <row r="59" spans="1:9" hidden="1" x14ac:dyDescent="0.3">
      <c r="B59" t="s">
        <v>199</v>
      </c>
      <c r="I59">
        <f t="shared" si="0"/>
        <v>0</v>
      </c>
    </row>
    <row r="60" spans="1:9" hidden="1" x14ac:dyDescent="0.3">
      <c r="I60">
        <f t="shared" si="0"/>
        <v>0</v>
      </c>
    </row>
    <row r="61" spans="1:9" hidden="1" x14ac:dyDescent="0.3">
      <c r="I61">
        <f t="shared" si="0"/>
        <v>0</v>
      </c>
    </row>
    <row r="62" spans="1:9" hidden="1" x14ac:dyDescent="0.3">
      <c r="I62">
        <f t="shared" si="0"/>
        <v>0</v>
      </c>
    </row>
    <row r="63" spans="1:9" hidden="1" x14ac:dyDescent="0.3">
      <c r="I63">
        <f t="shared" si="0"/>
        <v>0</v>
      </c>
    </row>
    <row r="64" spans="1:9" hidden="1" x14ac:dyDescent="0.3">
      <c r="I64">
        <f t="shared" si="0"/>
        <v>0</v>
      </c>
    </row>
    <row r="65" spans="9:9" hidden="1" x14ac:dyDescent="0.3">
      <c r="I65">
        <f t="shared" si="0"/>
        <v>0</v>
      </c>
    </row>
    <row r="66" spans="9:9" hidden="1" x14ac:dyDescent="0.3"/>
    <row r="67" spans="9:9" hidden="1" x14ac:dyDescent="0.3">
      <c r="I67">
        <f t="shared" si="0"/>
        <v>0</v>
      </c>
    </row>
    <row r="68" spans="9:9" hidden="1" x14ac:dyDescent="0.3">
      <c r="I68">
        <f t="shared" si="0"/>
        <v>0</v>
      </c>
    </row>
    <row r="69" spans="9:9" hidden="1" x14ac:dyDescent="0.3">
      <c r="I69">
        <f t="shared" si="0"/>
        <v>0</v>
      </c>
    </row>
    <row r="70" spans="9:9" hidden="1" x14ac:dyDescent="0.3">
      <c r="I70">
        <f t="shared" si="0"/>
        <v>0</v>
      </c>
    </row>
    <row r="71" spans="9:9" hidden="1" x14ac:dyDescent="0.3">
      <c r="I71">
        <f t="shared" si="0"/>
        <v>0</v>
      </c>
    </row>
    <row r="72" spans="9:9" hidden="1" x14ac:dyDescent="0.3">
      <c r="I72">
        <f t="shared" si="0"/>
        <v>0</v>
      </c>
    </row>
    <row r="73" spans="9:9" hidden="1" x14ac:dyDescent="0.3">
      <c r="I73">
        <f t="shared" si="0"/>
        <v>0</v>
      </c>
    </row>
    <row r="74" spans="9:9" hidden="1" x14ac:dyDescent="0.3">
      <c r="I74">
        <f t="shared" si="0"/>
        <v>0</v>
      </c>
    </row>
    <row r="75" spans="9:9" hidden="1" x14ac:dyDescent="0.3">
      <c r="I75">
        <f t="shared" si="0"/>
        <v>0</v>
      </c>
    </row>
    <row r="76" spans="9:9" hidden="1" x14ac:dyDescent="0.3">
      <c r="I76">
        <f t="shared" si="0"/>
        <v>0</v>
      </c>
    </row>
    <row r="77" spans="9:9" hidden="1" x14ac:dyDescent="0.3">
      <c r="I77">
        <f t="shared" ref="I77:I80" si="2">F77-H77</f>
        <v>0</v>
      </c>
    </row>
    <row r="78" spans="9:9" hidden="1" x14ac:dyDescent="0.3">
      <c r="I78">
        <f t="shared" si="2"/>
        <v>0</v>
      </c>
    </row>
    <row r="79" spans="9:9" hidden="1" x14ac:dyDescent="0.3">
      <c r="I79">
        <f t="shared" si="2"/>
        <v>0</v>
      </c>
    </row>
    <row r="80" spans="9:9" hidden="1" x14ac:dyDescent="0.3">
      <c r="I80">
        <f t="shared" si="2"/>
        <v>0</v>
      </c>
    </row>
    <row r="81" spans="1:9" hidden="1" x14ac:dyDescent="0.3"/>
    <row r="82" spans="1:9" x14ac:dyDescent="0.3">
      <c r="B82" t="s">
        <v>295</v>
      </c>
      <c r="C82" t="s">
        <v>305</v>
      </c>
      <c r="D82">
        <f>D50+D41+D35+D12+D58</f>
        <v>0</v>
      </c>
      <c r="E82" t="s">
        <v>10</v>
      </c>
      <c r="F82">
        <f>F50+F41+F35+F12+F58</f>
        <v>0</v>
      </c>
      <c r="G82" t="s">
        <v>365</v>
      </c>
      <c r="H82">
        <f>SUM(H12:H81)</f>
        <v>0</v>
      </c>
      <c r="I82">
        <f>SUM(I12:I81)</f>
        <v>0</v>
      </c>
    </row>
    <row r="85" spans="1:9" x14ac:dyDescent="0.3">
      <c r="A85" t="s">
        <v>671</v>
      </c>
      <c r="E85" t="s">
        <v>1143</v>
      </c>
    </row>
    <row r="86" spans="1:9" x14ac:dyDescent="0.3">
      <c r="C86" t="s">
        <v>131</v>
      </c>
      <c r="E86" t="s">
        <v>132</v>
      </c>
    </row>
    <row r="88" spans="1:9" x14ac:dyDescent="0.3">
      <c r="A88" t="s">
        <v>133</v>
      </c>
      <c r="E88" t="s">
        <v>1144</v>
      </c>
    </row>
    <row r="89" spans="1:9" x14ac:dyDescent="0.3">
      <c r="C89" t="s">
        <v>131</v>
      </c>
      <c r="E89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orientation="landscape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0">
    <tabColor rgb="FF99CC00"/>
    <pageSetUpPr fitToPage="1"/>
  </sheetPr>
  <dimension ref="A1:I51"/>
  <sheetViews>
    <sheetView view="pageBreakPreview" zoomScale="80" zoomScaleSheetLayoutView="80" workbookViewId="0"/>
  </sheetViews>
  <sheetFormatPr defaultRowHeight="14.4" x14ac:dyDescent="0.3"/>
  <cols>
    <col min="1" max="1" width="8.109375" customWidth="1"/>
    <col min="2" max="2" width="85.109375" customWidth="1"/>
    <col min="3" max="4" width="18.109375" customWidth="1"/>
    <col min="5" max="5" width="28.109375" customWidth="1"/>
    <col min="6" max="6" width="31.109375" customWidth="1"/>
    <col min="7" max="7" width="29.109375" customWidth="1"/>
    <col min="8" max="9" width="22.88671875" customWidth="1"/>
    <col min="10" max="10" width="17.5546875" customWidth="1"/>
    <col min="257" max="257" width="8.109375" customWidth="1"/>
    <col min="258" max="258" width="85.109375" customWidth="1"/>
    <col min="259" max="259" width="27.88671875" customWidth="1"/>
    <col min="260" max="260" width="31.44140625" customWidth="1"/>
    <col min="261" max="261" width="28.109375" customWidth="1"/>
    <col min="262" max="262" width="31.109375" customWidth="1"/>
    <col min="263" max="265" width="16.6640625" customWidth="1"/>
    <col min="266" max="266" width="17.5546875" customWidth="1"/>
    <col min="513" max="513" width="8.109375" customWidth="1"/>
    <col min="514" max="514" width="85.109375" customWidth="1"/>
    <col min="515" max="515" width="27.88671875" customWidth="1"/>
    <col min="516" max="516" width="31.44140625" customWidth="1"/>
    <col min="517" max="517" width="28.109375" customWidth="1"/>
    <col min="518" max="518" width="31.109375" customWidth="1"/>
    <col min="519" max="521" width="16.6640625" customWidth="1"/>
    <col min="522" max="522" width="17.5546875" customWidth="1"/>
    <col min="769" max="769" width="8.109375" customWidth="1"/>
    <col min="770" max="770" width="85.109375" customWidth="1"/>
    <col min="771" max="771" width="27.88671875" customWidth="1"/>
    <col min="772" max="772" width="31.44140625" customWidth="1"/>
    <col min="773" max="773" width="28.109375" customWidth="1"/>
    <col min="774" max="774" width="31.109375" customWidth="1"/>
    <col min="775" max="777" width="16.6640625" customWidth="1"/>
    <col min="778" max="778" width="17.5546875" customWidth="1"/>
    <col min="1025" max="1025" width="8.109375" customWidth="1"/>
    <col min="1026" max="1026" width="85.109375" customWidth="1"/>
    <col min="1027" max="1027" width="27.88671875" customWidth="1"/>
    <col min="1028" max="1028" width="31.44140625" customWidth="1"/>
    <col min="1029" max="1029" width="28.109375" customWidth="1"/>
    <col min="1030" max="1030" width="31.109375" customWidth="1"/>
    <col min="1031" max="1033" width="16.6640625" customWidth="1"/>
    <col min="1034" max="1034" width="17.5546875" customWidth="1"/>
    <col min="1281" max="1281" width="8.109375" customWidth="1"/>
    <col min="1282" max="1282" width="85.109375" customWidth="1"/>
    <col min="1283" max="1283" width="27.88671875" customWidth="1"/>
    <col min="1284" max="1284" width="31.44140625" customWidth="1"/>
    <col min="1285" max="1285" width="28.109375" customWidth="1"/>
    <col min="1286" max="1286" width="31.109375" customWidth="1"/>
    <col min="1287" max="1289" width="16.6640625" customWidth="1"/>
    <col min="1290" max="1290" width="17.5546875" customWidth="1"/>
    <col min="1537" max="1537" width="8.109375" customWidth="1"/>
    <col min="1538" max="1538" width="85.109375" customWidth="1"/>
    <col min="1539" max="1539" width="27.88671875" customWidth="1"/>
    <col min="1540" max="1540" width="31.44140625" customWidth="1"/>
    <col min="1541" max="1541" width="28.109375" customWidth="1"/>
    <col min="1542" max="1542" width="31.109375" customWidth="1"/>
    <col min="1543" max="1545" width="16.6640625" customWidth="1"/>
    <col min="1546" max="1546" width="17.5546875" customWidth="1"/>
    <col min="1793" max="1793" width="8.109375" customWidth="1"/>
    <col min="1794" max="1794" width="85.109375" customWidth="1"/>
    <col min="1795" max="1795" width="27.88671875" customWidth="1"/>
    <col min="1796" max="1796" width="31.44140625" customWidth="1"/>
    <col min="1797" max="1797" width="28.109375" customWidth="1"/>
    <col min="1798" max="1798" width="31.109375" customWidth="1"/>
    <col min="1799" max="1801" width="16.6640625" customWidth="1"/>
    <col min="1802" max="1802" width="17.5546875" customWidth="1"/>
    <col min="2049" max="2049" width="8.109375" customWidth="1"/>
    <col min="2050" max="2050" width="85.109375" customWidth="1"/>
    <col min="2051" max="2051" width="27.88671875" customWidth="1"/>
    <col min="2052" max="2052" width="31.44140625" customWidth="1"/>
    <col min="2053" max="2053" width="28.109375" customWidth="1"/>
    <col min="2054" max="2054" width="31.109375" customWidth="1"/>
    <col min="2055" max="2057" width="16.6640625" customWidth="1"/>
    <col min="2058" max="2058" width="17.5546875" customWidth="1"/>
    <col min="2305" max="2305" width="8.109375" customWidth="1"/>
    <col min="2306" max="2306" width="85.109375" customWidth="1"/>
    <col min="2307" max="2307" width="27.88671875" customWidth="1"/>
    <col min="2308" max="2308" width="31.44140625" customWidth="1"/>
    <col min="2309" max="2309" width="28.109375" customWidth="1"/>
    <col min="2310" max="2310" width="31.109375" customWidth="1"/>
    <col min="2311" max="2313" width="16.6640625" customWidth="1"/>
    <col min="2314" max="2314" width="17.5546875" customWidth="1"/>
    <col min="2561" max="2561" width="8.109375" customWidth="1"/>
    <col min="2562" max="2562" width="85.109375" customWidth="1"/>
    <col min="2563" max="2563" width="27.88671875" customWidth="1"/>
    <col min="2564" max="2564" width="31.44140625" customWidth="1"/>
    <col min="2565" max="2565" width="28.109375" customWidth="1"/>
    <col min="2566" max="2566" width="31.109375" customWidth="1"/>
    <col min="2567" max="2569" width="16.6640625" customWidth="1"/>
    <col min="2570" max="2570" width="17.5546875" customWidth="1"/>
    <col min="2817" max="2817" width="8.109375" customWidth="1"/>
    <col min="2818" max="2818" width="85.109375" customWidth="1"/>
    <col min="2819" max="2819" width="27.88671875" customWidth="1"/>
    <col min="2820" max="2820" width="31.44140625" customWidth="1"/>
    <col min="2821" max="2821" width="28.109375" customWidth="1"/>
    <col min="2822" max="2822" width="31.109375" customWidth="1"/>
    <col min="2823" max="2825" width="16.6640625" customWidth="1"/>
    <col min="2826" max="2826" width="17.5546875" customWidth="1"/>
    <col min="3073" max="3073" width="8.109375" customWidth="1"/>
    <col min="3074" max="3074" width="85.109375" customWidth="1"/>
    <col min="3075" max="3075" width="27.88671875" customWidth="1"/>
    <col min="3076" max="3076" width="31.44140625" customWidth="1"/>
    <col min="3077" max="3077" width="28.109375" customWidth="1"/>
    <col min="3078" max="3078" width="31.109375" customWidth="1"/>
    <col min="3079" max="3081" width="16.6640625" customWidth="1"/>
    <col min="3082" max="3082" width="17.5546875" customWidth="1"/>
    <col min="3329" max="3329" width="8.109375" customWidth="1"/>
    <col min="3330" max="3330" width="85.109375" customWidth="1"/>
    <col min="3331" max="3331" width="27.88671875" customWidth="1"/>
    <col min="3332" max="3332" width="31.44140625" customWidth="1"/>
    <col min="3333" max="3333" width="28.109375" customWidth="1"/>
    <col min="3334" max="3334" width="31.109375" customWidth="1"/>
    <col min="3335" max="3337" width="16.6640625" customWidth="1"/>
    <col min="3338" max="3338" width="17.5546875" customWidth="1"/>
    <col min="3585" max="3585" width="8.109375" customWidth="1"/>
    <col min="3586" max="3586" width="85.109375" customWidth="1"/>
    <col min="3587" max="3587" width="27.88671875" customWidth="1"/>
    <col min="3588" max="3588" width="31.44140625" customWidth="1"/>
    <col min="3589" max="3589" width="28.109375" customWidth="1"/>
    <col min="3590" max="3590" width="31.109375" customWidth="1"/>
    <col min="3591" max="3593" width="16.6640625" customWidth="1"/>
    <col min="3594" max="3594" width="17.5546875" customWidth="1"/>
    <col min="3841" max="3841" width="8.109375" customWidth="1"/>
    <col min="3842" max="3842" width="85.109375" customWidth="1"/>
    <col min="3843" max="3843" width="27.88671875" customWidth="1"/>
    <col min="3844" max="3844" width="31.44140625" customWidth="1"/>
    <col min="3845" max="3845" width="28.109375" customWidth="1"/>
    <col min="3846" max="3846" width="31.109375" customWidth="1"/>
    <col min="3847" max="3849" width="16.6640625" customWidth="1"/>
    <col min="3850" max="3850" width="17.5546875" customWidth="1"/>
    <col min="4097" max="4097" width="8.109375" customWidth="1"/>
    <col min="4098" max="4098" width="85.109375" customWidth="1"/>
    <col min="4099" max="4099" width="27.88671875" customWidth="1"/>
    <col min="4100" max="4100" width="31.44140625" customWidth="1"/>
    <col min="4101" max="4101" width="28.109375" customWidth="1"/>
    <col min="4102" max="4102" width="31.109375" customWidth="1"/>
    <col min="4103" max="4105" width="16.6640625" customWidth="1"/>
    <col min="4106" max="4106" width="17.5546875" customWidth="1"/>
    <col min="4353" max="4353" width="8.109375" customWidth="1"/>
    <col min="4354" max="4354" width="85.109375" customWidth="1"/>
    <col min="4355" max="4355" width="27.88671875" customWidth="1"/>
    <col min="4356" max="4356" width="31.44140625" customWidth="1"/>
    <col min="4357" max="4357" width="28.109375" customWidth="1"/>
    <col min="4358" max="4358" width="31.109375" customWidth="1"/>
    <col min="4359" max="4361" width="16.6640625" customWidth="1"/>
    <col min="4362" max="4362" width="17.5546875" customWidth="1"/>
    <col min="4609" max="4609" width="8.109375" customWidth="1"/>
    <col min="4610" max="4610" width="85.109375" customWidth="1"/>
    <col min="4611" max="4611" width="27.88671875" customWidth="1"/>
    <col min="4612" max="4612" width="31.44140625" customWidth="1"/>
    <col min="4613" max="4613" width="28.109375" customWidth="1"/>
    <col min="4614" max="4614" width="31.109375" customWidth="1"/>
    <col min="4615" max="4617" width="16.6640625" customWidth="1"/>
    <col min="4618" max="4618" width="17.5546875" customWidth="1"/>
    <col min="4865" max="4865" width="8.109375" customWidth="1"/>
    <col min="4866" max="4866" width="85.109375" customWidth="1"/>
    <col min="4867" max="4867" width="27.88671875" customWidth="1"/>
    <col min="4868" max="4868" width="31.44140625" customWidth="1"/>
    <col min="4869" max="4869" width="28.109375" customWidth="1"/>
    <col min="4870" max="4870" width="31.109375" customWidth="1"/>
    <col min="4871" max="4873" width="16.6640625" customWidth="1"/>
    <col min="4874" max="4874" width="17.5546875" customWidth="1"/>
    <col min="5121" max="5121" width="8.109375" customWidth="1"/>
    <col min="5122" max="5122" width="85.109375" customWidth="1"/>
    <col min="5123" max="5123" width="27.88671875" customWidth="1"/>
    <col min="5124" max="5124" width="31.44140625" customWidth="1"/>
    <col min="5125" max="5125" width="28.109375" customWidth="1"/>
    <col min="5126" max="5126" width="31.109375" customWidth="1"/>
    <col min="5127" max="5129" width="16.6640625" customWidth="1"/>
    <col min="5130" max="5130" width="17.5546875" customWidth="1"/>
    <col min="5377" max="5377" width="8.109375" customWidth="1"/>
    <col min="5378" max="5378" width="85.109375" customWidth="1"/>
    <col min="5379" max="5379" width="27.88671875" customWidth="1"/>
    <col min="5380" max="5380" width="31.44140625" customWidth="1"/>
    <col min="5381" max="5381" width="28.109375" customWidth="1"/>
    <col min="5382" max="5382" width="31.109375" customWidth="1"/>
    <col min="5383" max="5385" width="16.6640625" customWidth="1"/>
    <col min="5386" max="5386" width="17.5546875" customWidth="1"/>
    <col min="5633" max="5633" width="8.109375" customWidth="1"/>
    <col min="5634" max="5634" width="85.109375" customWidth="1"/>
    <col min="5635" max="5635" width="27.88671875" customWidth="1"/>
    <col min="5636" max="5636" width="31.44140625" customWidth="1"/>
    <col min="5637" max="5637" width="28.109375" customWidth="1"/>
    <col min="5638" max="5638" width="31.109375" customWidth="1"/>
    <col min="5639" max="5641" width="16.6640625" customWidth="1"/>
    <col min="5642" max="5642" width="17.5546875" customWidth="1"/>
    <col min="5889" max="5889" width="8.109375" customWidth="1"/>
    <col min="5890" max="5890" width="85.109375" customWidth="1"/>
    <col min="5891" max="5891" width="27.88671875" customWidth="1"/>
    <col min="5892" max="5892" width="31.44140625" customWidth="1"/>
    <col min="5893" max="5893" width="28.109375" customWidth="1"/>
    <col min="5894" max="5894" width="31.109375" customWidth="1"/>
    <col min="5895" max="5897" width="16.6640625" customWidth="1"/>
    <col min="5898" max="5898" width="17.5546875" customWidth="1"/>
    <col min="6145" max="6145" width="8.109375" customWidth="1"/>
    <col min="6146" max="6146" width="85.109375" customWidth="1"/>
    <col min="6147" max="6147" width="27.88671875" customWidth="1"/>
    <col min="6148" max="6148" width="31.44140625" customWidth="1"/>
    <col min="6149" max="6149" width="28.109375" customWidth="1"/>
    <col min="6150" max="6150" width="31.109375" customWidth="1"/>
    <col min="6151" max="6153" width="16.6640625" customWidth="1"/>
    <col min="6154" max="6154" width="17.5546875" customWidth="1"/>
    <col min="6401" max="6401" width="8.109375" customWidth="1"/>
    <col min="6402" max="6402" width="85.109375" customWidth="1"/>
    <col min="6403" max="6403" width="27.88671875" customWidth="1"/>
    <col min="6404" max="6404" width="31.44140625" customWidth="1"/>
    <col min="6405" max="6405" width="28.109375" customWidth="1"/>
    <col min="6406" max="6406" width="31.109375" customWidth="1"/>
    <col min="6407" max="6409" width="16.6640625" customWidth="1"/>
    <col min="6410" max="6410" width="17.5546875" customWidth="1"/>
    <col min="6657" max="6657" width="8.109375" customWidth="1"/>
    <col min="6658" max="6658" width="85.109375" customWidth="1"/>
    <col min="6659" max="6659" width="27.88671875" customWidth="1"/>
    <col min="6660" max="6660" width="31.44140625" customWidth="1"/>
    <col min="6661" max="6661" width="28.109375" customWidth="1"/>
    <col min="6662" max="6662" width="31.109375" customWidth="1"/>
    <col min="6663" max="6665" width="16.6640625" customWidth="1"/>
    <col min="6666" max="6666" width="17.5546875" customWidth="1"/>
    <col min="6913" max="6913" width="8.109375" customWidth="1"/>
    <col min="6914" max="6914" width="85.109375" customWidth="1"/>
    <col min="6915" max="6915" width="27.88671875" customWidth="1"/>
    <col min="6916" max="6916" width="31.44140625" customWidth="1"/>
    <col min="6917" max="6917" width="28.109375" customWidth="1"/>
    <col min="6918" max="6918" width="31.109375" customWidth="1"/>
    <col min="6919" max="6921" width="16.6640625" customWidth="1"/>
    <col min="6922" max="6922" width="17.5546875" customWidth="1"/>
    <col min="7169" max="7169" width="8.109375" customWidth="1"/>
    <col min="7170" max="7170" width="85.109375" customWidth="1"/>
    <col min="7171" max="7171" width="27.88671875" customWidth="1"/>
    <col min="7172" max="7172" width="31.44140625" customWidth="1"/>
    <col min="7173" max="7173" width="28.109375" customWidth="1"/>
    <col min="7174" max="7174" width="31.109375" customWidth="1"/>
    <col min="7175" max="7177" width="16.6640625" customWidth="1"/>
    <col min="7178" max="7178" width="17.5546875" customWidth="1"/>
    <col min="7425" max="7425" width="8.109375" customWidth="1"/>
    <col min="7426" max="7426" width="85.109375" customWidth="1"/>
    <col min="7427" max="7427" width="27.88671875" customWidth="1"/>
    <col min="7428" max="7428" width="31.44140625" customWidth="1"/>
    <col min="7429" max="7429" width="28.109375" customWidth="1"/>
    <col min="7430" max="7430" width="31.109375" customWidth="1"/>
    <col min="7431" max="7433" width="16.6640625" customWidth="1"/>
    <col min="7434" max="7434" width="17.5546875" customWidth="1"/>
    <col min="7681" max="7681" width="8.109375" customWidth="1"/>
    <col min="7682" max="7682" width="85.109375" customWidth="1"/>
    <col min="7683" max="7683" width="27.88671875" customWidth="1"/>
    <col min="7684" max="7684" width="31.44140625" customWidth="1"/>
    <col min="7685" max="7685" width="28.109375" customWidth="1"/>
    <col min="7686" max="7686" width="31.109375" customWidth="1"/>
    <col min="7687" max="7689" width="16.6640625" customWidth="1"/>
    <col min="7690" max="7690" width="17.5546875" customWidth="1"/>
    <col min="7937" max="7937" width="8.109375" customWidth="1"/>
    <col min="7938" max="7938" width="85.109375" customWidth="1"/>
    <col min="7939" max="7939" width="27.88671875" customWidth="1"/>
    <col min="7940" max="7940" width="31.44140625" customWidth="1"/>
    <col min="7941" max="7941" width="28.109375" customWidth="1"/>
    <col min="7942" max="7942" width="31.109375" customWidth="1"/>
    <col min="7943" max="7945" width="16.6640625" customWidth="1"/>
    <col min="7946" max="7946" width="17.5546875" customWidth="1"/>
    <col min="8193" max="8193" width="8.109375" customWidth="1"/>
    <col min="8194" max="8194" width="85.109375" customWidth="1"/>
    <col min="8195" max="8195" width="27.88671875" customWidth="1"/>
    <col min="8196" max="8196" width="31.44140625" customWidth="1"/>
    <col min="8197" max="8197" width="28.109375" customWidth="1"/>
    <col min="8198" max="8198" width="31.109375" customWidth="1"/>
    <col min="8199" max="8201" width="16.6640625" customWidth="1"/>
    <col min="8202" max="8202" width="17.5546875" customWidth="1"/>
    <col min="8449" max="8449" width="8.109375" customWidth="1"/>
    <col min="8450" max="8450" width="85.109375" customWidth="1"/>
    <col min="8451" max="8451" width="27.88671875" customWidth="1"/>
    <col min="8452" max="8452" width="31.44140625" customWidth="1"/>
    <col min="8453" max="8453" width="28.109375" customWidth="1"/>
    <col min="8454" max="8454" width="31.109375" customWidth="1"/>
    <col min="8455" max="8457" width="16.6640625" customWidth="1"/>
    <col min="8458" max="8458" width="17.5546875" customWidth="1"/>
    <col min="8705" max="8705" width="8.109375" customWidth="1"/>
    <col min="8706" max="8706" width="85.109375" customWidth="1"/>
    <col min="8707" max="8707" width="27.88671875" customWidth="1"/>
    <col min="8708" max="8708" width="31.44140625" customWidth="1"/>
    <col min="8709" max="8709" width="28.109375" customWidth="1"/>
    <col min="8710" max="8710" width="31.109375" customWidth="1"/>
    <col min="8711" max="8713" width="16.6640625" customWidth="1"/>
    <col min="8714" max="8714" width="17.5546875" customWidth="1"/>
    <col min="8961" max="8961" width="8.109375" customWidth="1"/>
    <col min="8962" max="8962" width="85.109375" customWidth="1"/>
    <col min="8963" max="8963" width="27.88671875" customWidth="1"/>
    <col min="8964" max="8964" width="31.44140625" customWidth="1"/>
    <col min="8965" max="8965" width="28.109375" customWidth="1"/>
    <col min="8966" max="8966" width="31.109375" customWidth="1"/>
    <col min="8967" max="8969" width="16.6640625" customWidth="1"/>
    <col min="8970" max="8970" width="17.5546875" customWidth="1"/>
    <col min="9217" max="9217" width="8.109375" customWidth="1"/>
    <col min="9218" max="9218" width="85.109375" customWidth="1"/>
    <col min="9219" max="9219" width="27.88671875" customWidth="1"/>
    <col min="9220" max="9220" width="31.44140625" customWidth="1"/>
    <col min="9221" max="9221" width="28.109375" customWidth="1"/>
    <col min="9222" max="9222" width="31.109375" customWidth="1"/>
    <col min="9223" max="9225" width="16.6640625" customWidth="1"/>
    <col min="9226" max="9226" width="17.5546875" customWidth="1"/>
    <col min="9473" max="9473" width="8.109375" customWidth="1"/>
    <col min="9474" max="9474" width="85.109375" customWidth="1"/>
    <col min="9475" max="9475" width="27.88671875" customWidth="1"/>
    <col min="9476" max="9476" width="31.44140625" customWidth="1"/>
    <col min="9477" max="9477" width="28.109375" customWidth="1"/>
    <col min="9478" max="9478" width="31.109375" customWidth="1"/>
    <col min="9479" max="9481" width="16.6640625" customWidth="1"/>
    <col min="9482" max="9482" width="17.5546875" customWidth="1"/>
    <col min="9729" max="9729" width="8.109375" customWidth="1"/>
    <col min="9730" max="9730" width="85.109375" customWidth="1"/>
    <col min="9731" max="9731" width="27.88671875" customWidth="1"/>
    <col min="9732" max="9732" width="31.44140625" customWidth="1"/>
    <col min="9733" max="9733" width="28.109375" customWidth="1"/>
    <col min="9734" max="9734" width="31.109375" customWidth="1"/>
    <col min="9735" max="9737" width="16.6640625" customWidth="1"/>
    <col min="9738" max="9738" width="17.5546875" customWidth="1"/>
    <col min="9985" max="9985" width="8.109375" customWidth="1"/>
    <col min="9986" max="9986" width="85.109375" customWidth="1"/>
    <col min="9987" max="9987" width="27.88671875" customWidth="1"/>
    <col min="9988" max="9988" width="31.44140625" customWidth="1"/>
    <col min="9989" max="9989" width="28.109375" customWidth="1"/>
    <col min="9990" max="9990" width="31.109375" customWidth="1"/>
    <col min="9991" max="9993" width="16.6640625" customWidth="1"/>
    <col min="9994" max="9994" width="17.5546875" customWidth="1"/>
    <col min="10241" max="10241" width="8.109375" customWidth="1"/>
    <col min="10242" max="10242" width="85.109375" customWidth="1"/>
    <col min="10243" max="10243" width="27.88671875" customWidth="1"/>
    <col min="10244" max="10244" width="31.44140625" customWidth="1"/>
    <col min="10245" max="10245" width="28.109375" customWidth="1"/>
    <col min="10246" max="10246" width="31.109375" customWidth="1"/>
    <col min="10247" max="10249" width="16.6640625" customWidth="1"/>
    <col min="10250" max="10250" width="17.5546875" customWidth="1"/>
    <col min="10497" max="10497" width="8.109375" customWidth="1"/>
    <col min="10498" max="10498" width="85.109375" customWidth="1"/>
    <col min="10499" max="10499" width="27.88671875" customWidth="1"/>
    <col min="10500" max="10500" width="31.44140625" customWidth="1"/>
    <col min="10501" max="10501" width="28.109375" customWidth="1"/>
    <col min="10502" max="10502" width="31.109375" customWidth="1"/>
    <col min="10503" max="10505" width="16.6640625" customWidth="1"/>
    <col min="10506" max="10506" width="17.5546875" customWidth="1"/>
    <col min="10753" max="10753" width="8.109375" customWidth="1"/>
    <col min="10754" max="10754" width="85.109375" customWidth="1"/>
    <col min="10755" max="10755" width="27.88671875" customWidth="1"/>
    <col min="10756" max="10756" width="31.44140625" customWidth="1"/>
    <col min="10757" max="10757" width="28.109375" customWidth="1"/>
    <col min="10758" max="10758" width="31.109375" customWidth="1"/>
    <col min="10759" max="10761" width="16.6640625" customWidth="1"/>
    <col min="10762" max="10762" width="17.5546875" customWidth="1"/>
    <col min="11009" max="11009" width="8.109375" customWidth="1"/>
    <col min="11010" max="11010" width="85.109375" customWidth="1"/>
    <col min="11011" max="11011" width="27.88671875" customWidth="1"/>
    <col min="11012" max="11012" width="31.44140625" customWidth="1"/>
    <col min="11013" max="11013" width="28.109375" customWidth="1"/>
    <col min="11014" max="11014" width="31.109375" customWidth="1"/>
    <col min="11015" max="11017" width="16.6640625" customWidth="1"/>
    <col min="11018" max="11018" width="17.5546875" customWidth="1"/>
    <col min="11265" max="11265" width="8.109375" customWidth="1"/>
    <col min="11266" max="11266" width="85.109375" customWidth="1"/>
    <col min="11267" max="11267" width="27.88671875" customWidth="1"/>
    <col min="11268" max="11268" width="31.44140625" customWidth="1"/>
    <col min="11269" max="11269" width="28.109375" customWidth="1"/>
    <col min="11270" max="11270" width="31.109375" customWidth="1"/>
    <col min="11271" max="11273" width="16.6640625" customWidth="1"/>
    <col min="11274" max="11274" width="17.5546875" customWidth="1"/>
    <col min="11521" max="11521" width="8.109375" customWidth="1"/>
    <col min="11522" max="11522" width="85.109375" customWidth="1"/>
    <col min="11523" max="11523" width="27.88671875" customWidth="1"/>
    <col min="11524" max="11524" width="31.44140625" customWidth="1"/>
    <col min="11525" max="11525" width="28.109375" customWidth="1"/>
    <col min="11526" max="11526" width="31.109375" customWidth="1"/>
    <col min="11527" max="11529" width="16.6640625" customWidth="1"/>
    <col min="11530" max="11530" width="17.5546875" customWidth="1"/>
    <col min="11777" max="11777" width="8.109375" customWidth="1"/>
    <col min="11778" max="11778" width="85.109375" customWidth="1"/>
    <col min="11779" max="11779" width="27.88671875" customWidth="1"/>
    <col min="11780" max="11780" width="31.44140625" customWidth="1"/>
    <col min="11781" max="11781" width="28.109375" customWidth="1"/>
    <col min="11782" max="11782" width="31.109375" customWidth="1"/>
    <col min="11783" max="11785" width="16.6640625" customWidth="1"/>
    <col min="11786" max="11786" width="17.5546875" customWidth="1"/>
    <col min="12033" max="12033" width="8.109375" customWidth="1"/>
    <col min="12034" max="12034" width="85.109375" customWidth="1"/>
    <col min="12035" max="12035" width="27.88671875" customWidth="1"/>
    <col min="12036" max="12036" width="31.44140625" customWidth="1"/>
    <col min="12037" max="12037" width="28.109375" customWidth="1"/>
    <col min="12038" max="12038" width="31.109375" customWidth="1"/>
    <col min="12039" max="12041" width="16.6640625" customWidth="1"/>
    <col min="12042" max="12042" width="17.5546875" customWidth="1"/>
    <col min="12289" max="12289" width="8.109375" customWidth="1"/>
    <col min="12290" max="12290" width="85.109375" customWidth="1"/>
    <col min="12291" max="12291" width="27.88671875" customWidth="1"/>
    <col min="12292" max="12292" width="31.44140625" customWidth="1"/>
    <col min="12293" max="12293" width="28.109375" customWidth="1"/>
    <col min="12294" max="12294" width="31.109375" customWidth="1"/>
    <col min="12295" max="12297" width="16.6640625" customWidth="1"/>
    <col min="12298" max="12298" width="17.5546875" customWidth="1"/>
    <col min="12545" max="12545" width="8.109375" customWidth="1"/>
    <col min="12546" max="12546" width="85.109375" customWidth="1"/>
    <col min="12547" max="12547" width="27.88671875" customWidth="1"/>
    <col min="12548" max="12548" width="31.44140625" customWidth="1"/>
    <col min="12549" max="12549" width="28.109375" customWidth="1"/>
    <col min="12550" max="12550" width="31.109375" customWidth="1"/>
    <col min="12551" max="12553" width="16.6640625" customWidth="1"/>
    <col min="12554" max="12554" width="17.5546875" customWidth="1"/>
    <col min="12801" max="12801" width="8.109375" customWidth="1"/>
    <col min="12802" max="12802" width="85.109375" customWidth="1"/>
    <col min="12803" max="12803" width="27.88671875" customWidth="1"/>
    <col min="12804" max="12804" width="31.44140625" customWidth="1"/>
    <col min="12805" max="12805" width="28.109375" customWidth="1"/>
    <col min="12806" max="12806" width="31.109375" customWidth="1"/>
    <col min="12807" max="12809" width="16.6640625" customWidth="1"/>
    <col min="12810" max="12810" width="17.5546875" customWidth="1"/>
    <col min="13057" max="13057" width="8.109375" customWidth="1"/>
    <col min="13058" max="13058" width="85.109375" customWidth="1"/>
    <col min="13059" max="13059" width="27.88671875" customWidth="1"/>
    <col min="13060" max="13060" width="31.44140625" customWidth="1"/>
    <col min="13061" max="13061" width="28.109375" customWidth="1"/>
    <col min="13062" max="13062" width="31.109375" customWidth="1"/>
    <col min="13063" max="13065" width="16.6640625" customWidth="1"/>
    <col min="13066" max="13066" width="17.5546875" customWidth="1"/>
    <col min="13313" max="13313" width="8.109375" customWidth="1"/>
    <col min="13314" max="13314" width="85.109375" customWidth="1"/>
    <col min="13315" max="13315" width="27.88671875" customWidth="1"/>
    <col min="13316" max="13316" width="31.44140625" customWidth="1"/>
    <col min="13317" max="13317" width="28.109375" customWidth="1"/>
    <col min="13318" max="13318" width="31.109375" customWidth="1"/>
    <col min="13319" max="13321" width="16.6640625" customWidth="1"/>
    <col min="13322" max="13322" width="17.5546875" customWidth="1"/>
    <col min="13569" max="13569" width="8.109375" customWidth="1"/>
    <col min="13570" max="13570" width="85.109375" customWidth="1"/>
    <col min="13571" max="13571" width="27.88671875" customWidth="1"/>
    <col min="13572" max="13572" width="31.44140625" customWidth="1"/>
    <col min="13573" max="13573" width="28.109375" customWidth="1"/>
    <col min="13574" max="13574" width="31.109375" customWidth="1"/>
    <col min="13575" max="13577" width="16.6640625" customWidth="1"/>
    <col min="13578" max="13578" width="17.5546875" customWidth="1"/>
    <col min="13825" max="13825" width="8.109375" customWidth="1"/>
    <col min="13826" max="13826" width="85.109375" customWidth="1"/>
    <col min="13827" max="13827" width="27.88671875" customWidth="1"/>
    <col min="13828" max="13828" width="31.44140625" customWidth="1"/>
    <col min="13829" max="13829" width="28.109375" customWidth="1"/>
    <col min="13830" max="13830" width="31.109375" customWidth="1"/>
    <col min="13831" max="13833" width="16.6640625" customWidth="1"/>
    <col min="13834" max="13834" width="17.5546875" customWidth="1"/>
    <col min="14081" max="14081" width="8.109375" customWidth="1"/>
    <col min="14082" max="14082" width="85.109375" customWidth="1"/>
    <col min="14083" max="14083" width="27.88671875" customWidth="1"/>
    <col min="14084" max="14084" width="31.44140625" customWidth="1"/>
    <col min="14085" max="14085" width="28.109375" customWidth="1"/>
    <col min="14086" max="14086" width="31.109375" customWidth="1"/>
    <col min="14087" max="14089" width="16.6640625" customWidth="1"/>
    <col min="14090" max="14090" width="17.5546875" customWidth="1"/>
    <col min="14337" max="14337" width="8.109375" customWidth="1"/>
    <col min="14338" max="14338" width="85.109375" customWidth="1"/>
    <col min="14339" max="14339" width="27.88671875" customWidth="1"/>
    <col min="14340" max="14340" width="31.44140625" customWidth="1"/>
    <col min="14341" max="14341" width="28.109375" customWidth="1"/>
    <col min="14342" max="14342" width="31.109375" customWidth="1"/>
    <col min="14343" max="14345" width="16.6640625" customWidth="1"/>
    <col min="14346" max="14346" width="17.5546875" customWidth="1"/>
    <col min="14593" max="14593" width="8.109375" customWidth="1"/>
    <col min="14594" max="14594" width="85.109375" customWidth="1"/>
    <col min="14595" max="14595" width="27.88671875" customWidth="1"/>
    <col min="14596" max="14596" width="31.44140625" customWidth="1"/>
    <col min="14597" max="14597" width="28.109375" customWidth="1"/>
    <col min="14598" max="14598" width="31.109375" customWidth="1"/>
    <col min="14599" max="14601" width="16.6640625" customWidth="1"/>
    <col min="14602" max="14602" width="17.5546875" customWidth="1"/>
    <col min="14849" max="14849" width="8.109375" customWidth="1"/>
    <col min="14850" max="14850" width="85.109375" customWidth="1"/>
    <col min="14851" max="14851" width="27.88671875" customWidth="1"/>
    <col min="14852" max="14852" width="31.44140625" customWidth="1"/>
    <col min="14853" max="14853" width="28.109375" customWidth="1"/>
    <col min="14854" max="14854" width="31.109375" customWidth="1"/>
    <col min="14855" max="14857" width="16.6640625" customWidth="1"/>
    <col min="14858" max="14858" width="17.5546875" customWidth="1"/>
    <col min="15105" max="15105" width="8.109375" customWidth="1"/>
    <col min="15106" max="15106" width="85.109375" customWidth="1"/>
    <col min="15107" max="15107" width="27.88671875" customWidth="1"/>
    <col min="15108" max="15108" width="31.44140625" customWidth="1"/>
    <col min="15109" max="15109" width="28.109375" customWidth="1"/>
    <col min="15110" max="15110" width="31.109375" customWidth="1"/>
    <col min="15111" max="15113" width="16.6640625" customWidth="1"/>
    <col min="15114" max="15114" width="17.5546875" customWidth="1"/>
    <col min="15361" max="15361" width="8.109375" customWidth="1"/>
    <col min="15362" max="15362" width="85.109375" customWidth="1"/>
    <col min="15363" max="15363" width="27.88671875" customWidth="1"/>
    <col min="15364" max="15364" width="31.44140625" customWidth="1"/>
    <col min="15365" max="15365" width="28.109375" customWidth="1"/>
    <col min="15366" max="15366" width="31.109375" customWidth="1"/>
    <col min="15367" max="15369" width="16.6640625" customWidth="1"/>
    <col min="15370" max="15370" width="17.5546875" customWidth="1"/>
    <col min="15617" max="15617" width="8.109375" customWidth="1"/>
    <col min="15618" max="15618" width="85.109375" customWidth="1"/>
    <col min="15619" max="15619" width="27.88671875" customWidth="1"/>
    <col min="15620" max="15620" width="31.44140625" customWidth="1"/>
    <col min="15621" max="15621" width="28.109375" customWidth="1"/>
    <col min="15622" max="15622" width="31.109375" customWidth="1"/>
    <col min="15623" max="15625" width="16.6640625" customWidth="1"/>
    <col min="15626" max="15626" width="17.5546875" customWidth="1"/>
    <col min="15873" max="15873" width="8.109375" customWidth="1"/>
    <col min="15874" max="15874" width="85.109375" customWidth="1"/>
    <col min="15875" max="15875" width="27.88671875" customWidth="1"/>
    <col min="15876" max="15876" width="31.44140625" customWidth="1"/>
    <col min="15877" max="15877" width="28.109375" customWidth="1"/>
    <col min="15878" max="15878" width="31.109375" customWidth="1"/>
    <col min="15879" max="15881" width="16.6640625" customWidth="1"/>
    <col min="15882" max="15882" width="17.5546875" customWidth="1"/>
    <col min="16129" max="16129" width="8.109375" customWidth="1"/>
    <col min="16130" max="16130" width="85.109375" customWidth="1"/>
    <col min="16131" max="16131" width="27.88671875" customWidth="1"/>
    <col min="16132" max="16132" width="31.44140625" customWidth="1"/>
    <col min="16133" max="16133" width="28.109375" customWidth="1"/>
    <col min="16134" max="16134" width="31.109375" customWidth="1"/>
    <col min="16135" max="16137" width="16.6640625" customWidth="1"/>
    <col min="16138" max="16138" width="17.5546875" customWidth="1"/>
  </cols>
  <sheetData>
    <row r="1" spans="1:9" x14ac:dyDescent="0.3">
      <c r="F1" t="s">
        <v>436</v>
      </c>
    </row>
    <row r="3" spans="1:9" ht="20.399999999999999" customHeight="1" x14ac:dyDescent="0.3">
      <c r="A3" s="1160" t="s">
        <v>588</v>
      </c>
      <c r="B3" s="1160"/>
      <c r="C3" s="1160"/>
      <c r="D3" s="1160"/>
      <c r="E3" s="1160"/>
      <c r="F3" s="1160"/>
    </row>
    <row r="4" spans="1:9" ht="27" customHeight="1" x14ac:dyDescent="0.3">
      <c r="A4" t="s">
        <v>1145</v>
      </c>
    </row>
    <row r="5" spans="1:9" ht="19.5" customHeight="1" x14ac:dyDescent="0.3">
      <c r="A5" t="s">
        <v>458</v>
      </c>
    </row>
    <row r="6" spans="1:9" ht="18" customHeight="1" x14ac:dyDescent="0.3">
      <c r="A6" t="s">
        <v>491</v>
      </c>
    </row>
    <row r="7" spans="1:9" ht="17.25" customHeight="1" x14ac:dyDescent="0.3">
      <c r="A7" t="s">
        <v>281</v>
      </c>
    </row>
    <row r="9" spans="1:9" x14ac:dyDescent="0.3">
      <c r="A9" s="1160" t="s">
        <v>282</v>
      </c>
      <c r="B9" s="1160" t="s">
        <v>297</v>
      </c>
      <c r="C9" s="1160" t="s">
        <v>366</v>
      </c>
      <c r="D9" s="1160"/>
      <c r="E9" s="1160" t="s">
        <v>367</v>
      </c>
      <c r="F9" s="1160"/>
    </row>
    <row r="10" spans="1:9" x14ac:dyDescent="0.3">
      <c r="A10" s="1160"/>
      <c r="B10" s="1160"/>
      <c r="C10" t="s">
        <v>375</v>
      </c>
      <c r="D10" t="s">
        <v>376</v>
      </c>
      <c r="E10" t="s">
        <v>375</v>
      </c>
      <c r="F10" t="s">
        <v>376</v>
      </c>
    </row>
    <row r="11" spans="1:9" ht="21" customHeight="1" x14ac:dyDescent="0.3">
      <c r="A11">
        <v>1</v>
      </c>
      <c r="B11">
        <v>2</v>
      </c>
      <c r="C11">
        <v>3</v>
      </c>
      <c r="D11">
        <v>4</v>
      </c>
      <c r="E11">
        <v>5</v>
      </c>
      <c r="F11">
        <v>6</v>
      </c>
      <c r="G11" t="s">
        <v>357</v>
      </c>
      <c r="H11" t="s">
        <v>302</v>
      </c>
      <c r="I11" t="s">
        <v>303</v>
      </c>
    </row>
    <row r="12" spans="1:9" ht="21.6" customHeight="1" x14ac:dyDescent="0.3">
      <c r="A12">
        <v>1</v>
      </c>
      <c r="B12" t="s">
        <v>377</v>
      </c>
      <c r="C12" t="s">
        <v>305</v>
      </c>
      <c r="D12">
        <f>SUM(D13:D17)</f>
        <v>0</v>
      </c>
      <c r="E12" t="s">
        <v>305</v>
      </c>
      <c r="F12">
        <f>SUM(F13:F17)</f>
        <v>0</v>
      </c>
    </row>
    <row r="13" spans="1:9" hidden="1" x14ac:dyDescent="0.3">
      <c r="B13" t="s">
        <v>378</v>
      </c>
      <c r="I13">
        <f t="shared" ref="I13:I42" si="0">F13-H13</f>
        <v>0</v>
      </c>
    </row>
    <row r="14" spans="1:9" hidden="1" x14ac:dyDescent="0.3">
      <c r="I14">
        <f t="shared" si="0"/>
        <v>0</v>
      </c>
    </row>
    <row r="15" spans="1:9" hidden="1" x14ac:dyDescent="0.3">
      <c r="I15">
        <f t="shared" si="0"/>
        <v>0</v>
      </c>
    </row>
    <row r="16" spans="1:9" hidden="1" x14ac:dyDescent="0.3">
      <c r="I16">
        <f t="shared" si="0"/>
        <v>0</v>
      </c>
    </row>
    <row r="17" spans="1:9" hidden="1" x14ac:dyDescent="0.3">
      <c r="I17">
        <f t="shared" si="0"/>
        <v>0</v>
      </c>
    </row>
    <row r="18" spans="1:9" ht="21.6" customHeight="1" x14ac:dyDescent="0.3">
      <c r="A18">
        <v>2</v>
      </c>
      <c r="B18" t="s">
        <v>379</v>
      </c>
      <c r="C18" t="s">
        <v>305</v>
      </c>
      <c r="D18">
        <f>SUM(D19:D25)</f>
        <v>0</v>
      </c>
      <c r="E18" t="s">
        <v>305</v>
      </c>
      <c r="F18">
        <f>SUM(F19:F25)</f>
        <v>0</v>
      </c>
    </row>
    <row r="19" spans="1:9" hidden="1" x14ac:dyDescent="0.3">
      <c r="B19" t="s">
        <v>199</v>
      </c>
      <c r="I19">
        <f t="shared" si="0"/>
        <v>0</v>
      </c>
    </row>
    <row r="20" spans="1:9" hidden="1" x14ac:dyDescent="0.3">
      <c r="I20">
        <f t="shared" si="0"/>
        <v>0</v>
      </c>
    </row>
    <row r="21" spans="1:9" hidden="1" x14ac:dyDescent="0.3">
      <c r="I21">
        <f t="shared" si="0"/>
        <v>0</v>
      </c>
    </row>
    <row r="22" spans="1:9" hidden="1" x14ac:dyDescent="0.3">
      <c r="I22">
        <f t="shared" si="0"/>
        <v>0</v>
      </c>
    </row>
    <row r="23" spans="1:9" hidden="1" x14ac:dyDescent="0.3">
      <c r="I23">
        <f t="shared" si="0"/>
        <v>0</v>
      </c>
    </row>
    <row r="24" spans="1:9" hidden="1" x14ac:dyDescent="0.3">
      <c r="I24">
        <f t="shared" si="0"/>
        <v>0</v>
      </c>
    </row>
    <row r="25" spans="1:9" hidden="1" x14ac:dyDescent="0.3">
      <c r="I25">
        <f t="shared" si="0"/>
        <v>0</v>
      </c>
    </row>
    <row r="26" spans="1:9" ht="21.6" customHeight="1" x14ac:dyDescent="0.3">
      <c r="A26">
        <v>3</v>
      </c>
      <c r="B26" t="s">
        <v>380</v>
      </c>
      <c r="C26" t="s">
        <v>305</v>
      </c>
      <c r="D26">
        <f>SUM(D27:D31)</f>
        <v>0</v>
      </c>
      <c r="E26" t="s">
        <v>305</v>
      </c>
      <c r="F26">
        <f>SUM(F27:F32)</f>
        <v>0</v>
      </c>
    </row>
    <row r="27" spans="1:9" hidden="1" x14ac:dyDescent="0.3">
      <c r="B27" t="s">
        <v>199</v>
      </c>
      <c r="I27">
        <f t="shared" si="0"/>
        <v>0</v>
      </c>
    </row>
    <row r="28" spans="1:9" hidden="1" x14ac:dyDescent="0.3">
      <c r="I28">
        <f t="shared" si="0"/>
        <v>0</v>
      </c>
    </row>
    <row r="29" spans="1:9" hidden="1" x14ac:dyDescent="0.3">
      <c r="I29">
        <f t="shared" si="0"/>
        <v>0</v>
      </c>
    </row>
    <row r="30" spans="1:9" hidden="1" x14ac:dyDescent="0.3">
      <c r="I30">
        <f t="shared" si="0"/>
        <v>0</v>
      </c>
    </row>
    <row r="31" spans="1:9" hidden="1" x14ac:dyDescent="0.3">
      <c r="I31">
        <f t="shared" si="0"/>
        <v>0</v>
      </c>
    </row>
    <row r="32" spans="1:9" hidden="1" x14ac:dyDescent="0.3">
      <c r="I32">
        <f t="shared" si="0"/>
        <v>0</v>
      </c>
    </row>
    <row r="33" spans="1:9" ht="21.6" customHeight="1" x14ac:dyDescent="0.3">
      <c r="A33">
        <v>4</v>
      </c>
      <c r="B33" t="s">
        <v>381</v>
      </c>
      <c r="C33" t="s">
        <v>305</v>
      </c>
      <c r="D33">
        <f>SUM(D34:D42)</f>
        <v>0</v>
      </c>
      <c r="E33" t="s">
        <v>305</v>
      </c>
      <c r="F33">
        <f>SUM(F35:F43)</f>
        <v>0</v>
      </c>
    </row>
    <row r="34" spans="1:9" x14ac:dyDescent="0.3">
      <c r="B34" t="s">
        <v>199</v>
      </c>
      <c r="I34">
        <f t="shared" si="0"/>
        <v>0</v>
      </c>
    </row>
    <row r="35" spans="1:9" x14ac:dyDescent="0.3">
      <c r="I35">
        <f t="shared" si="0"/>
        <v>0</v>
      </c>
    </row>
    <row r="36" spans="1:9" x14ac:dyDescent="0.3">
      <c r="I36">
        <f t="shared" si="0"/>
        <v>0</v>
      </c>
    </row>
    <row r="37" spans="1:9" x14ac:dyDescent="0.3">
      <c r="I37">
        <f t="shared" si="0"/>
        <v>0</v>
      </c>
    </row>
    <row r="38" spans="1:9" x14ac:dyDescent="0.3">
      <c r="I38">
        <f t="shared" si="0"/>
        <v>0</v>
      </c>
    </row>
    <row r="39" spans="1:9" x14ac:dyDescent="0.3">
      <c r="I39">
        <f t="shared" si="0"/>
        <v>0</v>
      </c>
    </row>
    <row r="40" spans="1:9" x14ac:dyDescent="0.3">
      <c r="I40">
        <f t="shared" si="0"/>
        <v>0</v>
      </c>
    </row>
    <row r="41" spans="1:9" x14ac:dyDescent="0.3">
      <c r="I41">
        <f t="shared" si="0"/>
        <v>0</v>
      </c>
    </row>
    <row r="42" spans="1:9" x14ac:dyDescent="0.3">
      <c r="I42">
        <f t="shared" si="0"/>
        <v>0</v>
      </c>
    </row>
    <row r="44" spans="1:9" ht="21" customHeight="1" x14ac:dyDescent="0.3">
      <c r="B44" t="s">
        <v>295</v>
      </c>
      <c r="C44" t="s">
        <v>305</v>
      </c>
      <c r="D44">
        <f>D33+D26+D18+D12</f>
        <v>0</v>
      </c>
      <c r="E44" t="s">
        <v>305</v>
      </c>
      <c r="F44">
        <f>F12+F18+F26+F33</f>
        <v>0</v>
      </c>
      <c r="G44" t="s">
        <v>365</v>
      </c>
      <c r="H44">
        <f>H12+H18+H26+H33</f>
        <v>0</v>
      </c>
      <c r="I44">
        <f>SUM(I12:I43)</f>
        <v>0</v>
      </c>
    </row>
    <row r="47" spans="1:9" x14ac:dyDescent="0.3">
      <c r="A47" t="s">
        <v>671</v>
      </c>
      <c r="F47" t="s">
        <v>1143</v>
      </c>
    </row>
    <row r="48" spans="1:9" x14ac:dyDescent="0.3">
      <c r="D48" t="s">
        <v>131</v>
      </c>
      <c r="F48" t="s">
        <v>132</v>
      </c>
    </row>
    <row r="50" spans="1:6" x14ac:dyDescent="0.3">
      <c r="A50" t="s">
        <v>133</v>
      </c>
      <c r="F50" t="s">
        <v>1144</v>
      </c>
    </row>
    <row r="51" spans="1:6" x14ac:dyDescent="0.3">
      <c r="D51" t="s">
        <v>131</v>
      </c>
      <c r="F51" t="s">
        <v>132</v>
      </c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1">
    <tabColor rgb="FF99CC00"/>
    <pageSetUpPr fitToPage="1"/>
  </sheetPr>
  <dimension ref="A1:G35"/>
  <sheetViews>
    <sheetView view="pageBreakPreview" zoomScale="70" zoomScaleSheetLayoutView="70" workbookViewId="0"/>
  </sheetViews>
  <sheetFormatPr defaultRowHeight="14.4" x14ac:dyDescent="0.3"/>
  <cols>
    <col min="1" max="1" width="8.109375" customWidth="1"/>
    <col min="2" max="2" width="85.109375" customWidth="1"/>
    <col min="3" max="3" width="28.109375" customWidth="1"/>
    <col min="4" max="4" width="31.109375" customWidth="1"/>
    <col min="5" max="5" width="30.33203125" customWidth="1"/>
    <col min="6" max="6" width="20.5546875" customWidth="1"/>
    <col min="7" max="7" width="22.6640625" customWidth="1"/>
    <col min="257" max="257" width="8.109375" customWidth="1"/>
    <col min="258" max="258" width="85.109375" customWidth="1"/>
    <col min="259" max="259" width="28.109375" customWidth="1"/>
    <col min="260" max="260" width="31.109375" customWidth="1"/>
    <col min="261" max="261" width="17.44140625" customWidth="1"/>
    <col min="262" max="262" width="20.5546875" customWidth="1"/>
    <col min="263" max="263" width="22.6640625" customWidth="1"/>
    <col min="513" max="513" width="8.109375" customWidth="1"/>
    <col min="514" max="514" width="85.109375" customWidth="1"/>
    <col min="515" max="515" width="28.109375" customWidth="1"/>
    <col min="516" max="516" width="31.109375" customWidth="1"/>
    <col min="517" max="517" width="17.44140625" customWidth="1"/>
    <col min="518" max="518" width="20.5546875" customWidth="1"/>
    <col min="519" max="519" width="22.6640625" customWidth="1"/>
    <col min="769" max="769" width="8.109375" customWidth="1"/>
    <col min="770" max="770" width="85.109375" customWidth="1"/>
    <col min="771" max="771" width="28.109375" customWidth="1"/>
    <col min="772" max="772" width="31.109375" customWidth="1"/>
    <col min="773" max="773" width="17.44140625" customWidth="1"/>
    <col min="774" max="774" width="20.5546875" customWidth="1"/>
    <col min="775" max="775" width="22.6640625" customWidth="1"/>
    <col min="1025" max="1025" width="8.109375" customWidth="1"/>
    <col min="1026" max="1026" width="85.109375" customWidth="1"/>
    <col min="1027" max="1027" width="28.109375" customWidth="1"/>
    <col min="1028" max="1028" width="31.109375" customWidth="1"/>
    <col min="1029" max="1029" width="17.44140625" customWidth="1"/>
    <col min="1030" max="1030" width="20.5546875" customWidth="1"/>
    <col min="1031" max="1031" width="22.6640625" customWidth="1"/>
    <col min="1281" max="1281" width="8.109375" customWidth="1"/>
    <col min="1282" max="1282" width="85.109375" customWidth="1"/>
    <col min="1283" max="1283" width="28.109375" customWidth="1"/>
    <col min="1284" max="1284" width="31.109375" customWidth="1"/>
    <col min="1285" max="1285" width="17.44140625" customWidth="1"/>
    <col min="1286" max="1286" width="20.5546875" customWidth="1"/>
    <col min="1287" max="1287" width="22.6640625" customWidth="1"/>
    <col min="1537" max="1537" width="8.109375" customWidth="1"/>
    <col min="1538" max="1538" width="85.109375" customWidth="1"/>
    <col min="1539" max="1539" width="28.109375" customWidth="1"/>
    <col min="1540" max="1540" width="31.109375" customWidth="1"/>
    <col min="1541" max="1541" width="17.44140625" customWidth="1"/>
    <col min="1542" max="1542" width="20.5546875" customWidth="1"/>
    <col min="1543" max="1543" width="22.6640625" customWidth="1"/>
    <col min="1793" max="1793" width="8.109375" customWidth="1"/>
    <col min="1794" max="1794" width="85.109375" customWidth="1"/>
    <col min="1795" max="1795" width="28.109375" customWidth="1"/>
    <col min="1796" max="1796" width="31.109375" customWidth="1"/>
    <col min="1797" max="1797" width="17.44140625" customWidth="1"/>
    <col min="1798" max="1798" width="20.5546875" customWidth="1"/>
    <col min="1799" max="1799" width="22.6640625" customWidth="1"/>
    <col min="2049" max="2049" width="8.109375" customWidth="1"/>
    <col min="2050" max="2050" width="85.109375" customWidth="1"/>
    <col min="2051" max="2051" width="28.109375" customWidth="1"/>
    <col min="2052" max="2052" width="31.109375" customWidth="1"/>
    <col min="2053" max="2053" width="17.44140625" customWidth="1"/>
    <col min="2054" max="2054" width="20.5546875" customWidth="1"/>
    <col min="2055" max="2055" width="22.6640625" customWidth="1"/>
    <col min="2305" max="2305" width="8.109375" customWidth="1"/>
    <col min="2306" max="2306" width="85.109375" customWidth="1"/>
    <col min="2307" max="2307" width="28.109375" customWidth="1"/>
    <col min="2308" max="2308" width="31.109375" customWidth="1"/>
    <col min="2309" max="2309" width="17.44140625" customWidth="1"/>
    <col min="2310" max="2310" width="20.5546875" customWidth="1"/>
    <col min="2311" max="2311" width="22.6640625" customWidth="1"/>
    <col min="2561" max="2561" width="8.109375" customWidth="1"/>
    <col min="2562" max="2562" width="85.109375" customWidth="1"/>
    <col min="2563" max="2563" width="28.109375" customWidth="1"/>
    <col min="2564" max="2564" width="31.109375" customWidth="1"/>
    <col min="2565" max="2565" width="17.44140625" customWidth="1"/>
    <col min="2566" max="2566" width="20.5546875" customWidth="1"/>
    <col min="2567" max="2567" width="22.6640625" customWidth="1"/>
    <col min="2817" max="2817" width="8.109375" customWidth="1"/>
    <col min="2818" max="2818" width="85.109375" customWidth="1"/>
    <col min="2819" max="2819" width="28.109375" customWidth="1"/>
    <col min="2820" max="2820" width="31.109375" customWidth="1"/>
    <col min="2821" max="2821" width="17.44140625" customWidth="1"/>
    <col min="2822" max="2822" width="20.5546875" customWidth="1"/>
    <col min="2823" max="2823" width="22.6640625" customWidth="1"/>
    <col min="3073" max="3073" width="8.109375" customWidth="1"/>
    <col min="3074" max="3074" width="85.109375" customWidth="1"/>
    <col min="3075" max="3075" width="28.109375" customWidth="1"/>
    <col min="3076" max="3076" width="31.109375" customWidth="1"/>
    <col min="3077" max="3077" width="17.44140625" customWidth="1"/>
    <col min="3078" max="3078" width="20.5546875" customWidth="1"/>
    <col min="3079" max="3079" width="22.6640625" customWidth="1"/>
    <col min="3329" max="3329" width="8.109375" customWidth="1"/>
    <col min="3330" max="3330" width="85.109375" customWidth="1"/>
    <col min="3331" max="3331" width="28.109375" customWidth="1"/>
    <col min="3332" max="3332" width="31.109375" customWidth="1"/>
    <col min="3333" max="3333" width="17.44140625" customWidth="1"/>
    <col min="3334" max="3334" width="20.5546875" customWidth="1"/>
    <col min="3335" max="3335" width="22.6640625" customWidth="1"/>
    <col min="3585" max="3585" width="8.109375" customWidth="1"/>
    <col min="3586" max="3586" width="85.109375" customWidth="1"/>
    <col min="3587" max="3587" width="28.109375" customWidth="1"/>
    <col min="3588" max="3588" width="31.109375" customWidth="1"/>
    <col min="3589" max="3589" width="17.44140625" customWidth="1"/>
    <col min="3590" max="3590" width="20.5546875" customWidth="1"/>
    <col min="3591" max="3591" width="22.6640625" customWidth="1"/>
    <col min="3841" max="3841" width="8.109375" customWidth="1"/>
    <col min="3842" max="3842" width="85.109375" customWidth="1"/>
    <col min="3843" max="3843" width="28.109375" customWidth="1"/>
    <col min="3844" max="3844" width="31.109375" customWidth="1"/>
    <col min="3845" max="3845" width="17.44140625" customWidth="1"/>
    <col min="3846" max="3846" width="20.5546875" customWidth="1"/>
    <col min="3847" max="3847" width="22.6640625" customWidth="1"/>
    <col min="4097" max="4097" width="8.109375" customWidth="1"/>
    <col min="4098" max="4098" width="85.109375" customWidth="1"/>
    <col min="4099" max="4099" width="28.109375" customWidth="1"/>
    <col min="4100" max="4100" width="31.109375" customWidth="1"/>
    <col min="4101" max="4101" width="17.44140625" customWidth="1"/>
    <col min="4102" max="4102" width="20.5546875" customWidth="1"/>
    <col min="4103" max="4103" width="22.6640625" customWidth="1"/>
    <col min="4353" max="4353" width="8.109375" customWidth="1"/>
    <col min="4354" max="4354" width="85.109375" customWidth="1"/>
    <col min="4355" max="4355" width="28.109375" customWidth="1"/>
    <col min="4356" max="4356" width="31.109375" customWidth="1"/>
    <col min="4357" max="4357" width="17.44140625" customWidth="1"/>
    <col min="4358" max="4358" width="20.5546875" customWidth="1"/>
    <col min="4359" max="4359" width="22.6640625" customWidth="1"/>
    <col min="4609" max="4609" width="8.109375" customWidth="1"/>
    <col min="4610" max="4610" width="85.109375" customWidth="1"/>
    <col min="4611" max="4611" width="28.109375" customWidth="1"/>
    <col min="4612" max="4612" width="31.109375" customWidth="1"/>
    <col min="4613" max="4613" width="17.44140625" customWidth="1"/>
    <col min="4614" max="4614" width="20.5546875" customWidth="1"/>
    <col min="4615" max="4615" width="22.6640625" customWidth="1"/>
    <col min="4865" max="4865" width="8.109375" customWidth="1"/>
    <col min="4866" max="4866" width="85.109375" customWidth="1"/>
    <col min="4867" max="4867" width="28.109375" customWidth="1"/>
    <col min="4868" max="4868" width="31.109375" customWidth="1"/>
    <col min="4869" max="4869" width="17.44140625" customWidth="1"/>
    <col min="4870" max="4870" width="20.5546875" customWidth="1"/>
    <col min="4871" max="4871" width="22.6640625" customWidth="1"/>
    <col min="5121" max="5121" width="8.109375" customWidth="1"/>
    <col min="5122" max="5122" width="85.109375" customWidth="1"/>
    <col min="5123" max="5123" width="28.109375" customWidth="1"/>
    <col min="5124" max="5124" width="31.109375" customWidth="1"/>
    <col min="5125" max="5125" width="17.44140625" customWidth="1"/>
    <col min="5126" max="5126" width="20.5546875" customWidth="1"/>
    <col min="5127" max="5127" width="22.6640625" customWidth="1"/>
    <col min="5377" max="5377" width="8.109375" customWidth="1"/>
    <col min="5378" max="5378" width="85.109375" customWidth="1"/>
    <col min="5379" max="5379" width="28.109375" customWidth="1"/>
    <col min="5380" max="5380" width="31.109375" customWidth="1"/>
    <col min="5381" max="5381" width="17.44140625" customWidth="1"/>
    <col min="5382" max="5382" width="20.5546875" customWidth="1"/>
    <col min="5383" max="5383" width="22.6640625" customWidth="1"/>
    <col min="5633" max="5633" width="8.109375" customWidth="1"/>
    <col min="5634" max="5634" width="85.109375" customWidth="1"/>
    <col min="5635" max="5635" width="28.109375" customWidth="1"/>
    <col min="5636" max="5636" width="31.109375" customWidth="1"/>
    <col min="5637" max="5637" width="17.44140625" customWidth="1"/>
    <col min="5638" max="5638" width="20.5546875" customWidth="1"/>
    <col min="5639" max="5639" width="22.6640625" customWidth="1"/>
    <col min="5889" max="5889" width="8.109375" customWidth="1"/>
    <col min="5890" max="5890" width="85.109375" customWidth="1"/>
    <col min="5891" max="5891" width="28.109375" customWidth="1"/>
    <col min="5892" max="5892" width="31.109375" customWidth="1"/>
    <col min="5893" max="5893" width="17.44140625" customWidth="1"/>
    <col min="5894" max="5894" width="20.5546875" customWidth="1"/>
    <col min="5895" max="5895" width="22.6640625" customWidth="1"/>
    <col min="6145" max="6145" width="8.109375" customWidth="1"/>
    <col min="6146" max="6146" width="85.109375" customWidth="1"/>
    <col min="6147" max="6147" width="28.109375" customWidth="1"/>
    <col min="6148" max="6148" width="31.109375" customWidth="1"/>
    <col min="6149" max="6149" width="17.44140625" customWidth="1"/>
    <col min="6150" max="6150" width="20.5546875" customWidth="1"/>
    <col min="6151" max="6151" width="22.6640625" customWidth="1"/>
    <col min="6401" max="6401" width="8.109375" customWidth="1"/>
    <col min="6402" max="6402" width="85.109375" customWidth="1"/>
    <col min="6403" max="6403" width="28.109375" customWidth="1"/>
    <col min="6404" max="6404" width="31.109375" customWidth="1"/>
    <col min="6405" max="6405" width="17.44140625" customWidth="1"/>
    <col min="6406" max="6406" width="20.5546875" customWidth="1"/>
    <col min="6407" max="6407" width="22.6640625" customWidth="1"/>
    <col min="6657" max="6657" width="8.109375" customWidth="1"/>
    <col min="6658" max="6658" width="85.109375" customWidth="1"/>
    <col min="6659" max="6659" width="28.109375" customWidth="1"/>
    <col min="6660" max="6660" width="31.109375" customWidth="1"/>
    <col min="6661" max="6661" width="17.44140625" customWidth="1"/>
    <col min="6662" max="6662" width="20.5546875" customWidth="1"/>
    <col min="6663" max="6663" width="22.6640625" customWidth="1"/>
    <col min="6913" max="6913" width="8.109375" customWidth="1"/>
    <col min="6914" max="6914" width="85.109375" customWidth="1"/>
    <col min="6915" max="6915" width="28.109375" customWidth="1"/>
    <col min="6916" max="6916" width="31.109375" customWidth="1"/>
    <col min="6917" max="6917" width="17.44140625" customWidth="1"/>
    <col min="6918" max="6918" width="20.5546875" customWidth="1"/>
    <col min="6919" max="6919" width="22.6640625" customWidth="1"/>
    <col min="7169" max="7169" width="8.109375" customWidth="1"/>
    <col min="7170" max="7170" width="85.109375" customWidth="1"/>
    <col min="7171" max="7171" width="28.109375" customWidth="1"/>
    <col min="7172" max="7172" width="31.109375" customWidth="1"/>
    <col min="7173" max="7173" width="17.44140625" customWidth="1"/>
    <col min="7174" max="7174" width="20.5546875" customWidth="1"/>
    <col min="7175" max="7175" width="22.6640625" customWidth="1"/>
    <col min="7425" max="7425" width="8.109375" customWidth="1"/>
    <col min="7426" max="7426" width="85.109375" customWidth="1"/>
    <col min="7427" max="7427" width="28.109375" customWidth="1"/>
    <col min="7428" max="7428" width="31.109375" customWidth="1"/>
    <col min="7429" max="7429" width="17.44140625" customWidth="1"/>
    <col min="7430" max="7430" width="20.5546875" customWidth="1"/>
    <col min="7431" max="7431" width="22.6640625" customWidth="1"/>
    <col min="7681" max="7681" width="8.109375" customWidth="1"/>
    <col min="7682" max="7682" width="85.109375" customWidth="1"/>
    <col min="7683" max="7683" width="28.109375" customWidth="1"/>
    <col min="7684" max="7684" width="31.109375" customWidth="1"/>
    <col min="7685" max="7685" width="17.44140625" customWidth="1"/>
    <col min="7686" max="7686" width="20.5546875" customWidth="1"/>
    <col min="7687" max="7687" width="22.6640625" customWidth="1"/>
    <col min="7937" max="7937" width="8.109375" customWidth="1"/>
    <col min="7938" max="7938" width="85.109375" customWidth="1"/>
    <col min="7939" max="7939" width="28.109375" customWidth="1"/>
    <col min="7940" max="7940" width="31.109375" customWidth="1"/>
    <col min="7941" max="7941" width="17.44140625" customWidth="1"/>
    <col min="7942" max="7942" width="20.5546875" customWidth="1"/>
    <col min="7943" max="7943" width="22.6640625" customWidth="1"/>
    <col min="8193" max="8193" width="8.109375" customWidth="1"/>
    <col min="8194" max="8194" width="85.109375" customWidth="1"/>
    <col min="8195" max="8195" width="28.109375" customWidth="1"/>
    <col min="8196" max="8196" width="31.109375" customWidth="1"/>
    <col min="8197" max="8197" width="17.44140625" customWidth="1"/>
    <col min="8198" max="8198" width="20.5546875" customWidth="1"/>
    <col min="8199" max="8199" width="22.6640625" customWidth="1"/>
    <col min="8449" max="8449" width="8.109375" customWidth="1"/>
    <col min="8450" max="8450" width="85.109375" customWidth="1"/>
    <col min="8451" max="8451" width="28.109375" customWidth="1"/>
    <col min="8452" max="8452" width="31.109375" customWidth="1"/>
    <col min="8453" max="8453" width="17.44140625" customWidth="1"/>
    <col min="8454" max="8454" width="20.5546875" customWidth="1"/>
    <col min="8455" max="8455" width="22.6640625" customWidth="1"/>
    <col min="8705" max="8705" width="8.109375" customWidth="1"/>
    <col min="8706" max="8706" width="85.109375" customWidth="1"/>
    <col min="8707" max="8707" width="28.109375" customWidth="1"/>
    <col min="8708" max="8708" width="31.109375" customWidth="1"/>
    <col min="8709" max="8709" width="17.44140625" customWidth="1"/>
    <col min="8710" max="8710" width="20.5546875" customWidth="1"/>
    <col min="8711" max="8711" width="22.6640625" customWidth="1"/>
    <col min="8961" max="8961" width="8.109375" customWidth="1"/>
    <col min="8962" max="8962" width="85.109375" customWidth="1"/>
    <col min="8963" max="8963" width="28.109375" customWidth="1"/>
    <col min="8964" max="8964" width="31.109375" customWidth="1"/>
    <col min="8965" max="8965" width="17.44140625" customWidth="1"/>
    <col min="8966" max="8966" width="20.5546875" customWidth="1"/>
    <col min="8967" max="8967" width="22.6640625" customWidth="1"/>
    <col min="9217" max="9217" width="8.109375" customWidth="1"/>
    <col min="9218" max="9218" width="85.109375" customWidth="1"/>
    <col min="9219" max="9219" width="28.109375" customWidth="1"/>
    <col min="9220" max="9220" width="31.109375" customWidth="1"/>
    <col min="9221" max="9221" width="17.44140625" customWidth="1"/>
    <col min="9222" max="9222" width="20.5546875" customWidth="1"/>
    <col min="9223" max="9223" width="22.6640625" customWidth="1"/>
    <col min="9473" max="9473" width="8.109375" customWidth="1"/>
    <col min="9474" max="9474" width="85.109375" customWidth="1"/>
    <col min="9475" max="9475" width="28.109375" customWidth="1"/>
    <col min="9476" max="9476" width="31.109375" customWidth="1"/>
    <col min="9477" max="9477" width="17.44140625" customWidth="1"/>
    <col min="9478" max="9478" width="20.5546875" customWidth="1"/>
    <col min="9479" max="9479" width="22.6640625" customWidth="1"/>
    <col min="9729" max="9729" width="8.109375" customWidth="1"/>
    <col min="9730" max="9730" width="85.109375" customWidth="1"/>
    <col min="9731" max="9731" width="28.109375" customWidth="1"/>
    <col min="9732" max="9732" width="31.109375" customWidth="1"/>
    <col min="9733" max="9733" width="17.44140625" customWidth="1"/>
    <col min="9734" max="9734" width="20.5546875" customWidth="1"/>
    <col min="9735" max="9735" width="22.6640625" customWidth="1"/>
    <col min="9985" max="9985" width="8.109375" customWidth="1"/>
    <col min="9986" max="9986" width="85.109375" customWidth="1"/>
    <col min="9987" max="9987" width="28.109375" customWidth="1"/>
    <col min="9988" max="9988" width="31.109375" customWidth="1"/>
    <col min="9989" max="9989" width="17.44140625" customWidth="1"/>
    <col min="9990" max="9990" width="20.5546875" customWidth="1"/>
    <col min="9991" max="9991" width="22.6640625" customWidth="1"/>
    <col min="10241" max="10241" width="8.109375" customWidth="1"/>
    <col min="10242" max="10242" width="85.109375" customWidth="1"/>
    <col min="10243" max="10243" width="28.109375" customWidth="1"/>
    <col min="10244" max="10244" width="31.109375" customWidth="1"/>
    <col min="10245" max="10245" width="17.44140625" customWidth="1"/>
    <col min="10246" max="10246" width="20.5546875" customWidth="1"/>
    <col min="10247" max="10247" width="22.6640625" customWidth="1"/>
    <col min="10497" max="10497" width="8.109375" customWidth="1"/>
    <col min="10498" max="10498" width="85.109375" customWidth="1"/>
    <col min="10499" max="10499" width="28.109375" customWidth="1"/>
    <col min="10500" max="10500" width="31.109375" customWidth="1"/>
    <col min="10501" max="10501" width="17.44140625" customWidth="1"/>
    <col min="10502" max="10502" width="20.5546875" customWidth="1"/>
    <col min="10503" max="10503" width="22.6640625" customWidth="1"/>
    <col min="10753" max="10753" width="8.109375" customWidth="1"/>
    <col min="10754" max="10754" width="85.109375" customWidth="1"/>
    <col min="10755" max="10755" width="28.109375" customWidth="1"/>
    <col min="10756" max="10756" width="31.109375" customWidth="1"/>
    <col min="10757" max="10757" width="17.44140625" customWidth="1"/>
    <col min="10758" max="10758" width="20.5546875" customWidth="1"/>
    <col min="10759" max="10759" width="22.6640625" customWidth="1"/>
    <col min="11009" max="11009" width="8.109375" customWidth="1"/>
    <col min="11010" max="11010" width="85.109375" customWidth="1"/>
    <col min="11011" max="11011" width="28.109375" customWidth="1"/>
    <col min="11012" max="11012" width="31.109375" customWidth="1"/>
    <col min="11013" max="11013" width="17.44140625" customWidth="1"/>
    <col min="11014" max="11014" width="20.5546875" customWidth="1"/>
    <col min="11015" max="11015" width="22.6640625" customWidth="1"/>
    <col min="11265" max="11265" width="8.109375" customWidth="1"/>
    <col min="11266" max="11266" width="85.109375" customWidth="1"/>
    <col min="11267" max="11267" width="28.109375" customWidth="1"/>
    <col min="11268" max="11268" width="31.109375" customWidth="1"/>
    <col min="11269" max="11269" width="17.44140625" customWidth="1"/>
    <col min="11270" max="11270" width="20.5546875" customWidth="1"/>
    <col min="11271" max="11271" width="22.6640625" customWidth="1"/>
    <col min="11521" max="11521" width="8.109375" customWidth="1"/>
    <col min="11522" max="11522" width="85.109375" customWidth="1"/>
    <col min="11523" max="11523" width="28.109375" customWidth="1"/>
    <col min="11524" max="11524" width="31.109375" customWidth="1"/>
    <col min="11525" max="11525" width="17.44140625" customWidth="1"/>
    <col min="11526" max="11526" width="20.5546875" customWidth="1"/>
    <col min="11527" max="11527" width="22.6640625" customWidth="1"/>
    <col min="11777" max="11777" width="8.109375" customWidth="1"/>
    <col min="11778" max="11778" width="85.109375" customWidth="1"/>
    <col min="11779" max="11779" width="28.109375" customWidth="1"/>
    <col min="11780" max="11780" width="31.109375" customWidth="1"/>
    <col min="11781" max="11781" width="17.44140625" customWidth="1"/>
    <col min="11782" max="11782" width="20.5546875" customWidth="1"/>
    <col min="11783" max="11783" width="22.6640625" customWidth="1"/>
    <col min="12033" max="12033" width="8.109375" customWidth="1"/>
    <col min="12034" max="12034" width="85.109375" customWidth="1"/>
    <col min="12035" max="12035" width="28.109375" customWidth="1"/>
    <col min="12036" max="12036" width="31.109375" customWidth="1"/>
    <col min="12037" max="12037" width="17.44140625" customWidth="1"/>
    <col min="12038" max="12038" width="20.5546875" customWidth="1"/>
    <col min="12039" max="12039" width="22.6640625" customWidth="1"/>
    <col min="12289" max="12289" width="8.109375" customWidth="1"/>
    <col min="12290" max="12290" width="85.109375" customWidth="1"/>
    <col min="12291" max="12291" width="28.109375" customWidth="1"/>
    <col min="12292" max="12292" width="31.109375" customWidth="1"/>
    <col min="12293" max="12293" width="17.44140625" customWidth="1"/>
    <col min="12294" max="12294" width="20.5546875" customWidth="1"/>
    <col min="12295" max="12295" width="22.6640625" customWidth="1"/>
    <col min="12545" max="12545" width="8.109375" customWidth="1"/>
    <col min="12546" max="12546" width="85.109375" customWidth="1"/>
    <col min="12547" max="12547" width="28.109375" customWidth="1"/>
    <col min="12548" max="12548" width="31.109375" customWidth="1"/>
    <col min="12549" max="12549" width="17.44140625" customWidth="1"/>
    <col min="12550" max="12550" width="20.5546875" customWidth="1"/>
    <col min="12551" max="12551" width="22.6640625" customWidth="1"/>
    <col min="12801" max="12801" width="8.109375" customWidth="1"/>
    <col min="12802" max="12802" width="85.109375" customWidth="1"/>
    <col min="12803" max="12803" width="28.109375" customWidth="1"/>
    <col min="12804" max="12804" width="31.109375" customWidth="1"/>
    <col min="12805" max="12805" width="17.44140625" customWidth="1"/>
    <col min="12806" max="12806" width="20.5546875" customWidth="1"/>
    <col min="12807" max="12807" width="22.6640625" customWidth="1"/>
    <col min="13057" max="13057" width="8.109375" customWidth="1"/>
    <col min="13058" max="13058" width="85.109375" customWidth="1"/>
    <col min="13059" max="13059" width="28.109375" customWidth="1"/>
    <col min="13060" max="13060" width="31.109375" customWidth="1"/>
    <col min="13061" max="13061" width="17.44140625" customWidth="1"/>
    <col min="13062" max="13062" width="20.5546875" customWidth="1"/>
    <col min="13063" max="13063" width="22.6640625" customWidth="1"/>
    <col min="13313" max="13313" width="8.109375" customWidth="1"/>
    <col min="13314" max="13314" width="85.109375" customWidth="1"/>
    <col min="13315" max="13315" width="28.109375" customWidth="1"/>
    <col min="13316" max="13316" width="31.109375" customWidth="1"/>
    <col min="13317" max="13317" width="17.44140625" customWidth="1"/>
    <col min="13318" max="13318" width="20.5546875" customWidth="1"/>
    <col min="13319" max="13319" width="22.6640625" customWidth="1"/>
    <col min="13569" max="13569" width="8.109375" customWidth="1"/>
    <col min="13570" max="13570" width="85.109375" customWidth="1"/>
    <col min="13571" max="13571" width="28.109375" customWidth="1"/>
    <col min="13572" max="13572" width="31.109375" customWidth="1"/>
    <col min="13573" max="13573" width="17.44140625" customWidth="1"/>
    <col min="13574" max="13574" width="20.5546875" customWidth="1"/>
    <col min="13575" max="13575" width="22.6640625" customWidth="1"/>
    <col min="13825" max="13825" width="8.109375" customWidth="1"/>
    <col min="13826" max="13826" width="85.109375" customWidth="1"/>
    <col min="13827" max="13827" width="28.109375" customWidth="1"/>
    <col min="13828" max="13828" width="31.109375" customWidth="1"/>
    <col min="13829" max="13829" width="17.44140625" customWidth="1"/>
    <col min="13830" max="13830" width="20.5546875" customWidth="1"/>
    <col min="13831" max="13831" width="22.6640625" customWidth="1"/>
    <col min="14081" max="14081" width="8.109375" customWidth="1"/>
    <col min="14082" max="14082" width="85.109375" customWidth="1"/>
    <col min="14083" max="14083" width="28.109375" customWidth="1"/>
    <col min="14084" max="14084" width="31.109375" customWidth="1"/>
    <col min="14085" max="14085" width="17.44140625" customWidth="1"/>
    <col min="14086" max="14086" width="20.5546875" customWidth="1"/>
    <col min="14087" max="14087" width="22.6640625" customWidth="1"/>
    <col min="14337" max="14337" width="8.109375" customWidth="1"/>
    <col min="14338" max="14338" width="85.109375" customWidth="1"/>
    <col min="14339" max="14339" width="28.109375" customWidth="1"/>
    <col min="14340" max="14340" width="31.109375" customWidth="1"/>
    <col min="14341" max="14341" width="17.44140625" customWidth="1"/>
    <col min="14342" max="14342" width="20.5546875" customWidth="1"/>
    <col min="14343" max="14343" width="22.6640625" customWidth="1"/>
    <col min="14593" max="14593" width="8.109375" customWidth="1"/>
    <col min="14594" max="14594" width="85.109375" customWidth="1"/>
    <col min="14595" max="14595" width="28.109375" customWidth="1"/>
    <col min="14596" max="14596" width="31.109375" customWidth="1"/>
    <col min="14597" max="14597" width="17.44140625" customWidth="1"/>
    <col min="14598" max="14598" width="20.5546875" customWidth="1"/>
    <col min="14599" max="14599" width="22.6640625" customWidth="1"/>
    <col min="14849" max="14849" width="8.109375" customWidth="1"/>
    <col min="14850" max="14850" width="85.109375" customWidth="1"/>
    <col min="14851" max="14851" width="28.109375" customWidth="1"/>
    <col min="14852" max="14852" width="31.109375" customWidth="1"/>
    <col min="14853" max="14853" width="17.44140625" customWidth="1"/>
    <col min="14854" max="14854" width="20.5546875" customWidth="1"/>
    <col min="14855" max="14855" width="22.6640625" customWidth="1"/>
    <col min="15105" max="15105" width="8.109375" customWidth="1"/>
    <col min="15106" max="15106" width="85.109375" customWidth="1"/>
    <col min="15107" max="15107" width="28.109375" customWidth="1"/>
    <col min="15108" max="15108" width="31.109375" customWidth="1"/>
    <col min="15109" max="15109" width="17.44140625" customWidth="1"/>
    <col min="15110" max="15110" width="20.5546875" customWidth="1"/>
    <col min="15111" max="15111" width="22.6640625" customWidth="1"/>
    <col min="15361" max="15361" width="8.109375" customWidth="1"/>
    <col min="15362" max="15362" width="85.109375" customWidth="1"/>
    <col min="15363" max="15363" width="28.109375" customWidth="1"/>
    <col min="15364" max="15364" width="31.109375" customWidth="1"/>
    <col min="15365" max="15365" width="17.44140625" customWidth="1"/>
    <col min="15366" max="15366" width="20.5546875" customWidth="1"/>
    <col min="15367" max="15367" width="22.6640625" customWidth="1"/>
    <col min="15617" max="15617" width="8.109375" customWidth="1"/>
    <col min="15618" max="15618" width="85.109375" customWidth="1"/>
    <col min="15619" max="15619" width="28.109375" customWidth="1"/>
    <col min="15620" max="15620" width="31.109375" customWidth="1"/>
    <col min="15621" max="15621" width="17.44140625" customWidth="1"/>
    <col min="15622" max="15622" width="20.5546875" customWidth="1"/>
    <col min="15623" max="15623" width="22.6640625" customWidth="1"/>
    <col min="15873" max="15873" width="8.109375" customWidth="1"/>
    <col min="15874" max="15874" width="85.109375" customWidth="1"/>
    <col min="15875" max="15875" width="28.109375" customWidth="1"/>
    <col min="15876" max="15876" width="31.109375" customWidth="1"/>
    <col min="15877" max="15877" width="17.44140625" customWidth="1"/>
    <col min="15878" max="15878" width="20.5546875" customWidth="1"/>
    <col min="15879" max="15879" width="22.6640625" customWidth="1"/>
    <col min="16129" max="16129" width="8.109375" customWidth="1"/>
    <col min="16130" max="16130" width="85.109375" customWidth="1"/>
    <col min="16131" max="16131" width="28.109375" customWidth="1"/>
    <col min="16132" max="16132" width="31.109375" customWidth="1"/>
    <col min="16133" max="16133" width="17.44140625" customWidth="1"/>
    <col min="16134" max="16134" width="20.5546875" customWidth="1"/>
    <col min="16135" max="16135" width="22.6640625" customWidth="1"/>
  </cols>
  <sheetData>
    <row r="1" spans="1:7" x14ac:dyDescent="0.3">
      <c r="D1" t="s">
        <v>438</v>
      </c>
    </row>
    <row r="3" spans="1:7" ht="20.399999999999999" customHeight="1" x14ac:dyDescent="0.3">
      <c r="A3" s="1160" t="s">
        <v>695</v>
      </c>
      <c r="B3" s="1160"/>
      <c r="C3" s="1160"/>
      <c r="D3" s="1160"/>
    </row>
    <row r="4" spans="1:7" ht="27" customHeight="1" x14ac:dyDescent="0.3">
      <c r="A4" t="s">
        <v>1145</v>
      </c>
    </row>
    <row r="5" spans="1:7" ht="19.5" customHeight="1" x14ac:dyDescent="0.3">
      <c r="A5" t="s">
        <v>382</v>
      </c>
    </row>
    <row r="6" spans="1:7" ht="18" customHeight="1" x14ac:dyDescent="0.3">
      <c r="A6" t="s">
        <v>491</v>
      </c>
    </row>
    <row r="7" spans="1:7" ht="17.25" customHeight="1" x14ac:dyDescent="0.3">
      <c r="A7" t="s">
        <v>281</v>
      </c>
    </row>
    <row r="9" spans="1:7" ht="18.75" customHeight="1" x14ac:dyDescent="0.3">
      <c r="A9" s="1160" t="s">
        <v>282</v>
      </c>
      <c r="B9" s="1160" t="s">
        <v>297</v>
      </c>
      <c r="C9" s="1160" t="s">
        <v>375</v>
      </c>
      <c r="D9" s="1160" t="s">
        <v>376</v>
      </c>
    </row>
    <row r="10" spans="1:7" ht="37.5" customHeight="1" x14ac:dyDescent="0.3">
      <c r="A10" s="1160"/>
      <c r="B10" s="1160"/>
      <c r="C10" s="1160"/>
      <c r="D10" s="1160"/>
    </row>
    <row r="11" spans="1:7" x14ac:dyDescent="0.3">
      <c r="A11">
        <v>1</v>
      </c>
      <c r="B11">
        <v>2</v>
      </c>
      <c r="C11">
        <v>3</v>
      </c>
      <c r="D11">
        <v>4</v>
      </c>
      <c r="E11" t="s">
        <v>357</v>
      </c>
      <c r="F11" t="s">
        <v>302</v>
      </c>
      <c r="G11" t="s">
        <v>303</v>
      </c>
    </row>
    <row r="12" spans="1:7" x14ac:dyDescent="0.3">
      <c r="A12">
        <v>1</v>
      </c>
      <c r="G12">
        <f>D12-F12</f>
        <v>0</v>
      </c>
    </row>
    <row r="13" spans="1:7" x14ac:dyDescent="0.3">
      <c r="G13">
        <f t="shared" ref="G13:G27" si="0">D13-F13</f>
        <v>0</v>
      </c>
    </row>
    <row r="14" spans="1:7" x14ac:dyDescent="0.3">
      <c r="G14">
        <f t="shared" si="0"/>
        <v>0</v>
      </c>
    </row>
    <row r="15" spans="1:7" x14ac:dyDescent="0.3">
      <c r="G15">
        <f t="shared" si="0"/>
        <v>0</v>
      </c>
    </row>
    <row r="16" spans="1:7" x14ac:dyDescent="0.3">
      <c r="G16">
        <f t="shared" si="0"/>
        <v>0</v>
      </c>
    </row>
    <row r="17" spans="1:7" x14ac:dyDescent="0.3">
      <c r="G17">
        <f t="shared" si="0"/>
        <v>0</v>
      </c>
    </row>
    <row r="18" spans="1:7" x14ac:dyDescent="0.3">
      <c r="G18">
        <f t="shared" si="0"/>
        <v>0</v>
      </c>
    </row>
    <row r="19" spans="1:7" x14ac:dyDescent="0.3">
      <c r="G19">
        <f t="shared" si="0"/>
        <v>0</v>
      </c>
    </row>
    <row r="20" spans="1:7" x14ac:dyDescent="0.3">
      <c r="G20">
        <f t="shared" si="0"/>
        <v>0</v>
      </c>
    </row>
    <row r="21" spans="1:7" x14ac:dyDescent="0.3">
      <c r="G21">
        <f t="shared" si="0"/>
        <v>0</v>
      </c>
    </row>
    <row r="22" spans="1:7" x14ac:dyDescent="0.3">
      <c r="G22">
        <f t="shared" si="0"/>
        <v>0</v>
      </c>
    </row>
    <row r="23" spans="1:7" x14ac:dyDescent="0.3">
      <c r="G23">
        <f t="shared" si="0"/>
        <v>0</v>
      </c>
    </row>
    <row r="24" spans="1:7" x14ac:dyDescent="0.3">
      <c r="G24">
        <f t="shared" si="0"/>
        <v>0</v>
      </c>
    </row>
    <row r="25" spans="1:7" x14ac:dyDescent="0.3">
      <c r="G25">
        <f t="shared" si="0"/>
        <v>0</v>
      </c>
    </row>
    <row r="26" spans="1:7" x14ac:dyDescent="0.3">
      <c r="G26">
        <f t="shared" si="0"/>
        <v>0</v>
      </c>
    </row>
    <row r="27" spans="1:7" x14ac:dyDescent="0.3">
      <c r="G27">
        <f t="shared" si="0"/>
        <v>0</v>
      </c>
    </row>
    <row r="29" spans="1:7" ht="21" customHeight="1" x14ac:dyDescent="0.3">
      <c r="B29" t="s">
        <v>295</v>
      </c>
      <c r="C29" t="s">
        <v>305</v>
      </c>
      <c r="D29">
        <f>SUM(D12:D28)</f>
        <v>0</v>
      </c>
      <c r="E29" t="s">
        <v>365</v>
      </c>
      <c r="F29">
        <f>SUM(F12)</f>
        <v>0</v>
      </c>
      <c r="G29">
        <f>SUM(G12)</f>
        <v>0</v>
      </c>
    </row>
    <row r="30" spans="1:7" ht="21" customHeight="1" x14ac:dyDescent="0.3"/>
    <row r="31" spans="1:7" ht="18" customHeight="1" x14ac:dyDescent="0.3">
      <c r="A31" t="s">
        <v>671</v>
      </c>
      <c r="D31" t="s">
        <v>1143</v>
      </c>
    </row>
    <row r="32" spans="1:7" x14ac:dyDescent="0.3">
      <c r="C32" t="s">
        <v>131</v>
      </c>
      <c r="D32" t="s">
        <v>132</v>
      </c>
    </row>
    <row r="34" spans="1:4" x14ac:dyDescent="0.3">
      <c r="A34" t="s">
        <v>133</v>
      </c>
      <c r="D34" t="s">
        <v>1144</v>
      </c>
    </row>
    <row r="35" spans="1:4" x14ac:dyDescent="0.3">
      <c r="C35" t="s">
        <v>131</v>
      </c>
      <c r="D35" t="s">
        <v>132</v>
      </c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2">
    <tabColor rgb="FFC00000"/>
    <pageSetUpPr fitToPage="1"/>
  </sheetPr>
  <dimension ref="A1:H65"/>
  <sheetViews>
    <sheetView view="pageBreakPreview" zoomScale="90" zoomScaleNormal="75" zoomScaleSheetLayoutView="90" workbookViewId="0"/>
  </sheetViews>
  <sheetFormatPr defaultRowHeight="14.4" x14ac:dyDescent="0.3"/>
  <cols>
    <col min="1" max="1" width="7" customWidth="1"/>
    <col min="2" max="2" width="68" customWidth="1"/>
    <col min="3" max="3" width="20.33203125" customWidth="1"/>
    <col min="4" max="4" width="25.109375" customWidth="1"/>
    <col min="5" max="5" width="30.6640625" customWidth="1"/>
    <col min="6" max="6" width="24.5546875" customWidth="1"/>
    <col min="7" max="8" width="20" customWidth="1"/>
    <col min="9" max="9" width="13.33203125" customWidth="1"/>
    <col min="257" max="257" width="7" customWidth="1"/>
    <col min="258" max="258" width="68" customWidth="1"/>
    <col min="259" max="259" width="20.33203125" customWidth="1"/>
    <col min="260" max="260" width="25.109375" customWidth="1"/>
    <col min="261" max="261" width="30.6640625" customWidth="1"/>
    <col min="262" max="264" width="16" customWidth="1"/>
    <col min="265" max="265" width="13.33203125" customWidth="1"/>
    <col min="513" max="513" width="7" customWidth="1"/>
    <col min="514" max="514" width="68" customWidth="1"/>
    <col min="515" max="515" width="20.33203125" customWidth="1"/>
    <col min="516" max="516" width="25.109375" customWidth="1"/>
    <col min="517" max="517" width="30.6640625" customWidth="1"/>
    <col min="518" max="520" width="16" customWidth="1"/>
    <col min="521" max="521" width="13.33203125" customWidth="1"/>
    <col min="769" max="769" width="7" customWidth="1"/>
    <col min="770" max="770" width="68" customWidth="1"/>
    <col min="771" max="771" width="20.33203125" customWidth="1"/>
    <col min="772" max="772" width="25.109375" customWidth="1"/>
    <col min="773" max="773" width="30.6640625" customWidth="1"/>
    <col min="774" max="776" width="16" customWidth="1"/>
    <col min="777" max="777" width="13.33203125" customWidth="1"/>
    <col min="1025" max="1025" width="7" customWidth="1"/>
    <col min="1026" max="1026" width="68" customWidth="1"/>
    <col min="1027" max="1027" width="20.33203125" customWidth="1"/>
    <col min="1028" max="1028" width="25.109375" customWidth="1"/>
    <col min="1029" max="1029" width="30.6640625" customWidth="1"/>
    <col min="1030" max="1032" width="16" customWidth="1"/>
    <col min="1033" max="1033" width="13.33203125" customWidth="1"/>
    <col min="1281" max="1281" width="7" customWidth="1"/>
    <col min="1282" max="1282" width="68" customWidth="1"/>
    <col min="1283" max="1283" width="20.33203125" customWidth="1"/>
    <col min="1284" max="1284" width="25.109375" customWidth="1"/>
    <col min="1285" max="1285" width="30.6640625" customWidth="1"/>
    <col min="1286" max="1288" width="16" customWidth="1"/>
    <col min="1289" max="1289" width="13.33203125" customWidth="1"/>
    <col min="1537" max="1537" width="7" customWidth="1"/>
    <col min="1538" max="1538" width="68" customWidth="1"/>
    <col min="1539" max="1539" width="20.33203125" customWidth="1"/>
    <col min="1540" max="1540" width="25.109375" customWidth="1"/>
    <col min="1541" max="1541" width="30.6640625" customWidth="1"/>
    <col min="1542" max="1544" width="16" customWidth="1"/>
    <col min="1545" max="1545" width="13.33203125" customWidth="1"/>
    <col min="1793" max="1793" width="7" customWidth="1"/>
    <col min="1794" max="1794" width="68" customWidth="1"/>
    <col min="1795" max="1795" width="20.33203125" customWidth="1"/>
    <col min="1796" max="1796" width="25.109375" customWidth="1"/>
    <col min="1797" max="1797" width="30.6640625" customWidth="1"/>
    <col min="1798" max="1800" width="16" customWidth="1"/>
    <col min="1801" max="1801" width="13.33203125" customWidth="1"/>
    <col min="2049" max="2049" width="7" customWidth="1"/>
    <col min="2050" max="2050" width="68" customWidth="1"/>
    <col min="2051" max="2051" width="20.33203125" customWidth="1"/>
    <col min="2052" max="2052" width="25.109375" customWidth="1"/>
    <col min="2053" max="2053" width="30.6640625" customWidth="1"/>
    <col min="2054" max="2056" width="16" customWidth="1"/>
    <col min="2057" max="2057" width="13.33203125" customWidth="1"/>
    <col min="2305" max="2305" width="7" customWidth="1"/>
    <col min="2306" max="2306" width="68" customWidth="1"/>
    <col min="2307" max="2307" width="20.33203125" customWidth="1"/>
    <col min="2308" max="2308" width="25.109375" customWidth="1"/>
    <col min="2309" max="2309" width="30.6640625" customWidth="1"/>
    <col min="2310" max="2312" width="16" customWidth="1"/>
    <col min="2313" max="2313" width="13.33203125" customWidth="1"/>
    <col min="2561" max="2561" width="7" customWidth="1"/>
    <col min="2562" max="2562" width="68" customWidth="1"/>
    <col min="2563" max="2563" width="20.33203125" customWidth="1"/>
    <col min="2564" max="2564" width="25.109375" customWidth="1"/>
    <col min="2565" max="2565" width="30.6640625" customWidth="1"/>
    <col min="2566" max="2568" width="16" customWidth="1"/>
    <col min="2569" max="2569" width="13.33203125" customWidth="1"/>
    <col min="2817" max="2817" width="7" customWidth="1"/>
    <col min="2818" max="2818" width="68" customWidth="1"/>
    <col min="2819" max="2819" width="20.33203125" customWidth="1"/>
    <col min="2820" max="2820" width="25.109375" customWidth="1"/>
    <col min="2821" max="2821" width="30.6640625" customWidth="1"/>
    <col min="2822" max="2824" width="16" customWidth="1"/>
    <col min="2825" max="2825" width="13.33203125" customWidth="1"/>
    <col min="3073" max="3073" width="7" customWidth="1"/>
    <col min="3074" max="3074" width="68" customWidth="1"/>
    <col min="3075" max="3075" width="20.33203125" customWidth="1"/>
    <col min="3076" max="3076" width="25.109375" customWidth="1"/>
    <col min="3077" max="3077" width="30.6640625" customWidth="1"/>
    <col min="3078" max="3080" width="16" customWidth="1"/>
    <col min="3081" max="3081" width="13.33203125" customWidth="1"/>
    <col min="3329" max="3329" width="7" customWidth="1"/>
    <col min="3330" max="3330" width="68" customWidth="1"/>
    <col min="3331" max="3331" width="20.33203125" customWidth="1"/>
    <col min="3332" max="3332" width="25.109375" customWidth="1"/>
    <col min="3333" max="3333" width="30.6640625" customWidth="1"/>
    <col min="3334" max="3336" width="16" customWidth="1"/>
    <col min="3337" max="3337" width="13.33203125" customWidth="1"/>
    <col min="3585" max="3585" width="7" customWidth="1"/>
    <col min="3586" max="3586" width="68" customWidth="1"/>
    <col min="3587" max="3587" width="20.33203125" customWidth="1"/>
    <col min="3588" max="3588" width="25.109375" customWidth="1"/>
    <col min="3589" max="3589" width="30.6640625" customWidth="1"/>
    <col min="3590" max="3592" width="16" customWidth="1"/>
    <col min="3593" max="3593" width="13.33203125" customWidth="1"/>
    <col min="3841" max="3841" width="7" customWidth="1"/>
    <col min="3842" max="3842" width="68" customWidth="1"/>
    <col min="3843" max="3843" width="20.33203125" customWidth="1"/>
    <col min="3844" max="3844" width="25.109375" customWidth="1"/>
    <col min="3845" max="3845" width="30.6640625" customWidth="1"/>
    <col min="3846" max="3848" width="16" customWidth="1"/>
    <col min="3849" max="3849" width="13.33203125" customWidth="1"/>
    <col min="4097" max="4097" width="7" customWidth="1"/>
    <col min="4098" max="4098" width="68" customWidth="1"/>
    <col min="4099" max="4099" width="20.33203125" customWidth="1"/>
    <col min="4100" max="4100" width="25.109375" customWidth="1"/>
    <col min="4101" max="4101" width="30.6640625" customWidth="1"/>
    <col min="4102" max="4104" width="16" customWidth="1"/>
    <col min="4105" max="4105" width="13.33203125" customWidth="1"/>
    <col min="4353" max="4353" width="7" customWidth="1"/>
    <col min="4354" max="4354" width="68" customWidth="1"/>
    <col min="4355" max="4355" width="20.33203125" customWidth="1"/>
    <col min="4356" max="4356" width="25.109375" customWidth="1"/>
    <col min="4357" max="4357" width="30.6640625" customWidth="1"/>
    <col min="4358" max="4360" width="16" customWidth="1"/>
    <col min="4361" max="4361" width="13.33203125" customWidth="1"/>
    <col min="4609" max="4609" width="7" customWidth="1"/>
    <col min="4610" max="4610" width="68" customWidth="1"/>
    <col min="4611" max="4611" width="20.33203125" customWidth="1"/>
    <col min="4612" max="4612" width="25.109375" customWidth="1"/>
    <col min="4613" max="4613" width="30.6640625" customWidth="1"/>
    <col min="4614" max="4616" width="16" customWidth="1"/>
    <col min="4617" max="4617" width="13.33203125" customWidth="1"/>
    <col min="4865" max="4865" width="7" customWidth="1"/>
    <col min="4866" max="4866" width="68" customWidth="1"/>
    <col min="4867" max="4867" width="20.33203125" customWidth="1"/>
    <col min="4868" max="4868" width="25.109375" customWidth="1"/>
    <col min="4869" max="4869" width="30.6640625" customWidth="1"/>
    <col min="4870" max="4872" width="16" customWidth="1"/>
    <col min="4873" max="4873" width="13.33203125" customWidth="1"/>
    <col min="5121" max="5121" width="7" customWidth="1"/>
    <col min="5122" max="5122" width="68" customWidth="1"/>
    <col min="5123" max="5123" width="20.33203125" customWidth="1"/>
    <col min="5124" max="5124" width="25.109375" customWidth="1"/>
    <col min="5125" max="5125" width="30.6640625" customWidth="1"/>
    <col min="5126" max="5128" width="16" customWidth="1"/>
    <col min="5129" max="5129" width="13.33203125" customWidth="1"/>
    <col min="5377" max="5377" width="7" customWidth="1"/>
    <col min="5378" max="5378" width="68" customWidth="1"/>
    <col min="5379" max="5379" width="20.33203125" customWidth="1"/>
    <col min="5380" max="5380" width="25.109375" customWidth="1"/>
    <col min="5381" max="5381" width="30.6640625" customWidth="1"/>
    <col min="5382" max="5384" width="16" customWidth="1"/>
    <col min="5385" max="5385" width="13.33203125" customWidth="1"/>
    <col min="5633" max="5633" width="7" customWidth="1"/>
    <col min="5634" max="5634" width="68" customWidth="1"/>
    <col min="5635" max="5635" width="20.33203125" customWidth="1"/>
    <col min="5636" max="5636" width="25.109375" customWidth="1"/>
    <col min="5637" max="5637" width="30.6640625" customWidth="1"/>
    <col min="5638" max="5640" width="16" customWidth="1"/>
    <col min="5641" max="5641" width="13.33203125" customWidth="1"/>
    <col min="5889" max="5889" width="7" customWidth="1"/>
    <col min="5890" max="5890" width="68" customWidth="1"/>
    <col min="5891" max="5891" width="20.33203125" customWidth="1"/>
    <col min="5892" max="5892" width="25.109375" customWidth="1"/>
    <col min="5893" max="5893" width="30.6640625" customWidth="1"/>
    <col min="5894" max="5896" width="16" customWidth="1"/>
    <col min="5897" max="5897" width="13.33203125" customWidth="1"/>
    <col min="6145" max="6145" width="7" customWidth="1"/>
    <col min="6146" max="6146" width="68" customWidth="1"/>
    <col min="6147" max="6147" width="20.33203125" customWidth="1"/>
    <col min="6148" max="6148" width="25.109375" customWidth="1"/>
    <col min="6149" max="6149" width="30.6640625" customWidth="1"/>
    <col min="6150" max="6152" width="16" customWidth="1"/>
    <col min="6153" max="6153" width="13.33203125" customWidth="1"/>
    <col min="6401" max="6401" width="7" customWidth="1"/>
    <col min="6402" max="6402" width="68" customWidth="1"/>
    <col min="6403" max="6403" width="20.33203125" customWidth="1"/>
    <col min="6404" max="6404" width="25.109375" customWidth="1"/>
    <col min="6405" max="6405" width="30.6640625" customWidth="1"/>
    <col min="6406" max="6408" width="16" customWidth="1"/>
    <col min="6409" max="6409" width="13.33203125" customWidth="1"/>
    <col min="6657" max="6657" width="7" customWidth="1"/>
    <col min="6658" max="6658" width="68" customWidth="1"/>
    <col min="6659" max="6659" width="20.33203125" customWidth="1"/>
    <col min="6660" max="6660" width="25.109375" customWidth="1"/>
    <col min="6661" max="6661" width="30.6640625" customWidth="1"/>
    <col min="6662" max="6664" width="16" customWidth="1"/>
    <col min="6665" max="6665" width="13.33203125" customWidth="1"/>
    <col min="6913" max="6913" width="7" customWidth="1"/>
    <col min="6914" max="6914" width="68" customWidth="1"/>
    <col min="6915" max="6915" width="20.33203125" customWidth="1"/>
    <col min="6916" max="6916" width="25.109375" customWidth="1"/>
    <col min="6917" max="6917" width="30.6640625" customWidth="1"/>
    <col min="6918" max="6920" width="16" customWidth="1"/>
    <col min="6921" max="6921" width="13.33203125" customWidth="1"/>
    <col min="7169" max="7169" width="7" customWidth="1"/>
    <col min="7170" max="7170" width="68" customWidth="1"/>
    <col min="7171" max="7171" width="20.33203125" customWidth="1"/>
    <col min="7172" max="7172" width="25.109375" customWidth="1"/>
    <col min="7173" max="7173" width="30.6640625" customWidth="1"/>
    <col min="7174" max="7176" width="16" customWidth="1"/>
    <col min="7177" max="7177" width="13.33203125" customWidth="1"/>
    <col min="7425" max="7425" width="7" customWidth="1"/>
    <col min="7426" max="7426" width="68" customWidth="1"/>
    <col min="7427" max="7427" width="20.33203125" customWidth="1"/>
    <col min="7428" max="7428" width="25.109375" customWidth="1"/>
    <col min="7429" max="7429" width="30.6640625" customWidth="1"/>
    <col min="7430" max="7432" width="16" customWidth="1"/>
    <col min="7433" max="7433" width="13.33203125" customWidth="1"/>
    <col min="7681" max="7681" width="7" customWidth="1"/>
    <col min="7682" max="7682" width="68" customWidth="1"/>
    <col min="7683" max="7683" width="20.33203125" customWidth="1"/>
    <col min="7684" max="7684" width="25.109375" customWidth="1"/>
    <col min="7685" max="7685" width="30.6640625" customWidth="1"/>
    <col min="7686" max="7688" width="16" customWidth="1"/>
    <col min="7689" max="7689" width="13.33203125" customWidth="1"/>
    <col min="7937" max="7937" width="7" customWidth="1"/>
    <col min="7938" max="7938" width="68" customWidth="1"/>
    <col min="7939" max="7939" width="20.33203125" customWidth="1"/>
    <col min="7940" max="7940" width="25.109375" customWidth="1"/>
    <col min="7941" max="7941" width="30.6640625" customWidth="1"/>
    <col min="7942" max="7944" width="16" customWidth="1"/>
    <col min="7945" max="7945" width="13.33203125" customWidth="1"/>
    <col min="8193" max="8193" width="7" customWidth="1"/>
    <col min="8194" max="8194" width="68" customWidth="1"/>
    <col min="8195" max="8195" width="20.33203125" customWidth="1"/>
    <col min="8196" max="8196" width="25.109375" customWidth="1"/>
    <col min="8197" max="8197" width="30.6640625" customWidth="1"/>
    <col min="8198" max="8200" width="16" customWidth="1"/>
    <col min="8201" max="8201" width="13.33203125" customWidth="1"/>
    <col min="8449" max="8449" width="7" customWidth="1"/>
    <col min="8450" max="8450" width="68" customWidth="1"/>
    <col min="8451" max="8451" width="20.33203125" customWidth="1"/>
    <col min="8452" max="8452" width="25.109375" customWidth="1"/>
    <col min="8453" max="8453" width="30.6640625" customWidth="1"/>
    <col min="8454" max="8456" width="16" customWidth="1"/>
    <col min="8457" max="8457" width="13.33203125" customWidth="1"/>
    <col min="8705" max="8705" width="7" customWidth="1"/>
    <col min="8706" max="8706" width="68" customWidth="1"/>
    <col min="8707" max="8707" width="20.33203125" customWidth="1"/>
    <col min="8708" max="8708" width="25.109375" customWidth="1"/>
    <col min="8709" max="8709" width="30.6640625" customWidth="1"/>
    <col min="8710" max="8712" width="16" customWidth="1"/>
    <col min="8713" max="8713" width="13.33203125" customWidth="1"/>
    <col min="8961" max="8961" width="7" customWidth="1"/>
    <col min="8962" max="8962" width="68" customWidth="1"/>
    <col min="8963" max="8963" width="20.33203125" customWidth="1"/>
    <col min="8964" max="8964" width="25.109375" customWidth="1"/>
    <col min="8965" max="8965" width="30.6640625" customWidth="1"/>
    <col min="8966" max="8968" width="16" customWidth="1"/>
    <col min="8969" max="8969" width="13.33203125" customWidth="1"/>
    <col min="9217" max="9217" width="7" customWidth="1"/>
    <col min="9218" max="9218" width="68" customWidth="1"/>
    <col min="9219" max="9219" width="20.33203125" customWidth="1"/>
    <col min="9220" max="9220" width="25.109375" customWidth="1"/>
    <col min="9221" max="9221" width="30.6640625" customWidth="1"/>
    <col min="9222" max="9224" width="16" customWidth="1"/>
    <col min="9225" max="9225" width="13.33203125" customWidth="1"/>
    <col min="9473" max="9473" width="7" customWidth="1"/>
    <col min="9474" max="9474" width="68" customWidth="1"/>
    <col min="9475" max="9475" width="20.33203125" customWidth="1"/>
    <col min="9476" max="9476" width="25.109375" customWidth="1"/>
    <col min="9477" max="9477" width="30.6640625" customWidth="1"/>
    <col min="9478" max="9480" width="16" customWidth="1"/>
    <col min="9481" max="9481" width="13.33203125" customWidth="1"/>
    <col min="9729" max="9729" width="7" customWidth="1"/>
    <col min="9730" max="9730" width="68" customWidth="1"/>
    <col min="9731" max="9731" width="20.33203125" customWidth="1"/>
    <col min="9732" max="9732" width="25.109375" customWidth="1"/>
    <col min="9733" max="9733" width="30.6640625" customWidth="1"/>
    <col min="9734" max="9736" width="16" customWidth="1"/>
    <col min="9737" max="9737" width="13.33203125" customWidth="1"/>
    <col min="9985" max="9985" width="7" customWidth="1"/>
    <col min="9986" max="9986" width="68" customWidth="1"/>
    <col min="9987" max="9987" width="20.33203125" customWidth="1"/>
    <col min="9988" max="9988" width="25.109375" customWidth="1"/>
    <col min="9989" max="9989" width="30.6640625" customWidth="1"/>
    <col min="9990" max="9992" width="16" customWidth="1"/>
    <col min="9993" max="9993" width="13.33203125" customWidth="1"/>
    <col min="10241" max="10241" width="7" customWidth="1"/>
    <col min="10242" max="10242" width="68" customWidth="1"/>
    <col min="10243" max="10243" width="20.33203125" customWidth="1"/>
    <col min="10244" max="10244" width="25.109375" customWidth="1"/>
    <col min="10245" max="10245" width="30.6640625" customWidth="1"/>
    <col min="10246" max="10248" width="16" customWidth="1"/>
    <col min="10249" max="10249" width="13.33203125" customWidth="1"/>
    <col min="10497" max="10497" width="7" customWidth="1"/>
    <col min="10498" max="10498" width="68" customWidth="1"/>
    <col min="10499" max="10499" width="20.33203125" customWidth="1"/>
    <col min="10500" max="10500" width="25.109375" customWidth="1"/>
    <col min="10501" max="10501" width="30.6640625" customWidth="1"/>
    <col min="10502" max="10504" width="16" customWidth="1"/>
    <col min="10505" max="10505" width="13.33203125" customWidth="1"/>
    <col min="10753" max="10753" width="7" customWidth="1"/>
    <col min="10754" max="10754" width="68" customWidth="1"/>
    <col min="10755" max="10755" width="20.33203125" customWidth="1"/>
    <col min="10756" max="10756" width="25.109375" customWidth="1"/>
    <col min="10757" max="10757" width="30.6640625" customWidth="1"/>
    <col min="10758" max="10760" width="16" customWidth="1"/>
    <col min="10761" max="10761" width="13.33203125" customWidth="1"/>
    <col min="11009" max="11009" width="7" customWidth="1"/>
    <col min="11010" max="11010" width="68" customWidth="1"/>
    <col min="11011" max="11011" width="20.33203125" customWidth="1"/>
    <col min="11012" max="11012" width="25.109375" customWidth="1"/>
    <col min="11013" max="11013" width="30.6640625" customWidth="1"/>
    <col min="11014" max="11016" width="16" customWidth="1"/>
    <col min="11017" max="11017" width="13.33203125" customWidth="1"/>
    <col min="11265" max="11265" width="7" customWidth="1"/>
    <col min="11266" max="11266" width="68" customWidth="1"/>
    <col min="11267" max="11267" width="20.33203125" customWidth="1"/>
    <col min="11268" max="11268" width="25.109375" customWidth="1"/>
    <col min="11269" max="11269" width="30.6640625" customWidth="1"/>
    <col min="11270" max="11272" width="16" customWidth="1"/>
    <col min="11273" max="11273" width="13.33203125" customWidth="1"/>
    <col min="11521" max="11521" width="7" customWidth="1"/>
    <col min="11522" max="11522" width="68" customWidth="1"/>
    <col min="11523" max="11523" width="20.33203125" customWidth="1"/>
    <col min="11524" max="11524" width="25.109375" customWidth="1"/>
    <col min="11525" max="11525" width="30.6640625" customWidth="1"/>
    <col min="11526" max="11528" width="16" customWidth="1"/>
    <col min="11529" max="11529" width="13.33203125" customWidth="1"/>
    <col min="11777" max="11777" width="7" customWidth="1"/>
    <col min="11778" max="11778" width="68" customWidth="1"/>
    <col min="11779" max="11779" width="20.33203125" customWidth="1"/>
    <col min="11780" max="11780" width="25.109375" customWidth="1"/>
    <col min="11781" max="11781" width="30.6640625" customWidth="1"/>
    <col min="11782" max="11784" width="16" customWidth="1"/>
    <col min="11785" max="11785" width="13.33203125" customWidth="1"/>
    <col min="12033" max="12033" width="7" customWidth="1"/>
    <col min="12034" max="12034" width="68" customWidth="1"/>
    <col min="12035" max="12035" width="20.33203125" customWidth="1"/>
    <col min="12036" max="12036" width="25.109375" customWidth="1"/>
    <col min="12037" max="12037" width="30.6640625" customWidth="1"/>
    <col min="12038" max="12040" width="16" customWidth="1"/>
    <col min="12041" max="12041" width="13.33203125" customWidth="1"/>
    <col min="12289" max="12289" width="7" customWidth="1"/>
    <col min="12290" max="12290" width="68" customWidth="1"/>
    <col min="12291" max="12291" width="20.33203125" customWidth="1"/>
    <col min="12292" max="12292" width="25.109375" customWidth="1"/>
    <col min="12293" max="12293" width="30.6640625" customWidth="1"/>
    <col min="12294" max="12296" width="16" customWidth="1"/>
    <col min="12297" max="12297" width="13.33203125" customWidth="1"/>
    <col min="12545" max="12545" width="7" customWidth="1"/>
    <col min="12546" max="12546" width="68" customWidth="1"/>
    <col min="12547" max="12547" width="20.33203125" customWidth="1"/>
    <col min="12548" max="12548" width="25.109375" customWidth="1"/>
    <col min="12549" max="12549" width="30.6640625" customWidth="1"/>
    <col min="12550" max="12552" width="16" customWidth="1"/>
    <col min="12553" max="12553" width="13.33203125" customWidth="1"/>
    <col min="12801" max="12801" width="7" customWidth="1"/>
    <col min="12802" max="12802" width="68" customWidth="1"/>
    <col min="12803" max="12803" width="20.33203125" customWidth="1"/>
    <col min="12804" max="12804" width="25.109375" customWidth="1"/>
    <col min="12805" max="12805" width="30.6640625" customWidth="1"/>
    <col min="12806" max="12808" width="16" customWidth="1"/>
    <col min="12809" max="12809" width="13.33203125" customWidth="1"/>
    <col min="13057" max="13057" width="7" customWidth="1"/>
    <col min="13058" max="13058" width="68" customWidth="1"/>
    <col min="13059" max="13059" width="20.33203125" customWidth="1"/>
    <col min="13060" max="13060" width="25.109375" customWidth="1"/>
    <col min="13061" max="13061" width="30.6640625" customWidth="1"/>
    <col min="13062" max="13064" width="16" customWidth="1"/>
    <col min="13065" max="13065" width="13.33203125" customWidth="1"/>
    <col min="13313" max="13313" width="7" customWidth="1"/>
    <col min="13314" max="13314" width="68" customWidth="1"/>
    <col min="13315" max="13315" width="20.33203125" customWidth="1"/>
    <col min="13316" max="13316" width="25.109375" customWidth="1"/>
    <col min="13317" max="13317" width="30.6640625" customWidth="1"/>
    <col min="13318" max="13320" width="16" customWidth="1"/>
    <col min="13321" max="13321" width="13.33203125" customWidth="1"/>
    <col min="13569" max="13569" width="7" customWidth="1"/>
    <col min="13570" max="13570" width="68" customWidth="1"/>
    <col min="13571" max="13571" width="20.33203125" customWidth="1"/>
    <col min="13572" max="13572" width="25.109375" customWidth="1"/>
    <col min="13573" max="13573" width="30.6640625" customWidth="1"/>
    <col min="13574" max="13576" width="16" customWidth="1"/>
    <col min="13577" max="13577" width="13.33203125" customWidth="1"/>
    <col min="13825" max="13825" width="7" customWidth="1"/>
    <col min="13826" max="13826" width="68" customWidth="1"/>
    <col min="13827" max="13827" width="20.33203125" customWidth="1"/>
    <col min="13828" max="13828" width="25.109375" customWidth="1"/>
    <col min="13829" max="13829" width="30.6640625" customWidth="1"/>
    <col min="13830" max="13832" width="16" customWidth="1"/>
    <col min="13833" max="13833" width="13.33203125" customWidth="1"/>
    <col min="14081" max="14081" width="7" customWidth="1"/>
    <col min="14082" max="14082" width="68" customWidth="1"/>
    <col min="14083" max="14083" width="20.33203125" customWidth="1"/>
    <col min="14084" max="14084" width="25.109375" customWidth="1"/>
    <col min="14085" max="14085" width="30.6640625" customWidth="1"/>
    <col min="14086" max="14088" width="16" customWidth="1"/>
    <col min="14089" max="14089" width="13.33203125" customWidth="1"/>
    <col min="14337" max="14337" width="7" customWidth="1"/>
    <col min="14338" max="14338" width="68" customWidth="1"/>
    <col min="14339" max="14339" width="20.33203125" customWidth="1"/>
    <col min="14340" max="14340" width="25.109375" customWidth="1"/>
    <col min="14341" max="14341" width="30.6640625" customWidth="1"/>
    <col min="14342" max="14344" width="16" customWidth="1"/>
    <col min="14345" max="14345" width="13.33203125" customWidth="1"/>
    <col min="14593" max="14593" width="7" customWidth="1"/>
    <col min="14594" max="14594" width="68" customWidth="1"/>
    <col min="14595" max="14595" width="20.33203125" customWidth="1"/>
    <col min="14596" max="14596" width="25.109375" customWidth="1"/>
    <col min="14597" max="14597" width="30.6640625" customWidth="1"/>
    <col min="14598" max="14600" width="16" customWidth="1"/>
    <col min="14601" max="14601" width="13.33203125" customWidth="1"/>
    <col min="14849" max="14849" width="7" customWidth="1"/>
    <col min="14850" max="14850" width="68" customWidth="1"/>
    <col min="14851" max="14851" width="20.33203125" customWidth="1"/>
    <col min="14852" max="14852" width="25.109375" customWidth="1"/>
    <col min="14853" max="14853" width="30.6640625" customWidth="1"/>
    <col min="14854" max="14856" width="16" customWidth="1"/>
    <col min="14857" max="14857" width="13.33203125" customWidth="1"/>
    <col min="15105" max="15105" width="7" customWidth="1"/>
    <col min="15106" max="15106" width="68" customWidth="1"/>
    <col min="15107" max="15107" width="20.33203125" customWidth="1"/>
    <col min="15108" max="15108" width="25.109375" customWidth="1"/>
    <col min="15109" max="15109" width="30.6640625" customWidth="1"/>
    <col min="15110" max="15112" width="16" customWidth="1"/>
    <col min="15113" max="15113" width="13.33203125" customWidth="1"/>
    <col min="15361" max="15361" width="7" customWidth="1"/>
    <col min="15362" max="15362" width="68" customWidth="1"/>
    <col min="15363" max="15363" width="20.33203125" customWidth="1"/>
    <col min="15364" max="15364" width="25.109375" customWidth="1"/>
    <col min="15365" max="15365" width="30.6640625" customWidth="1"/>
    <col min="15366" max="15368" width="16" customWidth="1"/>
    <col min="15369" max="15369" width="13.33203125" customWidth="1"/>
    <col min="15617" max="15617" width="7" customWidth="1"/>
    <col min="15618" max="15618" width="68" customWidth="1"/>
    <col min="15619" max="15619" width="20.33203125" customWidth="1"/>
    <col min="15620" max="15620" width="25.109375" customWidth="1"/>
    <col min="15621" max="15621" width="30.6640625" customWidth="1"/>
    <col min="15622" max="15624" width="16" customWidth="1"/>
    <col min="15625" max="15625" width="13.33203125" customWidth="1"/>
    <col min="15873" max="15873" width="7" customWidth="1"/>
    <col min="15874" max="15874" width="68" customWidth="1"/>
    <col min="15875" max="15875" width="20.33203125" customWidth="1"/>
    <col min="15876" max="15876" width="25.109375" customWidth="1"/>
    <col min="15877" max="15877" width="30.6640625" customWidth="1"/>
    <col min="15878" max="15880" width="16" customWidth="1"/>
    <col min="15881" max="15881" width="13.33203125" customWidth="1"/>
    <col min="16129" max="16129" width="7" customWidth="1"/>
    <col min="16130" max="16130" width="68" customWidth="1"/>
    <col min="16131" max="16131" width="20.33203125" customWidth="1"/>
    <col min="16132" max="16132" width="25.109375" customWidth="1"/>
    <col min="16133" max="16133" width="30.6640625" customWidth="1"/>
    <col min="16134" max="16136" width="16" customWidth="1"/>
    <col min="16137" max="16137" width="13.33203125" customWidth="1"/>
  </cols>
  <sheetData>
    <row r="1" spans="1:8" x14ac:dyDescent="0.3">
      <c r="E1" t="s">
        <v>439</v>
      </c>
    </row>
    <row r="3" spans="1:8" ht="21" customHeight="1" x14ac:dyDescent="0.3">
      <c r="A3" s="1160" t="s">
        <v>608</v>
      </c>
      <c r="B3" s="1160"/>
      <c r="C3" s="1160"/>
      <c r="D3" s="1160"/>
      <c r="E3" s="1160"/>
    </row>
    <row r="4" spans="1:8" ht="27" customHeight="1" x14ac:dyDescent="0.3">
      <c r="A4" t="s">
        <v>670</v>
      </c>
    </row>
    <row r="5" spans="1:8" ht="19.5" customHeight="1" x14ac:dyDescent="0.3">
      <c r="A5" t="s">
        <v>345</v>
      </c>
    </row>
    <row r="6" spans="1:8" ht="18" customHeight="1" x14ac:dyDescent="0.3">
      <c r="A6" t="s">
        <v>490</v>
      </c>
    </row>
    <row r="7" spans="1:8" ht="17.25" customHeight="1" x14ac:dyDescent="0.3">
      <c r="A7" t="s">
        <v>281</v>
      </c>
    </row>
    <row r="9" spans="1:8" x14ac:dyDescent="0.3">
      <c r="A9" t="s">
        <v>282</v>
      </c>
      <c r="B9" t="s">
        <v>297</v>
      </c>
      <c r="C9" t="s">
        <v>383</v>
      </c>
      <c r="D9" t="s">
        <v>384</v>
      </c>
      <c r="E9" t="s">
        <v>609</v>
      </c>
    </row>
    <row r="10" spans="1:8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357</v>
      </c>
      <c r="G10" t="s">
        <v>302</v>
      </c>
      <c r="H10" t="s">
        <v>303</v>
      </c>
    </row>
    <row r="11" spans="1:8" x14ac:dyDescent="0.3">
      <c r="A11">
        <v>1</v>
      </c>
      <c r="H11">
        <f>E11-G11</f>
        <v>0</v>
      </c>
    </row>
    <row r="12" spans="1:8" x14ac:dyDescent="0.3">
      <c r="A12">
        <v>2</v>
      </c>
      <c r="H12">
        <f>E12-G12</f>
        <v>0</v>
      </c>
    </row>
    <row r="13" spans="1:8" x14ac:dyDescent="0.3">
      <c r="A13">
        <v>3</v>
      </c>
      <c r="H13">
        <f>E13-G13</f>
        <v>0</v>
      </c>
    </row>
    <row r="14" spans="1:8" x14ac:dyDescent="0.3">
      <c r="A14">
        <v>4</v>
      </c>
      <c r="H14">
        <f>E14-G14</f>
        <v>0</v>
      </c>
    </row>
    <row r="15" spans="1:8" x14ac:dyDescent="0.3">
      <c r="A15">
        <v>5</v>
      </c>
      <c r="H15">
        <f t="shared" ref="H15:H19" si="0">E15-G15</f>
        <v>0</v>
      </c>
    </row>
    <row r="16" spans="1:8" x14ac:dyDescent="0.3">
      <c r="A16">
        <v>6</v>
      </c>
      <c r="H16">
        <f t="shared" si="0"/>
        <v>0</v>
      </c>
    </row>
    <row r="17" spans="1:8" x14ac:dyDescent="0.3">
      <c r="A17">
        <v>7</v>
      </c>
      <c r="H17">
        <f t="shared" si="0"/>
        <v>0</v>
      </c>
    </row>
    <row r="18" spans="1:8" x14ac:dyDescent="0.3">
      <c r="H18">
        <f t="shared" si="0"/>
        <v>0</v>
      </c>
    </row>
    <row r="19" spans="1:8" x14ac:dyDescent="0.3">
      <c r="H19">
        <f t="shared" si="0"/>
        <v>0</v>
      </c>
    </row>
    <row r="20" spans="1:8" x14ac:dyDescent="0.3">
      <c r="B20" t="s">
        <v>295</v>
      </c>
      <c r="C20" t="s">
        <v>305</v>
      </c>
      <c r="D20" t="s">
        <v>305</v>
      </c>
      <c r="E20">
        <f>SUM(E11:E19)</f>
        <v>0</v>
      </c>
      <c r="F20" t="s">
        <v>365</v>
      </c>
      <c r="G20">
        <f>SUM(G11:G19)</f>
        <v>0</v>
      </c>
      <c r="H20">
        <f>SUM(H11:H19)</f>
        <v>0</v>
      </c>
    </row>
    <row r="23" spans="1:8" x14ac:dyDescent="0.3">
      <c r="A23" t="s">
        <v>671</v>
      </c>
      <c r="E23" t="s">
        <v>1143</v>
      </c>
    </row>
    <row r="24" spans="1:8" x14ac:dyDescent="0.3">
      <c r="C24" t="s">
        <v>131</v>
      </c>
      <c r="E24" t="s">
        <v>132</v>
      </c>
    </row>
    <row r="26" spans="1:8" x14ac:dyDescent="0.3">
      <c r="A26" t="s">
        <v>133</v>
      </c>
      <c r="E26" t="s">
        <v>1144</v>
      </c>
    </row>
    <row r="27" spans="1:8" x14ac:dyDescent="0.3">
      <c r="C27" t="s">
        <v>131</v>
      </c>
      <c r="E27" t="s">
        <v>132</v>
      </c>
    </row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3" hidden="1" x14ac:dyDescent="0.3"/>
    <row r="64" hidden="1" x14ac:dyDescent="0.3"/>
    <row r="65" hidden="1" x14ac:dyDescent="0.3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3">
    <tabColor rgb="FFC00000"/>
    <pageSetUpPr fitToPage="1"/>
  </sheetPr>
  <dimension ref="A1:G31"/>
  <sheetViews>
    <sheetView view="pageBreakPreview" zoomScale="90" zoomScaleSheetLayoutView="90" workbookViewId="0"/>
  </sheetViews>
  <sheetFormatPr defaultColWidth="8.88671875" defaultRowHeight="14.4" x14ac:dyDescent="0.3"/>
  <cols>
    <col min="1" max="1" width="7.33203125" customWidth="1"/>
    <col min="2" max="2" width="91.33203125" customWidth="1"/>
    <col min="3" max="3" width="20.33203125" customWidth="1"/>
    <col min="4" max="4" width="25.109375" customWidth="1"/>
    <col min="5" max="5" width="27.5546875" customWidth="1"/>
    <col min="6" max="8" width="24.44140625" customWidth="1"/>
    <col min="9" max="9" width="17.109375" customWidth="1"/>
    <col min="257" max="257" width="7.33203125" customWidth="1"/>
    <col min="258" max="258" width="91.33203125" customWidth="1"/>
    <col min="259" max="259" width="20.33203125" customWidth="1"/>
    <col min="260" max="260" width="22.6640625" customWidth="1"/>
    <col min="261" max="261" width="27.5546875" customWidth="1"/>
    <col min="262" max="264" width="24.44140625" customWidth="1"/>
    <col min="265" max="265" width="17.109375" customWidth="1"/>
    <col min="513" max="513" width="7.33203125" customWidth="1"/>
    <col min="514" max="514" width="91.33203125" customWidth="1"/>
    <col min="515" max="515" width="20.33203125" customWidth="1"/>
    <col min="516" max="516" width="22.6640625" customWidth="1"/>
    <col min="517" max="517" width="27.5546875" customWidth="1"/>
    <col min="518" max="520" width="24.44140625" customWidth="1"/>
    <col min="521" max="521" width="17.109375" customWidth="1"/>
    <col min="769" max="769" width="7.33203125" customWidth="1"/>
    <col min="770" max="770" width="91.33203125" customWidth="1"/>
    <col min="771" max="771" width="20.33203125" customWidth="1"/>
    <col min="772" max="772" width="22.6640625" customWidth="1"/>
    <col min="773" max="773" width="27.5546875" customWidth="1"/>
    <col min="774" max="776" width="24.44140625" customWidth="1"/>
    <col min="777" max="777" width="17.109375" customWidth="1"/>
    <col min="1025" max="1025" width="7.33203125" customWidth="1"/>
    <col min="1026" max="1026" width="91.33203125" customWidth="1"/>
    <col min="1027" max="1027" width="20.33203125" customWidth="1"/>
    <col min="1028" max="1028" width="22.6640625" customWidth="1"/>
    <col min="1029" max="1029" width="27.5546875" customWidth="1"/>
    <col min="1030" max="1032" width="24.44140625" customWidth="1"/>
    <col min="1033" max="1033" width="17.109375" customWidth="1"/>
    <col min="1281" max="1281" width="7.33203125" customWidth="1"/>
    <col min="1282" max="1282" width="91.33203125" customWidth="1"/>
    <col min="1283" max="1283" width="20.33203125" customWidth="1"/>
    <col min="1284" max="1284" width="22.6640625" customWidth="1"/>
    <col min="1285" max="1285" width="27.5546875" customWidth="1"/>
    <col min="1286" max="1288" width="24.44140625" customWidth="1"/>
    <col min="1289" max="1289" width="17.109375" customWidth="1"/>
    <col min="1537" max="1537" width="7.33203125" customWidth="1"/>
    <col min="1538" max="1538" width="91.33203125" customWidth="1"/>
    <col min="1539" max="1539" width="20.33203125" customWidth="1"/>
    <col min="1540" max="1540" width="22.6640625" customWidth="1"/>
    <col min="1541" max="1541" width="27.5546875" customWidth="1"/>
    <col min="1542" max="1544" width="24.44140625" customWidth="1"/>
    <col min="1545" max="1545" width="17.109375" customWidth="1"/>
    <col min="1793" max="1793" width="7.33203125" customWidth="1"/>
    <col min="1794" max="1794" width="91.33203125" customWidth="1"/>
    <col min="1795" max="1795" width="20.33203125" customWidth="1"/>
    <col min="1796" max="1796" width="22.6640625" customWidth="1"/>
    <col min="1797" max="1797" width="27.5546875" customWidth="1"/>
    <col min="1798" max="1800" width="24.44140625" customWidth="1"/>
    <col min="1801" max="1801" width="17.109375" customWidth="1"/>
    <col min="2049" max="2049" width="7.33203125" customWidth="1"/>
    <col min="2050" max="2050" width="91.33203125" customWidth="1"/>
    <col min="2051" max="2051" width="20.33203125" customWidth="1"/>
    <col min="2052" max="2052" width="22.6640625" customWidth="1"/>
    <col min="2053" max="2053" width="27.5546875" customWidth="1"/>
    <col min="2054" max="2056" width="24.44140625" customWidth="1"/>
    <col min="2057" max="2057" width="17.109375" customWidth="1"/>
    <col min="2305" max="2305" width="7.33203125" customWidth="1"/>
    <col min="2306" max="2306" width="91.33203125" customWidth="1"/>
    <col min="2307" max="2307" width="20.33203125" customWidth="1"/>
    <col min="2308" max="2308" width="22.6640625" customWidth="1"/>
    <col min="2309" max="2309" width="27.5546875" customWidth="1"/>
    <col min="2310" max="2312" width="24.44140625" customWidth="1"/>
    <col min="2313" max="2313" width="17.109375" customWidth="1"/>
    <col min="2561" max="2561" width="7.33203125" customWidth="1"/>
    <col min="2562" max="2562" width="91.33203125" customWidth="1"/>
    <col min="2563" max="2563" width="20.33203125" customWidth="1"/>
    <col min="2564" max="2564" width="22.6640625" customWidth="1"/>
    <col min="2565" max="2565" width="27.5546875" customWidth="1"/>
    <col min="2566" max="2568" width="24.44140625" customWidth="1"/>
    <col min="2569" max="2569" width="17.109375" customWidth="1"/>
    <col min="2817" max="2817" width="7.33203125" customWidth="1"/>
    <col min="2818" max="2818" width="91.33203125" customWidth="1"/>
    <col min="2819" max="2819" width="20.33203125" customWidth="1"/>
    <col min="2820" max="2820" width="22.6640625" customWidth="1"/>
    <col min="2821" max="2821" width="27.5546875" customWidth="1"/>
    <col min="2822" max="2824" width="24.44140625" customWidth="1"/>
    <col min="2825" max="2825" width="17.109375" customWidth="1"/>
    <col min="3073" max="3073" width="7.33203125" customWidth="1"/>
    <col min="3074" max="3074" width="91.33203125" customWidth="1"/>
    <col min="3075" max="3075" width="20.33203125" customWidth="1"/>
    <col min="3076" max="3076" width="22.6640625" customWidth="1"/>
    <col min="3077" max="3077" width="27.5546875" customWidth="1"/>
    <col min="3078" max="3080" width="24.44140625" customWidth="1"/>
    <col min="3081" max="3081" width="17.109375" customWidth="1"/>
    <col min="3329" max="3329" width="7.33203125" customWidth="1"/>
    <col min="3330" max="3330" width="91.33203125" customWidth="1"/>
    <col min="3331" max="3331" width="20.33203125" customWidth="1"/>
    <col min="3332" max="3332" width="22.6640625" customWidth="1"/>
    <col min="3333" max="3333" width="27.5546875" customWidth="1"/>
    <col min="3334" max="3336" width="24.44140625" customWidth="1"/>
    <col min="3337" max="3337" width="17.109375" customWidth="1"/>
    <col min="3585" max="3585" width="7.33203125" customWidth="1"/>
    <col min="3586" max="3586" width="91.33203125" customWidth="1"/>
    <col min="3587" max="3587" width="20.33203125" customWidth="1"/>
    <col min="3588" max="3588" width="22.6640625" customWidth="1"/>
    <col min="3589" max="3589" width="27.5546875" customWidth="1"/>
    <col min="3590" max="3592" width="24.44140625" customWidth="1"/>
    <col min="3593" max="3593" width="17.109375" customWidth="1"/>
    <col min="3841" max="3841" width="7.33203125" customWidth="1"/>
    <col min="3842" max="3842" width="91.33203125" customWidth="1"/>
    <col min="3843" max="3843" width="20.33203125" customWidth="1"/>
    <col min="3844" max="3844" width="22.6640625" customWidth="1"/>
    <col min="3845" max="3845" width="27.5546875" customWidth="1"/>
    <col min="3846" max="3848" width="24.44140625" customWidth="1"/>
    <col min="3849" max="3849" width="17.109375" customWidth="1"/>
    <col min="4097" max="4097" width="7.33203125" customWidth="1"/>
    <col min="4098" max="4098" width="91.33203125" customWidth="1"/>
    <col min="4099" max="4099" width="20.33203125" customWidth="1"/>
    <col min="4100" max="4100" width="22.6640625" customWidth="1"/>
    <col min="4101" max="4101" width="27.5546875" customWidth="1"/>
    <col min="4102" max="4104" width="24.44140625" customWidth="1"/>
    <col min="4105" max="4105" width="17.109375" customWidth="1"/>
    <col min="4353" max="4353" width="7.33203125" customWidth="1"/>
    <col min="4354" max="4354" width="91.33203125" customWidth="1"/>
    <col min="4355" max="4355" width="20.33203125" customWidth="1"/>
    <col min="4356" max="4356" width="22.6640625" customWidth="1"/>
    <col min="4357" max="4357" width="27.5546875" customWidth="1"/>
    <col min="4358" max="4360" width="24.44140625" customWidth="1"/>
    <col min="4361" max="4361" width="17.109375" customWidth="1"/>
    <col min="4609" max="4609" width="7.33203125" customWidth="1"/>
    <col min="4610" max="4610" width="91.33203125" customWidth="1"/>
    <col min="4611" max="4611" width="20.33203125" customWidth="1"/>
    <col min="4612" max="4612" width="22.6640625" customWidth="1"/>
    <col min="4613" max="4613" width="27.5546875" customWidth="1"/>
    <col min="4614" max="4616" width="24.44140625" customWidth="1"/>
    <col min="4617" max="4617" width="17.109375" customWidth="1"/>
    <col min="4865" max="4865" width="7.33203125" customWidth="1"/>
    <col min="4866" max="4866" width="91.33203125" customWidth="1"/>
    <col min="4867" max="4867" width="20.33203125" customWidth="1"/>
    <col min="4868" max="4868" width="22.6640625" customWidth="1"/>
    <col min="4869" max="4869" width="27.5546875" customWidth="1"/>
    <col min="4870" max="4872" width="24.44140625" customWidth="1"/>
    <col min="4873" max="4873" width="17.109375" customWidth="1"/>
    <col min="5121" max="5121" width="7.33203125" customWidth="1"/>
    <col min="5122" max="5122" width="91.33203125" customWidth="1"/>
    <col min="5123" max="5123" width="20.33203125" customWidth="1"/>
    <col min="5124" max="5124" width="22.6640625" customWidth="1"/>
    <col min="5125" max="5125" width="27.5546875" customWidth="1"/>
    <col min="5126" max="5128" width="24.44140625" customWidth="1"/>
    <col min="5129" max="5129" width="17.109375" customWidth="1"/>
    <col min="5377" max="5377" width="7.33203125" customWidth="1"/>
    <col min="5378" max="5378" width="91.33203125" customWidth="1"/>
    <col min="5379" max="5379" width="20.33203125" customWidth="1"/>
    <col min="5380" max="5380" width="22.6640625" customWidth="1"/>
    <col min="5381" max="5381" width="27.5546875" customWidth="1"/>
    <col min="5382" max="5384" width="24.44140625" customWidth="1"/>
    <col min="5385" max="5385" width="17.109375" customWidth="1"/>
    <col min="5633" max="5633" width="7.33203125" customWidth="1"/>
    <col min="5634" max="5634" width="91.33203125" customWidth="1"/>
    <col min="5635" max="5635" width="20.33203125" customWidth="1"/>
    <col min="5636" max="5636" width="22.6640625" customWidth="1"/>
    <col min="5637" max="5637" width="27.5546875" customWidth="1"/>
    <col min="5638" max="5640" width="24.44140625" customWidth="1"/>
    <col min="5641" max="5641" width="17.109375" customWidth="1"/>
    <col min="5889" max="5889" width="7.33203125" customWidth="1"/>
    <col min="5890" max="5890" width="91.33203125" customWidth="1"/>
    <col min="5891" max="5891" width="20.33203125" customWidth="1"/>
    <col min="5892" max="5892" width="22.6640625" customWidth="1"/>
    <col min="5893" max="5893" width="27.5546875" customWidth="1"/>
    <col min="5894" max="5896" width="24.44140625" customWidth="1"/>
    <col min="5897" max="5897" width="17.109375" customWidth="1"/>
    <col min="6145" max="6145" width="7.33203125" customWidth="1"/>
    <col min="6146" max="6146" width="91.33203125" customWidth="1"/>
    <col min="6147" max="6147" width="20.33203125" customWidth="1"/>
    <col min="6148" max="6148" width="22.6640625" customWidth="1"/>
    <col min="6149" max="6149" width="27.5546875" customWidth="1"/>
    <col min="6150" max="6152" width="24.44140625" customWidth="1"/>
    <col min="6153" max="6153" width="17.109375" customWidth="1"/>
    <col min="6401" max="6401" width="7.33203125" customWidth="1"/>
    <col min="6402" max="6402" width="91.33203125" customWidth="1"/>
    <col min="6403" max="6403" width="20.33203125" customWidth="1"/>
    <col min="6404" max="6404" width="22.6640625" customWidth="1"/>
    <col min="6405" max="6405" width="27.5546875" customWidth="1"/>
    <col min="6406" max="6408" width="24.44140625" customWidth="1"/>
    <col min="6409" max="6409" width="17.109375" customWidth="1"/>
    <col min="6657" max="6657" width="7.33203125" customWidth="1"/>
    <col min="6658" max="6658" width="91.33203125" customWidth="1"/>
    <col min="6659" max="6659" width="20.33203125" customWidth="1"/>
    <col min="6660" max="6660" width="22.6640625" customWidth="1"/>
    <col min="6661" max="6661" width="27.5546875" customWidth="1"/>
    <col min="6662" max="6664" width="24.44140625" customWidth="1"/>
    <col min="6665" max="6665" width="17.109375" customWidth="1"/>
    <col min="6913" max="6913" width="7.33203125" customWidth="1"/>
    <col min="6914" max="6914" width="91.33203125" customWidth="1"/>
    <col min="6915" max="6915" width="20.33203125" customWidth="1"/>
    <col min="6916" max="6916" width="22.6640625" customWidth="1"/>
    <col min="6917" max="6917" width="27.5546875" customWidth="1"/>
    <col min="6918" max="6920" width="24.44140625" customWidth="1"/>
    <col min="6921" max="6921" width="17.109375" customWidth="1"/>
    <col min="7169" max="7169" width="7.33203125" customWidth="1"/>
    <col min="7170" max="7170" width="91.33203125" customWidth="1"/>
    <col min="7171" max="7171" width="20.33203125" customWidth="1"/>
    <col min="7172" max="7172" width="22.6640625" customWidth="1"/>
    <col min="7173" max="7173" width="27.5546875" customWidth="1"/>
    <col min="7174" max="7176" width="24.44140625" customWidth="1"/>
    <col min="7177" max="7177" width="17.109375" customWidth="1"/>
    <col min="7425" max="7425" width="7.33203125" customWidth="1"/>
    <col min="7426" max="7426" width="91.33203125" customWidth="1"/>
    <col min="7427" max="7427" width="20.33203125" customWidth="1"/>
    <col min="7428" max="7428" width="22.6640625" customWidth="1"/>
    <col min="7429" max="7429" width="27.5546875" customWidth="1"/>
    <col min="7430" max="7432" width="24.44140625" customWidth="1"/>
    <col min="7433" max="7433" width="17.109375" customWidth="1"/>
    <col min="7681" max="7681" width="7.33203125" customWidth="1"/>
    <col min="7682" max="7682" width="91.33203125" customWidth="1"/>
    <col min="7683" max="7683" width="20.33203125" customWidth="1"/>
    <col min="7684" max="7684" width="22.6640625" customWidth="1"/>
    <col min="7685" max="7685" width="27.5546875" customWidth="1"/>
    <col min="7686" max="7688" width="24.44140625" customWidth="1"/>
    <col min="7689" max="7689" width="17.109375" customWidth="1"/>
    <col min="7937" max="7937" width="7.33203125" customWidth="1"/>
    <col min="7938" max="7938" width="91.33203125" customWidth="1"/>
    <col min="7939" max="7939" width="20.33203125" customWidth="1"/>
    <col min="7940" max="7940" width="22.6640625" customWidth="1"/>
    <col min="7941" max="7941" width="27.5546875" customWidth="1"/>
    <col min="7942" max="7944" width="24.44140625" customWidth="1"/>
    <col min="7945" max="7945" width="17.109375" customWidth="1"/>
    <col min="8193" max="8193" width="7.33203125" customWidth="1"/>
    <col min="8194" max="8194" width="91.33203125" customWidth="1"/>
    <col min="8195" max="8195" width="20.33203125" customWidth="1"/>
    <col min="8196" max="8196" width="22.6640625" customWidth="1"/>
    <col min="8197" max="8197" width="27.5546875" customWidth="1"/>
    <col min="8198" max="8200" width="24.44140625" customWidth="1"/>
    <col min="8201" max="8201" width="17.109375" customWidth="1"/>
    <col min="8449" max="8449" width="7.33203125" customWidth="1"/>
    <col min="8450" max="8450" width="91.33203125" customWidth="1"/>
    <col min="8451" max="8451" width="20.33203125" customWidth="1"/>
    <col min="8452" max="8452" width="22.6640625" customWidth="1"/>
    <col min="8453" max="8453" width="27.5546875" customWidth="1"/>
    <col min="8454" max="8456" width="24.44140625" customWidth="1"/>
    <col min="8457" max="8457" width="17.109375" customWidth="1"/>
    <col min="8705" max="8705" width="7.33203125" customWidth="1"/>
    <col min="8706" max="8706" width="91.33203125" customWidth="1"/>
    <col min="8707" max="8707" width="20.33203125" customWidth="1"/>
    <col min="8708" max="8708" width="22.6640625" customWidth="1"/>
    <col min="8709" max="8709" width="27.5546875" customWidth="1"/>
    <col min="8710" max="8712" width="24.44140625" customWidth="1"/>
    <col min="8713" max="8713" width="17.109375" customWidth="1"/>
    <col min="8961" max="8961" width="7.33203125" customWidth="1"/>
    <col min="8962" max="8962" width="91.33203125" customWidth="1"/>
    <col min="8963" max="8963" width="20.33203125" customWidth="1"/>
    <col min="8964" max="8964" width="22.6640625" customWidth="1"/>
    <col min="8965" max="8965" width="27.5546875" customWidth="1"/>
    <col min="8966" max="8968" width="24.44140625" customWidth="1"/>
    <col min="8969" max="8969" width="17.109375" customWidth="1"/>
    <col min="9217" max="9217" width="7.33203125" customWidth="1"/>
    <col min="9218" max="9218" width="91.33203125" customWidth="1"/>
    <col min="9219" max="9219" width="20.33203125" customWidth="1"/>
    <col min="9220" max="9220" width="22.6640625" customWidth="1"/>
    <col min="9221" max="9221" width="27.5546875" customWidth="1"/>
    <col min="9222" max="9224" width="24.44140625" customWidth="1"/>
    <col min="9225" max="9225" width="17.109375" customWidth="1"/>
    <col min="9473" max="9473" width="7.33203125" customWidth="1"/>
    <col min="9474" max="9474" width="91.33203125" customWidth="1"/>
    <col min="9475" max="9475" width="20.33203125" customWidth="1"/>
    <col min="9476" max="9476" width="22.6640625" customWidth="1"/>
    <col min="9477" max="9477" width="27.5546875" customWidth="1"/>
    <col min="9478" max="9480" width="24.44140625" customWidth="1"/>
    <col min="9481" max="9481" width="17.109375" customWidth="1"/>
    <col min="9729" max="9729" width="7.33203125" customWidth="1"/>
    <col min="9730" max="9730" width="91.33203125" customWidth="1"/>
    <col min="9731" max="9731" width="20.33203125" customWidth="1"/>
    <col min="9732" max="9732" width="22.6640625" customWidth="1"/>
    <col min="9733" max="9733" width="27.5546875" customWidth="1"/>
    <col min="9734" max="9736" width="24.44140625" customWidth="1"/>
    <col min="9737" max="9737" width="17.109375" customWidth="1"/>
    <col min="9985" max="9985" width="7.33203125" customWidth="1"/>
    <col min="9986" max="9986" width="91.33203125" customWidth="1"/>
    <col min="9987" max="9987" width="20.33203125" customWidth="1"/>
    <col min="9988" max="9988" width="22.6640625" customWidth="1"/>
    <col min="9989" max="9989" width="27.5546875" customWidth="1"/>
    <col min="9990" max="9992" width="24.44140625" customWidth="1"/>
    <col min="9993" max="9993" width="17.109375" customWidth="1"/>
    <col min="10241" max="10241" width="7.33203125" customWidth="1"/>
    <col min="10242" max="10242" width="91.33203125" customWidth="1"/>
    <col min="10243" max="10243" width="20.33203125" customWidth="1"/>
    <col min="10244" max="10244" width="22.6640625" customWidth="1"/>
    <col min="10245" max="10245" width="27.5546875" customWidth="1"/>
    <col min="10246" max="10248" width="24.44140625" customWidth="1"/>
    <col min="10249" max="10249" width="17.109375" customWidth="1"/>
    <col min="10497" max="10497" width="7.33203125" customWidth="1"/>
    <col min="10498" max="10498" width="91.33203125" customWidth="1"/>
    <col min="10499" max="10499" width="20.33203125" customWidth="1"/>
    <col min="10500" max="10500" width="22.6640625" customWidth="1"/>
    <col min="10501" max="10501" width="27.5546875" customWidth="1"/>
    <col min="10502" max="10504" width="24.44140625" customWidth="1"/>
    <col min="10505" max="10505" width="17.109375" customWidth="1"/>
    <col min="10753" max="10753" width="7.33203125" customWidth="1"/>
    <col min="10754" max="10754" width="91.33203125" customWidth="1"/>
    <col min="10755" max="10755" width="20.33203125" customWidth="1"/>
    <col min="10756" max="10756" width="22.6640625" customWidth="1"/>
    <col min="10757" max="10757" width="27.5546875" customWidth="1"/>
    <col min="10758" max="10760" width="24.44140625" customWidth="1"/>
    <col min="10761" max="10761" width="17.109375" customWidth="1"/>
    <col min="11009" max="11009" width="7.33203125" customWidth="1"/>
    <col min="11010" max="11010" width="91.33203125" customWidth="1"/>
    <col min="11011" max="11011" width="20.33203125" customWidth="1"/>
    <col min="11012" max="11012" width="22.6640625" customWidth="1"/>
    <col min="11013" max="11013" width="27.5546875" customWidth="1"/>
    <col min="11014" max="11016" width="24.44140625" customWidth="1"/>
    <col min="11017" max="11017" width="17.109375" customWidth="1"/>
    <col min="11265" max="11265" width="7.33203125" customWidth="1"/>
    <col min="11266" max="11266" width="91.33203125" customWidth="1"/>
    <col min="11267" max="11267" width="20.33203125" customWidth="1"/>
    <col min="11268" max="11268" width="22.6640625" customWidth="1"/>
    <col min="11269" max="11269" width="27.5546875" customWidth="1"/>
    <col min="11270" max="11272" width="24.44140625" customWidth="1"/>
    <col min="11273" max="11273" width="17.109375" customWidth="1"/>
    <col min="11521" max="11521" width="7.33203125" customWidth="1"/>
    <col min="11522" max="11522" width="91.33203125" customWidth="1"/>
    <col min="11523" max="11523" width="20.33203125" customWidth="1"/>
    <col min="11524" max="11524" width="22.6640625" customWidth="1"/>
    <col min="11525" max="11525" width="27.5546875" customWidth="1"/>
    <col min="11526" max="11528" width="24.44140625" customWidth="1"/>
    <col min="11529" max="11529" width="17.109375" customWidth="1"/>
    <col min="11777" max="11777" width="7.33203125" customWidth="1"/>
    <col min="11778" max="11778" width="91.33203125" customWidth="1"/>
    <col min="11779" max="11779" width="20.33203125" customWidth="1"/>
    <col min="11780" max="11780" width="22.6640625" customWidth="1"/>
    <col min="11781" max="11781" width="27.5546875" customWidth="1"/>
    <col min="11782" max="11784" width="24.44140625" customWidth="1"/>
    <col min="11785" max="11785" width="17.109375" customWidth="1"/>
    <col min="12033" max="12033" width="7.33203125" customWidth="1"/>
    <col min="12034" max="12034" width="91.33203125" customWidth="1"/>
    <col min="12035" max="12035" width="20.33203125" customWidth="1"/>
    <col min="12036" max="12036" width="22.6640625" customWidth="1"/>
    <col min="12037" max="12037" width="27.5546875" customWidth="1"/>
    <col min="12038" max="12040" width="24.44140625" customWidth="1"/>
    <col min="12041" max="12041" width="17.109375" customWidth="1"/>
    <col min="12289" max="12289" width="7.33203125" customWidth="1"/>
    <col min="12290" max="12290" width="91.33203125" customWidth="1"/>
    <col min="12291" max="12291" width="20.33203125" customWidth="1"/>
    <col min="12292" max="12292" width="22.6640625" customWidth="1"/>
    <col min="12293" max="12293" width="27.5546875" customWidth="1"/>
    <col min="12294" max="12296" width="24.44140625" customWidth="1"/>
    <col min="12297" max="12297" width="17.109375" customWidth="1"/>
    <col min="12545" max="12545" width="7.33203125" customWidth="1"/>
    <col min="12546" max="12546" width="91.33203125" customWidth="1"/>
    <col min="12547" max="12547" width="20.33203125" customWidth="1"/>
    <col min="12548" max="12548" width="22.6640625" customWidth="1"/>
    <col min="12549" max="12549" width="27.5546875" customWidth="1"/>
    <col min="12550" max="12552" width="24.44140625" customWidth="1"/>
    <col min="12553" max="12553" width="17.109375" customWidth="1"/>
    <col min="12801" max="12801" width="7.33203125" customWidth="1"/>
    <col min="12802" max="12802" width="91.33203125" customWidth="1"/>
    <col min="12803" max="12803" width="20.33203125" customWidth="1"/>
    <col min="12804" max="12804" width="22.6640625" customWidth="1"/>
    <col min="12805" max="12805" width="27.5546875" customWidth="1"/>
    <col min="12806" max="12808" width="24.44140625" customWidth="1"/>
    <col min="12809" max="12809" width="17.109375" customWidth="1"/>
    <col min="13057" max="13057" width="7.33203125" customWidth="1"/>
    <col min="13058" max="13058" width="91.33203125" customWidth="1"/>
    <col min="13059" max="13059" width="20.33203125" customWidth="1"/>
    <col min="13060" max="13060" width="22.6640625" customWidth="1"/>
    <col min="13061" max="13061" width="27.5546875" customWidth="1"/>
    <col min="13062" max="13064" width="24.44140625" customWidth="1"/>
    <col min="13065" max="13065" width="17.109375" customWidth="1"/>
    <col min="13313" max="13313" width="7.33203125" customWidth="1"/>
    <col min="13314" max="13314" width="91.33203125" customWidth="1"/>
    <col min="13315" max="13315" width="20.33203125" customWidth="1"/>
    <col min="13316" max="13316" width="22.6640625" customWidth="1"/>
    <col min="13317" max="13317" width="27.5546875" customWidth="1"/>
    <col min="13318" max="13320" width="24.44140625" customWidth="1"/>
    <col min="13321" max="13321" width="17.109375" customWidth="1"/>
    <col min="13569" max="13569" width="7.33203125" customWidth="1"/>
    <col min="13570" max="13570" width="91.33203125" customWidth="1"/>
    <col min="13571" max="13571" width="20.33203125" customWidth="1"/>
    <col min="13572" max="13572" width="22.6640625" customWidth="1"/>
    <col min="13573" max="13573" width="27.5546875" customWidth="1"/>
    <col min="13574" max="13576" width="24.44140625" customWidth="1"/>
    <col min="13577" max="13577" width="17.109375" customWidth="1"/>
    <col min="13825" max="13825" width="7.33203125" customWidth="1"/>
    <col min="13826" max="13826" width="91.33203125" customWidth="1"/>
    <col min="13827" max="13827" width="20.33203125" customWidth="1"/>
    <col min="13828" max="13828" width="22.6640625" customWidth="1"/>
    <col min="13829" max="13829" width="27.5546875" customWidth="1"/>
    <col min="13830" max="13832" width="24.44140625" customWidth="1"/>
    <col min="13833" max="13833" width="17.109375" customWidth="1"/>
    <col min="14081" max="14081" width="7.33203125" customWidth="1"/>
    <col min="14082" max="14082" width="91.33203125" customWidth="1"/>
    <col min="14083" max="14083" width="20.33203125" customWidth="1"/>
    <col min="14084" max="14084" width="22.6640625" customWidth="1"/>
    <col min="14085" max="14085" width="27.5546875" customWidth="1"/>
    <col min="14086" max="14088" width="24.44140625" customWidth="1"/>
    <col min="14089" max="14089" width="17.109375" customWidth="1"/>
    <col min="14337" max="14337" width="7.33203125" customWidth="1"/>
    <col min="14338" max="14338" width="91.33203125" customWidth="1"/>
    <col min="14339" max="14339" width="20.33203125" customWidth="1"/>
    <col min="14340" max="14340" width="22.6640625" customWidth="1"/>
    <col min="14341" max="14341" width="27.5546875" customWidth="1"/>
    <col min="14342" max="14344" width="24.44140625" customWidth="1"/>
    <col min="14345" max="14345" width="17.109375" customWidth="1"/>
    <col min="14593" max="14593" width="7.33203125" customWidth="1"/>
    <col min="14594" max="14594" width="91.33203125" customWidth="1"/>
    <col min="14595" max="14595" width="20.33203125" customWidth="1"/>
    <col min="14596" max="14596" width="22.6640625" customWidth="1"/>
    <col min="14597" max="14597" width="27.5546875" customWidth="1"/>
    <col min="14598" max="14600" width="24.44140625" customWidth="1"/>
    <col min="14601" max="14601" width="17.109375" customWidth="1"/>
    <col min="14849" max="14849" width="7.33203125" customWidth="1"/>
    <col min="14850" max="14850" width="91.33203125" customWidth="1"/>
    <col min="14851" max="14851" width="20.33203125" customWidth="1"/>
    <col min="14852" max="14852" width="22.6640625" customWidth="1"/>
    <col min="14853" max="14853" width="27.5546875" customWidth="1"/>
    <col min="14854" max="14856" width="24.44140625" customWidth="1"/>
    <col min="14857" max="14857" width="17.109375" customWidth="1"/>
    <col min="15105" max="15105" width="7.33203125" customWidth="1"/>
    <col min="15106" max="15106" width="91.33203125" customWidth="1"/>
    <col min="15107" max="15107" width="20.33203125" customWidth="1"/>
    <col min="15108" max="15108" width="22.6640625" customWidth="1"/>
    <col min="15109" max="15109" width="27.5546875" customWidth="1"/>
    <col min="15110" max="15112" width="24.44140625" customWidth="1"/>
    <col min="15113" max="15113" width="17.109375" customWidth="1"/>
    <col min="15361" max="15361" width="7.33203125" customWidth="1"/>
    <col min="15362" max="15362" width="91.33203125" customWidth="1"/>
    <col min="15363" max="15363" width="20.33203125" customWidth="1"/>
    <col min="15364" max="15364" width="22.6640625" customWidth="1"/>
    <col min="15365" max="15365" width="27.5546875" customWidth="1"/>
    <col min="15366" max="15368" width="24.44140625" customWidth="1"/>
    <col min="15369" max="15369" width="17.109375" customWidth="1"/>
    <col min="15617" max="15617" width="7.33203125" customWidth="1"/>
    <col min="15618" max="15618" width="91.33203125" customWidth="1"/>
    <col min="15619" max="15619" width="20.33203125" customWidth="1"/>
    <col min="15620" max="15620" width="22.6640625" customWidth="1"/>
    <col min="15621" max="15621" width="27.5546875" customWidth="1"/>
    <col min="15622" max="15624" width="24.44140625" customWidth="1"/>
    <col min="15625" max="15625" width="17.109375" customWidth="1"/>
    <col min="15873" max="15873" width="7.33203125" customWidth="1"/>
    <col min="15874" max="15874" width="91.33203125" customWidth="1"/>
    <col min="15875" max="15875" width="20.33203125" customWidth="1"/>
    <col min="15876" max="15876" width="22.6640625" customWidth="1"/>
    <col min="15877" max="15877" width="27.5546875" customWidth="1"/>
    <col min="15878" max="15880" width="24.44140625" customWidth="1"/>
    <col min="15881" max="15881" width="17.109375" customWidth="1"/>
    <col min="16129" max="16129" width="7.33203125" customWidth="1"/>
    <col min="16130" max="16130" width="91.33203125" customWidth="1"/>
    <col min="16131" max="16131" width="20.33203125" customWidth="1"/>
    <col min="16132" max="16132" width="22.6640625" customWidth="1"/>
    <col min="16133" max="16133" width="27.5546875" customWidth="1"/>
    <col min="16134" max="16136" width="24.44140625" customWidth="1"/>
    <col min="16137" max="16137" width="17.109375" customWidth="1"/>
  </cols>
  <sheetData>
    <row r="1" spans="1:7" x14ac:dyDescent="0.3">
      <c r="D1" t="s">
        <v>444</v>
      </c>
    </row>
    <row r="2" spans="1:7" ht="12.75" customHeight="1" x14ac:dyDescent="0.3"/>
    <row r="3" spans="1:7" ht="29.25" customHeight="1" x14ac:dyDescent="0.3">
      <c r="A3" s="1160" t="s">
        <v>610</v>
      </c>
      <c r="B3" s="1160"/>
      <c r="C3" s="1160"/>
      <c r="D3" s="1160"/>
    </row>
    <row r="4" spans="1:7" ht="27" customHeight="1" x14ac:dyDescent="0.3">
      <c r="A4" t="s">
        <v>670</v>
      </c>
    </row>
    <row r="5" spans="1:7" ht="19.5" customHeight="1" x14ac:dyDescent="0.3">
      <c r="A5" t="s">
        <v>345</v>
      </c>
    </row>
    <row r="6" spans="1:7" ht="18" customHeight="1" x14ac:dyDescent="0.3">
      <c r="A6" t="s">
        <v>490</v>
      </c>
    </row>
    <row r="7" spans="1:7" ht="17.25" customHeight="1" x14ac:dyDescent="0.3">
      <c r="A7" t="s">
        <v>281</v>
      </c>
    </row>
    <row r="9" spans="1:7" ht="15.75" customHeight="1" x14ac:dyDescent="0.3">
      <c r="A9" s="1160" t="s">
        <v>282</v>
      </c>
      <c r="B9" s="1160" t="s">
        <v>385</v>
      </c>
      <c r="C9" s="1160" t="s">
        <v>261</v>
      </c>
      <c r="D9" s="1160" t="s">
        <v>349</v>
      </c>
    </row>
    <row r="10" spans="1:7" ht="15.75" customHeight="1" x14ac:dyDescent="0.3">
      <c r="A10" s="1160"/>
      <c r="B10" s="1160"/>
      <c r="C10" s="1160"/>
      <c r="D10" s="1160"/>
    </row>
    <row r="11" spans="1:7" ht="15.75" customHeight="1" x14ac:dyDescent="0.3">
      <c r="A11" s="1160"/>
      <c r="B11" s="1160"/>
      <c r="C11" s="1160"/>
      <c r="D11" s="1160"/>
    </row>
    <row r="12" spans="1:7" x14ac:dyDescent="0.3">
      <c r="A12">
        <v>1</v>
      </c>
      <c r="B12">
        <v>2</v>
      </c>
      <c r="C12">
        <v>3</v>
      </c>
      <c r="D12">
        <v>4</v>
      </c>
      <c r="E12" t="s">
        <v>357</v>
      </c>
      <c r="F12" t="s">
        <v>302</v>
      </c>
      <c r="G12" t="s">
        <v>303</v>
      </c>
    </row>
    <row r="13" spans="1:7" x14ac:dyDescent="0.3">
      <c r="A13">
        <v>1</v>
      </c>
      <c r="G13">
        <f>D13-F13</f>
        <v>0</v>
      </c>
    </row>
    <row r="14" spans="1:7" x14ac:dyDescent="0.3">
      <c r="A14">
        <v>2</v>
      </c>
      <c r="G14">
        <f t="shared" ref="G14:G23" si="0">D14-F14</f>
        <v>0</v>
      </c>
    </row>
    <row r="15" spans="1:7" x14ac:dyDescent="0.3">
      <c r="A15">
        <v>3</v>
      </c>
      <c r="G15">
        <f t="shared" si="0"/>
        <v>0</v>
      </c>
    </row>
    <row r="16" spans="1:7" x14ac:dyDescent="0.3">
      <c r="A16">
        <v>4</v>
      </c>
      <c r="G16">
        <f t="shared" si="0"/>
        <v>0</v>
      </c>
    </row>
    <row r="17" spans="1:7" x14ac:dyDescent="0.3">
      <c r="A17">
        <v>5</v>
      </c>
      <c r="G17">
        <f t="shared" si="0"/>
        <v>0</v>
      </c>
    </row>
    <row r="18" spans="1:7" x14ac:dyDescent="0.3">
      <c r="A18">
        <v>6</v>
      </c>
      <c r="G18">
        <f t="shared" si="0"/>
        <v>0</v>
      </c>
    </row>
    <row r="19" spans="1:7" x14ac:dyDescent="0.3">
      <c r="A19">
        <v>7</v>
      </c>
      <c r="G19">
        <f t="shared" si="0"/>
        <v>0</v>
      </c>
    </row>
    <row r="20" spans="1:7" x14ac:dyDescent="0.3">
      <c r="A20">
        <v>8</v>
      </c>
      <c r="G20">
        <f t="shared" si="0"/>
        <v>0</v>
      </c>
    </row>
    <row r="21" spans="1:7" x14ac:dyDescent="0.3">
      <c r="A21">
        <v>9</v>
      </c>
      <c r="G21">
        <f t="shared" si="0"/>
        <v>0</v>
      </c>
    </row>
    <row r="22" spans="1:7" x14ac:dyDescent="0.3">
      <c r="A22">
        <v>10</v>
      </c>
      <c r="G22">
        <f t="shared" si="0"/>
        <v>0</v>
      </c>
    </row>
    <row r="23" spans="1:7" x14ac:dyDescent="0.3">
      <c r="G23">
        <f t="shared" si="0"/>
        <v>0</v>
      </c>
    </row>
    <row r="24" spans="1:7" x14ac:dyDescent="0.3">
      <c r="B24" t="s">
        <v>295</v>
      </c>
      <c r="C24" t="s">
        <v>305</v>
      </c>
      <c r="D24">
        <f>SUM(D13:D23)</f>
        <v>0</v>
      </c>
      <c r="E24" t="s">
        <v>365</v>
      </c>
      <c r="F24">
        <f>SUM(F13:F23)</f>
        <v>0</v>
      </c>
      <c r="G24">
        <f>SUM(G13:G23)</f>
        <v>0</v>
      </c>
    </row>
    <row r="27" spans="1:7" x14ac:dyDescent="0.3">
      <c r="A27" t="s">
        <v>671</v>
      </c>
      <c r="D27" t="s">
        <v>1143</v>
      </c>
    </row>
    <row r="28" spans="1:7" x14ac:dyDescent="0.3">
      <c r="C28" t="s">
        <v>131</v>
      </c>
      <c r="D28" t="s">
        <v>132</v>
      </c>
    </row>
    <row r="30" spans="1:7" x14ac:dyDescent="0.3">
      <c r="A30" t="s">
        <v>133</v>
      </c>
      <c r="D30" t="s">
        <v>1144</v>
      </c>
    </row>
    <row r="31" spans="1:7" x14ac:dyDescent="0.3">
      <c r="C31" t="s">
        <v>131</v>
      </c>
      <c r="D31" t="s">
        <v>132</v>
      </c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orientation="landscape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334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7" style="249" customWidth="1"/>
    <col min="5" max="5" width="16.6640625" style="249" customWidth="1"/>
    <col min="6" max="6" width="31.109375" style="249" customWidth="1"/>
    <col min="7" max="7" width="26.88671875" style="250" customWidth="1"/>
    <col min="8" max="8" width="23.109375" style="250" customWidth="1"/>
    <col min="9" max="9" width="23.109375" style="92" customWidth="1"/>
    <col min="10" max="10" width="34.5546875" style="92" customWidth="1"/>
    <col min="11" max="11" width="16.5546875" style="251" customWidth="1"/>
    <col min="12" max="13" width="21.88671875" style="251" customWidth="1"/>
    <col min="14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3" x14ac:dyDescent="0.35">
      <c r="F1" s="72" t="s">
        <v>436</v>
      </c>
    </row>
    <row r="3" spans="1:13" ht="20.399999999999999" customHeight="1" x14ac:dyDescent="0.3">
      <c r="A3" s="1209" t="s">
        <v>588</v>
      </c>
      <c r="B3" s="1209"/>
      <c r="C3" s="1209"/>
      <c r="D3" s="1209"/>
      <c r="E3" s="1209"/>
      <c r="F3" s="1209"/>
      <c r="G3" s="252"/>
      <c r="H3" s="252"/>
      <c r="I3" s="253"/>
      <c r="J3" s="253"/>
      <c r="K3" s="254"/>
      <c r="L3" s="254"/>
      <c r="M3" s="254"/>
    </row>
    <row r="4" spans="1:13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256"/>
      <c r="L4" s="256"/>
      <c r="M4" s="256"/>
    </row>
    <row r="5" spans="1:13" s="11" customFormat="1" ht="19.5" customHeight="1" x14ac:dyDescent="0.35">
      <c r="A5" s="920" t="s">
        <v>1183</v>
      </c>
      <c r="B5" s="15"/>
      <c r="C5" s="15"/>
      <c r="D5" s="15"/>
      <c r="E5" s="15"/>
      <c r="F5" s="15"/>
      <c r="G5" s="15"/>
      <c r="H5" s="15"/>
      <c r="I5" s="15"/>
      <c r="J5" s="15"/>
      <c r="K5" s="257"/>
      <c r="L5" s="257"/>
      <c r="M5" s="257"/>
    </row>
    <row r="6" spans="1:13" s="1" customFormat="1" ht="39.75" customHeight="1" x14ac:dyDescent="0.35">
      <c r="A6" s="1184" t="s">
        <v>490</v>
      </c>
      <c r="B6" s="1184"/>
      <c r="C6" s="1184"/>
      <c r="D6" s="1184"/>
      <c r="E6" s="1184"/>
      <c r="F6" s="16"/>
      <c r="G6" s="16"/>
      <c r="H6" s="16"/>
      <c r="I6" s="16"/>
      <c r="J6" s="16"/>
      <c r="K6" s="251"/>
      <c r="L6" s="251"/>
      <c r="M6" s="25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251"/>
      <c r="L7" s="251"/>
      <c r="M7" s="251"/>
    </row>
    <row r="8" spans="1:13" x14ac:dyDescent="0.35">
      <c r="B8" s="322"/>
      <c r="C8" s="322"/>
    </row>
    <row r="9" spans="1:13" x14ac:dyDescent="0.35">
      <c r="A9" s="1206" t="s">
        <v>282</v>
      </c>
      <c r="B9" s="1206" t="s">
        <v>297</v>
      </c>
      <c r="C9" s="1206" t="s">
        <v>366</v>
      </c>
      <c r="D9" s="1206"/>
      <c r="E9" s="1206" t="s">
        <v>367</v>
      </c>
      <c r="F9" s="1206"/>
    </row>
    <row r="10" spans="1:13" ht="36" x14ac:dyDescent="0.35">
      <c r="A10" s="1206"/>
      <c r="B10" s="1206"/>
      <c r="C10" s="919" t="s">
        <v>375</v>
      </c>
      <c r="D10" s="919" t="s">
        <v>376</v>
      </c>
      <c r="E10" s="919" t="s">
        <v>375</v>
      </c>
      <c r="F10" s="919" t="s">
        <v>376</v>
      </c>
      <c r="L10" s="254"/>
    </row>
    <row r="11" spans="1:13" ht="34.799999999999997" x14ac:dyDescent="0.3">
      <c r="A11" s="919">
        <v>1</v>
      </c>
      <c r="B11" s="919">
        <v>2</v>
      </c>
      <c r="C11" s="919">
        <v>3</v>
      </c>
      <c r="D11" s="919">
        <v>4</v>
      </c>
      <c r="E11" s="919">
        <v>5</v>
      </c>
      <c r="F11" s="919">
        <v>6</v>
      </c>
      <c r="G11" s="260" t="s">
        <v>357</v>
      </c>
      <c r="H11" s="261" t="s">
        <v>302</v>
      </c>
      <c r="I11" s="261" t="s">
        <v>550</v>
      </c>
      <c r="J11" s="261" t="s">
        <v>551</v>
      </c>
      <c r="K11" s="254"/>
      <c r="L11" s="254" t="s">
        <v>1017</v>
      </c>
      <c r="M11" s="254"/>
    </row>
    <row r="12" spans="1:13" s="303" customFormat="1" ht="21" customHeight="1" x14ac:dyDescent="0.35">
      <c r="A12" s="1208" t="s">
        <v>999</v>
      </c>
      <c r="B12" s="1208"/>
      <c r="C12" s="1208"/>
      <c r="D12" s="1208"/>
      <c r="E12" s="1208"/>
      <c r="F12" s="1208"/>
      <c r="G12" s="262" t="s">
        <v>1000</v>
      </c>
      <c r="H12" s="302"/>
      <c r="I12" s="302"/>
      <c r="J12" s="302"/>
      <c r="K12" s="251"/>
      <c r="L12" s="251" t="s">
        <v>1012</v>
      </c>
      <c r="M12" s="251" t="s">
        <v>1013</v>
      </c>
    </row>
    <row r="13" spans="1:13" s="303" customFormat="1" ht="21.6" customHeight="1" x14ac:dyDescent="0.35">
      <c r="A13" s="323">
        <v>1</v>
      </c>
      <c r="B13" s="304" t="s">
        <v>377</v>
      </c>
      <c r="C13" s="266" t="s">
        <v>305</v>
      </c>
      <c r="D13" s="324">
        <f>SUM(D14:D17)</f>
        <v>0</v>
      </c>
      <c r="E13" s="315" t="s">
        <v>305</v>
      </c>
      <c r="F13" s="324">
        <f>SUM(F14:F17)</f>
        <v>0</v>
      </c>
      <c r="G13" s="307"/>
      <c r="H13" s="308"/>
      <c r="I13" s="308"/>
      <c r="J13" s="308"/>
      <c r="K13" s="254"/>
      <c r="L13" s="254"/>
      <c r="M13" s="254"/>
    </row>
    <row r="14" spans="1:13" s="303" customFormat="1" hidden="1" x14ac:dyDescent="0.35">
      <c r="A14" s="325"/>
      <c r="B14" s="316" t="s">
        <v>378</v>
      </c>
      <c r="C14" s="326"/>
      <c r="D14" s="273"/>
      <c r="E14" s="276"/>
      <c r="F14" s="273"/>
      <c r="G14" s="307"/>
      <c r="H14" s="308"/>
      <c r="I14" s="308">
        <f>F14-H14</f>
        <v>0</v>
      </c>
      <c r="J14" s="308">
        <f>F14-G14</f>
        <v>0</v>
      </c>
      <c r="K14" s="251"/>
      <c r="L14" s="251"/>
      <c r="M14" s="251"/>
    </row>
    <row r="15" spans="1:13" s="303" customFormat="1" hidden="1" x14ac:dyDescent="0.35">
      <c r="A15" s="325"/>
      <c r="B15" s="318" t="s">
        <v>478</v>
      </c>
      <c r="C15" s="326"/>
      <c r="D15" s="273"/>
      <c r="E15" s="276"/>
      <c r="F15" s="273"/>
      <c r="G15" s="312"/>
      <c r="H15" s="308"/>
      <c r="I15" s="308">
        <f>F15-H15</f>
        <v>0</v>
      </c>
      <c r="J15" s="308">
        <f t="shared" ref="J15:J33" si="0">F15-G15</f>
        <v>0</v>
      </c>
      <c r="K15" s="251"/>
      <c r="L15" s="251"/>
      <c r="M15" s="251"/>
    </row>
    <row r="16" spans="1:13" s="303" customFormat="1" hidden="1" x14ac:dyDescent="0.35">
      <c r="A16" s="325"/>
      <c r="B16" s="288" t="s">
        <v>764</v>
      </c>
      <c r="C16" s="326"/>
      <c r="D16" s="273"/>
      <c r="E16" s="276"/>
      <c r="F16" s="273"/>
      <c r="G16" s="312"/>
      <c r="H16" s="308"/>
      <c r="I16" s="308">
        <f>F16-H16</f>
        <v>0</v>
      </c>
      <c r="J16" s="308">
        <f t="shared" si="0"/>
        <v>0</v>
      </c>
      <c r="K16" s="251"/>
      <c r="L16" s="251"/>
      <c r="M16" s="251"/>
    </row>
    <row r="17" spans="1:13" s="303" customFormat="1" hidden="1" x14ac:dyDescent="0.35">
      <c r="A17" s="325"/>
      <c r="B17" s="310"/>
      <c r="C17" s="326"/>
      <c r="D17" s="273"/>
      <c r="E17" s="276"/>
      <c r="F17" s="273"/>
      <c r="G17" s="312"/>
      <c r="H17" s="308"/>
      <c r="I17" s="308">
        <f>F17-H17</f>
        <v>0</v>
      </c>
      <c r="J17" s="308">
        <f t="shared" si="0"/>
        <v>0</v>
      </c>
      <c r="K17" s="251"/>
      <c r="L17" s="251"/>
      <c r="M17" s="251"/>
    </row>
    <row r="18" spans="1:13" s="303" customFormat="1" ht="39.75" hidden="1" customHeight="1" x14ac:dyDescent="0.35">
      <c r="A18" s="327">
        <v>2</v>
      </c>
      <c r="B18" s="328" t="s">
        <v>379</v>
      </c>
      <c r="C18" s="281" t="s">
        <v>305</v>
      </c>
      <c r="D18" s="329">
        <f>SUM(D19:D21)</f>
        <v>0</v>
      </c>
      <c r="E18" s="283" t="s">
        <v>305</v>
      </c>
      <c r="F18" s="329">
        <f>SUM(F19:F21)</f>
        <v>0</v>
      </c>
      <c r="G18" s="307"/>
      <c r="H18" s="308"/>
      <c r="I18" s="308"/>
      <c r="J18" s="308"/>
      <c r="K18" s="251"/>
      <c r="L18" s="251"/>
      <c r="M18" s="251"/>
    </row>
    <row r="19" spans="1:13" s="303" customFormat="1" hidden="1" x14ac:dyDescent="0.35">
      <c r="A19" s="325"/>
      <c r="B19" s="316" t="s">
        <v>199</v>
      </c>
      <c r="C19" s="326"/>
      <c r="D19" s="273"/>
      <c r="E19" s="276"/>
      <c r="F19" s="273"/>
      <c r="G19" s="312"/>
      <c r="H19" s="308"/>
      <c r="I19" s="308">
        <f>F19-H19</f>
        <v>0</v>
      </c>
      <c r="J19" s="308">
        <f t="shared" si="0"/>
        <v>0</v>
      </c>
      <c r="K19" s="251"/>
      <c r="L19" s="251"/>
      <c r="M19" s="251"/>
    </row>
    <row r="20" spans="1:13" s="303" customFormat="1" hidden="1" x14ac:dyDescent="0.35">
      <c r="A20" s="325"/>
      <c r="B20" s="316"/>
      <c r="C20" s="326"/>
      <c r="D20" s="273"/>
      <c r="E20" s="276"/>
      <c r="F20" s="273"/>
      <c r="G20" s="307"/>
      <c r="H20" s="308"/>
      <c r="I20" s="308">
        <f>F20-H20</f>
        <v>0</v>
      </c>
      <c r="J20" s="308">
        <f t="shared" si="0"/>
        <v>0</v>
      </c>
      <c r="K20" s="251"/>
      <c r="L20" s="251"/>
      <c r="M20" s="251"/>
    </row>
    <row r="21" spans="1:13" s="303" customFormat="1" hidden="1" x14ac:dyDescent="0.35">
      <c r="A21" s="325"/>
      <c r="B21" s="316"/>
      <c r="C21" s="326"/>
      <c r="D21" s="273"/>
      <c r="E21" s="276"/>
      <c r="F21" s="273"/>
      <c r="G21" s="312"/>
      <c r="H21" s="308"/>
      <c r="I21" s="308">
        <f>F21-H21</f>
        <v>0</v>
      </c>
      <c r="J21" s="308">
        <f t="shared" si="0"/>
        <v>0</v>
      </c>
      <c r="K21" s="251"/>
      <c r="L21" s="251"/>
      <c r="M21" s="251"/>
    </row>
    <row r="22" spans="1:13" s="303" customFormat="1" ht="21.6" hidden="1" customHeight="1" x14ac:dyDescent="0.35">
      <c r="A22" s="327">
        <v>3</v>
      </c>
      <c r="B22" s="313" t="s">
        <v>380</v>
      </c>
      <c r="C22" s="281" t="s">
        <v>305</v>
      </c>
      <c r="D22" s="329">
        <f>SUM(D23:D24)</f>
        <v>0</v>
      </c>
      <c r="E22" s="283" t="s">
        <v>305</v>
      </c>
      <c r="F22" s="329">
        <f>SUM(F23:F25)</f>
        <v>0</v>
      </c>
      <c r="G22" s="312"/>
      <c r="H22" s="308"/>
      <c r="I22" s="308"/>
      <c r="J22" s="308"/>
      <c r="K22" s="251"/>
      <c r="L22" s="251"/>
      <c r="M22" s="251"/>
    </row>
    <row r="23" spans="1:13" s="303" customFormat="1" hidden="1" x14ac:dyDescent="0.35">
      <c r="A23" s="325"/>
      <c r="B23" s="316" t="s">
        <v>199</v>
      </c>
      <c r="C23" s="326"/>
      <c r="D23" s="273"/>
      <c r="E23" s="276"/>
      <c r="F23" s="273"/>
      <c r="G23" s="307"/>
      <c r="H23" s="308"/>
      <c r="I23" s="308">
        <f>F23-H23</f>
        <v>0</v>
      </c>
      <c r="J23" s="308">
        <f t="shared" si="0"/>
        <v>0</v>
      </c>
      <c r="K23" s="251"/>
      <c r="L23" s="251"/>
      <c r="M23" s="251"/>
    </row>
    <row r="24" spans="1:13" s="303" customFormat="1" hidden="1" x14ac:dyDescent="0.35">
      <c r="A24" s="325"/>
      <c r="B24" s="330"/>
      <c r="C24" s="326"/>
      <c r="D24" s="273"/>
      <c r="E24" s="276"/>
      <c r="F24" s="273"/>
      <c r="G24" s="307"/>
      <c r="H24" s="308"/>
      <c r="I24" s="308">
        <f>F24-H24</f>
        <v>0</v>
      </c>
      <c r="J24" s="308">
        <f t="shared" si="0"/>
        <v>0</v>
      </c>
      <c r="K24" s="251"/>
      <c r="L24" s="251"/>
      <c r="M24" s="251"/>
    </row>
    <row r="25" spans="1:13" s="303" customFormat="1" hidden="1" x14ac:dyDescent="0.35">
      <c r="A25" s="325"/>
      <c r="B25" s="316"/>
      <c r="C25" s="326"/>
      <c r="D25" s="273"/>
      <c r="E25" s="276"/>
      <c r="F25" s="273"/>
      <c r="G25" s="312"/>
      <c r="H25" s="308"/>
      <c r="I25" s="308">
        <f>F25-H25</f>
        <v>0</v>
      </c>
      <c r="J25" s="308">
        <f t="shared" si="0"/>
        <v>0</v>
      </c>
      <c r="K25" s="251"/>
      <c r="L25" s="251"/>
      <c r="M25" s="251"/>
    </row>
    <row r="26" spans="1:13" s="303" customFormat="1" ht="21.6" customHeight="1" x14ac:dyDescent="0.35">
      <c r="A26" s="323">
        <v>4</v>
      </c>
      <c r="B26" s="304" t="s">
        <v>381</v>
      </c>
      <c r="C26" s="266" t="s">
        <v>305</v>
      </c>
      <c r="D26" s="324">
        <f>SUM(D27:D72)</f>
        <v>228000</v>
      </c>
      <c r="E26" s="315" t="s">
        <v>305</v>
      </c>
      <c r="F26" s="324">
        <f>SUM(F28:F78)</f>
        <v>0</v>
      </c>
      <c r="G26" s="307"/>
      <c r="H26" s="308"/>
      <c r="I26" s="308"/>
      <c r="J26" s="308"/>
      <c r="K26" s="251"/>
      <c r="L26" s="251"/>
      <c r="M26" s="251"/>
    </row>
    <row r="27" spans="1:13" s="303" customFormat="1" x14ac:dyDescent="0.35">
      <c r="A27" s="311"/>
      <c r="B27" s="316" t="s">
        <v>199</v>
      </c>
      <c r="C27" s="326"/>
      <c r="D27" s="273"/>
      <c r="E27" s="276"/>
      <c r="F27" s="273"/>
      <c r="G27" s="312"/>
      <c r="H27" s="308"/>
      <c r="I27" s="308">
        <f t="shared" ref="I27:I33" si="1">F27-H27</f>
        <v>0</v>
      </c>
      <c r="J27" s="308">
        <f t="shared" si="0"/>
        <v>0</v>
      </c>
      <c r="K27" s="251"/>
      <c r="L27" s="251"/>
      <c r="M27" s="251"/>
    </row>
    <row r="28" spans="1:13" s="303" customFormat="1" hidden="1" x14ac:dyDescent="0.35">
      <c r="A28" s="331"/>
      <c r="B28" s="332" t="s">
        <v>479</v>
      </c>
      <c r="C28" s="326"/>
      <c r="D28" s="273"/>
      <c r="E28" s="276"/>
      <c r="F28" s="273"/>
      <c r="G28" s="312"/>
      <c r="H28" s="308"/>
      <c r="I28" s="308">
        <f t="shared" si="1"/>
        <v>0</v>
      </c>
      <c r="J28" s="308">
        <f t="shared" si="0"/>
        <v>0</v>
      </c>
      <c r="K28" s="251"/>
      <c r="L28" s="251"/>
      <c r="M28" s="251"/>
    </row>
    <row r="29" spans="1:13" s="303" customFormat="1" hidden="1" x14ac:dyDescent="0.35">
      <c r="A29" s="331"/>
      <c r="B29" s="332" t="s">
        <v>480</v>
      </c>
      <c r="C29" s="326"/>
      <c r="D29" s="273"/>
      <c r="E29" s="276"/>
      <c r="F29" s="273"/>
      <c r="G29" s="307"/>
      <c r="H29" s="308"/>
      <c r="I29" s="308">
        <f t="shared" si="1"/>
        <v>0</v>
      </c>
      <c r="J29" s="308">
        <f t="shared" si="0"/>
        <v>0</v>
      </c>
      <c r="K29" s="251"/>
      <c r="L29" s="251"/>
      <c r="M29" s="251"/>
    </row>
    <row r="30" spans="1:13" s="303" customFormat="1" ht="54" hidden="1" x14ac:dyDescent="0.35">
      <c r="A30" s="331"/>
      <c r="B30" s="332" t="s">
        <v>553</v>
      </c>
      <c r="C30" s="326"/>
      <c r="D30" s="273"/>
      <c r="E30" s="276"/>
      <c r="F30" s="273"/>
      <c r="G30" s="307"/>
      <c r="H30" s="308"/>
      <c r="I30" s="308">
        <f t="shared" si="1"/>
        <v>0</v>
      </c>
      <c r="J30" s="308">
        <f t="shared" si="0"/>
        <v>0</v>
      </c>
      <c r="K30" s="251"/>
      <c r="L30" s="251"/>
      <c r="M30" s="251"/>
    </row>
    <row r="31" spans="1:13" s="303" customFormat="1" ht="36" hidden="1" x14ac:dyDescent="0.35">
      <c r="A31" s="331"/>
      <c r="B31" s="332" t="s">
        <v>554</v>
      </c>
      <c r="C31" s="326"/>
      <c r="D31" s="273"/>
      <c r="E31" s="276"/>
      <c r="F31" s="273"/>
      <c r="G31" s="307"/>
      <c r="H31" s="308"/>
      <c r="I31" s="308">
        <f t="shared" si="1"/>
        <v>0</v>
      </c>
      <c r="J31" s="308">
        <f t="shared" si="0"/>
        <v>0</v>
      </c>
      <c r="K31" s="251"/>
      <c r="L31" s="251"/>
      <c r="M31" s="251"/>
    </row>
    <row r="32" spans="1:13" s="303" customFormat="1" ht="36" hidden="1" x14ac:dyDescent="0.35">
      <c r="A32" s="331"/>
      <c r="B32" s="332" t="s">
        <v>555</v>
      </c>
      <c r="C32" s="326"/>
      <c r="D32" s="273"/>
      <c r="E32" s="276"/>
      <c r="F32" s="273"/>
      <c r="G32" s="307"/>
      <c r="H32" s="308"/>
      <c r="I32" s="308">
        <f t="shared" si="1"/>
        <v>0</v>
      </c>
      <c r="J32" s="308">
        <f t="shared" si="0"/>
        <v>0</v>
      </c>
      <c r="K32" s="251"/>
      <c r="L32" s="251"/>
      <c r="M32" s="251"/>
    </row>
    <row r="33" spans="1:13" s="303" customFormat="1" ht="36" hidden="1" x14ac:dyDescent="0.35">
      <c r="A33" s="331"/>
      <c r="B33" s="332" t="s">
        <v>557</v>
      </c>
      <c r="C33" s="326"/>
      <c r="D33" s="273"/>
      <c r="E33" s="276"/>
      <c r="F33" s="273"/>
      <c r="G33" s="307"/>
      <c r="H33" s="308"/>
      <c r="I33" s="308">
        <f t="shared" si="1"/>
        <v>0</v>
      </c>
      <c r="J33" s="308">
        <f t="shared" si="0"/>
        <v>0</v>
      </c>
      <c r="K33" s="251"/>
      <c r="L33" s="251"/>
      <c r="M33" s="251"/>
    </row>
    <row r="34" spans="1:13" s="303" customFormat="1" hidden="1" x14ac:dyDescent="0.35">
      <c r="A34" s="331"/>
      <c r="B34" s="332" t="s">
        <v>558</v>
      </c>
      <c r="C34" s="326"/>
      <c r="D34" s="273"/>
      <c r="E34" s="276"/>
      <c r="F34" s="273"/>
      <c r="G34" s="307"/>
      <c r="H34" s="308"/>
      <c r="I34" s="308"/>
      <c r="J34" s="308"/>
      <c r="K34" s="251"/>
      <c r="L34" s="251"/>
      <c r="M34" s="251"/>
    </row>
    <row r="35" spans="1:13" s="303" customFormat="1" hidden="1" x14ac:dyDescent="0.35">
      <c r="A35" s="331"/>
      <c r="B35" s="332" t="s">
        <v>559</v>
      </c>
      <c r="C35" s="326"/>
      <c r="D35" s="273"/>
      <c r="E35" s="276"/>
      <c r="F35" s="273"/>
      <c r="G35" s="307"/>
      <c r="H35" s="308"/>
      <c r="I35" s="308">
        <f>F35-H35</f>
        <v>0</v>
      </c>
      <c r="J35" s="308">
        <f t="shared" ref="J35:J37" si="2">F35-G35</f>
        <v>0</v>
      </c>
      <c r="K35" s="251"/>
      <c r="L35" s="251"/>
      <c r="M35" s="251"/>
    </row>
    <row r="36" spans="1:13" s="303" customFormat="1" hidden="1" x14ac:dyDescent="0.35">
      <c r="A36" s="331"/>
      <c r="B36" s="332" t="s">
        <v>560</v>
      </c>
      <c r="C36" s="326"/>
      <c r="D36" s="273"/>
      <c r="E36" s="276"/>
      <c r="F36" s="273"/>
      <c r="G36" s="307"/>
      <c r="H36" s="308"/>
      <c r="I36" s="308">
        <f>F36-H36</f>
        <v>0</v>
      </c>
      <c r="J36" s="308">
        <f t="shared" si="2"/>
        <v>0</v>
      </c>
      <c r="K36" s="254"/>
      <c r="L36" s="254"/>
      <c r="M36" s="254"/>
    </row>
    <row r="37" spans="1:13" s="303" customFormat="1" ht="36" hidden="1" x14ac:dyDescent="0.35">
      <c r="A37" s="331"/>
      <c r="B37" s="332" t="s">
        <v>561</v>
      </c>
      <c r="C37" s="326"/>
      <c r="D37" s="273"/>
      <c r="E37" s="276"/>
      <c r="F37" s="273"/>
      <c r="G37" s="307"/>
      <c r="H37" s="308"/>
      <c r="I37" s="308">
        <f>F37-H37</f>
        <v>0</v>
      </c>
      <c r="J37" s="308">
        <f t="shared" si="2"/>
        <v>0</v>
      </c>
      <c r="K37" s="251"/>
      <c r="L37" s="254"/>
      <c r="M37" s="254"/>
    </row>
    <row r="38" spans="1:13" s="303" customFormat="1" hidden="1" x14ac:dyDescent="0.35">
      <c r="A38" s="331"/>
      <c r="B38" s="332" t="s">
        <v>562</v>
      </c>
      <c r="C38" s="326"/>
      <c r="D38" s="273"/>
      <c r="E38" s="276"/>
      <c r="F38" s="273"/>
      <c r="G38" s="307"/>
      <c r="H38" s="308"/>
      <c r="I38" s="308"/>
      <c r="J38" s="308"/>
      <c r="K38" s="251"/>
      <c r="L38" s="251"/>
      <c r="M38" s="251"/>
    </row>
    <row r="39" spans="1:13" s="303" customFormat="1" hidden="1" x14ac:dyDescent="0.35">
      <c r="A39" s="331"/>
      <c r="B39" s="332" t="s">
        <v>563</v>
      </c>
      <c r="C39" s="326"/>
      <c r="D39" s="273"/>
      <c r="E39" s="276"/>
      <c r="F39" s="273"/>
      <c r="G39" s="307"/>
      <c r="H39" s="308"/>
      <c r="I39" s="308">
        <f t="shared" ref="I39:I46" si="3">F39-H39</f>
        <v>0</v>
      </c>
      <c r="J39" s="308">
        <f t="shared" ref="J39:J46" si="4">F39-G39</f>
        <v>0</v>
      </c>
      <c r="K39" s="251"/>
      <c r="L39" s="251"/>
      <c r="M39" s="251"/>
    </row>
    <row r="40" spans="1:13" s="303" customFormat="1" hidden="1" x14ac:dyDescent="0.35">
      <c r="A40" s="331"/>
      <c r="B40" s="332" t="s">
        <v>564</v>
      </c>
      <c r="C40" s="326"/>
      <c r="D40" s="273"/>
      <c r="E40" s="276"/>
      <c r="F40" s="273"/>
      <c r="G40" s="307"/>
      <c r="H40" s="308"/>
      <c r="I40" s="308">
        <f t="shared" si="3"/>
        <v>0</v>
      </c>
      <c r="J40" s="308">
        <f t="shared" si="4"/>
        <v>0</v>
      </c>
      <c r="K40" s="251"/>
      <c r="L40" s="251"/>
      <c r="M40" s="251"/>
    </row>
    <row r="41" spans="1:13" s="303" customFormat="1" ht="36" hidden="1" x14ac:dyDescent="0.35">
      <c r="A41" s="331"/>
      <c r="B41" s="332" t="s">
        <v>565</v>
      </c>
      <c r="C41" s="326"/>
      <c r="D41" s="273"/>
      <c r="E41" s="276"/>
      <c r="F41" s="273"/>
      <c r="G41" s="307"/>
      <c r="H41" s="308"/>
      <c r="I41" s="308">
        <f t="shared" si="3"/>
        <v>0</v>
      </c>
      <c r="J41" s="308">
        <f t="shared" si="4"/>
        <v>0</v>
      </c>
      <c r="K41" s="251"/>
      <c r="L41" s="251"/>
      <c r="M41" s="251"/>
    </row>
    <row r="42" spans="1:13" s="303" customFormat="1" hidden="1" x14ac:dyDescent="0.35">
      <c r="A42" s="331"/>
      <c r="B42" s="332" t="s">
        <v>566</v>
      </c>
      <c r="C42" s="326"/>
      <c r="D42" s="273"/>
      <c r="E42" s="276"/>
      <c r="F42" s="273"/>
      <c r="G42" s="307"/>
      <c r="H42" s="308"/>
      <c r="I42" s="308">
        <f t="shared" si="3"/>
        <v>0</v>
      </c>
      <c r="J42" s="308">
        <f t="shared" si="4"/>
        <v>0</v>
      </c>
      <c r="K42" s="251"/>
      <c r="L42" s="251"/>
      <c r="M42" s="251"/>
    </row>
    <row r="43" spans="1:13" s="303" customFormat="1" ht="36" hidden="1" x14ac:dyDescent="0.35">
      <c r="A43" s="331"/>
      <c r="B43" s="332" t="s">
        <v>567</v>
      </c>
      <c r="C43" s="326"/>
      <c r="D43" s="273"/>
      <c r="E43" s="276"/>
      <c r="F43" s="273"/>
      <c r="G43" s="307"/>
      <c r="H43" s="308"/>
      <c r="I43" s="308">
        <f t="shared" si="3"/>
        <v>0</v>
      </c>
      <c r="J43" s="308">
        <f t="shared" si="4"/>
        <v>0</v>
      </c>
      <c r="K43" s="251"/>
      <c r="L43" s="251"/>
      <c r="M43" s="251"/>
    </row>
    <row r="44" spans="1:13" s="303" customFormat="1" ht="72" hidden="1" x14ac:dyDescent="0.35">
      <c r="A44" s="331"/>
      <c r="B44" s="332" t="s">
        <v>568</v>
      </c>
      <c r="C44" s="326"/>
      <c r="D44" s="273"/>
      <c r="E44" s="276"/>
      <c r="F44" s="273"/>
      <c r="G44" s="307"/>
      <c r="H44" s="308"/>
      <c r="I44" s="308">
        <f t="shared" si="3"/>
        <v>0</v>
      </c>
      <c r="J44" s="308">
        <f t="shared" si="4"/>
        <v>0</v>
      </c>
      <c r="K44" s="251"/>
      <c r="L44" s="251"/>
      <c r="M44" s="251"/>
    </row>
    <row r="45" spans="1:13" s="303" customFormat="1" hidden="1" x14ac:dyDescent="0.35">
      <c r="A45" s="331"/>
      <c r="B45" s="332" t="s">
        <v>481</v>
      </c>
      <c r="C45" s="326"/>
      <c r="D45" s="273"/>
      <c r="E45" s="276"/>
      <c r="F45" s="273"/>
      <c r="G45" s="307"/>
      <c r="H45" s="308"/>
      <c r="I45" s="308">
        <f t="shared" si="3"/>
        <v>0</v>
      </c>
      <c r="J45" s="308">
        <f t="shared" si="4"/>
        <v>0</v>
      </c>
      <c r="K45" s="254"/>
      <c r="L45" s="254"/>
      <c r="M45" s="254"/>
    </row>
    <row r="46" spans="1:13" s="303" customFormat="1" ht="36" hidden="1" x14ac:dyDescent="0.35">
      <c r="A46" s="331"/>
      <c r="B46" s="332" t="s">
        <v>482</v>
      </c>
      <c r="C46" s="326"/>
      <c r="D46" s="273"/>
      <c r="E46" s="276"/>
      <c r="F46" s="273"/>
      <c r="G46" s="307"/>
      <c r="H46" s="308"/>
      <c r="I46" s="308">
        <f t="shared" si="3"/>
        <v>0</v>
      </c>
      <c r="J46" s="308">
        <f t="shared" si="4"/>
        <v>0</v>
      </c>
      <c r="K46" s="251"/>
      <c r="L46" s="251"/>
      <c r="M46" s="251"/>
    </row>
    <row r="47" spans="1:13" s="303" customFormat="1" ht="36" hidden="1" x14ac:dyDescent="0.35">
      <c r="A47" s="331"/>
      <c r="B47" s="332" t="s">
        <v>483</v>
      </c>
      <c r="C47" s="326"/>
      <c r="D47" s="273"/>
      <c r="E47" s="276"/>
      <c r="F47" s="273"/>
      <c r="G47" s="307"/>
      <c r="H47" s="308"/>
      <c r="I47" s="308"/>
      <c r="J47" s="308"/>
      <c r="K47" s="251"/>
      <c r="L47" s="251"/>
      <c r="M47" s="251"/>
    </row>
    <row r="48" spans="1:13" s="303" customFormat="1" ht="36" hidden="1" x14ac:dyDescent="0.35">
      <c r="A48" s="331"/>
      <c r="B48" s="332" t="s">
        <v>506</v>
      </c>
      <c r="C48" s="326"/>
      <c r="D48" s="273"/>
      <c r="E48" s="276"/>
      <c r="F48" s="273"/>
      <c r="G48" s="307"/>
      <c r="H48" s="308"/>
      <c r="I48" s="308">
        <f>F48-H48</f>
        <v>0</v>
      </c>
      <c r="J48" s="308">
        <f t="shared" ref="J48:J51" si="5">F48-G48</f>
        <v>0</v>
      </c>
      <c r="K48" s="251"/>
      <c r="L48" s="251"/>
      <c r="M48" s="251"/>
    </row>
    <row r="49" spans="1:13" s="303" customFormat="1" hidden="1" x14ac:dyDescent="0.35">
      <c r="A49" s="331"/>
      <c r="B49" s="332" t="s">
        <v>569</v>
      </c>
      <c r="C49" s="326"/>
      <c r="D49" s="273"/>
      <c r="E49" s="276"/>
      <c r="F49" s="273"/>
      <c r="G49" s="307"/>
      <c r="H49" s="308"/>
      <c r="I49" s="308">
        <f>F49-H49</f>
        <v>0</v>
      </c>
      <c r="J49" s="308">
        <f t="shared" si="5"/>
        <v>0</v>
      </c>
      <c r="K49" s="251"/>
      <c r="L49" s="251"/>
      <c r="M49" s="251"/>
    </row>
    <row r="50" spans="1:13" s="303" customFormat="1" hidden="1" x14ac:dyDescent="0.35">
      <c r="A50" s="331"/>
      <c r="B50" s="332" t="s">
        <v>504</v>
      </c>
      <c r="C50" s="326"/>
      <c r="D50" s="273"/>
      <c r="E50" s="276"/>
      <c r="F50" s="273"/>
      <c r="G50" s="307"/>
      <c r="H50" s="308"/>
      <c r="I50" s="308">
        <f>F50-H50</f>
        <v>0</v>
      </c>
      <c r="J50" s="308">
        <f t="shared" si="5"/>
        <v>0</v>
      </c>
      <c r="K50" s="251"/>
      <c r="L50" s="251"/>
      <c r="M50" s="251"/>
    </row>
    <row r="51" spans="1:13" s="303" customFormat="1" hidden="1" x14ac:dyDescent="0.35">
      <c r="A51" s="331"/>
      <c r="B51" s="332" t="s">
        <v>570</v>
      </c>
      <c r="C51" s="326"/>
      <c r="D51" s="273"/>
      <c r="E51" s="276"/>
      <c r="F51" s="273"/>
      <c r="G51" s="307"/>
      <c r="H51" s="308"/>
      <c r="I51" s="308">
        <f>F51-H51</f>
        <v>0</v>
      </c>
      <c r="J51" s="308">
        <f t="shared" si="5"/>
        <v>0</v>
      </c>
      <c r="K51" s="251"/>
      <c r="L51" s="251"/>
      <c r="M51" s="251"/>
    </row>
    <row r="52" spans="1:13" s="303" customFormat="1" ht="36" hidden="1" x14ac:dyDescent="0.35">
      <c r="A52" s="331"/>
      <c r="B52" s="332" t="s">
        <v>571</v>
      </c>
      <c r="C52" s="326"/>
      <c r="D52" s="273"/>
      <c r="E52" s="276"/>
      <c r="F52" s="273"/>
      <c r="G52" s="307"/>
      <c r="H52" s="308"/>
      <c r="I52" s="308"/>
      <c r="J52" s="308"/>
      <c r="K52" s="251"/>
      <c r="L52" s="251"/>
      <c r="M52" s="251"/>
    </row>
    <row r="53" spans="1:13" s="303" customFormat="1" ht="36" hidden="1" x14ac:dyDescent="0.35">
      <c r="A53" s="331"/>
      <c r="B53" s="332" t="s">
        <v>572</v>
      </c>
      <c r="C53" s="326"/>
      <c r="D53" s="273"/>
      <c r="E53" s="276"/>
      <c r="F53" s="273"/>
      <c r="G53" s="307"/>
      <c r="H53" s="308"/>
      <c r="I53" s="308">
        <f t="shared" ref="I53:I76" si="6">F53-H53</f>
        <v>0</v>
      </c>
      <c r="J53" s="308">
        <f t="shared" ref="J53:J76" si="7">F53-G53</f>
        <v>0</v>
      </c>
      <c r="K53" s="251"/>
      <c r="L53" s="251"/>
      <c r="M53" s="251"/>
    </row>
    <row r="54" spans="1:13" s="303" customFormat="1" hidden="1" x14ac:dyDescent="0.35">
      <c r="A54" s="331"/>
      <c r="B54" s="332" t="s">
        <v>505</v>
      </c>
      <c r="C54" s="326"/>
      <c r="D54" s="273"/>
      <c r="E54" s="276"/>
      <c r="F54" s="273"/>
      <c r="G54" s="307"/>
      <c r="H54" s="308"/>
      <c r="I54" s="308">
        <f t="shared" si="6"/>
        <v>0</v>
      </c>
      <c r="J54" s="308">
        <f t="shared" si="7"/>
        <v>0</v>
      </c>
      <c r="K54" s="251"/>
      <c r="L54" s="251"/>
      <c r="M54" s="251"/>
    </row>
    <row r="55" spans="1:13" s="303" customFormat="1" ht="36" hidden="1" x14ac:dyDescent="0.35">
      <c r="A55" s="331"/>
      <c r="B55" s="332" t="s">
        <v>573</v>
      </c>
      <c r="C55" s="326"/>
      <c r="D55" s="273"/>
      <c r="E55" s="276"/>
      <c r="F55" s="273"/>
      <c r="G55" s="307"/>
      <c r="H55" s="308"/>
      <c r="I55" s="308">
        <f t="shared" si="6"/>
        <v>0</v>
      </c>
      <c r="J55" s="308">
        <f t="shared" si="7"/>
        <v>0</v>
      </c>
      <c r="K55" s="251"/>
      <c r="L55" s="251"/>
      <c r="M55" s="251"/>
    </row>
    <row r="56" spans="1:13" s="303" customFormat="1" hidden="1" x14ac:dyDescent="0.35">
      <c r="A56" s="331"/>
      <c r="B56" s="332" t="s">
        <v>574</v>
      </c>
      <c r="C56" s="326"/>
      <c r="D56" s="273"/>
      <c r="E56" s="276"/>
      <c r="F56" s="273"/>
      <c r="G56" s="307"/>
      <c r="H56" s="308"/>
      <c r="I56" s="308">
        <f t="shared" si="6"/>
        <v>0</v>
      </c>
      <c r="J56" s="308">
        <f t="shared" si="7"/>
        <v>0</v>
      </c>
      <c r="K56" s="251"/>
      <c r="L56" s="251"/>
      <c r="M56" s="251"/>
    </row>
    <row r="57" spans="1:13" s="303" customFormat="1" ht="40.5" hidden="1" customHeight="1" x14ac:dyDescent="0.35">
      <c r="A57" s="331"/>
      <c r="B57" s="332" t="s">
        <v>575</v>
      </c>
      <c r="C57" s="326"/>
      <c r="D57" s="273"/>
      <c r="E57" s="276"/>
      <c r="F57" s="273"/>
      <c r="G57" s="307"/>
      <c r="H57" s="308"/>
      <c r="I57" s="308">
        <f t="shared" si="6"/>
        <v>0</v>
      </c>
      <c r="J57" s="308">
        <f t="shared" si="7"/>
        <v>0</v>
      </c>
      <c r="K57" s="251"/>
      <c r="L57" s="251"/>
      <c r="M57" s="251"/>
    </row>
    <row r="58" spans="1:13" s="303" customFormat="1" ht="36" hidden="1" x14ac:dyDescent="0.35">
      <c r="A58" s="331"/>
      <c r="B58" s="332" t="s">
        <v>576</v>
      </c>
      <c r="C58" s="326"/>
      <c r="D58" s="273"/>
      <c r="E58" s="276"/>
      <c r="F58" s="273"/>
      <c r="G58" s="307"/>
      <c r="H58" s="308"/>
      <c r="I58" s="308">
        <f t="shared" si="6"/>
        <v>0</v>
      </c>
      <c r="J58" s="308">
        <f t="shared" si="7"/>
        <v>0</v>
      </c>
      <c r="K58" s="251"/>
      <c r="L58" s="251"/>
      <c r="M58" s="251"/>
    </row>
    <row r="59" spans="1:13" s="303" customFormat="1" hidden="1" x14ac:dyDescent="0.35">
      <c r="A59" s="331"/>
      <c r="B59" s="332" t="s">
        <v>577</v>
      </c>
      <c r="C59" s="326"/>
      <c r="D59" s="273"/>
      <c r="E59" s="276"/>
      <c r="F59" s="273"/>
      <c r="G59" s="307"/>
      <c r="H59" s="308"/>
      <c r="I59" s="308">
        <f t="shared" si="6"/>
        <v>0</v>
      </c>
      <c r="J59" s="308">
        <f t="shared" si="7"/>
        <v>0</v>
      </c>
      <c r="K59" s="251"/>
      <c r="L59" s="251"/>
      <c r="M59" s="251"/>
    </row>
    <row r="60" spans="1:13" s="303" customFormat="1" hidden="1" x14ac:dyDescent="0.35">
      <c r="A60" s="331"/>
      <c r="B60" s="332" t="s">
        <v>578</v>
      </c>
      <c r="C60" s="326"/>
      <c r="D60" s="273"/>
      <c r="E60" s="276"/>
      <c r="F60" s="273"/>
      <c r="G60" s="307"/>
      <c r="H60" s="308"/>
      <c r="I60" s="308">
        <f t="shared" si="6"/>
        <v>0</v>
      </c>
      <c r="J60" s="308">
        <f t="shared" si="7"/>
        <v>0</v>
      </c>
      <c r="K60" s="251"/>
      <c r="L60" s="251"/>
      <c r="M60" s="251"/>
    </row>
    <row r="61" spans="1:13" s="303" customFormat="1" hidden="1" x14ac:dyDescent="0.35">
      <c r="A61" s="331"/>
      <c r="B61" s="332" t="s">
        <v>579</v>
      </c>
      <c r="C61" s="326"/>
      <c r="D61" s="273"/>
      <c r="E61" s="276"/>
      <c r="F61" s="273"/>
      <c r="G61" s="307"/>
      <c r="H61" s="308"/>
      <c r="I61" s="308">
        <f t="shared" si="6"/>
        <v>0</v>
      </c>
      <c r="J61" s="308">
        <f t="shared" si="7"/>
        <v>0</v>
      </c>
      <c r="K61" s="251"/>
      <c r="L61" s="251"/>
      <c r="M61" s="251"/>
    </row>
    <row r="62" spans="1:13" s="303" customFormat="1" hidden="1" x14ac:dyDescent="0.35">
      <c r="A62" s="331"/>
      <c r="B62" s="332" t="s">
        <v>580</v>
      </c>
      <c r="C62" s="326"/>
      <c r="D62" s="273"/>
      <c r="E62" s="276"/>
      <c r="F62" s="273"/>
      <c r="G62" s="307"/>
      <c r="H62" s="308"/>
      <c r="I62" s="308">
        <f t="shared" si="6"/>
        <v>0</v>
      </c>
      <c r="J62" s="308">
        <f t="shared" si="7"/>
        <v>0</v>
      </c>
      <c r="K62" s="251"/>
      <c r="L62" s="251"/>
      <c r="M62" s="251"/>
    </row>
    <row r="63" spans="1:13" s="303" customFormat="1" hidden="1" x14ac:dyDescent="0.35">
      <c r="A63" s="331"/>
      <c r="B63" s="332" t="s">
        <v>581</v>
      </c>
      <c r="C63" s="326"/>
      <c r="D63" s="273"/>
      <c r="E63" s="276"/>
      <c r="F63" s="273"/>
      <c r="G63" s="307"/>
      <c r="H63" s="308"/>
      <c r="I63" s="308">
        <f t="shared" si="6"/>
        <v>0</v>
      </c>
      <c r="J63" s="308">
        <f t="shared" si="7"/>
        <v>0</v>
      </c>
      <c r="K63" s="251"/>
      <c r="L63" s="251"/>
      <c r="M63" s="251"/>
    </row>
    <row r="64" spans="1:13" s="303" customFormat="1" ht="36" hidden="1" x14ac:dyDescent="0.35">
      <c r="A64" s="331"/>
      <c r="B64" s="332" t="s">
        <v>1051</v>
      </c>
      <c r="C64" s="326"/>
      <c r="D64" s="273"/>
      <c r="E64" s="276"/>
      <c r="F64" s="273"/>
      <c r="G64" s="307"/>
      <c r="H64" s="308"/>
      <c r="I64" s="308">
        <f t="shared" si="6"/>
        <v>0</v>
      </c>
      <c r="J64" s="308">
        <f t="shared" si="7"/>
        <v>0</v>
      </c>
      <c r="K64" s="251"/>
      <c r="L64" s="251"/>
      <c r="M64" s="251"/>
    </row>
    <row r="65" spans="1:13" s="303" customFormat="1" ht="54" hidden="1" x14ac:dyDescent="0.35">
      <c r="A65" s="331"/>
      <c r="B65" s="332" t="s">
        <v>794</v>
      </c>
      <c r="C65" s="326"/>
      <c r="D65" s="273"/>
      <c r="E65" s="276"/>
      <c r="F65" s="273"/>
      <c r="G65" s="307"/>
      <c r="H65" s="308"/>
      <c r="I65" s="308">
        <f t="shared" si="6"/>
        <v>0</v>
      </c>
      <c r="J65" s="308">
        <f t="shared" si="7"/>
        <v>0</v>
      </c>
      <c r="K65" s="251"/>
      <c r="L65" s="251"/>
      <c r="M65" s="251"/>
    </row>
    <row r="66" spans="1:13" s="303" customFormat="1" hidden="1" x14ac:dyDescent="0.35">
      <c r="A66" s="331"/>
      <c r="B66" s="332" t="s">
        <v>1052</v>
      </c>
      <c r="C66" s="326"/>
      <c r="D66" s="273"/>
      <c r="E66" s="276"/>
      <c r="F66" s="273"/>
      <c r="G66" s="307"/>
      <c r="H66" s="308"/>
      <c r="I66" s="308">
        <f t="shared" si="6"/>
        <v>0</v>
      </c>
      <c r="J66" s="308">
        <f t="shared" si="7"/>
        <v>0</v>
      </c>
      <c r="K66" s="251"/>
      <c r="L66" s="251"/>
      <c r="M66" s="251"/>
    </row>
    <row r="67" spans="1:13" s="303" customFormat="1" ht="36" hidden="1" x14ac:dyDescent="0.35">
      <c r="A67" s="331"/>
      <c r="B67" s="332" t="s">
        <v>1020</v>
      </c>
      <c r="C67" s="326"/>
      <c r="D67" s="273"/>
      <c r="E67" s="276"/>
      <c r="F67" s="273"/>
      <c r="G67" s="307"/>
      <c r="H67" s="308"/>
      <c r="I67" s="308">
        <f t="shared" si="6"/>
        <v>0</v>
      </c>
      <c r="J67" s="308">
        <f t="shared" si="7"/>
        <v>0</v>
      </c>
      <c r="K67" s="251"/>
      <c r="L67" s="251"/>
      <c r="M67" s="251"/>
    </row>
    <row r="68" spans="1:13" s="303" customFormat="1" hidden="1" x14ac:dyDescent="0.35">
      <c r="A68" s="331"/>
      <c r="B68" s="332" t="s">
        <v>585</v>
      </c>
      <c r="C68" s="326"/>
      <c r="D68" s="273"/>
      <c r="E68" s="276"/>
      <c r="F68" s="273"/>
      <c r="G68" s="307"/>
      <c r="H68" s="308"/>
      <c r="I68" s="308">
        <f t="shared" si="6"/>
        <v>0</v>
      </c>
      <c r="J68" s="308">
        <f t="shared" si="7"/>
        <v>0</v>
      </c>
      <c r="K68" s="251"/>
      <c r="L68" s="251"/>
      <c r="M68" s="251"/>
    </row>
    <row r="69" spans="1:13" s="303" customFormat="1" hidden="1" x14ac:dyDescent="0.35">
      <c r="A69" s="331"/>
      <c r="B69" s="332" t="s">
        <v>586</v>
      </c>
      <c r="C69" s="326"/>
      <c r="D69" s="273"/>
      <c r="E69" s="276"/>
      <c r="F69" s="273"/>
      <c r="G69" s="307"/>
      <c r="H69" s="308"/>
      <c r="I69" s="308">
        <f t="shared" si="6"/>
        <v>0</v>
      </c>
      <c r="J69" s="308">
        <f t="shared" si="7"/>
        <v>0</v>
      </c>
      <c r="K69" s="251"/>
      <c r="L69" s="251"/>
      <c r="M69" s="251"/>
    </row>
    <row r="70" spans="1:13" s="303" customFormat="1" hidden="1" x14ac:dyDescent="0.35">
      <c r="A70" s="331"/>
      <c r="B70" s="332" t="s">
        <v>587</v>
      </c>
      <c r="C70" s="326"/>
      <c r="D70" s="273"/>
      <c r="E70" s="276"/>
      <c r="F70" s="273"/>
      <c r="G70" s="307"/>
      <c r="H70" s="308"/>
      <c r="I70" s="308">
        <f t="shared" si="6"/>
        <v>0</v>
      </c>
      <c r="J70" s="308">
        <f t="shared" si="7"/>
        <v>0</v>
      </c>
      <c r="K70" s="251"/>
      <c r="L70" s="251"/>
      <c r="M70" s="251"/>
    </row>
    <row r="71" spans="1:13" s="303" customFormat="1" hidden="1" x14ac:dyDescent="0.35">
      <c r="A71" s="331"/>
      <c r="B71" s="316" t="s">
        <v>1021</v>
      </c>
      <c r="C71" s="326"/>
      <c r="D71" s="273"/>
      <c r="E71" s="276"/>
      <c r="F71" s="273"/>
      <c r="G71" s="307"/>
      <c r="H71" s="308"/>
      <c r="I71" s="308">
        <f t="shared" si="6"/>
        <v>0</v>
      </c>
      <c r="J71" s="308">
        <f t="shared" si="7"/>
        <v>0</v>
      </c>
      <c r="K71" s="254"/>
      <c r="L71" s="254"/>
      <c r="M71" s="254"/>
    </row>
    <row r="72" spans="1:13" s="303" customFormat="1" ht="36" x14ac:dyDescent="0.35">
      <c r="A72" s="331"/>
      <c r="B72" s="316" t="s">
        <v>1114</v>
      </c>
      <c r="C72" s="326">
        <v>1</v>
      </c>
      <c r="D72" s="273">
        <v>228000</v>
      </c>
      <c r="E72" s="276"/>
      <c r="F72" s="273"/>
      <c r="G72" s="307"/>
      <c r="H72" s="308"/>
      <c r="I72" s="308">
        <f t="shared" si="6"/>
        <v>0</v>
      </c>
      <c r="J72" s="308">
        <f t="shared" si="7"/>
        <v>0</v>
      </c>
      <c r="K72" s="251"/>
      <c r="L72" s="251"/>
      <c r="M72" s="251"/>
    </row>
    <row r="73" spans="1:13" s="303" customFormat="1" x14ac:dyDescent="0.35">
      <c r="A73" s="331"/>
      <c r="B73" s="316"/>
      <c r="C73" s="326"/>
      <c r="D73" s="273"/>
      <c r="E73" s="276"/>
      <c r="F73" s="273"/>
      <c r="G73" s="307"/>
      <c r="H73" s="308"/>
      <c r="I73" s="308">
        <f t="shared" si="6"/>
        <v>0</v>
      </c>
      <c r="J73" s="308">
        <f t="shared" si="7"/>
        <v>0</v>
      </c>
      <c r="K73" s="254"/>
      <c r="L73" s="254"/>
      <c r="M73" s="254"/>
    </row>
    <row r="74" spans="1:13" s="303" customFormat="1" x14ac:dyDescent="0.35">
      <c r="A74" s="331"/>
      <c r="B74" s="316"/>
      <c r="C74" s="326"/>
      <c r="D74" s="273"/>
      <c r="E74" s="276"/>
      <c r="F74" s="273"/>
      <c r="G74" s="307"/>
      <c r="H74" s="308"/>
      <c r="I74" s="308">
        <f t="shared" si="6"/>
        <v>0</v>
      </c>
      <c r="J74" s="308">
        <f t="shared" si="7"/>
        <v>0</v>
      </c>
      <c r="K74" s="251"/>
      <c r="L74" s="251"/>
      <c r="M74" s="251"/>
    </row>
    <row r="75" spans="1:13" s="303" customFormat="1" x14ac:dyDescent="0.35">
      <c r="A75" s="331"/>
      <c r="B75" s="316"/>
      <c r="C75" s="326"/>
      <c r="D75" s="273"/>
      <c r="E75" s="276"/>
      <c r="F75" s="273"/>
      <c r="G75" s="307"/>
      <c r="H75" s="308"/>
      <c r="I75" s="308">
        <f t="shared" si="6"/>
        <v>0</v>
      </c>
      <c r="J75" s="308">
        <f t="shared" si="7"/>
        <v>0</v>
      </c>
      <c r="K75" s="251"/>
      <c r="L75" s="251"/>
      <c r="M75" s="251"/>
    </row>
    <row r="76" spans="1:13" s="303" customFormat="1" x14ac:dyDescent="0.35">
      <c r="A76" s="331"/>
      <c r="B76" s="316"/>
      <c r="C76" s="326"/>
      <c r="D76" s="273"/>
      <c r="E76" s="276"/>
      <c r="F76" s="273"/>
      <c r="G76" s="307"/>
      <c r="H76" s="308"/>
      <c r="I76" s="308">
        <f t="shared" si="6"/>
        <v>0</v>
      </c>
      <c r="J76" s="308">
        <f t="shared" si="7"/>
        <v>0</v>
      </c>
      <c r="K76" s="251"/>
      <c r="L76" s="251"/>
      <c r="M76" s="251"/>
    </row>
    <row r="77" spans="1:13" s="303" customFormat="1" x14ac:dyDescent="0.35">
      <c r="A77" s="331"/>
      <c r="B77" s="316"/>
      <c r="C77" s="326"/>
      <c r="D77" s="273"/>
      <c r="E77" s="276"/>
      <c r="F77" s="273"/>
      <c r="G77" s="307"/>
      <c r="H77" s="308"/>
      <c r="I77" s="308">
        <f>F71-H77</f>
        <v>0</v>
      </c>
      <c r="J77" s="308">
        <f>F71-G77</f>
        <v>0</v>
      </c>
      <c r="K77" s="251"/>
      <c r="L77" s="251"/>
      <c r="M77" s="251"/>
    </row>
    <row r="78" spans="1:13" s="303" customFormat="1" x14ac:dyDescent="0.35">
      <c r="A78" s="331"/>
      <c r="B78" s="316"/>
      <c r="C78" s="326"/>
      <c r="D78" s="273"/>
      <c r="E78" s="276"/>
      <c r="F78" s="273"/>
      <c r="G78" s="307"/>
      <c r="H78" s="308"/>
      <c r="I78" s="308"/>
      <c r="J78" s="308"/>
      <c r="K78" s="251"/>
      <c r="L78" s="251"/>
      <c r="M78" s="251"/>
    </row>
    <row r="79" spans="1:13" s="303" customFormat="1" ht="21" customHeight="1" x14ac:dyDescent="0.35">
      <c r="A79" s="323"/>
      <c r="B79" s="304" t="s">
        <v>295</v>
      </c>
      <c r="C79" s="266" t="s">
        <v>305</v>
      </c>
      <c r="D79" s="324">
        <f>D26+D22+D18+D13</f>
        <v>228000</v>
      </c>
      <c r="E79" s="315" t="s">
        <v>305</v>
      </c>
      <c r="F79" s="324">
        <f>F13+F18+F22+F26</f>
        <v>0</v>
      </c>
      <c r="G79" s="293" t="s">
        <v>535</v>
      </c>
      <c r="H79" s="294">
        <f t="shared" ref="H79:I79" si="8">SUM(H12:H78)</f>
        <v>0</v>
      </c>
      <c r="I79" s="294">
        <f t="shared" si="8"/>
        <v>0</v>
      </c>
      <c r="J79" s="294">
        <f>SUM(J12:J78)</f>
        <v>0</v>
      </c>
      <c r="K79" s="251"/>
      <c r="L79" s="254">
        <f t="shared" ref="L79:M79" si="9">SUM(L12:L78)</f>
        <v>0</v>
      </c>
      <c r="M79" s="254">
        <f t="shared" si="9"/>
        <v>0</v>
      </c>
    </row>
    <row r="80" spans="1:13" s="303" customFormat="1" ht="21" hidden="1" customHeight="1" x14ac:dyDescent="0.35">
      <c r="A80" s="1208" t="s">
        <v>1001</v>
      </c>
      <c r="B80" s="1208"/>
      <c r="C80" s="1208"/>
      <c r="D80" s="1208"/>
      <c r="E80" s="1208"/>
      <c r="F80" s="1208"/>
      <c r="G80" s="262" t="s">
        <v>1002</v>
      </c>
      <c r="H80" s="302"/>
      <c r="I80" s="302"/>
      <c r="J80" s="302"/>
      <c r="K80" s="251"/>
      <c r="L80" s="251"/>
      <c r="M80" s="251"/>
    </row>
    <row r="81" spans="1:13" s="303" customFormat="1" ht="21.6" hidden="1" customHeight="1" x14ac:dyDescent="0.35">
      <c r="A81" s="323">
        <v>1</v>
      </c>
      <c r="B81" s="304" t="s">
        <v>377</v>
      </c>
      <c r="C81" s="266" t="s">
        <v>305</v>
      </c>
      <c r="D81" s="324">
        <f>SUM(D82:D84)</f>
        <v>0</v>
      </c>
      <c r="E81" s="315" t="s">
        <v>305</v>
      </c>
      <c r="F81" s="324">
        <f>SUM(F82:F84)</f>
        <v>0</v>
      </c>
      <c r="G81" s="307"/>
      <c r="H81" s="308"/>
      <c r="I81" s="308"/>
      <c r="J81" s="308"/>
      <c r="K81" s="251"/>
      <c r="L81" s="251"/>
      <c r="M81" s="251"/>
    </row>
    <row r="82" spans="1:13" s="303" customFormat="1" hidden="1" x14ac:dyDescent="0.35">
      <c r="A82" s="325"/>
      <c r="B82" s="316" t="s">
        <v>378</v>
      </c>
      <c r="C82" s="326"/>
      <c r="D82" s="273"/>
      <c r="E82" s="276"/>
      <c r="F82" s="273"/>
      <c r="G82" s="307"/>
      <c r="H82" s="308"/>
      <c r="I82" s="308">
        <f>F82-H82</f>
        <v>0</v>
      </c>
      <c r="J82" s="308">
        <f>F82-G82</f>
        <v>0</v>
      </c>
      <c r="K82" s="251"/>
      <c r="L82" s="251"/>
      <c r="M82" s="251"/>
    </row>
    <row r="83" spans="1:13" s="303" customFormat="1" hidden="1" x14ac:dyDescent="0.35">
      <c r="A83" s="325"/>
      <c r="B83" s="318" t="s">
        <v>478</v>
      </c>
      <c r="C83" s="326"/>
      <c r="D83" s="273"/>
      <c r="E83" s="276"/>
      <c r="F83" s="273"/>
      <c r="G83" s="307"/>
      <c r="H83" s="308"/>
      <c r="I83" s="308">
        <f>F83-H83</f>
        <v>0</v>
      </c>
      <c r="J83" s="308">
        <f t="shared" ref="J83:J84" si="10">F83-G83</f>
        <v>0</v>
      </c>
      <c r="K83" s="251"/>
      <c r="L83" s="251"/>
      <c r="M83" s="251"/>
    </row>
    <row r="84" spans="1:13" s="303" customFormat="1" hidden="1" x14ac:dyDescent="0.35">
      <c r="A84" s="325"/>
      <c r="B84" s="310"/>
      <c r="C84" s="326"/>
      <c r="D84" s="273"/>
      <c r="E84" s="276"/>
      <c r="F84" s="273"/>
      <c r="G84" s="312"/>
      <c r="H84" s="308"/>
      <c r="I84" s="308">
        <f>F84-H84</f>
        <v>0</v>
      </c>
      <c r="J84" s="308">
        <f t="shared" si="10"/>
        <v>0</v>
      </c>
      <c r="K84" s="251"/>
      <c r="L84" s="251"/>
      <c r="M84" s="251"/>
    </row>
    <row r="85" spans="1:13" s="303" customFormat="1" ht="39.75" hidden="1" customHeight="1" x14ac:dyDescent="0.35">
      <c r="A85" s="327">
        <v>2</v>
      </c>
      <c r="B85" s="328" t="s">
        <v>379</v>
      </c>
      <c r="C85" s="281" t="s">
        <v>305</v>
      </c>
      <c r="D85" s="329">
        <f>SUM(D86:D88)</f>
        <v>0</v>
      </c>
      <c r="E85" s="283" t="s">
        <v>305</v>
      </c>
      <c r="F85" s="329">
        <f>SUM(F86:F88)</f>
        <v>0</v>
      </c>
      <c r="G85" s="307"/>
      <c r="H85" s="308"/>
      <c r="I85" s="308"/>
      <c r="J85" s="308"/>
      <c r="K85" s="251"/>
      <c r="L85" s="251"/>
      <c r="M85" s="251"/>
    </row>
    <row r="86" spans="1:13" s="303" customFormat="1" hidden="1" x14ac:dyDescent="0.35">
      <c r="A86" s="325"/>
      <c r="B86" s="316" t="s">
        <v>199</v>
      </c>
      <c r="C86" s="326"/>
      <c r="D86" s="273"/>
      <c r="E86" s="276"/>
      <c r="F86" s="273"/>
      <c r="G86" s="312"/>
      <c r="H86" s="308"/>
      <c r="I86" s="308">
        <f>F86-H86</f>
        <v>0</v>
      </c>
      <c r="J86" s="308">
        <f t="shared" ref="J86:J88" si="11">F86-G86</f>
        <v>0</v>
      </c>
      <c r="K86" s="251"/>
      <c r="L86" s="251"/>
      <c r="M86" s="251"/>
    </row>
    <row r="87" spans="1:13" s="303" customFormat="1" hidden="1" x14ac:dyDescent="0.35">
      <c r="A87" s="325"/>
      <c r="B87" s="316"/>
      <c r="C87" s="326"/>
      <c r="D87" s="273"/>
      <c r="E87" s="276"/>
      <c r="F87" s="273"/>
      <c r="G87" s="307"/>
      <c r="H87" s="308"/>
      <c r="I87" s="308">
        <f>F87-H87</f>
        <v>0</v>
      </c>
      <c r="J87" s="308">
        <f t="shared" si="11"/>
        <v>0</v>
      </c>
      <c r="K87" s="251"/>
      <c r="L87" s="251"/>
      <c r="M87" s="251"/>
    </row>
    <row r="88" spans="1:13" s="303" customFormat="1" hidden="1" x14ac:dyDescent="0.35">
      <c r="A88" s="325"/>
      <c r="B88" s="316"/>
      <c r="C88" s="326"/>
      <c r="D88" s="273"/>
      <c r="E88" s="276"/>
      <c r="F88" s="273"/>
      <c r="G88" s="312"/>
      <c r="H88" s="308"/>
      <c r="I88" s="308">
        <f>F88-H88</f>
        <v>0</v>
      </c>
      <c r="J88" s="308">
        <f t="shared" si="11"/>
        <v>0</v>
      </c>
      <c r="K88" s="251"/>
      <c r="L88" s="251"/>
      <c r="M88" s="251"/>
    </row>
    <row r="89" spans="1:13" s="303" customFormat="1" ht="21.6" hidden="1" customHeight="1" x14ac:dyDescent="0.35">
      <c r="A89" s="327">
        <v>3</v>
      </c>
      <c r="B89" s="313" t="s">
        <v>380</v>
      </c>
      <c r="C89" s="281" t="s">
        <v>305</v>
      </c>
      <c r="D89" s="329">
        <f>SUM(D90:D91)</f>
        <v>0</v>
      </c>
      <c r="E89" s="283" t="s">
        <v>305</v>
      </c>
      <c r="F89" s="329">
        <f>SUM(F90:F92)</f>
        <v>0</v>
      </c>
      <c r="G89" s="312"/>
      <c r="H89" s="308"/>
      <c r="I89" s="308"/>
      <c r="J89" s="308"/>
      <c r="K89" s="251"/>
      <c r="L89" s="251"/>
      <c r="M89" s="251"/>
    </row>
    <row r="90" spans="1:13" s="303" customFormat="1" hidden="1" x14ac:dyDescent="0.35">
      <c r="A90" s="325"/>
      <c r="B90" s="316" t="s">
        <v>199</v>
      </c>
      <c r="C90" s="326"/>
      <c r="D90" s="273"/>
      <c r="E90" s="276"/>
      <c r="F90" s="273"/>
      <c r="G90" s="307"/>
      <c r="H90" s="308"/>
      <c r="I90" s="308">
        <f>F90-H90</f>
        <v>0</v>
      </c>
      <c r="J90" s="308">
        <f t="shared" ref="J90:J92" si="12">F90-G90</f>
        <v>0</v>
      </c>
      <c r="K90" s="251"/>
      <c r="L90" s="251"/>
      <c r="M90" s="251"/>
    </row>
    <row r="91" spans="1:13" s="303" customFormat="1" hidden="1" x14ac:dyDescent="0.35">
      <c r="A91" s="325"/>
      <c r="B91" s="330"/>
      <c r="C91" s="326"/>
      <c r="D91" s="273"/>
      <c r="E91" s="276"/>
      <c r="F91" s="273"/>
      <c r="G91" s="307"/>
      <c r="H91" s="308"/>
      <c r="I91" s="308">
        <f>F91-H91</f>
        <v>0</v>
      </c>
      <c r="J91" s="308">
        <f t="shared" si="12"/>
        <v>0</v>
      </c>
      <c r="K91" s="251"/>
      <c r="L91" s="251"/>
      <c r="M91" s="251"/>
    </row>
    <row r="92" spans="1:13" s="303" customFormat="1" hidden="1" x14ac:dyDescent="0.35">
      <c r="A92" s="325"/>
      <c r="B92" s="316"/>
      <c r="C92" s="326"/>
      <c r="D92" s="273"/>
      <c r="E92" s="276"/>
      <c r="F92" s="273"/>
      <c r="G92" s="312"/>
      <c r="H92" s="308"/>
      <c r="I92" s="308">
        <f>F92-H92</f>
        <v>0</v>
      </c>
      <c r="J92" s="308">
        <f t="shared" si="12"/>
        <v>0</v>
      </c>
      <c r="K92" s="254"/>
      <c r="L92" s="254"/>
      <c r="M92" s="254"/>
    </row>
    <row r="93" spans="1:13" s="303" customFormat="1" ht="21.6" hidden="1" customHeight="1" x14ac:dyDescent="0.35">
      <c r="A93" s="323">
        <v>4</v>
      </c>
      <c r="B93" s="304" t="s">
        <v>381</v>
      </c>
      <c r="C93" s="266" t="s">
        <v>305</v>
      </c>
      <c r="D93" s="324">
        <f>SUM(D94:D127)</f>
        <v>0</v>
      </c>
      <c r="E93" s="315" t="s">
        <v>305</v>
      </c>
      <c r="F93" s="324">
        <f>SUM(F95:F146)</f>
        <v>0</v>
      </c>
      <c r="G93" s="307"/>
      <c r="H93" s="308"/>
      <c r="I93" s="308"/>
      <c r="J93" s="308"/>
      <c r="K93" s="251"/>
      <c r="L93" s="251"/>
      <c r="M93" s="251"/>
    </row>
    <row r="94" spans="1:13" s="303" customFormat="1" hidden="1" x14ac:dyDescent="0.35">
      <c r="A94" s="311"/>
      <c r="B94" s="316" t="s">
        <v>199</v>
      </c>
      <c r="C94" s="326"/>
      <c r="D94" s="273"/>
      <c r="E94" s="276"/>
      <c r="F94" s="273"/>
      <c r="G94" s="312"/>
      <c r="H94" s="308"/>
      <c r="I94" s="308">
        <f t="shared" ref="I94:I101" si="13">F94-H94</f>
        <v>0</v>
      </c>
      <c r="J94" s="308">
        <f t="shared" ref="J94:J101" si="14">F94-G94</f>
        <v>0</v>
      </c>
      <c r="K94" s="251"/>
      <c r="L94" s="251"/>
      <c r="M94" s="251"/>
    </row>
    <row r="95" spans="1:13" s="303" customFormat="1" hidden="1" x14ac:dyDescent="0.35">
      <c r="A95" s="331"/>
      <c r="B95" s="332" t="s">
        <v>479</v>
      </c>
      <c r="C95" s="326"/>
      <c r="D95" s="273"/>
      <c r="E95" s="276"/>
      <c r="F95" s="273"/>
      <c r="G95" s="312"/>
      <c r="H95" s="308"/>
      <c r="I95" s="308">
        <f t="shared" si="13"/>
        <v>0</v>
      </c>
      <c r="J95" s="308">
        <f t="shared" si="14"/>
        <v>0</v>
      </c>
      <c r="K95" s="251"/>
      <c r="L95" s="251"/>
      <c r="M95" s="251"/>
    </row>
    <row r="96" spans="1:13" s="303" customFormat="1" hidden="1" x14ac:dyDescent="0.35">
      <c r="A96" s="331"/>
      <c r="B96" s="332" t="s">
        <v>480</v>
      </c>
      <c r="C96" s="326"/>
      <c r="D96" s="273"/>
      <c r="E96" s="276"/>
      <c r="F96" s="273"/>
      <c r="G96" s="307"/>
      <c r="H96" s="308"/>
      <c r="I96" s="308">
        <f t="shared" si="13"/>
        <v>0</v>
      </c>
      <c r="J96" s="308">
        <f t="shared" si="14"/>
        <v>0</v>
      </c>
      <c r="K96" s="254"/>
      <c r="L96" s="254"/>
      <c r="M96" s="254"/>
    </row>
    <row r="97" spans="1:13" s="303" customFormat="1" ht="54" hidden="1" x14ac:dyDescent="0.35">
      <c r="A97" s="331"/>
      <c r="B97" s="332" t="s">
        <v>553</v>
      </c>
      <c r="C97" s="326"/>
      <c r="D97" s="273"/>
      <c r="E97" s="276"/>
      <c r="F97" s="273"/>
      <c r="G97" s="307"/>
      <c r="H97" s="308"/>
      <c r="I97" s="308">
        <f t="shared" si="13"/>
        <v>0</v>
      </c>
      <c r="J97" s="308">
        <f t="shared" si="14"/>
        <v>0</v>
      </c>
      <c r="K97" s="251"/>
      <c r="L97" s="251"/>
      <c r="M97" s="251"/>
    </row>
    <row r="98" spans="1:13" s="303" customFormat="1" ht="36" hidden="1" x14ac:dyDescent="0.35">
      <c r="A98" s="331"/>
      <c r="B98" s="332" t="s">
        <v>554</v>
      </c>
      <c r="C98" s="326"/>
      <c r="D98" s="273"/>
      <c r="E98" s="276"/>
      <c r="F98" s="273"/>
      <c r="G98" s="307"/>
      <c r="H98" s="308"/>
      <c r="I98" s="308">
        <f t="shared" si="13"/>
        <v>0</v>
      </c>
      <c r="J98" s="308">
        <f t="shared" si="14"/>
        <v>0</v>
      </c>
      <c r="K98" s="251"/>
      <c r="L98" s="251"/>
      <c r="M98" s="251"/>
    </row>
    <row r="99" spans="1:13" s="303" customFormat="1" ht="36" hidden="1" x14ac:dyDescent="0.35">
      <c r="A99" s="331"/>
      <c r="B99" s="332" t="s">
        <v>555</v>
      </c>
      <c r="C99" s="326"/>
      <c r="D99" s="273"/>
      <c r="E99" s="276"/>
      <c r="F99" s="273"/>
      <c r="G99" s="307"/>
      <c r="H99" s="308"/>
      <c r="I99" s="308">
        <f t="shared" si="13"/>
        <v>0</v>
      </c>
      <c r="J99" s="308">
        <f t="shared" si="14"/>
        <v>0</v>
      </c>
      <c r="K99" s="251"/>
      <c r="L99" s="251"/>
      <c r="M99" s="251"/>
    </row>
    <row r="100" spans="1:13" s="303" customFormat="1" ht="36" hidden="1" x14ac:dyDescent="0.35">
      <c r="A100" s="331"/>
      <c r="B100" s="332" t="s">
        <v>557</v>
      </c>
      <c r="C100" s="326"/>
      <c r="D100" s="273"/>
      <c r="E100" s="276"/>
      <c r="F100" s="273"/>
      <c r="G100" s="307"/>
      <c r="H100" s="308"/>
      <c r="I100" s="308">
        <f t="shared" si="13"/>
        <v>0</v>
      </c>
      <c r="J100" s="308">
        <f t="shared" si="14"/>
        <v>0</v>
      </c>
      <c r="K100" s="251"/>
      <c r="L100" s="251"/>
      <c r="M100" s="251"/>
    </row>
    <row r="101" spans="1:13" s="303" customFormat="1" hidden="1" x14ac:dyDescent="0.35">
      <c r="A101" s="331"/>
      <c r="B101" s="332" t="s">
        <v>558</v>
      </c>
      <c r="C101" s="326"/>
      <c r="D101" s="273"/>
      <c r="E101" s="276"/>
      <c r="F101" s="273"/>
      <c r="G101" s="307"/>
      <c r="H101" s="308"/>
      <c r="I101" s="308">
        <f t="shared" si="13"/>
        <v>0</v>
      </c>
      <c r="J101" s="308">
        <f t="shared" si="14"/>
        <v>0</v>
      </c>
      <c r="K101" s="251"/>
      <c r="L101" s="251"/>
      <c r="M101" s="251"/>
    </row>
    <row r="102" spans="1:13" s="303" customFormat="1" hidden="1" x14ac:dyDescent="0.35">
      <c r="A102" s="331"/>
      <c r="B102" s="332" t="s">
        <v>559</v>
      </c>
      <c r="C102" s="326"/>
      <c r="D102" s="273"/>
      <c r="E102" s="276"/>
      <c r="F102" s="273"/>
      <c r="G102" s="307"/>
      <c r="H102" s="308"/>
      <c r="I102" s="308"/>
      <c r="J102" s="308"/>
      <c r="K102" s="251"/>
      <c r="L102" s="251"/>
      <c r="M102" s="251"/>
    </row>
    <row r="103" spans="1:13" s="303" customFormat="1" hidden="1" x14ac:dyDescent="0.35">
      <c r="A103" s="331"/>
      <c r="B103" s="332" t="s">
        <v>560</v>
      </c>
      <c r="C103" s="326"/>
      <c r="D103" s="273"/>
      <c r="E103" s="276"/>
      <c r="F103" s="273"/>
      <c r="G103" s="307"/>
      <c r="H103" s="308"/>
      <c r="I103" s="308">
        <f>F103-H103</f>
        <v>0</v>
      </c>
      <c r="J103" s="308">
        <f t="shared" ref="J103:J105" si="15">F103-G103</f>
        <v>0</v>
      </c>
      <c r="K103" s="251"/>
      <c r="L103" s="251"/>
      <c r="M103" s="251"/>
    </row>
    <row r="104" spans="1:13" s="303" customFormat="1" ht="36" hidden="1" x14ac:dyDescent="0.35">
      <c r="A104" s="331"/>
      <c r="B104" s="332" t="s">
        <v>561</v>
      </c>
      <c r="C104" s="326"/>
      <c r="D104" s="273"/>
      <c r="E104" s="276"/>
      <c r="F104" s="273"/>
      <c r="G104" s="307"/>
      <c r="H104" s="308"/>
      <c r="I104" s="308">
        <f>F104-H104</f>
        <v>0</v>
      </c>
      <c r="J104" s="308">
        <f t="shared" si="15"/>
        <v>0</v>
      </c>
      <c r="K104" s="251"/>
      <c r="L104" s="251"/>
      <c r="M104" s="251"/>
    </row>
    <row r="105" spans="1:13" s="303" customFormat="1" hidden="1" x14ac:dyDescent="0.35">
      <c r="A105" s="331"/>
      <c r="B105" s="332" t="s">
        <v>562</v>
      </c>
      <c r="C105" s="326"/>
      <c r="D105" s="273"/>
      <c r="E105" s="276"/>
      <c r="F105" s="273"/>
      <c r="G105" s="307"/>
      <c r="H105" s="308"/>
      <c r="I105" s="308">
        <f>F105-H105</f>
        <v>0</v>
      </c>
      <c r="J105" s="308">
        <f t="shared" si="15"/>
        <v>0</v>
      </c>
      <c r="K105" s="254"/>
      <c r="L105" s="254"/>
      <c r="M105" s="254"/>
    </row>
    <row r="106" spans="1:13" s="303" customFormat="1" hidden="1" x14ac:dyDescent="0.35">
      <c r="A106" s="331"/>
      <c r="B106" s="332" t="s">
        <v>563</v>
      </c>
      <c r="C106" s="326"/>
      <c r="D106" s="273"/>
      <c r="E106" s="276"/>
      <c r="F106" s="273"/>
      <c r="G106" s="307"/>
      <c r="H106" s="308"/>
      <c r="I106" s="308"/>
      <c r="J106" s="308"/>
      <c r="K106" s="251"/>
      <c r="L106" s="251"/>
      <c r="M106" s="251"/>
    </row>
    <row r="107" spans="1:13" s="303" customFormat="1" hidden="1" x14ac:dyDescent="0.35">
      <c r="A107" s="331"/>
      <c r="B107" s="332" t="s">
        <v>564</v>
      </c>
      <c r="C107" s="326"/>
      <c r="D107" s="273"/>
      <c r="E107" s="276"/>
      <c r="F107" s="273"/>
      <c r="G107" s="307"/>
      <c r="H107" s="308"/>
      <c r="I107" s="308">
        <f t="shared" ref="I107:I114" si="16">F107-H107</f>
        <v>0</v>
      </c>
      <c r="J107" s="308">
        <f t="shared" ref="J107:J114" si="17">F107-G107</f>
        <v>0</v>
      </c>
      <c r="K107" s="251"/>
      <c r="L107" s="251"/>
      <c r="M107" s="251"/>
    </row>
    <row r="108" spans="1:13" s="303" customFormat="1" ht="36" hidden="1" x14ac:dyDescent="0.35">
      <c r="A108" s="331"/>
      <c r="B108" s="332" t="s">
        <v>565</v>
      </c>
      <c r="C108" s="326"/>
      <c r="D108" s="273"/>
      <c r="E108" s="276"/>
      <c r="F108" s="273"/>
      <c r="G108" s="307"/>
      <c r="H108" s="308"/>
      <c r="I108" s="308">
        <f t="shared" si="16"/>
        <v>0</v>
      </c>
      <c r="J108" s="308">
        <f t="shared" si="17"/>
        <v>0</v>
      </c>
      <c r="K108" s="251"/>
      <c r="L108" s="251"/>
      <c r="M108" s="251"/>
    </row>
    <row r="109" spans="1:13" s="303" customFormat="1" hidden="1" x14ac:dyDescent="0.35">
      <c r="A109" s="331"/>
      <c r="B109" s="332" t="s">
        <v>566</v>
      </c>
      <c r="C109" s="326"/>
      <c r="D109" s="273"/>
      <c r="E109" s="276"/>
      <c r="F109" s="273"/>
      <c r="G109" s="307"/>
      <c r="H109" s="308"/>
      <c r="I109" s="308">
        <f t="shared" si="16"/>
        <v>0</v>
      </c>
      <c r="J109" s="308">
        <f t="shared" si="17"/>
        <v>0</v>
      </c>
      <c r="K109" s="251"/>
      <c r="L109" s="251"/>
      <c r="M109" s="251"/>
    </row>
    <row r="110" spans="1:13" s="303" customFormat="1" ht="36" hidden="1" x14ac:dyDescent="0.35">
      <c r="A110" s="331"/>
      <c r="B110" s="332" t="s">
        <v>567</v>
      </c>
      <c r="C110" s="326"/>
      <c r="D110" s="273"/>
      <c r="E110" s="276"/>
      <c r="F110" s="273"/>
      <c r="G110" s="307"/>
      <c r="H110" s="308"/>
      <c r="I110" s="308">
        <f t="shared" si="16"/>
        <v>0</v>
      </c>
      <c r="J110" s="308">
        <f t="shared" si="17"/>
        <v>0</v>
      </c>
      <c r="K110" s="251"/>
      <c r="L110" s="251"/>
      <c r="M110" s="251"/>
    </row>
    <row r="111" spans="1:13" s="303" customFormat="1" ht="72" hidden="1" x14ac:dyDescent="0.35">
      <c r="A111" s="331"/>
      <c r="B111" s="332" t="s">
        <v>568</v>
      </c>
      <c r="C111" s="326"/>
      <c r="D111" s="273"/>
      <c r="E111" s="276"/>
      <c r="F111" s="273"/>
      <c r="G111" s="307"/>
      <c r="H111" s="308"/>
      <c r="I111" s="308">
        <f t="shared" si="16"/>
        <v>0</v>
      </c>
      <c r="J111" s="308">
        <f t="shared" si="17"/>
        <v>0</v>
      </c>
      <c r="K111" s="251"/>
      <c r="L111" s="251"/>
      <c r="M111" s="251"/>
    </row>
    <row r="112" spans="1:13" s="303" customFormat="1" hidden="1" x14ac:dyDescent="0.35">
      <c r="A112" s="331"/>
      <c r="B112" s="332" t="s">
        <v>481</v>
      </c>
      <c r="C112" s="326"/>
      <c r="D112" s="273"/>
      <c r="E112" s="276"/>
      <c r="F112" s="273"/>
      <c r="G112" s="307"/>
      <c r="H112" s="308"/>
      <c r="I112" s="308">
        <f t="shared" si="16"/>
        <v>0</v>
      </c>
      <c r="J112" s="308">
        <f t="shared" si="17"/>
        <v>0</v>
      </c>
      <c r="K112" s="251"/>
      <c r="L112" s="251"/>
      <c r="M112" s="251"/>
    </row>
    <row r="113" spans="1:13" s="303" customFormat="1" ht="36" hidden="1" x14ac:dyDescent="0.35">
      <c r="A113" s="331"/>
      <c r="B113" s="332" t="s">
        <v>482</v>
      </c>
      <c r="C113" s="326"/>
      <c r="D113" s="273"/>
      <c r="E113" s="276"/>
      <c r="F113" s="273"/>
      <c r="G113" s="307"/>
      <c r="H113" s="308"/>
      <c r="I113" s="308">
        <f t="shared" si="16"/>
        <v>0</v>
      </c>
      <c r="J113" s="308">
        <f t="shared" si="17"/>
        <v>0</v>
      </c>
      <c r="K113" s="251"/>
      <c r="L113" s="251"/>
      <c r="M113" s="251"/>
    </row>
    <row r="114" spans="1:13" s="303" customFormat="1" ht="36" hidden="1" x14ac:dyDescent="0.35">
      <c r="A114" s="331"/>
      <c r="B114" s="332" t="s">
        <v>483</v>
      </c>
      <c r="C114" s="326"/>
      <c r="D114" s="273"/>
      <c r="E114" s="276"/>
      <c r="F114" s="273"/>
      <c r="G114" s="307"/>
      <c r="H114" s="308"/>
      <c r="I114" s="308">
        <f t="shared" si="16"/>
        <v>0</v>
      </c>
      <c r="J114" s="308">
        <f t="shared" si="17"/>
        <v>0</v>
      </c>
      <c r="K114" s="251"/>
      <c r="L114" s="251"/>
      <c r="M114" s="251"/>
    </row>
    <row r="115" spans="1:13" s="303" customFormat="1" ht="36" hidden="1" x14ac:dyDescent="0.35">
      <c r="A115" s="331"/>
      <c r="B115" s="332" t="s">
        <v>506</v>
      </c>
      <c r="C115" s="326"/>
      <c r="D115" s="273"/>
      <c r="E115" s="276"/>
      <c r="F115" s="273"/>
      <c r="G115" s="307"/>
      <c r="H115" s="308"/>
      <c r="I115" s="308"/>
      <c r="J115" s="308"/>
      <c r="K115" s="251"/>
      <c r="L115" s="251"/>
      <c r="M115" s="251"/>
    </row>
    <row r="116" spans="1:13" s="303" customFormat="1" hidden="1" x14ac:dyDescent="0.35">
      <c r="A116" s="331"/>
      <c r="B116" s="332" t="s">
        <v>569</v>
      </c>
      <c r="C116" s="326"/>
      <c r="D116" s="273"/>
      <c r="E116" s="276"/>
      <c r="F116" s="273"/>
      <c r="G116" s="307"/>
      <c r="H116" s="308"/>
      <c r="I116" s="308">
        <f>F116-H116</f>
        <v>0</v>
      </c>
      <c r="J116" s="308">
        <f t="shared" ref="J116:J119" si="18">F116-G116</f>
        <v>0</v>
      </c>
      <c r="K116" s="251"/>
      <c r="L116" s="251"/>
      <c r="M116" s="251"/>
    </row>
    <row r="117" spans="1:13" s="303" customFormat="1" hidden="1" x14ac:dyDescent="0.35">
      <c r="A117" s="331"/>
      <c r="B117" s="332" t="s">
        <v>504</v>
      </c>
      <c r="C117" s="326"/>
      <c r="D117" s="273"/>
      <c r="E117" s="276"/>
      <c r="F117" s="273"/>
      <c r="G117" s="307"/>
      <c r="H117" s="308"/>
      <c r="I117" s="308">
        <f>F117-H117</f>
        <v>0</v>
      </c>
      <c r="J117" s="308">
        <f t="shared" si="18"/>
        <v>0</v>
      </c>
      <c r="K117" s="251"/>
      <c r="L117" s="251"/>
      <c r="M117" s="251"/>
    </row>
    <row r="118" spans="1:13" s="303" customFormat="1" hidden="1" x14ac:dyDescent="0.35">
      <c r="A118" s="331"/>
      <c r="B118" s="332" t="s">
        <v>570</v>
      </c>
      <c r="C118" s="326"/>
      <c r="D118" s="273"/>
      <c r="E118" s="276"/>
      <c r="F118" s="273"/>
      <c r="G118" s="307"/>
      <c r="H118" s="308"/>
      <c r="I118" s="308">
        <f>F118-H118</f>
        <v>0</v>
      </c>
      <c r="J118" s="308">
        <f t="shared" si="18"/>
        <v>0</v>
      </c>
      <c r="K118" s="251"/>
      <c r="L118" s="251"/>
      <c r="M118" s="251"/>
    </row>
    <row r="119" spans="1:13" s="303" customFormat="1" ht="36" hidden="1" x14ac:dyDescent="0.35">
      <c r="A119" s="331"/>
      <c r="B119" s="332" t="s">
        <v>571</v>
      </c>
      <c r="C119" s="326"/>
      <c r="D119" s="273"/>
      <c r="E119" s="276"/>
      <c r="F119" s="273"/>
      <c r="G119" s="307"/>
      <c r="H119" s="308"/>
      <c r="I119" s="308">
        <f>F119-H119</f>
        <v>0</v>
      </c>
      <c r="J119" s="308">
        <f t="shared" si="18"/>
        <v>0</v>
      </c>
      <c r="K119" s="251"/>
      <c r="L119" s="251"/>
      <c r="M119" s="251"/>
    </row>
    <row r="120" spans="1:13" s="303" customFormat="1" ht="36" hidden="1" x14ac:dyDescent="0.35">
      <c r="A120" s="331"/>
      <c r="B120" s="332" t="s">
        <v>572</v>
      </c>
      <c r="C120" s="326"/>
      <c r="D120" s="273"/>
      <c r="E120" s="276"/>
      <c r="F120" s="273"/>
      <c r="G120" s="307"/>
      <c r="H120" s="308"/>
      <c r="I120" s="308"/>
      <c r="J120" s="308"/>
      <c r="K120" s="251"/>
      <c r="L120" s="251"/>
      <c r="M120" s="251"/>
    </row>
    <row r="121" spans="1:13" s="303" customFormat="1" hidden="1" x14ac:dyDescent="0.35">
      <c r="A121" s="331"/>
      <c r="B121" s="332" t="s">
        <v>505</v>
      </c>
      <c r="C121" s="326"/>
      <c r="D121" s="273"/>
      <c r="E121" s="276"/>
      <c r="F121" s="273"/>
      <c r="G121" s="307"/>
      <c r="H121" s="308"/>
      <c r="I121" s="308">
        <f t="shared" ref="I121:I144" si="19">F121-H121</f>
        <v>0</v>
      </c>
      <c r="J121" s="308">
        <f t="shared" ref="J121:J144" si="20">F121-G121</f>
        <v>0</v>
      </c>
      <c r="K121" s="251"/>
      <c r="L121" s="251"/>
      <c r="M121" s="251"/>
    </row>
    <row r="122" spans="1:13" s="303" customFormat="1" ht="36" hidden="1" x14ac:dyDescent="0.35">
      <c r="A122" s="331"/>
      <c r="B122" s="332" t="s">
        <v>573</v>
      </c>
      <c r="C122" s="326"/>
      <c r="D122" s="273"/>
      <c r="E122" s="276"/>
      <c r="F122" s="273"/>
      <c r="G122" s="307"/>
      <c r="H122" s="308"/>
      <c r="I122" s="308">
        <f t="shared" si="19"/>
        <v>0</v>
      </c>
      <c r="J122" s="308">
        <f t="shared" si="20"/>
        <v>0</v>
      </c>
      <c r="K122" s="251"/>
      <c r="L122" s="251"/>
      <c r="M122" s="251"/>
    </row>
    <row r="123" spans="1:13" s="303" customFormat="1" hidden="1" x14ac:dyDescent="0.35">
      <c r="A123" s="331"/>
      <c r="B123" s="332" t="s">
        <v>574</v>
      </c>
      <c r="C123" s="326"/>
      <c r="D123" s="273"/>
      <c r="E123" s="276"/>
      <c r="F123" s="273"/>
      <c r="G123" s="307"/>
      <c r="H123" s="308"/>
      <c r="I123" s="308">
        <f t="shared" si="19"/>
        <v>0</v>
      </c>
      <c r="J123" s="308">
        <f t="shared" si="20"/>
        <v>0</v>
      </c>
      <c r="K123" s="251"/>
      <c r="L123" s="251"/>
      <c r="M123" s="251"/>
    </row>
    <row r="124" spans="1:13" s="303" customFormat="1" ht="36" hidden="1" x14ac:dyDescent="0.35">
      <c r="A124" s="331"/>
      <c r="B124" s="332" t="s">
        <v>575</v>
      </c>
      <c r="C124" s="326"/>
      <c r="D124" s="273"/>
      <c r="E124" s="276"/>
      <c r="F124" s="273"/>
      <c r="G124" s="307"/>
      <c r="H124" s="308"/>
      <c r="I124" s="308">
        <f t="shared" si="19"/>
        <v>0</v>
      </c>
      <c r="J124" s="308">
        <f t="shared" si="20"/>
        <v>0</v>
      </c>
      <c r="K124" s="251"/>
      <c r="L124" s="251"/>
      <c r="M124" s="251"/>
    </row>
    <row r="125" spans="1:13" s="303" customFormat="1" ht="40.5" hidden="1" customHeight="1" x14ac:dyDescent="0.35">
      <c r="A125" s="331"/>
      <c r="B125" s="332" t="s">
        <v>576</v>
      </c>
      <c r="C125" s="326"/>
      <c r="D125" s="273"/>
      <c r="E125" s="276"/>
      <c r="F125" s="273"/>
      <c r="G125" s="307"/>
      <c r="H125" s="308"/>
      <c r="I125" s="308">
        <f t="shared" si="19"/>
        <v>0</v>
      </c>
      <c r="J125" s="308">
        <f t="shared" si="20"/>
        <v>0</v>
      </c>
      <c r="K125" s="251"/>
      <c r="L125" s="251"/>
      <c r="M125" s="251"/>
    </row>
    <row r="126" spans="1:13" s="303" customFormat="1" hidden="1" x14ac:dyDescent="0.35">
      <c r="A126" s="331"/>
      <c r="B126" s="332" t="s">
        <v>577</v>
      </c>
      <c r="C126" s="326"/>
      <c r="D126" s="273"/>
      <c r="E126" s="276"/>
      <c r="F126" s="273"/>
      <c r="G126" s="307"/>
      <c r="H126" s="308"/>
      <c r="I126" s="308">
        <f t="shared" si="19"/>
        <v>0</v>
      </c>
      <c r="J126" s="308">
        <f t="shared" si="20"/>
        <v>0</v>
      </c>
      <c r="K126" s="251"/>
      <c r="L126" s="251"/>
      <c r="M126" s="251"/>
    </row>
    <row r="127" spans="1:13" s="303" customFormat="1" hidden="1" x14ac:dyDescent="0.35">
      <c r="A127" s="331"/>
      <c r="B127" s="332" t="s">
        <v>578</v>
      </c>
      <c r="C127" s="326"/>
      <c r="D127" s="273"/>
      <c r="E127" s="276"/>
      <c r="F127" s="273"/>
      <c r="G127" s="307"/>
      <c r="H127" s="308"/>
      <c r="I127" s="308">
        <f t="shared" si="19"/>
        <v>0</v>
      </c>
      <c r="J127" s="308">
        <f t="shared" si="20"/>
        <v>0</v>
      </c>
      <c r="K127" s="251"/>
      <c r="L127" s="251"/>
      <c r="M127" s="251"/>
    </row>
    <row r="128" spans="1:13" s="303" customFormat="1" hidden="1" x14ac:dyDescent="0.35">
      <c r="A128" s="331"/>
      <c r="B128" s="332" t="s">
        <v>579</v>
      </c>
      <c r="C128" s="326"/>
      <c r="D128" s="273"/>
      <c r="E128" s="276"/>
      <c r="F128" s="273"/>
      <c r="G128" s="307"/>
      <c r="H128" s="308"/>
      <c r="I128" s="308">
        <f t="shared" si="19"/>
        <v>0</v>
      </c>
      <c r="J128" s="308">
        <f t="shared" si="20"/>
        <v>0</v>
      </c>
      <c r="K128" s="251"/>
      <c r="L128" s="251"/>
      <c r="M128" s="251"/>
    </row>
    <row r="129" spans="1:13" s="303" customFormat="1" hidden="1" x14ac:dyDescent="0.35">
      <c r="A129" s="331"/>
      <c r="B129" s="332" t="s">
        <v>580</v>
      </c>
      <c r="C129" s="326"/>
      <c r="D129" s="273"/>
      <c r="E129" s="276"/>
      <c r="F129" s="273"/>
      <c r="G129" s="307"/>
      <c r="H129" s="308"/>
      <c r="I129" s="308">
        <f t="shared" si="19"/>
        <v>0</v>
      </c>
      <c r="J129" s="308">
        <f t="shared" si="20"/>
        <v>0</v>
      </c>
      <c r="K129" s="251"/>
      <c r="L129" s="251"/>
      <c r="M129" s="251"/>
    </row>
    <row r="130" spans="1:13" s="303" customFormat="1" hidden="1" x14ac:dyDescent="0.35">
      <c r="A130" s="331"/>
      <c r="B130" s="332" t="s">
        <v>581</v>
      </c>
      <c r="C130" s="326"/>
      <c r="D130" s="273"/>
      <c r="E130" s="276"/>
      <c r="F130" s="273"/>
      <c r="G130" s="307"/>
      <c r="H130" s="308"/>
      <c r="I130" s="308">
        <f t="shared" si="19"/>
        <v>0</v>
      </c>
      <c r="J130" s="308">
        <f t="shared" si="20"/>
        <v>0</v>
      </c>
      <c r="K130" s="251"/>
      <c r="L130" s="251"/>
      <c r="M130" s="251"/>
    </row>
    <row r="131" spans="1:13" s="303" customFormat="1" ht="36" hidden="1" x14ac:dyDescent="0.35">
      <c r="A131" s="331"/>
      <c r="B131" s="332" t="s">
        <v>1051</v>
      </c>
      <c r="C131" s="326"/>
      <c r="D131" s="273"/>
      <c r="E131" s="276"/>
      <c r="F131" s="273"/>
      <c r="G131" s="307"/>
      <c r="H131" s="308"/>
      <c r="I131" s="308">
        <f t="shared" si="19"/>
        <v>0</v>
      </c>
      <c r="J131" s="308">
        <f t="shared" si="20"/>
        <v>0</v>
      </c>
      <c r="K131" s="251"/>
      <c r="L131" s="251"/>
      <c r="M131" s="251"/>
    </row>
    <row r="132" spans="1:13" s="303" customFormat="1" ht="54" hidden="1" x14ac:dyDescent="0.35">
      <c r="A132" s="331"/>
      <c r="B132" s="332" t="s">
        <v>794</v>
      </c>
      <c r="C132" s="326"/>
      <c r="D132" s="273"/>
      <c r="E132" s="276"/>
      <c r="F132" s="273"/>
      <c r="G132" s="307"/>
      <c r="H132" s="308"/>
      <c r="I132" s="308">
        <f t="shared" si="19"/>
        <v>0</v>
      </c>
      <c r="J132" s="308">
        <f t="shared" si="20"/>
        <v>0</v>
      </c>
      <c r="K132" s="251"/>
      <c r="L132" s="251"/>
      <c r="M132" s="251"/>
    </row>
    <row r="133" spans="1:13" s="303" customFormat="1" hidden="1" x14ac:dyDescent="0.35">
      <c r="A133" s="331"/>
      <c r="B133" s="332" t="s">
        <v>1052</v>
      </c>
      <c r="C133" s="326"/>
      <c r="D133" s="273"/>
      <c r="E133" s="276"/>
      <c r="F133" s="273"/>
      <c r="G133" s="307"/>
      <c r="H133" s="308"/>
      <c r="I133" s="308">
        <f t="shared" si="19"/>
        <v>0</v>
      </c>
      <c r="J133" s="308">
        <f t="shared" si="20"/>
        <v>0</v>
      </c>
      <c r="K133" s="254"/>
      <c r="L133" s="254"/>
      <c r="M133" s="254"/>
    </row>
    <row r="134" spans="1:13" s="303" customFormat="1" ht="36" hidden="1" x14ac:dyDescent="0.35">
      <c r="A134" s="331"/>
      <c r="B134" s="332" t="s">
        <v>1020</v>
      </c>
      <c r="C134" s="326"/>
      <c r="D134" s="273"/>
      <c r="E134" s="276"/>
      <c r="F134" s="273"/>
      <c r="G134" s="333"/>
      <c r="H134" s="307"/>
      <c r="I134" s="308">
        <f t="shared" si="19"/>
        <v>0</v>
      </c>
      <c r="J134" s="308">
        <f t="shared" si="20"/>
        <v>0</v>
      </c>
      <c r="K134" s="251"/>
      <c r="L134" s="251"/>
      <c r="M134" s="251"/>
    </row>
    <row r="135" spans="1:13" s="303" customFormat="1" hidden="1" x14ac:dyDescent="0.35">
      <c r="A135" s="331"/>
      <c r="B135" s="332" t="s">
        <v>585</v>
      </c>
      <c r="C135" s="326"/>
      <c r="D135" s="273"/>
      <c r="E135" s="276"/>
      <c r="F135" s="273"/>
      <c r="G135" s="307"/>
      <c r="H135" s="308"/>
      <c r="I135" s="308">
        <f t="shared" si="19"/>
        <v>0</v>
      </c>
      <c r="J135" s="308">
        <f t="shared" si="20"/>
        <v>0</v>
      </c>
      <c r="K135" s="254"/>
      <c r="L135" s="254"/>
      <c r="M135" s="254"/>
    </row>
    <row r="136" spans="1:13" s="303" customFormat="1" hidden="1" x14ac:dyDescent="0.35">
      <c r="A136" s="331"/>
      <c r="B136" s="332" t="s">
        <v>586</v>
      </c>
      <c r="C136" s="326"/>
      <c r="D136" s="273"/>
      <c r="E136" s="276"/>
      <c r="F136" s="273"/>
      <c r="G136" s="307"/>
      <c r="H136" s="308"/>
      <c r="I136" s="308">
        <f t="shared" si="19"/>
        <v>0</v>
      </c>
      <c r="J136" s="308">
        <f t="shared" si="20"/>
        <v>0</v>
      </c>
      <c r="K136" s="251"/>
      <c r="L136" s="251"/>
      <c r="M136" s="251"/>
    </row>
    <row r="137" spans="1:13" s="303" customFormat="1" hidden="1" x14ac:dyDescent="0.35">
      <c r="A137" s="331"/>
      <c r="B137" s="332" t="s">
        <v>587</v>
      </c>
      <c r="C137" s="326"/>
      <c r="D137" s="273"/>
      <c r="E137" s="276"/>
      <c r="F137" s="273"/>
      <c r="G137" s="307"/>
      <c r="H137" s="308"/>
      <c r="I137" s="308">
        <f t="shared" si="19"/>
        <v>0</v>
      </c>
      <c r="J137" s="308">
        <f t="shared" si="20"/>
        <v>0</v>
      </c>
      <c r="K137" s="251"/>
      <c r="L137" s="251"/>
      <c r="M137" s="251"/>
    </row>
    <row r="138" spans="1:13" s="303" customFormat="1" hidden="1" x14ac:dyDescent="0.35">
      <c r="A138" s="331"/>
      <c r="B138" s="316" t="s">
        <v>1021</v>
      </c>
      <c r="C138" s="326"/>
      <c r="D138" s="273"/>
      <c r="E138" s="276"/>
      <c r="F138" s="273"/>
      <c r="G138" s="307"/>
      <c r="H138" s="308"/>
      <c r="I138" s="308">
        <f t="shared" si="19"/>
        <v>0</v>
      </c>
      <c r="J138" s="308">
        <f t="shared" si="20"/>
        <v>0</v>
      </c>
      <c r="K138" s="251"/>
      <c r="L138" s="251"/>
      <c r="M138" s="251"/>
    </row>
    <row r="139" spans="1:13" s="303" customFormat="1" hidden="1" x14ac:dyDescent="0.35">
      <c r="A139" s="331"/>
      <c r="B139" s="316"/>
      <c r="C139" s="326"/>
      <c r="D139" s="273"/>
      <c r="E139" s="276"/>
      <c r="F139" s="273"/>
      <c r="G139" s="307"/>
      <c r="H139" s="308"/>
      <c r="I139" s="308">
        <f t="shared" si="19"/>
        <v>0</v>
      </c>
      <c r="J139" s="308">
        <f t="shared" si="20"/>
        <v>0</v>
      </c>
      <c r="K139" s="251"/>
      <c r="L139" s="251"/>
      <c r="M139" s="251"/>
    </row>
    <row r="140" spans="1:13" s="303" customFormat="1" hidden="1" x14ac:dyDescent="0.35">
      <c r="A140" s="331"/>
      <c r="B140" s="316"/>
      <c r="C140" s="326"/>
      <c r="D140" s="273"/>
      <c r="E140" s="276"/>
      <c r="F140" s="273"/>
      <c r="G140" s="307"/>
      <c r="H140" s="308"/>
      <c r="I140" s="308">
        <f t="shared" si="19"/>
        <v>0</v>
      </c>
      <c r="J140" s="308">
        <f t="shared" si="20"/>
        <v>0</v>
      </c>
      <c r="K140" s="251"/>
      <c r="L140" s="251"/>
      <c r="M140" s="251"/>
    </row>
    <row r="141" spans="1:13" s="303" customFormat="1" hidden="1" x14ac:dyDescent="0.35">
      <c r="A141" s="331"/>
      <c r="B141" s="316"/>
      <c r="C141" s="326"/>
      <c r="D141" s="273"/>
      <c r="E141" s="276"/>
      <c r="F141" s="273"/>
      <c r="G141" s="307"/>
      <c r="H141" s="308"/>
      <c r="I141" s="308">
        <f t="shared" si="19"/>
        <v>0</v>
      </c>
      <c r="J141" s="308">
        <f t="shared" si="20"/>
        <v>0</v>
      </c>
      <c r="K141" s="251"/>
      <c r="L141" s="251"/>
      <c r="M141" s="251"/>
    </row>
    <row r="142" spans="1:13" s="303" customFormat="1" hidden="1" x14ac:dyDescent="0.35">
      <c r="A142" s="331"/>
      <c r="B142" s="316"/>
      <c r="C142" s="326"/>
      <c r="D142" s="273"/>
      <c r="E142" s="276"/>
      <c r="F142" s="273"/>
      <c r="G142" s="307"/>
      <c r="H142" s="308"/>
      <c r="I142" s="308">
        <f t="shared" si="19"/>
        <v>0</v>
      </c>
      <c r="J142" s="308">
        <f t="shared" si="20"/>
        <v>0</v>
      </c>
      <c r="K142" s="251"/>
      <c r="L142" s="251"/>
      <c r="M142" s="251"/>
    </row>
    <row r="143" spans="1:13" s="303" customFormat="1" hidden="1" x14ac:dyDescent="0.35">
      <c r="A143" s="331"/>
      <c r="B143" s="316"/>
      <c r="C143" s="326"/>
      <c r="D143" s="273"/>
      <c r="E143" s="276"/>
      <c r="F143" s="273"/>
      <c r="G143" s="307"/>
      <c r="H143" s="308"/>
      <c r="I143" s="308">
        <f t="shared" si="19"/>
        <v>0</v>
      </c>
      <c r="J143" s="308">
        <f t="shared" si="20"/>
        <v>0</v>
      </c>
      <c r="K143" s="251"/>
      <c r="L143" s="251"/>
      <c r="M143" s="251"/>
    </row>
    <row r="144" spans="1:13" s="303" customFormat="1" hidden="1" x14ac:dyDescent="0.35">
      <c r="A144" s="331"/>
      <c r="B144" s="316"/>
      <c r="C144" s="326"/>
      <c r="D144" s="273"/>
      <c r="E144" s="276"/>
      <c r="F144" s="273"/>
      <c r="G144" s="307"/>
      <c r="H144" s="308"/>
      <c r="I144" s="308">
        <f t="shared" si="19"/>
        <v>0</v>
      </c>
      <c r="J144" s="308">
        <f t="shared" si="20"/>
        <v>0</v>
      </c>
      <c r="K144" s="251"/>
      <c r="L144" s="251"/>
      <c r="M144" s="251"/>
    </row>
    <row r="145" spans="1:13" s="303" customFormat="1" hidden="1" x14ac:dyDescent="0.35">
      <c r="A145" s="331"/>
      <c r="B145" s="316"/>
      <c r="C145" s="326"/>
      <c r="D145" s="273"/>
      <c r="E145" s="276"/>
      <c r="F145" s="273"/>
      <c r="G145" s="307"/>
      <c r="H145" s="308"/>
      <c r="I145" s="308">
        <f>F139-H145</f>
        <v>0</v>
      </c>
      <c r="J145" s="308">
        <f>F139-G145</f>
        <v>0</v>
      </c>
      <c r="K145" s="251"/>
      <c r="L145" s="251"/>
      <c r="M145" s="251"/>
    </row>
    <row r="146" spans="1:13" s="303" customFormat="1" hidden="1" x14ac:dyDescent="0.35">
      <c r="A146" s="331"/>
      <c r="B146" s="316"/>
      <c r="C146" s="326"/>
      <c r="D146" s="273"/>
      <c r="E146" s="276"/>
      <c r="F146" s="273"/>
      <c r="G146" s="307"/>
      <c r="H146" s="308"/>
      <c r="I146" s="308"/>
      <c r="J146" s="308"/>
      <c r="K146" s="251"/>
      <c r="L146" s="251"/>
      <c r="M146" s="251"/>
    </row>
    <row r="147" spans="1:13" s="303" customFormat="1" ht="21" hidden="1" customHeight="1" x14ac:dyDescent="0.35">
      <c r="A147" s="334"/>
      <c r="B147" s="304" t="s">
        <v>295</v>
      </c>
      <c r="C147" s="266" t="s">
        <v>305</v>
      </c>
      <c r="D147" s="324">
        <f>D93+D89+D85+D81</f>
        <v>0</v>
      </c>
      <c r="E147" s="315" t="s">
        <v>305</v>
      </c>
      <c r="F147" s="324">
        <f>F81+F85+F89+F93</f>
        <v>0</v>
      </c>
      <c r="G147" s="293" t="s">
        <v>536</v>
      </c>
      <c r="H147" s="294">
        <f t="shared" ref="H147" si="21">SUM(H80:H146)</f>
        <v>0</v>
      </c>
      <c r="I147" s="294">
        <f t="shared" ref="I147" si="22">SUM(I80:I146)</f>
        <v>0</v>
      </c>
      <c r="J147" s="294">
        <f>SUM(J80:J146)</f>
        <v>0</v>
      </c>
      <c r="K147" s="251"/>
      <c r="L147" s="254">
        <f t="shared" ref="L147:M147" si="23">SUM(L80:L146)</f>
        <v>0</v>
      </c>
      <c r="M147" s="254">
        <f t="shared" si="23"/>
        <v>0</v>
      </c>
    </row>
    <row r="148" spans="1:13" ht="21" hidden="1" customHeight="1" x14ac:dyDescent="0.35">
      <c r="A148" s="1204" t="s">
        <v>489</v>
      </c>
      <c r="B148" s="1204"/>
      <c r="C148" s="1204"/>
      <c r="D148" s="1204"/>
      <c r="E148" s="1204"/>
      <c r="F148" s="1204"/>
      <c r="G148" s="262" t="s">
        <v>1002</v>
      </c>
      <c r="H148" s="263"/>
      <c r="I148" s="263"/>
      <c r="J148" s="263"/>
      <c r="L148" s="254"/>
      <c r="M148" s="254"/>
    </row>
    <row r="149" spans="1:13" s="338" customFormat="1" ht="21.6" hidden="1" customHeight="1" x14ac:dyDescent="0.35">
      <c r="A149" s="335">
        <v>1</v>
      </c>
      <c r="B149" s="336" t="s">
        <v>377</v>
      </c>
      <c r="C149" s="59" t="s">
        <v>305</v>
      </c>
      <c r="D149" s="337">
        <f>SUM(D150:D152)</f>
        <v>0</v>
      </c>
      <c r="E149" s="292" t="s">
        <v>305</v>
      </c>
      <c r="F149" s="337">
        <f>SUM(F150:F152)</f>
        <v>0</v>
      </c>
      <c r="G149" s="268"/>
      <c r="H149" s="269"/>
      <c r="I149" s="269"/>
      <c r="J149" s="269"/>
      <c r="K149" s="251"/>
      <c r="L149" s="254"/>
      <c r="M149" s="254"/>
    </row>
    <row r="150" spans="1:13" hidden="1" x14ac:dyDescent="0.35">
      <c r="A150" s="325"/>
      <c r="B150" s="286" t="s">
        <v>378</v>
      </c>
      <c r="C150" s="326"/>
      <c r="D150" s="273"/>
      <c r="E150" s="276"/>
      <c r="F150" s="273"/>
      <c r="G150" s="268"/>
      <c r="H150" s="269"/>
      <c r="I150" s="269">
        <f>F150-H150</f>
        <v>0</v>
      </c>
      <c r="J150" s="269">
        <f>F150-G150</f>
        <v>0</v>
      </c>
      <c r="L150" s="254"/>
      <c r="M150" s="254"/>
    </row>
    <row r="151" spans="1:13" hidden="1" x14ac:dyDescent="0.35">
      <c r="A151" s="325"/>
      <c r="B151" s="288" t="s">
        <v>478</v>
      </c>
      <c r="C151" s="326"/>
      <c r="D151" s="273"/>
      <c r="E151" s="276"/>
      <c r="F151" s="273"/>
      <c r="G151" s="268"/>
      <c r="H151" s="269"/>
      <c r="I151" s="269">
        <f>F151-H151</f>
        <v>0</v>
      </c>
      <c r="J151" s="269">
        <f t="shared" ref="J151:J152" si="24">F151-G151</f>
        <v>0</v>
      </c>
      <c r="K151" s="254"/>
      <c r="L151" s="254"/>
      <c r="M151" s="254"/>
    </row>
    <row r="152" spans="1:13" hidden="1" x14ac:dyDescent="0.35">
      <c r="A152" s="325"/>
      <c r="B152" s="270"/>
      <c r="C152" s="326"/>
      <c r="D152" s="273"/>
      <c r="E152" s="276"/>
      <c r="F152" s="273"/>
      <c r="G152" s="277"/>
      <c r="H152" s="269"/>
      <c r="I152" s="269">
        <f>F152-H152</f>
        <v>0</v>
      </c>
      <c r="J152" s="269">
        <f t="shared" si="24"/>
        <v>0</v>
      </c>
      <c r="L152" s="254"/>
      <c r="M152" s="254"/>
    </row>
    <row r="153" spans="1:13" s="338" customFormat="1" ht="39.75" hidden="1" customHeight="1" x14ac:dyDescent="0.35">
      <c r="A153" s="919">
        <v>2</v>
      </c>
      <c r="B153" s="339" t="s">
        <v>379</v>
      </c>
      <c r="C153" s="340" t="s">
        <v>305</v>
      </c>
      <c r="D153" s="341">
        <f>SUM(D154:D156)</f>
        <v>0</v>
      </c>
      <c r="E153" s="285" t="s">
        <v>305</v>
      </c>
      <c r="F153" s="341">
        <f>SUM(F154:F156)</f>
        <v>0</v>
      </c>
      <c r="G153" s="268"/>
      <c r="H153" s="269"/>
      <c r="I153" s="269"/>
      <c r="J153" s="269"/>
      <c r="K153" s="251"/>
      <c r="L153" s="254"/>
      <c r="M153" s="254"/>
    </row>
    <row r="154" spans="1:13" hidden="1" x14ac:dyDescent="0.35">
      <c r="A154" s="325"/>
      <c r="B154" s="286" t="s">
        <v>199</v>
      </c>
      <c r="C154" s="326"/>
      <c r="D154" s="273"/>
      <c r="E154" s="276"/>
      <c r="F154" s="273"/>
      <c r="G154" s="277"/>
      <c r="H154" s="269"/>
      <c r="I154" s="269">
        <f>F154-H154</f>
        <v>0</v>
      </c>
      <c r="J154" s="269">
        <f t="shared" ref="J154:J156" si="25">F154-G154</f>
        <v>0</v>
      </c>
      <c r="L154" s="254"/>
      <c r="M154" s="254"/>
    </row>
    <row r="155" spans="1:13" hidden="1" x14ac:dyDescent="0.35">
      <c r="A155" s="325"/>
      <c r="B155" s="286"/>
      <c r="C155" s="326"/>
      <c r="D155" s="273"/>
      <c r="E155" s="276"/>
      <c r="F155" s="273"/>
      <c r="G155" s="268"/>
      <c r="H155" s="269"/>
      <c r="I155" s="269">
        <f>F155-H155</f>
        <v>0</v>
      </c>
      <c r="J155" s="269">
        <f t="shared" si="25"/>
        <v>0</v>
      </c>
      <c r="K155" s="254"/>
      <c r="L155" s="254"/>
      <c r="M155" s="254"/>
    </row>
    <row r="156" spans="1:13" hidden="1" x14ac:dyDescent="0.35">
      <c r="A156" s="325"/>
      <c r="B156" s="286"/>
      <c r="C156" s="326"/>
      <c r="D156" s="273"/>
      <c r="E156" s="276"/>
      <c r="F156" s="273"/>
      <c r="G156" s="312"/>
      <c r="H156" s="269"/>
      <c r="I156" s="269">
        <f>F156-H156</f>
        <v>0</v>
      </c>
      <c r="J156" s="269">
        <f t="shared" si="25"/>
        <v>0</v>
      </c>
      <c r="L156" s="254"/>
      <c r="M156" s="254"/>
    </row>
    <row r="157" spans="1:13" s="338" customFormat="1" ht="21.6" hidden="1" customHeight="1" x14ac:dyDescent="0.35">
      <c r="A157" s="919">
        <v>3</v>
      </c>
      <c r="B157" s="342" t="s">
        <v>380</v>
      </c>
      <c r="C157" s="340" t="s">
        <v>305</v>
      </c>
      <c r="D157" s="341">
        <f>SUM(D158:D159)</f>
        <v>0</v>
      </c>
      <c r="E157" s="285" t="s">
        <v>305</v>
      </c>
      <c r="F157" s="341">
        <f>SUM(F158:F160)</f>
        <v>0</v>
      </c>
      <c r="G157" s="277"/>
      <c r="H157" s="269"/>
      <c r="I157" s="269"/>
      <c r="J157" s="269"/>
      <c r="K157" s="251"/>
      <c r="L157" s="254"/>
      <c r="M157" s="254"/>
    </row>
    <row r="158" spans="1:13" hidden="1" x14ac:dyDescent="0.35">
      <c r="A158" s="325"/>
      <c r="B158" s="286" t="s">
        <v>199</v>
      </c>
      <c r="C158" s="326"/>
      <c r="D158" s="273"/>
      <c r="E158" s="276"/>
      <c r="F158" s="273"/>
      <c r="G158" s="268"/>
      <c r="H158" s="269"/>
      <c r="I158" s="269">
        <f>F158-H158</f>
        <v>0</v>
      </c>
      <c r="J158" s="269">
        <f t="shared" ref="J158:J160" si="26">F158-G158</f>
        <v>0</v>
      </c>
      <c r="L158" s="254"/>
      <c r="M158" s="254"/>
    </row>
    <row r="159" spans="1:13" hidden="1" x14ac:dyDescent="0.35">
      <c r="A159" s="325"/>
      <c r="B159" s="343"/>
      <c r="C159" s="326"/>
      <c r="D159" s="273"/>
      <c r="E159" s="276"/>
      <c r="F159" s="273"/>
      <c r="G159" s="268"/>
      <c r="H159" s="269"/>
      <c r="I159" s="269">
        <f>F159-H159</f>
        <v>0</v>
      </c>
      <c r="J159" s="269">
        <f t="shared" si="26"/>
        <v>0</v>
      </c>
      <c r="L159" s="254"/>
      <c r="M159" s="254"/>
    </row>
    <row r="160" spans="1:13" hidden="1" x14ac:dyDescent="0.35">
      <c r="A160" s="325"/>
      <c r="B160" s="286"/>
      <c r="C160" s="326"/>
      <c r="D160" s="273"/>
      <c r="E160" s="276"/>
      <c r="F160" s="273"/>
      <c r="G160" s="277"/>
      <c r="H160" s="269"/>
      <c r="I160" s="269">
        <f>F160-H160</f>
        <v>0</v>
      </c>
      <c r="J160" s="269">
        <f t="shared" si="26"/>
        <v>0</v>
      </c>
      <c r="L160" s="254"/>
      <c r="M160" s="254"/>
    </row>
    <row r="161" spans="1:13" s="338" customFormat="1" ht="21.6" hidden="1" customHeight="1" x14ac:dyDescent="0.35">
      <c r="A161" s="335">
        <v>4</v>
      </c>
      <c r="B161" s="336" t="s">
        <v>381</v>
      </c>
      <c r="C161" s="59" t="s">
        <v>305</v>
      </c>
      <c r="D161" s="337">
        <f>SUM(D162:D195)</f>
        <v>0</v>
      </c>
      <c r="E161" s="292" t="s">
        <v>305</v>
      </c>
      <c r="F161" s="337">
        <f>SUM(F163:F214)</f>
        <v>0</v>
      </c>
      <c r="G161" s="268"/>
      <c r="H161" s="269"/>
      <c r="I161" s="269"/>
      <c r="J161" s="269"/>
      <c r="K161" s="251"/>
      <c r="L161" s="254"/>
      <c r="M161" s="254"/>
    </row>
    <row r="162" spans="1:13" hidden="1" x14ac:dyDescent="0.35">
      <c r="A162" s="311"/>
      <c r="B162" s="286" t="s">
        <v>199</v>
      </c>
      <c r="C162" s="326"/>
      <c r="D162" s="273"/>
      <c r="E162" s="276"/>
      <c r="F162" s="273"/>
      <c r="G162" s="277"/>
      <c r="H162" s="269"/>
      <c r="I162" s="269">
        <f t="shared" ref="I162:I169" si="27">F162-H162</f>
        <v>0</v>
      </c>
      <c r="J162" s="269">
        <f t="shared" ref="J162:J169" si="28">F162-G162</f>
        <v>0</v>
      </c>
      <c r="L162" s="254"/>
      <c r="M162" s="254"/>
    </row>
    <row r="163" spans="1:13" hidden="1" x14ac:dyDescent="0.35">
      <c r="A163" s="331"/>
      <c r="B163" s="332" t="s">
        <v>479</v>
      </c>
      <c r="C163" s="326"/>
      <c r="D163" s="273"/>
      <c r="E163" s="276"/>
      <c r="F163" s="273"/>
      <c r="G163" s="277"/>
      <c r="H163" s="269"/>
      <c r="I163" s="269">
        <f t="shared" si="27"/>
        <v>0</v>
      </c>
      <c r="J163" s="269">
        <f t="shared" si="28"/>
        <v>0</v>
      </c>
      <c r="L163" s="254"/>
      <c r="M163" s="254"/>
    </row>
    <row r="164" spans="1:13" hidden="1" x14ac:dyDescent="0.35">
      <c r="A164" s="331"/>
      <c r="B164" s="332" t="s">
        <v>480</v>
      </c>
      <c r="C164" s="326"/>
      <c r="D164" s="273"/>
      <c r="E164" s="276"/>
      <c r="F164" s="273"/>
      <c r="G164" s="268"/>
      <c r="H164" s="269"/>
      <c r="I164" s="269">
        <f t="shared" si="27"/>
        <v>0</v>
      </c>
      <c r="J164" s="269">
        <f t="shared" si="28"/>
        <v>0</v>
      </c>
      <c r="K164" s="254"/>
      <c r="L164" s="254"/>
      <c r="M164" s="254"/>
    </row>
    <row r="165" spans="1:13" ht="54" hidden="1" x14ac:dyDescent="0.35">
      <c r="A165" s="331"/>
      <c r="B165" s="332" t="s">
        <v>553</v>
      </c>
      <c r="C165" s="326"/>
      <c r="D165" s="273"/>
      <c r="E165" s="276"/>
      <c r="F165" s="273"/>
      <c r="G165" s="268"/>
      <c r="H165" s="269"/>
      <c r="I165" s="269">
        <f t="shared" si="27"/>
        <v>0</v>
      </c>
      <c r="J165" s="269">
        <f t="shared" si="28"/>
        <v>0</v>
      </c>
      <c r="L165" s="254"/>
      <c r="M165" s="254"/>
    </row>
    <row r="166" spans="1:13" ht="36" hidden="1" x14ac:dyDescent="0.35">
      <c r="A166" s="331"/>
      <c r="B166" s="332" t="s">
        <v>554</v>
      </c>
      <c r="C166" s="326"/>
      <c r="D166" s="273"/>
      <c r="E166" s="276"/>
      <c r="F166" s="273"/>
      <c r="G166" s="268"/>
      <c r="H166" s="269"/>
      <c r="I166" s="269">
        <f t="shared" si="27"/>
        <v>0</v>
      </c>
      <c r="J166" s="269">
        <f t="shared" si="28"/>
        <v>0</v>
      </c>
      <c r="L166" s="254"/>
      <c r="M166" s="254"/>
    </row>
    <row r="167" spans="1:13" ht="36" hidden="1" x14ac:dyDescent="0.35">
      <c r="A167" s="331"/>
      <c r="B167" s="332" t="s">
        <v>555</v>
      </c>
      <c r="C167" s="326"/>
      <c r="D167" s="273"/>
      <c r="E167" s="276"/>
      <c r="F167" s="273"/>
      <c r="G167" s="268"/>
      <c r="H167" s="269"/>
      <c r="I167" s="269">
        <f t="shared" si="27"/>
        <v>0</v>
      </c>
      <c r="J167" s="269">
        <f t="shared" si="28"/>
        <v>0</v>
      </c>
      <c r="L167" s="254"/>
      <c r="M167" s="254"/>
    </row>
    <row r="168" spans="1:13" ht="36" hidden="1" x14ac:dyDescent="0.35">
      <c r="A168" s="331"/>
      <c r="B168" s="332" t="s">
        <v>557</v>
      </c>
      <c r="C168" s="326"/>
      <c r="D168" s="273"/>
      <c r="E168" s="276"/>
      <c r="F168" s="273"/>
      <c r="G168" s="268"/>
      <c r="H168" s="269"/>
      <c r="I168" s="269">
        <f t="shared" si="27"/>
        <v>0</v>
      </c>
      <c r="J168" s="269">
        <f t="shared" si="28"/>
        <v>0</v>
      </c>
      <c r="L168" s="254"/>
      <c r="M168" s="254"/>
    </row>
    <row r="169" spans="1:13" hidden="1" x14ac:dyDescent="0.35">
      <c r="A169" s="331"/>
      <c r="B169" s="332" t="s">
        <v>558</v>
      </c>
      <c r="C169" s="326"/>
      <c r="D169" s="273"/>
      <c r="E169" s="276"/>
      <c r="F169" s="273"/>
      <c r="G169" s="268"/>
      <c r="H169" s="269"/>
      <c r="I169" s="269">
        <f t="shared" si="27"/>
        <v>0</v>
      </c>
      <c r="J169" s="269">
        <f t="shared" si="28"/>
        <v>0</v>
      </c>
      <c r="L169" s="254"/>
      <c r="M169" s="254"/>
    </row>
    <row r="170" spans="1:13" hidden="1" x14ac:dyDescent="0.35">
      <c r="A170" s="331"/>
      <c r="B170" s="332" t="s">
        <v>559</v>
      </c>
      <c r="C170" s="326"/>
      <c r="D170" s="273"/>
      <c r="E170" s="276"/>
      <c r="F170" s="273"/>
      <c r="G170" s="268"/>
      <c r="H170" s="269"/>
      <c r="I170" s="269"/>
      <c r="J170" s="269"/>
      <c r="L170" s="254"/>
      <c r="M170" s="254"/>
    </row>
    <row r="171" spans="1:13" hidden="1" x14ac:dyDescent="0.35">
      <c r="A171" s="331"/>
      <c r="B171" s="332" t="s">
        <v>560</v>
      </c>
      <c r="C171" s="326"/>
      <c r="D171" s="273"/>
      <c r="E171" s="276"/>
      <c r="F171" s="273"/>
      <c r="G171" s="268"/>
      <c r="H171" s="269"/>
      <c r="I171" s="269">
        <f>F171-H171</f>
        <v>0</v>
      </c>
      <c r="J171" s="269">
        <f t="shared" ref="J171:J173" si="29">F171-G171</f>
        <v>0</v>
      </c>
      <c r="L171" s="254"/>
      <c r="M171" s="254"/>
    </row>
    <row r="172" spans="1:13" ht="36" hidden="1" x14ac:dyDescent="0.35">
      <c r="A172" s="331"/>
      <c r="B172" s="332" t="s">
        <v>561</v>
      </c>
      <c r="C172" s="326"/>
      <c r="D172" s="273"/>
      <c r="E172" s="276"/>
      <c r="F172" s="273"/>
      <c r="G172" s="268"/>
      <c r="H172" s="269"/>
      <c r="I172" s="269">
        <f>F172-H172</f>
        <v>0</v>
      </c>
      <c r="J172" s="269">
        <f t="shared" si="29"/>
        <v>0</v>
      </c>
      <c r="L172" s="254"/>
      <c r="M172" s="254"/>
    </row>
    <row r="173" spans="1:13" hidden="1" x14ac:dyDescent="0.35">
      <c r="A173" s="331"/>
      <c r="B173" s="332" t="s">
        <v>562</v>
      </c>
      <c r="C173" s="326"/>
      <c r="D173" s="273"/>
      <c r="E173" s="276"/>
      <c r="F173" s="273"/>
      <c r="G173" s="268"/>
      <c r="H173" s="269"/>
      <c r="I173" s="269">
        <f>F173-H173</f>
        <v>0</v>
      </c>
      <c r="J173" s="269">
        <f t="shared" si="29"/>
        <v>0</v>
      </c>
      <c r="L173" s="254"/>
      <c r="M173" s="254"/>
    </row>
    <row r="174" spans="1:13" hidden="1" x14ac:dyDescent="0.35">
      <c r="A174" s="331"/>
      <c r="B174" s="332" t="s">
        <v>563</v>
      </c>
      <c r="C174" s="326"/>
      <c r="D174" s="273"/>
      <c r="E174" s="276"/>
      <c r="F174" s="273"/>
      <c r="G174" s="268"/>
      <c r="H174" s="269"/>
      <c r="I174" s="269"/>
      <c r="J174" s="269"/>
      <c r="L174" s="254"/>
      <c r="M174" s="254"/>
    </row>
    <row r="175" spans="1:13" hidden="1" x14ac:dyDescent="0.35">
      <c r="A175" s="331"/>
      <c r="B175" s="332" t="s">
        <v>564</v>
      </c>
      <c r="C175" s="326"/>
      <c r="D175" s="273"/>
      <c r="E175" s="276"/>
      <c r="F175" s="273"/>
      <c r="G175" s="268"/>
      <c r="H175" s="269"/>
      <c r="I175" s="269">
        <f t="shared" ref="I175:I182" si="30">F175-H175</f>
        <v>0</v>
      </c>
      <c r="J175" s="269">
        <f t="shared" ref="J175:J182" si="31">F175-G175</f>
        <v>0</v>
      </c>
      <c r="L175" s="254"/>
      <c r="M175" s="254"/>
    </row>
    <row r="176" spans="1:13" ht="36" hidden="1" x14ac:dyDescent="0.35">
      <c r="A176" s="331"/>
      <c r="B176" s="332" t="s">
        <v>565</v>
      </c>
      <c r="C176" s="326"/>
      <c r="D176" s="273"/>
      <c r="E176" s="276"/>
      <c r="F176" s="273"/>
      <c r="G176" s="268"/>
      <c r="H176" s="269"/>
      <c r="I176" s="269">
        <f t="shared" si="30"/>
        <v>0</v>
      </c>
      <c r="J176" s="269">
        <f t="shared" si="31"/>
        <v>0</v>
      </c>
      <c r="L176" s="254"/>
      <c r="M176" s="254"/>
    </row>
    <row r="177" spans="1:13" hidden="1" x14ac:dyDescent="0.35">
      <c r="A177" s="331"/>
      <c r="B177" s="332" t="s">
        <v>566</v>
      </c>
      <c r="C177" s="326"/>
      <c r="D177" s="273"/>
      <c r="E177" s="276"/>
      <c r="F177" s="273"/>
      <c r="G177" s="268"/>
      <c r="H177" s="269"/>
      <c r="I177" s="269">
        <f t="shared" si="30"/>
        <v>0</v>
      </c>
      <c r="J177" s="269">
        <f t="shared" si="31"/>
        <v>0</v>
      </c>
      <c r="L177" s="254"/>
      <c r="M177" s="254"/>
    </row>
    <row r="178" spans="1:13" ht="36" hidden="1" x14ac:dyDescent="0.35">
      <c r="A178" s="331"/>
      <c r="B178" s="332" t="s">
        <v>567</v>
      </c>
      <c r="C178" s="326"/>
      <c r="D178" s="273"/>
      <c r="E178" s="276"/>
      <c r="F178" s="273"/>
      <c r="G178" s="268"/>
      <c r="H178" s="269"/>
      <c r="I178" s="269">
        <f t="shared" si="30"/>
        <v>0</v>
      </c>
      <c r="J178" s="269">
        <f t="shared" si="31"/>
        <v>0</v>
      </c>
      <c r="L178" s="254"/>
      <c r="M178" s="254"/>
    </row>
    <row r="179" spans="1:13" ht="72" hidden="1" x14ac:dyDescent="0.35">
      <c r="A179" s="331"/>
      <c r="B179" s="332" t="s">
        <v>568</v>
      </c>
      <c r="C179" s="326"/>
      <c r="D179" s="273"/>
      <c r="E179" s="276"/>
      <c r="F179" s="273"/>
      <c r="G179" s="268"/>
      <c r="H179" s="269"/>
      <c r="I179" s="269">
        <f t="shared" si="30"/>
        <v>0</v>
      </c>
      <c r="J179" s="269">
        <f t="shared" si="31"/>
        <v>0</v>
      </c>
      <c r="L179" s="254"/>
      <c r="M179" s="254"/>
    </row>
    <row r="180" spans="1:13" hidden="1" x14ac:dyDescent="0.35">
      <c r="A180" s="331"/>
      <c r="B180" s="332" t="s">
        <v>481</v>
      </c>
      <c r="C180" s="326"/>
      <c r="D180" s="273"/>
      <c r="E180" s="276"/>
      <c r="F180" s="273"/>
      <c r="G180" s="268"/>
      <c r="H180" s="269"/>
      <c r="I180" s="269">
        <f t="shared" si="30"/>
        <v>0</v>
      </c>
      <c r="J180" s="269">
        <f t="shared" si="31"/>
        <v>0</v>
      </c>
      <c r="L180" s="254"/>
      <c r="M180" s="254"/>
    </row>
    <row r="181" spans="1:13" ht="36" hidden="1" x14ac:dyDescent="0.35">
      <c r="A181" s="331"/>
      <c r="B181" s="332" t="s">
        <v>482</v>
      </c>
      <c r="C181" s="326"/>
      <c r="D181" s="273"/>
      <c r="E181" s="276"/>
      <c r="F181" s="273"/>
      <c r="G181" s="268"/>
      <c r="H181" s="269"/>
      <c r="I181" s="269">
        <f t="shared" si="30"/>
        <v>0</v>
      </c>
      <c r="J181" s="269">
        <f t="shared" si="31"/>
        <v>0</v>
      </c>
      <c r="L181" s="254"/>
      <c r="M181" s="254"/>
    </row>
    <row r="182" spans="1:13" ht="36" hidden="1" x14ac:dyDescent="0.35">
      <c r="A182" s="331"/>
      <c r="B182" s="332" t="s">
        <v>483</v>
      </c>
      <c r="C182" s="326"/>
      <c r="D182" s="273"/>
      <c r="E182" s="276"/>
      <c r="F182" s="273"/>
      <c r="G182" s="268"/>
      <c r="H182" s="269"/>
      <c r="I182" s="269">
        <f t="shared" si="30"/>
        <v>0</v>
      </c>
      <c r="J182" s="269">
        <f t="shared" si="31"/>
        <v>0</v>
      </c>
      <c r="L182" s="254"/>
      <c r="M182" s="254"/>
    </row>
    <row r="183" spans="1:13" ht="36" hidden="1" x14ac:dyDescent="0.35">
      <c r="A183" s="331"/>
      <c r="B183" s="332" t="s">
        <v>506</v>
      </c>
      <c r="C183" s="326"/>
      <c r="D183" s="273"/>
      <c r="E183" s="276"/>
      <c r="F183" s="273"/>
      <c r="G183" s="268"/>
      <c r="H183" s="269"/>
      <c r="I183" s="269"/>
      <c r="J183" s="269"/>
      <c r="L183" s="254"/>
      <c r="M183" s="254"/>
    </row>
    <row r="184" spans="1:13" hidden="1" x14ac:dyDescent="0.35">
      <c r="A184" s="331"/>
      <c r="B184" s="332" t="s">
        <v>569</v>
      </c>
      <c r="C184" s="326"/>
      <c r="D184" s="273"/>
      <c r="E184" s="276"/>
      <c r="F184" s="273"/>
      <c r="G184" s="268"/>
      <c r="H184" s="269"/>
      <c r="I184" s="269">
        <f>F184-H184</f>
        <v>0</v>
      </c>
      <c r="J184" s="269">
        <f t="shared" ref="J184:J187" si="32">F184-G184</f>
        <v>0</v>
      </c>
      <c r="L184" s="254"/>
      <c r="M184" s="254"/>
    </row>
    <row r="185" spans="1:13" hidden="1" x14ac:dyDescent="0.35">
      <c r="A185" s="331"/>
      <c r="B185" s="332" t="s">
        <v>504</v>
      </c>
      <c r="C185" s="326"/>
      <c r="D185" s="273"/>
      <c r="E185" s="276"/>
      <c r="F185" s="273"/>
      <c r="G185" s="268"/>
      <c r="H185" s="269"/>
      <c r="I185" s="269">
        <f>F185-H185</f>
        <v>0</v>
      </c>
      <c r="J185" s="269">
        <f t="shared" si="32"/>
        <v>0</v>
      </c>
      <c r="L185" s="254"/>
      <c r="M185" s="254"/>
    </row>
    <row r="186" spans="1:13" hidden="1" x14ac:dyDescent="0.35">
      <c r="A186" s="331"/>
      <c r="B186" s="332" t="s">
        <v>570</v>
      </c>
      <c r="C186" s="326"/>
      <c r="D186" s="273"/>
      <c r="E186" s="276"/>
      <c r="F186" s="273"/>
      <c r="G186" s="268"/>
      <c r="H186" s="269"/>
      <c r="I186" s="269">
        <f>F186-H186</f>
        <v>0</v>
      </c>
      <c r="J186" s="269">
        <f t="shared" si="32"/>
        <v>0</v>
      </c>
      <c r="L186" s="254"/>
      <c r="M186" s="254"/>
    </row>
    <row r="187" spans="1:13" ht="36" hidden="1" x14ac:dyDescent="0.35">
      <c r="A187" s="331"/>
      <c r="B187" s="332" t="s">
        <v>571</v>
      </c>
      <c r="C187" s="326"/>
      <c r="D187" s="273"/>
      <c r="E187" s="276"/>
      <c r="F187" s="273"/>
      <c r="G187" s="268"/>
      <c r="H187" s="269"/>
      <c r="I187" s="269">
        <f>F187-H187</f>
        <v>0</v>
      </c>
      <c r="J187" s="269">
        <f t="shared" si="32"/>
        <v>0</v>
      </c>
      <c r="L187" s="254"/>
      <c r="M187" s="254"/>
    </row>
    <row r="188" spans="1:13" ht="36" hidden="1" x14ac:dyDescent="0.35">
      <c r="A188" s="331"/>
      <c r="B188" s="332" t="s">
        <v>572</v>
      </c>
      <c r="C188" s="326"/>
      <c r="D188" s="273"/>
      <c r="E188" s="276"/>
      <c r="F188" s="273"/>
      <c r="G188" s="268"/>
      <c r="H188" s="269"/>
      <c r="I188" s="269"/>
      <c r="J188" s="269"/>
      <c r="L188" s="254"/>
      <c r="M188" s="254"/>
    </row>
    <row r="189" spans="1:13" hidden="1" x14ac:dyDescent="0.35">
      <c r="A189" s="331"/>
      <c r="B189" s="332" t="s">
        <v>505</v>
      </c>
      <c r="C189" s="326"/>
      <c r="D189" s="273"/>
      <c r="E189" s="276"/>
      <c r="F189" s="273"/>
      <c r="G189" s="268"/>
      <c r="H189" s="269"/>
      <c r="I189" s="269">
        <f t="shared" ref="I189:I212" si="33">F189-H189</f>
        <v>0</v>
      </c>
      <c r="J189" s="269">
        <f t="shared" ref="J189:J212" si="34">F189-G189</f>
        <v>0</v>
      </c>
      <c r="L189" s="254"/>
      <c r="M189" s="254"/>
    </row>
    <row r="190" spans="1:13" ht="36" hidden="1" x14ac:dyDescent="0.35">
      <c r="A190" s="331"/>
      <c r="B190" s="332" t="s">
        <v>573</v>
      </c>
      <c r="C190" s="326"/>
      <c r="D190" s="273"/>
      <c r="E190" s="276"/>
      <c r="F190" s="273"/>
      <c r="G190" s="268"/>
      <c r="H190" s="269"/>
      <c r="I190" s="269">
        <f t="shared" si="33"/>
        <v>0</v>
      </c>
      <c r="J190" s="269">
        <f t="shared" si="34"/>
        <v>0</v>
      </c>
      <c r="L190" s="254"/>
      <c r="M190" s="254"/>
    </row>
    <row r="191" spans="1:13" hidden="1" x14ac:dyDescent="0.35">
      <c r="A191" s="331"/>
      <c r="B191" s="332" t="s">
        <v>574</v>
      </c>
      <c r="C191" s="326"/>
      <c r="D191" s="273"/>
      <c r="E191" s="276"/>
      <c r="F191" s="273"/>
      <c r="G191" s="268"/>
      <c r="H191" s="269"/>
      <c r="I191" s="269">
        <f t="shared" si="33"/>
        <v>0</v>
      </c>
      <c r="J191" s="269">
        <f t="shared" si="34"/>
        <v>0</v>
      </c>
      <c r="L191" s="254"/>
      <c r="M191" s="254"/>
    </row>
    <row r="192" spans="1:13" ht="36" hidden="1" x14ac:dyDescent="0.35">
      <c r="A192" s="331"/>
      <c r="B192" s="332" t="s">
        <v>575</v>
      </c>
      <c r="C192" s="326"/>
      <c r="D192" s="273"/>
      <c r="E192" s="276"/>
      <c r="F192" s="273"/>
      <c r="G192" s="268"/>
      <c r="H192" s="269"/>
      <c r="I192" s="269">
        <f t="shared" si="33"/>
        <v>0</v>
      </c>
      <c r="J192" s="269">
        <f t="shared" si="34"/>
        <v>0</v>
      </c>
      <c r="K192" s="254"/>
      <c r="L192" s="254"/>
      <c r="M192" s="254"/>
    </row>
    <row r="193" spans="1:13" ht="40.5" hidden="1" customHeight="1" x14ac:dyDescent="0.35">
      <c r="A193" s="331"/>
      <c r="B193" s="332" t="s">
        <v>576</v>
      </c>
      <c r="C193" s="326"/>
      <c r="D193" s="273"/>
      <c r="E193" s="276"/>
      <c r="F193" s="273"/>
      <c r="G193" s="268"/>
      <c r="H193" s="269"/>
      <c r="I193" s="269">
        <f t="shared" si="33"/>
        <v>0</v>
      </c>
      <c r="J193" s="269">
        <f t="shared" si="34"/>
        <v>0</v>
      </c>
      <c r="L193" s="254"/>
      <c r="M193" s="254"/>
    </row>
    <row r="194" spans="1:13" hidden="1" x14ac:dyDescent="0.35">
      <c r="A194" s="331"/>
      <c r="B194" s="332" t="s">
        <v>577</v>
      </c>
      <c r="C194" s="326"/>
      <c r="D194" s="273"/>
      <c r="E194" s="276"/>
      <c r="F194" s="273"/>
      <c r="G194" s="268"/>
      <c r="H194" s="269"/>
      <c r="I194" s="269">
        <f t="shared" si="33"/>
        <v>0</v>
      </c>
      <c r="J194" s="269">
        <f t="shared" si="34"/>
        <v>0</v>
      </c>
      <c r="L194" s="254"/>
      <c r="M194" s="254"/>
    </row>
    <row r="195" spans="1:13" hidden="1" x14ac:dyDescent="0.35">
      <c r="A195" s="331"/>
      <c r="B195" s="332" t="s">
        <v>578</v>
      </c>
      <c r="C195" s="326"/>
      <c r="D195" s="273"/>
      <c r="E195" s="276"/>
      <c r="F195" s="273"/>
      <c r="G195" s="268"/>
      <c r="H195" s="269"/>
      <c r="I195" s="269">
        <f t="shared" si="33"/>
        <v>0</v>
      </c>
      <c r="J195" s="269">
        <f t="shared" si="34"/>
        <v>0</v>
      </c>
      <c r="L195" s="254"/>
      <c r="M195" s="254"/>
    </row>
    <row r="196" spans="1:13" hidden="1" x14ac:dyDescent="0.35">
      <c r="A196" s="331"/>
      <c r="B196" s="332" t="s">
        <v>579</v>
      </c>
      <c r="C196" s="326"/>
      <c r="D196" s="273"/>
      <c r="E196" s="276"/>
      <c r="F196" s="273"/>
      <c r="G196" s="268"/>
      <c r="H196" s="269"/>
      <c r="I196" s="269">
        <f t="shared" si="33"/>
        <v>0</v>
      </c>
      <c r="J196" s="269">
        <f t="shared" si="34"/>
        <v>0</v>
      </c>
      <c r="K196" s="299"/>
      <c r="L196" s="344"/>
      <c r="M196" s="344"/>
    </row>
    <row r="197" spans="1:13" hidden="1" x14ac:dyDescent="0.35">
      <c r="A197" s="331"/>
      <c r="B197" s="332" t="s">
        <v>580</v>
      </c>
      <c r="C197" s="326"/>
      <c r="D197" s="273"/>
      <c r="E197" s="276"/>
      <c r="F197" s="273"/>
      <c r="G197" s="268"/>
      <c r="H197" s="269"/>
      <c r="I197" s="269">
        <f t="shared" si="33"/>
        <v>0</v>
      </c>
      <c r="J197" s="269">
        <f t="shared" si="34"/>
        <v>0</v>
      </c>
      <c r="K197" s="300"/>
      <c r="L197" s="345"/>
      <c r="M197" s="345"/>
    </row>
    <row r="198" spans="1:13" hidden="1" x14ac:dyDescent="0.35">
      <c r="A198" s="331"/>
      <c r="B198" s="332" t="s">
        <v>581</v>
      </c>
      <c r="C198" s="326"/>
      <c r="D198" s="273"/>
      <c r="E198" s="276"/>
      <c r="F198" s="273"/>
      <c r="G198" s="268"/>
      <c r="H198" s="269"/>
      <c r="I198" s="269">
        <f t="shared" si="33"/>
        <v>0</v>
      </c>
      <c r="J198" s="269">
        <f t="shared" si="34"/>
        <v>0</v>
      </c>
      <c r="K198" s="299"/>
      <c r="L198" s="344"/>
      <c r="M198" s="344"/>
    </row>
    <row r="199" spans="1:13" ht="36" hidden="1" x14ac:dyDescent="0.35">
      <c r="A199" s="331"/>
      <c r="B199" s="332" t="s">
        <v>1051</v>
      </c>
      <c r="C199" s="326"/>
      <c r="D199" s="273"/>
      <c r="E199" s="276"/>
      <c r="F199" s="273"/>
      <c r="G199" s="268"/>
      <c r="H199" s="269"/>
      <c r="I199" s="269">
        <f t="shared" si="33"/>
        <v>0</v>
      </c>
      <c r="J199" s="269">
        <f t="shared" si="34"/>
        <v>0</v>
      </c>
      <c r="K199" s="299"/>
      <c r="L199" s="344"/>
      <c r="M199" s="344"/>
    </row>
    <row r="200" spans="1:13" ht="54" hidden="1" x14ac:dyDescent="0.35">
      <c r="A200" s="331"/>
      <c r="B200" s="332" t="s">
        <v>794</v>
      </c>
      <c r="C200" s="326"/>
      <c r="D200" s="273"/>
      <c r="E200" s="276"/>
      <c r="F200" s="273"/>
      <c r="G200" s="268"/>
      <c r="H200" s="269"/>
      <c r="I200" s="269">
        <f t="shared" si="33"/>
        <v>0</v>
      </c>
      <c r="J200" s="269">
        <f t="shared" si="34"/>
        <v>0</v>
      </c>
      <c r="K200" s="300"/>
      <c r="L200" s="345"/>
      <c r="M200" s="345"/>
    </row>
    <row r="201" spans="1:13" hidden="1" x14ac:dyDescent="0.35">
      <c r="A201" s="331"/>
      <c r="B201" s="332" t="s">
        <v>1052</v>
      </c>
      <c r="C201" s="326"/>
      <c r="D201" s="273"/>
      <c r="E201" s="276"/>
      <c r="F201" s="273"/>
      <c r="G201" s="268"/>
      <c r="H201" s="269"/>
      <c r="I201" s="269">
        <f t="shared" si="33"/>
        <v>0</v>
      </c>
      <c r="J201" s="269">
        <f t="shared" si="34"/>
        <v>0</v>
      </c>
      <c r="L201" s="254"/>
      <c r="M201" s="254"/>
    </row>
    <row r="202" spans="1:13" ht="36" hidden="1" x14ac:dyDescent="0.35">
      <c r="A202" s="331"/>
      <c r="B202" s="332" t="s">
        <v>1020</v>
      </c>
      <c r="C202" s="326"/>
      <c r="D202" s="273"/>
      <c r="E202" s="276"/>
      <c r="F202" s="273"/>
      <c r="G202" s="268"/>
      <c r="H202" s="269"/>
      <c r="I202" s="269">
        <f t="shared" si="33"/>
        <v>0</v>
      </c>
      <c r="J202" s="269">
        <f t="shared" si="34"/>
        <v>0</v>
      </c>
      <c r="L202" s="254"/>
      <c r="M202" s="254"/>
    </row>
    <row r="203" spans="1:13" hidden="1" x14ac:dyDescent="0.35">
      <c r="A203" s="331"/>
      <c r="B203" s="332" t="s">
        <v>585</v>
      </c>
      <c r="C203" s="326"/>
      <c r="D203" s="273"/>
      <c r="E203" s="276"/>
      <c r="F203" s="273"/>
      <c r="G203" s="268"/>
      <c r="H203" s="269"/>
      <c r="I203" s="269">
        <f t="shared" si="33"/>
        <v>0</v>
      </c>
      <c r="J203" s="269">
        <f t="shared" si="34"/>
        <v>0</v>
      </c>
      <c r="L203" s="254"/>
      <c r="M203" s="254"/>
    </row>
    <row r="204" spans="1:13" hidden="1" x14ac:dyDescent="0.35">
      <c r="A204" s="331"/>
      <c r="B204" s="332" t="s">
        <v>586</v>
      </c>
      <c r="C204" s="326"/>
      <c r="D204" s="273"/>
      <c r="E204" s="276"/>
      <c r="F204" s="273"/>
      <c r="G204" s="268"/>
      <c r="H204" s="269"/>
      <c r="I204" s="269">
        <f t="shared" si="33"/>
        <v>0</v>
      </c>
      <c r="J204" s="269">
        <f t="shared" si="34"/>
        <v>0</v>
      </c>
      <c r="L204" s="254"/>
      <c r="M204" s="254"/>
    </row>
    <row r="205" spans="1:13" hidden="1" x14ac:dyDescent="0.35">
      <c r="A205" s="331"/>
      <c r="B205" s="332" t="s">
        <v>587</v>
      </c>
      <c r="C205" s="326"/>
      <c r="D205" s="273"/>
      <c r="E205" s="276"/>
      <c r="F205" s="273"/>
      <c r="G205" s="268"/>
      <c r="H205" s="269"/>
      <c r="I205" s="269">
        <f t="shared" si="33"/>
        <v>0</v>
      </c>
      <c r="J205" s="269">
        <f t="shared" si="34"/>
        <v>0</v>
      </c>
      <c r="L205" s="254"/>
      <c r="M205" s="254"/>
    </row>
    <row r="206" spans="1:13" hidden="1" x14ac:dyDescent="0.35">
      <c r="A206" s="331"/>
      <c r="B206" s="316" t="s">
        <v>1021</v>
      </c>
      <c r="C206" s="326"/>
      <c r="D206" s="273"/>
      <c r="E206" s="276"/>
      <c r="F206" s="273"/>
      <c r="G206" s="268"/>
      <c r="H206" s="269"/>
      <c r="I206" s="269">
        <f t="shared" si="33"/>
        <v>0</v>
      </c>
      <c r="J206" s="269">
        <f t="shared" si="34"/>
        <v>0</v>
      </c>
      <c r="L206" s="254"/>
      <c r="M206" s="254"/>
    </row>
    <row r="207" spans="1:13" hidden="1" x14ac:dyDescent="0.35">
      <c r="A207" s="331"/>
      <c r="B207" s="286"/>
      <c r="C207" s="326"/>
      <c r="D207" s="273"/>
      <c r="E207" s="276"/>
      <c r="F207" s="273"/>
      <c r="G207" s="268"/>
      <c r="H207" s="269"/>
      <c r="I207" s="269">
        <f t="shared" si="33"/>
        <v>0</v>
      </c>
      <c r="J207" s="269">
        <f t="shared" si="34"/>
        <v>0</v>
      </c>
      <c r="L207" s="254"/>
      <c r="M207" s="254"/>
    </row>
    <row r="208" spans="1:13" hidden="1" x14ac:dyDescent="0.35">
      <c r="A208" s="331"/>
      <c r="B208" s="286"/>
      <c r="C208" s="326"/>
      <c r="D208" s="273"/>
      <c r="E208" s="276"/>
      <c r="F208" s="273"/>
      <c r="G208" s="268"/>
      <c r="H208" s="269"/>
      <c r="I208" s="269">
        <f t="shared" si="33"/>
        <v>0</v>
      </c>
      <c r="J208" s="269">
        <f t="shared" si="34"/>
        <v>0</v>
      </c>
      <c r="L208" s="254"/>
      <c r="M208" s="254"/>
    </row>
    <row r="209" spans="1:13" hidden="1" x14ac:dyDescent="0.35">
      <c r="A209" s="331"/>
      <c r="B209" s="286"/>
      <c r="C209" s="326"/>
      <c r="D209" s="273"/>
      <c r="E209" s="276"/>
      <c r="F209" s="273"/>
      <c r="G209" s="268"/>
      <c r="H209" s="269"/>
      <c r="I209" s="269">
        <f t="shared" si="33"/>
        <v>0</v>
      </c>
      <c r="J209" s="269">
        <f t="shared" si="34"/>
        <v>0</v>
      </c>
      <c r="L209" s="254"/>
      <c r="M209" s="254"/>
    </row>
    <row r="210" spans="1:13" hidden="1" x14ac:dyDescent="0.35">
      <c r="A210" s="331"/>
      <c r="B210" s="286"/>
      <c r="C210" s="326"/>
      <c r="D210" s="273"/>
      <c r="E210" s="276"/>
      <c r="F210" s="273"/>
      <c r="G210" s="268"/>
      <c r="H210" s="269"/>
      <c r="I210" s="269">
        <f t="shared" si="33"/>
        <v>0</v>
      </c>
      <c r="J210" s="269">
        <f t="shared" si="34"/>
        <v>0</v>
      </c>
      <c r="L210" s="254"/>
      <c r="M210" s="254"/>
    </row>
    <row r="211" spans="1:13" hidden="1" x14ac:dyDescent="0.35">
      <c r="A211" s="331"/>
      <c r="B211" s="286"/>
      <c r="C211" s="326"/>
      <c r="D211" s="273"/>
      <c r="E211" s="276"/>
      <c r="F211" s="273"/>
      <c r="G211" s="268"/>
      <c r="H211" s="269"/>
      <c r="I211" s="269">
        <f t="shared" si="33"/>
        <v>0</v>
      </c>
      <c r="J211" s="269">
        <f t="shared" si="34"/>
        <v>0</v>
      </c>
      <c r="L211" s="254"/>
      <c r="M211" s="254"/>
    </row>
    <row r="212" spans="1:13" hidden="1" x14ac:dyDescent="0.35">
      <c r="A212" s="331"/>
      <c r="B212" s="286"/>
      <c r="C212" s="326"/>
      <c r="D212" s="273"/>
      <c r="E212" s="276"/>
      <c r="F212" s="273"/>
      <c r="G212" s="268"/>
      <c r="H212" s="269"/>
      <c r="I212" s="269">
        <f t="shared" si="33"/>
        <v>0</v>
      </c>
      <c r="J212" s="269">
        <f t="shared" si="34"/>
        <v>0</v>
      </c>
      <c r="L212" s="254"/>
      <c r="M212" s="254"/>
    </row>
    <row r="213" spans="1:13" hidden="1" x14ac:dyDescent="0.35">
      <c r="A213" s="331"/>
      <c r="B213" s="286"/>
      <c r="C213" s="326"/>
      <c r="D213" s="273"/>
      <c r="E213" s="276"/>
      <c r="F213" s="273"/>
      <c r="G213" s="268"/>
      <c r="H213" s="269"/>
      <c r="I213" s="269">
        <f>F207-H213</f>
        <v>0</v>
      </c>
      <c r="J213" s="269">
        <f>F207-G213</f>
        <v>0</v>
      </c>
      <c r="L213" s="254"/>
      <c r="M213" s="254"/>
    </row>
    <row r="214" spans="1:13" hidden="1" x14ac:dyDescent="0.35">
      <c r="A214" s="331"/>
      <c r="B214" s="286"/>
      <c r="C214" s="326"/>
      <c r="D214" s="273"/>
      <c r="E214" s="276"/>
      <c r="F214" s="273"/>
      <c r="G214" s="268"/>
      <c r="H214" s="269"/>
      <c r="I214" s="269"/>
      <c r="J214" s="269"/>
      <c r="L214" s="254"/>
      <c r="M214" s="254"/>
    </row>
    <row r="215" spans="1:13" ht="21" hidden="1" customHeight="1" x14ac:dyDescent="0.35">
      <c r="A215" s="346"/>
      <c r="B215" s="336" t="s">
        <v>295</v>
      </c>
      <c r="C215" s="59" t="s">
        <v>305</v>
      </c>
      <c r="D215" s="337">
        <f>D161+D157+D153+D149</f>
        <v>0</v>
      </c>
      <c r="E215" s="292" t="s">
        <v>305</v>
      </c>
      <c r="F215" s="337">
        <f>F149+F153+F157+F161</f>
        <v>0</v>
      </c>
      <c r="G215" s="293" t="s">
        <v>536</v>
      </c>
      <c r="H215" s="294">
        <f t="shared" ref="H215" si="35">SUM(H148:H214)</f>
        <v>0</v>
      </c>
      <c r="I215" s="294">
        <f t="shared" ref="I215" si="36">SUM(I148:I214)</f>
        <v>0</v>
      </c>
      <c r="J215" s="294">
        <f>SUM(J148:J214)</f>
        <v>0</v>
      </c>
      <c r="L215" s="254">
        <f t="shared" ref="L215:M215" si="37">SUM(L148:L214)</f>
        <v>0</v>
      </c>
      <c r="M215" s="254">
        <f t="shared" si="37"/>
        <v>0</v>
      </c>
    </row>
    <row r="216" spans="1:13" x14ac:dyDescent="0.35">
      <c r="G216" s="296" t="s">
        <v>457</v>
      </c>
      <c r="H216" s="297">
        <f>H79+H147+H215</f>
        <v>0</v>
      </c>
      <c r="I216" s="297">
        <f>I79+I147+I215</f>
        <v>0</v>
      </c>
      <c r="J216" s="297">
        <f>J79+J147+J215</f>
        <v>0</v>
      </c>
      <c r="L216" s="254">
        <f>L79+L147+L215</f>
        <v>0</v>
      </c>
      <c r="M216" s="254">
        <f>M79+M147+M215</f>
        <v>0</v>
      </c>
    </row>
    <row r="217" spans="1:13" x14ac:dyDescent="0.35">
      <c r="G217" s="347"/>
      <c r="H217" s="263"/>
      <c r="I217" s="263"/>
      <c r="J217" s="263"/>
    </row>
    <row r="218" spans="1:13" s="251" customFormat="1" x14ac:dyDescent="0.35">
      <c r="A218" s="249"/>
      <c r="B218" s="249"/>
      <c r="C218" s="249"/>
      <c r="D218" s="249"/>
      <c r="E218" s="249"/>
      <c r="F218" s="249"/>
      <c r="G218" s="347"/>
      <c r="H218" s="263"/>
      <c r="I218" s="263"/>
      <c r="J218" s="263"/>
    </row>
    <row r="219" spans="1:13" s="35" customFormat="1" ht="23.25" customHeight="1" x14ac:dyDescent="0.3">
      <c r="A219" s="34" t="s">
        <v>671</v>
      </c>
      <c r="D219" s="917"/>
      <c r="F219" s="917" t="s">
        <v>1143</v>
      </c>
      <c r="I219" s="98"/>
      <c r="J219" s="98"/>
    </row>
    <row r="220" spans="1:13" s="66" customFormat="1" ht="13.2" x14ac:dyDescent="0.3">
      <c r="D220" s="67" t="s">
        <v>131</v>
      </c>
      <c r="F220" s="67" t="s">
        <v>132</v>
      </c>
      <c r="I220" s="68"/>
      <c r="J220" s="68"/>
    </row>
    <row r="221" spans="1:13" s="63" customFormat="1" ht="15.6" x14ac:dyDescent="0.3">
      <c r="I221" s="69"/>
      <c r="J221" s="69"/>
    </row>
    <row r="222" spans="1:13" s="35" customFormat="1" ht="23.25" customHeight="1" x14ac:dyDescent="0.3">
      <c r="A222" s="34" t="s">
        <v>133</v>
      </c>
      <c r="D222" s="917"/>
      <c r="F222" s="917" t="s">
        <v>1144</v>
      </c>
      <c r="I222" s="98"/>
      <c r="J222" s="98"/>
    </row>
    <row r="223" spans="1:13" s="66" customFormat="1" ht="13.2" x14ac:dyDescent="0.3">
      <c r="D223" s="67" t="s">
        <v>131</v>
      </c>
      <c r="F223" s="67" t="s">
        <v>132</v>
      </c>
      <c r="I223" s="68"/>
      <c r="J223" s="68"/>
    </row>
    <row r="224" spans="1:13" s="251" customFormat="1" x14ac:dyDescent="0.35">
      <c r="A224" s="1"/>
      <c r="B224" s="1"/>
      <c r="C224" s="1"/>
      <c r="D224" s="1"/>
      <c r="E224" s="1"/>
      <c r="F224" s="1"/>
      <c r="G224" s="348"/>
      <c r="H224" s="263"/>
      <c r="I224" s="263"/>
      <c r="J224" s="263"/>
    </row>
    <row r="225" spans="1:10" s="251" customFormat="1" x14ac:dyDescent="0.35">
      <c r="A225" s="249"/>
      <c r="B225" s="298" t="s">
        <v>1181</v>
      </c>
      <c r="C225" s="249"/>
      <c r="D225" s="249"/>
      <c r="E225" s="249"/>
      <c r="F225" s="249"/>
      <c r="G225" s="349"/>
      <c r="H225" s="263"/>
      <c r="I225" s="263"/>
      <c r="J225" s="263"/>
    </row>
    <row r="226" spans="1:10" s="251" customFormat="1" x14ac:dyDescent="0.35">
      <c r="A226" s="249"/>
      <c r="B226" s="298" t="s">
        <v>1182</v>
      </c>
      <c r="C226" s="249"/>
      <c r="D226" s="249"/>
      <c r="E226" s="249"/>
      <c r="F226" s="249"/>
      <c r="G226" s="347"/>
      <c r="H226" s="263"/>
      <c r="I226" s="263"/>
      <c r="J226" s="263"/>
    </row>
    <row r="227" spans="1:10" s="251" customFormat="1" x14ac:dyDescent="0.35">
      <c r="A227" s="249"/>
      <c r="B227" s="249"/>
      <c r="C227" s="249"/>
      <c r="D227" s="249"/>
      <c r="E227" s="249"/>
      <c r="F227" s="249"/>
      <c r="G227" s="347"/>
      <c r="H227" s="263"/>
      <c r="I227" s="263"/>
      <c r="J227" s="263"/>
    </row>
    <row r="228" spans="1:10" s="251" customFormat="1" x14ac:dyDescent="0.35">
      <c r="A228" s="249"/>
      <c r="B228" s="249"/>
      <c r="C228" s="249"/>
      <c r="D228" s="249"/>
      <c r="E228" s="249"/>
      <c r="F228" s="249"/>
      <c r="G228" s="349"/>
      <c r="H228" s="263"/>
      <c r="I228" s="263"/>
      <c r="J228" s="263"/>
    </row>
    <row r="229" spans="1:10" s="251" customFormat="1" x14ac:dyDescent="0.35">
      <c r="A229" s="249"/>
      <c r="B229" s="249"/>
      <c r="C229" s="249"/>
      <c r="D229" s="249"/>
      <c r="E229" s="249"/>
      <c r="F229" s="249"/>
      <c r="G229" s="347"/>
      <c r="H229" s="263"/>
      <c r="I229" s="263"/>
      <c r="J229" s="263"/>
    </row>
    <row r="230" spans="1:10" s="251" customFormat="1" x14ac:dyDescent="0.35">
      <c r="A230" s="249"/>
      <c r="B230" s="249"/>
      <c r="C230" s="249"/>
      <c r="D230" s="249"/>
      <c r="E230" s="249"/>
      <c r="F230" s="249"/>
      <c r="G230" s="349"/>
      <c r="H230" s="263"/>
      <c r="I230" s="263"/>
      <c r="J230" s="263"/>
    </row>
    <row r="231" spans="1:10" s="251" customFormat="1" x14ac:dyDescent="0.35">
      <c r="A231" s="249"/>
      <c r="B231" s="249"/>
      <c r="C231" s="249"/>
      <c r="D231" s="249"/>
      <c r="E231" s="249"/>
      <c r="F231" s="249"/>
      <c r="G231" s="349"/>
      <c r="H231" s="263"/>
      <c r="I231" s="263"/>
      <c r="J231" s="263"/>
    </row>
    <row r="232" spans="1:10" s="251" customFormat="1" x14ac:dyDescent="0.35">
      <c r="A232" s="249"/>
      <c r="B232" s="249"/>
      <c r="C232" s="249"/>
      <c r="D232" s="249"/>
      <c r="E232" s="249"/>
      <c r="F232" s="249"/>
      <c r="G232" s="347"/>
      <c r="H232" s="263"/>
      <c r="I232" s="263"/>
      <c r="J232" s="263"/>
    </row>
    <row r="233" spans="1:10" s="251" customFormat="1" x14ac:dyDescent="0.35">
      <c r="A233" s="249"/>
      <c r="B233" s="249"/>
      <c r="C233" s="249"/>
      <c r="D233" s="249"/>
      <c r="E233" s="249"/>
      <c r="F233" s="249"/>
      <c r="G233" s="347"/>
      <c r="H233" s="263"/>
      <c r="I233" s="263"/>
      <c r="J233" s="263"/>
    </row>
    <row r="234" spans="1:10" s="251" customFormat="1" x14ac:dyDescent="0.35">
      <c r="A234" s="249"/>
      <c r="B234" s="249"/>
      <c r="C234" s="249"/>
      <c r="D234" s="249"/>
      <c r="E234" s="249"/>
      <c r="F234" s="249"/>
      <c r="G234" s="347"/>
      <c r="H234" s="263"/>
      <c r="I234" s="263"/>
      <c r="J234" s="263"/>
    </row>
    <row r="235" spans="1:10" s="251" customFormat="1" x14ac:dyDescent="0.35">
      <c r="A235" s="249"/>
      <c r="B235" s="249"/>
      <c r="C235" s="249"/>
      <c r="D235" s="249"/>
      <c r="E235" s="249"/>
      <c r="F235" s="249"/>
      <c r="G235" s="347"/>
      <c r="H235" s="263"/>
      <c r="I235" s="263"/>
      <c r="J235" s="263"/>
    </row>
    <row r="236" spans="1:10" s="251" customFormat="1" x14ac:dyDescent="0.35">
      <c r="A236" s="249"/>
      <c r="B236" s="249"/>
      <c r="C236" s="249"/>
      <c r="D236" s="249"/>
      <c r="E236" s="249"/>
      <c r="F236" s="249"/>
      <c r="G236" s="347"/>
      <c r="H236" s="263"/>
      <c r="I236" s="263"/>
      <c r="J236" s="263"/>
    </row>
    <row r="237" spans="1:10" s="251" customFormat="1" x14ac:dyDescent="0.35">
      <c r="A237" s="249"/>
      <c r="B237" s="249"/>
      <c r="C237" s="249"/>
      <c r="D237" s="249"/>
      <c r="E237" s="249"/>
      <c r="F237" s="249"/>
      <c r="G237" s="347"/>
      <c r="H237" s="263"/>
      <c r="I237" s="263"/>
      <c r="J237" s="263"/>
    </row>
    <row r="238" spans="1:10" s="251" customFormat="1" x14ac:dyDescent="0.35">
      <c r="A238" s="249"/>
      <c r="B238" s="249"/>
      <c r="C238" s="249"/>
      <c r="D238" s="249"/>
      <c r="E238" s="249"/>
      <c r="F238" s="249"/>
      <c r="G238" s="347"/>
      <c r="H238" s="263"/>
      <c r="I238" s="263"/>
      <c r="J238" s="263"/>
    </row>
    <row r="239" spans="1:10" s="251" customFormat="1" x14ac:dyDescent="0.35">
      <c r="A239" s="249"/>
      <c r="B239" s="249"/>
      <c r="C239" s="249"/>
      <c r="D239" s="249"/>
      <c r="E239" s="249"/>
      <c r="F239" s="249"/>
      <c r="G239" s="347"/>
      <c r="H239" s="263"/>
      <c r="I239" s="263"/>
      <c r="J239" s="263"/>
    </row>
    <row r="240" spans="1:10" s="251" customFormat="1" x14ac:dyDescent="0.35">
      <c r="A240" s="249"/>
      <c r="B240" s="249"/>
      <c r="C240" s="249"/>
      <c r="D240" s="249"/>
      <c r="E240" s="249"/>
      <c r="F240" s="249"/>
      <c r="G240" s="347"/>
      <c r="H240" s="263"/>
      <c r="I240" s="263"/>
      <c r="J240" s="263"/>
    </row>
    <row r="241" spans="1:10" s="251" customFormat="1" x14ac:dyDescent="0.35">
      <c r="A241" s="249"/>
      <c r="B241" s="249"/>
      <c r="C241" s="249"/>
      <c r="D241" s="249"/>
      <c r="E241" s="249"/>
      <c r="F241" s="249"/>
      <c r="G241" s="347"/>
      <c r="H241" s="263"/>
      <c r="I241" s="263"/>
      <c r="J241" s="263"/>
    </row>
    <row r="242" spans="1:10" s="251" customFormat="1" x14ac:dyDescent="0.35">
      <c r="A242" s="249"/>
      <c r="B242" s="249"/>
      <c r="C242" s="249"/>
      <c r="D242" s="249"/>
      <c r="E242" s="249"/>
      <c r="F242" s="249"/>
      <c r="G242" s="347"/>
      <c r="H242" s="263"/>
      <c r="I242" s="263"/>
      <c r="J242" s="263"/>
    </row>
    <row r="243" spans="1:10" s="251" customFormat="1" x14ac:dyDescent="0.35">
      <c r="A243" s="249"/>
      <c r="B243" s="249"/>
      <c r="C243" s="249"/>
      <c r="D243" s="249"/>
      <c r="E243" s="249"/>
      <c r="F243" s="249"/>
      <c r="G243" s="347"/>
      <c r="H243" s="263"/>
      <c r="I243" s="263"/>
      <c r="J243" s="263"/>
    </row>
    <row r="244" spans="1:10" s="251" customFormat="1" x14ac:dyDescent="0.35">
      <c r="A244" s="249"/>
      <c r="B244" s="249"/>
      <c r="C244" s="249"/>
      <c r="D244" s="249"/>
      <c r="E244" s="249"/>
      <c r="F244" s="249"/>
      <c r="G244" s="347"/>
      <c r="H244" s="263"/>
      <c r="I244" s="263"/>
      <c r="J244" s="263"/>
    </row>
    <row r="245" spans="1:10" s="251" customFormat="1" x14ac:dyDescent="0.35">
      <c r="A245" s="249"/>
      <c r="B245" s="249"/>
      <c r="C245" s="249"/>
      <c r="D245" s="249"/>
      <c r="E245" s="249"/>
      <c r="F245" s="249"/>
      <c r="G245" s="347"/>
      <c r="H245" s="263"/>
      <c r="I245" s="263"/>
      <c r="J245" s="263"/>
    </row>
    <row r="246" spans="1:10" s="251" customFormat="1" x14ac:dyDescent="0.35">
      <c r="A246" s="249"/>
      <c r="B246" s="249"/>
      <c r="C246" s="249"/>
      <c r="D246" s="249"/>
      <c r="E246" s="249"/>
      <c r="F246" s="249"/>
      <c r="G246" s="347"/>
      <c r="H246" s="263"/>
      <c r="I246" s="263"/>
      <c r="J246" s="263"/>
    </row>
    <row r="247" spans="1:10" s="251" customFormat="1" x14ac:dyDescent="0.35">
      <c r="A247" s="249"/>
      <c r="B247" s="249"/>
      <c r="C247" s="249"/>
      <c r="D247" s="249"/>
      <c r="E247" s="249"/>
      <c r="F247" s="249"/>
      <c r="G247" s="347"/>
      <c r="H247" s="263"/>
      <c r="I247" s="263"/>
      <c r="J247" s="263"/>
    </row>
    <row r="248" spans="1:10" s="251" customFormat="1" x14ac:dyDescent="0.35">
      <c r="A248" s="249"/>
      <c r="B248" s="249"/>
      <c r="C248" s="249"/>
      <c r="D248" s="249"/>
      <c r="E248" s="249"/>
      <c r="F248" s="249"/>
      <c r="G248" s="347"/>
      <c r="H248" s="263"/>
      <c r="I248" s="263"/>
      <c r="J248" s="263"/>
    </row>
    <row r="249" spans="1:10" s="251" customFormat="1" x14ac:dyDescent="0.35">
      <c r="A249" s="249"/>
      <c r="B249" s="249"/>
      <c r="C249" s="249"/>
      <c r="D249" s="249"/>
      <c r="E249" s="249"/>
      <c r="F249" s="249"/>
      <c r="G249" s="347"/>
      <c r="H249" s="263"/>
      <c r="I249" s="263"/>
      <c r="J249" s="263"/>
    </row>
    <row r="250" spans="1:10" s="251" customFormat="1" x14ac:dyDescent="0.35">
      <c r="A250" s="249"/>
      <c r="B250" s="249"/>
      <c r="C250" s="249"/>
      <c r="D250" s="249"/>
      <c r="E250" s="249"/>
      <c r="F250" s="249"/>
      <c r="G250" s="347"/>
      <c r="H250" s="263"/>
      <c r="I250" s="263"/>
      <c r="J250" s="263"/>
    </row>
    <row r="251" spans="1:10" s="251" customFormat="1" x14ac:dyDescent="0.35">
      <c r="A251" s="249"/>
      <c r="B251" s="249"/>
      <c r="C251" s="249"/>
      <c r="D251" s="249"/>
      <c r="E251" s="249"/>
      <c r="F251" s="249"/>
      <c r="G251" s="347"/>
      <c r="H251" s="263"/>
      <c r="I251" s="263"/>
      <c r="J251" s="263"/>
    </row>
    <row r="252" spans="1:10" s="251" customFormat="1" x14ac:dyDescent="0.35">
      <c r="A252" s="249"/>
      <c r="B252" s="249"/>
      <c r="C252" s="249"/>
      <c r="D252" s="249"/>
      <c r="E252" s="249"/>
      <c r="F252" s="249"/>
      <c r="G252" s="347"/>
      <c r="H252" s="263"/>
      <c r="I252" s="263"/>
      <c r="J252" s="263"/>
    </row>
    <row r="253" spans="1:10" s="251" customFormat="1" x14ac:dyDescent="0.35">
      <c r="A253" s="249"/>
      <c r="B253" s="249"/>
      <c r="C253" s="249"/>
      <c r="D253" s="249"/>
      <c r="E253" s="249"/>
      <c r="F253" s="249"/>
      <c r="G253" s="347"/>
      <c r="H253" s="263"/>
      <c r="I253" s="263"/>
      <c r="J253" s="263"/>
    </row>
    <row r="254" spans="1:10" s="251" customFormat="1" x14ac:dyDescent="0.35">
      <c r="A254" s="249"/>
      <c r="B254" s="249"/>
      <c r="C254" s="249"/>
      <c r="D254" s="249"/>
      <c r="E254" s="249"/>
      <c r="F254" s="249"/>
      <c r="G254" s="347"/>
      <c r="H254" s="263"/>
      <c r="I254" s="263"/>
      <c r="J254" s="263"/>
    </row>
    <row r="255" spans="1:10" s="251" customFormat="1" x14ac:dyDescent="0.35">
      <c r="A255" s="249"/>
      <c r="B255" s="249"/>
      <c r="C255" s="249"/>
      <c r="D255" s="249"/>
      <c r="E255" s="249"/>
      <c r="F255" s="249"/>
      <c r="G255" s="347"/>
      <c r="H255" s="263"/>
      <c r="I255" s="263"/>
      <c r="J255" s="263"/>
    </row>
    <row r="256" spans="1:10" s="251" customFormat="1" x14ac:dyDescent="0.35">
      <c r="A256" s="249"/>
      <c r="B256" s="249"/>
      <c r="C256" s="249"/>
      <c r="D256" s="249"/>
      <c r="E256" s="249"/>
      <c r="F256" s="249"/>
      <c r="G256" s="347"/>
      <c r="H256" s="263"/>
      <c r="I256" s="263"/>
      <c r="J256" s="263"/>
    </row>
    <row r="257" spans="1:10" s="251" customFormat="1" x14ac:dyDescent="0.35">
      <c r="A257" s="249"/>
      <c r="B257" s="249"/>
      <c r="C257" s="249"/>
      <c r="D257" s="249"/>
      <c r="E257" s="249"/>
      <c r="F257" s="249"/>
      <c r="G257" s="347"/>
      <c r="H257" s="263"/>
      <c r="I257" s="263"/>
      <c r="J257" s="263"/>
    </row>
    <row r="258" spans="1:10" s="251" customFormat="1" x14ac:dyDescent="0.35">
      <c r="A258" s="249"/>
      <c r="B258" s="249"/>
      <c r="C258" s="249"/>
      <c r="D258" s="249"/>
      <c r="E258" s="249"/>
      <c r="F258" s="249"/>
      <c r="G258" s="347"/>
      <c r="H258" s="263"/>
      <c r="I258" s="263"/>
      <c r="J258" s="263"/>
    </row>
    <row r="259" spans="1:10" s="251" customFormat="1" x14ac:dyDescent="0.35">
      <c r="A259" s="249"/>
      <c r="B259" s="249"/>
      <c r="C259" s="249"/>
      <c r="D259" s="249"/>
      <c r="E259" s="249"/>
      <c r="F259" s="249"/>
      <c r="G259" s="347"/>
      <c r="H259" s="263"/>
      <c r="I259" s="263"/>
      <c r="J259" s="263"/>
    </row>
    <row r="260" spans="1:10" s="251" customFormat="1" x14ac:dyDescent="0.35">
      <c r="A260" s="249"/>
      <c r="B260" s="249"/>
      <c r="C260" s="249"/>
      <c r="D260" s="249"/>
      <c r="E260" s="249"/>
      <c r="F260" s="249"/>
      <c r="G260" s="347"/>
      <c r="H260" s="263"/>
      <c r="I260" s="263"/>
      <c r="J260" s="263"/>
    </row>
    <row r="261" spans="1:10" s="251" customFormat="1" x14ac:dyDescent="0.35">
      <c r="A261" s="249"/>
      <c r="B261" s="249"/>
      <c r="C261" s="249"/>
      <c r="D261" s="249"/>
      <c r="E261" s="249"/>
      <c r="F261" s="249"/>
      <c r="G261" s="347"/>
      <c r="H261" s="263"/>
      <c r="I261" s="263"/>
      <c r="J261" s="263"/>
    </row>
    <row r="262" spans="1:10" s="251" customFormat="1" x14ac:dyDescent="0.35">
      <c r="A262" s="249"/>
      <c r="B262" s="249"/>
      <c r="C262" s="249"/>
      <c r="D262" s="249"/>
      <c r="E262" s="249"/>
      <c r="F262" s="249"/>
      <c r="G262" s="347"/>
      <c r="H262" s="263"/>
      <c r="I262" s="263"/>
      <c r="J262" s="263"/>
    </row>
    <row r="263" spans="1:10" s="251" customFormat="1" x14ac:dyDescent="0.35">
      <c r="A263" s="249"/>
      <c r="B263" s="249"/>
      <c r="C263" s="249"/>
      <c r="D263" s="249"/>
      <c r="E263" s="249"/>
      <c r="F263" s="249"/>
      <c r="G263" s="347"/>
      <c r="H263" s="263"/>
      <c r="I263" s="263"/>
      <c r="J263" s="263"/>
    </row>
    <row r="264" spans="1:10" s="251" customFormat="1" x14ac:dyDescent="0.35">
      <c r="A264" s="249"/>
      <c r="B264" s="249"/>
      <c r="C264" s="249"/>
      <c r="D264" s="249"/>
      <c r="E264" s="249"/>
      <c r="F264" s="249"/>
      <c r="G264" s="347"/>
      <c r="H264" s="263"/>
      <c r="I264" s="263"/>
      <c r="J264" s="263"/>
    </row>
    <row r="265" spans="1:10" s="251" customFormat="1" x14ac:dyDescent="0.35">
      <c r="A265" s="249"/>
      <c r="B265" s="249"/>
      <c r="C265" s="249"/>
      <c r="D265" s="249"/>
      <c r="E265" s="249"/>
      <c r="F265" s="249"/>
      <c r="G265" s="347"/>
      <c r="H265" s="263"/>
      <c r="I265" s="263"/>
      <c r="J265" s="263"/>
    </row>
    <row r="266" spans="1:10" s="251" customFormat="1" x14ac:dyDescent="0.35">
      <c r="A266" s="249"/>
      <c r="B266" s="249"/>
      <c r="C266" s="249"/>
      <c r="D266" s="249"/>
      <c r="E266" s="249"/>
      <c r="F266" s="249"/>
      <c r="G266" s="347"/>
      <c r="H266" s="263"/>
      <c r="I266" s="263"/>
      <c r="J266" s="263"/>
    </row>
    <row r="267" spans="1:10" s="251" customFormat="1" x14ac:dyDescent="0.35">
      <c r="A267" s="249"/>
      <c r="B267" s="249"/>
      <c r="C267" s="249"/>
      <c r="D267" s="249"/>
      <c r="E267" s="249"/>
      <c r="F267" s="249"/>
      <c r="G267" s="347"/>
      <c r="H267" s="263"/>
      <c r="I267" s="263"/>
      <c r="J267" s="263"/>
    </row>
    <row r="268" spans="1:10" s="251" customFormat="1" x14ac:dyDescent="0.35">
      <c r="A268" s="249"/>
      <c r="B268" s="249"/>
      <c r="C268" s="249"/>
      <c r="D268" s="249"/>
      <c r="E268" s="249"/>
      <c r="F268" s="249"/>
      <c r="G268" s="347"/>
      <c r="H268" s="263"/>
      <c r="I268" s="263"/>
      <c r="J268" s="263"/>
    </row>
    <row r="269" spans="1:10" s="251" customFormat="1" x14ac:dyDescent="0.35">
      <c r="A269" s="249"/>
      <c r="B269" s="249"/>
      <c r="C269" s="249"/>
      <c r="D269" s="249"/>
      <c r="E269" s="249"/>
      <c r="F269" s="249"/>
      <c r="G269" s="347"/>
      <c r="H269" s="263"/>
      <c r="I269" s="263"/>
      <c r="J269" s="263"/>
    </row>
    <row r="270" spans="1:10" s="251" customFormat="1" x14ac:dyDescent="0.35">
      <c r="A270" s="249"/>
      <c r="B270" s="249"/>
      <c r="C270" s="249"/>
      <c r="D270" s="249"/>
      <c r="E270" s="249"/>
      <c r="F270" s="249"/>
      <c r="G270" s="347"/>
      <c r="H270" s="263"/>
      <c r="I270" s="263"/>
      <c r="J270" s="263"/>
    </row>
    <row r="271" spans="1:10" s="251" customFormat="1" x14ac:dyDescent="0.35">
      <c r="A271" s="249"/>
      <c r="B271" s="249"/>
      <c r="C271" s="249"/>
      <c r="D271" s="249"/>
      <c r="E271" s="249"/>
      <c r="F271" s="249"/>
      <c r="G271" s="347"/>
      <c r="H271" s="263"/>
      <c r="I271" s="263"/>
      <c r="J271" s="263"/>
    </row>
    <row r="272" spans="1:10" s="251" customFormat="1" x14ac:dyDescent="0.35">
      <c r="A272" s="249"/>
      <c r="B272" s="249"/>
      <c r="C272" s="249"/>
      <c r="D272" s="249"/>
      <c r="E272" s="249"/>
      <c r="F272" s="249"/>
      <c r="G272" s="347"/>
      <c r="H272" s="263"/>
      <c r="I272" s="263"/>
      <c r="J272" s="263"/>
    </row>
    <row r="273" spans="1:10" s="251" customFormat="1" x14ac:dyDescent="0.35">
      <c r="A273" s="249"/>
      <c r="B273" s="249"/>
      <c r="C273" s="249"/>
      <c r="D273" s="249"/>
      <c r="E273" s="249"/>
      <c r="F273" s="249"/>
      <c r="G273" s="347"/>
      <c r="H273" s="263"/>
      <c r="I273" s="263"/>
      <c r="J273" s="263"/>
    </row>
    <row r="274" spans="1:10" s="251" customFormat="1" x14ac:dyDescent="0.35">
      <c r="A274" s="249"/>
      <c r="B274" s="249"/>
      <c r="C274" s="249"/>
      <c r="D274" s="249"/>
      <c r="E274" s="249"/>
      <c r="F274" s="249"/>
      <c r="G274" s="347"/>
      <c r="H274" s="263"/>
      <c r="I274" s="263"/>
      <c r="J274" s="263"/>
    </row>
    <row r="275" spans="1:10" s="251" customFormat="1" x14ac:dyDescent="0.35">
      <c r="A275" s="249"/>
      <c r="B275" s="249"/>
      <c r="C275" s="249"/>
      <c r="D275" s="249"/>
      <c r="E275" s="249"/>
      <c r="F275" s="249"/>
      <c r="G275" s="347"/>
      <c r="H275" s="263"/>
      <c r="I275" s="263"/>
      <c r="J275" s="263"/>
    </row>
    <row r="276" spans="1:10" s="251" customFormat="1" x14ac:dyDescent="0.35">
      <c r="A276" s="249"/>
      <c r="B276" s="249"/>
      <c r="C276" s="249"/>
      <c r="D276" s="249"/>
      <c r="E276" s="249"/>
      <c r="F276" s="249"/>
      <c r="G276" s="347"/>
      <c r="H276" s="263"/>
      <c r="I276" s="263"/>
      <c r="J276" s="263"/>
    </row>
    <row r="277" spans="1:10" s="251" customFormat="1" x14ac:dyDescent="0.35">
      <c r="A277" s="249"/>
      <c r="B277" s="249"/>
      <c r="C277" s="249"/>
      <c r="D277" s="249"/>
      <c r="E277" s="249"/>
      <c r="F277" s="249"/>
      <c r="G277" s="347"/>
      <c r="H277" s="263"/>
      <c r="I277" s="263"/>
      <c r="J277" s="263"/>
    </row>
    <row r="278" spans="1:10" s="251" customFormat="1" x14ac:dyDescent="0.35">
      <c r="A278" s="249"/>
      <c r="B278" s="249"/>
      <c r="C278" s="249"/>
      <c r="D278" s="249"/>
      <c r="E278" s="249"/>
      <c r="F278" s="249"/>
      <c r="G278" s="347"/>
      <c r="H278" s="263"/>
      <c r="I278" s="263"/>
      <c r="J278" s="263"/>
    </row>
    <row r="279" spans="1:10" s="251" customFormat="1" x14ac:dyDescent="0.35">
      <c r="A279" s="249"/>
      <c r="B279" s="249"/>
      <c r="C279" s="249"/>
      <c r="D279" s="249"/>
      <c r="E279" s="249"/>
      <c r="F279" s="249"/>
      <c r="G279" s="350"/>
      <c r="H279" s="351"/>
      <c r="I279" s="351"/>
      <c r="J279" s="351"/>
    </row>
    <row r="280" spans="1:10" s="251" customFormat="1" x14ac:dyDescent="0.35">
      <c r="A280" s="249"/>
      <c r="B280" s="249"/>
      <c r="C280" s="249"/>
      <c r="D280" s="249"/>
      <c r="E280" s="249"/>
      <c r="F280" s="249"/>
      <c r="G280" s="352"/>
      <c r="H280" s="353"/>
      <c r="I280" s="353"/>
      <c r="J280" s="353"/>
    </row>
    <row r="281" spans="1:10" s="251" customFormat="1" x14ac:dyDescent="0.35">
      <c r="A281" s="249"/>
      <c r="B281" s="249"/>
      <c r="C281" s="249"/>
      <c r="D281" s="249"/>
      <c r="E281" s="249"/>
      <c r="F281" s="249"/>
      <c r="G281" s="354"/>
      <c r="H281" s="354"/>
      <c r="I281" s="355"/>
      <c r="J281" s="355"/>
    </row>
    <row r="282" spans="1:10" s="251" customFormat="1" x14ac:dyDescent="0.35">
      <c r="A282" s="249"/>
      <c r="B282" s="249"/>
      <c r="C282" s="249"/>
      <c r="D282" s="249"/>
      <c r="E282" s="249"/>
      <c r="F282" s="249"/>
      <c r="G282" s="354"/>
      <c r="H282" s="354"/>
      <c r="I282" s="355"/>
      <c r="J282" s="355"/>
    </row>
    <row r="283" spans="1:10" s="251" customFormat="1" x14ac:dyDescent="0.35">
      <c r="A283" s="249"/>
      <c r="B283" s="249"/>
      <c r="C283" s="249"/>
      <c r="D283" s="249"/>
      <c r="E283" s="249"/>
      <c r="F283" s="249"/>
      <c r="G283" s="64"/>
      <c r="H283" s="64"/>
      <c r="I283" s="98"/>
      <c r="J283" s="98"/>
    </row>
    <row r="284" spans="1:10" s="251" customFormat="1" x14ac:dyDescent="0.35">
      <c r="A284" s="249"/>
      <c r="B284" s="249"/>
      <c r="C284" s="249"/>
      <c r="D284" s="249"/>
      <c r="E284" s="249"/>
      <c r="F284" s="249"/>
      <c r="G284" s="356"/>
      <c r="H284" s="356"/>
      <c r="I284" s="68"/>
      <c r="J284" s="68"/>
    </row>
    <row r="285" spans="1:10" s="251" customFormat="1" x14ac:dyDescent="0.35">
      <c r="A285" s="249"/>
      <c r="B285" s="249"/>
      <c r="C285" s="249"/>
      <c r="D285" s="249"/>
      <c r="E285" s="249"/>
      <c r="F285" s="249"/>
      <c r="G285" s="69"/>
      <c r="H285" s="69"/>
      <c r="I285" s="69"/>
      <c r="J285" s="69"/>
    </row>
    <row r="286" spans="1:10" s="251" customFormat="1" x14ac:dyDescent="0.35">
      <c r="A286" s="249"/>
      <c r="B286" s="249"/>
      <c r="C286" s="249"/>
      <c r="D286" s="249"/>
      <c r="E286" s="249"/>
      <c r="F286" s="249"/>
      <c r="G286" s="64"/>
      <c r="H286" s="64"/>
      <c r="I286" s="98"/>
      <c r="J286" s="98"/>
    </row>
    <row r="287" spans="1:10" s="251" customFormat="1" x14ac:dyDescent="0.35">
      <c r="A287" s="249"/>
      <c r="B287" s="249"/>
      <c r="C287" s="249"/>
      <c r="D287" s="249"/>
      <c r="E287" s="249"/>
      <c r="F287" s="249"/>
      <c r="G287" s="356"/>
      <c r="H287" s="356"/>
      <c r="I287" s="68"/>
      <c r="J287" s="68"/>
    </row>
    <row r="288" spans="1:10" s="251" customFormat="1" x14ac:dyDescent="0.35">
      <c r="A288" s="249"/>
      <c r="B288" s="249"/>
      <c r="C288" s="249"/>
      <c r="D288" s="249"/>
      <c r="E288" s="249"/>
      <c r="F288" s="249"/>
      <c r="G288" s="354"/>
      <c r="H288" s="354"/>
      <c r="I288" s="355"/>
      <c r="J288" s="355"/>
    </row>
    <row r="289" spans="1:10" s="251" customFormat="1" x14ac:dyDescent="0.35">
      <c r="A289" s="249"/>
      <c r="B289" s="249"/>
      <c r="C289" s="249"/>
      <c r="D289" s="249"/>
      <c r="E289" s="249"/>
      <c r="F289" s="249"/>
      <c r="G289" s="354"/>
      <c r="H289" s="354"/>
      <c r="I289" s="355"/>
      <c r="J289" s="355"/>
    </row>
    <row r="290" spans="1:10" s="251" customFormat="1" x14ac:dyDescent="0.35">
      <c r="A290" s="249"/>
      <c r="B290" s="249"/>
      <c r="C290" s="249"/>
      <c r="D290" s="249"/>
      <c r="E290" s="249"/>
      <c r="F290" s="249"/>
      <c r="G290" s="354"/>
      <c r="H290" s="354"/>
      <c r="I290" s="355"/>
      <c r="J290" s="355"/>
    </row>
    <row r="291" spans="1:10" s="251" customFormat="1" x14ac:dyDescent="0.35">
      <c r="A291" s="249"/>
      <c r="B291" s="249"/>
      <c r="C291" s="249"/>
      <c r="D291" s="249"/>
      <c r="E291" s="249"/>
      <c r="F291" s="249"/>
      <c r="G291" s="354"/>
      <c r="H291" s="354"/>
      <c r="I291" s="355"/>
      <c r="J291" s="355"/>
    </row>
    <row r="292" spans="1:10" s="251" customFormat="1" x14ac:dyDescent="0.35">
      <c r="A292" s="249"/>
      <c r="B292" s="249"/>
      <c r="C292" s="249"/>
      <c r="D292" s="249"/>
      <c r="E292" s="249"/>
      <c r="F292" s="249"/>
      <c r="G292" s="354"/>
      <c r="H292" s="354"/>
      <c r="I292" s="355"/>
      <c r="J292" s="355"/>
    </row>
    <row r="293" spans="1:10" s="251" customFormat="1" x14ac:dyDescent="0.35">
      <c r="A293" s="249"/>
      <c r="B293" s="249"/>
      <c r="C293" s="249"/>
      <c r="D293" s="249"/>
      <c r="E293" s="249"/>
      <c r="F293" s="249"/>
      <c r="G293" s="354"/>
      <c r="H293" s="354"/>
      <c r="I293" s="355"/>
      <c r="J293" s="355"/>
    </row>
    <row r="294" spans="1:10" s="251" customFormat="1" x14ac:dyDescent="0.35">
      <c r="A294" s="249"/>
      <c r="B294" s="249"/>
      <c r="C294" s="249"/>
      <c r="D294" s="249"/>
      <c r="E294" s="249"/>
      <c r="F294" s="249"/>
      <c r="G294" s="354"/>
      <c r="H294" s="354"/>
      <c r="I294" s="355"/>
      <c r="J294" s="355"/>
    </row>
    <row r="295" spans="1:10" s="251" customFormat="1" x14ac:dyDescent="0.35">
      <c r="A295" s="249"/>
      <c r="B295" s="249"/>
      <c r="C295" s="249"/>
      <c r="D295" s="249"/>
      <c r="E295" s="249"/>
      <c r="F295" s="249"/>
      <c r="G295" s="354"/>
      <c r="H295" s="354"/>
      <c r="I295" s="355"/>
      <c r="J295" s="355"/>
    </row>
    <row r="296" spans="1:10" s="251" customFormat="1" x14ac:dyDescent="0.35">
      <c r="A296" s="249"/>
      <c r="B296" s="249"/>
      <c r="C296" s="249"/>
      <c r="D296" s="249"/>
      <c r="E296" s="249"/>
      <c r="F296" s="249"/>
      <c r="G296" s="354"/>
      <c r="H296" s="354"/>
      <c r="I296" s="355"/>
      <c r="J296" s="355"/>
    </row>
    <row r="297" spans="1:10" s="251" customFormat="1" x14ac:dyDescent="0.35">
      <c r="A297" s="249"/>
      <c r="B297" s="249"/>
      <c r="C297" s="249"/>
      <c r="D297" s="249"/>
      <c r="E297" s="249"/>
      <c r="F297" s="249"/>
      <c r="G297" s="354"/>
      <c r="H297" s="354"/>
      <c r="I297" s="355"/>
      <c r="J297" s="355"/>
    </row>
    <row r="298" spans="1:10" s="251" customFormat="1" x14ac:dyDescent="0.35">
      <c r="A298" s="249"/>
      <c r="B298" s="249"/>
      <c r="C298" s="249"/>
      <c r="D298" s="249"/>
      <c r="E298" s="249"/>
      <c r="F298" s="249"/>
      <c r="G298" s="354"/>
      <c r="H298" s="354"/>
      <c r="I298" s="355"/>
      <c r="J298" s="355"/>
    </row>
    <row r="299" spans="1:10" s="251" customFormat="1" x14ac:dyDescent="0.35">
      <c r="A299" s="249"/>
      <c r="B299" s="249"/>
      <c r="C299" s="249"/>
      <c r="D299" s="249"/>
      <c r="E299" s="249"/>
      <c r="F299" s="249"/>
      <c r="G299" s="354"/>
      <c r="H299" s="354"/>
      <c r="I299" s="355"/>
      <c r="J299" s="355"/>
    </row>
    <row r="300" spans="1:10" s="251" customFormat="1" x14ac:dyDescent="0.35">
      <c r="A300" s="249"/>
      <c r="B300" s="249"/>
      <c r="C300" s="249"/>
      <c r="D300" s="249"/>
      <c r="E300" s="249"/>
      <c r="F300" s="249"/>
      <c r="G300" s="354"/>
      <c r="H300" s="354"/>
      <c r="I300" s="355"/>
      <c r="J300" s="355"/>
    </row>
    <row r="301" spans="1:10" s="251" customFormat="1" x14ac:dyDescent="0.35">
      <c r="A301" s="249"/>
      <c r="B301" s="249"/>
      <c r="C301" s="249"/>
      <c r="D301" s="249"/>
      <c r="E301" s="249"/>
      <c r="F301" s="249"/>
      <c r="G301" s="354"/>
      <c r="H301" s="354"/>
      <c r="I301" s="355"/>
      <c r="J301" s="355"/>
    </row>
    <row r="302" spans="1:10" s="251" customFormat="1" x14ac:dyDescent="0.35">
      <c r="A302" s="249"/>
      <c r="B302" s="249"/>
      <c r="C302" s="249"/>
      <c r="D302" s="249"/>
      <c r="E302" s="249"/>
      <c r="F302" s="249"/>
      <c r="G302" s="354"/>
      <c r="H302" s="354"/>
      <c r="I302" s="355"/>
      <c r="J302" s="355"/>
    </row>
    <row r="303" spans="1:10" s="251" customFormat="1" x14ac:dyDescent="0.35">
      <c r="A303" s="249"/>
      <c r="B303" s="249"/>
      <c r="C303" s="249"/>
      <c r="D303" s="249"/>
      <c r="E303" s="249"/>
      <c r="F303" s="249"/>
      <c r="G303" s="354"/>
      <c r="H303" s="354"/>
      <c r="I303" s="355"/>
      <c r="J303" s="355"/>
    </row>
    <row r="304" spans="1:10" s="251" customFormat="1" x14ac:dyDescent="0.35">
      <c r="A304" s="249"/>
      <c r="B304" s="249"/>
      <c r="C304" s="249"/>
      <c r="D304" s="249"/>
      <c r="E304" s="249"/>
      <c r="F304" s="249"/>
      <c r="G304" s="354"/>
      <c r="H304" s="354"/>
      <c r="I304" s="355"/>
      <c r="J304" s="355"/>
    </row>
    <row r="305" spans="1:10" s="251" customFormat="1" x14ac:dyDescent="0.35">
      <c r="A305" s="249"/>
      <c r="B305" s="249"/>
      <c r="C305" s="249"/>
      <c r="D305" s="249"/>
      <c r="E305" s="249"/>
      <c r="F305" s="249"/>
      <c r="G305" s="354"/>
      <c r="H305" s="354"/>
      <c r="I305" s="355"/>
      <c r="J305" s="355"/>
    </row>
    <row r="306" spans="1:10" s="251" customFormat="1" x14ac:dyDescent="0.35">
      <c r="A306" s="249"/>
      <c r="B306" s="249"/>
      <c r="C306" s="249"/>
      <c r="D306" s="249"/>
      <c r="E306" s="249"/>
      <c r="F306" s="249"/>
      <c r="G306" s="354"/>
      <c r="H306" s="354"/>
      <c r="I306" s="355"/>
      <c r="J306" s="355"/>
    </row>
    <row r="307" spans="1:10" s="251" customFormat="1" x14ac:dyDescent="0.35">
      <c r="A307" s="249"/>
      <c r="B307" s="249"/>
      <c r="C307" s="249"/>
      <c r="D307" s="249"/>
      <c r="E307" s="249"/>
      <c r="F307" s="249"/>
      <c r="G307" s="354"/>
      <c r="H307" s="354"/>
      <c r="I307" s="355"/>
      <c r="J307" s="355"/>
    </row>
    <row r="308" spans="1:10" s="251" customFormat="1" x14ac:dyDescent="0.35">
      <c r="A308" s="249"/>
      <c r="B308" s="249"/>
      <c r="C308" s="249"/>
      <c r="D308" s="249"/>
      <c r="E308" s="249"/>
      <c r="F308" s="249"/>
      <c r="G308" s="354"/>
      <c r="H308" s="354"/>
      <c r="I308" s="355"/>
      <c r="J308" s="355"/>
    </row>
    <row r="309" spans="1:10" s="251" customFormat="1" x14ac:dyDescent="0.35">
      <c r="A309" s="249"/>
      <c r="B309" s="249"/>
      <c r="C309" s="249"/>
      <c r="D309" s="249"/>
      <c r="E309" s="249"/>
      <c r="F309" s="249"/>
      <c r="G309" s="354"/>
      <c r="H309" s="354"/>
      <c r="I309" s="355"/>
      <c r="J309" s="355"/>
    </row>
    <row r="310" spans="1:10" s="251" customFormat="1" x14ac:dyDescent="0.35">
      <c r="A310" s="249"/>
      <c r="B310" s="249"/>
      <c r="C310" s="249"/>
      <c r="D310" s="249"/>
      <c r="E310" s="249"/>
      <c r="F310" s="249"/>
      <c r="G310" s="354"/>
      <c r="H310" s="354"/>
      <c r="I310" s="355"/>
      <c r="J310" s="355"/>
    </row>
    <row r="311" spans="1:10" s="251" customFormat="1" x14ac:dyDescent="0.35">
      <c r="A311" s="249"/>
      <c r="B311" s="249"/>
      <c r="C311" s="249"/>
      <c r="D311" s="249"/>
      <c r="E311" s="249"/>
      <c r="F311" s="249"/>
      <c r="G311" s="354"/>
      <c r="H311" s="354"/>
      <c r="I311" s="355"/>
      <c r="J311" s="355"/>
    </row>
    <row r="312" spans="1:10" s="251" customFormat="1" x14ac:dyDescent="0.35">
      <c r="A312" s="249"/>
      <c r="B312" s="249"/>
      <c r="C312" s="249"/>
      <c r="D312" s="249"/>
      <c r="E312" s="249"/>
      <c r="F312" s="249"/>
      <c r="G312" s="354"/>
      <c r="H312" s="354"/>
      <c r="I312" s="355"/>
      <c r="J312" s="355"/>
    </row>
    <row r="313" spans="1:10" s="251" customFormat="1" x14ac:dyDescent="0.35">
      <c r="A313" s="249"/>
      <c r="B313" s="249"/>
      <c r="C313" s="249"/>
      <c r="D313" s="249"/>
      <c r="E313" s="249"/>
      <c r="F313" s="249"/>
      <c r="G313" s="354"/>
      <c r="H313" s="354"/>
      <c r="I313" s="355"/>
      <c r="J313" s="355"/>
    </row>
    <row r="314" spans="1:10" s="251" customFormat="1" x14ac:dyDescent="0.35">
      <c r="A314" s="249"/>
      <c r="B314" s="249"/>
      <c r="C314" s="249"/>
      <c r="D314" s="249"/>
      <c r="E314" s="249"/>
      <c r="F314" s="249"/>
      <c r="G314" s="354"/>
      <c r="H314" s="354"/>
      <c r="I314" s="355"/>
      <c r="J314" s="355"/>
    </row>
    <row r="315" spans="1:10" s="251" customFormat="1" x14ac:dyDescent="0.35">
      <c r="A315" s="249"/>
      <c r="B315" s="249"/>
      <c r="C315" s="249"/>
      <c r="D315" s="249"/>
      <c r="E315" s="249"/>
      <c r="F315" s="249"/>
      <c r="G315" s="354"/>
      <c r="H315" s="354"/>
      <c r="I315" s="355"/>
      <c r="J315" s="355"/>
    </row>
    <row r="316" spans="1:10" s="251" customFormat="1" x14ac:dyDescent="0.35">
      <c r="A316" s="249"/>
      <c r="B316" s="249"/>
      <c r="C316" s="249"/>
      <c r="D316" s="249"/>
      <c r="E316" s="249"/>
      <c r="F316" s="249"/>
      <c r="G316" s="354"/>
      <c r="H316" s="354"/>
      <c r="I316" s="355"/>
      <c r="J316" s="355"/>
    </row>
    <row r="317" spans="1:10" s="251" customFormat="1" x14ac:dyDescent="0.35">
      <c r="A317" s="249"/>
      <c r="B317" s="249"/>
      <c r="C317" s="249"/>
      <c r="D317" s="249"/>
      <c r="E317" s="249"/>
      <c r="F317" s="249"/>
      <c r="G317" s="354"/>
      <c r="H317" s="354"/>
      <c r="I317" s="355"/>
      <c r="J317" s="355"/>
    </row>
    <row r="318" spans="1:10" s="251" customFormat="1" x14ac:dyDescent="0.35">
      <c r="A318" s="249"/>
      <c r="B318" s="249"/>
      <c r="C318" s="249"/>
      <c r="D318" s="249"/>
      <c r="E318" s="249"/>
      <c r="F318" s="249"/>
      <c r="G318" s="354"/>
      <c r="H318" s="354"/>
      <c r="I318" s="355"/>
      <c r="J318" s="355"/>
    </row>
    <row r="319" spans="1:10" s="251" customFormat="1" x14ac:dyDescent="0.35">
      <c r="A319" s="249"/>
      <c r="B319" s="249"/>
      <c r="C319" s="249"/>
      <c r="D319" s="249"/>
      <c r="E319" s="249"/>
      <c r="F319" s="249"/>
      <c r="G319" s="354"/>
      <c r="H319" s="354"/>
      <c r="I319" s="355"/>
      <c r="J319" s="355"/>
    </row>
    <row r="320" spans="1:10" s="251" customFormat="1" x14ac:dyDescent="0.35">
      <c r="A320" s="249"/>
      <c r="B320" s="249"/>
      <c r="C320" s="249"/>
      <c r="D320" s="249"/>
      <c r="E320" s="249"/>
      <c r="F320" s="249"/>
      <c r="G320" s="354"/>
      <c r="H320" s="354"/>
      <c r="I320" s="355"/>
      <c r="J320" s="355"/>
    </row>
    <row r="321" spans="1:10" s="251" customFormat="1" x14ac:dyDescent="0.35">
      <c r="A321" s="249"/>
      <c r="B321" s="249"/>
      <c r="C321" s="249"/>
      <c r="D321" s="249"/>
      <c r="E321" s="249"/>
      <c r="F321" s="249"/>
      <c r="G321" s="354"/>
      <c r="H321" s="354"/>
      <c r="I321" s="355"/>
      <c r="J321" s="355"/>
    </row>
    <row r="322" spans="1:10" s="251" customFormat="1" x14ac:dyDescent="0.35">
      <c r="A322" s="249"/>
      <c r="B322" s="249"/>
      <c r="C322" s="249"/>
      <c r="D322" s="249"/>
      <c r="E322" s="249"/>
      <c r="F322" s="249"/>
      <c r="G322" s="354"/>
      <c r="H322" s="354"/>
      <c r="I322" s="355"/>
      <c r="J322" s="355"/>
    </row>
    <row r="323" spans="1:10" s="251" customFormat="1" x14ac:dyDescent="0.35">
      <c r="A323" s="249"/>
      <c r="B323" s="249"/>
      <c r="C323" s="249"/>
      <c r="D323" s="249"/>
      <c r="E323" s="249"/>
      <c r="F323" s="249"/>
      <c r="G323" s="354"/>
      <c r="H323" s="354"/>
      <c r="I323" s="355"/>
      <c r="J323" s="355"/>
    </row>
    <row r="324" spans="1:10" s="251" customFormat="1" x14ac:dyDescent="0.35">
      <c r="A324" s="249"/>
      <c r="B324" s="249"/>
      <c r="C324" s="249"/>
      <c r="D324" s="249"/>
      <c r="E324" s="249"/>
      <c r="F324" s="249"/>
      <c r="G324" s="354"/>
      <c r="H324" s="354"/>
      <c r="I324" s="355"/>
      <c r="J324" s="355"/>
    </row>
    <row r="325" spans="1:10" s="251" customFormat="1" x14ac:dyDescent="0.35">
      <c r="A325" s="249"/>
      <c r="B325" s="249"/>
      <c r="C325" s="249"/>
      <c r="D325" s="249"/>
      <c r="E325" s="249"/>
      <c r="F325" s="249"/>
      <c r="G325" s="354"/>
      <c r="H325" s="354"/>
      <c r="I325" s="355"/>
      <c r="J325" s="355"/>
    </row>
    <row r="326" spans="1:10" s="251" customFormat="1" x14ac:dyDescent="0.35">
      <c r="A326" s="249"/>
      <c r="B326" s="249"/>
      <c r="C326" s="249"/>
      <c r="D326" s="249"/>
      <c r="E326" s="249"/>
      <c r="F326" s="249"/>
      <c r="G326" s="354"/>
      <c r="H326" s="354"/>
      <c r="I326" s="355"/>
      <c r="J326" s="355"/>
    </row>
    <row r="327" spans="1:10" s="251" customFormat="1" x14ac:dyDescent="0.35">
      <c r="A327" s="249"/>
      <c r="B327" s="249"/>
      <c r="C327" s="249"/>
      <c r="D327" s="249"/>
      <c r="E327" s="249"/>
      <c r="F327" s="249"/>
      <c r="G327" s="354"/>
      <c r="H327" s="354"/>
      <c r="I327" s="355"/>
      <c r="J327" s="355"/>
    </row>
    <row r="328" spans="1:10" s="251" customFormat="1" x14ac:dyDescent="0.35">
      <c r="A328" s="249"/>
      <c r="B328" s="249"/>
      <c r="C328" s="249"/>
      <c r="D328" s="249"/>
      <c r="E328" s="249"/>
      <c r="F328" s="249"/>
      <c r="G328" s="354"/>
      <c r="H328" s="354"/>
      <c r="I328" s="355"/>
      <c r="J328" s="355"/>
    </row>
    <row r="329" spans="1:10" s="251" customFormat="1" x14ac:dyDescent="0.35">
      <c r="A329" s="249"/>
      <c r="B329" s="249"/>
      <c r="C329" s="249"/>
      <c r="D329" s="249"/>
      <c r="E329" s="249"/>
      <c r="F329" s="249"/>
      <c r="G329" s="354"/>
      <c r="H329" s="354"/>
      <c r="I329" s="355"/>
      <c r="J329" s="355"/>
    </row>
    <row r="330" spans="1:10" s="251" customFormat="1" x14ac:dyDescent="0.35">
      <c r="A330" s="249"/>
      <c r="B330" s="249"/>
      <c r="C330" s="249"/>
      <c r="D330" s="249"/>
      <c r="E330" s="249"/>
      <c r="F330" s="249"/>
      <c r="G330" s="354"/>
      <c r="H330" s="354"/>
      <c r="I330" s="355"/>
      <c r="J330" s="355"/>
    </row>
    <row r="331" spans="1:10" s="251" customFormat="1" x14ac:dyDescent="0.35">
      <c r="A331" s="249"/>
      <c r="B331" s="249"/>
      <c r="C331" s="249"/>
      <c r="D331" s="249"/>
      <c r="E331" s="249"/>
      <c r="F331" s="249"/>
      <c r="G331" s="354"/>
      <c r="H331" s="354"/>
      <c r="I331" s="355"/>
      <c r="J331" s="355"/>
    </row>
    <row r="332" spans="1:10" s="251" customFormat="1" x14ac:dyDescent="0.35">
      <c r="A332" s="249"/>
      <c r="B332" s="249"/>
      <c r="C332" s="249"/>
      <c r="D332" s="249"/>
      <c r="E332" s="249"/>
      <c r="F332" s="249"/>
      <c r="G332" s="354"/>
      <c r="H332" s="354"/>
      <c r="I332" s="355"/>
      <c r="J332" s="355"/>
    </row>
    <row r="333" spans="1:10" s="251" customFormat="1" x14ac:dyDescent="0.35">
      <c r="A333" s="249"/>
      <c r="B333" s="249"/>
      <c r="C333" s="249"/>
      <c r="D333" s="249"/>
      <c r="E333" s="249"/>
      <c r="F333" s="249"/>
      <c r="G333" s="354"/>
      <c r="H333" s="354"/>
      <c r="I333" s="355"/>
      <c r="J333" s="355"/>
    </row>
    <row r="334" spans="1:10" s="251" customFormat="1" x14ac:dyDescent="0.35">
      <c r="A334" s="249"/>
      <c r="B334" s="249"/>
      <c r="C334" s="249"/>
      <c r="D334" s="249"/>
      <c r="E334" s="249"/>
      <c r="F334" s="249"/>
      <c r="G334" s="354"/>
      <c r="H334" s="354"/>
      <c r="I334" s="355"/>
      <c r="J334" s="355"/>
    </row>
  </sheetData>
  <mergeCells count="9">
    <mergeCell ref="A12:F12"/>
    <mergeCell ref="A80:F80"/>
    <mergeCell ref="A148:F14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1"/>
  <sheetViews>
    <sheetView view="pageBreakPreview" zoomScale="70" zoomScaleNormal="75" zoomScaleSheetLayoutView="70" workbookViewId="0">
      <selection activeCell="W22" sqref="W22"/>
    </sheetView>
  </sheetViews>
  <sheetFormatPr defaultRowHeight="18" x14ac:dyDescent="0.35"/>
  <cols>
    <col min="1" max="1" width="7" style="1002" customWidth="1"/>
    <col min="2" max="2" width="68" style="1002" customWidth="1"/>
    <col min="3" max="3" width="20.33203125" style="1002" customWidth="1"/>
    <col min="4" max="4" width="25.109375" style="1002" customWidth="1"/>
    <col min="5" max="5" width="30.6640625" style="1002" customWidth="1"/>
    <col min="6" max="6" width="29.5546875" style="250" customWidth="1"/>
    <col min="7" max="8" width="22.5546875" style="250" customWidth="1"/>
    <col min="9" max="9" width="18.33203125" style="1002" customWidth="1"/>
    <col min="10" max="11" width="20.33203125" style="1002" customWidth="1"/>
    <col min="12" max="255" width="9.109375" style="1002"/>
    <col min="256" max="256" width="7" style="1002" customWidth="1"/>
    <col min="257" max="257" width="68" style="1002" customWidth="1"/>
    <col min="258" max="258" width="20.33203125" style="1002" customWidth="1"/>
    <col min="259" max="259" width="25.109375" style="1002" customWidth="1"/>
    <col min="260" max="260" width="30.6640625" style="1002" customWidth="1"/>
    <col min="261" max="263" width="16" style="1002" customWidth="1"/>
    <col min="264" max="264" width="13.33203125" style="1002" customWidth="1"/>
    <col min="265" max="511" width="9.109375" style="1002"/>
    <col min="512" max="512" width="7" style="1002" customWidth="1"/>
    <col min="513" max="513" width="68" style="1002" customWidth="1"/>
    <col min="514" max="514" width="20.33203125" style="1002" customWidth="1"/>
    <col min="515" max="515" width="25.109375" style="1002" customWidth="1"/>
    <col min="516" max="516" width="30.6640625" style="1002" customWidth="1"/>
    <col min="517" max="519" width="16" style="1002" customWidth="1"/>
    <col min="520" max="520" width="13.33203125" style="1002" customWidth="1"/>
    <col min="521" max="767" width="9.109375" style="1002"/>
    <col min="768" max="768" width="7" style="1002" customWidth="1"/>
    <col min="769" max="769" width="68" style="1002" customWidth="1"/>
    <col min="770" max="770" width="20.33203125" style="1002" customWidth="1"/>
    <col min="771" max="771" width="25.109375" style="1002" customWidth="1"/>
    <col min="772" max="772" width="30.6640625" style="1002" customWidth="1"/>
    <col min="773" max="775" width="16" style="1002" customWidth="1"/>
    <col min="776" max="776" width="13.33203125" style="1002" customWidth="1"/>
    <col min="777" max="1023" width="9.109375" style="1002"/>
    <col min="1024" max="1024" width="7" style="1002" customWidth="1"/>
    <col min="1025" max="1025" width="68" style="1002" customWidth="1"/>
    <col min="1026" max="1026" width="20.33203125" style="1002" customWidth="1"/>
    <col min="1027" max="1027" width="25.109375" style="1002" customWidth="1"/>
    <col min="1028" max="1028" width="30.6640625" style="1002" customWidth="1"/>
    <col min="1029" max="1031" width="16" style="1002" customWidth="1"/>
    <col min="1032" max="1032" width="13.33203125" style="1002" customWidth="1"/>
    <col min="1033" max="1279" width="9.109375" style="1002"/>
    <col min="1280" max="1280" width="7" style="1002" customWidth="1"/>
    <col min="1281" max="1281" width="68" style="1002" customWidth="1"/>
    <col min="1282" max="1282" width="20.33203125" style="1002" customWidth="1"/>
    <col min="1283" max="1283" width="25.109375" style="1002" customWidth="1"/>
    <col min="1284" max="1284" width="30.6640625" style="1002" customWidth="1"/>
    <col min="1285" max="1287" width="16" style="1002" customWidth="1"/>
    <col min="1288" max="1288" width="13.33203125" style="1002" customWidth="1"/>
    <col min="1289" max="1535" width="9.109375" style="1002"/>
    <col min="1536" max="1536" width="7" style="1002" customWidth="1"/>
    <col min="1537" max="1537" width="68" style="1002" customWidth="1"/>
    <col min="1538" max="1538" width="20.33203125" style="1002" customWidth="1"/>
    <col min="1539" max="1539" width="25.109375" style="1002" customWidth="1"/>
    <col min="1540" max="1540" width="30.6640625" style="1002" customWidth="1"/>
    <col min="1541" max="1543" width="16" style="1002" customWidth="1"/>
    <col min="1544" max="1544" width="13.33203125" style="1002" customWidth="1"/>
    <col min="1545" max="1791" width="9.109375" style="1002"/>
    <col min="1792" max="1792" width="7" style="1002" customWidth="1"/>
    <col min="1793" max="1793" width="68" style="1002" customWidth="1"/>
    <col min="1794" max="1794" width="20.33203125" style="1002" customWidth="1"/>
    <col min="1795" max="1795" width="25.109375" style="1002" customWidth="1"/>
    <col min="1796" max="1796" width="30.6640625" style="1002" customWidth="1"/>
    <col min="1797" max="1799" width="16" style="1002" customWidth="1"/>
    <col min="1800" max="1800" width="13.33203125" style="1002" customWidth="1"/>
    <col min="1801" max="2047" width="9.109375" style="1002"/>
    <col min="2048" max="2048" width="7" style="1002" customWidth="1"/>
    <col min="2049" max="2049" width="68" style="1002" customWidth="1"/>
    <col min="2050" max="2050" width="20.33203125" style="1002" customWidth="1"/>
    <col min="2051" max="2051" width="25.109375" style="1002" customWidth="1"/>
    <col min="2052" max="2052" width="30.6640625" style="1002" customWidth="1"/>
    <col min="2053" max="2055" width="16" style="1002" customWidth="1"/>
    <col min="2056" max="2056" width="13.33203125" style="1002" customWidth="1"/>
    <col min="2057" max="2303" width="9.109375" style="1002"/>
    <col min="2304" max="2304" width="7" style="1002" customWidth="1"/>
    <col min="2305" max="2305" width="68" style="1002" customWidth="1"/>
    <col min="2306" max="2306" width="20.33203125" style="1002" customWidth="1"/>
    <col min="2307" max="2307" width="25.109375" style="1002" customWidth="1"/>
    <col min="2308" max="2308" width="30.6640625" style="1002" customWidth="1"/>
    <col min="2309" max="2311" width="16" style="1002" customWidth="1"/>
    <col min="2312" max="2312" width="13.33203125" style="1002" customWidth="1"/>
    <col min="2313" max="2559" width="9.109375" style="1002"/>
    <col min="2560" max="2560" width="7" style="1002" customWidth="1"/>
    <col min="2561" max="2561" width="68" style="1002" customWidth="1"/>
    <col min="2562" max="2562" width="20.33203125" style="1002" customWidth="1"/>
    <col min="2563" max="2563" width="25.109375" style="1002" customWidth="1"/>
    <col min="2564" max="2564" width="30.6640625" style="1002" customWidth="1"/>
    <col min="2565" max="2567" width="16" style="1002" customWidth="1"/>
    <col min="2568" max="2568" width="13.33203125" style="1002" customWidth="1"/>
    <col min="2569" max="2815" width="9.109375" style="1002"/>
    <col min="2816" max="2816" width="7" style="1002" customWidth="1"/>
    <col min="2817" max="2817" width="68" style="1002" customWidth="1"/>
    <col min="2818" max="2818" width="20.33203125" style="1002" customWidth="1"/>
    <col min="2819" max="2819" width="25.109375" style="1002" customWidth="1"/>
    <col min="2820" max="2820" width="30.6640625" style="1002" customWidth="1"/>
    <col min="2821" max="2823" width="16" style="1002" customWidth="1"/>
    <col min="2824" max="2824" width="13.33203125" style="1002" customWidth="1"/>
    <col min="2825" max="3071" width="9.109375" style="1002"/>
    <col min="3072" max="3072" width="7" style="1002" customWidth="1"/>
    <col min="3073" max="3073" width="68" style="1002" customWidth="1"/>
    <col min="3074" max="3074" width="20.33203125" style="1002" customWidth="1"/>
    <col min="3075" max="3075" width="25.109375" style="1002" customWidth="1"/>
    <col min="3076" max="3076" width="30.6640625" style="1002" customWidth="1"/>
    <col min="3077" max="3079" width="16" style="1002" customWidth="1"/>
    <col min="3080" max="3080" width="13.33203125" style="1002" customWidth="1"/>
    <col min="3081" max="3327" width="9.109375" style="1002"/>
    <col min="3328" max="3328" width="7" style="1002" customWidth="1"/>
    <col min="3329" max="3329" width="68" style="1002" customWidth="1"/>
    <col min="3330" max="3330" width="20.33203125" style="1002" customWidth="1"/>
    <col min="3331" max="3331" width="25.109375" style="1002" customWidth="1"/>
    <col min="3332" max="3332" width="30.6640625" style="1002" customWidth="1"/>
    <col min="3333" max="3335" width="16" style="1002" customWidth="1"/>
    <col min="3336" max="3336" width="13.33203125" style="1002" customWidth="1"/>
    <col min="3337" max="3583" width="9.109375" style="1002"/>
    <col min="3584" max="3584" width="7" style="1002" customWidth="1"/>
    <col min="3585" max="3585" width="68" style="1002" customWidth="1"/>
    <col min="3586" max="3586" width="20.33203125" style="1002" customWidth="1"/>
    <col min="3587" max="3587" width="25.109375" style="1002" customWidth="1"/>
    <col min="3588" max="3588" width="30.6640625" style="1002" customWidth="1"/>
    <col min="3589" max="3591" width="16" style="1002" customWidth="1"/>
    <col min="3592" max="3592" width="13.33203125" style="1002" customWidth="1"/>
    <col min="3593" max="3839" width="9.109375" style="1002"/>
    <col min="3840" max="3840" width="7" style="1002" customWidth="1"/>
    <col min="3841" max="3841" width="68" style="1002" customWidth="1"/>
    <col min="3842" max="3842" width="20.33203125" style="1002" customWidth="1"/>
    <col min="3843" max="3843" width="25.109375" style="1002" customWidth="1"/>
    <col min="3844" max="3844" width="30.6640625" style="1002" customWidth="1"/>
    <col min="3845" max="3847" width="16" style="1002" customWidth="1"/>
    <col min="3848" max="3848" width="13.33203125" style="1002" customWidth="1"/>
    <col min="3849" max="4095" width="9.109375" style="1002"/>
    <col min="4096" max="4096" width="7" style="1002" customWidth="1"/>
    <col min="4097" max="4097" width="68" style="1002" customWidth="1"/>
    <col min="4098" max="4098" width="20.33203125" style="1002" customWidth="1"/>
    <col min="4099" max="4099" width="25.109375" style="1002" customWidth="1"/>
    <col min="4100" max="4100" width="30.6640625" style="1002" customWidth="1"/>
    <col min="4101" max="4103" width="16" style="1002" customWidth="1"/>
    <col min="4104" max="4104" width="13.33203125" style="1002" customWidth="1"/>
    <col min="4105" max="4351" width="9.109375" style="1002"/>
    <col min="4352" max="4352" width="7" style="1002" customWidth="1"/>
    <col min="4353" max="4353" width="68" style="1002" customWidth="1"/>
    <col min="4354" max="4354" width="20.33203125" style="1002" customWidth="1"/>
    <col min="4355" max="4355" width="25.109375" style="1002" customWidth="1"/>
    <col min="4356" max="4356" width="30.6640625" style="1002" customWidth="1"/>
    <col min="4357" max="4359" width="16" style="1002" customWidth="1"/>
    <col min="4360" max="4360" width="13.33203125" style="1002" customWidth="1"/>
    <col min="4361" max="4607" width="9.109375" style="1002"/>
    <col min="4608" max="4608" width="7" style="1002" customWidth="1"/>
    <col min="4609" max="4609" width="68" style="1002" customWidth="1"/>
    <col min="4610" max="4610" width="20.33203125" style="1002" customWidth="1"/>
    <col min="4611" max="4611" width="25.109375" style="1002" customWidth="1"/>
    <col min="4612" max="4612" width="30.6640625" style="1002" customWidth="1"/>
    <col min="4613" max="4615" width="16" style="1002" customWidth="1"/>
    <col min="4616" max="4616" width="13.33203125" style="1002" customWidth="1"/>
    <col min="4617" max="4863" width="9.109375" style="1002"/>
    <col min="4864" max="4864" width="7" style="1002" customWidth="1"/>
    <col min="4865" max="4865" width="68" style="1002" customWidth="1"/>
    <col min="4866" max="4866" width="20.33203125" style="1002" customWidth="1"/>
    <col min="4867" max="4867" width="25.109375" style="1002" customWidth="1"/>
    <col min="4868" max="4868" width="30.6640625" style="1002" customWidth="1"/>
    <col min="4869" max="4871" width="16" style="1002" customWidth="1"/>
    <col min="4872" max="4872" width="13.33203125" style="1002" customWidth="1"/>
    <col min="4873" max="5119" width="9.109375" style="1002"/>
    <col min="5120" max="5120" width="7" style="1002" customWidth="1"/>
    <col min="5121" max="5121" width="68" style="1002" customWidth="1"/>
    <col min="5122" max="5122" width="20.33203125" style="1002" customWidth="1"/>
    <col min="5123" max="5123" width="25.109375" style="1002" customWidth="1"/>
    <col min="5124" max="5124" width="30.6640625" style="1002" customWidth="1"/>
    <col min="5125" max="5127" width="16" style="1002" customWidth="1"/>
    <col min="5128" max="5128" width="13.33203125" style="1002" customWidth="1"/>
    <col min="5129" max="5375" width="9.109375" style="1002"/>
    <col min="5376" max="5376" width="7" style="1002" customWidth="1"/>
    <col min="5377" max="5377" width="68" style="1002" customWidth="1"/>
    <col min="5378" max="5378" width="20.33203125" style="1002" customWidth="1"/>
    <col min="5379" max="5379" width="25.109375" style="1002" customWidth="1"/>
    <col min="5380" max="5380" width="30.6640625" style="1002" customWidth="1"/>
    <col min="5381" max="5383" width="16" style="1002" customWidth="1"/>
    <col min="5384" max="5384" width="13.33203125" style="1002" customWidth="1"/>
    <col min="5385" max="5631" width="9.109375" style="1002"/>
    <col min="5632" max="5632" width="7" style="1002" customWidth="1"/>
    <col min="5633" max="5633" width="68" style="1002" customWidth="1"/>
    <col min="5634" max="5634" width="20.33203125" style="1002" customWidth="1"/>
    <col min="5635" max="5635" width="25.109375" style="1002" customWidth="1"/>
    <col min="5636" max="5636" width="30.6640625" style="1002" customWidth="1"/>
    <col min="5637" max="5639" width="16" style="1002" customWidth="1"/>
    <col min="5640" max="5640" width="13.33203125" style="1002" customWidth="1"/>
    <col min="5641" max="5887" width="9.109375" style="1002"/>
    <col min="5888" max="5888" width="7" style="1002" customWidth="1"/>
    <col min="5889" max="5889" width="68" style="1002" customWidth="1"/>
    <col min="5890" max="5890" width="20.33203125" style="1002" customWidth="1"/>
    <col min="5891" max="5891" width="25.109375" style="1002" customWidth="1"/>
    <col min="5892" max="5892" width="30.6640625" style="1002" customWidth="1"/>
    <col min="5893" max="5895" width="16" style="1002" customWidth="1"/>
    <col min="5896" max="5896" width="13.33203125" style="1002" customWidth="1"/>
    <col min="5897" max="6143" width="9.109375" style="1002"/>
    <col min="6144" max="6144" width="7" style="1002" customWidth="1"/>
    <col min="6145" max="6145" width="68" style="1002" customWidth="1"/>
    <col min="6146" max="6146" width="20.33203125" style="1002" customWidth="1"/>
    <col min="6147" max="6147" width="25.109375" style="1002" customWidth="1"/>
    <col min="6148" max="6148" width="30.6640625" style="1002" customWidth="1"/>
    <col min="6149" max="6151" width="16" style="1002" customWidth="1"/>
    <col min="6152" max="6152" width="13.33203125" style="1002" customWidth="1"/>
    <col min="6153" max="6399" width="9.109375" style="1002"/>
    <col min="6400" max="6400" width="7" style="1002" customWidth="1"/>
    <col min="6401" max="6401" width="68" style="1002" customWidth="1"/>
    <col min="6402" max="6402" width="20.33203125" style="1002" customWidth="1"/>
    <col min="6403" max="6403" width="25.109375" style="1002" customWidth="1"/>
    <col min="6404" max="6404" width="30.6640625" style="1002" customWidth="1"/>
    <col min="6405" max="6407" width="16" style="1002" customWidth="1"/>
    <col min="6408" max="6408" width="13.33203125" style="1002" customWidth="1"/>
    <col min="6409" max="6655" width="9.109375" style="1002"/>
    <col min="6656" max="6656" width="7" style="1002" customWidth="1"/>
    <col min="6657" max="6657" width="68" style="1002" customWidth="1"/>
    <col min="6658" max="6658" width="20.33203125" style="1002" customWidth="1"/>
    <col min="6659" max="6659" width="25.109375" style="1002" customWidth="1"/>
    <col min="6660" max="6660" width="30.6640625" style="1002" customWidth="1"/>
    <col min="6661" max="6663" width="16" style="1002" customWidth="1"/>
    <col min="6664" max="6664" width="13.33203125" style="1002" customWidth="1"/>
    <col min="6665" max="6911" width="9.109375" style="1002"/>
    <col min="6912" max="6912" width="7" style="1002" customWidth="1"/>
    <col min="6913" max="6913" width="68" style="1002" customWidth="1"/>
    <col min="6914" max="6914" width="20.33203125" style="1002" customWidth="1"/>
    <col min="6915" max="6915" width="25.109375" style="1002" customWidth="1"/>
    <col min="6916" max="6916" width="30.6640625" style="1002" customWidth="1"/>
    <col min="6917" max="6919" width="16" style="1002" customWidth="1"/>
    <col min="6920" max="6920" width="13.33203125" style="1002" customWidth="1"/>
    <col min="6921" max="7167" width="9.109375" style="1002"/>
    <col min="7168" max="7168" width="7" style="1002" customWidth="1"/>
    <col min="7169" max="7169" width="68" style="1002" customWidth="1"/>
    <col min="7170" max="7170" width="20.33203125" style="1002" customWidth="1"/>
    <col min="7171" max="7171" width="25.109375" style="1002" customWidth="1"/>
    <col min="7172" max="7172" width="30.6640625" style="1002" customWidth="1"/>
    <col min="7173" max="7175" width="16" style="1002" customWidth="1"/>
    <col min="7176" max="7176" width="13.33203125" style="1002" customWidth="1"/>
    <col min="7177" max="7423" width="9.109375" style="1002"/>
    <col min="7424" max="7424" width="7" style="1002" customWidth="1"/>
    <col min="7425" max="7425" width="68" style="1002" customWidth="1"/>
    <col min="7426" max="7426" width="20.33203125" style="1002" customWidth="1"/>
    <col min="7427" max="7427" width="25.109375" style="1002" customWidth="1"/>
    <col min="7428" max="7428" width="30.6640625" style="1002" customWidth="1"/>
    <col min="7429" max="7431" width="16" style="1002" customWidth="1"/>
    <col min="7432" max="7432" width="13.33203125" style="1002" customWidth="1"/>
    <col min="7433" max="7679" width="9.109375" style="1002"/>
    <col min="7680" max="7680" width="7" style="1002" customWidth="1"/>
    <col min="7681" max="7681" width="68" style="1002" customWidth="1"/>
    <col min="7682" max="7682" width="20.33203125" style="1002" customWidth="1"/>
    <col min="7683" max="7683" width="25.109375" style="1002" customWidth="1"/>
    <col min="7684" max="7684" width="30.6640625" style="1002" customWidth="1"/>
    <col min="7685" max="7687" width="16" style="1002" customWidth="1"/>
    <col min="7688" max="7688" width="13.33203125" style="1002" customWidth="1"/>
    <col min="7689" max="7935" width="9.109375" style="1002"/>
    <col min="7936" max="7936" width="7" style="1002" customWidth="1"/>
    <col min="7937" max="7937" width="68" style="1002" customWidth="1"/>
    <col min="7938" max="7938" width="20.33203125" style="1002" customWidth="1"/>
    <col min="7939" max="7939" width="25.109375" style="1002" customWidth="1"/>
    <col min="7940" max="7940" width="30.6640625" style="1002" customWidth="1"/>
    <col min="7941" max="7943" width="16" style="1002" customWidth="1"/>
    <col min="7944" max="7944" width="13.33203125" style="1002" customWidth="1"/>
    <col min="7945" max="8191" width="9.109375" style="1002"/>
    <col min="8192" max="8192" width="7" style="1002" customWidth="1"/>
    <col min="8193" max="8193" width="68" style="1002" customWidth="1"/>
    <col min="8194" max="8194" width="20.33203125" style="1002" customWidth="1"/>
    <col min="8195" max="8195" width="25.109375" style="1002" customWidth="1"/>
    <col min="8196" max="8196" width="30.6640625" style="1002" customWidth="1"/>
    <col min="8197" max="8199" width="16" style="1002" customWidth="1"/>
    <col min="8200" max="8200" width="13.33203125" style="1002" customWidth="1"/>
    <col min="8201" max="8447" width="9.109375" style="1002"/>
    <col min="8448" max="8448" width="7" style="1002" customWidth="1"/>
    <col min="8449" max="8449" width="68" style="1002" customWidth="1"/>
    <col min="8450" max="8450" width="20.33203125" style="1002" customWidth="1"/>
    <col min="8451" max="8451" width="25.109375" style="1002" customWidth="1"/>
    <col min="8452" max="8452" width="30.6640625" style="1002" customWidth="1"/>
    <col min="8453" max="8455" width="16" style="1002" customWidth="1"/>
    <col min="8456" max="8456" width="13.33203125" style="1002" customWidth="1"/>
    <col min="8457" max="8703" width="9.109375" style="1002"/>
    <col min="8704" max="8704" width="7" style="1002" customWidth="1"/>
    <col min="8705" max="8705" width="68" style="1002" customWidth="1"/>
    <col min="8706" max="8706" width="20.33203125" style="1002" customWidth="1"/>
    <col min="8707" max="8707" width="25.109375" style="1002" customWidth="1"/>
    <col min="8708" max="8708" width="30.6640625" style="1002" customWidth="1"/>
    <col min="8709" max="8711" width="16" style="1002" customWidth="1"/>
    <col min="8712" max="8712" width="13.33203125" style="1002" customWidth="1"/>
    <col min="8713" max="8959" width="9.109375" style="1002"/>
    <col min="8960" max="8960" width="7" style="1002" customWidth="1"/>
    <col min="8961" max="8961" width="68" style="1002" customWidth="1"/>
    <col min="8962" max="8962" width="20.33203125" style="1002" customWidth="1"/>
    <col min="8963" max="8963" width="25.109375" style="1002" customWidth="1"/>
    <col min="8964" max="8964" width="30.6640625" style="1002" customWidth="1"/>
    <col min="8965" max="8967" width="16" style="1002" customWidth="1"/>
    <col min="8968" max="8968" width="13.33203125" style="1002" customWidth="1"/>
    <col min="8969" max="9215" width="9.109375" style="1002"/>
    <col min="9216" max="9216" width="7" style="1002" customWidth="1"/>
    <col min="9217" max="9217" width="68" style="1002" customWidth="1"/>
    <col min="9218" max="9218" width="20.33203125" style="1002" customWidth="1"/>
    <col min="9219" max="9219" width="25.109375" style="1002" customWidth="1"/>
    <col min="9220" max="9220" width="30.6640625" style="1002" customWidth="1"/>
    <col min="9221" max="9223" width="16" style="1002" customWidth="1"/>
    <col min="9224" max="9224" width="13.33203125" style="1002" customWidth="1"/>
    <col min="9225" max="9471" width="9.109375" style="1002"/>
    <col min="9472" max="9472" width="7" style="1002" customWidth="1"/>
    <col min="9473" max="9473" width="68" style="1002" customWidth="1"/>
    <col min="9474" max="9474" width="20.33203125" style="1002" customWidth="1"/>
    <col min="9475" max="9475" width="25.109375" style="1002" customWidth="1"/>
    <col min="9476" max="9476" width="30.6640625" style="1002" customWidth="1"/>
    <col min="9477" max="9479" width="16" style="1002" customWidth="1"/>
    <col min="9480" max="9480" width="13.33203125" style="1002" customWidth="1"/>
    <col min="9481" max="9727" width="9.109375" style="1002"/>
    <col min="9728" max="9728" width="7" style="1002" customWidth="1"/>
    <col min="9729" max="9729" width="68" style="1002" customWidth="1"/>
    <col min="9730" max="9730" width="20.33203125" style="1002" customWidth="1"/>
    <col min="9731" max="9731" width="25.109375" style="1002" customWidth="1"/>
    <col min="9732" max="9732" width="30.6640625" style="1002" customWidth="1"/>
    <col min="9733" max="9735" width="16" style="1002" customWidth="1"/>
    <col min="9736" max="9736" width="13.33203125" style="1002" customWidth="1"/>
    <col min="9737" max="9983" width="9.109375" style="1002"/>
    <col min="9984" max="9984" width="7" style="1002" customWidth="1"/>
    <col min="9985" max="9985" width="68" style="1002" customWidth="1"/>
    <col min="9986" max="9986" width="20.33203125" style="1002" customWidth="1"/>
    <col min="9987" max="9987" width="25.109375" style="1002" customWidth="1"/>
    <col min="9988" max="9988" width="30.6640625" style="1002" customWidth="1"/>
    <col min="9989" max="9991" width="16" style="1002" customWidth="1"/>
    <col min="9992" max="9992" width="13.33203125" style="1002" customWidth="1"/>
    <col min="9993" max="10239" width="9.109375" style="1002"/>
    <col min="10240" max="10240" width="7" style="1002" customWidth="1"/>
    <col min="10241" max="10241" width="68" style="1002" customWidth="1"/>
    <col min="10242" max="10242" width="20.33203125" style="1002" customWidth="1"/>
    <col min="10243" max="10243" width="25.109375" style="1002" customWidth="1"/>
    <col min="10244" max="10244" width="30.6640625" style="1002" customWidth="1"/>
    <col min="10245" max="10247" width="16" style="1002" customWidth="1"/>
    <col min="10248" max="10248" width="13.33203125" style="1002" customWidth="1"/>
    <col min="10249" max="10495" width="9.109375" style="1002"/>
    <col min="10496" max="10496" width="7" style="1002" customWidth="1"/>
    <col min="10497" max="10497" width="68" style="1002" customWidth="1"/>
    <col min="10498" max="10498" width="20.33203125" style="1002" customWidth="1"/>
    <col min="10499" max="10499" width="25.109375" style="1002" customWidth="1"/>
    <col min="10500" max="10500" width="30.6640625" style="1002" customWidth="1"/>
    <col min="10501" max="10503" width="16" style="1002" customWidth="1"/>
    <col min="10504" max="10504" width="13.33203125" style="1002" customWidth="1"/>
    <col min="10505" max="10751" width="9.109375" style="1002"/>
    <col min="10752" max="10752" width="7" style="1002" customWidth="1"/>
    <col min="10753" max="10753" width="68" style="1002" customWidth="1"/>
    <col min="10754" max="10754" width="20.33203125" style="1002" customWidth="1"/>
    <col min="10755" max="10755" width="25.109375" style="1002" customWidth="1"/>
    <col min="10756" max="10756" width="30.6640625" style="1002" customWidth="1"/>
    <col min="10757" max="10759" width="16" style="1002" customWidth="1"/>
    <col min="10760" max="10760" width="13.33203125" style="1002" customWidth="1"/>
    <col min="10761" max="11007" width="9.109375" style="1002"/>
    <col min="11008" max="11008" width="7" style="1002" customWidth="1"/>
    <col min="11009" max="11009" width="68" style="1002" customWidth="1"/>
    <col min="11010" max="11010" width="20.33203125" style="1002" customWidth="1"/>
    <col min="11011" max="11011" width="25.109375" style="1002" customWidth="1"/>
    <col min="11012" max="11012" width="30.6640625" style="1002" customWidth="1"/>
    <col min="11013" max="11015" width="16" style="1002" customWidth="1"/>
    <col min="11016" max="11016" width="13.33203125" style="1002" customWidth="1"/>
    <col min="11017" max="11263" width="9.109375" style="1002"/>
    <col min="11264" max="11264" width="7" style="1002" customWidth="1"/>
    <col min="11265" max="11265" width="68" style="1002" customWidth="1"/>
    <col min="11266" max="11266" width="20.33203125" style="1002" customWidth="1"/>
    <col min="11267" max="11267" width="25.109375" style="1002" customWidth="1"/>
    <col min="11268" max="11268" width="30.6640625" style="1002" customWidth="1"/>
    <col min="11269" max="11271" width="16" style="1002" customWidth="1"/>
    <col min="11272" max="11272" width="13.33203125" style="1002" customWidth="1"/>
    <col min="11273" max="11519" width="9.109375" style="1002"/>
    <col min="11520" max="11520" width="7" style="1002" customWidth="1"/>
    <col min="11521" max="11521" width="68" style="1002" customWidth="1"/>
    <col min="11522" max="11522" width="20.33203125" style="1002" customWidth="1"/>
    <col min="11523" max="11523" width="25.109375" style="1002" customWidth="1"/>
    <col min="11524" max="11524" width="30.6640625" style="1002" customWidth="1"/>
    <col min="11525" max="11527" width="16" style="1002" customWidth="1"/>
    <col min="11528" max="11528" width="13.33203125" style="1002" customWidth="1"/>
    <col min="11529" max="11775" width="9.109375" style="1002"/>
    <col min="11776" max="11776" width="7" style="1002" customWidth="1"/>
    <col min="11777" max="11777" width="68" style="1002" customWidth="1"/>
    <col min="11778" max="11778" width="20.33203125" style="1002" customWidth="1"/>
    <col min="11779" max="11779" width="25.109375" style="1002" customWidth="1"/>
    <col min="11780" max="11780" width="30.6640625" style="1002" customWidth="1"/>
    <col min="11781" max="11783" width="16" style="1002" customWidth="1"/>
    <col min="11784" max="11784" width="13.33203125" style="1002" customWidth="1"/>
    <col min="11785" max="12031" width="9.109375" style="1002"/>
    <col min="12032" max="12032" width="7" style="1002" customWidth="1"/>
    <col min="12033" max="12033" width="68" style="1002" customWidth="1"/>
    <col min="12034" max="12034" width="20.33203125" style="1002" customWidth="1"/>
    <col min="12035" max="12035" width="25.109375" style="1002" customWidth="1"/>
    <col min="12036" max="12036" width="30.6640625" style="1002" customWidth="1"/>
    <col min="12037" max="12039" width="16" style="1002" customWidth="1"/>
    <col min="12040" max="12040" width="13.33203125" style="1002" customWidth="1"/>
    <col min="12041" max="12287" width="9.109375" style="1002"/>
    <col min="12288" max="12288" width="7" style="1002" customWidth="1"/>
    <col min="12289" max="12289" width="68" style="1002" customWidth="1"/>
    <col min="12290" max="12290" width="20.33203125" style="1002" customWidth="1"/>
    <col min="12291" max="12291" width="25.109375" style="1002" customWidth="1"/>
    <col min="12292" max="12292" width="30.6640625" style="1002" customWidth="1"/>
    <col min="12293" max="12295" width="16" style="1002" customWidth="1"/>
    <col min="12296" max="12296" width="13.33203125" style="1002" customWidth="1"/>
    <col min="12297" max="12543" width="9.109375" style="1002"/>
    <col min="12544" max="12544" width="7" style="1002" customWidth="1"/>
    <col min="12545" max="12545" width="68" style="1002" customWidth="1"/>
    <col min="12546" max="12546" width="20.33203125" style="1002" customWidth="1"/>
    <col min="12547" max="12547" width="25.109375" style="1002" customWidth="1"/>
    <col min="12548" max="12548" width="30.6640625" style="1002" customWidth="1"/>
    <col min="12549" max="12551" width="16" style="1002" customWidth="1"/>
    <col min="12552" max="12552" width="13.33203125" style="1002" customWidth="1"/>
    <col min="12553" max="12799" width="9.109375" style="1002"/>
    <col min="12800" max="12800" width="7" style="1002" customWidth="1"/>
    <col min="12801" max="12801" width="68" style="1002" customWidth="1"/>
    <col min="12802" max="12802" width="20.33203125" style="1002" customWidth="1"/>
    <col min="12803" max="12803" width="25.109375" style="1002" customWidth="1"/>
    <col min="12804" max="12804" width="30.6640625" style="1002" customWidth="1"/>
    <col min="12805" max="12807" width="16" style="1002" customWidth="1"/>
    <col min="12808" max="12808" width="13.33203125" style="1002" customWidth="1"/>
    <col min="12809" max="13055" width="9.109375" style="1002"/>
    <col min="13056" max="13056" width="7" style="1002" customWidth="1"/>
    <col min="13057" max="13057" width="68" style="1002" customWidth="1"/>
    <col min="13058" max="13058" width="20.33203125" style="1002" customWidth="1"/>
    <col min="13059" max="13059" width="25.109375" style="1002" customWidth="1"/>
    <col min="13060" max="13060" width="30.6640625" style="1002" customWidth="1"/>
    <col min="13061" max="13063" width="16" style="1002" customWidth="1"/>
    <col min="13064" max="13064" width="13.33203125" style="1002" customWidth="1"/>
    <col min="13065" max="13311" width="9.109375" style="1002"/>
    <col min="13312" max="13312" width="7" style="1002" customWidth="1"/>
    <col min="13313" max="13313" width="68" style="1002" customWidth="1"/>
    <col min="13314" max="13314" width="20.33203125" style="1002" customWidth="1"/>
    <col min="13315" max="13315" width="25.109375" style="1002" customWidth="1"/>
    <col min="13316" max="13316" width="30.6640625" style="1002" customWidth="1"/>
    <col min="13317" max="13319" width="16" style="1002" customWidth="1"/>
    <col min="13320" max="13320" width="13.33203125" style="1002" customWidth="1"/>
    <col min="13321" max="13567" width="9.109375" style="1002"/>
    <col min="13568" max="13568" width="7" style="1002" customWidth="1"/>
    <col min="13569" max="13569" width="68" style="1002" customWidth="1"/>
    <col min="13570" max="13570" width="20.33203125" style="1002" customWidth="1"/>
    <col min="13571" max="13571" width="25.109375" style="1002" customWidth="1"/>
    <col min="13572" max="13572" width="30.6640625" style="1002" customWidth="1"/>
    <col min="13573" max="13575" width="16" style="1002" customWidth="1"/>
    <col min="13576" max="13576" width="13.33203125" style="1002" customWidth="1"/>
    <col min="13577" max="13823" width="9.109375" style="1002"/>
    <col min="13824" max="13824" width="7" style="1002" customWidth="1"/>
    <col min="13825" max="13825" width="68" style="1002" customWidth="1"/>
    <col min="13826" max="13826" width="20.33203125" style="1002" customWidth="1"/>
    <col min="13827" max="13827" width="25.109375" style="1002" customWidth="1"/>
    <col min="13828" max="13828" width="30.6640625" style="1002" customWidth="1"/>
    <col min="13829" max="13831" width="16" style="1002" customWidth="1"/>
    <col min="13832" max="13832" width="13.33203125" style="1002" customWidth="1"/>
    <col min="13833" max="14079" width="9.109375" style="1002"/>
    <col min="14080" max="14080" width="7" style="1002" customWidth="1"/>
    <col min="14081" max="14081" width="68" style="1002" customWidth="1"/>
    <col min="14082" max="14082" width="20.33203125" style="1002" customWidth="1"/>
    <col min="14083" max="14083" width="25.109375" style="1002" customWidth="1"/>
    <col min="14084" max="14084" width="30.6640625" style="1002" customWidth="1"/>
    <col min="14085" max="14087" width="16" style="1002" customWidth="1"/>
    <col min="14088" max="14088" width="13.33203125" style="1002" customWidth="1"/>
    <col min="14089" max="14335" width="9.109375" style="1002"/>
    <col min="14336" max="14336" width="7" style="1002" customWidth="1"/>
    <col min="14337" max="14337" width="68" style="1002" customWidth="1"/>
    <col min="14338" max="14338" width="20.33203125" style="1002" customWidth="1"/>
    <col min="14339" max="14339" width="25.109375" style="1002" customWidth="1"/>
    <col min="14340" max="14340" width="30.6640625" style="1002" customWidth="1"/>
    <col min="14341" max="14343" width="16" style="1002" customWidth="1"/>
    <col min="14344" max="14344" width="13.33203125" style="1002" customWidth="1"/>
    <col min="14345" max="14591" width="9.109375" style="1002"/>
    <col min="14592" max="14592" width="7" style="1002" customWidth="1"/>
    <col min="14593" max="14593" width="68" style="1002" customWidth="1"/>
    <col min="14594" max="14594" width="20.33203125" style="1002" customWidth="1"/>
    <col min="14595" max="14595" width="25.109375" style="1002" customWidth="1"/>
    <col min="14596" max="14596" width="30.6640625" style="1002" customWidth="1"/>
    <col min="14597" max="14599" width="16" style="1002" customWidth="1"/>
    <col min="14600" max="14600" width="13.33203125" style="1002" customWidth="1"/>
    <col min="14601" max="14847" width="9.109375" style="1002"/>
    <col min="14848" max="14848" width="7" style="1002" customWidth="1"/>
    <col min="14849" max="14849" width="68" style="1002" customWidth="1"/>
    <col min="14850" max="14850" width="20.33203125" style="1002" customWidth="1"/>
    <col min="14851" max="14851" width="25.109375" style="1002" customWidth="1"/>
    <col min="14852" max="14852" width="30.6640625" style="1002" customWidth="1"/>
    <col min="14853" max="14855" width="16" style="1002" customWidth="1"/>
    <col min="14856" max="14856" width="13.33203125" style="1002" customWidth="1"/>
    <col min="14857" max="15103" width="9.109375" style="1002"/>
    <col min="15104" max="15104" width="7" style="1002" customWidth="1"/>
    <col min="15105" max="15105" width="68" style="1002" customWidth="1"/>
    <col min="15106" max="15106" width="20.33203125" style="1002" customWidth="1"/>
    <col min="15107" max="15107" width="25.109375" style="1002" customWidth="1"/>
    <col min="15108" max="15108" width="30.6640625" style="1002" customWidth="1"/>
    <col min="15109" max="15111" width="16" style="1002" customWidth="1"/>
    <col min="15112" max="15112" width="13.33203125" style="1002" customWidth="1"/>
    <col min="15113" max="15359" width="9.109375" style="1002"/>
    <col min="15360" max="15360" width="7" style="1002" customWidth="1"/>
    <col min="15361" max="15361" width="68" style="1002" customWidth="1"/>
    <col min="15362" max="15362" width="20.33203125" style="1002" customWidth="1"/>
    <col min="15363" max="15363" width="25.109375" style="1002" customWidth="1"/>
    <col min="15364" max="15364" width="30.6640625" style="1002" customWidth="1"/>
    <col min="15365" max="15367" width="16" style="1002" customWidth="1"/>
    <col min="15368" max="15368" width="13.33203125" style="1002" customWidth="1"/>
    <col min="15369" max="15615" width="9.109375" style="1002"/>
    <col min="15616" max="15616" width="7" style="1002" customWidth="1"/>
    <col min="15617" max="15617" width="68" style="1002" customWidth="1"/>
    <col min="15618" max="15618" width="20.33203125" style="1002" customWidth="1"/>
    <col min="15619" max="15619" width="25.109375" style="1002" customWidth="1"/>
    <col min="15620" max="15620" width="30.6640625" style="1002" customWidth="1"/>
    <col min="15621" max="15623" width="16" style="1002" customWidth="1"/>
    <col min="15624" max="15624" width="13.33203125" style="1002" customWidth="1"/>
    <col min="15625" max="15871" width="9.109375" style="1002"/>
    <col min="15872" max="15872" width="7" style="1002" customWidth="1"/>
    <col min="15873" max="15873" width="68" style="1002" customWidth="1"/>
    <col min="15874" max="15874" width="20.33203125" style="1002" customWidth="1"/>
    <col min="15875" max="15875" width="25.109375" style="1002" customWidth="1"/>
    <col min="15876" max="15876" width="30.6640625" style="1002" customWidth="1"/>
    <col min="15877" max="15879" width="16" style="1002" customWidth="1"/>
    <col min="15880" max="15880" width="13.33203125" style="1002" customWidth="1"/>
    <col min="15881" max="16127" width="9.109375" style="1002"/>
    <col min="16128" max="16128" width="7" style="1002" customWidth="1"/>
    <col min="16129" max="16129" width="68" style="1002" customWidth="1"/>
    <col min="16130" max="16130" width="20.33203125" style="1002" customWidth="1"/>
    <col min="16131" max="16131" width="25.109375" style="1002" customWidth="1"/>
    <col min="16132" max="16132" width="30.6640625" style="1002" customWidth="1"/>
    <col min="16133" max="16135" width="16" style="1002" customWidth="1"/>
    <col min="16136" max="16136" width="13.33203125" style="1002" customWidth="1"/>
    <col min="16137" max="16384" width="9.109375" style="1002"/>
  </cols>
  <sheetData>
    <row r="1" spans="1:11" x14ac:dyDescent="0.35">
      <c r="E1" s="72" t="s">
        <v>439</v>
      </c>
    </row>
    <row r="3" spans="1:11" ht="21" customHeight="1" x14ac:dyDescent="0.35">
      <c r="A3" s="1200" t="s">
        <v>608</v>
      </c>
      <c r="B3" s="1200"/>
      <c r="C3" s="1200"/>
      <c r="D3" s="1200"/>
      <c r="E3" s="120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</row>
    <row r="5" spans="1:11" s="11" customFormat="1" ht="19.5" customHeight="1" x14ac:dyDescent="0.35">
      <c r="A5" s="1003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1" s="1" customFormat="1" ht="39.75" customHeight="1" x14ac:dyDescent="0.35">
      <c r="A6" s="1184" t="s">
        <v>490</v>
      </c>
      <c r="B6" s="1184"/>
      <c r="C6" s="1184"/>
      <c r="D6" s="1184"/>
      <c r="E6" s="1184"/>
      <c r="F6" s="15"/>
      <c r="G6" s="16"/>
      <c r="H6" s="16"/>
      <c r="I6" s="5"/>
      <c r="J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1" x14ac:dyDescent="0.35">
      <c r="A8" s="79"/>
    </row>
    <row r="9" spans="1:11" s="375" customFormat="1" ht="36" x14ac:dyDescent="0.3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  <c r="F9" s="354"/>
      <c r="G9" s="354"/>
      <c r="H9" s="354"/>
    </row>
    <row r="10" spans="1:11" s="377" customFormat="1" ht="34.799999999999997" x14ac:dyDescent="0.3">
      <c r="A10" s="99">
        <v>1</v>
      </c>
      <c r="B10" s="99">
        <v>2</v>
      </c>
      <c r="C10" s="99">
        <v>3</v>
      </c>
      <c r="D10" s="99">
        <v>4</v>
      </c>
      <c r="E10" s="376">
        <v>5</v>
      </c>
      <c r="F10" s="260" t="s">
        <v>357</v>
      </c>
      <c r="G10" s="261" t="s">
        <v>302</v>
      </c>
      <c r="H10" s="261" t="s">
        <v>303</v>
      </c>
      <c r="J10" s="254" t="s">
        <v>1017</v>
      </c>
      <c r="K10" s="254"/>
    </row>
    <row r="11" spans="1:11" s="377" customFormat="1" x14ac:dyDescent="0.35">
      <c r="A11" s="1214" t="s">
        <v>999</v>
      </c>
      <c r="B11" s="1215"/>
      <c r="C11" s="1215"/>
      <c r="D11" s="1215"/>
      <c r="E11" s="1216"/>
      <c r="F11" s="262" t="s">
        <v>1195</v>
      </c>
      <c r="G11" s="263"/>
      <c r="H11" s="263"/>
      <c r="J11" s="251" t="s">
        <v>1012</v>
      </c>
      <c r="K11" s="251" t="s">
        <v>1013</v>
      </c>
    </row>
    <row r="12" spans="1:11" s="377" customFormat="1" ht="36" x14ac:dyDescent="0.35">
      <c r="A12" s="367">
        <v>1</v>
      </c>
      <c r="B12" s="378" t="s">
        <v>1196</v>
      </c>
      <c r="C12" s="367"/>
      <c r="D12" s="379"/>
      <c r="E12" s="380">
        <v>78223</v>
      </c>
      <c r="F12" s="268"/>
      <c r="G12" s="269"/>
      <c r="H12" s="269">
        <f>E12-G12</f>
        <v>78223</v>
      </c>
    </row>
    <row r="13" spans="1:11" hidden="1" x14ac:dyDescent="0.35">
      <c r="A13" s="367">
        <v>2</v>
      </c>
      <c r="B13" s="89"/>
      <c r="C13" s="368"/>
      <c r="D13" s="90"/>
      <c r="E13" s="381"/>
      <c r="F13" s="268"/>
      <c r="G13" s="269"/>
      <c r="H13" s="269">
        <f>E13-G13</f>
        <v>0</v>
      </c>
    </row>
    <row r="14" spans="1:11" hidden="1" x14ac:dyDescent="0.35">
      <c r="A14" s="367">
        <v>3</v>
      </c>
      <c r="B14" s="89"/>
      <c r="C14" s="368"/>
      <c r="D14" s="90"/>
      <c r="E14" s="381"/>
      <c r="F14" s="268"/>
      <c r="G14" s="269"/>
      <c r="H14" s="269">
        <f>E14-G14</f>
        <v>0</v>
      </c>
    </row>
    <row r="15" spans="1:11" hidden="1" x14ac:dyDescent="0.35">
      <c r="A15" s="367">
        <v>4</v>
      </c>
      <c r="B15" s="89"/>
      <c r="C15" s="368"/>
      <c r="D15" s="90"/>
      <c r="E15" s="381"/>
      <c r="F15" s="268"/>
      <c r="G15" s="269"/>
      <c r="H15" s="269">
        <f>E15-G15</f>
        <v>0</v>
      </c>
    </row>
    <row r="16" spans="1:11" hidden="1" x14ac:dyDescent="0.35">
      <c r="A16" s="367"/>
      <c r="B16" s="89"/>
      <c r="C16" s="368"/>
      <c r="D16" s="90"/>
      <c r="E16" s="381"/>
      <c r="F16" s="268"/>
      <c r="G16" s="269"/>
      <c r="H16" s="269">
        <f>E16-G16</f>
        <v>0</v>
      </c>
    </row>
    <row r="17" spans="1:11" s="385" customFormat="1" ht="17.399999999999999" x14ac:dyDescent="0.3">
      <c r="A17" s="382"/>
      <c r="B17" s="95" t="s">
        <v>295</v>
      </c>
      <c r="C17" s="383" t="s">
        <v>305</v>
      </c>
      <c r="D17" s="383" t="s">
        <v>305</v>
      </c>
      <c r="E17" s="384">
        <f>SUM(E12:E16)</f>
        <v>78223</v>
      </c>
      <c r="F17" s="361" t="s">
        <v>365</v>
      </c>
      <c r="G17" s="362">
        <f>SUM(G12:G16)</f>
        <v>0</v>
      </c>
      <c r="H17" s="362">
        <f>SUM(H12:H16)</f>
        <v>78223</v>
      </c>
      <c r="J17" s="254">
        <f t="shared" ref="J17:K17" si="0">SUM(J12:J16)</f>
        <v>0</v>
      </c>
      <c r="K17" s="254">
        <f t="shared" si="0"/>
        <v>0</v>
      </c>
    </row>
    <row r="18" spans="1:11" hidden="1" x14ac:dyDescent="0.35">
      <c r="A18" s="1214" t="s">
        <v>1001</v>
      </c>
      <c r="B18" s="1215"/>
      <c r="C18" s="1215"/>
      <c r="D18" s="1215"/>
      <c r="E18" s="1216"/>
      <c r="F18" s="262" t="s">
        <v>1002</v>
      </c>
      <c r="G18" s="263"/>
      <c r="H18" s="263"/>
    </row>
    <row r="19" spans="1:11" hidden="1" x14ac:dyDescent="0.35">
      <c r="A19" s="367">
        <v>1</v>
      </c>
      <c r="B19" s="378" t="s">
        <v>492</v>
      </c>
      <c r="C19" s="367"/>
      <c r="D19" s="379"/>
      <c r="E19" s="380"/>
      <c r="F19" s="268"/>
      <c r="G19" s="269"/>
      <c r="H19" s="269">
        <f>E19-G19</f>
        <v>0</v>
      </c>
    </row>
    <row r="20" spans="1:11" s="1" customFormat="1" ht="18" hidden="1" customHeight="1" x14ac:dyDescent="0.35">
      <c r="A20" s="367">
        <v>2</v>
      </c>
      <c r="B20" s="89"/>
      <c r="C20" s="368"/>
      <c r="D20" s="90"/>
      <c r="E20" s="381"/>
      <c r="F20" s="268"/>
      <c r="G20" s="269"/>
      <c r="H20" s="269">
        <f>E20-G20</f>
        <v>0</v>
      </c>
    </row>
    <row r="21" spans="1:11" s="374" customFormat="1" ht="19.8" hidden="1" x14ac:dyDescent="0.4">
      <c r="A21" s="367">
        <v>3</v>
      </c>
      <c r="B21" s="89"/>
      <c r="C21" s="368"/>
      <c r="D21" s="90"/>
      <c r="E21" s="381"/>
      <c r="F21" s="268"/>
      <c r="G21" s="269"/>
      <c r="H21" s="269">
        <f>E21-G21</f>
        <v>0</v>
      </c>
    </row>
    <row r="22" spans="1:11" s="249" customFormat="1" hidden="1" x14ac:dyDescent="0.35">
      <c r="A22" s="367">
        <v>4</v>
      </c>
      <c r="B22" s="89"/>
      <c r="C22" s="368"/>
      <c r="D22" s="90"/>
      <c r="E22" s="381"/>
      <c r="F22" s="268"/>
      <c r="G22" s="269"/>
      <c r="H22" s="269">
        <f>E22-G22</f>
        <v>0</v>
      </c>
    </row>
    <row r="23" spans="1:11" s="1" customFormat="1" hidden="1" x14ac:dyDescent="0.35">
      <c r="A23" s="386"/>
      <c r="B23" s="89"/>
      <c r="C23" s="368"/>
      <c r="D23" s="90"/>
      <c r="E23" s="369"/>
      <c r="F23" s="268"/>
      <c r="G23" s="269"/>
      <c r="H23" s="269">
        <f>E23-G23</f>
        <v>0</v>
      </c>
    </row>
    <row r="24" spans="1:11" ht="17.399999999999999" hidden="1" x14ac:dyDescent="0.3">
      <c r="A24" s="382"/>
      <c r="B24" s="95" t="s">
        <v>295</v>
      </c>
      <c r="C24" s="383" t="s">
        <v>305</v>
      </c>
      <c r="D24" s="383" t="s">
        <v>305</v>
      </c>
      <c r="E24" s="384">
        <f>SUM(E19:E23)</f>
        <v>0</v>
      </c>
      <c r="F24" s="361" t="s">
        <v>365</v>
      </c>
      <c r="G24" s="362">
        <f>SUM(G19:G23)</f>
        <v>0</v>
      </c>
      <c r="H24" s="362">
        <f>SUM(H19:H23)</f>
        <v>0</v>
      </c>
      <c r="J24" s="254">
        <f t="shared" ref="J24:K24" si="1">SUM(J19:J23)</f>
        <v>0</v>
      </c>
      <c r="K24" s="254">
        <f t="shared" si="1"/>
        <v>0</v>
      </c>
    </row>
    <row r="25" spans="1:11" hidden="1" x14ac:dyDescent="0.35">
      <c r="A25" s="1214" t="s">
        <v>489</v>
      </c>
      <c r="B25" s="1215"/>
      <c r="C25" s="1215"/>
      <c r="D25" s="1215"/>
      <c r="E25" s="1216"/>
      <c r="F25" s="262" t="s">
        <v>1002</v>
      </c>
      <c r="G25" s="263"/>
      <c r="H25" s="263"/>
    </row>
    <row r="26" spans="1:11" hidden="1" x14ac:dyDescent="0.35">
      <c r="A26" s="367">
        <v>1</v>
      </c>
      <c r="B26" s="378" t="s">
        <v>492</v>
      </c>
      <c r="C26" s="367"/>
      <c r="D26" s="379"/>
      <c r="E26" s="380"/>
      <c r="F26" s="268"/>
      <c r="G26" s="269"/>
      <c r="H26" s="269">
        <f>E26-G26</f>
        <v>0</v>
      </c>
    </row>
    <row r="27" spans="1:11" s="1" customFormat="1" ht="18" hidden="1" customHeight="1" x14ac:dyDescent="0.35">
      <c r="A27" s="367">
        <v>2</v>
      </c>
      <c r="B27" s="89"/>
      <c r="C27" s="368"/>
      <c r="D27" s="90"/>
      <c r="E27" s="381"/>
      <c r="F27" s="268"/>
      <c r="G27" s="269"/>
      <c r="H27" s="269">
        <f>E27-G27</f>
        <v>0</v>
      </c>
    </row>
    <row r="28" spans="1:11" s="374" customFormat="1" ht="19.8" hidden="1" x14ac:dyDescent="0.4">
      <c r="A28" s="367">
        <v>3</v>
      </c>
      <c r="B28" s="89"/>
      <c r="C28" s="368"/>
      <c r="D28" s="90"/>
      <c r="E28" s="381"/>
      <c r="F28" s="268"/>
      <c r="G28" s="269"/>
      <c r="H28" s="269">
        <f>E28-G28</f>
        <v>0</v>
      </c>
    </row>
    <row r="29" spans="1:11" s="249" customFormat="1" hidden="1" x14ac:dyDescent="0.35">
      <c r="A29" s="367">
        <v>4</v>
      </c>
      <c r="B29" s="89"/>
      <c r="C29" s="368"/>
      <c r="D29" s="90"/>
      <c r="E29" s="381"/>
      <c r="F29" s="268"/>
      <c r="G29" s="269"/>
      <c r="H29" s="269">
        <f>E29-G29</f>
        <v>0</v>
      </c>
    </row>
    <row r="30" spans="1:11" s="1" customFormat="1" hidden="1" x14ac:dyDescent="0.35">
      <c r="A30" s="386"/>
      <c r="B30" s="89"/>
      <c r="C30" s="368"/>
      <c r="D30" s="90"/>
      <c r="E30" s="369"/>
      <c r="F30" s="268"/>
      <c r="G30" s="269"/>
      <c r="H30" s="269">
        <f>E30-G30</f>
        <v>0</v>
      </c>
    </row>
    <row r="31" spans="1:11" ht="17.399999999999999" hidden="1" x14ac:dyDescent="0.3">
      <c r="A31" s="382"/>
      <c r="B31" s="95" t="s">
        <v>295</v>
      </c>
      <c r="C31" s="383" t="s">
        <v>305</v>
      </c>
      <c r="D31" s="383" t="s">
        <v>305</v>
      </c>
      <c r="E31" s="384">
        <f>SUM(E26:E30)</f>
        <v>0</v>
      </c>
      <c r="F31" s="361" t="s">
        <v>365</v>
      </c>
      <c r="G31" s="362">
        <f>SUM(G26:G30)</f>
        <v>0</v>
      </c>
      <c r="H31" s="362">
        <f>SUM(H26:H30)</f>
        <v>0</v>
      </c>
      <c r="J31" s="254">
        <f t="shared" ref="J31:K31" si="2">SUM(J26:J30)</f>
        <v>0</v>
      </c>
      <c r="K31" s="254">
        <f t="shared" si="2"/>
        <v>0</v>
      </c>
    </row>
    <row r="32" spans="1:11" ht="17.399999999999999" x14ac:dyDescent="0.3">
      <c r="F32" s="296" t="s">
        <v>457</v>
      </c>
      <c r="G32" s="297">
        <f>G17+G24+G31</f>
        <v>0</v>
      </c>
      <c r="H32" s="297">
        <f t="shared" ref="H32" si="3">H17+H24+H31</f>
        <v>78223</v>
      </c>
      <c r="J32" s="254">
        <f t="shared" ref="J32:K32" si="4">J17+J24+J31</f>
        <v>0</v>
      </c>
      <c r="K32" s="254">
        <f t="shared" si="4"/>
        <v>0</v>
      </c>
    </row>
    <row r="34" spans="1:5" x14ac:dyDescent="0.35">
      <c r="A34" s="1000" t="s">
        <v>671</v>
      </c>
      <c r="B34" s="1001"/>
      <c r="C34" s="999"/>
      <c r="D34" s="1"/>
      <c r="E34" s="999" t="s">
        <v>1143</v>
      </c>
    </row>
    <row r="35" spans="1:5" ht="19.8" x14ac:dyDescent="0.4">
      <c r="A35" s="249"/>
      <c r="B35" s="66"/>
      <c r="C35" s="67" t="s">
        <v>131</v>
      </c>
      <c r="D35" s="374"/>
      <c r="E35" s="67" t="s">
        <v>132</v>
      </c>
    </row>
    <row r="36" spans="1:5" x14ac:dyDescent="0.35">
      <c r="A36" s="66"/>
      <c r="B36" s="63"/>
      <c r="C36" s="63"/>
      <c r="D36" s="249"/>
      <c r="E36" s="63"/>
    </row>
    <row r="37" spans="1:5" x14ac:dyDescent="0.35">
      <c r="A37" s="1000" t="s">
        <v>133</v>
      </c>
      <c r="B37" s="1001"/>
      <c r="C37" s="999"/>
      <c r="D37" s="249"/>
      <c r="E37" s="999" t="s">
        <v>1144</v>
      </c>
    </row>
    <row r="38" spans="1:5" x14ac:dyDescent="0.35">
      <c r="A38" s="249"/>
      <c r="B38" s="66"/>
      <c r="C38" s="67" t="s">
        <v>131</v>
      </c>
      <c r="D38" s="249"/>
      <c r="E38" s="67" t="s">
        <v>132</v>
      </c>
    </row>
    <row r="39" spans="1:5" x14ac:dyDescent="0.35">
      <c r="A39" s="1"/>
      <c r="B39" s="1"/>
      <c r="C39" s="1"/>
      <c r="D39" s="1"/>
      <c r="E39" s="1"/>
    </row>
    <row r="40" spans="1:5" x14ac:dyDescent="0.35">
      <c r="A40" s="1"/>
      <c r="B40" s="298" t="s">
        <v>1080</v>
      </c>
      <c r="C40" s="1"/>
      <c r="D40" s="1"/>
      <c r="E40" s="1"/>
    </row>
    <row r="41" spans="1:5" x14ac:dyDescent="0.35">
      <c r="A41" s="1"/>
      <c r="B41" s="298" t="s">
        <v>1089</v>
      </c>
      <c r="C41" s="1"/>
      <c r="D41" s="1"/>
      <c r="E41" s="1"/>
    </row>
  </sheetData>
  <mergeCells count="5">
    <mergeCell ref="A3:E3"/>
    <mergeCell ref="A11:E11"/>
    <mergeCell ref="A18:E18"/>
    <mergeCell ref="A25:E25"/>
    <mergeCell ref="A6:E6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B3CC82"/>
    <pageSetUpPr fitToPage="1"/>
  </sheetPr>
  <dimension ref="A1:K92"/>
  <sheetViews>
    <sheetView view="pageBreakPreview" zoomScale="70" zoomScaleNormal="60" zoomScaleSheetLayoutView="70" workbookViewId="0">
      <selection activeCell="O10" sqref="O10"/>
    </sheetView>
  </sheetViews>
  <sheetFormatPr defaultRowHeight="18" x14ac:dyDescent="0.35"/>
  <cols>
    <col min="1" max="1" width="7.33203125" style="70" customWidth="1"/>
    <col min="2" max="2" width="105.109375" style="42" customWidth="1"/>
    <col min="3" max="4" width="21" style="39" customWidth="1"/>
    <col min="5" max="5" width="21" style="42" customWidth="1"/>
    <col min="6" max="8" width="19" style="42" customWidth="1"/>
    <col min="9" max="256" width="9.109375" style="42"/>
    <col min="257" max="257" width="7.33203125" style="42" customWidth="1"/>
    <col min="258" max="258" width="105.109375" style="42" customWidth="1"/>
    <col min="259" max="261" width="21" style="42" customWidth="1"/>
    <col min="262" max="264" width="19" style="42" customWidth="1"/>
    <col min="265" max="512" width="9.109375" style="42"/>
    <col min="513" max="513" width="7.33203125" style="42" customWidth="1"/>
    <col min="514" max="514" width="105.109375" style="42" customWidth="1"/>
    <col min="515" max="517" width="21" style="42" customWidth="1"/>
    <col min="518" max="520" width="19" style="42" customWidth="1"/>
    <col min="521" max="768" width="9.109375" style="42"/>
    <col min="769" max="769" width="7.33203125" style="42" customWidth="1"/>
    <col min="770" max="770" width="105.109375" style="42" customWidth="1"/>
    <col min="771" max="773" width="21" style="42" customWidth="1"/>
    <col min="774" max="776" width="19" style="42" customWidth="1"/>
    <col min="777" max="1024" width="9.109375" style="42"/>
    <col min="1025" max="1025" width="7.33203125" style="42" customWidth="1"/>
    <col min="1026" max="1026" width="105.109375" style="42" customWidth="1"/>
    <col min="1027" max="1029" width="21" style="42" customWidth="1"/>
    <col min="1030" max="1032" width="19" style="42" customWidth="1"/>
    <col min="1033" max="1280" width="9.109375" style="42"/>
    <col min="1281" max="1281" width="7.33203125" style="42" customWidth="1"/>
    <col min="1282" max="1282" width="105.109375" style="42" customWidth="1"/>
    <col min="1283" max="1285" width="21" style="42" customWidth="1"/>
    <col min="1286" max="1288" width="19" style="42" customWidth="1"/>
    <col min="1289" max="1536" width="9.109375" style="42"/>
    <col min="1537" max="1537" width="7.33203125" style="42" customWidth="1"/>
    <col min="1538" max="1538" width="105.109375" style="42" customWidth="1"/>
    <col min="1539" max="1541" width="21" style="42" customWidth="1"/>
    <col min="1542" max="1544" width="19" style="42" customWidth="1"/>
    <col min="1545" max="1792" width="9.109375" style="42"/>
    <col min="1793" max="1793" width="7.33203125" style="42" customWidth="1"/>
    <col min="1794" max="1794" width="105.109375" style="42" customWidth="1"/>
    <col min="1795" max="1797" width="21" style="42" customWidth="1"/>
    <col min="1798" max="1800" width="19" style="42" customWidth="1"/>
    <col min="1801" max="2048" width="9.109375" style="42"/>
    <col min="2049" max="2049" width="7.33203125" style="42" customWidth="1"/>
    <col min="2050" max="2050" width="105.109375" style="42" customWidth="1"/>
    <col min="2051" max="2053" width="21" style="42" customWidth="1"/>
    <col min="2054" max="2056" width="19" style="42" customWidth="1"/>
    <col min="2057" max="2304" width="9.109375" style="42"/>
    <col min="2305" max="2305" width="7.33203125" style="42" customWidth="1"/>
    <col min="2306" max="2306" width="105.109375" style="42" customWidth="1"/>
    <col min="2307" max="2309" width="21" style="42" customWidth="1"/>
    <col min="2310" max="2312" width="19" style="42" customWidth="1"/>
    <col min="2313" max="2560" width="9.109375" style="42"/>
    <col min="2561" max="2561" width="7.33203125" style="42" customWidth="1"/>
    <col min="2562" max="2562" width="105.109375" style="42" customWidth="1"/>
    <col min="2563" max="2565" width="21" style="42" customWidth="1"/>
    <col min="2566" max="2568" width="19" style="42" customWidth="1"/>
    <col min="2569" max="2816" width="9.109375" style="42"/>
    <col min="2817" max="2817" width="7.33203125" style="42" customWidth="1"/>
    <col min="2818" max="2818" width="105.109375" style="42" customWidth="1"/>
    <col min="2819" max="2821" width="21" style="42" customWidth="1"/>
    <col min="2822" max="2824" width="19" style="42" customWidth="1"/>
    <col min="2825" max="3072" width="9.109375" style="42"/>
    <col min="3073" max="3073" width="7.33203125" style="42" customWidth="1"/>
    <col min="3074" max="3074" width="105.109375" style="42" customWidth="1"/>
    <col min="3075" max="3077" width="21" style="42" customWidth="1"/>
    <col min="3078" max="3080" width="19" style="42" customWidth="1"/>
    <col min="3081" max="3328" width="9.109375" style="42"/>
    <col min="3329" max="3329" width="7.33203125" style="42" customWidth="1"/>
    <col min="3330" max="3330" width="105.109375" style="42" customWidth="1"/>
    <col min="3331" max="3333" width="21" style="42" customWidth="1"/>
    <col min="3334" max="3336" width="19" style="42" customWidth="1"/>
    <col min="3337" max="3584" width="9.109375" style="42"/>
    <col min="3585" max="3585" width="7.33203125" style="42" customWidth="1"/>
    <col min="3586" max="3586" width="105.109375" style="42" customWidth="1"/>
    <col min="3587" max="3589" width="21" style="42" customWidth="1"/>
    <col min="3590" max="3592" width="19" style="42" customWidth="1"/>
    <col min="3593" max="3840" width="9.109375" style="42"/>
    <col min="3841" max="3841" width="7.33203125" style="42" customWidth="1"/>
    <col min="3842" max="3842" width="105.109375" style="42" customWidth="1"/>
    <col min="3843" max="3845" width="21" style="42" customWidth="1"/>
    <col min="3846" max="3848" width="19" style="42" customWidth="1"/>
    <col min="3849" max="4096" width="9.109375" style="42"/>
    <col min="4097" max="4097" width="7.33203125" style="42" customWidth="1"/>
    <col min="4098" max="4098" width="105.109375" style="42" customWidth="1"/>
    <col min="4099" max="4101" width="21" style="42" customWidth="1"/>
    <col min="4102" max="4104" width="19" style="42" customWidth="1"/>
    <col min="4105" max="4352" width="9.109375" style="42"/>
    <col min="4353" max="4353" width="7.33203125" style="42" customWidth="1"/>
    <col min="4354" max="4354" width="105.109375" style="42" customWidth="1"/>
    <col min="4355" max="4357" width="21" style="42" customWidth="1"/>
    <col min="4358" max="4360" width="19" style="42" customWidth="1"/>
    <col min="4361" max="4608" width="9.109375" style="42"/>
    <col min="4609" max="4609" width="7.33203125" style="42" customWidth="1"/>
    <col min="4610" max="4610" width="105.109375" style="42" customWidth="1"/>
    <col min="4611" max="4613" width="21" style="42" customWidth="1"/>
    <col min="4614" max="4616" width="19" style="42" customWidth="1"/>
    <col min="4617" max="4864" width="9.109375" style="42"/>
    <col min="4865" max="4865" width="7.33203125" style="42" customWidth="1"/>
    <col min="4866" max="4866" width="105.109375" style="42" customWidth="1"/>
    <col min="4867" max="4869" width="21" style="42" customWidth="1"/>
    <col min="4870" max="4872" width="19" style="42" customWidth="1"/>
    <col min="4873" max="5120" width="9.109375" style="42"/>
    <col min="5121" max="5121" width="7.33203125" style="42" customWidth="1"/>
    <col min="5122" max="5122" width="105.109375" style="42" customWidth="1"/>
    <col min="5123" max="5125" width="21" style="42" customWidth="1"/>
    <col min="5126" max="5128" width="19" style="42" customWidth="1"/>
    <col min="5129" max="5376" width="9.109375" style="42"/>
    <col min="5377" max="5377" width="7.33203125" style="42" customWidth="1"/>
    <col min="5378" max="5378" width="105.109375" style="42" customWidth="1"/>
    <col min="5379" max="5381" width="21" style="42" customWidth="1"/>
    <col min="5382" max="5384" width="19" style="42" customWidth="1"/>
    <col min="5385" max="5632" width="9.109375" style="42"/>
    <col min="5633" max="5633" width="7.33203125" style="42" customWidth="1"/>
    <col min="5634" max="5634" width="105.109375" style="42" customWidth="1"/>
    <col min="5635" max="5637" width="21" style="42" customWidth="1"/>
    <col min="5638" max="5640" width="19" style="42" customWidth="1"/>
    <col min="5641" max="5888" width="9.109375" style="42"/>
    <col min="5889" max="5889" width="7.33203125" style="42" customWidth="1"/>
    <col min="5890" max="5890" width="105.109375" style="42" customWidth="1"/>
    <col min="5891" max="5893" width="21" style="42" customWidth="1"/>
    <col min="5894" max="5896" width="19" style="42" customWidth="1"/>
    <col min="5897" max="6144" width="9.109375" style="42"/>
    <col min="6145" max="6145" width="7.33203125" style="42" customWidth="1"/>
    <col min="6146" max="6146" width="105.109375" style="42" customWidth="1"/>
    <col min="6147" max="6149" width="21" style="42" customWidth="1"/>
    <col min="6150" max="6152" width="19" style="42" customWidth="1"/>
    <col min="6153" max="6400" width="9.109375" style="42"/>
    <col min="6401" max="6401" width="7.33203125" style="42" customWidth="1"/>
    <col min="6402" max="6402" width="105.109375" style="42" customWidth="1"/>
    <col min="6403" max="6405" width="21" style="42" customWidth="1"/>
    <col min="6406" max="6408" width="19" style="42" customWidth="1"/>
    <col min="6409" max="6656" width="9.109375" style="42"/>
    <col min="6657" max="6657" width="7.33203125" style="42" customWidth="1"/>
    <col min="6658" max="6658" width="105.109375" style="42" customWidth="1"/>
    <col min="6659" max="6661" width="21" style="42" customWidth="1"/>
    <col min="6662" max="6664" width="19" style="42" customWidth="1"/>
    <col min="6665" max="6912" width="9.109375" style="42"/>
    <col min="6913" max="6913" width="7.33203125" style="42" customWidth="1"/>
    <col min="6914" max="6914" width="105.109375" style="42" customWidth="1"/>
    <col min="6915" max="6917" width="21" style="42" customWidth="1"/>
    <col min="6918" max="6920" width="19" style="42" customWidth="1"/>
    <col min="6921" max="7168" width="9.109375" style="42"/>
    <col min="7169" max="7169" width="7.33203125" style="42" customWidth="1"/>
    <col min="7170" max="7170" width="105.109375" style="42" customWidth="1"/>
    <col min="7171" max="7173" width="21" style="42" customWidth="1"/>
    <col min="7174" max="7176" width="19" style="42" customWidth="1"/>
    <col min="7177" max="7424" width="9.109375" style="42"/>
    <col min="7425" max="7425" width="7.33203125" style="42" customWidth="1"/>
    <col min="7426" max="7426" width="105.109375" style="42" customWidth="1"/>
    <col min="7427" max="7429" width="21" style="42" customWidth="1"/>
    <col min="7430" max="7432" width="19" style="42" customWidth="1"/>
    <col min="7433" max="7680" width="9.109375" style="42"/>
    <col min="7681" max="7681" width="7.33203125" style="42" customWidth="1"/>
    <col min="7682" max="7682" width="105.109375" style="42" customWidth="1"/>
    <col min="7683" max="7685" width="21" style="42" customWidth="1"/>
    <col min="7686" max="7688" width="19" style="42" customWidth="1"/>
    <col min="7689" max="7936" width="9.109375" style="42"/>
    <col min="7937" max="7937" width="7.33203125" style="42" customWidth="1"/>
    <col min="7938" max="7938" width="105.109375" style="42" customWidth="1"/>
    <col min="7939" max="7941" width="21" style="42" customWidth="1"/>
    <col min="7942" max="7944" width="19" style="42" customWidth="1"/>
    <col min="7945" max="8192" width="9.109375" style="42"/>
    <col min="8193" max="8193" width="7.33203125" style="42" customWidth="1"/>
    <col min="8194" max="8194" width="105.109375" style="42" customWidth="1"/>
    <col min="8195" max="8197" width="21" style="42" customWidth="1"/>
    <col min="8198" max="8200" width="19" style="42" customWidth="1"/>
    <col min="8201" max="8448" width="9.109375" style="42"/>
    <col min="8449" max="8449" width="7.33203125" style="42" customWidth="1"/>
    <col min="8450" max="8450" width="105.109375" style="42" customWidth="1"/>
    <col min="8451" max="8453" width="21" style="42" customWidth="1"/>
    <col min="8454" max="8456" width="19" style="42" customWidth="1"/>
    <col min="8457" max="8704" width="9.109375" style="42"/>
    <col min="8705" max="8705" width="7.33203125" style="42" customWidth="1"/>
    <col min="8706" max="8706" width="105.109375" style="42" customWidth="1"/>
    <col min="8707" max="8709" width="21" style="42" customWidth="1"/>
    <col min="8710" max="8712" width="19" style="42" customWidth="1"/>
    <col min="8713" max="8960" width="9.109375" style="42"/>
    <col min="8961" max="8961" width="7.33203125" style="42" customWidth="1"/>
    <col min="8962" max="8962" width="105.109375" style="42" customWidth="1"/>
    <col min="8963" max="8965" width="21" style="42" customWidth="1"/>
    <col min="8966" max="8968" width="19" style="42" customWidth="1"/>
    <col min="8969" max="9216" width="9.109375" style="42"/>
    <col min="9217" max="9217" width="7.33203125" style="42" customWidth="1"/>
    <col min="9218" max="9218" width="105.109375" style="42" customWidth="1"/>
    <col min="9219" max="9221" width="21" style="42" customWidth="1"/>
    <col min="9222" max="9224" width="19" style="42" customWidth="1"/>
    <col min="9225" max="9472" width="9.109375" style="42"/>
    <col min="9473" max="9473" width="7.33203125" style="42" customWidth="1"/>
    <col min="9474" max="9474" width="105.109375" style="42" customWidth="1"/>
    <col min="9475" max="9477" width="21" style="42" customWidth="1"/>
    <col min="9478" max="9480" width="19" style="42" customWidth="1"/>
    <col min="9481" max="9728" width="9.109375" style="42"/>
    <col min="9729" max="9729" width="7.33203125" style="42" customWidth="1"/>
    <col min="9730" max="9730" width="105.109375" style="42" customWidth="1"/>
    <col min="9731" max="9733" width="21" style="42" customWidth="1"/>
    <col min="9734" max="9736" width="19" style="42" customWidth="1"/>
    <col min="9737" max="9984" width="9.109375" style="42"/>
    <col min="9985" max="9985" width="7.33203125" style="42" customWidth="1"/>
    <col min="9986" max="9986" width="105.109375" style="42" customWidth="1"/>
    <col min="9987" max="9989" width="21" style="42" customWidth="1"/>
    <col min="9990" max="9992" width="19" style="42" customWidth="1"/>
    <col min="9993" max="10240" width="9.109375" style="42"/>
    <col min="10241" max="10241" width="7.33203125" style="42" customWidth="1"/>
    <col min="10242" max="10242" width="105.109375" style="42" customWidth="1"/>
    <col min="10243" max="10245" width="21" style="42" customWidth="1"/>
    <col min="10246" max="10248" width="19" style="42" customWidth="1"/>
    <col min="10249" max="10496" width="9.109375" style="42"/>
    <col min="10497" max="10497" width="7.33203125" style="42" customWidth="1"/>
    <col min="10498" max="10498" width="105.109375" style="42" customWidth="1"/>
    <col min="10499" max="10501" width="21" style="42" customWidth="1"/>
    <col min="10502" max="10504" width="19" style="42" customWidth="1"/>
    <col min="10505" max="10752" width="9.109375" style="42"/>
    <col min="10753" max="10753" width="7.33203125" style="42" customWidth="1"/>
    <col min="10754" max="10754" width="105.109375" style="42" customWidth="1"/>
    <col min="10755" max="10757" width="21" style="42" customWidth="1"/>
    <col min="10758" max="10760" width="19" style="42" customWidth="1"/>
    <col min="10761" max="11008" width="9.109375" style="42"/>
    <col min="11009" max="11009" width="7.33203125" style="42" customWidth="1"/>
    <col min="11010" max="11010" width="105.109375" style="42" customWidth="1"/>
    <col min="11011" max="11013" width="21" style="42" customWidth="1"/>
    <col min="11014" max="11016" width="19" style="42" customWidth="1"/>
    <col min="11017" max="11264" width="9.109375" style="42"/>
    <col min="11265" max="11265" width="7.33203125" style="42" customWidth="1"/>
    <col min="11266" max="11266" width="105.109375" style="42" customWidth="1"/>
    <col min="11267" max="11269" width="21" style="42" customWidth="1"/>
    <col min="11270" max="11272" width="19" style="42" customWidth="1"/>
    <col min="11273" max="11520" width="9.109375" style="42"/>
    <col min="11521" max="11521" width="7.33203125" style="42" customWidth="1"/>
    <col min="11522" max="11522" width="105.109375" style="42" customWidth="1"/>
    <col min="11523" max="11525" width="21" style="42" customWidth="1"/>
    <col min="11526" max="11528" width="19" style="42" customWidth="1"/>
    <col min="11529" max="11776" width="9.109375" style="42"/>
    <col min="11777" max="11777" width="7.33203125" style="42" customWidth="1"/>
    <col min="11778" max="11778" width="105.109375" style="42" customWidth="1"/>
    <col min="11779" max="11781" width="21" style="42" customWidth="1"/>
    <col min="11782" max="11784" width="19" style="42" customWidth="1"/>
    <col min="11785" max="12032" width="9.109375" style="42"/>
    <col min="12033" max="12033" width="7.33203125" style="42" customWidth="1"/>
    <col min="12034" max="12034" width="105.109375" style="42" customWidth="1"/>
    <col min="12035" max="12037" width="21" style="42" customWidth="1"/>
    <col min="12038" max="12040" width="19" style="42" customWidth="1"/>
    <col min="12041" max="12288" width="9.109375" style="42"/>
    <col min="12289" max="12289" width="7.33203125" style="42" customWidth="1"/>
    <col min="12290" max="12290" width="105.109375" style="42" customWidth="1"/>
    <col min="12291" max="12293" width="21" style="42" customWidth="1"/>
    <col min="12294" max="12296" width="19" style="42" customWidth="1"/>
    <col min="12297" max="12544" width="9.109375" style="42"/>
    <col min="12545" max="12545" width="7.33203125" style="42" customWidth="1"/>
    <col min="12546" max="12546" width="105.109375" style="42" customWidth="1"/>
    <col min="12547" max="12549" width="21" style="42" customWidth="1"/>
    <col min="12550" max="12552" width="19" style="42" customWidth="1"/>
    <col min="12553" max="12800" width="9.109375" style="42"/>
    <col min="12801" max="12801" width="7.33203125" style="42" customWidth="1"/>
    <col min="12802" max="12802" width="105.109375" style="42" customWidth="1"/>
    <col min="12803" max="12805" width="21" style="42" customWidth="1"/>
    <col min="12806" max="12808" width="19" style="42" customWidth="1"/>
    <col min="12809" max="13056" width="9.109375" style="42"/>
    <col min="13057" max="13057" width="7.33203125" style="42" customWidth="1"/>
    <col min="13058" max="13058" width="105.109375" style="42" customWidth="1"/>
    <col min="13059" max="13061" width="21" style="42" customWidth="1"/>
    <col min="13062" max="13064" width="19" style="42" customWidth="1"/>
    <col min="13065" max="13312" width="9.109375" style="42"/>
    <col min="13313" max="13313" width="7.33203125" style="42" customWidth="1"/>
    <col min="13314" max="13314" width="105.109375" style="42" customWidth="1"/>
    <col min="13315" max="13317" width="21" style="42" customWidth="1"/>
    <col min="13318" max="13320" width="19" style="42" customWidth="1"/>
    <col min="13321" max="13568" width="9.109375" style="42"/>
    <col min="13569" max="13569" width="7.33203125" style="42" customWidth="1"/>
    <col min="13570" max="13570" width="105.109375" style="42" customWidth="1"/>
    <col min="13571" max="13573" width="21" style="42" customWidth="1"/>
    <col min="13574" max="13576" width="19" style="42" customWidth="1"/>
    <col min="13577" max="13824" width="9.109375" style="42"/>
    <col min="13825" max="13825" width="7.33203125" style="42" customWidth="1"/>
    <col min="13826" max="13826" width="105.109375" style="42" customWidth="1"/>
    <col min="13827" max="13829" width="21" style="42" customWidth="1"/>
    <col min="13830" max="13832" width="19" style="42" customWidth="1"/>
    <col min="13833" max="14080" width="9.109375" style="42"/>
    <col min="14081" max="14081" width="7.33203125" style="42" customWidth="1"/>
    <col min="14082" max="14082" width="105.109375" style="42" customWidth="1"/>
    <col min="14083" max="14085" width="21" style="42" customWidth="1"/>
    <col min="14086" max="14088" width="19" style="42" customWidth="1"/>
    <col min="14089" max="14336" width="9.109375" style="42"/>
    <col min="14337" max="14337" width="7.33203125" style="42" customWidth="1"/>
    <col min="14338" max="14338" width="105.109375" style="42" customWidth="1"/>
    <col min="14339" max="14341" width="21" style="42" customWidth="1"/>
    <col min="14342" max="14344" width="19" style="42" customWidth="1"/>
    <col min="14345" max="14592" width="9.109375" style="42"/>
    <col min="14593" max="14593" width="7.33203125" style="42" customWidth="1"/>
    <col min="14594" max="14594" width="105.109375" style="42" customWidth="1"/>
    <col min="14595" max="14597" width="21" style="42" customWidth="1"/>
    <col min="14598" max="14600" width="19" style="42" customWidth="1"/>
    <col min="14601" max="14848" width="9.109375" style="42"/>
    <col min="14849" max="14849" width="7.33203125" style="42" customWidth="1"/>
    <col min="14850" max="14850" width="105.109375" style="42" customWidth="1"/>
    <col min="14851" max="14853" width="21" style="42" customWidth="1"/>
    <col min="14854" max="14856" width="19" style="42" customWidth="1"/>
    <col min="14857" max="15104" width="9.109375" style="42"/>
    <col min="15105" max="15105" width="7.33203125" style="42" customWidth="1"/>
    <col min="15106" max="15106" width="105.109375" style="42" customWidth="1"/>
    <col min="15107" max="15109" width="21" style="42" customWidth="1"/>
    <col min="15110" max="15112" width="19" style="42" customWidth="1"/>
    <col min="15113" max="15360" width="9.109375" style="42"/>
    <col min="15361" max="15361" width="7.33203125" style="42" customWidth="1"/>
    <col min="15362" max="15362" width="105.109375" style="42" customWidth="1"/>
    <col min="15363" max="15365" width="21" style="42" customWidth="1"/>
    <col min="15366" max="15368" width="19" style="42" customWidth="1"/>
    <col min="15369" max="15616" width="9.109375" style="42"/>
    <col min="15617" max="15617" width="7.33203125" style="42" customWidth="1"/>
    <col min="15618" max="15618" width="105.109375" style="42" customWidth="1"/>
    <col min="15619" max="15621" width="21" style="42" customWidth="1"/>
    <col min="15622" max="15624" width="19" style="42" customWidth="1"/>
    <col min="15625" max="15872" width="9.109375" style="42"/>
    <col min="15873" max="15873" width="7.33203125" style="42" customWidth="1"/>
    <col min="15874" max="15874" width="105.109375" style="42" customWidth="1"/>
    <col min="15875" max="15877" width="21" style="42" customWidth="1"/>
    <col min="15878" max="15880" width="19" style="42" customWidth="1"/>
    <col min="15881" max="16128" width="9.109375" style="42"/>
    <col min="16129" max="16129" width="7.33203125" style="42" customWidth="1"/>
    <col min="16130" max="16130" width="105.109375" style="42" customWidth="1"/>
    <col min="16131" max="16133" width="21" style="42" customWidth="1"/>
    <col min="16134" max="16136" width="19" style="42" customWidth="1"/>
    <col min="16137" max="16384" width="9.109375" style="42"/>
  </cols>
  <sheetData>
    <row r="1" spans="1:11" x14ac:dyDescent="0.35">
      <c r="A1" s="38"/>
      <c r="B1" s="39"/>
      <c r="E1" s="40"/>
      <c r="F1" s="41"/>
      <c r="G1" s="41"/>
      <c r="H1" s="9" t="s">
        <v>429</v>
      </c>
    </row>
    <row r="2" spans="1:11" ht="14.4" x14ac:dyDescent="0.3">
      <c r="A2" s="1192" t="s">
        <v>306</v>
      </c>
      <c r="B2" s="1192"/>
      <c r="C2" s="1192"/>
      <c r="D2" s="1192"/>
      <c r="E2" s="1192"/>
      <c r="F2" s="1192"/>
      <c r="G2" s="1192"/>
      <c r="H2" s="1192"/>
    </row>
    <row r="3" spans="1:11" ht="71.25" customHeight="1" x14ac:dyDescent="0.3">
      <c r="A3" s="1192"/>
      <c r="B3" s="1192"/>
      <c r="C3" s="1192"/>
      <c r="D3" s="1192"/>
      <c r="E3" s="1192"/>
      <c r="F3" s="1192"/>
      <c r="G3" s="1192"/>
      <c r="H3" s="1192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25.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 x14ac:dyDescent="0.35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 x14ac:dyDescent="0.35">
      <c r="A9" s="1193" t="s">
        <v>282</v>
      </c>
      <c r="B9" s="1193" t="s">
        <v>308</v>
      </c>
      <c r="C9" s="1194" t="s">
        <v>309</v>
      </c>
      <c r="D9" s="1194"/>
      <c r="E9" s="1194"/>
      <c r="F9" s="1194" t="s">
        <v>310</v>
      </c>
      <c r="G9" s="1194"/>
      <c r="H9" s="1194"/>
    </row>
    <row r="10" spans="1:11" ht="72" x14ac:dyDescent="0.3">
      <c r="A10" s="1193"/>
      <c r="B10" s="1193"/>
      <c r="C10" s="46" t="s">
        <v>988</v>
      </c>
      <c r="D10" s="46" t="s">
        <v>989</v>
      </c>
      <c r="E10" s="46" t="s">
        <v>990</v>
      </c>
      <c r="F10" s="46" t="s">
        <v>988</v>
      </c>
      <c r="G10" s="46" t="s">
        <v>989</v>
      </c>
      <c r="H10" s="46" t="s">
        <v>990</v>
      </c>
    </row>
    <row r="11" spans="1:11" s="49" customFormat="1" ht="31.5" customHeight="1" x14ac:dyDescent="0.3">
      <c r="A11" s="47">
        <v>1</v>
      </c>
      <c r="B11" s="47">
        <v>2</v>
      </c>
      <c r="C11" s="48">
        <v>3</v>
      </c>
      <c r="D11" s="48">
        <v>4</v>
      </c>
      <c r="E11" s="48">
        <v>5</v>
      </c>
      <c r="F11" s="48">
        <v>6</v>
      </c>
      <c r="G11" s="48">
        <v>7</v>
      </c>
      <c r="H11" s="48">
        <v>8</v>
      </c>
    </row>
    <row r="12" spans="1:11" s="53" customFormat="1" x14ac:dyDescent="0.3">
      <c r="A12" s="50" t="s">
        <v>57</v>
      </c>
      <c r="B12" s="51" t="s">
        <v>311</v>
      </c>
      <c r="C12" s="52">
        <f>'211квр 111 (2022)РАЙОН'!I27</f>
        <v>166680</v>
      </c>
      <c r="D12" s="52">
        <f>'211квр 111 (2024)РАЙОН'!I27</f>
        <v>163404</v>
      </c>
      <c r="E12" s="52">
        <f>'211квр 111 (2024)РАЙОН'!I27</f>
        <v>163404</v>
      </c>
      <c r="F12" s="52">
        <f>F13+F14+F15</f>
        <v>36669.599999999999</v>
      </c>
      <c r="G12" s="52">
        <f>F12</f>
        <v>36669.599999999999</v>
      </c>
      <c r="H12" s="52">
        <f>G12</f>
        <v>36669.599999999999</v>
      </c>
    </row>
    <row r="13" spans="1:11" ht="24" customHeight="1" x14ac:dyDescent="0.3">
      <c r="A13" s="50" t="s">
        <v>312</v>
      </c>
      <c r="B13" s="54" t="s">
        <v>313</v>
      </c>
      <c r="C13" s="55">
        <f>C12</f>
        <v>166680</v>
      </c>
      <c r="D13" s="55">
        <f>D12</f>
        <v>163404</v>
      </c>
      <c r="E13" s="55">
        <f>E12</f>
        <v>163404</v>
      </c>
      <c r="F13" s="55">
        <f>C13*0.22</f>
        <v>36669.599999999999</v>
      </c>
      <c r="G13" s="52">
        <f t="shared" ref="G13:H13" si="0">D13*0.22</f>
        <v>35948.879999999997</v>
      </c>
      <c r="H13" s="55">
        <f t="shared" si="0"/>
        <v>35948.879999999997</v>
      </c>
    </row>
    <row r="14" spans="1:11" x14ac:dyDescent="0.3">
      <c r="A14" s="50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6" x14ac:dyDescent="0.3">
      <c r="A15" s="50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 x14ac:dyDescent="0.3">
      <c r="A16" s="50">
        <v>2</v>
      </c>
      <c r="B16" s="51" t="s">
        <v>318</v>
      </c>
      <c r="C16" s="52">
        <f>C17</f>
        <v>166680</v>
      </c>
      <c r="D16" s="52">
        <f>C16</f>
        <v>166680</v>
      </c>
      <c r="E16" s="52">
        <f>D16</f>
        <v>166680</v>
      </c>
      <c r="F16" s="52">
        <f>SUM(F17:F21)</f>
        <v>5167.08</v>
      </c>
      <c r="G16" s="52">
        <f>G17+G19</f>
        <v>5065.5240000000003</v>
      </c>
      <c r="H16" s="52">
        <f>H17+H19</f>
        <v>5065.5240000000003</v>
      </c>
    </row>
    <row r="17" spans="1:9" ht="40.5" customHeight="1" x14ac:dyDescent="0.3">
      <c r="A17" s="50" t="s">
        <v>319</v>
      </c>
      <c r="B17" s="54" t="s">
        <v>320</v>
      </c>
      <c r="C17" s="55">
        <f>C13</f>
        <v>166680</v>
      </c>
      <c r="D17" s="55">
        <f t="shared" ref="D17:E17" si="1">D13</f>
        <v>163404</v>
      </c>
      <c r="E17" s="55">
        <f t="shared" si="1"/>
        <v>163404</v>
      </c>
      <c r="F17" s="55">
        <f>C17*0.029</f>
        <v>4833.72</v>
      </c>
      <c r="G17" s="52">
        <f>D17*0.029</f>
        <v>4738.7160000000003</v>
      </c>
      <c r="H17" s="55">
        <f t="shared" ref="H17" si="2">E17*0.029</f>
        <v>4738.7160000000003</v>
      </c>
    </row>
    <row r="18" spans="1:9" ht="37.5" customHeight="1" x14ac:dyDescent="0.3">
      <c r="A18" s="50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 x14ac:dyDescent="0.3">
      <c r="A19" s="50" t="s">
        <v>323</v>
      </c>
      <c r="B19" s="54" t="s">
        <v>324</v>
      </c>
      <c r="C19" s="55">
        <f>C13</f>
        <v>166680</v>
      </c>
      <c r="D19" s="55">
        <f t="shared" ref="D19:E19" si="3">D13</f>
        <v>163404</v>
      </c>
      <c r="E19" s="55">
        <f t="shared" si="3"/>
        <v>163404</v>
      </c>
      <c r="F19" s="55">
        <f>C19*0.002</f>
        <v>333.36</v>
      </c>
      <c r="G19" s="52">
        <f t="shared" ref="G19:H19" si="4">D19*0.002</f>
        <v>326.80799999999999</v>
      </c>
      <c r="H19" s="55">
        <f t="shared" si="4"/>
        <v>326.80799999999999</v>
      </c>
    </row>
    <row r="20" spans="1:9" ht="57" customHeight="1" x14ac:dyDescent="0.3">
      <c r="A20" s="50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6" x14ac:dyDescent="0.3">
      <c r="A21" s="50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6" x14ac:dyDescent="0.3">
      <c r="A22" s="50" t="s">
        <v>9</v>
      </c>
      <c r="B22" s="54" t="s">
        <v>328</v>
      </c>
      <c r="C22" s="55">
        <f>C13</f>
        <v>166680</v>
      </c>
      <c r="D22" s="55">
        <f t="shared" ref="D22:E22" si="5">D13</f>
        <v>163404</v>
      </c>
      <c r="E22" s="55">
        <f t="shared" si="5"/>
        <v>163404</v>
      </c>
      <c r="F22" s="55">
        <f>C22*0.051</f>
        <v>8500.68</v>
      </c>
      <c r="G22" s="52">
        <f t="shared" ref="G22:H22" si="6">D22*0.051</f>
        <v>8333.6039999999994</v>
      </c>
      <c r="H22" s="55">
        <f t="shared" si="6"/>
        <v>8333.6039999999994</v>
      </c>
    </row>
    <row r="23" spans="1:9" s="53" customFormat="1" ht="39" customHeight="1" x14ac:dyDescent="0.3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ROUND(F13+F16+F22,2)-17.36</f>
        <v>50320</v>
      </c>
      <c r="G23" s="59">
        <f>ROUND(G13+G16+G22,2)+147.99</f>
        <v>49496</v>
      </c>
      <c r="H23" s="59">
        <f>ROUND(H13+H16+H22,2)+147.99</f>
        <v>49496</v>
      </c>
    </row>
    <row r="24" spans="1:9" x14ac:dyDescent="0.35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 x14ac:dyDescent="0.35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 x14ac:dyDescent="0.3">
      <c r="A26" s="34" t="s">
        <v>671</v>
      </c>
      <c r="B26" s="35"/>
      <c r="D26" s="36"/>
      <c r="F26" s="64"/>
      <c r="G26" s="36" t="s">
        <v>1143</v>
      </c>
      <c r="H26" s="35"/>
      <c r="I26" s="65"/>
    </row>
    <row r="27" spans="1:9" s="66" customFormat="1" ht="13.2" x14ac:dyDescent="0.3">
      <c r="D27" s="67" t="s">
        <v>131</v>
      </c>
      <c r="F27" s="68"/>
      <c r="G27" s="67" t="s">
        <v>132</v>
      </c>
      <c r="I27" s="68"/>
    </row>
    <row r="28" spans="1:9" s="63" customFormat="1" x14ac:dyDescent="0.3">
      <c r="A28" s="35"/>
      <c r="B28" s="35"/>
      <c r="D28" s="35"/>
      <c r="F28" s="64"/>
      <c r="G28" s="35"/>
      <c r="H28" s="35"/>
      <c r="I28" s="69"/>
    </row>
    <row r="29" spans="1:9" s="63" customFormat="1" ht="23.25" customHeight="1" x14ac:dyDescent="0.3">
      <c r="A29" s="34" t="s">
        <v>133</v>
      </c>
      <c r="B29" s="35"/>
      <c r="D29" s="36"/>
      <c r="F29" s="64"/>
      <c r="G29" s="36" t="s">
        <v>1144</v>
      </c>
      <c r="H29" s="35"/>
      <c r="I29" s="65"/>
    </row>
    <row r="30" spans="1:9" s="66" customFormat="1" ht="13.2" x14ac:dyDescent="0.3">
      <c r="D30" s="67" t="s">
        <v>131</v>
      </c>
      <c r="F30" s="68"/>
      <c r="G30" s="67" t="s">
        <v>132</v>
      </c>
      <c r="I30" s="68"/>
    </row>
    <row r="68" ht="18.75" hidden="1" customHeight="1" x14ac:dyDescent="0.35"/>
    <row r="69" ht="18.75" hidden="1" customHeight="1" x14ac:dyDescent="0.35"/>
    <row r="70" ht="18.75" hidden="1" customHeight="1" x14ac:dyDescent="0.35"/>
    <row r="71" ht="18.75" hidden="1" customHeight="1" x14ac:dyDescent="0.35"/>
    <row r="72" ht="18.75" hidden="1" customHeight="1" x14ac:dyDescent="0.35"/>
    <row r="73" ht="18.75" hidden="1" customHeight="1" x14ac:dyDescent="0.35"/>
    <row r="74" ht="18.75" hidden="1" customHeight="1" x14ac:dyDescent="0.35"/>
    <row r="79" ht="18.75" hidden="1" customHeight="1" x14ac:dyDescent="0.35"/>
    <row r="80" ht="18.75" hidden="1" customHeight="1" x14ac:dyDescent="0.35"/>
    <row r="81" ht="18.75" hidden="1" customHeight="1" x14ac:dyDescent="0.35"/>
    <row r="82" ht="18.75" hidden="1" customHeight="1" x14ac:dyDescent="0.35"/>
    <row r="83" ht="18.75" hidden="1" customHeight="1" x14ac:dyDescent="0.35"/>
    <row r="84" ht="18.75" hidden="1" customHeight="1" x14ac:dyDescent="0.35"/>
    <row r="85" ht="18.75" hidden="1" customHeight="1" x14ac:dyDescent="0.35"/>
    <row r="86" ht="18.75" hidden="1" customHeight="1" x14ac:dyDescent="0.35"/>
    <row r="90" ht="18.75" hidden="1" customHeight="1" x14ac:dyDescent="0.35"/>
    <row r="91" ht="18.75" hidden="1" customHeight="1" x14ac:dyDescent="0.35"/>
    <row r="92" ht="18.75" hidden="1" customHeight="1" x14ac:dyDescent="0.35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4">
    <tabColor rgb="FF660033"/>
    <pageSetUpPr fitToPage="1"/>
  </sheetPr>
  <dimension ref="A1:AE755"/>
  <sheetViews>
    <sheetView view="pageBreakPreview" topLeftCell="A19" zoomScale="70" zoomScaleNormal="75" zoomScaleSheetLayoutView="70" workbookViewId="0">
      <selection sqref="A1:XFD1048576"/>
    </sheetView>
  </sheetViews>
  <sheetFormatPr defaultColWidth="9.109375" defaultRowHeight="13.2" x14ac:dyDescent="0.25"/>
  <cols>
    <col min="1" max="1" width="30.6640625" style="118" customWidth="1"/>
    <col min="2" max="2" width="3.88671875" style="118" customWidth="1"/>
    <col min="3" max="3" width="4.109375" style="118" customWidth="1"/>
    <col min="4" max="4" width="3.6640625" style="118" customWidth="1"/>
    <col min="5" max="5" width="2" style="118" customWidth="1"/>
    <col min="6" max="6" width="3.5546875" style="118" customWidth="1"/>
    <col min="7" max="7" width="9.33203125" style="118" customWidth="1"/>
    <col min="8" max="8" width="4.88671875" style="118" customWidth="1"/>
    <col min="9" max="9" width="12.5546875" style="119" customWidth="1"/>
    <col min="10" max="10" width="11.33203125" style="119" customWidth="1"/>
    <col min="11" max="11" width="9.6640625" style="119" customWidth="1"/>
    <col min="12" max="12" width="13.44140625" style="119" customWidth="1"/>
    <col min="13" max="13" width="10.109375" style="118" customWidth="1"/>
    <col min="14" max="14" width="18.109375" style="670" customWidth="1"/>
    <col min="15" max="16" width="18.109375" style="120" customWidth="1"/>
    <col min="17" max="17" width="18.109375" style="670" customWidth="1"/>
    <col min="18" max="19" width="18.109375" style="120" customWidth="1"/>
    <col min="20" max="20" width="18.109375" style="670" customWidth="1"/>
    <col min="21" max="22" width="18.109375" style="120" customWidth="1"/>
    <col min="23" max="23" width="19.44140625" style="121" customWidth="1"/>
    <col min="24" max="24" width="19.44140625" style="668" customWidth="1"/>
    <col min="25" max="25" width="17" style="669" customWidth="1"/>
    <col min="26" max="16384" width="9.109375" style="120"/>
  </cols>
  <sheetData>
    <row r="1" spans="1:31" ht="18" x14ac:dyDescent="0.35">
      <c r="A1" s="1286" t="s">
        <v>669</v>
      </c>
      <c r="B1" s="1286"/>
      <c r="C1" s="1286"/>
      <c r="D1" s="1286"/>
      <c r="E1" s="1286"/>
      <c r="F1" s="1286"/>
      <c r="G1" s="1286"/>
      <c r="H1" s="1286"/>
      <c r="I1" s="1286"/>
      <c r="J1" s="1286"/>
      <c r="K1" s="1286"/>
      <c r="L1" s="1286"/>
      <c r="M1" s="1286"/>
      <c r="N1" s="1286"/>
      <c r="O1" s="1286"/>
      <c r="P1" s="1286"/>
      <c r="Q1" s="664"/>
      <c r="R1" s="665"/>
      <c r="S1" s="665"/>
      <c r="T1" s="666"/>
      <c r="U1" s="667"/>
      <c r="V1" s="667"/>
      <c r="Z1" s="123"/>
      <c r="AA1" s="123"/>
      <c r="AB1" s="123"/>
      <c r="AC1" s="123"/>
      <c r="AD1" s="123"/>
      <c r="AE1" s="123"/>
    </row>
    <row r="2" spans="1:31" ht="18" x14ac:dyDescent="0.35">
      <c r="A2" s="1286" t="s">
        <v>795</v>
      </c>
      <c r="B2" s="1286"/>
      <c r="C2" s="1286"/>
      <c r="D2" s="1286"/>
      <c r="E2" s="1286"/>
      <c r="F2" s="1286"/>
      <c r="G2" s="1286"/>
      <c r="H2" s="1286"/>
      <c r="I2" s="1286"/>
      <c r="J2" s="1286"/>
      <c r="K2" s="1286"/>
      <c r="L2" s="1286"/>
      <c r="M2" s="1286"/>
      <c r="N2" s="1286"/>
      <c r="O2" s="1286"/>
      <c r="P2" s="1286"/>
      <c r="T2" s="671"/>
      <c r="U2" s="135"/>
      <c r="V2" s="135"/>
      <c r="Z2" s="123"/>
      <c r="AA2" s="123"/>
      <c r="AB2" s="123"/>
      <c r="AC2" s="123"/>
      <c r="AD2" s="123"/>
      <c r="AE2" s="123"/>
    </row>
    <row r="3" spans="1:31" ht="39" customHeight="1" x14ac:dyDescent="0.3">
      <c r="G3" s="1106"/>
      <c r="H3" s="1107"/>
      <c r="I3" s="1107"/>
      <c r="J3" s="1107"/>
      <c r="K3" s="1107"/>
      <c r="L3" s="1107"/>
    </row>
    <row r="4" spans="1:31" s="143" customFormat="1" ht="12.75" customHeight="1" x14ac:dyDescent="0.3">
      <c r="A4" s="1287" t="s">
        <v>2</v>
      </c>
      <c r="B4" s="1288"/>
      <c r="C4" s="1288"/>
      <c r="D4" s="1288"/>
      <c r="E4" s="1288"/>
      <c r="F4" s="1288"/>
      <c r="G4" s="1288"/>
      <c r="H4" s="1288"/>
      <c r="I4" s="1293" t="s">
        <v>3</v>
      </c>
      <c r="J4" s="1293"/>
      <c r="K4" s="1293"/>
      <c r="L4" s="1293"/>
      <c r="M4" s="1293"/>
      <c r="N4" s="1294" t="s">
        <v>135</v>
      </c>
      <c r="O4" s="1294"/>
      <c r="P4" s="1294"/>
      <c r="Q4" s="1294"/>
      <c r="R4" s="1294"/>
      <c r="S4" s="1294"/>
      <c r="T4" s="1294"/>
      <c r="U4" s="1294"/>
      <c r="V4" s="1294"/>
      <c r="W4" s="141"/>
      <c r="X4" s="672"/>
      <c r="Y4" s="673"/>
    </row>
    <row r="5" spans="1:31" s="143" customFormat="1" ht="48" customHeight="1" x14ac:dyDescent="0.3">
      <c r="A5" s="1289"/>
      <c r="B5" s="1290"/>
      <c r="C5" s="1290"/>
      <c r="D5" s="1290"/>
      <c r="E5" s="1290"/>
      <c r="F5" s="1290"/>
      <c r="G5" s="1290"/>
      <c r="H5" s="1290"/>
      <c r="I5" s="1293"/>
      <c r="J5" s="1293"/>
      <c r="K5" s="1293"/>
      <c r="L5" s="1293"/>
      <c r="M5" s="1293"/>
      <c r="N5" s="1295" t="s">
        <v>756</v>
      </c>
      <c r="O5" s="1296" t="s">
        <v>754</v>
      </c>
      <c r="P5" s="1296" t="s">
        <v>755</v>
      </c>
      <c r="Q5" s="1297" t="s">
        <v>757</v>
      </c>
      <c r="R5" s="1280" t="s">
        <v>754</v>
      </c>
      <c r="S5" s="1280" t="s">
        <v>755</v>
      </c>
      <c r="T5" s="1281" t="s">
        <v>1066</v>
      </c>
      <c r="U5" s="1282" t="s">
        <v>754</v>
      </c>
      <c r="V5" s="1282" t="s">
        <v>755</v>
      </c>
      <c r="W5" s="141"/>
      <c r="X5" s="672"/>
      <c r="Y5" s="673"/>
    </row>
    <row r="6" spans="1:31" s="143" customFormat="1" ht="67.5" customHeight="1" x14ac:dyDescent="0.3">
      <c r="A6" s="1291"/>
      <c r="B6" s="1292"/>
      <c r="C6" s="1292"/>
      <c r="D6" s="1292"/>
      <c r="E6" s="1292"/>
      <c r="F6" s="1292"/>
      <c r="G6" s="1292"/>
      <c r="H6" s="1292"/>
      <c r="I6" s="674" t="s">
        <v>4</v>
      </c>
      <c r="J6" s="674" t="s">
        <v>5</v>
      </c>
      <c r="K6" s="674" t="s">
        <v>6</v>
      </c>
      <c r="L6" s="674" t="s">
        <v>7</v>
      </c>
      <c r="M6" s="675" t="s">
        <v>8</v>
      </c>
      <c r="N6" s="1295"/>
      <c r="O6" s="1296"/>
      <c r="P6" s="1296"/>
      <c r="Q6" s="1297"/>
      <c r="R6" s="1280"/>
      <c r="S6" s="1280"/>
      <c r="T6" s="1281"/>
      <c r="U6" s="1282"/>
      <c r="V6" s="1282"/>
      <c r="W6" s="141"/>
      <c r="X6" s="672"/>
      <c r="Y6" s="673"/>
    </row>
    <row r="7" spans="1:31" s="148" customFormat="1" ht="15.6" x14ac:dyDescent="0.3">
      <c r="A7" s="1283" t="s">
        <v>9</v>
      </c>
      <c r="B7" s="1284"/>
      <c r="C7" s="1284"/>
      <c r="D7" s="1284"/>
      <c r="E7" s="1284"/>
      <c r="F7" s="1284"/>
      <c r="G7" s="1284"/>
      <c r="H7" s="1285"/>
      <c r="I7" s="1283" t="s">
        <v>136</v>
      </c>
      <c r="J7" s="1284"/>
      <c r="K7" s="1284"/>
      <c r="L7" s="1284"/>
      <c r="M7" s="1285"/>
      <c r="N7" s="676">
        <v>5</v>
      </c>
      <c r="O7" s="677">
        <v>6</v>
      </c>
      <c r="P7" s="677" t="s">
        <v>758</v>
      </c>
      <c r="Q7" s="678">
        <v>8</v>
      </c>
      <c r="R7" s="679">
        <v>9</v>
      </c>
      <c r="S7" s="679" t="s">
        <v>759</v>
      </c>
      <c r="T7" s="201">
        <v>11</v>
      </c>
      <c r="U7" s="680">
        <v>12</v>
      </c>
      <c r="V7" s="680" t="s">
        <v>760</v>
      </c>
      <c r="W7" s="147"/>
      <c r="X7" s="681"/>
      <c r="Y7" s="682"/>
    </row>
    <row r="8" spans="1:31" s="148" customFormat="1" ht="27" customHeight="1" x14ac:dyDescent="0.3">
      <c r="A8" s="683"/>
      <c r="B8" s="684"/>
      <c r="C8" s="684"/>
      <c r="D8" s="684"/>
      <c r="E8" s="684"/>
      <c r="F8" s="684"/>
      <c r="G8" s="684"/>
      <c r="H8" s="685"/>
      <c r="I8" s="683"/>
      <c r="J8" s="684"/>
      <c r="K8" s="684"/>
      <c r="L8" s="684"/>
      <c r="M8" s="685"/>
      <c r="N8" s="686"/>
      <c r="O8" s="687"/>
      <c r="P8" s="677"/>
      <c r="Q8" s="688"/>
      <c r="R8" s="689"/>
      <c r="S8" s="679"/>
      <c r="T8" s="690"/>
      <c r="U8" s="691"/>
      <c r="V8" s="680"/>
      <c r="W8" s="692"/>
      <c r="X8" s="1279"/>
      <c r="Y8" s="1279"/>
    </row>
    <row r="9" spans="1:31" s="708" customFormat="1" ht="24.75" customHeight="1" x14ac:dyDescent="0.3">
      <c r="A9" s="693" t="str">
        <f>'Раздел 1'!C39</f>
        <v>925 0 00 00 000 00 0000 120</v>
      </c>
      <c r="B9" s="694">
        <f>'Раздел 1'!D39</f>
        <v>0</v>
      </c>
      <c r="C9" s="694">
        <f>'Раздел 1'!E39</f>
        <v>0</v>
      </c>
      <c r="D9" s="694">
        <f>'Раздел 1'!F39</f>
        <v>0</v>
      </c>
      <c r="E9" s="694">
        <f>'Раздел 1'!G39</f>
        <v>0</v>
      </c>
      <c r="F9" s="694">
        <f>'Раздел 1'!H39</f>
        <v>0</v>
      </c>
      <c r="G9" s="694">
        <f>'Раздел 1'!I39</f>
        <v>0</v>
      </c>
      <c r="H9" s="695">
        <f>'Раздел 1'!J39</f>
        <v>0</v>
      </c>
      <c r="I9" s="696" t="str">
        <f>'Раздел 1'!K39</f>
        <v>х</v>
      </c>
      <c r="J9" s="696" t="str">
        <f>'Раздел 1'!L39</f>
        <v>000</v>
      </c>
      <c r="K9" s="696" t="str">
        <f>'Раздел 1'!M39</f>
        <v>00.00.00</v>
      </c>
      <c r="L9" s="696" t="str">
        <f>'Раздел 1'!N39</f>
        <v>х</v>
      </c>
      <c r="M9" s="696" t="str">
        <f>'Раздел 1'!O39</f>
        <v>20.00.02</v>
      </c>
      <c r="N9" s="697">
        <f>'Раздел 1'!P39</f>
        <v>0</v>
      </c>
      <c r="O9" s="698"/>
      <c r="P9" s="699">
        <f>N9-O9</f>
        <v>0</v>
      </c>
      <c r="Q9" s="700">
        <f>'Раздел 1'!Q39</f>
        <v>0</v>
      </c>
      <c r="R9" s="701"/>
      <c r="S9" s="702">
        <f t="shared" ref="S9" si="0">Q9-R9</f>
        <v>0</v>
      </c>
      <c r="T9" s="703">
        <f>'Раздел 1'!R39</f>
        <v>0</v>
      </c>
      <c r="U9" s="704"/>
      <c r="V9" s="705">
        <f t="shared" ref="V9" si="1">T9-U9</f>
        <v>0</v>
      </c>
      <c r="W9" s="154"/>
      <c r="X9" s="706"/>
      <c r="Y9" s="707"/>
    </row>
    <row r="10" spans="1:31" s="708" customFormat="1" ht="24.75" customHeight="1" x14ac:dyDescent="0.3">
      <c r="A10" s="693" t="str">
        <f>'Раздел 1'!C40</f>
        <v>925 0 00 00 000 00 0000 000</v>
      </c>
      <c r="B10" s="694">
        <f>'Раздел 1'!D40</f>
        <v>0</v>
      </c>
      <c r="C10" s="694">
        <f>'Раздел 1'!E40</f>
        <v>0</v>
      </c>
      <c r="D10" s="694">
        <f>'Раздел 1'!F40</f>
        <v>0</v>
      </c>
      <c r="E10" s="694">
        <f>'Раздел 1'!G40</f>
        <v>0</v>
      </c>
      <c r="F10" s="694">
        <f>'Раздел 1'!H40</f>
        <v>0</v>
      </c>
      <c r="G10" s="694">
        <f>'Раздел 1'!I40</f>
        <v>0</v>
      </c>
      <c r="H10" s="695">
        <f>'Раздел 1'!J40</f>
        <v>0</v>
      </c>
      <c r="I10" s="696" t="str">
        <f>'Раздел 1'!K40</f>
        <v>х</v>
      </c>
      <c r="J10" s="696" t="str">
        <f>'Раздел 1'!L40</f>
        <v>000</v>
      </c>
      <c r="K10" s="696" t="str">
        <f>'Раздел 1'!M40</f>
        <v>00.00.00</v>
      </c>
      <c r="L10" s="696" t="str">
        <f>'Раздел 1'!N40</f>
        <v>х</v>
      </c>
      <c r="M10" s="696" t="str">
        <f>'Раздел 1'!O40</f>
        <v>х</v>
      </c>
      <c r="N10" s="697">
        <f>'Раздел 1'!P40</f>
        <v>20977449.619999997</v>
      </c>
      <c r="O10" s="698"/>
      <c r="P10" s="699">
        <f t="shared" ref="P10:P73" si="2">N10-O10</f>
        <v>20977449.619999997</v>
      </c>
      <c r="Q10" s="700">
        <f>'Раздел 1'!Q40</f>
        <v>20639071.559999999</v>
      </c>
      <c r="R10" s="701"/>
      <c r="S10" s="702">
        <f t="shared" ref="S10:S73" si="3">Q10-R10</f>
        <v>20639071.559999999</v>
      </c>
      <c r="T10" s="703">
        <f>'Раздел 1'!R40</f>
        <v>21052342.149999999</v>
      </c>
      <c r="U10" s="704"/>
      <c r="V10" s="705">
        <f t="shared" ref="V10:V73" si="4">T10-U10</f>
        <v>21052342.149999999</v>
      </c>
      <c r="W10" s="154"/>
      <c r="X10" s="706"/>
      <c r="Y10" s="707"/>
    </row>
    <row r="11" spans="1:31" s="708" customFormat="1" ht="24.75" customHeight="1" x14ac:dyDescent="0.3">
      <c r="A11" s="693" t="str">
        <f>'Раздел 1'!C41</f>
        <v>925 0 00 00 000 00 0000 130</v>
      </c>
      <c r="B11" s="694">
        <f>'Раздел 1'!D41</f>
        <v>0</v>
      </c>
      <c r="C11" s="694">
        <f>'Раздел 1'!E41</f>
        <v>0</v>
      </c>
      <c r="D11" s="694">
        <f>'Раздел 1'!F41</f>
        <v>0</v>
      </c>
      <c r="E11" s="694">
        <f>'Раздел 1'!G41</f>
        <v>0</v>
      </c>
      <c r="F11" s="694">
        <f>'Раздел 1'!H41</f>
        <v>0</v>
      </c>
      <c r="G11" s="694">
        <f>'Раздел 1'!I41</f>
        <v>0</v>
      </c>
      <c r="H11" s="695">
        <f>'Раздел 1'!J41</f>
        <v>0</v>
      </c>
      <c r="I11" s="696" t="str">
        <f>'Раздел 1'!K41</f>
        <v>х</v>
      </c>
      <c r="J11" s="696" t="str">
        <f>'Раздел 1'!L41</f>
        <v>000</v>
      </c>
      <c r="K11" s="696" t="str">
        <f>'Раздел 1'!M41</f>
        <v>00.00.00</v>
      </c>
      <c r="L11" s="696" t="str">
        <f>'Раздел 1'!N41</f>
        <v>х</v>
      </c>
      <c r="M11" s="696" t="str">
        <f>'Раздел 1'!O41</f>
        <v>20.00.02</v>
      </c>
      <c r="N11" s="697">
        <f>'Раздел 1'!P41</f>
        <v>0</v>
      </c>
      <c r="O11" s="698"/>
      <c r="P11" s="699">
        <f t="shared" si="2"/>
        <v>0</v>
      </c>
      <c r="Q11" s="700">
        <f>'Раздел 1'!Q41</f>
        <v>0</v>
      </c>
      <c r="R11" s="701"/>
      <c r="S11" s="702">
        <f t="shared" si="3"/>
        <v>0</v>
      </c>
      <c r="T11" s="703">
        <f>'Раздел 1'!R41</f>
        <v>0</v>
      </c>
      <c r="U11" s="704"/>
      <c r="V11" s="705">
        <f t="shared" si="4"/>
        <v>0</v>
      </c>
      <c r="W11" s="154"/>
      <c r="X11" s="706"/>
      <c r="Y11" s="707"/>
    </row>
    <row r="12" spans="1:31" s="708" customFormat="1" ht="24.75" customHeight="1" x14ac:dyDescent="0.3">
      <c r="A12" s="693" t="str">
        <f>'Раздел 1'!C42</f>
        <v>925 0 00 00 000 00 0000 130</v>
      </c>
      <c r="B12" s="694">
        <f>'Раздел 1'!D42</f>
        <v>0</v>
      </c>
      <c r="C12" s="694">
        <f>'Раздел 1'!E42</f>
        <v>0</v>
      </c>
      <c r="D12" s="694">
        <f>'Раздел 1'!F42</f>
        <v>0</v>
      </c>
      <c r="E12" s="694">
        <f>'Раздел 1'!G42</f>
        <v>0</v>
      </c>
      <c r="F12" s="694">
        <f>'Раздел 1'!H42</f>
        <v>0</v>
      </c>
      <c r="G12" s="694">
        <f>'Раздел 1'!I42</f>
        <v>0</v>
      </c>
      <c r="H12" s="695">
        <f>'Раздел 1'!J42</f>
        <v>0</v>
      </c>
      <c r="I12" s="696" t="str">
        <f>'Раздел 1'!K42</f>
        <v>х</v>
      </c>
      <c r="J12" s="696" t="str">
        <f>'Раздел 1'!L42</f>
        <v>000</v>
      </c>
      <c r="K12" s="696" t="str">
        <f>'Раздел 1'!M42</f>
        <v>00.00.00</v>
      </c>
      <c r="L12" s="696" t="str">
        <f>'Раздел 1'!N42</f>
        <v>х</v>
      </c>
      <c r="M12" s="696" t="str">
        <f>'Раздел 1'!O42</f>
        <v>20.00.02</v>
      </c>
      <c r="N12" s="697">
        <f>'Раздел 1'!P42</f>
        <v>102500</v>
      </c>
      <c r="O12" s="698"/>
      <c r="P12" s="699">
        <f t="shared" si="2"/>
        <v>102500</v>
      </c>
      <c r="Q12" s="700">
        <f>'Раздел 1'!Q42</f>
        <v>102500</v>
      </c>
      <c r="R12" s="701"/>
      <c r="S12" s="702">
        <f t="shared" si="3"/>
        <v>102500</v>
      </c>
      <c r="T12" s="703">
        <f>'Раздел 1'!R42</f>
        <v>102500</v>
      </c>
      <c r="U12" s="704"/>
      <c r="V12" s="705">
        <f t="shared" si="4"/>
        <v>102500</v>
      </c>
      <c r="W12" s="154"/>
      <c r="X12" s="706"/>
      <c r="Y12" s="707"/>
    </row>
    <row r="13" spans="1:31" s="708" customFormat="1" ht="24.75" customHeight="1" x14ac:dyDescent="0.3">
      <c r="A13" s="693" t="str">
        <f>'Раздел 1'!C43</f>
        <v>925 0 00 00 000 00 0000 130</v>
      </c>
      <c r="B13" s="694">
        <f>'Раздел 1'!D43</f>
        <v>0</v>
      </c>
      <c r="C13" s="694">
        <f>'Раздел 1'!E43</f>
        <v>0</v>
      </c>
      <c r="D13" s="694">
        <f>'Раздел 1'!F43</f>
        <v>0</v>
      </c>
      <c r="E13" s="694">
        <f>'Раздел 1'!G43</f>
        <v>0</v>
      </c>
      <c r="F13" s="694">
        <f>'Раздел 1'!H43</f>
        <v>0</v>
      </c>
      <c r="G13" s="694">
        <f>'Раздел 1'!I43</f>
        <v>0</v>
      </c>
      <c r="H13" s="695">
        <f>'Раздел 1'!J43</f>
        <v>0</v>
      </c>
      <c r="I13" s="696" t="str">
        <f>'Раздел 1'!K43</f>
        <v>х</v>
      </c>
      <c r="J13" s="696" t="str">
        <f>'Раздел 1'!L43</f>
        <v>000</v>
      </c>
      <c r="K13" s="696" t="str">
        <f>'Раздел 1'!M43</f>
        <v>00.00.00</v>
      </c>
      <c r="L13" s="696" t="str">
        <f>'Раздел 1'!N43</f>
        <v>х</v>
      </c>
      <c r="M13" s="696" t="str">
        <f>'Раздел 1'!O43</f>
        <v>х</v>
      </c>
      <c r="N13" s="697">
        <f>'Раздел 1'!P43</f>
        <v>20874949.619999997</v>
      </c>
      <c r="O13" s="698"/>
      <c r="P13" s="699">
        <f t="shared" si="2"/>
        <v>20874949.619999997</v>
      </c>
      <c r="Q13" s="700">
        <f>'Раздел 1'!Q43</f>
        <v>20536571.559999999</v>
      </c>
      <c r="R13" s="701"/>
      <c r="S13" s="702">
        <f t="shared" si="3"/>
        <v>20536571.559999999</v>
      </c>
      <c r="T13" s="703">
        <f>'Раздел 1'!R43</f>
        <v>20949842.149999999</v>
      </c>
      <c r="U13" s="704"/>
      <c r="V13" s="705">
        <f t="shared" si="4"/>
        <v>20949842.149999999</v>
      </c>
      <c r="W13" s="154"/>
      <c r="X13" s="706"/>
      <c r="Y13" s="707"/>
    </row>
    <row r="14" spans="1:31" s="708" customFormat="1" ht="24.75" customHeight="1" x14ac:dyDescent="0.3">
      <c r="A14" s="693" t="str">
        <f>'Раздел 1'!C44</f>
        <v>925 0 00 00 000 00 0000 130</v>
      </c>
      <c r="B14" s="694">
        <f>'Раздел 1'!D44</f>
        <v>0</v>
      </c>
      <c r="C14" s="694">
        <f>'Раздел 1'!E44</f>
        <v>0</v>
      </c>
      <c r="D14" s="694">
        <f>'Раздел 1'!F44</f>
        <v>0</v>
      </c>
      <c r="E14" s="694">
        <f>'Раздел 1'!G44</f>
        <v>0</v>
      </c>
      <c r="F14" s="694">
        <f>'Раздел 1'!H44</f>
        <v>0</v>
      </c>
      <c r="G14" s="694">
        <f>'Раздел 1'!I44</f>
        <v>0</v>
      </c>
      <c r="H14" s="695">
        <f>'Раздел 1'!J44</f>
        <v>0</v>
      </c>
      <c r="I14" s="696" t="str">
        <f>'Раздел 1'!K44</f>
        <v>х</v>
      </c>
      <c r="J14" s="696" t="str">
        <f>'Раздел 1'!L44</f>
        <v>000</v>
      </c>
      <c r="K14" s="696" t="str">
        <f>'Раздел 1'!M44</f>
        <v>00.00.00</v>
      </c>
      <c r="L14" s="696" t="str">
        <f>'Раздел 1'!N44</f>
        <v>001.07.0002</v>
      </c>
      <c r="M14" s="696" t="str">
        <f>'Раздел 1'!O44</f>
        <v>50.03.00</v>
      </c>
      <c r="N14" s="697">
        <f>'Раздел 1'!P44</f>
        <v>17667043</v>
      </c>
      <c r="O14" s="698"/>
      <c r="P14" s="699">
        <f t="shared" si="2"/>
        <v>17667043</v>
      </c>
      <c r="Q14" s="700">
        <f>'Раздел 1'!Q44</f>
        <v>17667043</v>
      </c>
      <c r="R14" s="701"/>
      <c r="S14" s="702">
        <f t="shared" si="3"/>
        <v>17667043</v>
      </c>
      <c r="T14" s="703">
        <f>'Раздел 1'!R44</f>
        <v>17667043</v>
      </c>
      <c r="U14" s="704"/>
      <c r="V14" s="705">
        <f t="shared" si="4"/>
        <v>17667043</v>
      </c>
      <c r="W14" s="154"/>
      <c r="X14" s="706"/>
      <c r="Y14" s="707"/>
    </row>
    <row r="15" spans="1:31" s="708" customFormat="1" ht="24.75" customHeight="1" x14ac:dyDescent="0.3">
      <c r="A15" s="693" t="str">
        <f>'Раздел 1'!C45</f>
        <v>925 0 00 00 000 00 0000 130</v>
      </c>
      <c r="B15" s="694">
        <f>'Раздел 1'!D45</f>
        <v>0</v>
      </c>
      <c r="C15" s="694">
        <f>'Раздел 1'!E45</f>
        <v>0</v>
      </c>
      <c r="D15" s="694">
        <f>'Раздел 1'!F45</f>
        <v>0</v>
      </c>
      <c r="E15" s="694">
        <f>'Раздел 1'!G45</f>
        <v>0</v>
      </c>
      <c r="F15" s="694">
        <f>'Раздел 1'!H45</f>
        <v>0</v>
      </c>
      <c r="G15" s="694">
        <f>'Раздел 1'!I45</f>
        <v>0</v>
      </c>
      <c r="H15" s="695">
        <f>'Раздел 1'!J45</f>
        <v>0</v>
      </c>
      <c r="I15" s="696" t="str">
        <f>'Раздел 1'!K45</f>
        <v>х</v>
      </c>
      <c r="J15" s="696" t="str">
        <f>'Раздел 1'!L45</f>
        <v>000</v>
      </c>
      <c r="K15" s="696" t="str">
        <f>'Раздел 1'!M45</f>
        <v>71.02.00</v>
      </c>
      <c r="L15" s="696" t="str">
        <f>'Раздел 1'!N45</f>
        <v>001.01.0001</v>
      </c>
      <c r="M15" s="696" t="str">
        <f>'Раздел 1'!O45</f>
        <v>50.01.00</v>
      </c>
      <c r="N15" s="697">
        <f>'Раздел 1'!P45</f>
        <v>217000</v>
      </c>
      <c r="O15" s="698"/>
      <c r="P15" s="699">
        <f t="shared" si="2"/>
        <v>217000</v>
      </c>
      <c r="Q15" s="700">
        <f>'Раздел 1'!Q45</f>
        <v>212900</v>
      </c>
      <c r="R15" s="701"/>
      <c r="S15" s="702">
        <f t="shared" si="3"/>
        <v>212900</v>
      </c>
      <c r="T15" s="703">
        <f>'Раздел 1'!R45</f>
        <v>212900</v>
      </c>
      <c r="U15" s="704"/>
      <c r="V15" s="705">
        <f t="shared" si="4"/>
        <v>212900</v>
      </c>
      <c r="W15" s="154"/>
      <c r="X15" s="706"/>
      <c r="Y15" s="707"/>
    </row>
    <row r="16" spans="1:31" s="708" customFormat="1" ht="24.75" customHeight="1" x14ac:dyDescent="0.3">
      <c r="A16" s="693" t="str">
        <f>'Раздел 1'!C46</f>
        <v>925 0 00 00 000 00 0000 130</v>
      </c>
      <c r="B16" s="694">
        <f>'Раздел 1'!D46</f>
        <v>0</v>
      </c>
      <c r="C16" s="694">
        <f>'Раздел 1'!E46</f>
        <v>0</v>
      </c>
      <c r="D16" s="694">
        <f>'Раздел 1'!F46</f>
        <v>0</v>
      </c>
      <c r="E16" s="694">
        <f>'Раздел 1'!G46</f>
        <v>0</v>
      </c>
      <c r="F16" s="694">
        <f>'Раздел 1'!H46</f>
        <v>0</v>
      </c>
      <c r="G16" s="694">
        <f>'Раздел 1'!I46</f>
        <v>0</v>
      </c>
      <c r="H16" s="695">
        <f>'Раздел 1'!J46</f>
        <v>0</v>
      </c>
      <c r="I16" s="696" t="str">
        <f>'Раздел 1'!K46</f>
        <v>х</v>
      </c>
      <c r="J16" s="696" t="str">
        <f>'Раздел 1'!L46</f>
        <v>000</v>
      </c>
      <c r="K16" s="696" t="str">
        <f>'Раздел 1'!M46</f>
        <v>00.00.00</v>
      </c>
      <c r="L16" s="696" t="str">
        <f>'Раздел 1'!N46</f>
        <v>001.02.0001</v>
      </c>
      <c r="M16" s="696" t="str">
        <f>'Раздел 1'!O46</f>
        <v>50.01.00</v>
      </c>
      <c r="N16" s="697">
        <f>'Раздел 1'!P46</f>
        <v>2071486.88</v>
      </c>
      <c r="O16" s="698"/>
      <c r="P16" s="699">
        <f t="shared" si="2"/>
        <v>2071486.88</v>
      </c>
      <c r="Q16" s="700">
        <f>'Раздел 1'!Q46</f>
        <v>1956634.41</v>
      </c>
      <c r="R16" s="701"/>
      <c r="S16" s="702">
        <f t="shared" si="3"/>
        <v>1956634.41</v>
      </c>
      <c r="T16" s="703">
        <f>'Раздел 1'!R46</f>
        <v>2034891.66</v>
      </c>
      <c r="U16" s="704"/>
      <c r="V16" s="705">
        <f t="shared" si="4"/>
        <v>2034891.66</v>
      </c>
      <c r="W16" s="154"/>
      <c r="X16" s="706"/>
      <c r="Y16" s="707"/>
    </row>
    <row r="17" spans="1:25" s="708" customFormat="1" ht="24.75" customHeight="1" x14ac:dyDescent="0.3">
      <c r="A17" s="693" t="str">
        <f>'Раздел 1'!C47</f>
        <v>925 0 00 00 000 00 0000 130</v>
      </c>
      <c r="B17" s="694">
        <f>'Раздел 1'!D47</f>
        <v>0</v>
      </c>
      <c r="C17" s="694">
        <f>'Раздел 1'!E47</f>
        <v>0</v>
      </c>
      <c r="D17" s="694">
        <f>'Раздел 1'!F47</f>
        <v>0</v>
      </c>
      <c r="E17" s="694">
        <f>'Раздел 1'!G47</f>
        <v>0</v>
      </c>
      <c r="F17" s="694">
        <f>'Раздел 1'!H47</f>
        <v>0</v>
      </c>
      <c r="G17" s="694">
        <f>'Раздел 1'!I47</f>
        <v>0</v>
      </c>
      <c r="H17" s="695">
        <f>'Раздел 1'!J47</f>
        <v>0</v>
      </c>
      <c r="I17" s="696" t="str">
        <f>'Раздел 1'!K47</f>
        <v>х</v>
      </c>
      <c r="J17" s="696" t="str">
        <f>'Раздел 1'!L47</f>
        <v>000</v>
      </c>
      <c r="K17" s="696" t="str">
        <f>'Раздел 1'!M47</f>
        <v>68.01.00</v>
      </c>
      <c r="L17" s="696" t="str">
        <f>'Раздел 1'!N47</f>
        <v>001.03.0001</v>
      </c>
      <c r="M17" s="696" t="str">
        <f>'Раздел 1'!O47</f>
        <v>50.01.00</v>
      </c>
      <c r="N17" s="697">
        <f>'Раздел 1'!P47</f>
        <v>162151</v>
      </c>
      <c r="O17" s="698"/>
      <c r="P17" s="699">
        <f t="shared" si="2"/>
        <v>162151</v>
      </c>
      <c r="Q17" s="700">
        <f>'Раздел 1'!Q47</f>
        <v>160433</v>
      </c>
      <c r="R17" s="701"/>
      <c r="S17" s="702">
        <f t="shared" si="3"/>
        <v>160433</v>
      </c>
      <c r="T17" s="703">
        <f>'Раздел 1'!R47</f>
        <v>158715</v>
      </c>
      <c r="U17" s="704"/>
      <c r="V17" s="705">
        <f t="shared" si="4"/>
        <v>158715</v>
      </c>
      <c r="W17" s="154"/>
      <c r="X17" s="706"/>
      <c r="Y17" s="707"/>
    </row>
    <row r="18" spans="1:25" s="708" customFormat="1" ht="24.75" customHeight="1" x14ac:dyDescent="0.3">
      <c r="A18" s="693" t="str">
        <f>'Раздел 1'!C48</f>
        <v>925 0 00 00 000 00 0000 130</v>
      </c>
      <c r="B18" s="694">
        <f>'Раздел 1'!D48</f>
        <v>0</v>
      </c>
      <c r="C18" s="694">
        <f>'Раздел 1'!E48</f>
        <v>0</v>
      </c>
      <c r="D18" s="694">
        <f>'Раздел 1'!F48</f>
        <v>0</v>
      </c>
      <c r="E18" s="694">
        <f>'Раздел 1'!G48</f>
        <v>0</v>
      </c>
      <c r="F18" s="694">
        <f>'Раздел 1'!H48</f>
        <v>0</v>
      </c>
      <c r="G18" s="694">
        <f>'Раздел 1'!I48</f>
        <v>0</v>
      </c>
      <c r="H18" s="695">
        <f>'Раздел 1'!J48</f>
        <v>0</v>
      </c>
      <c r="I18" s="696" t="str">
        <f>'Раздел 1'!K48</f>
        <v>х</v>
      </c>
      <c r="J18" s="696" t="str">
        <f>'Раздел 1'!L48</f>
        <v>000</v>
      </c>
      <c r="K18" s="696" t="str">
        <f>'Раздел 1'!M48</f>
        <v>00.00.00</v>
      </c>
      <c r="L18" s="696" t="str">
        <f>'Раздел 1'!N48</f>
        <v>001.04.0001</v>
      </c>
      <c r="M18" s="696" t="str">
        <f>'Раздел 1'!O48</f>
        <v>50.01.00</v>
      </c>
      <c r="N18" s="697">
        <f>'Раздел 1'!P48</f>
        <v>0</v>
      </c>
      <c r="O18" s="698"/>
      <c r="P18" s="699">
        <f t="shared" si="2"/>
        <v>0</v>
      </c>
      <c r="Q18" s="700">
        <f>'Раздел 1'!Q48</f>
        <v>0</v>
      </c>
      <c r="R18" s="701"/>
      <c r="S18" s="702">
        <f t="shared" si="3"/>
        <v>0</v>
      </c>
      <c r="T18" s="703">
        <f>'Раздел 1'!R48</f>
        <v>0</v>
      </c>
      <c r="U18" s="704"/>
      <c r="V18" s="705">
        <f t="shared" si="4"/>
        <v>0</v>
      </c>
      <c r="W18" s="154"/>
      <c r="X18" s="706"/>
      <c r="Y18" s="707"/>
    </row>
    <row r="19" spans="1:25" s="708" customFormat="1" ht="24.75" customHeight="1" x14ac:dyDescent="0.3">
      <c r="A19" s="693" t="str">
        <f>'Раздел 1'!C49</f>
        <v>925 0 00 00 000 00 0000 130</v>
      </c>
      <c r="B19" s="694">
        <f>'Раздел 1'!D49</f>
        <v>0</v>
      </c>
      <c r="C19" s="694">
        <f>'Раздел 1'!E49</f>
        <v>0</v>
      </c>
      <c r="D19" s="694">
        <f>'Раздел 1'!F49</f>
        <v>0</v>
      </c>
      <c r="E19" s="694">
        <f>'Раздел 1'!G49</f>
        <v>0</v>
      </c>
      <c r="F19" s="694">
        <f>'Раздел 1'!H49</f>
        <v>0</v>
      </c>
      <c r="G19" s="694">
        <f>'Раздел 1'!I49</f>
        <v>0</v>
      </c>
      <c r="H19" s="695">
        <f>'Раздел 1'!J49</f>
        <v>0</v>
      </c>
      <c r="I19" s="696" t="str">
        <f>'Раздел 1'!K49</f>
        <v>х</v>
      </c>
      <c r="J19" s="696" t="str">
        <f>'Раздел 1'!L49</f>
        <v>000</v>
      </c>
      <c r="K19" s="696" t="str">
        <f>'Раздел 1'!M49</f>
        <v>00.00.00</v>
      </c>
      <c r="L19" s="696" t="str">
        <f>'Раздел 1'!N49</f>
        <v>001.06.0000</v>
      </c>
      <c r="M19" s="696" t="str">
        <f>'Раздел 1'!O49</f>
        <v>50.01.00</v>
      </c>
      <c r="N19" s="697">
        <f>'Раздел 1'!P49</f>
        <v>0</v>
      </c>
      <c r="O19" s="698"/>
      <c r="P19" s="699">
        <f t="shared" si="2"/>
        <v>0</v>
      </c>
      <c r="Q19" s="700">
        <f>'Раздел 1'!Q49</f>
        <v>0</v>
      </c>
      <c r="R19" s="701"/>
      <c r="S19" s="702">
        <f t="shared" si="3"/>
        <v>0</v>
      </c>
      <c r="T19" s="703">
        <f>'Раздел 1'!R49</f>
        <v>0</v>
      </c>
      <c r="U19" s="704"/>
      <c r="V19" s="705">
        <f t="shared" si="4"/>
        <v>0</v>
      </c>
      <c r="W19" s="154"/>
      <c r="X19" s="706"/>
      <c r="Y19" s="707"/>
    </row>
    <row r="20" spans="1:25" s="708" customFormat="1" ht="24.75" customHeight="1" x14ac:dyDescent="0.3">
      <c r="A20" s="693" t="str">
        <f>'Раздел 1'!C50</f>
        <v>925 0 00 00 000 00 0000 130</v>
      </c>
      <c r="B20" s="694">
        <f>'Раздел 1'!D50</f>
        <v>0</v>
      </c>
      <c r="C20" s="694">
        <f>'Раздел 1'!E50</f>
        <v>0</v>
      </c>
      <c r="D20" s="694">
        <f>'Раздел 1'!F50</f>
        <v>0</v>
      </c>
      <c r="E20" s="694">
        <f>'Раздел 1'!G50</f>
        <v>0</v>
      </c>
      <c r="F20" s="694">
        <f>'Раздел 1'!H50</f>
        <v>0</v>
      </c>
      <c r="G20" s="694">
        <f>'Раздел 1'!I50</f>
        <v>0</v>
      </c>
      <c r="H20" s="695">
        <f>'Раздел 1'!J50</f>
        <v>0</v>
      </c>
      <c r="I20" s="696" t="str">
        <f>'Раздел 1'!K50</f>
        <v>х</v>
      </c>
      <c r="J20" s="696" t="str">
        <f>'Раздел 1'!L50</f>
        <v>000</v>
      </c>
      <c r="K20" s="696" t="str">
        <f>'Раздел 1'!M50</f>
        <v>00.00.00</v>
      </c>
      <c r="L20" s="696" t="str">
        <f>'Раздел 1'!N50</f>
        <v>001.10.0000</v>
      </c>
      <c r="M20" s="696" t="str">
        <f>'Раздел 1'!O50</f>
        <v>50.01.00</v>
      </c>
      <c r="N20" s="697">
        <f>'Раздел 1'!P50</f>
        <v>149820</v>
      </c>
      <c r="O20" s="698"/>
      <c r="P20" s="699">
        <f t="shared" si="2"/>
        <v>149820</v>
      </c>
      <c r="Q20" s="700">
        <f>'Раздел 1'!Q50</f>
        <v>149820</v>
      </c>
      <c r="R20" s="701"/>
      <c r="S20" s="702">
        <f t="shared" si="3"/>
        <v>149820</v>
      </c>
      <c r="T20" s="703">
        <f>'Раздел 1'!R50</f>
        <v>149820</v>
      </c>
      <c r="U20" s="704"/>
      <c r="V20" s="705">
        <f t="shared" si="4"/>
        <v>149820</v>
      </c>
      <c r="W20" s="154"/>
      <c r="X20" s="706"/>
      <c r="Y20" s="707"/>
    </row>
    <row r="21" spans="1:25" s="708" customFormat="1" ht="24.75" customHeight="1" x14ac:dyDescent="0.3">
      <c r="A21" s="693" t="str">
        <f>'Раздел 1'!C51</f>
        <v>925 0 00 00 000 00 0000 130</v>
      </c>
      <c r="B21" s="694">
        <f>'Раздел 1'!D51</f>
        <v>0</v>
      </c>
      <c r="C21" s="694">
        <f>'Раздел 1'!E51</f>
        <v>0</v>
      </c>
      <c r="D21" s="694">
        <f>'Раздел 1'!F51</f>
        <v>0</v>
      </c>
      <c r="E21" s="694">
        <f>'Раздел 1'!G51</f>
        <v>0</v>
      </c>
      <c r="F21" s="694">
        <f>'Раздел 1'!H51</f>
        <v>0</v>
      </c>
      <c r="G21" s="694">
        <f>'Раздел 1'!I51</f>
        <v>0</v>
      </c>
      <c r="H21" s="695">
        <f>'Раздел 1'!J51</f>
        <v>0</v>
      </c>
      <c r="I21" s="696" t="str">
        <f>'Раздел 1'!K51</f>
        <v>х</v>
      </c>
      <c r="J21" s="696" t="str">
        <f>'Раздел 1'!L51</f>
        <v>000</v>
      </c>
      <c r="K21" s="696" t="str">
        <f>'Раздел 1'!M51</f>
        <v>00.00.00</v>
      </c>
      <c r="L21" s="696" t="str">
        <f>'Раздел 1'!N51</f>
        <v>001.11.0000</v>
      </c>
      <c r="M21" s="696" t="str">
        <f>'Раздел 1'!O51</f>
        <v>50.01.00</v>
      </c>
      <c r="N21" s="697">
        <f>'Раздел 1'!P51</f>
        <v>25020</v>
      </c>
      <c r="O21" s="698"/>
      <c r="P21" s="699">
        <f t="shared" si="2"/>
        <v>25020</v>
      </c>
      <c r="Q21" s="700">
        <f>'Раздел 1'!Q51</f>
        <v>25020</v>
      </c>
      <c r="R21" s="701"/>
      <c r="S21" s="702">
        <f t="shared" si="3"/>
        <v>25020</v>
      </c>
      <c r="T21" s="703">
        <f>'Раздел 1'!R51</f>
        <v>25020</v>
      </c>
      <c r="U21" s="704"/>
      <c r="V21" s="705">
        <f t="shared" si="4"/>
        <v>25020</v>
      </c>
      <c r="W21" s="154"/>
      <c r="X21" s="706"/>
      <c r="Y21" s="707"/>
    </row>
    <row r="22" spans="1:25" s="708" customFormat="1" ht="24.75" customHeight="1" x14ac:dyDescent="0.3">
      <c r="A22" s="693" t="str">
        <f>'Раздел 1'!C52</f>
        <v>925 0 00 00 000 00 0000 130</v>
      </c>
      <c r="B22" s="694">
        <f>'Раздел 1'!D52</f>
        <v>0</v>
      </c>
      <c r="C22" s="694">
        <f>'Раздел 1'!E52</f>
        <v>0</v>
      </c>
      <c r="D22" s="694">
        <f>'Раздел 1'!F52</f>
        <v>0</v>
      </c>
      <c r="E22" s="694">
        <f>'Раздел 1'!G52</f>
        <v>0</v>
      </c>
      <c r="F22" s="694">
        <f>'Раздел 1'!H52</f>
        <v>0</v>
      </c>
      <c r="G22" s="694">
        <f>'Раздел 1'!I52</f>
        <v>0</v>
      </c>
      <c r="H22" s="695">
        <f>'Раздел 1'!J52</f>
        <v>0</v>
      </c>
      <c r="I22" s="696" t="str">
        <f>'Раздел 1'!K52</f>
        <v>х</v>
      </c>
      <c r="J22" s="696" t="str">
        <f>'Раздел 1'!L52</f>
        <v>000</v>
      </c>
      <c r="K22" s="696" t="str">
        <f>'Раздел 1'!M52</f>
        <v>00.00.00</v>
      </c>
      <c r="L22" s="696" t="str">
        <f>'Раздел 1'!N52</f>
        <v>001.12.0000</v>
      </c>
      <c r="M22" s="696" t="str">
        <f>'Раздел 1'!O52</f>
        <v>50.01.00</v>
      </c>
      <c r="N22" s="697">
        <f>'Раздел 1'!P52</f>
        <v>153100</v>
      </c>
      <c r="O22" s="698"/>
      <c r="P22" s="699">
        <f t="shared" si="2"/>
        <v>153100</v>
      </c>
      <c r="Q22" s="700">
        <f>'Раздел 1'!Q52</f>
        <v>0</v>
      </c>
      <c r="R22" s="701"/>
      <c r="S22" s="702">
        <f t="shared" si="3"/>
        <v>0</v>
      </c>
      <c r="T22" s="703">
        <f>'Раздел 1'!R52</f>
        <v>0</v>
      </c>
      <c r="U22" s="704"/>
      <c r="V22" s="705">
        <f t="shared" si="4"/>
        <v>0</v>
      </c>
      <c r="W22" s="154"/>
      <c r="X22" s="706"/>
      <c r="Y22" s="707"/>
    </row>
    <row r="23" spans="1:25" s="708" customFormat="1" ht="24.75" customHeight="1" x14ac:dyDescent="0.3">
      <c r="A23" s="693" t="str">
        <f>'Раздел 1'!C53</f>
        <v>925 0 00 00 000 00 0000 130</v>
      </c>
      <c r="B23" s="694">
        <f>'Раздел 1'!D53</f>
        <v>0</v>
      </c>
      <c r="C23" s="694">
        <f>'Раздел 1'!E53</f>
        <v>0</v>
      </c>
      <c r="D23" s="694">
        <f>'Раздел 1'!F53</f>
        <v>0</v>
      </c>
      <c r="E23" s="694">
        <f>'Раздел 1'!G53</f>
        <v>0</v>
      </c>
      <c r="F23" s="694">
        <f>'Раздел 1'!H53</f>
        <v>0</v>
      </c>
      <c r="G23" s="694">
        <f>'Раздел 1'!I53</f>
        <v>0</v>
      </c>
      <c r="H23" s="695">
        <f>'Раздел 1'!J53</f>
        <v>0</v>
      </c>
      <c r="I23" s="696" t="str">
        <f>'Раздел 1'!K53</f>
        <v>х</v>
      </c>
      <c r="J23" s="696" t="str">
        <f>'Раздел 1'!L53</f>
        <v>000</v>
      </c>
      <c r="K23" s="696" t="str">
        <f>'Раздел 1'!M53</f>
        <v>00.00.00</v>
      </c>
      <c r="L23" s="696" t="str">
        <f>'Раздел 1'!N53</f>
        <v>001.99.0001</v>
      </c>
      <c r="M23" s="696" t="str">
        <f>'Раздел 1'!O53</f>
        <v>50.01.00</v>
      </c>
      <c r="N23" s="697">
        <f>'Раздел 1'!P53</f>
        <v>429328.74</v>
      </c>
      <c r="O23" s="698"/>
      <c r="P23" s="699">
        <f t="shared" si="2"/>
        <v>429328.74</v>
      </c>
      <c r="Q23" s="700">
        <f>'Раздел 1'!Q53</f>
        <v>364721.15</v>
      </c>
      <c r="R23" s="701"/>
      <c r="S23" s="702">
        <f t="shared" si="3"/>
        <v>364721.15</v>
      </c>
      <c r="T23" s="703">
        <f>'Раздел 1'!R53</f>
        <v>701452.49</v>
      </c>
      <c r="U23" s="704"/>
      <c r="V23" s="705">
        <f t="shared" si="4"/>
        <v>701452.49</v>
      </c>
      <c r="W23" s="154"/>
      <c r="X23" s="706"/>
      <c r="Y23" s="707"/>
    </row>
    <row r="24" spans="1:25" s="708" customFormat="1" ht="24.75" customHeight="1" x14ac:dyDescent="0.3">
      <c r="A24" s="693" t="str">
        <f>'Раздел 1'!C54</f>
        <v>925 0 00 00 000 00 0000 140</v>
      </c>
      <c r="B24" s="694">
        <f>'Раздел 1'!D54</f>
        <v>0</v>
      </c>
      <c r="C24" s="694">
        <f>'Раздел 1'!E54</f>
        <v>0</v>
      </c>
      <c r="D24" s="694">
        <f>'Раздел 1'!F54</f>
        <v>0</v>
      </c>
      <c r="E24" s="694">
        <f>'Раздел 1'!G54</f>
        <v>0</v>
      </c>
      <c r="F24" s="694">
        <f>'Раздел 1'!H54</f>
        <v>0</v>
      </c>
      <c r="G24" s="694">
        <f>'Раздел 1'!I54</f>
        <v>0</v>
      </c>
      <c r="H24" s="695">
        <f>'Раздел 1'!J54</f>
        <v>0</v>
      </c>
      <c r="I24" s="696" t="str">
        <f>'Раздел 1'!K54</f>
        <v>х</v>
      </c>
      <c r="J24" s="696" t="str">
        <f>'Раздел 1'!L54</f>
        <v>000</v>
      </c>
      <c r="K24" s="696" t="str">
        <f>'Раздел 1'!M54</f>
        <v>00.00.00</v>
      </c>
      <c r="L24" s="696" t="str">
        <f>'Раздел 1'!N54</f>
        <v>х</v>
      </c>
      <c r="M24" s="696" t="str">
        <f>'Раздел 1'!O54</f>
        <v>20.00.02</v>
      </c>
      <c r="N24" s="697">
        <f>'Раздел 1'!P54</f>
        <v>0</v>
      </c>
      <c r="O24" s="698"/>
      <c r="P24" s="699">
        <f t="shared" si="2"/>
        <v>0</v>
      </c>
      <c r="Q24" s="700">
        <f>'Раздел 1'!Q54</f>
        <v>0</v>
      </c>
      <c r="R24" s="701"/>
      <c r="S24" s="702">
        <f t="shared" si="3"/>
        <v>0</v>
      </c>
      <c r="T24" s="703">
        <f>'Раздел 1'!R54</f>
        <v>0</v>
      </c>
      <c r="U24" s="704"/>
      <c r="V24" s="705">
        <f t="shared" si="4"/>
        <v>0</v>
      </c>
      <c r="W24" s="154"/>
      <c r="X24" s="706"/>
      <c r="Y24" s="707"/>
    </row>
    <row r="25" spans="1:25" s="708" customFormat="1" ht="24.75" customHeight="1" x14ac:dyDescent="0.3">
      <c r="A25" s="693" t="str">
        <f>'Раздел 1'!C55</f>
        <v>925 0 00 00 000 00 0000 000</v>
      </c>
      <c r="B25" s="694">
        <f>'Раздел 1'!D55</f>
        <v>0</v>
      </c>
      <c r="C25" s="694">
        <f>'Раздел 1'!E55</f>
        <v>0</v>
      </c>
      <c r="D25" s="694">
        <f>'Раздел 1'!F55</f>
        <v>0</v>
      </c>
      <c r="E25" s="694">
        <f>'Раздел 1'!G55</f>
        <v>0</v>
      </c>
      <c r="F25" s="694">
        <f>'Раздел 1'!H55</f>
        <v>0</v>
      </c>
      <c r="G25" s="694">
        <f>'Раздел 1'!I55</f>
        <v>0</v>
      </c>
      <c r="H25" s="695">
        <f>'Раздел 1'!J55</f>
        <v>0</v>
      </c>
      <c r="I25" s="696" t="str">
        <f>'Раздел 1'!K55</f>
        <v>х</v>
      </c>
      <c r="J25" s="696" t="str">
        <f>'Раздел 1'!L55</f>
        <v>000</v>
      </c>
      <c r="K25" s="696" t="str">
        <f>'Раздел 1'!M55</f>
        <v>00.00.00</v>
      </c>
      <c r="L25" s="696" t="str">
        <f>'Раздел 1'!N55</f>
        <v>х</v>
      </c>
      <c r="M25" s="696" t="str">
        <f>'Раздел 1'!O55</f>
        <v>х</v>
      </c>
      <c r="N25" s="697">
        <f>'Раздел 1'!P55</f>
        <v>0</v>
      </c>
      <c r="O25" s="698"/>
      <c r="P25" s="699">
        <f t="shared" si="2"/>
        <v>0</v>
      </c>
      <c r="Q25" s="700">
        <f>'Раздел 1'!Q55</f>
        <v>0</v>
      </c>
      <c r="R25" s="701"/>
      <c r="S25" s="702">
        <f t="shared" si="3"/>
        <v>0</v>
      </c>
      <c r="T25" s="703">
        <f>'Раздел 1'!R55</f>
        <v>0</v>
      </c>
      <c r="U25" s="704"/>
      <c r="V25" s="705">
        <f t="shared" si="4"/>
        <v>0</v>
      </c>
      <c r="W25" s="154"/>
      <c r="X25" s="706"/>
      <c r="Y25" s="707"/>
    </row>
    <row r="26" spans="1:25" s="708" customFormat="1" ht="24.75" customHeight="1" x14ac:dyDescent="0.3">
      <c r="A26" s="693" t="str">
        <f>'Раздел 1'!C56</f>
        <v>925 0 00 00 000 00 0000 150</v>
      </c>
      <c r="B26" s="694">
        <f>'Раздел 1'!D56</f>
        <v>0</v>
      </c>
      <c r="C26" s="694">
        <f>'Раздел 1'!E56</f>
        <v>0</v>
      </c>
      <c r="D26" s="694">
        <f>'Раздел 1'!F56</f>
        <v>0</v>
      </c>
      <c r="E26" s="694">
        <f>'Раздел 1'!G56</f>
        <v>0</v>
      </c>
      <c r="F26" s="694">
        <f>'Раздел 1'!H56</f>
        <v>0</v>
      </c>
      <c r="G26" s="694">
        <f>'Раздел 1'!I56</f>
        <v>0</v>
      </c>
      <c r="H26" s="695">
        <f>'Раздел 1'!J56</f>
        <v>0</v>
      </c>
      <c r="I26" s="696" t="str">
        <f>'Раздел 1'!K56</f>
        <v>х</v>
      </c>
      <c r="J26" s="696" t="str">
        <f>'Раздел 1'!L56</f>
        <v>000</v>
      </c>
      <c r="K26" s="696" t="str">
        <f>'Раздел 1'!M56</f>
        <v>00.00.00</v>
      </c>
      <c r="L26" s="696" t="str">
        <f>'Раздел 1'!N56</f>
        <v>х</v>
      </c>
      <c r="M26" s="696" t="str">
        <f>'Раздел 1'!O56</f>
        <v>20.00.02</v>
      </c>
      <c r="N26" s="697">
        <f>'Раздел 1'!P56</f>
        <v>0</v>
      </c>
      <c r="O26" s="698"/>
      <c r="P26" s="699">
        <f t="shared" si="2"/>
        <v>0</v>
      </c>
      <c r="Q26" s="700">
        <f>'Раздел 1'!Q56</f>
        <v>0</v>
      </c>
      <c r="R26" s="701"/>
      <c r="S26" s="702">
        <f t="shared" si="3"/>
        <v>0</v>
      </c>
      <c r="T26" s="703">
        <f>'Раздел 1'!R56</f>
        <v>0</v>
      </c>
      <c r="U26" s="704"/>
      <c r="V26" s="705">
        <f t="shared" si="4"/>
        <v>0</v>
      </c>
      <c r="W26" s="154"/>
      <c r="X26" s="706"/>
      <c r="Y26" s="707"/>
    </row>
    <row r="27" spans="1:25" s="708" customFormat="1" ht="24.75" customHeight="1" x14ac:dyDescent="0.3">
      <c r="A27" s="693" t="str">
        <f>'Раздел 1'!C57</f>
        <v>925 0 00 00 000 00 0000 150</v>
      </c>
      <c r="B27" s="694">
        <f>'Раздел 1'!D57</f>
        <v>0</v>
      </c>
      <c r="C27" s="694">
        <f>'Раздел 1'!E57</f>
        <v>0</v>
      </c>
      <c r="D27" s="694">
        <f>'Раздел 1'!F57</f>
        <v>0</v>
      </c>
      <c r="E27" s="694">
        <f>'Раздел 1'!G57</f>
        <v>0</v>
      </c>
      <c r="F27" s="694">
        <f>'Раздел 1'!H57</f>
        <v>0</v>
      </c>
      <c r="G27" s="694">
        <f>'Раздел 1'!I57</f>
        <v>0</v>
      </c>
      <c r="H27" s="695">
        <f>'Раздел 1'!J57</f>
        <v>0</v>
      </c>
      <c r="I27" s="696" t="str">
        <f>'Раздел 1'!K57</f>
        <v>х</v>
      </c>
      <c r="J27" s="696" t="str">
        <f>'Раздел 1'!L57</f>
        <v>000</v>
      </c>
      <c r="K27" s="696" t="str">
        <f>'Раздел 1'!M57</f>
        <v>00.00.00</v>
      </c>
      <c r="L27" s="696" t="str">
        <f>'Раздел 1'!N57</f>
        <v>х</v>
      </c>
      <c r="M27" s="696" t="str">
        <f>'Раздел 1'!O57</f>
        <v>20.00.03</v>
      </c>
      <c r="N27" s="697">
        <f>'Раздел 1'!P57</f>
        <v>0</v>
      </c>
      <c r="O27" s="698"/>
      <c r="P27" s="699">
        <f t="shared" si="2"/>
        <v>0</v>
      </c>
      <c r="Q27" s="700">
        <f>'Раздел 1'!Q57</f>
        <v>0</v>
      </c>
      <c r="R27" s="701"/>
      <c r="S27" s="702">
        <f t="shared" si="3"/>
        <v>0</v>
      </c>
      <c r="T27" s="703">
        <f>'Раздел 1'!R57</f>
        <v>0</v>
      </c>
      <c r="U27" s="704"/>
      <c r="V27" s="705">
        <f t="shared" si="4"/>
        <v>0</v>
      </c>
      <c r="W27" s="154"/>
      <c r="X27" s="706"/>
      <c r="Y27" s="707"/>
    </row>
    <row r="28" spans="1:25" s="708" customFormat="1" ht="24.75" customHeight="1" x14ac:dyDescent="0.3">
      <c r="A28" s="693" t="str">
        <f>'Раздел 1'!C58</f>
        <v>925 0 00 00 000 00 0000 150</v>
      </c>
      <c r="B28" s="694">
        <f>'Раздел 1'!D58</f>
        <v>0</v>
      </c>
      <c r="C28" s="694">
        <f>'Раздел 1'!E58</f>
        <v>0</v>
      </c>
      <c r="D28" s="694">
        <f>'Раздел 1'!F58</f>
        <v>0</v>
      </c>
      <c r="E28" s="694">
        <f>'Раздел 1'!G58</f>
        <v>0</v>
      </c>
      <c r="F28" s="694">
        <f>'Раздел 1'!H58</f>
        <v>0</v>
      </c>
      <c r="G28" s="694">
        <f>'Раздел 1'!I58</f>
        <v>0</v>
      </c>
      <c r="H28" s="695">
        <f>'Раздел 1'!J58</f>
        <v>0</v>
      </c>
      <c r="I28" s="696" t="str">
        <f>'Раздел 1'!K58</f>
        <v>х</v>
      </c>
      <c r="J28" s="696" t="str">
        <f>'Раздел 1'!L58</f>
        <v>000</v>
      </c>
      <c r="K28" s="696" t="str">
        <f>'Раздел 1'!M58</f>
        <v>00.00.00</v>
      </c>
      <c r="L28" s="696" t="str">
        <f>'Раздел 1'!N58</f>
        <v>х</v>
      </c>
      <c r="M28" s="696" t="str">
        <f>'Раздел 1'!O58</f>
        <v>20.00.04</v>
      </c>
      <c r="N28" s="697">
        <f>'Раздел 1'!P58</f>
        <v>0</v>
      </c>
      <c r="O28" s="698"/>
      <c r="P28" s="699">
        <f t="shared" si="2"/>
        <v>0</v>
      </c>
      <c r="Q28" s="700">
        <f>'Раздел 1'!Q58</f>
        <v>0</v>
      </c>
      <c r="R28" s="701"/>
      <c r="S28" s="702">
        <f t="shared" si="3"/>
        <v>0</v>
      </c>
      <c r="T28" s="703">
        <f>'Раздел 1'!R58</f>
        <v>0</v>
      </c>
      <c r="U28" s="704"/>
      <c r="V28" s="705">
        <f t="shared" si="4"/>
        <v>0</v>
      </c>
      <c r="W28" s="154"/>
      <c r="X28" s="706"/>
      <c r="Y28" s="707"/>
    </row>
    <row r="29" spans="1:25" s="708" customFormat="1" ht="24.75" customHeight="1" x14ac:dyDescent="0.3">
      <c r="A29" s="693" t="str">
        <f>'Раздел 1'!C59</f>
        <v>925 0 00 00 000 00 0000 000</v>
      </c>
      <c r="B29" s="694">
        <f>'Раздел 1'!D59</f>
        <v>0</v>
      </c>
      <c r="C29" s="694">
        <f>'Раздел 1'!E59</f>
        <v>0</v>
      </c>
      <c r="D29" s="694">
        <f>'Раздел 1'!F59</f>
        <v>0</v>
      </c>
      <c r="E29" s="694">
        <f>'Раздел 1'!G59</f>
        <v>0</v>
      </c>
      <c r="F29" s="694">
        <f>'Раздел 1'!H59</f>
        <v>0</v>
      </c>
      <c r="G29" s="694">
        <f>'Раздел 1'!I59</f>
        <v>0</v>
      </c>
      <c r="H29" s="695">
        <f>'Раздел 1'!J59</f>
        <v>0</v>
      </c>
      <c r="I29" s="696" t="str">
        <f>'Раздел 1'!K59</f>
        <v>х</v>
      </c>
      <c r="J29" s="696" t="str">
        <f>'Раздел 1'!L59</f>
        <v>000</v>
      </c>
      <c r="K29" s="696" t="str">
        <f>'Раздел 1'!M59</f>
        <v>00.00.00</v>
      </c>
      <c r="L29" s="696" t="str">
        <f>'Раздел 1'!N59</f>
        <v>х</v>
      </c>
      <c r="M29" s="696" t="str">
        <f>'Раздел 1'!O59</f>
        <v>х</v>
      </c>
      <c r="N29" s="697">
        <f>'Раздел 1'!P59</f>
        <v>7150371.6299999999</v>
      </c>
      <c r="O29" s="698"/>
      <c r="P29" s="699">
        <f t="shared" si="2"/>
        <v>7150371.6299999999</v>
      </c>
      <c r="Q29" s="700">
        <f>'Раздел 1'!Q59</f>
        <v>6419832.7799999993</v>
      </c>
      <c r="R29" s="701"/>
      <c r="S29" s="702">
        <f t="shared" si="3"/>
        <v>6419832.7799999993</v>
      </c>
      <c r="T29" s="703">
        <f>'Раздел 1'!R59</f>
        <v>6369649.6299999999</v>
      </c>
      <c r="U29" s="704"/>
      <c r="V29" s="705">
        <f t="shared" si="4"/>
        <v>6369649.6299999999</v>
      </c>
      <c r="W29" s="154"/>
      <c r="X29" s="706"/>
      <c r="Y29" s="707"/>
    </row>
    <row r="30" spans="1:25" s="708" customFormat="1" ht="24.75" customHeight="1" x14ac:dyDescent="0.3">
      <c r="A30" s="693" t="e">
        <f>'Раздел 1'!#REF!</f>
        <v>#REF!</v>
      </c>
      <c r="B30" s="694" t="e">
        <f>'Раздел 1'!#REF!</f>
        <v>#REF!</v>
      </c>
      <c r="C30" s="694" t="e">
        <f>'Раздел 1'!#REF!</f>
        <v>#REF!</v>
      </c>
      <c r="D30" s="694" t="e">
        <f>'Раздел 1'!#REF!</f>
        <v>#REF!</v>
      </c>
      <c r="E30" s="694" t="e">
        <f>'Раздел 1'!#REF!</f>
        <v>#REF!</v>
      </c>
      <c r="F30" s="694" t="e">
        <f>'Раздел 1'!#REF!</f>
        <v>#REF!</v>
      </c>
      <c r="G30" s="694" t="e">
        <f>'Раздел 1'!#REF!</f>
        <v>#REF!</v>
      </c>
      <c r="H30" s="695" t="e">
        <f>'Раздел 1'!#REF!</f>
        <v>#REF!</v>
      </c>
      <c r="I30" s="696" t="e">
        <f>'Раздел 1'!#REF!</f>
        <v>#REF!</v>
      </c>
      <c r="J30" s="696" t="e">
        <f>'Раздел 1'!#REF!</f>
        <v>#REF!</v>
      </c>
      <c r="K30" s="696" t="e">
        <f>'Раздел 1'!#REF!</f>
        <v>#REF!</v>
      </c>
      <c r="L30" s="696" t="e">
        <f>'Раздел 1'!#REF!</f>
        <v>#REF!</v>
      </c>
      <c r="M30" s="696" t="e">
        <f>'Раздел 1'!#REF!</f>
        <v>#REF!</v>
      </c>
      <c r="N30" s="697" t="e">
        <f>'Раздел 1'!#REF!</f>
        <v>#REF!</v>
      </c>
      <c r="O30" s="698"/>
      <c r="P30" s="699" t="e">
        <f t="shared" si="2"/>
        <v>#REF!</v>
      </c>
      <c r="Q30" s="700" t="e">
        <f>'Раздел 1'!#REF!</f>
        <v>#REF!</v>
      </c>
      <c r="R30" s="701"/>
      <c r="S30" s="702" t="e">
        <f t="shared" si="3"/>
        <v>#REF!</v>
      </c>
      <c r="T30" s="703" t="e">
        <f>'Раздел 1'!#REF!</f>
        <v>#REF!</v>
      </c>
      <c r="U30" s="704"/>
      <c r="V30" s="705" t="e">
        <f t="shared" si="4"/>
        <v>#REF!</v>
      </c>
      <c r="W30" s="154"/>
      <c r="X30" s="706"/>
      <c r="Y30" s="707"/>
    </row>
    <row r="31" spans="1:25" s="708" customFormat="1" ht="24.75" customHeight="1" x14ac:dyDescent="0.3">
      <c r="A31" s="693" t="e">
        <f>'Раздел 1'!#REF!</f>
        <v>#REF!</v>
      </c>
      <c r="B31" s="694" t="e">
        <f>'Раздел 1'!#REF!</f>
        <v>#REF!</v>
      </c>
      <c r="C31" s="694" t="e">
        <f>'Раздел 1'!#REF!</f>
        <v>#REF!</v>
      </c>
      <c r="D31" s="694" t="e">
        <f>'Раздел 1'!#REF!</f>
        <v>#REF!</v>
      </c>
      <c r="E31" s="694" t="e">
        <f>'Раздел 1'!#REF!</f>
        <v>#REF!</v>
      </c>
      <c r="F31" s="694" t="e">
        <f>'Раздел 1'!#REF!</f>
        <v>#REF!</v>
      </c>
      <c r="G31" s="694" t="e">
        <f>'Раздел 1'!#REF!</f>
        <v>#REF!</v>
      </c>
      <c r="H31" s="695" t="e">
        <f>'Раздел 1'!#REF!</f>
        <v>#REF!</v>
      </c>
      <c r="I31" s="696" t="e">
        <f>'Раздел 1'!#REF!</f>
        <v>#REF!</v>
      </c>
      <c r="J31" s="696" t="e">
        <f>'Раздел 1'!#REF!</f>
        <v>#REF!</v>
      </c>
      <c r="K31" s="696" t="e">
        <f>'Раздел 1'!#REF!</f>
        <v>#REF!</v>
      </c>
      <c r="L31" s="696" t="e">
        <f>'Раздел 1'!#REF!</f>
        <v>#REF!</v>
      </c>
      <c r="M31" s="696" t="e">
        <f>'Раздел 1'!#REF!</f>
        <v>#REF!</v>
      </c>
      <c r="N31" s="697" t="e">
        <f>'Раздел 1'!#REF!</f>
        <v>#REF!</v>
      </c>
      <c r="O31" s="698"/>
      <c r="P31" s="699" t="e">
        <f t="shared" si="2"/>
        <v>#REF!</v>
      </c>
      <c r="Q31" s="700" t="e">
        <f>'Раздел 1'!#REF!</f>
        <v>#REF!</v>
      </c>
      <c r="R31" s="701"/>
      <c r="S31" s="702" t="e">
        <f t="shared" si="3"/>
        <v>#REF!</v>
      </c>
      <c r="T31" s="703" t="e">
        <f>'Раздел 1'!#REF!</f>
        <v>#REF!</v>
      </c>
      <c r="U31" s="704"/>
      <c r="V31" s="705" t="e">
        <f t="shared" si="4"/>
        <v>#REF!</v>
      </c>
      <c r="W31" s="154"/>
      <c r="X31" s="706"/>
      <c r="Y31" s="707"/>
    </row>
    <row r="32" spans="1:25" s="708" customFormat="1" ht="24.75" customHeight="1" x14ac:dyDescent="0.3">
      <c r="A32" s="693" t="e">
        <f>'Раздел 1'!#REF!</f>
        <v>#REF!</v>
      </c>
      <c r="B32" s="694" t="e">
        <f>'Раздел 1'!#REF!</f>
        <v>#REF!</v>
      </c>
      <c r="C32" s="694" t="e">
        <f>'Раздел 1'!#REF!</f>
        <v>#REF!</v>
      </c>
      <c r="D32" s="694" t="e">
        <f>'Раздел 1'!#REF!</f>
        <v>#REF!</v>
      </c>
      <c r="E32" s="694" t="e">
        <f>'Раздел 1'!#REF!</f>
        <v>#REF!</v>
      </c>
      <c r="F32" s="694" t="e">
        <f>'Раздел 1'!#REF!</f>
        <v>#REF!</v>
      </c>
      <c r="G32" s="694" t="e">
        <f>'Раздел 1'!#REF!</f>
        <v>#REF!</v>
      </c>
      <c r="H32" s="695" t="e">
        <f>'Раздел 1'!#REF!</f>
        <v>#REF!</v>
      </c>
      <c r="I32" s="696" t="e">
        <f>'Раздел 1'!#REF!</f>
        <v>#REF!</v>
      </c>
      <c r="J32" s="696" t="e">
        <f>'Раздел 1'!#REF!</f>
        <v>#REF!</v>
      </c>
      <c r="K32" s="696" t="e">
        <f>'Раздел 1'!#REF!</f>
        <v>#REF!</v>
      </c>
      <c r="L32" s="696" t="e">
        <f>'Раздел 1'!#REF!</f>
        <v>#REF!</v>
      </c>
      <c r="M32" s="696" t="e">
        <f>'Раздел 1'!#REF!</f>
        <v>#REF!</v>
      </c>
      <c r="N32" s="697" t="e">
        <f>'Раздел 1'!#REF!</f>
        <v>#REF!</v>
      </c>
      <c r="O32" s="698"/>
      <c r="P32" s="699" t="e">
        <f t="shared" si="2"/>
        <v>#REF!</v>
      </c>
      <c r="Q32" s="700" t="e">
        <f>'Раздел 1'!#REF!</f>
        <v>#REF!</v>
      </c>
      <c r="R32" s="701"/>
      <c r="S32" s="702" t="e">
        <f t="shared" si="3"/>
        <v>#REF!</v>
      </c>
      <c r="T32" s="703" t="e">
        <f>'Раздел 1'!#REF!</f>
        <v>#REF!</v>
      </c>
      <c r="U32" s="704"/>
      <c r="V32" s="705" t="e">
        <f t="shared" si="4"/>
        <v>#REF!</v>
      </c>
      <c r="W32" s="154"/>
      <c r="X32" s="706"/>
      <c r="Y32" s="707"/>
    </row>
    <row r="33" spans="1:25" s="708" customFormat="1" ht="24.75" customHeight="1" x14ac:dyDescent="0.3">
      <c r="A33" s="693" t="e">
        <f>'Раздел 1'!#REF!</f>
        <v>#REF!</v>
      </c>
      <c r="B33" s="694" t="e">
        <f>'Раздел 1'!#REF!</f>
        <v>#REF!</v>
      </c>
      <c r="C33" s="694" t="e">
        <f>'Раздел 1'!#REF!</f>
        <v>#REF!</v>
      </c>
      <c r="D33" s="694" t="e">
        <f>'Раздел 1'!#REF!</f>
        <v>#REF!</v>
      </c>
      <c r="E33" s="694" t="e">
        <f>'Раздел 1'!#REF!</f>
        <v>#REF!</v>
      </c>
      <c r="F33" s="694" t="e">
        <f>'Раздел 1'!#REF!</f>
        <v>#REF!</v>
      </c>
      <c r="G33" s="694" t="e">
        <f>'Раздел 1'!#REF!</f>
        <v>#REF!</v>
      </c>
      <c r="H33" s="695" t="e">
        <f>'Раздел 1'!#REF!</f>
        <v>#REF!</v>
      </c>
      <c r="I33" s="696" t="e">
        <f>'Раздел 1'!#REF!</f>
        <v>#REF!</v>
      </c>
      <c r="J33" s="696" t="e">
        <f>'Раздел 1'!#REF!</f>
        <v>#REF!</v>
      </c>
      <c r="K33" s="696" t="e">
        <f>'Раздел 1'!#REF!</f>
        <v>#REF!</v>
      </c>
      <c r="L33" s="696" t="e">
        <f>'Раздел 1'!#REF!</f>
        <v>#REF!</v>
      </c>
      <c r="M33" s="696" t="e">
        <f>'Раздел 1'!#REF!</f>
        <v>#REF!</v>
      </c>
      <c r="N33" s="697" t="e">
        <f>'Раздел 1'!#REF!</f>
        <v>#REF!</v>
      </c>
      <c r="O33" s="698"/>
      <c r="P33" s="699" t="e">
        <f t="shared" si="2"/>
        <v>#REF!</v>
      </c>
      <c r="Q33" s="700" t="e">
        <f>'Раздел 1'!#REF!</f>
        <v>#REF!</v>
      </c>
      <c r="R33" s="701"/>
      <c r="S33" s="702" t="e">
        <f t="shared" si="3"/>
        <v>#REF!</v>
      </c>
      <c r="T33" s="703" t="e">
        <f>'Раздел 1'!#REF!</f>
        <v>#REF!</v>
      </c>
      <c r="U33" s="704"/>
      <c r="V33" s="705" t="e">
        <f t="shared" si="4"/>
        <v>#REF!</v>
      </c>
      <c r="W33" s="154"/>
      <c r="X33" s="706"/>
      <c r="Y33" s="707"/>
    </row>
    <row r="34" spans="1:25" s="708" customFormat="1" ht="24.75" customHeight="1" x14ac:dyDescent="0.3">
      <c r="A34" s="693" t="str">
        <f>'Раздел 1'!C60</f>
        <v>925 0 00 00 000 00 0000 150</v>
      </c>
      <c r="B34" s="694">
        <f>'Раздел 1'!D60</f>
        <v>0</v>
      </c>
      <c r="C34" s="694">
        <f>'Раздел 1'!E60</f>
        <v>0</v>
      </c>
      <c r="D34" s="694">
        <f>'Раздел 1'!F60</f>
        <v>0</v>
      </c>
      <c r="E34" s="694">
        <f>'Раздел 1'!G60</f>
        <v>0</v>
      </c>
      <c r="F34" s="694">
        <f>'Раздел 1'!H60</f>
        <v>0</v>
      </c>
      <c r="G34" s="694">
        <f>'Раздел 1'!I60</f>
        <v>0</v>
      </c>
      <c r="H34" s="695">
        <f>'Раздел 1'!J60</f>
        <v>0</v>
      </c>
      <c r="I34" s="696" t="str">
        <f>'Раздел 1'!K60</f>
        <v>х</v>
      </c>
      <c r="J34" s="696" t="str">
        <f>'Раздел 1'!L60</f>
        <v>000</v>
      </c>
      <c r="K34" s="696" t="str">
        <f>'Раздел 1'!M60</f>
        <v>00.00.00</v>
      </c>
      <c r="L34" s="696" t="str">
        <f>'Раздел 1'!N60</f>
        <v>003.01.0021</v>
      </c>
      <c r="M34" s="696" t="str">
        <f>'Раздел 1'!O60</f>
        <v>60.01.00</v>
      </c>
      <c r="N34" s="697">
        <f>'Раздел 1'!P60</f>
        <v>0</v>
      </c>
      <c r="O34" s="698"/>
      <c r="P34" s="699">
        <f t="shared" si="2"/>
        <v>0</v>
      </c>
      <c r="Q34" s="700">
        <f>'Раздел 1'!Q60</f>
        <v>0</v>
      </c>
      <c r="R34" s="701"/>
      <c r="S34" s="702">
        <f t="shared" si="3"/>
        <v>0</v>
      </c>
      <c r="T34" s="703">
        <f>'Раздел 1'!R60</f>
        <v>0</v>
      </c>
      <c r="U34" s="704"/>
      <c r="V34" s="705">
        <f t="shared" si="4"/>
        <v>0</v>
      </c>
      <c r="W34" s="154"/>
      <c r="X34" s="706"/>
      <c r="Y34" s="707"/>
    </row>
    <row r="35" spans="1:25" s="708" customFormat="1" ht="24.75" customHeight="1" x14ac:dyDescent="0.3">
      <c r="A35" s="693" t="str">
        <f>'Раздел 1'!C61</f>
        <v>925 0 00 00 000 00 0000 150</v>
      </c>
      <c r="B35" s="694">
        <f>'Раздел 1'!D61</f>
        <v>0</v>
      </c>
      <c r="C35" s="694">
        <f>'Раздел 1'!E61</f>
        <v>0</v>
      </c>
      <c r="D35" s="694">
        <f>'Раздел 1'!F61</f>
        <v>0</v>
      </c>
      <c r="E35" s="694">
        <f>'Раздел 1'!G61</f>
        <v>0</v>
      </c>
      <c r="F35" s="694">
        <f>'Раздел 1'!H61</f>
        <v>0</v>
      </c>
      <c r="G35" s="694">
        <f>'Раздел 1'!I61</f>
        <v>0</v>
      </c>
      <c r="H35" s="695">
        <f>'Раздел 1'!J61</f>
        <v>0</v>
      </c>
      <c r="I35" s="696" t="str">
        <f>'Раздел 1'!K61</f>
        <v>х</v>
      </c>
      <c r="J35" s="696" t="str">
        <f>'Раздел 1'!L61</f>
        <v>000</v>
      </c>
      <c r="K35" s="696" t="str">
        <f>'Раздел 1'!M61</f>
        <v>00.00.00</v>
      </c>
      <c r="L35" s="696" t="str">
        <f>'Раздел 1'!N61</f>
        <v>003.01.0022</v>
      </c>
      <c r="M35" s="696" t="str">
        <f>'Раздел 1'!O61</f>
        <v>60.01.00</v>
      </c>
      <c r="N35" s="697">
        <f>'Раздел 1'!P61</f>
        <v>0</v>
      </c>
      <c r="O35" s="698"/>
      <c r="P35" s="699">
        <f t="shared" si="2"/>
        <v>0</v>
      </c>
      <c r="Q35" s="700">
        <f>'Раздел 1'!Q61</f>
        <v>0</v>
      </c>
      <c r="R35" s="701"/>
      <c r="S35" s="702">
        <f t="shared" si="3"/>
        <v>0</v>
      </c>
      <c r="T35" s="703">
        <f>'Раздел 1'!R61</f>
        <v>0</v>
      </c>
      <c r="U35" s="704"/>
      <c r="V35" s="705">
        <f t="shared" si="4"/>
        <v>0</v>
      </c>
      <c r="W35" s="154"/>
      <c r="X35" s="706"/>
      <c r="Y35" s="707"/>
    </row>
    <row r="36" spans="1:25" s="708" customFormat="1" ht="24.75" customHeight="1" x14ac:dyDescent="0.3">
      <c r="A36" s="693" t="str">
        <f>'Раздел 1'!C62</f>
        <v>925 0 00 00 000 00 0000 150</v>
      </c>
      <c r="B36" s="694">
        <f>'Раздел 1'!D62</f>
        <v>0</v>
      </c>
      <c r="C36" s="694">
        <f>'Раздел 1'!E62</f>
        <v>0</v>
      </c>
      <c r="D36" s="694">
        <f>'Раздел 1'!F62</f>
        <v>0</v>
      </c>
      <c r="E36" s="694">
        <f>'Раздел 1'!G62</f>
        <v>0</v>
      </c>
      <c r="F36" s="694">
        <f>'Раздел 1'!H62</f>
        <v>0</v>
      </c>
      <c r="G36" s="694">
        <f>'Раздел 1'!I62</f>
        <v>0</v>
      </c>
      <c r="H36" s="695">
        <f>'Раздел 1'!J62</f>
        <v>0</v>
      </c>
      <c r="I36" s="696" t="str">
        <f>'Раздел 1'!K62</f>
        <v>х</v>
      </c>
      <c r="J36" s="696" t="str">
        <f>'Раздел 1'!L62</f>
        <v>000</v>
      </c>
      <c r="K36" s="696" t="str">
        <f>'Раздел 1'!M62</f>
        <v>00.00.00</v>
      </c>
      <c r="L36" s="696" t="str">
        <f>'Раздел 1'!N62</f>
        <v>003.01.0023</v>
      </c>
      <c r="M36" s="696" t="str">
        <f>'Раздел 1'!O62</f>
        <v>60.01.00</v>
      </c>
      <c r="N36" s="697">
        <f>'Раздел 1'!P62</f>
        <v>0</v>
      </c>
      <c r="O36" s="698"/>
      <c r="P36" s="699">
        <f t="shared" si="2"/>
        <v>0</v>
      </c>
      <c r="Q36" s="700">
        <f>'Раздел 1'!Q62</f>
        <v>0</v>
      </c>
      <c r="R36" s="701"/>
      <c r="S36" s="702">
        <f t="shared" si="3"/>
        <v>0</v>
      </c>
      <c r="T36" s="703">
        <f>'Раздел 1'!R62</f>
        <v>0</v>
      </c>
      <c r="U36" s="704"/>
      <c r="V36" s="705">
        <f t="shared" si="4"/>
        <v>0</v>
      </c>
      <c r="W36" s="154"/>
      <c r="X36" s="706"/>
      <c r="Y36" s="707"/>
    </row>
    <row r="37" spans="1:25" s="708" customFormat="1" ht="24.75" customHeight="1" x14ac:dyDescent="0.3">
      <c r="A37" s="693" t="str">
        <f>'Раздел 1'!C63</f>
        <v>925 0 00 00 000 00 0000 150</v>
      </c>
      <c r="B37" s="694">
        <f>'Раздел 1'!D63</f>
        <v>0</v>
      </c>
      <c r="C37" s="694">
        <f>'Раздел 1'!E63</f>
        <v>0</v>
      </c>
      <c r="D37" s="694">
        <f>'Раздел 1'!F63</f>
        <v>0</v>
      </c>
      <c r="E37" s="694">
        <f>'Раздел 1'!G63</f>
        <v>0</v>
      </c>
      <c r="F37" s="694">
        <f>'Раздел 1'!H63</f>
        <v>0</v>
      </c>
      <c r="G37" s="694">
        <f>'Раздел 1'!I63</f>
        <v>0</v>
      </c>
      <c r="H37" s="695">
        <f>'Раздел 1'!J63</f>
        <v>0</v>
      </c>
      <c r="I37" s="696" t="str">
        <f>'Раздел 1'!K63</f>
        <v>х</v>
      </c>
      <c r="J37" s="696" t="str">
        <f>'Раздел 1'!L63</f>
        <v>000</v>
      </c>
      <c r="K37" s="696" t="str">
        <f>'Раздел 1'!M63</f>
        <v>00.00.00</v>
      </c>
      <c r="L37" s="696" t="str">
        <f>'Раздел 1'!N63</f>
        <v>003.01.0024</v>
      </c>
      <c r="M37" s="696" t="str">
        <f>'Раздел 1'!O63</f>
        <v>60.01.00</v>
      </c>
      <c r="N37" s="697">
        <f>'Раздел 1'!P63</f>
        <v>0</v>
      </c>
      <c r="O37" s="698"/>
      <c r="P37" s="699">
        <f t="shared" si="2"/>
        <v>0</v>
      </c>
      <c r="Q37" s="700">
        <f>'Раздел 1'!Q63</f>
        <v>0</v>
      </c>
      <c r="R37" s="701"/>
      <c r="S37" s="702">
        <f t="shared" si="3"/>
        <v>0</v>
      </c>
      <c r="T37" s="703">
        <f>'Раздел 1'!R63</f>
        <v>0</v>
      </c>
      <c r="U37" s="704"/>
      <c r="V37" s="705">
        <f t="shared" si="4"/>
        <v>0</v>
      </c>
      <c r="W37" s="154"/>
      <c r="X37" s="706"/>
      <c r="Y37" s="707"/>
    </row>
    <row r="38" spans="1:25" s="708" customFormat="1" ht="24.75" customHeight="1" x14ac:dyDescent="0.3">
      <c r="A38" s="693" t="str">
        <f>'Раздел 1'!C64</f>
        <v>925 0 00 00 000 00 0000 150</v>
      </c>
      <c r="B38" s="694">
        <f>'Раздел 1'!D64</f>
        <v>0</v>
      </c>
      <c r="C38" s="694">
        <f>'Раздел 1'!E64</f>
        <v>0</v>
      </c>
      <c r="D38" s="694">
        <f>'Раздел 1'!F64</f>
        <v>0</v>
      </c>
      <c r="E38" s="694">
        <f>'Раздел 1'!G64</f>
        <v>0</v>
      </c>
      <c r="F38" s="694">
        <f>'Раздел 1'!H64</f>
        <v>0</v>
      </c>
      <c r="G38" s="694">
        <f>'Раздел 1'!I64</f>
        <v>0</v>
      </c>
      <c r="H38" s="695">
        <f>'Раздел 1'!J64</f>
        <v>0</v>
      </c>
      <c r="I38" s="696" t="str">
        <f>'Раздел 1'!K64</f>
        <v>х</v>
      </c>
      <c r="J38" s="696" t="str">
        <f>'Раздел 1'!L64</f>
        <v>000</v>
      </c>
      <c r="K38" s="696" t="str">
        <f>'Раздел 1'!M64</f>
        <v>00.00.00</v>
      </c>
      <c r="L38" s="696" t="str">
        <f>'Раздел 1'!N64</f>
        <v>003.01.0025</v>
      </c>
      <c r="M38" s="696" t="str">
        <f>'Раздел 1'!O64</f>
        <v>60.01.00</v>
      </c>
      <c r="N38" s="697">
        <f>'Раздел 1'!P64</f>
        <v>0</v>
      </c>
      <c r="O38" s="698"/>
      <c r="P38" s="699">
        <f t="shared" si="2"/>
        <v>0</v>
      </c>
      <c r="Q38" s="700">
        <f>'Раздел 1'!Q64</f>
        <v>0</v>
      </c>
      <c r="R38" s="701"/>
      <c r="S38" s="702">
        <f t="shared" si="3"/>
        <v>0</v>
      </c>
      <c r="T38" s="703">
        <f>'Раздел 1'!R64</f>
        <v>0</v>
      </c>
      <c r="U38" s="704"/>
      <c r="V38" s="705">
        <f t="shared" si="4"/>
        <v>0</v>
      </c>
      <c r="W38" s="154"/>
      <c r="X38" s="706"/>
      <c r="Y38" s="707"/>
    </row>
    <row r="39" spans="1:25" s="708" customFormat="1" ht="24.75" customHeight="1" x14ac:dyDescent="0.3">
      <c r="A39" s="693" t="str">
        <f>'Раздел 1'!C65</f>
        <v>925 0 00 00 000 00 0000 150</v>
      </c>
      <c r="B39" s="694">
        <f>'Раздел 1'!D65</f>
        <v>0</v>
      </c>
      <c r="C39" s="694">
        <f>'Раздел 1'!E65</f>
        <v>0</v>
      </c>
      <c r="D39" s="694">
        <f>'Раздел 1'!F65</f>
        <v>0</v>
      </c>
      <c r="E39" s="694">
        <f>'Раздел 1'!G65</f>
        <v>0</v>
      </c>
      <c r="F39" s="694">
        <f>'Раздел 1'!H65</f>
        <v>0</v>
      </c>
      <c r="G39" s="694">
        <f>'Раздел 1'!I65</f>
        <v>0</v>
      </c>
      <c r="H39" s="695">
        <f>'Раздел 1'!J65</f>
        <v>0</v>
      </c>
      <c r="I39" s="696" t="str">
        <f>'Раздел 1'!K65</f>
        <v>х</v>
      </c>
      <c r="J39" s="696" t="str">
        <f>'Раздел 1'!L65</f>
        <v>000</v>
      </c>
      <c r="K39" s="696" t="str">
        <f>'Раздел 1'!M65</f>
        <v>00.00.00</v>
      </c>
      <c r="L39" s="696" t="str">
        <f>'Раздел 1'!N65</f>
        <v>003.01.0026</v>
      </c>
      <c r="M39" s="696" t="str">
        <f>'Раздел 1'!O65</f>
        <v>60.01.00</v>
      </c>
      <c r="N39" s="697">
        <f>'Раздел 1'!P65</f>
        <v>0</v>
      </c>
      <c r="O39" s="698"/>
      <c r="P39" s="699">
        <f t="shared" si="2"/>
        <v>0</v>
      </c>
      <c r="Q39" s="700">
        <f>'Раздел 1'!Q65</f>
        <v>0</v>
      </c>
      <c r="R39" s="701"/>
      <c r="S39" s="702">
        <f t="shared" si="3"/>
        <v>0</v>
      </c>
      <c r="T39" s="703">
        <f>'Раздел 1'!R65</f>
        <v>0</v>
      </c>
      <c r="U39" s="704"/>
      <c r="V39" s="705">
        <f t="shared" si="4"/>
        <v>0</v>
      </c>
      <c r="W39" s="154"/>
      <c r="X39" s="706"/>
      <c r="Y39" s="707"/>
    </row>
    <row r="40" spans="1:25" s="708" customFormat="1" ht="24.75" customHeight="1" x14ac:dyDescent="0.3">
      <c r="A40" s="693" t="str">
        <f>'Раздел 1'!C66</f>
        <v>925 0 00 00 000 00 0000 150</v>
      </c>
      <c r="B40" s="694">
        <f>'Раздел 1'!D66</f>
        <v>0</v>
      </c>
      <c r="C40" s="694">
        <f>'Раздел 1'!E66</f>
        <v>0</v>
      </c>
      <c r="D40" s="694">
        <f>'Раздел 1'!F66</f>
        <v>0</v>
      </c>
      <c r="E40" s="694">
        <f>'Раздел 1'!G66</f>
        <v>0</v>
      </c>
      <c r="F40" s="694">
        <f>'Раздел 1'!H66</f>
        <v>0</v>
      </c>
      <c r="G40" s="694">
        <f>'Раздел 1'!I66</f>
        <v>0</v>
      </c>
      <c r="H40" s="695">
        <f>'Раздел 1'!J66</f>
        <v>0</v>
      </c>
      <c r="I40" s="696" t="str">
        <f>'Раздел 1'!K66</f>
        <v>х</v>
      </c>
      <c r="J40" s="696" t="str">
        <f>'Раздел 1'!L66</f>
        <v>000</v>
      </c>
      <c r="K40" s="696" t="str">
        <f>'Раздел 1'!M66</f>
        <v>00.00.00</v>
      </c>
      <c r="L40" s="696" t="str">
        <f>'Раздел 1'!N66</f>
        <v>003.01.0054</v>
      </c>
      <c r="M40" s="696" t="str">
        <f>'Раздел 1'!O66</f>
        <v>60.01.00</v>
      </c>
      <c r="N40" s="697">
        <f>'Раздел 1'!P66</f>
        <v>0</v>
      </c>
      <c r="O40" s="698"/>
      <c r="P40" s="699">
        <f t="shared" si="2"/>
        <v>0</v>
      </c>
      <c r="Q40" s="700">
        <f>'Раздел 1'!Q66</f>
        <v>0</v>
      </c>
      <c r="R40" s="701"/>
      <c r="S40" s="702">
        <f t="shared" si="3"/>
        <v>0</v>
      </c>
      <c r="T40" s="703">
        <f>'Раздел 1'!R66</f>
        <v>0</v>
      </c>
      <c r="U40" s="704"/>
      <c r="V40" s="705">
        <f t="shared" si="4"/>
        <v>0</v>
      </c>
      <c r="W40" s="154"/>
      <c r="X40" s="706"/>
      <c r="Y40" s="707"/>
    </row>
    <row r="41" spans="1:25" s="708" customFormat="1" ht="24.75" customHeight="1" x14ac:dyDescent="0.3">
      <c r="A41" s="693" t="str">
        <f>'Раздел 1'!C67</f>
        <v>925 0 00 00 000 00 0000 150</v>
      </c>
      <c r="B41" s="694">
        <f>'Раздел 1'!D67</f>
        <v>0</v>
      </c>
      <c r="C41" s="694">
        <f>'Раздел 1'!E67</f>
        <v>0</v>
      </c>
      <c r="D41" s="694">
        <f>'Раздел 1'!F67</f>
        <v>0</v>
      </c>
      <c r="E41" s="694">
        <f>'Раздел 1'!G67</f>
        <v>0</v>
      </c>
      <c r="F41" s="694">
        <f>'Раздел 1'!H67</f>
        <v>0</v>
      </c>
      <c r="G41" s="694">
        <f>'Раздел 1'!I67</f>
        <v>0</v>
      </c>
      <c r="H41" s="695">
        <f>'Раздел 1'!J67</f>
        <v>0</v>
      </c>
      <c r="I41" s="696" t="str">
        <f>'Раздел 1'!K67</f>
        <v>х</v>
      </c>
      <c r="J41" s="696" t="str">
        <f>'Раздел 1'!L67</f>
        <v>000</v>
      </c>
      <c r="K41" s="696" t="str">
        <f>'Раздел 1'!M67</f>
        <v>00.00.00</v>
      </c>
      <c r="L41" s="696" t="str">
        <f>'Раздел 1'!N67</f>
        <v>003.01.0055</v>
      </c>
      <c r="M41" s="696" t="str">
        <f>'Раздел 1'!O67</f>
        <v>60.01.00</v>
      </c>
      <c r="N41" s="697">
        <f>'Раздел 1'!P67</f>
        <v>0</v>
      </c>
      <c r="O41" s="698"/>
      <c r="P41" s="699">
        <f t="shared" si="2"/>
        <v>0</v>
      </c>
      <c r="Q41" s="700">
        <f>'Раздел 1'!Q67</f>
        <v>0</v>
      </c>
      <c r="R41" s="701"/>
      <c r="S41" s="702">
        <f t="shared" si="3"/>
        <v>0</v>
      </c>
      <c r="T41" s="703">
        <f>'Раздел 1'!R67</f>
        <v>0</v>
      </c>
      <c r="U41" s="704"/>
      <c r="V41" s="705">
        <f t="shared" si="4"/>
        <v>0</v>
      </c>
      <c r="W41" s="154"/>
      <c r="X41" s="706"/>
      <c r="Y41" s="707"/>
    </row>
    <row r="42" spans="1:25" s="708" customFormat="1" ht="24.75" customHeight="1" x14ac:dyDescent="0.3">
      <c r="A42" s="693" t="str">
        <f>'Раздел 1'!C68</f>
        <v>925 0 00 00 000 00 0000 150</v>
      </c>
      <c r="B42" s="694">
        <f>'Раздел 1'!D68</f>
        <v>0</v>
      </c>
      <c r="C42" s="694">
        <f>'Раздел 1'!E68</f>
        <v>0</v>
      </c>
      <c r="D42" s="694">
        <f>'Раздел 1'!F68</f>
        <v>0</v>
      </c>
      <c r="E42" s="694">
        <f>'Раздел 1'!G68</f>
        <v>0</v>
      </c>
      <c r="F42" s="694">
        <f>'Раздел 1'!H68</f>
        <v>0</v>
      </c>
      <c r="G42" s="694">
        <f>'Раздел 1'!I68</f>
        <v>0</v>
      </c>
      <c r="H42" s="695">
        <f>'Раздел 1'!J68</f>
        <v>0</v>
      </c>
      <c r="I42" s="696" t="str">
        <f>'Раздел 1'!K68</f>
        <v>х</v>
      </c>
      <c r="J42" s="696" t="str">
        <f>'Раздел 1'!L68</f>
        <v>000</v>
      </c>
      <c r="K42" s="696" t="str">
        <f>'Раздел 1'!M68</f>
        <v>00.00.00</v>
      </c>
      <c r="L42" s="696" t="str">
        <f>'Раздел 1'!N68</f>
        <v>003.01.0056</v>
      </c>
      <c r="M42" s="696" t="str">
        <f>'Раздел 1'!O68</f>
        <v>60.01.00</v>
      </c>
      <c r="N42" s="697">
        <f>'Раздел 1'!P68</f>
        <v>0</v>
      </c>
      <c r="O42" s="698"/>
      <c r="P42" s="699">
        <f t="shared" si="2"/>
        <v>0</v>
      </c>
      <c r="Q42" s="700">
        <f>'Раздел 1'!Q68</f>
        <v>0</v>
      </c>
      <c r="R42" s="701"/>
      <c r="S42" s="702">
        <f t="shared" si="3"/>
        <v>0</v>
      </c>
      <c r="T42" s="703">
        <f>'Раздел 1'!R68</f>
        <v>0</v>
      </c>
      <c r="U42" s="704"/>
      <c r="V42" s="705">
        <f t="shared" si="4"/>
        <v>0</v>
      </c>
      <c r="W42" s="154"/>
      <c r="X42" s="706"/>
      <c r="Y42" s="707"/>
    </row>
    <row r="43" spans="1:25" s="708" customFormat="1" ht="24.75" customHeight="1" x14ac:dyDescent="0.3">
      <c r="A43" s="693" t="str">
        <f>'Раздел 1'!C69</f>
        <v>925 0 00 00 000 00 0000 150</v>
      </c>
      <c r="B43" s="694">
        <f>'Раздел 1'!D69</f>
        <v>0</v>
      </c>
      <c r="C43" s="694">
        <f>'Раздел 1'!E69</f>
        <v>0</v>
      </c>
      <c r="D43" s="694">
        <f>'Раздел 1'!F69</f>
        <v>0</v>
      </c>
      <c r="E43" s="694">
        <f>'Раздел 1'!G69</f>
        <v>0</v>
      </c>
      <c r="F43" s="694">
        <f>'Раздел 1'!H69</f>
        <v>0</v>
      </c>
      <c r="G43" s="694">
        <f>'Раздел 1'!I69</f>
        <v>0</v>
      </c>
      <c r="H43" s="695">
        <f>'Раздел 1'!J69</f>
        <v>0</v>
      </c>
      <c r="I43" s="696" t="str">
        <f>'Раздел 1'!K69</f>
        <v>х</v>
      </c>
      <c r="J43" s="696" t="str">
        <f>'Раздел 1'!L69</f>
        <v>000</v>
      </c>
      <c r="K43" s="696" t="str">
        <f>'Раздел 1'!M69</f>
        <v>00.00.00</v>
      </c>
      <c r="L43" s="696" t="str">
        <f>'Раздел 1'!N69</f>
        <v>003.01.0057</v>
      </c>
      <c r="M43" s="696" t="str">
        <f>'Раздел 1'!O69</f>
        <v>60.01.00</v>
      </c>
      <c r="N43" s="697">
        <f>'Раздел 1'!P69</f>
        <v>0</v>
      </c>
      <c r="O43" s="698"/>
      <c r="P43" s="699">
        <f t="shared" si="2"/>
        <v>0</v>
      </c>
      <c r="Q43" s="700">
        <f>'Раздел 1'!Q69</f>
        <v>0</v>
      </c>
      <c r="R43" s="701"/>
      <c r="S43" s="702">
        <f t="shared" si="3"/>
        <v>0</v>
      </c>
      <c r="T43" s="703">
        <f>'Раздел 1'!R69</f>
        <v>0</v>
      </c>
      <c r="U43" s="704"/>
      <c r="V43" s="705">
        <f t="shared" si="4"/>
        <v>0</v>
      </c>
      <c r="W43" s="154"/>
      <c r="X43" s="706"/>
      <c r="Y43" s="707"/>
    </row>
    <row r="44" spans="1:25" s="708" customFormat="1" ht="24.75" customHeight="1" x14ac:dyDescent="0.3">
      <c r="A44" s="693" t="str">
        <f>'Раздел 1'!C70</f>
        <v>925 0 00 00 000 00 0000 150</v>
      </c>
      <c r="B44" s="694">
        <f>'Раздел 1'!D70</f>
        <v>0</v>
      </c>
      <c r="C44" s="694">
        <f>'Раздел 1'!E70</f>
        <v>0</v>
      </c>
      <c r="D44" s="694">
        <f>'Раздел 1'!F70</f>
        <v>0</v>
      </c>
      <c r="E44" s="694">
        <f>'Раздел 1'!G70</f>
        <v>0</v>
      </c>
      <c r="F44" s="694">
        <f>'Раздел 1'!H70</f>
        <v>0</v>
      </c>
      <c r="G44" s="694">
        <f>'Раздел 1'!I70</f>
        <v>0</v>
      </c>
      <c r="H44" s="695">
        <f>'Раздел 1'!J70</f>
        <v>0</v>
      </c>
      <c r="I44" s="696" t="str">
        <f>'Раздел 1'!K70</f>
        <v>х</v>
      </c>
      <c r="J44" s="696" t="str">
        <f>'Раздел 1'!L70</f>
        <v>000</v>
      </c>
      <c r="K44" s="696" t="str">
        <f>'Раздел 1'!M70</f>
        <v>00.00.00</v>
      </c>
      <c r="L44" s="696" t="str">
        <f>'Раздел 1'!N70</f>
        <v>003.01.0060</v>
      </c>
      <c r="M44" s="696" t="str">
        <f>'Раздел 1'!O70</f>
        <v>60.01.00</v>
      </c>
      <c r="N44" s="697">
        <f>'Раздел 1'!P70</f>
        <v>228000</v>
      </c>
      <c r="O44" s="698"/>
      <c r="P44" s="699">
        <f t="shared" si="2"/>
        <v>228000</v>
      </c>
      <c r="Q44" s="700">
        <f>'Раздел 1'!Q70</f>
        <v>0</v>
      </c>
      <c r="R44" s="701"/>
      <c r="S44" s="702">
        <f t="shared" si="3"/>
        <v>0</v>
      </c>
      <c r="T44" s="703">
        <f>'Раздел 1'!R70</f>
        <v>0</v>
      </c>
      <c r="U44" s="704"/>
      <c r="V44" s="705">
        <f t="shared" si="4"/>
        <v>0</v>
      </c>
      <c r="W44" s="154"/>
      <c r="X44" s="706"/>
      <c r="Y44" s="707"/>
    </row>
    <row r="45" spans="1:25" s="708" customFormat="1" ht="24.75" customHeight="1" x14ac:dyDescent="0.3">
      <c r="A45" s="693" t="str">
        <f>'Раздел 1'!C71</f>
        <v>925 0 00 00 000 00 0000 150</v>
      </c>
      <c r="B45" s="694">
        <f>'Раздел 1'!D71</f>
        <v>0</v>
      </c>
      <c r="C45" s="694">
        <f>'Раздел 1'!E71</f>
        <v>0</v>
      </c>
      <c r="D45" s="694">
        <f>'Раздел 1'!F71</f>
        <v>0</v>
      </c>
      <c r="E45" s="694">
        <f>'Раздел 1'!G71</f>
        <v>0</v>
      </c>
      <c r="F45" s="694">
        <f>'Раздел 1'!H71</f>
        <v>0</v>
      </c>
      <c r="G45" s="694">
        <f>'Раздел 1'!I71</f>
        <v>0</v>
      </c>
      <c r="H45" s="695">
        <f>'Раздел 1'!J71</f>
        <v>0</v>
      </c>
      <c r="I45" s="696" t="str">
        <f>'Раздел 1'!K71</f>
        <v>х</v>
      </c>
      <c r="J45" s="696" t="str">
        <f>'Раздел 1'!L71</f>
        <v>000</v>
      </c>
      <c r="K45" s="696" t="str">
        <f>'Раздел 1'!M71</f>
        <v>00.00.00</v>
      </c>
      <c r="L45" s="696" t="str">
        <f>'Раздел 1'!N71</f>
        <v>003.01.0061</v>
      </c>
      <c r="M45" s="696" t="str">
        <f>'Раздел 1'!O71</f>
        <v>60.01.00</v>
      </c>
      <c r="N45" s="697">
        <f>'Раздел 1'!P71</f>
        <v>0</v>
      </c>
      <c r="O45" s="698"/>
      <c r="P45" s="699">
        <f t="shared" si="2"/>
        <v>0</v>
      </c>
      <c r="Q45" s="700">
        <f>'Раздел 1'!Q71</f>
        <v>0</v>
      </c>
      <c r="R45" s="701"/>
      <c r="S45" s="702">
        <f t="shared" si="3"/>
        <v>0</v>
      </c>
      <c r="T45" s="703">
        <f>'Раздел 1'!R71</f>
        <v>0</v>
      </c>
      <c r="U45" s="704"/>
      <c r="V45" s="705">
        <f t="shared" si="4"/>
        <v>0</v>
      </c>
      <c r="W45" s="154"/>
      <c r="X45" s="706"/>
      <c r="Y45" s="707"/>
    </row>
    <row r="46" spans="1:25" s="708" customFormat="1" ht="24.75" customHeight="1" x14ac:dyDescent="0.3">
      <c r="A46" s="693" t="str">
        <f>'Раздел 1'!C72</f>
        <v>925 0 00 00 000 00 0000 150</v>
      </c>
      <c r="B46" s="694">
        <f>'Раздел 1'!D72</f>
        <v>0</v>
      </c>
      <c r="C46" s="694">
        <f>'Раздел 1'!E72</f>
        <v>0</v>
      </c>
      <c r="D46" s="694">
        <f>'Раздел 1'!F72</f>
        <v>0</v>
      </c>
      <c r="E46" s="694">
        <f>'Раздел 1'!G72</f>
        <v>0</v>
      </c>
      <c r="F46" s="694">
        <f>'Раздел 1'!H72</f>
        <v>0</v>
      </c>
      <c r="G46" s="694">
        <f>'Раздел 1'!I72</f>
        <v>0</v>
      </c>
      <c r="H46" s="695">
        <f>'Раздел 1'!J72</f>
        <v>0</v>
      </c>
      <c r="I46" s="696" t="str">
        <f>'Раздел 1'!K72</f>
        <v>х</v>
      </c>
      <c r="J46" s="696" t="str">
        <f>'Раздел 1'!L72</f>
        <v>000</v>
      </c>
      <c r="K46" s="696" t="str">
        <f>'Раздел 1'!M72</f>
        <v>00.00.00</v>
      </c>
      <c r="L46" s="696" t="str">
        <f>'Раздел 1'!N72</f>
        <v>003.01.0013</v>
      </c>
      <c r="M46" s="696" t="str">
        <f>'Раздел 1'!O72</f>
        <v>60.01.00</v>
      </c>
      <c r="N46" s="697">
        <f>'Раздел 1'!P72</f>
        <v>0</v>
      </c>
      <c r="O46" s="698"/>
      <c r="P46" s="699">
        <f t="shared" si="2"/>
        <v>0</v>
      </c>
      <c r="Q46" s="700">
        <f>'Раздел 1'!Q72</f>
        <v>0</v>
      </c>
      <c r="R46" s="701"/>
      <c r="S46" s="702">
        <f t="shared" si="3"/>
        <v>0</v>
      </c>
      <c r="T46" s="703">
        <f>'Раздел 1'!R72</f>
        <v>0</v>
      </c>
      <c r="U46" s="704"/>
      <c r="V46" s="705">
        <f t="shared" si="4"/>
        <v>0</v>
      </c>
      <c r="W46" s="154"/>
      <c r="X46" s="706"/>
      <c r="Y46" s="707"/>
    </row>
    <row r="47" spans="1:25" s="708" customFormat="1" ht="24.75" customHeight="1" x14ac:dyDescent="0.3">
      <c r="A47" s="693" t="str">
        <f>'Раздел 1'!C73</f>
        <v>925 0 00 00 000 00 0000 150</v>
      </c>
      <c r="B47" s="694">
        <f>'Раздел 1'!D73</f>
        <v>0</v>
      </c>
      <c r="C47" s="694">
        <f>'Раздел 1'!E73</f>
        <v>0</v>
      </c>
      <c r="D47" s="694">
        <f>'Раздел 1'!F73</f>
        <v>0</v>
      </c>
      <c r="E47" s="694">
        <f>'Раздел 1'!G73</f>
        <v>0</v>
      </c>
      <c r="F47" s="694">
        <f>'Раздел 1'!H73</f>
        <v>0</v>
      </c>
      <c r="G47" s="694">
        <f>'Раздел 1'!I73</f>
        <v>0</v>
      </c>
      <c r="H47" s="695">
        <f>'Раздел 1'!J73</f>
        <v>0</v>
      </c>
      <c r="I47" s="696" t="str">
        <f>'Раздел 1'!K73</f>
        <v>х</v>
      </c>
      <c r="J47" s="696" t="str">
        <f>'Раздел 1'!L73</f>
        <v>000</v>
      </c>
      <c r="K47" s="696" t="str">
        <f>'Раздел 1'!M73</f>
        <v>00.00.00</v>
      </c>
      <c r="L47" s="696" t="str">
        <f>'Раздел 1'!N73</f>
        <v>003.01.ХХХ</v>
      </c>
      <c r="M47" s="696" t="str">
        <f>'Раздел 1'!O73</f>
        <v>60.01.00</v>
      </c>
      <c r="N47" s="697">
        <f>'Раздел 1'!P73</f>
        <v>0</v>
      </c>
      <c r="O47" s="698"/>
      <c r="P47" s="699">
        <f t="shared" si="2"/>
        <v>0</v>
      </c>
      <c r="Q47" s="700">
        <f>'Раздел 1'!Q73</f>
        <v>0</v>
      </c>
      <c r="R47" s="701"/>
      <c r="S47" s="702">
        <f t="shared" si="3"/>
        <v>0</v>
      </c>
      <c r="T47" s="703">
        <f>'Раздел 1'!R73</f>
        <v>0</v>
      </c>
      <c r="U47" s="704"/>
      <c r="V47" s="705">
        <f t="shared" si="4"/>
        <v>0</v>
      </c>
      <c r="W47" s="154"/>
      <c r="X47" s="706"/>
      <c r="Y47" s="707"/>
    </row>
    <row r="48" spans="1:25" s="708" customFormat="1" ht="24.75" customHeight="1" x14ac:dyDescent="0.3">
      <c r="A48" s="693" t="str">
        <f>'Раздел 1'!C74</f>
        <v>925 0 00 00 000 00 0000 150</v>
      </c>
      <c r="B48" s="694">
        <f>'Раздел 1'!D74</f>
        <v>0</v>
      </c>
      <c r="C48" s="694">
        <f>'Раздел 1'!E74</f>
        <v>0</v>
      </c>
      <c r="D48" s="694">
        <f>'Раздел 1'!F74</f>
        <v>0</v>
      </c>
      <c r="E48" s="694">
        <f>'Раздел 1'!G74</f>
        <v>0</v>
      </c>
      <c r="F48" s="694">
        <f>'Раздел 1'!H74</f>
        <v>0</v>
      </c>
      <c r="G48" s="694">
        <f>'Раздел 1'!I74</f>
        <v>0</v>
      </c>
      <c r="H48" s="695">
        <f>'Раздел 1'!J74</f>
        <v>0</v>
      </c>
      <c r="I48" s="696" t="str">
        <f>'Раздел 1'!K74</f>
        <v>х</v>
      </c>
      <c r="J48" s="696" t="str">
        <f>'Раздел 1'!L74</f>
        <v>000</v>
      </c>
      <c r="K48" s="696" t="str">
        <f>'Раздел 1'!M74</f>
        <v>00.00.00</v>
      </c>
      <c r="L48" s="696" t="str">
        <f>'Раздел 1'!N74</f>
        <v>003.01.ХХХ</v>
      </c>
      <c r="M48" s="696" t="str">
        <f>'Раздел 1'!O74</f>
        <v>60.01.00</v>
      </c>
      <c r="N48" s="697">
        <f>'Раздел 1'!P74</f>
        <v>0</v>
      </c>
      <c r="O48" s="698"/>
      <c r="P48" s="699">
        <f t="shared" si="2"/>
        <v>0</v>
      </c>
      <c r="Q48" s="700">
        <f>'Раздел 1'!Q74</f>
        <v>0</v>
      </c>
      <c r="R48" s="701"/>
      <c r="S48" s="702">
        <f t="shared" si="3"/>
        <v>0</v>
      </c>
      <c r="T48" s="703">
        <f>'Раздел 1'!R74</f>
        <v>0</v>
      </c>
      <c r="U48" s="704"/>
      <c r="V48" s="705">
        <f t="shared" si="4"/>
        <v>0</v>
      </c>
      <c r="W48" s="154"/>
      <c r="X48" s="706"/>
      <c r="Y48" s="707"/>
    </row>
    <row r="49" spans="1:25" s="708" customFormat="1" ht="24.75" customHeight="1" x14ac:dyDescent="0.3">
      <c r="A49" s="693" t="str">
        <f>'Раздел 1'!C81</f>
        <v>925 0 00 00 000 00 0000 150</v>
      </c>
      <c r="B49" s="694">
        <f>'Раздел 1'!D81</f>
        <v>0</v>
      </c>
      <c r="C49" s="694">
        <f>'Раздел 1'!E81</f>
        <v>0</v>
      </c>
      <c r="D49" s="694">
        <f>'Раздел 1'!F81</f>
        <v>0</v>
      </c>
      <c r="E49" s="694">
        <f>'Раздел 1'!G81</f>
        <v>0</v>
      </c>
      <c r="F49" s="694">
        <f>'Раздел 1'!H81</f>
        <v>0</v>
      </c>
      <c r="G49" s="694">
        <f>'Раздел 1'!I81</f>
        <v>0</v>
      </c>
      <c r="H49" s="695">
        <f>'Раздел 1'!J81</f>
        <v>0</v>
      </c>
      <c r="I49" s="696" t="str">
        <f>'Раздел 1'!K81</f>
        <v>х</v>
      </c>
      <c r="J49" s="696" t="str">
        <f>'Раздел 1'!L81</f>
        <v>000</v>
      </c>
      <c r="K49" s="696" t="str">
        <f>'Раздел 1'!M81</f>
        <v>00.00.00</v>
      </c>
      <c r="L49" s="696" t="str">
        <f>'Раздел 1'!N81</f>
        <v>003.01.ХХХ</v>
      </c>
      <c r="M49" s="696" t="str">
        <f>'Раздел 1'!O81</f>
        <v>60.01.00</v>
      </c>
      <c r="N49" s="697">
        <f>'Раздел 1'!P81</f>
        <v>0</v>
      </c>
      <c r="O49" s="698"/>
      <c r="P49" s="699">
        <f t="shared" si="2"/>
        <v>0</v>
      </c>
      <c r="Q49" s="700">
        <f>'Раздел 1'!Q81</f>
        <v>0</v>
      </c>
      <c r="R49" s="701"/>
      <c r="S49" s="702">
        <f t="shared" si="3"/>
        <v>0</v>
      </c>
      <c r="T49" s="703">
        <f>'Раздел 1'!R81</f>
        <v>0</v>
      </c>
      <c r="U49" s="704"/>
      <c r="V49" s="705">
        <f t="shared" si="4"/>
        <v>0</v>
      </c>
      <c r="W49" s="154"/>
      <c r="X49" s="706"/>
      <c r="Y49" s="707"/>
    </row>
    <row r="50" spans="1:25" s="708" customFormat="1" ht="24.75" customHeight="1" x14ac:dyDescent="0.3">
      <c r="A50" s="693" t="str">
        <f>'Раздел 1'!C82</f>
        <v>925 0 00 00 000 00 0000 150</v>
      </c>
      <c r="B50" s="694">
        <f>'Раздел 1'!D82</f>
        <v>0</v>
      </c>
      <c r="C50" s="694">
        <f>'Раздел 1'!E82</f>
        <v>0</v>
      </c>
      <c r="D50" s="694">
        <f>'Раздел 1'!F82</f>
        <v>0</v>
      </c>
      <c r="E50" s="694">
        <f>'Раздел 1'!G82</f>
        <v>0</v>
      </c>
      <c r="F50" s="694">
        <f>'Раздел 1'!H82</f>
        <v>0</v>
      </c>
      <c r="G50" s="694">
        <f>'Раздел 1'!I82</f>
        <v>0</v>
      </c>
      <c r="H50" s="695">
        <f>'Раздел 1'!J82</f>
        <v>0</v>
      </c>
      <c r="I50" s="696" t="str">
        <f>'Раздел 1'!K82</f>
        <v>х</v>
      </c>
      <c r="J50" s="696" t="str">
        <f>'Раздел 1'!L82</f>
        <v>000</v>
      </c>
      <c r="K50" s="696" t="str">
        <f>'Раздел 1'!M82</f>
        <v>00.00.00</v>
      </c>
      <c r="L50" s="696" t="str">
        <f>'Раздел 1'!N82</f>
        <v>003.01.ХХХ</v>
      </c>
      <c r="M50" s="696" t="str">
        <f>'Раздел 1'!O82</f>
        <v>60.01.00</v>
      </c>
      <c r="N50" s="697">
        <f>'Раздел 1'!P82</f>
        <v>0</v>
      </c>
      <c r="O50" s="698"/>
      <c r="P50" s="699">
        <f t="shared" si="2"/>
        <v>0</v>
      </c>
      <c r="Q50" s="700">
        <f>'Раздел 1'!Q82</f>
        <v>0</v>
      </c>
      <c r="R50" s="701"/>
      <c r="S50" s="702">
        <f t="shared" si="3"/>
        <v>0</v>
      </c>
      <c r="T50" s="703">
        <f>'Раздел 1'!R82</f>
        <v>0</v>
      </c>
      <c r="U50" s="704"/>
      <c r="V50" s="705">
        <f t="shared" si="4"/>
        <v>0</v>
      </c>
      <c r="W50" s="154"/>
      <c r="X50" s="706"/>
      <c r="Y50" s="707"/>
    </row>
    <row r="51" spans="1:25" s="708" customFormat="1" ht="24.75" customHeight="1" x14ac:dyDescent="0.3">
      <c r="A51" s="693" t="str">
        <f>'Раздел 1'!C83</f>
        <v>925 0 00 00 000 00 0000 150</v>
      </c>
      <c r="B51" s="694">
        <f>'Раздел 1'!D83</f>
        <v>0</v>
      </c>
      <c r="C51" s="694">
        <f>'Раздел 1'!E83</f>
        <v>0</v>
      </c>
      <c r="D51" s="694">
        <f>'Раздел 1'!F83</f>
        <v>0</v>
      </c>
      <c r="E51" s="694">
        <f>'Раздел 1'!G83</f>
        <v>0</v>
      </c>
      <c r="F51" s="694">
        <f>'Раздел 1'!H83</f>
        <v>0</v>
      </c>
      <c r="G51" s="694">
        <f>'Раздел 1'!I83</f>
        <v>0</v>
      </c>
      <c r="H51" s="695">
        <f>'Раздел 1'!J83</f>
        <v>0</v>
      </c>
      <c r="I51" s="696" t="str">
        <f>'Раздел 1'!K83</f>
        <v>х</v>
      </c>
      <c r="J51" s="696" t="str">
        <f>'Раздел 1'!L83</f>
        <v>000</v>
      </c>
      <c r="K51" s="696" t="str">
        <f>'Раздел 1'!M83</f>
        <v>00.00.00</v>
      </c>
      <c r="L51" s="696" t="str">
        <f>'Раздел 1'!N83</f>
        <v>003.03.0001</v>
      </c>
      <c r="M51" s="696" t="str">
        <f>'Раздел 1'!O83</f>
        <v>60.03.00</v>
      </c>
      <c r="N51" s="697">
        <f>'Раздел 1'!P83</f>
        <v>0</v>
      </c>
      <c r="O51" s="698"/>
      <c r="P51" s="699">
        <f t="shared" si="2"/>
        <v>0</v>
      </c>
      <c r="Q51" s="700">
        <f>'Раздел 1'!Q83</f>
        <v>0</v>
      </c>
      <c r="R51" s="701"/>
      <c r="S51" s="702">
        <f t="shared" si="3"/>
        <v>0</v>
      </c>
      <c r="T51" s="703">
        <f>'Раздел 1'!R83</f>
        <v>0</v>
      </c>
      <c r="U51" s="704"/>
      <c r="V51" s="705">
        <f t="shared" si="4"/>
        <v>0</v>
      </c>
      <c r="W51" s="154"/>
      <c r="X51" s="706"/>
      <c r="Y51" s="707"/>
    </row>
    <row r="52" spans="1:25" s="708" customFormat="1" ht="24.75" customHeight="1" x14ac:dyDescent="0.3">
      <c r="A52" s="693" t="str">
        <f>'Раздел 1'!C84</f>
        <v>925 0 00 00 000 00 0000 150</v>
      </c>
      <c r="B52" s="694">
        <f>'Раздел 1'!D84</f>
        <v>0</v>
      </c>
      <c r="C52" s="694">
        <f>'Раздел 1'!E84</f>
        <v>0</v>
      </c>
      <c r="D52" s="694">
        <f>'Раздел 1'!F84</f>
        <v>0</v>
      </c>
      <c r="E52" s="694">
        <f>'Раздел 1'!G84</f>
        <v>0</v>
      </c>
      <c r="F52" s="694">
        <f>'Раздел 1'!H84</f>
        <v>0</v>
      </c>
      <c r="G52" s="694">
        <f>'Раздел 1'!I84</f>
        <v>0</v>
      </c>
      <c r="H52" s="695">
        <f>'Раздел 1'!J84</f>
        <v>0</v>
      </c>
      <c r="I52" s="696" t="str">
        <f>'Раздел 1'!K84</f>
        <v>х</v>
      </c>
      <c r="J52" s="696" t="str">
        <f>'Раздел 1'!L84</f>
        <v>000</v>
      </c>
      <c r="K52" s="696" t="str">
        <f>'Раздел 1'!M84</f>
        <v>00.00.00</v>
      </c>
      <c r="L52" s="696" t="str">
        <f>'Раздел 1'!N84</f>
        <v>003.03.ХХХ</v>
      </c>
      <c r="M52" s="696" t="str">
        <f>'Раздел 1'!O84</f>
        <v>60.03.00</v>
      </c>
      <c r="N52" s="697">
        <f>'Раздел 1'!P84</f>
        <v>0</v>
      </c>
      <c r="O52" s="698"/>
      <c r="P52" s="699">
        <f t="shared" si="2"/>
        <v>0</v>
      </c>
      <c r="Q52" s="700">
        <f>'Раздел 1'!Q84</f>
        <v>0</v>
      </c>
      <c r="R52" s="701"/>
      <c r="S52" s="702">
        <f t="shared" si="3"/>
        <v>0</v>
      </c>
      <c r="T52" s="703">
        <f>'Раздел 1'!R84</f>
        <v>0</v>
      </c>
      <c r="U52" s="704"/>
      <c r="V52" s="705">
        <f t="shared" si="4"/>
        <v>0</v>
      </c>
      <c r="W52" s="154"/>
      <c r="X52" s="706"/>
      <c r="Y52" s="707"/>
    </row>
    <row r="53" spans="1:25" s="708" customFormat="1" ht="24.75" customHeight="1" x14ac:dyDescent="0.3">
      <c r="A53" s="693" t="str">
        <f>'Раздел 1'!C85</f>
        <v>925 0 00 00 000 00 0000 150</v>
      </c>
      <c r="B53" s="694">
        <f>'Раздел 1'!D85</f>
        <v>0</v>
      </c>
      <c r="C53" s="694">
        <f>'Раздел 1'!E85</f>
        <v>0</v>
      </c>
      <c r="D53" s="694">
        <f>'Раздел 1'!F85</f>
        <v>0</v>
      </c>
      <c r="E53" s="694">
        <f>'Раздел 1'!G85</f>
        <v>0</v>
      </c>
      <c r="F53" s="694">
        <f>'Раздел 1'!H85</f>
        <v>0</v>
      </c>
      <c r="G53" s="694">
        <f>'Раздел 1'!I85</f>
        <v>0</v>
      </c>
      <c r="H53" s="695">
        <f>'Раздел 1'!J85</f>
        <v>0</v>
      </c>
      <c r="I53" s="696" t="str">
        <f>'Раздел 1'!K85</f>
        <v>х</v>
      </c>
      <c r="J53" s="696" t="str">
        <f>'Раздел 1'!L85</f>
        <v>000</v>
      </c>
      <c r="K53" s="696" t="str">
        <f>'Раздел 1'!M85</f>
        <v>00.00.00</v>
      </c>
      <c r="L53" s="696" t="str">
        <f>'Раздел 1'!N85</f>
        <v>003.03.ХХХ</v>
      </c>
      <c r="M53" s="696" t="str">
        <f>'Раздел 1'!O85</f>
        <v>60.03.00</v>
      </c>
      <c r="N53" s="697">
        <f>'Раздел 1'!P85</f>
        <v>0</v>
      </c>
      <c r="O53" s="698"/>
      <c r="P53" s="699">
        <f t="shared" si="2"/>
        <v>0</v>
      </c>
      <c r="Q53" s="700">
        <f>'Раздел 1'!Q85</f>
        <v>0</v>
      </c>
      <c r="R53" s="701"/>
      <c r="S53" s="702">
        <f t="shared" si="3"/>
        <v>0</v>
      </c>
      <c r="T53" s="703">
        <f>'Раздел 1'!R85</f>
        <v>0</v>
      </c>
      <c r="U53" s="704"/>
      <c r="V53" s="705">
        <f t="shared" si="4"/>
        <v>0</v>
      </c>
      <c r="W53" s="154"/>
      <c r="X53" s="706"/>
      <c r="Y53" s="707"/>
    </row>
    <row r="54" spans="1:25" s="708" customFormat="1" ht="24.75" customHeight="1" x14ac:dyDescent="0.3">
      <c r="A54" s="693" t="e">
        <f>'Раздел 1'!#REF!</f>
        <v>#REF!</v>
      </c>
      <c r="B54" s="694" t="e">
        <f>'Раздел 1'!#REF!</f>
        <v>#REF!</v>
      </c>
      <c r="C54" s="694" t="e">
        <f>'Раздел 1'!#REF!</f>
        <v>#REF!</v>
      </c>
      <c r="D54" s="694" t="e">
        <f>'Раздел 1'!#REF!</f>
        <v>#REF!</v>
      </c>
      <c r="E54" s="694" t="e">
        <f>'Раздел 1'!#REF!</f>
        <v>#REF!</v>
      </c>
      <c r="F54" s="694" t="e">
        <f>'Раздел 1'!#REF!</f>
        <v>#REF!</v>
      </c>
      <c r="G54" s="694" t="e">
        <f>'Раздел 1'!#REF!</f>
        <v>#REF!</v>
      </c>
      <c r="H54" s="695" t="e">
        <f>'Раздел 1'!#REF!</f>
        <v>#REF!</v>
      </c>
      <c r="I54" s="696" t="e">
        <f>'Раздел 1'!#REF!</f>
        <v>#REF!</v>
      </c>
      <c r="J54" s="696" t="e">
        <f>'Раздел 1'!#REF!</f>
        <v>#REF!</v>
      </c>
      <c r="K54" s="696" t="e">
        <f>'Раздел 1'!#REF!</f>
        <v>#REF!</v>
      </c>
      <c r="L54" s="696" t="e">
        <f>'Раздел 1'!#REF!</f>
        <v>#REF!</v>
      </c>
      <c r="M54" s="696" t="e">
        <f>'Раздел 1'!#REF!</f>
        <v>#REF!</v>
      </c>
      <c r="N54" s="697" t="e">
        <f>'Раздел 1'!#REF!</f>
        <v>#REF!</v>
      </c>
      <c r="O54" s="698"/>
      <c r="P54" s="699" t="e">
        <f t="shared" si="2"/>
        <v>#REF!</v>
      </c>
      <c r="Q54" s="700" t="e">
        <f>'Раздел 1'!#REF!</f>
        <v>#REF!</v>
      </c>
      <c r="R54" s="701"/>
      <c r="S54" s="702" t="e">
        <f t="shared" si="3"/>
        <v>#REF!</v>
      </c>
      <c r="T54" s="703" t="e">
        <f>'Раздел 1'!#REF!</f>
        <v>#REF!</v>
      </c>
      <c r="U54" s="704"/>
      <c r="V54" s="705" t="e">
        <f t="shared" si="4"/>
        <v>#REF!</v>
      </c>
      <c r="W54" s="154"/>
      <c r="X54" s="706"/>
      <c r="Y54" s="707"/>
    </row>
    <row r="55" spans="1:25" s="708" customFormat="1" ht="24.75" customHeight="1" x14ac:dyDescent="0.3">
      <c r="A55" s="693" t="str">
        <f>'Раздел 1'!C88</f>
        <v>925 0 00 00 000 00 0000 150</v>
      </c>
      <c r="B55" s="694">
        <f>'Раздел 1'!D88</f>
        <v>0</v>
      </c>
      <c r="C55" s="694">
        <f>'Раздел 1'!E88</f>
        <v>0</v>
      </c>
      <c r="D55" s="694">
        <f>'Раздел 1'!F88</f>
        <v>0</v>
      </c>
      <c r="E55" s="694">
        <f>'Раздел 1'!G88</f>
        <v>0</v>
      </c>
      <c r="F55" s="694">
        <f>'Раздел 1'!H88</f>
        <v>0</v>
      </c>
      <c r="G55" s="694">
        <f>'Раздел 1'!I88</f>
        <v>0</v>
      </c>
      <c r="H55" s="695">
        <f>'Раздел 1'!J88</f>
        <v>0</v>
      </c>
      <c r="I55" s="696" t="str">
        <f>'Раздел 1'!K88</f>
        <v>х</v>
      </c>
      <c r="J55" s="696" t="str">
        <f>'Раздел 1'!L88</f>
        <v>000</v>
      </c>
      <c r="K55" s="696" t="str">
        <f>'Раздел 1'!M88</f>
        <v>00.00.00</v>
      </c>
      <c r="L55" s="696" t="str">
        <f>'Раздел 1'!N88</f>
        <v>004.01.0004</v>
      </c>
      <c r="M55" s="696" t="str">
        <f>'Раздел 1'!O88</f>
        <v>60.01.00</v>
      </c>
      <c r="N55" s="697">
        <f>'Раздел 1'!P88</f>
        <v>0</v>
      </c>
      <c r="O55" s="698"/>
      <c r="P55" s="699">
        <f t="shared" si="2"/>
        <v>0</v>
      </c>
      <c r="Q55" s="700">
        <f>'Раздел 1'!Q88</f>
        <v>0</v>
      </c>
      <c r="R55" s="701"/>
      <c r="S55" s="702">
        <f t="shared" si="3"/>
        <v>0</v>
      </c>
      <c r="T55" s="703">
        <f>'Раздел 1'!R88</f>
        <v>0</v>
      </c>
      <c r="U55" s="704"/>
      <c r="V55" s="705">
        <f t="shared" si="4"/>
        <v>0</v>
      </c>
      <c r="W55" s="154"/>
      <c r="X55" s="706"/>
      <c r="Y55" s="707"/>
    </row>
    <row r="56" spans="1:25" s="708" customFormat="1" ht="24.75" customHeight="1" x14ac:dyDescent="0.3">
      <c r="A56" s="693" t="str">
        <f>'Раздел 1'!C89</f>
        <v>925 0 00 00 000 00 0000 150</v>
      </c>
      <c r="B56" s="694">
        <f>'Раздел 1'!D89</f>
        <v>0</v>
      </c>
      <c r="C56" s="694">
        <f>'Раздел 1'!E89</f>
        <v>0</v>
      </c>
      <c r="D56" s="694">
        <f>'Раздел 1'!F89</f>
        <v>0</v>
      </c>
      <c r="E56" s="694">
        <f>'Раздел 1'!G89</f>
        <v>0</v>
      </c>
      <c r="F56" s="694">
        <f>'Раздел 1'!H89</f>
        <v>0</v>
      </c>
      <c r="G56" s="694">
        <f>'Раздел 1'!I89</f>
        <v>0</v>
      </c>
      <c r="H56" s="695">
        <f>'Раздел 1'!J89</f>
        <v>0</v>
      </c>
      <c r="I56" s="696" t="str">
        <f>'Раздел 1'!K89</f>
        <v>х</v>
      </c>
      <c r="J56" s="696" t="str">
        <f>'Раздел 1'!L89</f>
        <v>000</v>
      </c>
      <c r="K56" s="696" t="str">
        <f>'Раздел 1'!M89</f>
        <v>00.00.00</v>
      </c>
      <c r="L56" s="696" t="str">
        <f>'Раздел 1'!N89</f>
        <v>004.01.0005</v>
      </c>
      <c r="M56" s="696" t="str">
        <f>'Раздел 1'!O89</f>
        <v>60.01.00</v>
      </c>
      <c r="N56" s="697">
        <f>'Раздел 1'!P89</f>
        <v>0</v>
      </c>
      <c r="O56" s="698"/>
      <c r="P56" s="699">
        <f t="shared" si="2"/>
        <v>0</v>
      </c>
      <c r="Q56" s="700">
        <f>'Раздел 1'!Q89</f>
        <v>0</v>
      </c>
      <c r="R56" s="701"/>
      <c r="S56" s="702">
        <f t="shared" si="3"/>
        <v>0</v>
      </c>
      <c r="T56" s="703">
        <f>'Раздел 1'!R89</f>
        <v>0</v>
      </c>
      <c r="U56" s="704"/>
      <c r="V56" s="705">
        <f t="shared" si="4"/>
        <v>0</v>
      </c>
      <c r="W56" s="154"/>
      <c r="X56" s="706"/>
      <c r="Y56" s="707"/>
    </row>
    <row r="57" spans="1:25" s="708" customFormat="1" ht="24.75" customHeight="1" x14ac:dyDescent="0.3">
      <c r="A57" s="693" t="e">
        <f>'Раздел 1'!#REF!</f>
        <v>#REF!</v>
      </c>
      <c r="B57" s="694" t="e">
        <f>'Раздел 1'!#REF!</f>
        <v>#REF!</v>
      </c>
      <c r="C57" s="694" t="e">
        <f>'Раздел 1'!#REF!</f>
        <v>#REF!</v>
      </c>
      <c r="D57" s="694" t="e">
        <f>'Раздел 1'!#REF!</f>
        <v>#REF!</v>
      </c>
      <c r="E57" s="694" t="e">
        <f>'Раздел 1'!#REF!</f>
        <v>#REF!</v>
      </c>
      <c r="F57" s="694" t="e">
        <f>'Раздел 1'!#REF!</f>
        <v>#REF!</v>
      </c>
      <c r="G57" s="694" t="e">
        <f>'Раздел 1'!#REF!</f>
        <v>#REF!</v>
      </c>
      <c r="H57" s="695" t="e">
        <f>'Раздел 1'!#REF!</f>
        <v>#REF!</v>
      </c>
      <c r="I57" s="696" t="e">
        <f>'Раздел 1'!#REF!</f>
        <v>#REF!</v>
      </c>
      <c r="J57" s="696" t="e">
        <f>'Раздел 1'!#REF!</f>
        <v>#REF!</v>
      </c>
      <c r="K57" s="696" t="e">
        <f>'Раздел 1'!#REF!</f>
        <v>#REF!</v>
      </c>
      <c r="L57" s="696" t="e">
        <f>'Раздел 1'!#REF!</f>
        <v>#REF!</v>
      </c>
      <c r="M57" s="696" t="e">
        <f>'Раздел 1'!#REF!</f>
        <v>#REF!</v>
      </c>
      <c r="N57" s="697" t="e">
        <f>'Раздел 1'!#REF!</f>
        <v>#REF!</v>
      </c>
      <c r="O57" s="698"/>
      <c r="P57" s="699" t="e">
        <f t="shared" si="2"/>
        <v>#REF!</v>
      </c>
      <c r="Q57" s="700" t="e">
        <f>'Раздел 1'!#REF!</f>
        <v>#REF!</v>
      </c>
      <c r="R57" s="701"/>
      <c r="S57" s="702" t="e">
        <f t="shared" si="3"/>
        <v>#REF!</v>
      </c>
      <c r="T57" s="703" t="e">
        <f>'Раздел 1'!#REF!</f>
        <v>#REF!</v>
      </c>
      <c r="U57" s="704"/>
      <c r="V57" s="705" t="e">
        <f t="shared" si="4"/>
        <v>#REF!</v>
      </c>
      <c r="W57" s="154"/>
      <c r="X57" s="706"/>
      <c r="Y57" s="707"/>
    </row>
    <row r="58" spans="1:25" s="708" customFormat="1" ht="24.75" customHeight="1" x14ac:dyDescent="0.3">
      <c r="A58" s="693" t="str">
        <f>'Раздел 1'!C92</f>
        <v>925 0 00 00 000 00 0000 150</v>
      </c>
      <c r="B58" s="694">
        <f>'Раздел 1'!D92</f>
        <v>0</v>
      </c>
      <c r="C58" s="694">
        <f>'Раздел 1'!E92</f>
        <v>0</v>
      </c>
      <c r="D58" s="694">
        <f>'Раздел 1'!F92</f>
        <v>0</v>
      </c>
      <c r="E58" s="694">
        <f>'Раздел 1'!G92</f>
        <v>0</v>
      </c>
      <c r="F58" s="694">
        <f>'Раздел 1'!H92</f>
        <v>0</v>
      </c>
      <c r="G58" s="694">
        <f>'Раздел 1'!I92</f>
        <v>0</v>
      </c>
      <c r="H58" s="695">
        <f>'Раздел 1'!J92</f>
        <v>0</v>
      </c>
      <c r="I58" s="696" t="str">
        <f>'Раздел 1'!K92</f>
        <v>х</v>
      </c>
      <c r="J58" s="696" t="str">
        <f>'Раздел 1'!L92</f>
        <v>000</v>
      </c>
      <c r="K58" s="696" t="str">
        <f>'Раздел 1'!M92</f>
        <v>00.00.00</v>
      </c>
      <c r="L58" s="696" t="str">
        <f>'Раздел 1'!N92</f>
        <v>005.00.0000</v>
      </c>
      <c r="M58" s="696" t="str">
        <f>'Раздел 1'!O92</f>
        <v>60.03.00</v>
      </c>
      <c r="N58" s="697">
        <f>'Раздел 1'!P92</f>
        <v>0</v>
      </c>
      <c r="O58" s="698"/>
      <c r="P58" s="699">
        <f t="shared" si="2"/>
        <v>0</v>
      </c>
      <c r="Q58" s="700">
        <f>'Раздел 1'!Q92</f>
        <v>0</v>
      </c>
      <c r="R58" s="701"/>
      <c r="S58" s="702">
        <f t="shared" si="3"/>
        <v>0</v>
      </c>
      <c r="T58" s="703">
        <f>'Раздел 1'!R92</f>
        <v>0</v>
      </c>
      <c r="U58" s="704"/>
      <c r="V58" s="705">
        <f t="shared" si="4"/>
        <v>0</v>
      </c>
      <c r="W58" s="154"/>
      <c r="X58" s="706"/>
      <c r="Y58" s="707"/>
    </row>
    <row r="59" spans="1:25" s="708" customFormat="1" ht="24.75" customHeight="1" x14ac:dyDescent="0.3">
      <c r="A59" s="693" t="str">
        <f>'Раздел 1'!C93</f>
        <v>925 0 00 00 000 00 0000 150</v>
      </c>
      <c r="B59" s="694">
        <f>'Раздел 1'!D93</f>
        <v>0</v>
      </c>
      <c r="C59" s="694">
        <f>'Раздел 1'!E93</f>
        <v>0</v>
      </c>
      <c r="D59" s="694">
        <f>'Раздел 1'!F93</f>
        <v>0</v>
      </c>
      <c r="E59" s="694">
        <f>'Раздел 1'!G93</f>
        <v>0</v>
      </c>
      <c r="F59" s="694">
        <f>'Раздел 1'!H93</f>
        <v>0</v>
      </c>
      <c r="G59" s="694">
        <f>'Раздел 1'!I93</f>
        <v>0</v>
      </c>
      <c r="H59" s="695">
        <f>'Раздел 1'!J93</f>
        <v>0</v>
      </c>
      <c r="I59" s="696" t="str">
        <f>'Раздел 1'!K93</f>
        <v>х</v>
      </c>
      <c r="J59" s="696" t="str">
        <f>'Раздел 1'!L93</f>
        <v>000</v>
      </c>
      <c r="K59" s="696" t="str">
        <f>'Раздел 1'!M93</f>
        <v>00.00.00</v>
      </c>
      <c r="L59" s="696" t="str">
        <f>'Раздел 1'!N93</f>
        <v>006.00.0000</v>
      </c>
      <c r="M59" s="696" t="str">
        <f>'Раздел 1'!O93</f>
        <v>60.03.00</v>
      </c>
      <c r="N59" s="697">
        <f>'Раздел 1'!P93</f>
        <v>407126</v>
      </c>
      <c r="O59" s="698"/>
      <c r="P59" s="699">
        <f t="shared" si="2"/>
        <v>407126</v>
      </c>
      <c r="Q59" s="700">
        <f>'Раздел 1'!Q93</f>
        <v>440626</v>
      </c>
      <c r="R59" s="701"/>
      <c r="S59" s="702">
        <f t="shared" si="3"/>
        <v>440626</v>
      </c>
      <c r="T59" s="703">
        <f>'Раздел 1'!R93</f>
        <v>452426</v>
      </c>
      <c r="U59" s="704"/>
      <c r="V59" s="705">
        <f t="shared" si="4"/>
        <v>452426</v>
      </c>
      <c r="W59" s="154"/>
      <c r="X59" s="706"/>
      <c r="Y59" s="707"/>
    </row>
    <row r="60" spans="1:25" s="708" customFormat="1" ht="24.75" customHeight="1" x14ac:dyDescent="0.3">
      <c r="A60" s="693" t="e">
        <f>'Раздел 1'!#REF!</f>
        <v>#REF!</v>
      </c>
      <c r="B60" s="694" t="e">
        <f>'Раздел 1'!#REF!</f>
        <v>#REF!</v>
      </c>
      <c r="C60" s="694" t="e">
        <f>'Раздел 1'!#REF!</f>
        <v>#REF!</v>
      </c>
      <c r="D60" s="694" t="e">
        <f>'Раздел 1'!#REF!</f>
        <v>#REF!</v>
      </c>
      <c r="E60" s="694" t="e">
        <f>'Раздел 1'!#REF!</f>
        <v>#REF!</v>
      </c>
      <c r="F60" s="694" t="e">
        <f>'Раздел 1'!#REF!</f>
        <v>#REF!</v>
      </c>
      <c r="G60" s="694" t="e">
        <f>'Раздел 1'!#REF!</f>
        <v>#REF!</v>
      </c>
      <c r="H60" s="695" t="e">
        <f>'Раздел 1'!#REF!</f>
        <v>#REF!</v>
      </c>
      <c r="I60" s="696" t="e">
        <f>'Раздел 1'!#REF!</f>
        <v>#REF!</v>
      </c>
      <c r="J60" s="696" t="e">
        <f>'Раздел 1'!#REF!</f>
        <v>#REF!</v>
      </c>
      <c r="K60" s="696" t="e">
        <f>'Раздел 1'!#REF!</f>
        <v>#REF!</v>
      </c>
      <c r="L60" s="696" t="e">
        <f>'Раздел 1'!#REF!</f>
        <v>#REF!</v>
      </c>
      <c r="M60" s="696" t="e">
        <f>'Раздел 1'!#REF!</f>
        <v>#REF!</v>
      </c>
      <c r="N60" s="697" t="e">
        <f>'Раздел 1'!#REF!</f>
        <v>#REF!</v>
      </c>
      <c r="O60" s="698"/>
      <c r="P60" s="699" t="e">
        <f t="shared" si="2"/>
        <v>#REF!</v>
      </c>
      <c r="Q60" s="700" t="e">
        <f>'Раздел 1'!#REF!</f>
        <v>#REF!</v>
      </c>
      <c r="R60" s="701"/>
      <c r="S60" s="702" t="e">
        <f t="shared" si="3"/>
        <v>#REF!</v>
      </c>
      <c r="T60" s="703" t="e">
        <f>'Раздел 1'!#REF!</f>
        <v>#REF!</v>
      </c>
      <c r="U60" s="704"/>
      <c r="V60" s="705" t="e">
        <f t="shared" si="4"/>
        <v>#REF!</v>
      </c>
      <c r="W60" s="154"/>
      <c r="X60" s="706"/>
      <c r="Y60" s="707"/>
    </row>
    <row r="61" spans="1:25" s="708" customFormat="1" ht="24.75" customHeight="1" x14ac:dyDescent="0.3">
      <c r="A61" s="693" t="str">
        <f>'Раздел 1'!C94</f>
        <v>925 0 00 00 000 00 0000 150</v>
      </c>
      <c r="B61" s="694">
        <f>'Раздел 1'!D94</f>
        <v>0</v>
      </c>
      <c r="C61" s="694">
        <f>'Раздел 1'!E94</f>
        <v>0</v>
      </c>
      <c r="D61" s="694">
        <f>'Раздел 1'!F94</f>
        <v>0</v>
      </c>
      <c r="E61" s="694">
        <f>'Раздел 1'!G94</f>
        <v>0</v>
      </c>
      <c r="F61" s="694">
        <f>'Раздел 1'!H94</f>
        <v>0</v>
      </c>
      <c r="G61" s="694">
        <f>'Раздел 1'!I94</f>
        <v>0</v>
      </c>
      <c r="H61" s="695">
        <f>'Раздел 1'!J94</f>
        <v>0</v>
      </c>
      <c r="I61" s="696" t="str">
        <f>'Раздел 1'!K94</f>
        <v>х</v>
      </c>
      <c r="J61" s="696" t="str">
        <f>'Раздел 1'!L94</f>
        <v>000</v>
      </c>
      <c r="K61" s="696" t="str">
        <f>'Раздел 1'!M94</f>
        <v>00.00.00</v>
      </c>
      <c r="L61" s="696" t="str">
        <f>'Раздел 1'!N94</f>
        <v>020.00.0001</v>
      </c>
      <c r="M61" s="696" t="str">
        <f>'Раздел 1'!O94</f>
        <v>60.01.00</v>
      </c>
      <c r="N61" s="697">
        <f>'Раздел 1'!P94</f>
        <v>166600</v>
      </c>
      <c r="O61" s="698"/>
      <c r="P61" s="699">
        <f t="shared" si="2"/>
        <v>166600</v>
      </c>
      <c r="Q61" s="700">
        <f>'Раздел 1'!Q94</f>
        <v>166600</v>
      </c>
      <c r="R61" s="701"/>
      <c r="S61" s="702">
        <f t="shared" si="3"/>
        <v>166600</v>
      </c>
      <c r="T61" s="703">
        <f>'Раздел 1'!R94</f>
        <v>166600</v>
      </c>
      <c r="U61" s="704"/>
      <c r="V61" s="705">
        <f t="shared" si="4"/>
        <v>166600</v>
      </c>
      <c r="W61" s="154"/>
      <c r="X61" s="706"/>
      <c r="Y61" s="707"/>
    </row>
    <row r="62" spans="1:25" s="708" customFormat="1" ht="24.75" customHeight="1" x14ac:dyDescent="0.3">
      <c r="A62" s="693" t="str">
        <f>'Раздел 1'!C95</f>
        <v>925 0 00 00 000 00 0000 150</v>
      </c>
      <c r="B62" s="694">
        <f>'Раздел 1'!D95</f>
        <v>0</v>
      </c>
      <c r="C62" s="694">
        <f>'Раздел 1'!E95</f>
        <v>0</v>
      </c>
      <c r="D62" s="694">
        <f>'Раздел 1'!F95</f>
        <v>0</v>
      </c>
      <c r="E62" s="694">
        <f>'Раздел 1'!G95</f>
        <v>0</v>
      </c>
      <c r="F62" s="694">
        <f>'Раздел 1'!H95</f>
        <v>0</v>
      </c>
      <c r="G62" s="694">
        <f>'Раздел 1'!I95</f>
        <v>0</v>
      </c>
      <c r="H62" s="695">
        <f>'Раздел 1'!J95</f>
        <v>0</v>
      </c>
      <c r="I62" s="696" t="str">
        <f>'Раздел 1'!K95</f>
        <v>х</v>
      </c>
      <c r="J62" s="696" t="str">
        <f>'Раздел 1'!L95</f>
        <v>000</v>
      </c>
      <c r="K62" s="696" t="str">
        <f>'Раздел 1'!M95</f>
        <v>00.00.00</v>
      </c>
      <c r="L62" s="696" t="str">
        <f>'Раздел 1'!N95</f>
        <v>020.00.0002</v>
      </c>
      <c r="M62" s="696" t="str">
        <f>'Раздел 1'!O95</f>
        <v>60.01.00</v>
      </c>
      <c r="N62" s="697">
        <f>'Раздел 1'!P95</f>
        <v>0</v>
      </c>
      <c r="O62" s="698"/>
      <c r="P62" s="699">
        <f t="shared" si="2"/>
        <v>0</v>
      </c>
      <c r="Q62" s="700">
        <f>'Раздел 1'!Q95</f>
        <v>0</v>
      </c>
      <c r="R62" s="701"/>
      <c r="S62" s="702">
        <f t="shared" si="3"/>
        <v>0</v>
      </c>
      <c r="T62" s="703">
        <f>'Раздел 1'!R95</f>
        <v>0</v>
      </c>
      <c r="U62" s="704"/>
      <c r="V62" s="705">
        <f t="shared" si="4"/>
        <v>0</v>
      </c>
      <c r="W62" s="154"/>
      <c r="X62" s="706"/>
      <c r="Y62" s="707"/>
    </row>
    <row r="63" spans="1:25" s="708" customFormat="1" ht="24.75" customHeight="1" x14ac:dyDescent="0.3">
      <c r="A63" s="693" t="str">
        <f>'Раздел 1'!C96</f>
        <v>925 0 00 00 000 00 0000 150</v>
      </c>
      <c r="B63" s="694">
        <f>'Раздел 1'!D96</f>
        <v>0</v>
      </c>
      <c r="C63" s="694">
        <f>'Раздел 1'!E96</f>
        <v>0</v>
      </c>
      <c r="D63" s="694">
        <f>'Раздел 1'!F96</f>
        <v>0</v>
      </c>
      <c r="E63" s="694">
        <f>'Раздел 1'!G96</f>
        <v>0</v>
      </c>
      <c r="F63" s="694">
        <f>'Раздел 1'!H96</f>
        <v>0</v>
      </c>
      <c r="G63" s="694">
        <f>'Раздел 1'!I96</f>
        <v>0</v>
      </c>
      <c r="H63" s="695">
        <f>'Раздел 1'!J96</f>
        <v>0</v>
      </c>
      <c r="I63" s="696" t="str">
        <f>'Раздел 1'!K96</f>
        <v>х</v>
      </c>
      <c r="J63" s="696" t="str">
        <f>'Раздел 1'!L96</f>
        <v>000</v>
      </c>
      <c r="K63" s="696" t="str">
        <f>'Раздел 1'!M96</f>
        <v>00.00.00</v>
      </c>
      <c r="L63" s="696" t="str">
        <f>'Раздел 1'!N96</f>
        <v>020.00.0003</v>
      </c>
      <c r="M63" s="696" t="str">
        <f>'Раздел 1'!O96</f>
        <v>60.01.00</v>
      </c>
      <c r="N63" s="697">
        <f>'Раздел 1'!P96</f>
        <v>27286.880000000001</v>
      </c>
      <c r="O63" s="698"/>
      <c r="P63" s="699">
        <f t="shared" si="2"/>
        <v>27286.880000000001</v>
      </c>
      <c r="Q63" s="700">
        <f>'Раздел 1'!Q96</f>
        <v>27286.880000000001</v>
      </c>
      <c r="R63" s="701"/>
      <c r="S63" s="702">
        <f t="shared" si="3"/>
        <v>27286.880000000001</v>
      </c>
      <c r="T63" s="703">
        <f>'Раздел 1'!R96</f>
        <v>27286.880000000001</v>
      </c>
      <c r="U63" s="704"/>
      <c r="V63" s="705">
        <f t="shared" si="4"/>
        <v>27286.880000000001</v>
      </c>
      <c r="W63" s="154"/>
      <c r="X63" s="706"/>
      <c r="Y63" s="707"/>
    </row>
    <row r="64" spans="1:25" s="708" customFormat="1" ht="24.75" customHeight="1" x14ac:dyDescent="0.3">
      <c r="A64" s="693" t="str">
        <f>'Раздел 1'!C97</f>
        <v>925 0 00 00 000 00 0000 150</v>
      </c>
      <c r="B64" s="694">
        <f>'Раздел 1'!D97</f>
        <v>0</v>
      </c>
      <c r="C64" s="694">
        <f>'Раздел 1'!E97</f>
        <v>0</v>
      </c>
      <c r="D64" s="694">
        <f>'Раздел 1'!F97</f>
        <v>0</v>
      </c>
      <c r="E64" s="694">
        <f>'Раздел 1'!G97</f>
        <v>0</v>
      </c>
      <c r="F64" s="694">
        <f>'Раздел 1'!H97</f>
        <v>0</v>
      </c>
      <c r="G64" s="694">
        <f>'Раздел 1'!I97</f>
        <v>0</v>
      </c>
      <c r="H64" s="695">
        <f>'Раздел 1'!J97</f>
        <v>0</v>
      </c>
      <c r="I64" s="696" t="str">
        <f>'Раздел 1'!K97</f>
        <v>х</v>
      </c>
      <c r="J64" s="696" t="str">
        <f>'Раздел 1'!L97</f>
        <v>000</v>
      </c>
      <c r="K64" s="696" t="str">
        <f>'Раздел 1'!M97</f>
        <v>00.00.00</v>
      </c>
      <c r="L64" s="696" t="str">
        <f>'Раздел 1'!N97</f>
        <v>020.00.0005</v>
      </c>
      <c r="M64" s="696" t="str">
        <f>'Раздел 1'!O97</f>
        <v>60.01.00</v>
      </c>
      <c r="N64" s="697">
        <f>'Раздел 1'!P97</f>
        <v>0</v>
      </c>
      <c r="O64" s="698"/>
      <c r="P64" s="699">
        <f t="shared" si="2"/>
        <v>0</v>
      </c>
      <c r="Q64" s="700">
        <f>'Раздел 1'!Q97</f>
        <v>0</v>
      </c>
      <c r="R64" s="701"/>
      <c r="S64" s="702">
        <f t="shared" si="3"/>
        <v>0</v>
      </c>
      <c r="T64" s="703">
        <f>'Раздел 1'!R97</f>
        <v>0</v>
      </c>
      <c r="U64" s="704"/>
      <c r="V64" s="705">
        <f t="shared" si="4"/>
        <v>0</v>
      </c>
      <c r="W64" s="154"/>
      <c r="X64" s="706"/>
      <c r="Y64" s="707"/>
    </row>
    <row r="65" spans="1:25" s="708" customFormat="1" ht="24.75" customHeight="1" x14ac:dyDescent="0.3">
      <c r="A65" s="693" t="str">
        <f>'Раздел 1'!C98</f>
        <v>925 0 00 00 000 00 0000 150</v>
      </c>
      <c r="B65" s="694">
        <f>'Раздел 1'!D98</f>
        <v>0</v>
      </c>
      <c r="C65" s="694">
        <f>'Раздел 1'!E98</f>
        <v>0</v>
      </c>
      <c r="D65" s="694">
        <f>'Раздел 1'!F98</f>
        <v>0</v>
      </c>
      <c r="E65" s="694">
        <f>'Раздел 1'!G98</f>
        <v>0</v>
      </c>
      <c r="F65" s="694">
        <f>'Раздел 1'!H98</f>
        <v>0</v>
      </c>
      <c r="G65" s="694">
        <f>'Раздел 1'!I98</f>
        <v>0</v>
      </c>
      <c r="H65" s="695">
        <f>'Раздел 1'!J98</f>
        <v>0</v>
      </c>
      <c r="I65" s="696" t="str">
        <f>'Раздел 1'!K98</f>
        <v>х</v>
      </c>
      <c r="J65" s="696" t="str">
        <f>'Раздел 1'!L98</f>
        <v>000</v>
      </c>
      <c r="K65" s="696" t="str">
        <f>'Раздел 1'!M98</f>
        <v>00.00.00</v>
      </c>
      <c r="L65" s="696" t="str">
        <f>'Раздел 1'!N98</f>
        <v>020.00.0006</v>
      </c>
      <c r="M65" s="696" t="str">
        <f>'Раздел 1'!O98</f>
        <v>60.01.00</v>
      </c>
      <c r="N65" s="697">
        <f>'Раздел 1'!P98</f>
        <v>0</v>
      </c>
      <c r="O65" s="698"/>
      <c r="P65" s="699">
        <f t="shared" si="2"/>
        <v>0</v>
      </c>
      <c r="Q65" s="700">
        <f>'Раздел 1'!Q98</f>
        <v>0</v>
      </c>
      <c r="R65" s="701"/>
      <c r="S65" s="702">
        <f t="shared" si="3"/>
        <v>0</v>
      </c>
      <c r="T65" s="703">
        <f>'Раздел 1'!R98</f>
        <v>0</v>
      </c>
      <c r="U65" s="704"/>
      <c r="V65" s="705">
        <f t="shared" si="4"/>
        <v>0</v>
      </c>
      <c r="W65" s="154"/>
      <c r="X65" s="706"/>
      <c r="Y65" s="707"/>
    </row>
    <row r="66" spans="1:25" s="708" customFormat="1" ht="24.75" customHeight="1" x14ac:dyDescent="0.3">
      <c r="A66" s="693" t="str">
        <f>'Раздел 1'!C99</f>
        <v>925 0 00 00 000 00 0000 150</v>
      </c>
      <c r="B66" s="694">
        <f>'Раздел 1'!D99</f>
        <v>0</v>
      </c>
      <c r="C66" s="694">
        <f>'Раздел 1'!E99</f>
        <v>0</v>
      </c>
      <c r="D66" s="694">
        <f>'Раздел 1'!F99</f>
        <v>0</v>
      </c>
      <c r="E66" s="694">
        <f>'Раздел 1'!G99</f>
        <v>0</v>
      </c>
      <c r="F66" s="694">
        <f>'Раздел 1'!H99</f>
        <v>0</v>
      </c>
      <c r="G66" s="694">
        <f>'Раздел 1'!I99</f>
        <v>0</v>
      </c>
      <c r="H66" s="695">
        <f>'Раздел 1'!J99</f>
        <v>0</v>
      </c>
      <c r="I66" s="696" t="str">
        <f>'Раздел 1'!K99</f>
        <v>х</v>
      </c>
      <c r="J66" s="696" t="str">
        <f>'Раздел 1'!L99</f>
        <v>000</v>
      </c>
      <c r="K66" s="696" t="str">
        <f>'Раздел 1'!M99</f>
        <v>00.00.00</v>
      </c>
      <c r="L66" s="696" t="str">
        <f>'Раздел 1'!N99</f>
        <v>020.00.0007</v>
      </c>
      <c r="M66" s="696" t="str">
        <f>'Раздел 1'!O99</f>
        <v>60.01.00</v>
      </c>
      <c r="N66" s="697">
        <f>'Раздел 1'!P99</f>
        <v>1927200</v>
      </c>
      <c r="O66" s="698"/>
      <c r="P66" s="699">
        <f t="shared" si="2"/>
        <v>1927200</v>
      </c>
      <c r="Q66" s="700">
        <f>'Раздел 1'!Q99</f>
        <v>1599950</v>
      </c>
      <c r="R66" s="701"/>
      <c r="S66" s="702">
        <f t="shared" si="3"/>
        <v>1599950</v>
      </c>
      <c r="T66" s="703">
        <f>'Раздел 1'!R99</f>
        <v>1418000</v>
      </c>
      <c r="U66" s="704"/>
      <c r="V66" s="705">
        <f t="shared" si="4"/>
        <v>1418000</v>
      </c>
      <c r="W66" s="154"/>
      <c r="X66" s="706"/>
      <c r="Y66" s="707"/>
    </row>
    <row r="67" spans="1:25" s="708" customFormat="1" ht="24.75" customHeight="1" x14ac:dyDescent="0.3">
      <c r="A67" s="693" t="str">
        <f>'Раздел 1'!C100</f>
        <v>925 0 00 00 000 00 0000 150</v>
      </c>
      <c r="B67" s="694">
        <f>'Раздел 1'!D100</f>
        <v>0</v>
      </c>
      <c r="C67" s="694">
        <f>'Раздел 1'!E100</f>
        <v>0</v>
      </c>
      <c r="D67" s="694">
        <f>'Раздел 1'!F100</f>
        <v>0</v>
      </c>
      <c r="E67" s="694">
        <f>'Раздел 1'!G100</f>
        <v>0</v>
      </c>
      <c r="F67" s="694">
        <f>'Раздел 1'!H100</f>
        <v>0</v>
      </c>
      <c r="G67" s="694">
        <f>'Раздел 1'!I100</f>
        <v>0</v>
      </c>
      <c r="H67" s="695">
        <f>'Раздел 1'!J100</f>
        <v>0</v>
      </c>
      <c r="I67" s="696" t="str">
        <f>'Раздел 1'!K100</f>
        <v>х</v>
      </c>
      <c r="J67" s="696" t="str">
        <f>'Раздел 1'!L100</f>
        <v>000</v>
      </c>
      <c r="K67" s="696" t="str">
        <f>'Раздел 1'!M100</f>
        <v>00.00.00</v>
      </c>
      <c r="L67" s="696" t="str">
        <f>'Раздел 1'!N100</f>
        <v>020.00.0010</v>
      </c>
      <c r="M67" s="696" t="str">
        <f>'Раздел 1'!O100</f>
        <v>60.01.00</v>
      </c>
      <c r="N67" s="697">
        <f>'Раздел 1'!P100</f>
        <v>0</v>
      </c>
      <c r="O67" s="698"/>
      <c r="P67" s="699">
        <f t="shared" si="2"/>
        <v>0</v>
      </c>
      <c r="Q67" s="700">
        <f>'Раздел 1'!Q100</f>
        <v>0</v>
      </c>
      <c r="R67" s="701"/>
      <c r="S67" s="702">
        <f t="shared" si="3"/>
        <v>0</v>
      </c>
      <c r="T67" s="703">
        <f>'Раздел 1'!R100</f>
        <v>0</v>
      </c>
      <c r="U67" s="704"/>
      <c r="V67" s="705">
        <f t="shared" si="4"/>
        <v>0</v>
      </c>
      <c r="W67" s="154"/>
      <c r="X67" s="706"/>
      <c r="Y67" s="707"/>
    </row>
    <row r="68" spans="1:25" s="708" customFormat="1" ht="24.75" customHeight="1" x14ac:dyDescent="0.3">
      <c r="A68" s="693" t="str">
        <f>'Раздел 1'!C101</f>
        <v>925 0 00 00 000 00 0000 150</v>
      </c>
      <c r="B68" s="694">
        <f>'Раздел 1'!D101</f>
        <v>0</v>
      </c>
      <c r="C68" s="694">
        <f>'Раздел 1'!E101</f>
        <v>0</v>
      </c>
      <c r="D68" s="694">
        <f>'Раздел 1'!F101</f>
        <v>0</v>
      </c>
      <c r="E68" s="694">
        <f>'Раздел 1'!G101</f>
        <v>0</v>
      </c>
      <c r="F68" s="694">
        <f>'Раздел 1'!H101</f>
        <v>0</v>
      </c>
      <c r="G68" s="694">
        <f>'Раздел 1'!I101</f>
        <v>0</v>
      </c>
      <c r="H68" s="695">
        <f>'Раздел 1'!J101</f>
        <v>0</v>
      </c>
      <c r="I68" s="696" t="str">
        <f>'Раздел 1'!K101</f>
        <v>х</v>
      </c>
      <c r="J68" s="696" t="str">
        <f>'Раздел 1'!L101</f>
        <v>000</v>
      </c>
      <c r="K68" s="696" t="str">
        <f>'Раздел 1'!M101</f>
        <v>00.00.00</v>
      </c>
      <c r="L68" s="696" t="str">
        <f>'Раздел 1'!N101</f>
        <v>020.00.0011</v>
      </c>
      <c r="M68" s="696" t="str">
        <f>'Раздел 1'!O101</f>
        <v>60.01.00</v>
      </c>
      <c r="N68" s="697">
        <f>'Раздел 1'!P101</f>
        <v>0</v>
      </c>
      <c r="O68" s="698"/>
      <c r="P68" s="699">
        <f t="shared" si="2"/>
        <v>0</v>
      </c>
      <c r="Q68" s="700">
        <f>'Раздел 1'!Q101</f>
        <v>0</v>
      </c>
      <c r="R68" s="701"/>
      <c r="S68" s="702">
        <f t="shared" si="3"/>
        <v>0</v>
      </c>
      <c r="T68" s="703">
        <f>'Раздел 1'!R101</f>
        <v>0</v>
      </c>
      <c r="U68" s="704"/>
      <c r="V68" s="705">
        <f t="shared" si="4"/>
        <v>0</v>
      </c>
      <c r="W68" s="154"/>
      <c r="X68" s="706"/>
      <c r="Y68" s="707"/>
    </row>
    <row r="69" spans="1:25" s="708" customFormat="1" ht="24.75" customHeight="1" x14ac:dyDescent="0.3">
      <c r="A69" s="693" t="str">
        <f>'Раздел 1'!C102</f>
        <v>925 0 00 00 000 00 0000 150</v>
      </c>
      <c r="B69" s="694">
        <f>'Раздел 1'!D102</f>
        <v>0</v>
      </c>
      <c r="C69" s="694">
        <f>'Раздел 1'!E102</f>
        <v>0</v>
      </c>
      <c r="D69" s="694">
        <f>'Раздел 1'!F102</f>
        <v>0</v>
      </c>
      <c r="E69" s="694">
        <f>'Раздел 1'!G102</f>
        <v>0</v>
      </c>
      <c r="F69" s="694">
        <f>'Раздел 1'!H102</f>
        <v>0</v>
      </c>
      <c r="G69" s="694">
        <f>'Раздел 1'!I102</f>
        <v>0</v>
      </c>
      <c r="H69" s="695">
        <f>'Раздел 1'!J102</f>
        <v>0</v>
      </c>
      <c r="I69" s="696" t="str">
        <f>'Раздел 1'!K102</f>
        <v>х</v>
      </c>
      <c r="J69" s="696" t="str">
        <f>'Раздел 1'!L102</f>
        <v>000</v>
      </c>
      <c r="K69" s="696" t="str">
        <f>'Раздел 1'!M102</f>
        <v>00.00.00</v>
      </c>
      <c r="L69" s="696" t="str">
        <f>'Раздел 1'!N102</f>
        <v>020.00.0013</v>
      </c>
      <c r="M69" s="696" t="str">
        <f>'Раздел 1'!O102</f>
        <v>60.01.00</v>
      </c>
      <c r="N69" s="697">
        <f>'Раздел 1'!P102</f>
        <v>0</v>
      </c>
      <c r="O69" s="698"/>
      <c r="P69" s="699">
        <f t="shared" si="2"/>
        <v>0</v>
      </c>
      <c r="Q69" s="700">
        <f>'Раздел 1'!Q102</f>
        <v>0</v>
      </c>
      <c r="R69" s="701"/>
      <c r="S69" s="702">
        <f t="shared" si="3"/>
        <v>0</v>
      </c>
      <c r="T69" s="703">
        <f>'Раздел 1'!R102</f>
        <v>0</v>
      </c>
      <c r="U69" s="704"/>
      <c r="V69" s="705">
        <f t="shared" si="4"/>
        <v>0</v>
      </c>
      <c r="W69" s="154"/>
      <c r="X69" s="706"/>
      <c r="Y69" s="707"/>
    </row>
    <row r="70" spans="1:25" s="708" customFormat="1" ht="24.75" customHeight="1" x14ac:dyDescent="0.3">
      <c r="A70" s="693" t="str">
        <f>'Раздел 1'!C103</f>
        <v>925 0 00 00 000 00 0000 150</v>
      </c>
      <c r="B70" s="694">
        <f>'Раздел 1'!D103</f>
        <v>0</v>
      </c>
      <c r="C70" s="694">
        <f>'Раздел 1'!E103</f>
        <v>0</v>
      </c>
      <c r="D70" s="694">
        <f>'Раздел 1'!F103</f>
        <v>0</v>
      </c>
      <c r="E70" s="694">
        <f>'Раздел 1'!G103</f>
        <v>0</v>
      </c>
      <c r="F70" s="694">
        <f>'Раздел 1'!H103</f>
        <v>0</v>
      </c>
      <c r="G70" s="694">
        <f>'Раздел 1'!I103</f>
        <v>0</v>
      </c>
      <c r="H70" s="695">
        <f>'Раздел 1'!J103</f>
        <v>0</v>
      </c>
      <c r="I70" s="696" t="str">
        <f>'Раздел 1'!K103</f>
        <v>х</v>
      </c>
      <c r="J70" s="696" t="str">
        <f>'Раздел 1'!L103</f>
        <v>000</v>
      </c>
      <c r="K70" s="696" t="str">
        <f>'Раздел 1'!M103</f>
        <v>00.00.00</v>
      </c>
      <c r="L70" s="696" t="str">
        <f>'Раздел 1'!N103</f>
        <v>020.00.0015</v>
      </c>
      <c r="M70" s="696" t="str">
        <f>'Раздел 1'!O103</f>
        <v>60.01.00</v>
      </c>
      <c r="N70" s="697">
        <f>'Раздел 1'!P103</f>
        <v>184940</v>
      </c>
      <c r="O70" s="698"/>
      <c r="P70" s="699">
        <f t="shared" si="2"/>
        <v>184940</v>
      </c>
      <c r="Q70" s="700">
        <f>'Раздел 1'!Q103</f>
        <v>0</v>
      </c>
      <c r="R70" s="701"/>
      <c r="S70" s="702">
        <f t="shared" si="3"/>
        <v>0</v>
      </c>
      <c r="T70" s="703">
        <f>'Раздел 1'!R103</f>
        <v>0</v>
      </c>
      <c r="U70" s="704"/>
      <c r="V70" s="705">
        <f t="shared" si="4"/>
        <v>0</v>
      </c>
      <c r="W70" s="154"/>
      <c r="X70" s="706"/>
      <c r="Y70" s="707"/>
    </row>
    <row r="71" spans="1:25" s="708" customFormat="1" ht="24.75" customHeight="1" x14ac:dyDescent="0.3">
      <c r="A71" s="693" t="str">
        <f>'Раздел 1'!C104</f>
        <v>925 0 00 00 000 00 0000 150</v>
      </c>
      <c r="B71" s="694">
        <f>'Раздел 1'!D104</f>
        <v>0</v>
      </c>
      <c r="C71" s="694">
        <f>'Раздел 1'!E104</f>
        <v>0</v>
      </c>
      <c r="D71" s="694">
        <f>'Раздел 1'!F104</f>
        <v>0</v>
      </c>
      <c r="E71" s="694">
        <f>'Раздел 1'!G104</f>
        <v>0</v>
      </c>
      <c r="F71" s="694">
        <f>'Раздел 1'!H104</f>
        <v>0</v>
      </c>
      <c r="G71" s="694">
        <f>'Раздел 1'!I104</f>
        <v>0</v>
      </c>
      <c r="H71" s="695">
        <f>'Раздел 1'!J104</f>
        <v>0</v>
      </c>
      <c r="I71" s="696" t="str">
        <f>'Раздел 1'!K104</f>
        <v>х</v>
      </c>
      <c r="J71" s="696" t="str">
        <f>'Раздел 1'!L104</f>
        <v>000</v>
      </c>
      <c r="K71" s="696" t="str">
        <f>'Раздел 1'!M104</f>
        <v>00.00.00</v>
      </c>
      <c r="L71" s="696" t="str">
        <f>'Раздел 1'!N104</f>
        <v>020.00.0018</v>
      </c>
      <c r="M71" s="696" t="str">
        <f>'Раздел 1'!O104</f>
        <v>60.01.00</v>
      </c>
      <c r="N71" s="697">
        <f>'Раздел 1'!P104</f>
        <v>0</v>
      </c>
      <c r="O71" s="698"/>
      <c r="P71" s="699">
        <f t="shared" si="2"/>
        <v>0</v>
      </c>
      <c r="Q71" s="700">
        <f>'Раздел 1'!Q104</f>
        <v>0</v>
      </c>
      <c r="R71" s="701"/>
      <c r="S71" s="702">
        <f t="shared" si="3"/>
        <v>0</v>
      </c>
      <c r="T71" s="703">
        <f>'Раздел 1'!R104</f>
        <v>0</v>
      </c>
      <c r="U71" s="704"/>
      <c r="V71" s="705">
        <f t="shared" si="4"/>
        <v>0</v>
      </c>
      <c r="W71" s="154"/>
      <c r="X71" s="706"/>
      <c r="Y71" s="707"/>
    </row>
    <row r="72" spans="1:25" s="708" customFormat="1" ht="24.75" customHeight="1" x14ac:dyDescent="0.3">
      <c r="A72" s="693" t="str">
        <f>'Раздел 1'!C108</f>
        <v>925 0 00 00 000 00 0000 150</v>
      </c>
      <c r="B72" s="694">
        <f>'Раздел 1'!D108</f>
        <v>0</v>
      </c>
      <c r="C72" s="694">
        <f>'Раздел 1'!E108</f>
        <v>0</v>
      </c>
      <c r="D72" s="694">
        <f>'Раздел 1'!F108</f>
        <v>0</v>
      </c>
      <c r="E72" s="694">
        <f>'Раздел 1'!G108</f>
        <v>0</v>
      </c>
      <c r="F72" s="694">
        <f>'Раздел 1'!H108</f>
        <v>0</v>
      </c>
      <c r="G72" s="694">
        <f>'Раздел 1'!I108</f>
        <v>0</v>
      </c>
      <c r="H72" s="695">
        <f>'Раздел 1'!J108</f>
        <v>0</v>
      </c>
      <c r="I72" s="696" t="str">
        <f>'Раздел 1'!K108</f>
        <v>х</v>
      </c>
      <c r="J72" s="696" t="str">
        <f>'Раздел 1'!L108</f>
        <v>000</v>
      </c>
      <c r="K72" s="696" t="str">
        <f>'Раздел 1'!M108</f>
        <v>00.00.00</v>
      </c>
      <c r="L72" s="696" t="str">
        <f>'Раздел 1'!N108</f>
        <v>020.00.0028</v>
      </c>
      <c r="M72" s="696" t="str">
        <f>'Раздел 1'!O108</f>
        <v>60.01.00</v>
      </c>
      <c r="N72" s="697">
        <f>'Раздел 1'!P108</f>
        <v>55938.19</v>
      </c>
      <c r="O72" s="698"/>
      <c r="P72" s="699">
        <f t="shared" si="2"/>
        <v>55938.19</v>
      </c>
      <c r="Q72" s="700">
        <f>'Раздел 1'!Q108</f>
        <v>53250.02</v>
      </c>
      <c r="R72" s="701"/>
      <c r="S72" s="702">
        <f t="shared" si="3"/>
        <v>53250.02</v>
      </c>
      <c r="T72" s="703">
        <f>'Раздел 1'!R108</f>
        <v>54662.64</v>
      </c>
      <c r="U72" s="704"/>
      <c r="V72" s="705">
        <f t="shared" si="4"/>
        <v>54662.64</v>
      </c>
      <c r="W72" s="154"/>
      <c r="X72" s="706"/>
      <c r="Y72" s="707"/>
    </row>
    <row r="73" spans="1:25" s="708" customFormat="1" ht="24.75" customHeight="1" x14ac:dyDescent="0.3">
      <c r="A73" s="693" t="str">
        <f>'Раздел 1'!C109</f>
        <v>925 0 00 00 000 00 0000 150</v>
      </c>
      <c r="B73" s="694">
        <f>'Раздел 1'!D109</f>
        <v>0</v>
      </c>
      <c r="C73" s="694">
        <f>'Раздел 1'!E109</f>
        <v>0</v>
      </c>
      <c r="D73" s="694">
        <f>'Раздел 1'!F109</f>
        <v>0</v>
      </c>
      <c r="E73" s="694">
        <f>'Раздел 1'!G109</f>
        <v>0</v>
      </c>
      <c r="F73" s="694">
        <f>'Раздел 1'!H109</f>
        <v>0</v>
      </c>
      <c r="G73" s="694">
        <f>'Раздел 1'!I109</f>
        <v>0</v>
      </c>
      <c r="H73" s="695">
        <f>'Раздел 1'!J109</f>
        <v>0</v>
      </c>
      <c r="I73" s="696" t="str">
        <f>'Раздел 1'!K109</f>
        <v>х</v>
      </c>
      <c r="J73" s="696" t="str">
        <f>'Раздел 1'!L109</f>
        <v>000</v>
      </c>
      <c r="K73" s="696" t="str">
        <f>'Раздел 1'!M109</f>
        <v>00.00.00</v>
      </c>
      <c r="L73" s="696" t="str">
        <f>'Раздел 1'!N109</f>
        <v>020.00.0031</v>
      </c>
      <c r="M73" s="696" t="str">
        <f>'Раздел 1'!O109</f>
        <v>60.01.00</v>
      </c>
      <c r="N73" s="697">
        <f>'Раздел 1'!P109</f>
        <v>0</v>
      </c>
      <c r="O73" s="698"/>
      <c r="P73" s="699">
        <f t="shared" si="2"/>
        <v>0</v>
      </c>
      <c r="Q73" s="700">
        <f>'Раздел 1'!Q109</f>
        <v>0</v>
      </c>
      <c r="R73" s="701"/>
      <c r="S73" s="702">
        <f t="shared" si="3"/>
        <v>0</v>
      </c>
      <c r="T73" s="703">
        <f>'Раздел 1'!R109</f>
        <v>0</v>
      </c>
      <c r="U73" s="704"/>
      <c r="V73" s="705">
        <f t="shared" si="4"/>
        <v>0</v>
      </c>
      <c r="W73" s="154"/>
      <c r="X73" s="706"/>
      <c r="Y73" s="707"/>
    </row>
    <row r="74" spans="1:25" s="708" customFormat="1" ht="24.75" customHeight="1" x14ac:dyDescent="0.3">
      <c r="A74" s="693" t="str">
        <f>'Раздел 1'!C110</f>
        <v>925 0 00 00 000 00 0000 150</v>
      </c>
      <c r="B74" s="694">
        <f>'Раздел 1'!D110</f>
        <v>0</v>
      </c>
      <c r="C74" s="694">
        <f>'Раздел 1'!E110</f>
        <v>0</v>
      </c>
      <c r="D74" s="694">
        <f>'Раздел 1'!F110</f>
        <v>0</v>
      </c>
      <c r="E74" s="694">
        <f>'Раздел 1'!G110</f>
        <v>0</v>
      </c>
      <c r="F74" s="694">
        <f>'Раздел 1'!H110</f>
        <v>0</v>
      </c>
      <c r="G74" s="694">
        <f>'Раздел 1'!I110</f>
        <v>0</v>
      </c>
      <c r="H74" s="695">
        <f>'Раздел 1'!J110</f>
        <v>0</v>
      </c>
      <c r="I74" s="696" t="str">
        <f>'Раздел 1'!K110</f>
        <v>х</v>
      </c>
      <c r="J74" s="696" t="str">
        <f>'Раздел 1'!L110</f>
        <v>000</v>
      </c>
      <c r="K74" s="696" t="str">
        <f>'Раздел 1'!M110</f>
        <v>00.00.00</v>
      </c>
      <c r="L74" s="696" t="str">
        <f>'Раздел 1'!N110</f>
        <v>020.00.0034</v>
      </c>
      <c r="M74" s="696" t="str">
        <f>'Раздел 1'!O110</f>
        <v>60.01.00</v>
      </c>
      <c r="N74" s="697">
        <f>'Раздел 1'!P110</f>
        <v>13834.72</v>
      </c>
      <c r="O74" s="698"/>
      <c r="P74" s="699">
        <f t="shared" ref="P74:P137" si="5">N74-O74</f>
        <v>13834.72</v>
      </c>
      <c r="Q74" s="700">
        <f>'Раздел 1'!Q110</f>
        <v>7004.68</v>
      </c>
      <c r="R74" s="701"/>
      <c r="S74" s="702">
        <f t="shared" ref="S74:S137" si="6">Q74-R74</f>
        <v>7004.68</v>
      </c>
      <c r="T74" s="703">
        <f>'Раздел 1'!R110</f>
        <v>7004.68</v>
      </c>
      <c r="U74" s="704"/>
      <c r="V74" s="705">
        <f t="shared" ref="V74:V137" si="7">T74-U74</f>
        <v>7004.68</v>
      </c>
      <c r="W74" s="154"/>
      <c r="X74" s="706"/>
      <c r="Y74" s="707"/>
    </row>
    <row r="75" spans="1:25" s="708" customFormat="1" ht="24.75" customHeight="1" x14ac:dyDescent="0.3">
      <c r="A75" s="693" t="str">
        <f>'Раздел 1'!C111</f>
        <v>925 0 00 00 000 00 0000 150</v>
      </c>
      <c r="B75" s="694">
        <f>'Раздел 1'!D111</f>
        <v>0</v>
      </c>
      <c r="C75" s="694">
        <f>'Раздел 1'!E111</f>
        <v>0</v>
      </c>
      <c r="D75" s="694">
        <f>'Раздел 1'!F111</f>
        <v>0</v>
      </c>
      <c r="E75" s="694">
        <f>'Раздел 1'!G111</f>
        <v>0</v>
      </c>
      <c r="F75" s="694">
        <f>'Раздел 1'!H111</f>
        <v>0</v>
      </c>
      <c r="G75" s="694">
        <f>'Раздел 1'!I111</f>
        <v>0</v>
      </c>
      <c r="H75" s="695">
        <f>'Раздел 1'!J111</f>
        <v>0</v>
      </c>
      <c r="I75" s="696" t="str">
        <f>'Раздел 1'!K111</f>
        <v>х</v>
      </c>
      <c r="J75" s="696" t="str">
        <f>'Раздел 1'!L111</f>
        <v>000</v>
      </c>
      <c r="K75" s="696" t="str">
        <f>'Раздел 1'!M111</f>
        <v>00.00.00</v>
      </c>
      <c r="L75" s="696" t="str">
        <f>'Раздел 1'!N111</f>
        <v>020.00.0022</v>
      </c>
      <c r="M75" s="696" t="str">
        <f>'Раздел 1'!O111</f>
        <v>60.01.00</v>
      </c>
      <c r="N75" s="697">
        <f>'Раздел 1'!P111</f>
        <v>149373.38</v>
      </c>
      <c r="O75" s="698"/>
      <c r="P75" s="699">
        <f t="shared" si="5"/>
        <v>149373.38</v>
      </c>
      <c r="Q75" s="700">
        <f>'Раздел 1'!Q111</f>
        <v>146419.38</v>
      </c>
      <c r="R75" s="701"/>
      <c r="S75" s="702">
        <f t="shared" si="6"/>
        <v>146419.38</v>
      </c>
      <c r="T75" s="703">
        <f>'Раздел 1'!R111</f>
        <v>145531.13999999998</v>
      </c>
      <c r="U75" s="704"/>
      <c r="V75" s="705">
        <f t="shared" si="7"/>
        <v>145531.13999999998</v>
      </c>
      <c r="W75" s="154"/>
      <c r="X75" s="706"/>
      <c r="Y75" s="707"/>
    </row>
    <row r="76" spans="1:25" s="708" customFormat="1" ht="24.75" customHeight="1" x14ac:dyDescent="0.3">
      <c r="A76" s="693" t="str">
        <f>'Раздел 1'!C112</f>
        <v>925 0 00 00 000 00 0000 150</v>
      </c>
      <c r="B76" s="694">
        <f>'Раздел 1'!D112</f>
        <v>0</v>
      </c>
      <c r="C76" s="694">
        <f>'Раздел 1'!E112</f>
        <v>0</v>
      </c>
      <c r="D76" s="694">
        <f>'Раздел 1'!F112</f>
        <v>0</v>
      </c>
      <c r="E76" s="694">
        <f>'Раздел 1'!G112</f>
        <v>0</v>
      </c>
      <c r="F76" s="694">
        <f>'Раздел 1'!H112</f>
        <v>0</v>
      </c>
      <c r="G76" s="694">
        <f>'Раздел 1'!I112</f>
        <v>0</v>
      </c>
      <c r="H76" s="695">
        <f>'Раздел 1'!J112</f>
        <v>0</v>
      </c>
      <c r="I76" s="696" t="str">
        <f>'Раздел 1'!K112</f>
        <v>х</v>
      </c>
      <c r="J76" s="696" t="str">
        <f>'Раздел 1'!L112</f>
        <v>000</v>
      </c>
      <c r="K76" s="696" t="str">
        <f>'Раздел 1'!M112</f>
        <v>00.00.00</v>
      </c>
      <c r="L76" s="696" t="str">
        <f>'Раздел 1'!N112</f>
        <v>020.00.ХХХ</v>
      </c>
      <c r="M76" s="696" t="str">
        <f>'Раздел 1'!O112</f>
        <v>60.01.00</v>
      </c>
      <c r="N76" s="697">
        <f>'Раздел 1'!P112</f>
        <v>0</v>
      </c>
      <c r="O76" s="698"/>
      <c r="P76" s="699">
        <f t="shared" si="5"/>
        <v>0</v>
      </c>
      <c r="Q76" s="700">
        <f>'Раздел 1'!Q112</f>
        <v>0</v>
      </c>
      <c r="R76" s="701"/>
      <c r="S76" s="702">
        <f t="shared" si="6"/>
        <v>0</v>
      </c>
      <c r="T76" s="703">
        <f>'Раздел 1'!R112</f>
        <v>0</v>
      </c>
      <c r="U76" s="704"/>
      <c r="V76" s="705">
        <f t="shared" si="7"/>
        <v>0</v>
      </c>
      <c r="W76" s="154"/>
      <c r="X76" s="706"/>
      <c r="Y76" s="707"/>
    </row>
    <row r="77" spans="1:25" s="708" customFormat="1" ht="24.75" customHeight="1" x14ac:dyDescent="0.3">
      <c r="A77" s="693" t="str">
        <f>'Раздел 1'!C113</f>
        <v>925 0 00 00 000 00 0000 150</v>
      </c>
      <c r="B77" s="694">
        <f>'Раздел 1'!D113</f>
        <v>0</v>
      </c>
      <c r="C77" s="694">
        <f>'Раздел 1'!E113</f>
        <v>0</v>
      </c>
      <c r="D77" s="694">
        <f>'Раздел 1'!F113</f>
        <v>0</v>
      </c>
      <c r="E77" s="694">
        <f>'Раздел 1'!G113</f>
        <v>0</v>
      </c>
      <c r="F77" s="694">
        <f>'Раздел 1'!H113</f>
        <v>0</v>
      </c>
      <c r="G77" s="694">
        <f>'Раздел 1'!I113</f>
        <v>0</v>
      </c>
      <c r="H77" s="695">
        <f>'Раздел 1'!J113</f>
        <v>0</v>
      </c>
      <c r="I77" s="696" t="str">
        <f>'Раздел 1'!K113</f>
        <v>х</v>
      </c>
      <c r="J77" s="696" t="str">
        <f>'Раздел 1'!L113</f>
        <v>000</v>
      </c>
      <c r="K77" s="696" t="str">
        <f>'Раздел 1'!M113</f>
        <v>00.00.00</v>
      </c>
      <c r="L77" s="696" t="str">
        <f>'Раздел 1'!N113</f>
        <v>020.00.ХХХ</v>
      </c>
      <c r="M77" s="696" t="str">
        <f>'Раздел 1'!O113</f>
        <v>60.01.00</v>
      </c>
      <c r="N77" s="697">
        <f>'Раздел 1'!P113</f>
        <v>0</v>
      </c>
      <c r="O77" s="698"/>
      <c r="P77" s="699">
        <f t="shared" si="5"/>
        <v>0</v>
      </c>
      <c r="Q77" s="700">
        <f>'Раздел 1'!Q113</f>
        <v>0</v>
      </c>
      <c r="R77" s="701"/>
      <c r="S77" s="702">
        <f t="shared" si="6"/>
        <v>0</v>
      </c>
      <c r="T77" s="703">
        <f>'Раздел 1'!R113</f>
        <v>0</v>
      </c>
      <c r="U77" s="704"/>
      <c r="V77" s="705">
        <f t="shared" si="7"/>
        <v>0</v>
      </c>
      <c r="W77" s="154"/>
      <c r="X77" s="706"/>
      <c r="Y77" s="707"/>
    </row>
    <row r="78" spans="1:25" s="708" customFormat="1" ht="24.75" customHeight="1" x14ac:dyDescent="0.3">
      <c r="A78" s="693" t="str">
        <f>'Раздел 1'!C114</f>
        <v>925 0 00 00 000 00 0000 150</v>
      </c>
      <c r="B78" s="694">
        <f>'Раздел 1'!D114</f>
        <v>0</v>
      </c>
      <c r="C78" s="694">
        <f>'Раздел 1'!E114</f>
        <v>0</v>
      </c>
      <c r="D78" s="694">
        <f>'Раздел 1'!F114</f>
        <v>0</v>
      </c>
      <c r="E78" s="694">
        <f>'Раздел 1'!G114</f>
        <v>0</v>
      </c>
      <c r="F78" s="694">
        <f>'Раздел 1'!H114</f>
        <v>0</v>
      </c>
      <c r="G78" s="694">
        <f>'Раздел 1'!I114</f>
        <v>0</v>
      </c>
      <c r="H78" s="695">
        <f>'Раздел 1'!J114</f>
        <v>0</v>
      </c>
      <c r="I78" s="696" t="str">
        <f>'Раздел 1'!K114</f>
        <v>х</v>
      </c>
      <c r="J78" s="696" t="str">
        <f>'Раздел 1'!L114</f>
        <v>000</v>
      </c>
      <c r="K78" s="696" t="str">
        <f>'Раздел 1'!M114</f>
        <v>00.00.00</v>
      </c>
      <c r="L78" s="696" t="str">
        <f>'Раздел 1'!N114</f>
        <v>020.00.ХХХ</v>
      </c>
      <c r="M78" s="696" t="str">
        <f>'Раздел 1'!O114</f>
        <v>60.01.00</v>
      </c>
      <c r="N78" s="697">
        <f>'Раздел 1'!P114</f>
        <v>0</v>
      </c>
      <c r="O78" s="698"/>
      <c r="P78" s="699">
        <f t="shared" si="5"/>
        <v>0</v>
      </c>
      <c r="Q78" s="700">
        <f>'Раздел 1'!Q114</f>
        <v>0</v>
      </c>
      <c r="R78" s="701"/>
      <c r="S78" s="702">
        <f t="shared" si="6"/>
        <v>0</v>
      </c>
      <c r="T78" s="703">
        <f>'Раздел 1'!R114</f>
        <v>0</v>
      </c>
      <c r="U78" s="704"/>
      <c r="V78" s="705">
        <f t="shared" si="7"/>
        <v>0</v>
      </c>
      <c r="W78" s="154"/>
      <c r="X78" s="706"/>
      <c r="Y78" s="707"/>
    </row>
    <row r="79" spans="1:25" s="708" customFormat="1" ht="24.75" customHeight="1" x14ac:dyDescent="0.3">
      <c r="A79" s="693" t="str">
        <f>'Раздел 1'!C115</f>
        <v>925 0 00 00 000 00 0000 150</v>
      </c>
      <c r="B79" s="694">
        <f>'Раздел 1'!D115</f>
        <v>0</v>
      </c>
      <c r="C79" s="694">
        <f>'Раздел 1'!E115</f>
        <v>0</v>
      </c>
      <c r="D79" s="694">
        <f>'Раздел 1'!F115</f>
        <v>0</v>
      </c>
      <c r="E79" s="694">
        <f>'Раздел 1'!G115</f>
        <v>0</v>
      </c>
      <c r="F79" s="694">
        <f>'Раздел 1'!H115</f>
        <v>0</v>
      </c>
      <c r="G79" s="694">
        <f>'Раздел 1'!I115</f>
        <v>0</v>
      </c>
      <c r="H79" s="695">
        <f>'Раздел 1'!J115</f>
        <v>0</v>
      </c>
      <c r="I79" s="696" t="str">
        <f>'Раздел 1'!K115</f>
        <v>х</v>
      </c>
      <c r="J79" s="696" t="str">
        <f>'Раздел 1'!L115</f>
        <v>000</v>
      </c>
      <c r="K79" s="696" t="str">
        <f>'Раздел 1'!M115</f>
        <v>00.00.00</v>
      </c>
      <c r="L79" s="696" t="str">
        <f>'Раздел 1'!N115</f>
        <v>020.00.ХХХ</v>
      </c>
      <c r="M79" s="696" t="str">
        <f>'Раздел 1'!O115</f>
        <v>60.01.00</v>
      </c>
      <c r="N79" s="697">
        <f>'Раздел 1'!P115</f>
        <v>0</v>
      </c>
      <c r="O79" s="698"/>
      <c r="P79" s="699">
        <f t="shared" si="5"/>
        <v>0</v>
      </c>
      <c r="Q79" s="700">
        <f>'Раздел 1'!Q115</f>
        <v>0</v>
      </c>
      <c r="R79" s="701"/>
      <c r="S79" s="702">
        <f t="shared" si="6"/>
        <v>0</v>
      </c>
      <c r="T79" s="703">
        <f>'Раздел 1'!R115</f>
        <v>0</v>
      </c>
      <c r="U79" s="704"/>
      <c r="V79" s="705">
        <f t="shared" si="7"/>
        <v>0</v>
      </c>
      <c r="W79" s="154"/>
      <c r="X79" s="706"/>
      <c r="Y79" s="707"/>
    </row>
    <row r="80" spans="1:25" s="708" customFormat="1" ht="24.75" customHeight="1" x14ac:dyDescent="0.3">
      <c r="A80" s="693" t="str">
        <f>'Раздел 1'!C116</f>
        <v>925 0 00 00 000 00 0000 150</v>
      </c>
      <c r="B80" s="694">
        <f>'Раздел 1'!D116</f>
        <v>0</v>
      </c>
      <c r="C80" s="694">
        <f>'Раздел 1'!E116</f>
        <v>0</v>
      </c>
      <c r="D80" s="694">
        <f>'Раздел 1'!F116</f>
        <v>0</v>
      </c>
      <c r="E80" s="694">
        <f>'Раздел 1'!G116</f>
        <v>0</v>
      </c>
      <c r="F80" s="694">
        <f>'Раздел 1'!H116</f>
        <v>0</v>
      </c>
      <c r="G80" s="694">
        <f>'Раздел 1'!I116</f>
        <v>0</v>
      </c>
      <c r="H80" s="695">
        <f>'Раздел 1'!J116</f>
        <v>0</v>
      </c>
      <c r="I80" s="696" t="str">
        <f>'Раздел 1'!K116</f>
        <v>х</v>
      </c>
      <c r="J80" s="696" t="str">
        <f>'Раздел 1'!L116</f>
        <v>000</v>
      </c>
      <c r="K80" s="696" t="str">
        <f>'Раздел 1'!M116</f>
        <v>00.00.00</v>
      </c>
      <c r="L80" s="696" t="str">
        <f>'Раздел 1'!N116</f>
        <v>020.00.ХХХ</v>
      </c>
      <c r="M80" s="696" t="str">
        <f>'Раздел 1'!O116</f>
        <v>60.01.00</v>
      </c>
      <c r="N80" s="697">
        <f>'Раздел 1'!P116</f>
        <v>0</v>
      </c>
      <c r="O80" s="698"/>
      <c r="P80" s="699">
        <f t="shared" si="5"/>
        <v>0</v>
      </c>
      <c r="Q80" s="700">
        <f>'Раздел 1'!Q116</f>
        <v>0</v>
      </c>
      <c r="R80" s="701"/>
      <c r="S80" s="702">
        <f t="shared" si="6"/>
        <v>0</v>
      </c>
      <c r="T80" s="703">
        <f>'Раздел 1'!R116</f>
        <v>0</v>
      </c>
      <c r="U80" s="704"/>
      <c r="V80" s="705">
        <f t="shared" si="7"/>
        <v>0</v>
      </c>
      <c r="W80" s="154"/>
      <c r="X80" s="706"/>
      <c r="Y80" s="707"/>
    </row>
    <row r="81" spans="1:25" s="708" customFormat="1" ht="24.75" customHeight="1" x14ac:dyDescent="0.3">
      <c r="A81" s="693" t="str">
        <f>'Раздел 1'!C117</f>
        <v>925 0 00 00 000 00 0000 150</v>
      </c>
      <c r="B81" s="694">
        <f>'Раздел 1'!D117</f>
        <v>0</v>
      </c>
      <c r="C81" s="694">
        <f>'Раздел 1'!E117</f>
        <v>0</v>
      </c>
      <c r="D81" s="694">
        <f>'Раздел 1'!F117</f>
        <v>0</v>
      </c>
      <c r="E81" s="694">
        <f>'Раздел 1'!G117</f>
        <v>0</v>
      </c>
      <c r="F81" s="694">
        <f>'Раздел 1'!H117</f>
        <v>0</v>
      </c>
      <c r="G81" s="694">
        <f>'Раздел 1'!I117</f>
        <v>0</v>
      </c>
      <c r="H81" s="695">
        <f>'Раздел 1'!J117</f>
        <v>0</v>
      </c>
      <c r="I81" s="696" t="str">
        <f>'Раздел 1'!K117</f>
        <v>х</v>
      </c>
      <c r="J81" s="696" t="str">
        <f>'Раздел 1'!L117</f>
        <v>000</v>
      </c>
      <c r="K81" s="696" t="str">
        <f>'Раздел 1'!M117</f>
        <v>00.00.00</v>
      </c>
      <c r="L81" s="696" t="str">
        <f>'Раздел 1'!N117</f>
        <v>020.00.ХХХ</v>
      </c>
      <c r="M81" s="696" t="str">
        <f>'Раздел 1'!O117</f>
        <v>60.01.00</v>
      </c>
      <c r="N81" s="697">
        <f>'Раздел 1'!P117</f>
        <v>0</v>
      </c>
      <c r="O81" s="698"/>
      <c r="P81" s="699">
        <f t="shared" si="5"/>
        <v>0</v>
      </c>
      <c r="Q81" s="700">
        <f>'Раздел 1'!Q117</f>
        <v>0</v>
      </c>
      <c r="R81" s="701"/>
      <c r="S81" s="702">
        <f t="shared" si="6"/>
        <v>0</v>
      </c>
      <c r="T81" s="703">
        <f>'Раздел 1'!R117</f>
        <v>0</v>
      </c>
      <c r="U81" s="704"/>
      <c r="V81" s="705">
        <f t="shared" si="7"/>
        <v>0</v>
      </c>
      <c r="W81" s="154"/>
      <c r="X81" s="706"/>
      <c r="Y81" s="707"/>
    </row>
    <row r="82" spans="1:25" s="708" customFormat="1" ht="24.75" customHeight="1" x14ac:dyDescent="0.3">
      <c r="A82" s="693" t="str">
        <f>'Раздел 1'!C118</f>
        <v>925 0 00 00 000 00 0000 150</v>
      </c>
      <c r="B82" s="694">
        <f>'Раздел 1'!D118</f>
        <v>0</v>
      </c>
      <c r="C82" s="694">
        <f>'Раздел 1'!E118</f>
        <v>0</v>
      </c>
      <c r="D82" s="694">
        <f>'Раздел 1'!F118</f>
        <v>0</v>
      </c>
      <c r="E82" s="694">
        <f>'Раздел 1'!G118</f>
        <v>0</v>
      </c>
      <c r="F82" s="694">
        <f>'Раздел 1'!H118</f>
        <v>0</v>
      </c>
      <c r="G82" s="694">
        <f>'Раздел 1'!I118</f>
        <v>0</v>
      </c>
      <c r="H82" s="695">
        <f>'Раздел 1'!J118</f>
        <v>0</v>
      </c>
      <c r="I82" s="696" t="str">
        <f>'Раздел 1'!K118</f>
        <v>х</v>
      </c>
      <c r="J82" s="696" t="str">
        <f>'Раздел 1'!L118</f>
        <v>000</v>
      </c>
      <c r="K82" s="696" t="str">
        <f>'Раздел 1'!M118</f>
        <v>00.00.00</v>
      </c>
      <c r="L82" s="696" t="str">
        <f>'Раздел 1'!N118</f>
        <v>020.00.ХХХ</v>
      </c>
      <c r="M82" s="696" t="str">
        <f>'Раздел 1'!O118</f>
        <v>60.01.00</v>
      </c>
      <c r="N82" s="697">
        <f>'Раздел 1'!P118</f>
        <v>0</v>
      </c>
      <c r="O82" s="698"/>
      <c r="P82" s="699">
        <f t="shared" si="5"/>
        <v>0</v>
      </c>
      <c r="Q82" s="700">
        <f>'Раздел 1'!Q118</f>
        <v>0</v>
      </c>
      <c r="R82" s="701"/>
      <c r="S82" s="702">
        <f t="shared" si="6"/>
        <v>0</v>
      </c>
      <c r="T82" s="703">
        <f>'Раздел 1'!R118</f>
        <v>0</v>
      </c>
      <c r="U82" s="704"/>
      <c r="V82" s="705">
        <f t="shared" si="7"/>
        <v>0</v>
      </c>
      <c r="W82" s="154"/>
      <c r="X82" s="706"/>
      <c r="Y82" s="707"/>
    </row>
    <row r="83" spans="1:25" s="708" customFormat="1" ht="24.75" customHeight="1" x14ac:dyDescent="0.3">
      <c r="A83" s="693" t="str">
        <f>'Раздел 1'!C124</f>
        <v>925 0 00 00 000 00 0000 150</v>
      </c>
      <c r="B83" s="694">
        <f>'Раздел 1'!D124</f>
        <v>0</v>
      </c>
      <c r="C83" s="694">
        <f>'Раздел 1'!E124</f>
        <v>0</v>
      </c>
      <c r="D83" s="694">
        <f>'Раздел 1'!F124</f>
        <v>0</v>
      </c>
      <c r="E83" s="694">
        <f>'Раздел 1'!G124</f>
        <v>0</v>
      </c>
      <c r="F83" s="694">
        <f>'Раздел 1'!H124</f>
        <v>0</v>
      </c>
      <c r="G83" s="694">
        <f>'Раздел 1'!I124</f>
        <v>0</v>
      </c>
      <c r="H83" s="695">
        <f>'Раздел 1'!J124</f>
        <v>0</v>
      </c>
      <c r="I83" s="696" t="str">
        <f>'Раздел 1'!K124</f>
        <v>х</v>
      </c>
      <c r="J83" s="696" t="str">
        <f>'Раздел 1'!L124</f>
        <v>000</v>
      </c>
      <c r="K83" s="696" t="str">
        <f>'Раздел 1'!M124</f>
        <v>00.00.00</v>
      </c>
      <c r="L83" s="696" t="str">
        <f>'Раздел 1'!N124</f>
        <v>020.00.ХХХ</v>
      </c>
      <c r="M83" s="696" t="str">
        <f>'Раздел 1'!O124</f>
        <v>60.01.00</v>
      </c>
      <c r="N83" s="697">
        <f>'Раздел 1'!P124</f>
        <v>0</v>
      </c>
      <c r="O83" s="698"/>
      <c r="P83" s="699">
        <f t="shared" si="5"/>
        <v>0</v>
      </c>
      <c r="Q83" s="700">
        <f>'Раздел 1'!Q124</f>
        <v>0</v>
      </c>
      <c r="R83" s="701"/>
      <c r="S83" s="702">
        <f t="shared" si="6"/>
        <v>0</v>
      </c>
      <c r="T83" s="703">
        <f>'Раздел 1'!R124</f>
        <v>0</v>
      </c>
      <c r="U83" s="704"/>
      <c r="V83" s="705">
        <f t="shared" si="7"/>
        <v>0</v>
      </c>
      <c r="W83" s="154"/>
      <c r="X83" s="706"/>
      <c r="Y83" s="707"/>
    </row>
    <row r="84" spans="1:25" s="708" customFormat="1" ht="24.75" customHeight="1" x14ac:dyDescent="0.3">
      <c r="A84" s="693" t="str">
        <f>'Раздел 1'!C125</f>
        <v>925 0 00 00 000 00 0000 150</v>
      </c>
      <c r="B84" s="694">
        <f>'Раздел 1'!D125</f>
        <v>0</v>
      </c>
      <c r="C84" s="694">
        <f>'Раздел 1'!E125</f>
        <v>0</v>
      </c>
      <c r="D84" s="694">
        <f>'Раздел 1'!F125</f>
        <v>0</v>
      </c>
      <c r="E84" s="694">
        <f>'Раздел 1'!G125</f>
        <v>0</v>
      </c>
      <c r="F84" s="694">
        <f>'Раздел 1'!H125</f>
        <v>0</v>
      </c>
      <c r="G84" s="694">
        <f>'Раздел 1'!I125</f>
        <v>0</v>
      </c>
      <c r="H84" s="695">
        <f>'Раздел 1'!J125</f>
        <v>0</v>
      </c>
      <c r="I84" s="696" t="str">
        <f>'Раздел 1'!K125</f>
        <v>х</v>
      </c>
      <c r="J84" s="696" t="str">
        <f>'Раздел 1'!L125</f>
        <v>000</v>
      </c>
      <c r="K84" s="696" t="str">
        <f>'Раздел 1'!M125</f>
        <v>00.00.00</v>
      </c>
      <c r="L84" s="696" t="str">
        <f>'Раздел 1'!N125</f>
        <v>020.00.ХХХ</v>
      </c>
      <c r="M84" s="696" t="str">
        <f>'Раздел 1'!O125</f>
        <v>60.01.00</v>
      </c>
      <c r="N84" s="697">
        <f>'Раздел 1'!P125</f>
        <v>0</v>
      </c>
      <c r="O84" s="698"/>
      <c r="P84" s="699">
        <f t="shared" si="5"/>
        <v>0</v>
      </c>
      <c r="Q84" s="700">
        <f>'Раздел 1'!Q125</f>
        <v>0</v>
      </c>
      <c r="R84" s="701"/>
      <c r="S84" s="702">
        <f t="shared" si="6"/>
        <v>0</v>
      </c>
      <c r="T84" s="703">
        <f>'Раздел 1'!R125</f>
        <v>0</v>
      </c>
      <c r="U84" s="704"/>
      <c r="V84" s="705">
        <f t="shared" si="7"/>
        <v>0</v>
      </c>
      <c r="W84" s="154"/>
      <c r="X84" s="706"/>
      <c r="Y84" s="707"/>
    </row>
    <row r="85" spans="1:25" s="708" customFormat="1" ht="24.75" customHeight="1" x14ac:dyDescent="0.3">
      <c r="A85" s="693" t="str">
        <f>'Раздел 1'!C126</f>
        <v>925 0 00 00 000 00 0000 150</v>
      </c>
      <c r="B85" s="694">
        <f>'Раздел 1'!D126</f>
        <v>0</v>
      </c>
      <c r="C85" s="694">
        <f>'Раздел 1'!E126</f>
        <v>0</v>
      </c>
      <c r="D85" s="694">
        <f>'Раздел 1'!F126</f>
        <v>0</v>
      </c>
      <c r="E85" s="694">
        <f>'Раздел 1'!G126</f>
        <v>0</v>
      </c>
      <c r="F85" s="694">
        <f>'Раздел 1'!H126</f>
        <v>0</v>
      </c>
      <c r="G85" s="694">
        <f>'Раздел 1'!I126</f>
        <v>0</v>
      </c>
      <c r="H85" s="695">
        <f>'Раздел 1'!J126</f>
        <v>0</v>
      </c>
      <c r="I85" s="696" t="str">
        <f>'Раздел 1'!K126</f>
        <v>х</v>
      </c>
      <c r="J85" s="696" t="str">
        <f>'Раздел 1'!L126</f>
        <v>000</v>
      </c>
      <c r="K85" s="696" t="str">
        <f>'Раздел 1'!M126</f>
        <v>00.00.00</v>
      </c>
      <c r="L85" s="696" t="str">
        <f>'Раздел 1'!N126</f>
        <v>020.00.ХХХ</v>
      </c>
      <c r="M85" s="696" t="str">
        <f>'Раздел 1'!O126</f>
        <v>60.01.00</v>
      </c>
      <c r="N85" s="697">
        <f>'Раздел 1'!P126</f>
        <v>0</v>
      </c>
      <c r="O85" s="698"/>
      <c r="P85" s="699">
        <f t="shared" si="5"/>
        <v>0</v>
      </c>
      <c r="Q85" s="700">
        <f>'Раздел 1'!Q126</f>
        <v>0</v>
      </c>
      <c r="R85" s="701"/>
      <c r="S85" s="702">
        <f t="shared" si="6"/>
        <v>0</v>
      </c>
      <c r="T85" s="703">
        <f>'Раздел 1'!R126</f>
        <v>0</v>
      </c>
      <c r="U85" s="704"/>
      <c r="V85" s="705">
        <f t="shared" si="7"/>
        <v>0</v>
      </c>
      <c r="W85" s="154"/>
      <c r="X85" s="706"/>
      <c r="Y85" s="707"/>
    </row>
    <row r="86" spans="1:25" s="708" customFormat="1" ht="24.75" customHeight="1" x14ac:dyDescent="0.3">
      <c r="A86" s="693" t="str">
        <f>'Раздел 1'!C127</f>
        <v>925 0 00 00 000 00 0000 150</v>
      </c>
      <c r="B86" s="694">
        <f>'Раздел 1'!D127</f>
        <v>0</v>
      </c>
      <c r="C86" s="694">
        <f>'Раздел 1'!E127</f>
        <v>0</v>
      </c>
      <c r="D86" s="694">
        <f>'Раздел 1'!F127</f>
        <v>0</v>
      </c>
      <c r="E86" s="694">
        <f>'Раздел 1'!G127</f>
        <v>0</v>
      </c>
      <c r="F86" s="694">
        <f>'Раздел 1'!H127</f>
        <v>0</v>
      </c>
      <c r="G86" s="694">
        <f>'Раздел 1'!I127</f>
        <v>0</v>
      </c>
      <c r="H86" s="695">
        <f>'Раздел 1'!J127</f>
        <v>0</v>
      </c>
      <c r="I86" s="696" t="str">
        <f>'Раздел 1'!K127</f>
        <v>х</v>
      </c>
      <c r="J86" s="696" t="str">
        <f>'Раздел 1'!L127</f>
        <v>000</v>
      </c>
      <c r="K86" s="696" t="str">
        <f>'Раздел 1'!M127</f>
        <v>00.00.00</v>
      </c>
      <c r="L86" s="696" t="str">
        <f>'Раздел 1'!N127</f>
        <v>020.00.ХХХ</v>
      </c>
      <c r="M86" s="696" t="str">
        <f>'Раздел 1'!O127</f>
        <v>60.01.00</v>
      </c>
      <c r="N86" s="697">
        <f>'Раздел 1'!P127</f>
        <v>0</v>
      </c>
      <c r="O86" s="698"/>
      <c r="P86" s="699">
        <f t="shared" si="5"/>
        <v>0</v>
      </c>
      <c r="Q86" s="700">
        <f>'Раздел 1'!Q127</f>
        <v>0</v>
      </c>
      <c r="R86" s="701"/>
      <c r="S86" s="702">
        <f t="shared" si="6"/>
        <v>0</v>
      </c>
      <c r="T86" s="703">
        <f>'Раздел 1'!R127</f>
        <v>0</v>
      </c>
      <c r="U86" s="704"/>
      <c r="V86" s="705">
        <f t="shared" si="7"/>
        <v>0</v>
      </c>
      <c r="W86" s="154"/>
      <c r="X86" s="706"/>
      <c r="Y86" s="707"/>
    </row>
    <row r="87" spans="1:25" s="708" customFormat="1" ht="24.75" customHeight="1" x14ac:dyDescent="0.3">
      <c r="A87" s="693" t="str">
        <f>'Раздел 1'!C128</f>
        <v>925 0 00 00 000 00 0000 150</v>
      </c>
      <c r="B87" s="694">
        <f>'Раздел 1'!D128</f>
        <v>0</v>
      </c>
      <c r="C87" s="694">
        <f>'Раздел 1'!E128</f>
        <v>0</v>
      </c>
      <c r="D87" s="694">
        <f>'Раздел 1'!F128</f>
        <v>0</v>
      </c>
      <c r="E87" s="694">
        <f>'Раздел 1'!G128</f>
        <v>0</v>
      </c>
      <c r="F87" s="694">
        <f>'Раздел 1'!H128</f>
        <v>0</v>
      </c>
      <c r="G87" s="694">
        <f>'Раздел 1'!I128</f>
        <v>0</v>
      </c>
      <c r="H87" s="695">
        <f>'Раздел 1'!J128</f>
        <v>0</v>
      </c>
      <c r="I87" s="696" t="str">
        <f>'Раздел 1'!K128</f>
        <v>х</v>
      </c>
      <c r="J87" s="696" t="str">
        <f>'Раздел 1'!L128</f>
        <v>000</v>
      </c>
      <c r="K87" s="696" t="str">
        <f>'Раздел 1'!M128</f>
        <v>00.00.00</v>
      </c>
      <c r="L87" s="696" t="str">
        <f>'Раздел 1'!N128</f>
        <v>020.00.ХХХ</v>
      </c>
      <c r="M87" s="696" t="str">
        <f>'Раздел 1'!O128</f>
        <v>60.01.00</v>
      </c>
      <c r="N87" s="697">
        <f>'Раздел 1'!P128</f>
        <v>0</v>
      </c>
      <c r="O87" s="698"/>
      <c r="P87" s="699">
        <f t="shared" si="5"/>
        <v>0</v>
      </c>
      <c r="Q87" s="700">
        <f>'Раздел 1'!Q128</f>
        <v>0</v>
      </c>
      <c r="R87" s="701"/>
      <c r="S87" s="702">
        <f t="shared" si="6"/>
        <v>0</v>
      </c>
      <c r="T87" s="703">
        <f>'Раздел 1'!R128</f>
        <v>0</v>
      </c>
      <c r="U87" s="704"/>
      <c r="V87" s="705">
        <f t="shared" si="7"/>
        <v>0</v>
      </c>
      <c r="W87" s="154"/>
      <c r="X87" s="706"/>
      <c r="Y87" s="707"/>
    </row>
    <row r="88" spans="1:25" s="708" customFormat="1" ht="24.75" customHeight="1" x14ac:dyDescent="0.3">
      <c r="A88" s="693" t="str">
        <f>'Раздел 1'!C129</f>
        <v>925 0 00 00 000 00 0000 150</v>
      </c>
      <c r="B88" s="694">
        <f>'Раздел 1'!D129</f>
        <v>0</v>
      </c>
      <c r="C88" s="694">
        <f>'Раздел 1'!E129</f>
        <v>0</v>
      </c>
      <c r="D88" s="694">
        <f>'Раздел 1'!F129</f>
        <v>0</v>
      </c>
      <c r="E88" s="694">
        <f>'Раздел 1'!G129</f>
        <v>0</v>
      </c>
      <c r="F88" s="694">
        <f>'Раздел 1'!H129</f>
        <v>0</v>
      </c>
      <c r="G88" s="694">
        <f>'Раздел 1'!I129</f>
        <v>0</v>
      </c>
      <c r="H88" s="695">
        <f>'Раздел 1'!J129</f>
        <v>0</v>
      </c>
      <c r="I88" s="696" t="str">
        <f>'Раздел 1'!K129</f>
        <v>х</v>
      </c>
      <c r="J88" s="696" t="str">
        <f>'Раздел 1'!L129</f>
        <v>000</v>
      </c>
      <c r="K88" s="696" t="str">
        <f>'Раздел 1'!M129</f>
        <v>00.00.00</v>
      </c>
      <c r="L88" s="696" t="str">
        <f>'Раздел 1'!N129</f>
        <v>060.00.0004</v>
      </c>
      <c r="M88" s="696" t="str">
        <f>'Раздел 1'!O129</f>
        <v>60.01.00</v>
      </c>
      <c r="N88" s="697">
        <f>'Раздел 1'!P129</f>
        <v>0</v>
      </c>
      <c r="O88" s="698"/>
      <c r="P88" s="699">
        <f t="shared" si="5"/>
        <v>0</v>
      </c>
      <c r="Q88" s="700">
        <f>'Раздел 1'!Q129</f>
        <v>0</v>
      </c>
      <c r="R88" s="701"/>
      <c r="S88" s="702">
        <f t="shared" si="6"/>
        <v>0</v>
      </c>
      <c r="T88" s="703">
        <f>'Раздел 1'!R129</f>
        <v>0</v>
      </c>
      <c r="U88" s="704"/>
      <c r="V88" s="705">
        <f t="shared" si="7"/>
        <v>0</v>
      </c>
      <c r="W88" s="154"/>
      <c r="X88" s="706"/>
      <c r="Y88" s="707"/>
    </row>
    <row r="89" spans="1:25" s="708" customFormat="1" ht="24.75" customHeight="1" x14ac:dyDescent="0.3">
      <c r="A89" s="693" t="str">
        <f>'Раздел 1'!C130</f>
        <v>925 0 00 00 000 00 0000 150</v>
      </c>
      <c r="B89" s="694">
        <f>'Раздел 1'!D130</f>
        <v>0</v>
      </c>
      <c r="C89" s="694">
        <f>'Раздел 1'!E130</f>
        <v>0</v>
      </c>
      <c r="D89" s="694">
        <f>'Раздел 1'!F130</f>
        <v>0</v>
      </c>
      <c r="E89" s="694">
        <f>'Раздел 1'!G130</f>
        <v>0</v>
      </c>
      <c r="F89" s="694">
        <f>'Раздел 1'!H130</f>
        <v>0</v>
      </c>
      <c r="G89" s="694">
        <f>'Раздел 1'!I130</f>
        <v>0</v>
      </c>
      <c r="H89" s="695">
        <f>'Раздел 1'!J130</f>
        <v>0</v>
      </c>
      <c r="I89" s="696" t="str">
        <f>'Раздел 1'!K130</f>
        <v>х</v>
      </c>
      <c r="J89" s="696" t="str">
        <f>'Раздел 1'!L130</f>
        <v>000</v>
      </c>
      <c r="K89" s="696" t="str">
        <f>'Раздел 1'!M130</f>
        <v>00.00.00</v>
      </c>
      <c r="L89" s="696" t="str">
        <f>'Раздел 1'!N130</f>
        <v>060.00.0005</v>
      </c>
      <c r="M89" s="696" t="str">
        <f>'Раздел 1'!O130</f>
        <v>60.01.00</v>
      </c>
      <c r="N89" s="697">
        <f>'Раздел 1'!P130</f>
        <v>0</v>
      </c>
      <c r="O89" s="698"/>
      <c r="P89" s="699">
        <f t="shared" si="5"/>
        <v>0</v>
      </c>
      <c r="Q89" s="700">
        <f>'Раздел 1'!Q130</f>
        <v>0</v>
      </c>
      <c r="R89" s="701"/>
      <c r="S89" s="702">
        <f t="shared" si="6"/>
        <v>0</v>
      </c>
      <c r="T89" s="703">
        <f>'Раздел 1'!R130</f>
        <v>0</v>
      </c>
      <c r="U89" s="704"/>
      <c r="V89" s="705">
        <f t="shared" si="7"/>
        <v>0</v>
      </c>
      <c r="W89" s="154"/>
      <c r="X89" s="706"/>
      <c r="Y89" s="707"/>
    </row>
    <row r="90" spans="1:25" s="708" customFormat="1" ht="24.75" customHeight="1" x14ac:dyDescent="0.3">
      <c r="A90" s="693" t="str">
        <f>'Раздел 1'!C131</f>
        <v>925 0 00 00 000 00 0000 150</v>
      </c>
      <c r="B90" s="694">
        <f>'Раздел 1'!D131</f>
        <v>0</v>
      </c>
      <c r="C90" s="694">
        <f>'Раздел 1'!E131</f>
        <v>0</v>
      </c>
      <c r="D90" s="694">
        <f>'Раздел 1'!F131</f>
        <v>0</v>
      </c>
      <c r="E90" s="694">
        <f>'Раздел 1'!G131</f>
        <v>0</v>
      </c>
      <c r="F90" s="694">
        <f>'Раздел 1'!H131</f>
        <v>0</v>
      </c>
      <c r="G90" s="694">
        <f>'Раздел 1'!I131</f>
        <v>0</v>
      </c>
      <c r="H90" s="695">
        <f>'Раздел 1'!J131</f>
        <v>0</v>
      </c>
      <c r="I90" s="696" t="str">
        <f>'Раздел 1'!K131</f>
        <v>х</v>
      </c>
      <c r="J90" s="696" t="str">
        <f>'Раздел 1'!L131</f>
        <v>000</v>
      </c>
      <c r="K90" s="696" t="str">
        <f>'Раздел 1'!M131</f>
        <v>00.00.00</v>
      </c>
      <c r="L90" s="696" t="str">
        <f>'Раздел 1'!N131</f>
        <v>060.00.0006</v>
      </c>
      <c r="M90" s="696" t="str">
        <f>'Раздел 1'!O131</f>
        <v>60.01.00</v>
      </c>
      <c r="N90" s="697">
        <f>'Раздел 1'!P131</f>
        <v>0</v>
      </c>
      <c r="O90" s="698"/>
      <c r="P90" s="699">
        <f t="shared" si="5"/>
        <v>0</v>
      </c>
      <c r="Q90" s="700">
        <f>'Раздел 1'!Q131</f>
        <v>0</v>
      </c>
      <c r="R90" s="701"/>
      <c r="S90" s="702">
        <f t="shared" si="6"/>
        <v>0</v>
      </c>
      <c r="T90" s="703">
        <f>'Раздел 1'!R131</f>
        <v>0</v>
      </c>
      <c r="U90" s="704"/>
      <c r="V90" s="705">
        <f t="shared" si="7"/>
        <v>0</v>
      </c>
      <c r="W90" s="154"/>
      <c r="X90" s="706"/>
      <c r="Y90" s="707"/>
    </row>
    <row r="91" spans="1:25" s="708" customFormat="1" ht="24.75" customHeight="1" x14ac:dyDescent="0.3">
      <c r="A91" s="693" t="e">
        <f>'Раздел 1'!#REF!</f>
        <v>#REF!</v>
      </c>
      <c r="B91" s="694" t="e">
        <f>'Раздел 1'!#REF!</f>
        <v>#REF!</v>
      </c>
      <c r="C91" s="694" t="e">
        <f>'Раздел 1'!#REF!</f>
        <v>#REF!</v>
      </c>
      <c r="D91" s="694" t="e">
        <f>'Раздел 1'!#REF!</f>
        <v>#REF!</v>
      </c>
      <c r="E91" s="694" t="e">
        <f>'Раздел 1'!#REF!</f>
        <v>#REF!</v>
      </c>
      <c r="F91" s="694" t="e">
        <f>'Раздел 1'!#REF!</f>
        <v>#REF!</v>
      </c>
      <c r="G91" s="694" t="e">
        <f>'Раздел 1'!#REF!</f>
        <v>#REF!</v>
      </c>
      <c r="H91" s="695" t="e">
        <f>'Раздел 1'!#REF!</f>
        <v>#REF!</v>
      </c>
      <c r="I91" s="696" t="e">
        <f>'Раздел 1'!#REF!</f>
        <v>#REF!</v>
      </c>
      <c r="J91" s="696" t="e">
        <f>'Раздел 1'!#REF!</f>
        <v>#REF!</v>
      </c>
      <c r="K91" s="696" t="e">
        <f>'Раздел 1'!#REF!</f>
        <v>#REF!</v>
      </c>
      <c r="L91" s="696" t="e">
        <f>'Раздел 1'!#REF!</f>
        <v>#REF!</v>
      </c>
      <c r="M91" s="696" t="e">
        <f>'Раздел 1'!#REF!</f>
        <v>#REF!</v>
      </c>
      <c r="N91" s="697" t="e">
        <f>'Раздел 1'!#REF!</f>
        <v>#REF!</v>
      </c>
      <c r="O91" s="698"/>
      <c r="P91" s="699" t="e">
        <f t="shared" si="5"/>
        <v>#REF!</v>
      </c>
      <c r="Q91" s="700" t="e">
        <f>'Раздел 1'!#REF!</f>
        <v>#REF!</v>
      </c>
      <c r="R91" s="701"/>
      <c r="S91" s="702" t="e">
        <f t="shared" si="6"/>
        <v>#REF!</v>
      </c>
      <c r="T91" s="703" t="e">
        <f>'Раздел 1'!#REF!</f>
        <v>#REF!</v>
      </c>
      <c r="U91" s="704"/>
      <c r="V91" s="705" t="e">
        <f t="shared" si="7"/>
        <v>#REF!</v>
      </c>
      <c r="W91" s="154"/>
      <c r="X91" s="706"/>
      <c r="Y91" s="707"/>
    </row>
    <row r="92" spans="1:25" s="708" customFormat="1" ht="24.75" customHeight="1" x14ac:dyDescent="0.3">
      <c r="A92" s="693" t="e">
        <f>'Раздел 1'!#REF!</f>
        <v>#REF!</v>
      </c>
      <c r="B92" s="694" t="e">
        <f>'Раздел 1'!#REF!</f>
        <v>#REF!</v>
      </c>
      <c r="C92" s="694" t="e">
        <f>'Раздел 1'!#REF!</f>
        <v>#REF!</v>
      </c>
      <c r="D92" s="694" t="e">
        <f>'Раздел 1'!#REF!</f>
        <v>#REF!</v>
      </c>
      <c r="E92" s="694" t="e">
        <f>'Раздел 1'!#REF!</f>
        <v>#REF!</v>
      </c>
      <c r="F92" s="694" t="e">
        <f>'Раздел 1'!#REF!</f>
        <v>#REF!</v>
      </c>
      <c r="G92" s="694" t="e">
        <f>'Раздел 1'!#REF!</f>
        <v>#REF!</v>
      </c>
      <c r="H92" s="695" t="e">
        <f>'Раздел 1'!#REF!</f>
        <v>#REF!</v>
      </c>
      <c r="I92" s="696" t="e">
        <f>'Раздел 1'!#REF!</f>
        <v>#REF!</v>
      </c>
      <c r="J92" s="696" t="e">
        <f>'Раздел 1'!#REF!</f>
        <v>#REF!</v>
      </c>
      <c r="K92" s="696" t="e">
        <f>'Раздел 1'!#REF!</f>
        <v>#REF!</v>
      </c>
      <c r="L92" s="696" t="e">
        <f>'Раздел 1'!#REF!</f>
        <v>#REF!</v>
      </c>
      <c r="M92" s="696" t="e">
        <f>'Раздел 1'!#REF!</f>
        <v>#REF!</v>
      </c>
      <c r="N92" s="697" t="e">
        <f>'Раздел 1'!#REF!</f>
        <v>#REF!</v>
      </c>
      <c r="O92" s="698"/>
      <c r="P92" s="699" t="e">
        <f t="shared" si="5"/>
        <v>#REF!</v>
      </c>
      <c r="Q92" s="700" t="e">
        <f>'Раздел 1'!#REF!</f>
        <v>#REF!</v>
      </c>
      <c r="R92" s="701"/>
      <c r="S92" s="702" t="e">
        <f t="shared" si="6"/>
        <v>#REF!</v>
      </c>
      <c r="T92" s="703" t="e">
        <f>'Раздел 1'!#REF!</f>
        <v>#REF!</v>
      </c>
      <c r="U92" s="704"/>
      <c r="V92" s="705" t="e">
        <f t="shared" si="7"/>
        <v>#REF!</v>
      </c>
      <c r="W92" s="154"/>
      <c r="X92" s="706"/>
      <c r="Y92" s="707"/>
    </row>
    <row r="93" spans="1:25" s="708" customFormat="1" ht="24.75" customHeight="1" x14ac:dyDescent="0.3">
      <c r="A93" s="693" t="str">
        <f>'Раздел 1'!C132</f>
        <v>925 0 00 00 000 00 0000 150</v>
      </c>
      <c r="B93" s="694">
        <f>'Раздел 1'!D132</f>
        <v>0</v>
      </c>
      <c r="C93" s="694">
        <f>'Раздел 1'!E132</f>
        <v>0</v>
      </c>
      <c r="D93" s="694">
        <f>'Раздел 1'!F132</f>
        <v>0</v>
      </c>
      <c r="E93" s="694">
        <f>'Раздел 1'!G132</f>
        <v>0</v>
      </c>
      <c r="F93" s="694">
        <f>'Раздел 1'!H132</f>
        <v>0</v>
      </c>
      <c r="G93" s="694">
        <f>'Раздел 1'!I132</f>
        <v>0</v>
      </c>
      <c r="H93" s="695">
        <f>'Раздел 1'!J132</f>
        <v>0</v>
      </c>
      <c r="I93" s="696" t="str">
        <f>'Раздел 1'!K132</f>
        <v>х</v>
      </c>
      <c r="J93" s="696" t="str">
        <f>'Раздел 1'!L132</f>
        <v>000</v>
      </c>
      <c r="K93" s="696" t="str">
        <f>'Раздел 1'!M132</f>
        <v>00.00.00</v>
      </c>
      <c r="L93" s="696" t="str">
        <f>'Раздел 1'!N132</f>
        <v>500.02.0001</v>
      </c>
      <c r="M93" s="696" t="str">
        <f>'Раздел 1'!O132</f>
        <v>60.03.00</v>
      </c>
      <c r="N93" s="697">
        <f>'Раздел 1'!P132</f>
        <v>81650</v>
      </c>
      <c r="O93" s="698"/>
      <c r="P93" s="699">
        <f t="shared" si="5"/>
        <v>81650</v>
      </c>
      <c r="Q93" s="700">
        <f>'Раздел 1'!Q132</f>
        <v>101320</v>
      </c>
      <c r="R93" s="701"/>
      <c r="S93" s="702">
        <f t="shared" si="6"/>
        <v>101320</v>
      </c>
      <c r="T93" s="703">
        <f>'Раздел 1'!R132</f>
        <v>99030</v>
      </c>
      <c r="U93" s="704"/>
      <c r="V93" s="705">
        <f t="shared" si="7"/>
        <v>99030</v>
      </c>
      <c r="W93" s="154"/>
      <c r="X93" s="706"/>
      <c r="Y93" s="707"/>
    </row>
    <row r="94" spans="1:25" s="708" customFormat="1" ht="24.75" customHeight="1" x14ac:dyDescent="0.3">
      <c r="A94" s="693" t="str">
        <f>'Раздел 1'!C133</f>
        <v>925 0 00 00 000 00 0000 150</v>
      </c>
      <c r="B94" s="694">
        <f>'Раздел 1'!D133</f>
        <v>0</v>
      </c>
      <c r="C94" s="694">
        <f>'Раздел 1'!E133</f>
        <v>0</v>
      </c>
      <c r="D94" s="694">
        <f>'Раздел 1'!F133</f>
        <v>0</v>
      </c>
      <c r="E94" s="694">
        <f>'Раздел 1'!G133</f>
        <v>0</v>
      </c>
      <c r="F94" s="694">
        <f>'Раздел 1'!H133</f>
        <v>0</v>
      </c>
      <c r="G94" s="694">
        <f>'Раздел 1'!I133</f>
        <v>0</v>
      </c>
      <c r="H94" s="695">
        <f>'Раздел 1'!J133</f>
        <v>0</v>
      </c>
      <c r="I94" s="696" t="str">
        <f>'Раздел 1'!K133</f>
        <v>х</v>
      </c>
      <c r="J94" s="696" t="str">
        <f>'Раздел 1'!L133</f>
        <v>000</v>
      </c>
      <c r="K94" s="696" t="str">
        <f>'Раздел 1'!M133</f>
        <v>00.00.00</v>
      </c>
      <c r="L94" s="696" t="str">
        <f>'Раздел 1'!N133</f>
        <v>500.02.0002</v>
      </c>
      <c r="M94" s="696" t="str">
        <f>'Раздел 1'!O133</f>
        <v>60.02.00</v>
      </c>
      <c r="N94" s="697">
        <f>'Раздел 1'!P133</f>
        <v>0</v>
      </c>
      <c r="O94" s="698"/>
      <c r="P94" s="699">
        <f t="shared" si="5"/>
        <v>0</v>
      </c>
      <c r="Q94" s="700">
        <f>'Раздел 1'!Q133</f>
        <v>0</v>
      </c>
      <c r="R94" s="701"/>
      <c r="S94" s="702">
        <f t="shared" si="6"/>
        <v>0</v>
      </c>
      <c r="T94" s="703">
        <f>'Раздел 1'!R133</f>
        <v>0</v>
      </c>
      <c r="U94" s="704"/>
      <c r="V94" s="705">
        <f t="shared" si="7"/>
        <v>0</v>
      </c>
      <c r="W94" s="154"/>
      <c r="X94" s="706"/>
      <c r="Y94" s="707"/>
    </row>
    <row r="95" spans="1:25" s="708" customFormat="1" ht="24.75" customHeight="1" x14ac:dyDescent="0.3">
      <c r="A95" s="693" t="str">
        <f>'Раздел 1'!C134</f>
        <v>925 0 00 00 000 00 0000 150</v>
      </c>
      <c r="B95" s="694">
        <f>'Раздел 1'!D134</f>
        <v>0</v>
      </c>
      <c r="C95" s="694">
        <f>'Раздел 1'!E134</f>
        <v>0</v>
      </c>
      <c r="D95" s="694">
        <f>'Раздел 1'!F134</f>
        <v>0</v>
      </c>
      <c r="E95" s="694">
        <f>'Раздел 1'!G134</f>
        <v>0</v>
      </c>
      <c r="F95" s="694">
        <f>'Раздел 1'!H134</f>
        <v>0</v>
      </c>
      <c r="G95" s="694">
        <f>'Раздел 1'!I134</f>
        <v>0</v>
      </c>
      <c r="H95" s="695">
        <f>'Раздел 1'!J134</f>
        <v>0</v>
      </c>
      <c r="I95" s="696" t="str">
        <f>'Раздел 1'!K134</f>
        <v>х</v>
      </c>
      <c r="J95" s="696" t="str">
        <f>'Раздел 1'!L134</f>
        <v>000</v>
      </c>
      <c r="K95" s="696" t="str">
        <f>'Раздел 1'!M134</f>
        <v>00.00.00</v>
      </c>
      <c r="L95" s="696" t="str">
        <f>'Раздел 1'!N134</f>
        <v>500.02.0002</v>
      </c>
      <c r="M95" s="696" t="str">
        <f>'Раздел 1'!O134</f>
        <v>60.03.00</v>
      </c>
      <c r="N95" s="697">
        <f>'Раздел 1'!P134</f>
        <v>0</v>
      </c>
      <c r="O95" s="698"/>
      <c r="P95" s="699">
        <f t="shared" si="5"/>
        <v>0</v>
      </c>
      <c r="Q95" s="700">
        <f>'Раздел 1'!Q134</f>
        <v>0</v>
      </c>
      <c r="R95" s="701"/>
      <c r="S95" s="702">
        <f t="shared" si="6"/>
        <v>0</v>
      </c>
      <c r="T95" s="703">
        <f>'Раздел 1'!R134</f>
        <v>0</v>
      </c>
      <c r="U95" s="704"/>
      <c r="V95" s="705">
        <f t="shared" si="7"/>
        <v>0</v>
      </c>
      <c r="W95" s="154"/>
      <c r="X95" s="706"/>
      <c r="Y95" s="707"/>
    </row>
    <row r="96" spans="1:25" s="708" customFormat="1" ht="24.75" customHeight="1" x14ac:dyDescent="0.3">
      <c r="A96" s="693" t="str">
        <f>'Раздел 1'!C135</f>
        <v>925 0 00 00 000 00 0000 150</v>
      </c>
      <c r="B96" s="694">
        <f>'Раздел 1'!D135</f>
        <v>0</v>
      </c>
      <c r="C96" s="694">
        <f>'Раздел 1'!E135</f>
        <v>0</v>
      </c>
      <c r="D96" s="694">
        <f>'Раздел 1'!F135</f>
        <v>0</v>
      </c>
      <c r="E96" s="694">
        <f>'Раздел 1'!G135</f>
        <v>0</v>
      </c>
      <c r="F96" s="694">
        <f>'Раздел 1'!H135</f>
        <v>0</v>
      </c>
      <c r="G96" s="694">
        <f>'Раздел 1'!I135</f>
        <v>0</v>
      </c>
      <c r="H96" s="695">
        <f>'Раздел 1'!J135</f>
        <v>0</v>
      </c>
      <c r="I96" s="696" t="str">
        <f>'Раздел 1'!K135</f>
        <v>х</v>
      </c>
      <c r="J96" s="696" t="str">
        <f>'Раздел 1'!L135</f>
        <v>000</v>
      </c>
      <c r="K96" s="696" t="str">
        <f>'Раздел 1'!M135</f>
        <v>00.00.00</v>
      </c>
      <c r="L96" s="696" t="str">
        <f>'Раздел 1'!N135</f>
        <v>500.02.0003</v>
      </c>
      <c r="M96" s="696" t="str">
        <f>'Раздел 1'!O135</f>
        <v>60.03.00</v>
      </c>
      <c r="N96" s="697">
        <f>'Раздел 1'!P135</f>
        <v>49423.92</v>
      </c>
      <c r="O96" s="698"/>
      <c r="P96" s="699">
        <f t="shared" si="5"/>
        <v>49423.92</v>
      </c>
      <c r="Q96" s="700">
        <f>'Раздел 1'!Q135</f>
        <v>49423.92</v>
      </c>
      <c r="R96" s="701"/>
      <c r="S96" s="702">
        <f t="shared" si="6"/>
        <v>49423.92</v>
      </c>
      <c r="T96" s="703">
        <f>'Раздел 1'!R135</f>
        <v>49423.92</v>
      </c>
      <c r="U96" s="704"/>
      <c r="V96" s="705">
        <f t="shared" si="7"/>
        <v>49423.92</v>
      </c>
      <c r="W96" s="154"/>
      <c r="X96" s="706"/>
      <c r="Y96" s="707"/>
    </row>
    <row r="97" spans="1:25" s="708" customFormat="1" ht="24.75" customHeight="1" x14ac:dyDescent="0.3">
      <c r="A97" s="693" t="str">
        <f>'Раздел 1'!C136</f>
        <v>925 0 00 00 000 00 0000 150</v>
      </c>
      <c r="B97" s="694">
        <f>'Раздел 1'!D136</f>
        <v>0</v>
      </c>
      <c r="C97" s="694">
        <f>'Раздел 1'!E136</f>
        <v>0</v>
      </c>
      <c r="D97" s="694">
        <f>'Раздел 1'!F136</f>
        <v>0</v>
      </c>
      <c r="E97" s="694">
        <f>'Раздел 1'!G136</f>
        <v>0</v>
      </c>
      <c r="F97" s="694">
        <f>'Раздел 1'!H136</f>
        <v>0</v>
      </c>
      <c r="G97" s="694">
        <f>'Раздел 1'!I136</f>
        <v>0</v>
      </c>
      <c r="H97" s="695">
        <f>'Раздел 1'!J136</f>
        <v>0</v>
      </c>
      <c r="I97" s="696" t="str">
        <f>'Раздел 1'!K136</f>
        <v>х</v>
      </c>
      <c r="J97" s="696" t="str">
        <f>'Раздел 1'!L136</f>
        <v>000</v>
      </c>
      <c r="K97" s="696" t="str">
        <f>'Раздел 1'!M136</f>
        <v>00.00.00</v>
      </c>
      <c r="L97" s="696" t="str">
        <f>'Раздел 1'!N136</f>
        <v>500.02.0004</v>
      </c>
      <c r="M97" s="696" t="str">
        <f>'Раздел 1'!O136</f>
        <v>60.03.00</v>
      </c>
      <c r="N97" s="697">
        <f>'Раздел 1'!P136</f>
        <v>348531.39</v>
      </c>
      <c r="O97" s="698"/>
      <c r="P97" s="699">
        <f t="shared" si="5"/>
        <v>348531.39</v>
      </c>
      <c r="Q97" s="700">
        <f>'Раздел 1'!Q136</f>
        <v>341641.31999999995</v>
      </c>
      <c r="R97" s="701"/>
      <c r="S97" s="702">
        <f t="shared" si="6"/>
        <v>341641.31999999995</v>
      </c>
      <c r="T97" s="703">
        <f>'Раздел 1'!R136</f>
        <v>339564.89</v>
      </c>
      <c r="U97" s="704"/>
      <c r="V97" s="705">
        <f t="shared" si="7"/>
        <v>339564.89</v>
      </c>
      <c r="W97" s="154"/>
      <c r="X97" s="706"/>
      <c r="Y97" s="707"/>
    </row>
    <row r="98" spans="1:25" s="708" customFormat="1" ht="24.75" customHeight="1" x14ac:dyDescent="0.3">
      <c r="A98" s="693" t="str">
        <f>'Раздел 1'!C137</f>
        <v>925 0 00 00 000 00 0000 150</v>
      </c>
      <c r="B98" s="694">
        <f>'Раздел 1'!D137</f>
        <v>0</v>
      </c>
      <c r="C98" s="694">
        <f>'Раздел 1'!E137</f>
        <v>0</v>
      </c>
      <c r="D98" s="694">
        <f>'Раздел 1'!F137</f>
        <v>0</v>
      </c>
      <c r="E98" s="694">
        <f>'Раздел 1'!G137</f>
        <v>0</v>
      </c>
      <c r="F98" s="694">
        <f>'Раздел 1'!H137</f>
        <v>0</v>
      </c>
      <c r="G98" s="694">
        <f>'Раздел 1'!I137</f>
        <v>0</v>
      </c>
      <c r="H98" s="695">
        <f>'Раздел 1'!J137</f>
        <v>0</v>
      </c>
      <c r="I98" s="696" t="str">
        <f>'Раздел 1'!K137</f>
        <v>х</v>
      </c>
      <c r="J98" s="696" t="str">
        <f>'Раздел 1'!L137</f>
        <v>000</v>
      </c>
      <c r="K98" s="696" t="str">
        <f>'Раздел 1'!M137</f>
        <v>00.00.00</v>
      </c>
      <c r="L98" s="696" t="str">
        <f>'Раздел 1'!N137</f>
        <v>500.02.0005</v>
      </c>
      <c r="M98" s="696" t="str">
        <f>'Раздел 1'!O137</f>
        <v>60.02.00</v>
      </c>
      <c r="N98" s="697">
        <f>'Раздел 1'!P137</f>
        <v>1410717.87</v>
      </c>
      <c r="O98" s="698"/>
      <c r="P98" s="699">
        <f t="shared" si="5"/>
        <v>1410717.87</v>
      </c>
      <c r="Q98" s="700">
        <f>'Раздел 1'!Q137</f>
        <v>1342902.03</v>
      </c>
      <c r="R98" s="701"/>
      <c r="S98" s="702">
        <f t="shared" si="6"/>
        <v>1342902.03</v>
      </c>
      <c r="T98" s="703">
        <f>'Раздел 1'!R137</f>
        <v>1378522.7</v>
      </c>
      <c r="U98" s="704"/>
      <c r="V98" s="705">
        <f t="shared" si="7"/>
        <v>1378522.7</v>
      </c>
      <c r="W98" s="154"/>
      <c r="X98" s="706"/>
      <c r="Y98" s="707"/>
    </row>
    <row r="99" spans="1:25" s="708" customFormat="1" ht="24.75" customHeight="1" x14ac:dyDescent="0.3">
      <c r="A99" s="693" t="str">
        <f>'Раздел 1'!C138</f>
        <v>925 0 00 00 000 00 0000 150</v>
      </c>
      <c r="B99" s="694">
        <f>'Раздел 1'!D138</f>
        <v>0</v>
      </c>
      <c r="C99" s="694">
        <f>'Раздел 1'!E138</f>
        <v>0</v>
      </c>
      <c r="D99" s="694">
        <f>'Раздел 1'!F138</f>
        <v>0</v>
      </c>
      <c r="E99" s="694">
        <f>'Раздел 1'!G138</f>
        <v>0</v>
      </c>
      <c r="F99" s="694">
        <f>'Раздел 1'!H138</f>
        <v>0</v>
      </c>
      <c r="G99" s="694">
        <f>'Раздел 1'!I138</f>
        <v>0</v>
      </c>
      <c r="H99" s="695">
        <f>'Раздел 1'!J138</f>
        <v>0</v>
      </c>
      <c r="I99" s="696" t="str">
        <f>'Раздел 1'!K138</f>
        <v>х</v>
      </c>
      <c r="J99" s="696" t="str">
        <f>'Раздел 1'!L138</f>
        <v>000</v>
      </c>
      <c r="K99" s="696" t="str">
        <f>'Раздел 1'!M138</f>
        <v>00.00.00</v>
      </c>
      <c r="L99" s="696" t="str">
        <f>'Раздел 1'!N138</f>
        <v>500.02.0005</v>
      </c>
      <c r="M99" s="696" t="str">
        <f>'Раздел 1'!O138</f>
        <v>60.03.00</v>
      </c>
      <c r="N99" s="697">
        <f>'Раздел 1'!P138</f>
        <v>397894.62</v>
      </c>
      <c r="O99" s="698"/>
      <c r="P99" s="699">
        <f t="shared" si="5"/>
        <v>397894.62</v>
      </c>
      <c r="Q99" s="700">
        <f>'Раздел 1'!Q138</f>
        <v>378765.95</v>
      </c>
      <c r="R99" s="701"/>
      <c r="S99" s="702">
        <f t="shared" si="6"/>
        <v>378765.95</v>
      </c>
      <c r="T99" s="703">
        <f>'Раздел 1'!R138</f>
        <v>388814.18</v>
      </c>
      <c r="U99" s="704"/>
      <c r="V99" s="705">
        <f t="shared" si="7"/>
        <v>388814.18</v>
      </c>
      <c r="W99" s="154"/>
      <c r="X99" s="706"/>
      <c r="Y99" s="707"/>
    </row>
    <row r="100" spans="1:25" s="708" customFormat="1" ht="24.75" customHeight="1" x14ac:dyDescent="0.3">
      <c r="A100" s="693" t="str">
        <f>'Раздел 1'!C139</f>
        <v>925 0 00 00 000 00 0000 150</v>
      </c>
      <c r="B100" s="694">
        <f>'Раздел 1'!D139</f>
        <v>0</v>
      </c>
      <c r="C100" s="694">
        <f>'Раздел 1'!E139</f>
        <v>0</v>
      </c>
      <c r="D100" s="694">
        <f>'Раздел 1'!F139</f>
        <v>0</v>
      </c>
      <c r="E100" s="694">
        <f>'Раздел 1'!G139</f>
        <v>0</v>
      </c>
      <c r="F100" s="694">
        <f>'Раздел 1'!H139</f>
        <v>0</v>
      </c>
      <c r="G100" s="694">
        <f>'Раздел 1'!I139</f>
        <v>0</v>
      </c>
      <c r="H100" s="695">
        <f>'Раздел 1'!J139</f>
        <v>0</v>
      </c>
      <c r="I100" s="696" t="str">
        <f>'Раздел 1'!K139</f>
        <v>х</v>
      </c>
      <c r="J100" s="696" t="str">
        <f>'Раздел 1'!L139</f>
        <v>000</v>
      </c>
      <c r="K100" s="696" t="str">
        <f>'Раздел 1'!M139</f>
        <v>00.00.00</v>
      </c>
      <c r="L100" s="696" t="str">
        <f>'Раздел 1'!N139</f>
        <v>500.02.0006</v>
      </c>
      <c r="M100" s="696" t="str">
        <f>'Раздел 1'!O139</f>
        <v>60.02.00</v>
      </c>
      <c r="N100" s="697">
        <f>'Раздел 1'!P139</f>
        <v>1406160</v>
      </c>
      <c r="O100" s="698"/>
      <c r="P100" s="699">
        <f t="shared" si="5"/>
        <v>1406160</v>
      </c>
      <c r="Q100" s="700">
        <f>'Раздел 1'!Q139</f>
        <v>1406160</v>
      </c>
      <c r="R100" s="701"/>
      <c r="S100" s="702">
        <f t="shared" si="6"/>
        <v>1406160</v>
      </c>
      <c r="T100" s="703">
        <f>'Раздел 1'!R139</f>
        <v>1484300</v>
      </c>
      <c r="U100" s="704"/>
      <c r="V100" s="705">
        <f t="shared" si="7"/>
        <v>1484300</v>
      </c>
      <c r="W100" s="154"/>
      <c r="X100" s="706"/>
      <c r="Y100" s="707"/>
    </row>
    <row r="101" spans="1:25" s="708" customFormat="1" ht="24.75" customHeight="1" x14ac:dyDescent="0.3">
      <c r="A101" s="693" t="str">
        <f>'Раздел 1'!C140</f>
        <v>925 0 00 00 000 00 0000 150</v>
      </c>
      <c r="B101" s="694">
        <f>'Раздел 1'!D140</f>
        <v>0</v>
      </c>
      <c r="C101" s="694">
        <f>'Раздел 1'!E140</f>
        <v>0</v>
      </c>
      <c r="D101" s="694">
        <f>'Раздел 1'!F140</f>
        <v>0</v>
      </c>
      <c r="E101" s="694">
        <f>'Раздел 1'!G140</f>
        <v>0</v>
      </c>
      <c r="F101" s="694">
        <f>'Раздел 1'!H140</f>
        <v>0</v>
      </c>
      <c r="G101" s="694">
        <f>'Раздел 1'!I140</f>
        <v>0</v>
      </c>
      <c r="H101" s="695">
        <f>'Раздел 1'!J140</f>
        <v>0</v>
      </c>
      <c r="I101" s="696" t="str">
        <f>'Раздел 1'!K140</f>
        <v>х</v>
      </c>
      <c r="J101" s="696" t="str">
        <f>'Раздел 1'!L140</f>
        <v>000</v>
      </c>
      <c r="K101" s="696" t="str">
        <f>'Раздел 1'!M140</f>
        <v>00.00.00</v>
      </c>
      <c r="L101" s="696" t="str">
        <f>'Раздел 1'!N140</f>
        <v>500.02.0007</v>
      </c>
      <c r="M101" s="696" t="str">
        <f>'Раздел 1'!O140</f>
        <v>60.03.00</v>
      </c>
      <c r="N101" s="697">
        <f>'Раздел 1'!P140</f>
        <v>0</v>
      </c>
      <c r="O101" s="698"/>
      <c r="P101" s="699">
        <f t="shared" si="5"/>
        <v>0</v>
      </c>
      <c r="Q101" s="700">
        <f>'Раздел 1'!Q140</f>
        <v>0</v>
      </c>
      <c r="R101" s="701"/>
      <c r="S101" s="702">
        <f t="shared" si="6"/>
        <v>0</v>
      </c>
      <c r="T101" s="703">
        <f>'Раздел 1'!R140</f>
        <v>0</v>
      </c>
      <c r="U101" s="704"/>
      <c r="V101" s="705">
        <f t="shared" si="7"/>
        <v>0</v>
      </c>
      <c r="W101" s="154"/>
      <c r="X101" s="706"/>
      <c r="Y101" s="707"/>
    </row>
    <row r="102" spans="1:25" s="708" customFormat="1" ht="24.75" customHeight="1" x14ac:dyDescent="0.3">
      <c r="A102" s="693" t="str">
        <f>'Раздел 1'!C141</f>
        <v>925 0 00 00 000 00 0000 150</v>
      </c>
      <c r="B102" s="694">
        <f>'Раздел 1'!D141</f>
        <v>0</v>
      </c>
      <c r="C102" s="694">
        <f>'Раздел 1'!E141</f>
        <v>0</v>
      </c>
      <c r="D102" s="694">
        <f>'Раздел 1'!F141</f>
        <v>0</v>
      </c>
      <c r="E102" s="694">
        <f>'Раздел 1'!G141</f>
        <v>0</v>
      </c>
      <c r="F102" s="694">
        <f>'Раздел 1'!H141</f>
        <v>0</v>
      </c>
      <c r="G102" s="694">
        <f>'Раздел 1'!I141</f>
        <v>0</v>
      </c>
      <c r="H102" s="695">
        <f>'Раздел 1'!J141</f>
        <v>0</v>
      </c>
      <c r="I102" s="696" t="str">
        <f>'Раздел 1'!K141</f>
        <v>х</v>
      </c>
      <c r="J102" s="696" t="str">
        <f>'Раздел 1'!L141</f>
        <v>000</v>
      </c>
      <c r="K102" s="696" t="str">
        <f>'Раздел 1'!M141</f>
        <v>00.00.00</v>
      </c>
      <c r="L102" s="696" t="str">
        <f>'Раздел 1'!N141</f>
        <v>500.02.ХХХ</v>
      </c>
      <c r="M102" s="696" t="str">
        <f>'Раздел 1'!O141</f>
        <v>60.03.00</v>
      </c>
      <c r="N102" s="697">
        <f>'Раздел 1'!P141</f>
        <v>0</v>
      </c>
      <c r="O102" s="698"/>
      <c r="P102" s="699">
        <f t="shared" si="5"/>
        <v>0</v>
      </c>
      <c r="Q102" s="700">
        <f>'Раздел 1'!Q141</f>
        <v>0</v>
      </c>
      <c r="R102" s="701"/>
      <c r="S102" s="702">
        <f t="shared" si="6"/>
        <v>0</v>
      </c>
      <c r="T102" s="703">
        <f>'Раздел 1'!R141</f>
        <v>0</v>
      </c>
      <c r="U102" s="704"/>
      <c r="V102" s="705">
        <f t="shared" si="7"/>
        <v>0</v>
      </c>
      <c r="W102" s="154"/>
      <c r="X102" s="706"/>
      <c r="Y102" s="707"/>
    </row>
    <row r="103" spans="1:25" s="708" customFormat="1" ht="24.75" customHeight="1" x14ac:dyDescent="0.3">
      <c r="A103" s="693" t="str">
        <f>'Раздел 1'!C142</f>
        <v>925 0 00 00 000 00 0000 150</v>
      </c>
      <c r="B103" s="694">
        <f>'Раздел 1'!D142</f>
        <v>0</v>
      </c>
      <c r="C103" s="694">
        <f>'Раздел 1'!E142</f>
        <v>0</v>
      </c>
      <c r="D103" s="694">
        <f>'Раздел 1'!F142</f>
        <v>0</v>
      </c>
      <c r="E103" s="694">
        <f>'Раздел 1'!G142</f>
        <v>0</v>
      </c>
      <c r="F103" s="694">
        <f>'Раздел 1'!H142</f>
        <v>0</v>
      </c>
      <c r="G103" s="694">
        <f>'Раздел 1'!I142</f>
        <v>0</v>
      </c>
      <c r="H103" s="695">
        <f>'Раздел 1'!J142</f>
        <v>0</v>
      </c>
      <c r="I103" s="696" t="str">
        <f>'Раздел 1'!K142</f>
        <v>х</v>
      </c>
      <c r="J103" s="696" t="str">
        <f>'Раздел 1'!L142</f>
        <v>000</v>
      </c>
      <c r="K103" s="696" t="str">
        <f>'Раздел 1'!M142</f>
        <v>00.00.00</v>
      </c>
      <c r="L103" s="696" t="str">
        <f>'Раздел 1'!N142</f>
        <v>500.02.ХХХ</v>
      </c>
      <c r="M103" s="696" t="str">
        <f>'Раздел 1'!O142</f>
        <v>60.03.00</v>
      </c>
      <c r="N103" s="697">
        <f>'Раздел 1'!P142</f>
        <v>0</v>
      </c>
      <c r="O103" s="698"/>
      <c r="P103" s="699">
        <f t="shared" si="5"/>
        <v>0</v>
      </c>
      <c r="Q103" s="700">
        <f>'Раздел 1'!Q142</f>
        <v>0</v>
      </c>
      <c r="R103" s="701"/>
      <c r="S103" s="702">
        <f t="shared" si="6"/>
        <v>0</v>
      </c>
      <c r="T103" s="703">
        <f>'Раздел 1'!R142</f>
        <v>0</v>
      </c>
      <c r="U103" s="704"/>
      <c r="V103" s="705">
        <f t="shared" si="7"/>
        <v>0</v>
      </c>
      <c r="W103" s="154"/>
      <c r="X103" s="706"/>
      <c r="Y103" s="707"/>
    </row>
    <row r="104" spans="1:25" s="708" customFormat="1" ht="24.75" customHeight="1" x14ac:dyDescent="0.3">
      <c r="A104" s="693" t="str">
        <f>'Раздел 1'!C143</f>
        <v>925 0 00 00 000 00 0000 150</v>
      </c>
      <c r="B104" s="694">
        <f>'Раздел 1'!D143</f>
        <v>0</v>
      </c>
      <c r="C104" s="694">
        <f>'Раздел 1'!E143</f>
        <v>0</v>
      </c>
      <c r="D104" s="694">
        <f>'Раздел 1'!F143</f>
        <v>0</v>
      </c>
      <c r="E104" s="694">
        <f>'Раздел 1'!G143</f>
        <v>0</v>
      </c>
      <c r="F104" s="694">
        <f>'Раздел 1'!H143</f>
        <v>0</v>
      </c>
      <c r="G104" s="694">
        <f>'Раздел 1'!I143</f>
        <v>0</v>
      </c>
      <c r="H104" s="695">
        <f>'Раздел 1'!J143</f>
        <v>0</v>
      </c>
      <c r="I104" s="696" t="str">
        <f>'Раздел 1'!K143</f>
        <v>х</v>
      </c>
      <c r="J104" s="696" t="str">
        <f>'Раздел 1'!L143</f>
        <v>000</v>
      </c>
      <c r="K104" s="696" t="str">
        <f>'Раздел 1'!M143</f>
        <v>00.00.00</v>
      </c>
      <c r="L104" s="696" t="str">
        <f>'Раздел 1'!N143</f>
        <v>500.02.ХХХ</v>
      </c>
      <c r="M104" s="696" t="str">
        <f>'Раздел 1'!O143</f>
        <v>60.03.00</v>
      </c>
      <c r="N104" s="697">
        <f>'Раздел 1'!P143</f>
        <v>0</v>
      </c>
      <c r="O104" s="698"/>
      <c r="P104" s="699">
        <f t="shared" si="5"/>
        <v>0</v>
      </c>
      <c r="Q104" s="700">
        <f>'Раздел 1'!Q143</f>
        <v>0</v>
      </c>
      <c r="R104" s="701"/>
      <c r="S104" s="702">
        <f t="shared" si="6"/>
        <v>0</v>
      </c>
      <c r="T104" s="703">
        <f>'Раздел 1'!R143</f>
        <v>0</v>
      </c>
      <c r="U104" s="704"/>
      <c r="V104" s="705">
        <f t="shared" si="7"/>
        <v>0</v>
      </c>
      <c r="W104" s="154"/>
      <c r="X104" s="706"/>
      <c r="Y104" s="707"/>
    </row>
    <row r="105" spans="1:25" s="708" customFormat="1" ht="24.75" customHeight="1" x14ac:dyDescent="0.3">
      <c r="A105" s="693" t="str">
        <f>'Раздел 1'!C144</f>
        <v>925 0 00 00 000 00 0000 150</v>
      </c>
      <c r="B105" s="694">
        <f>'Раздел 1'!D144</f>
        <v>0</v>
      </c>
      <c r="C105" s="694">
        <f>'Раздел 1'!E144</f>
        <v>0</v>
      </c>
      <c r="D105" s="694">
        <f>'Раздел 1'!F144</f>
        <v>0</v>
      </c>
      <c r="E105" s="694">
        <f>'Раздел 1'!G144</f>
        <v>0</v>
      </c>
      <c r="F105" s="694">
        <f>'Раздел 1'!H144</f>
        <v>0</v>
      </c>
      <c r="G105" s="694">
        <f>'Раздел 1'!I144</f>
        <v>0</v>
      </c>
      <c r="H105" s="695">
        <f>'Раздел 1'!J144</f>
        <v>0</v>
      </c>
      <c r="I105" s="696" t="str">
        <f>'Раздел 1'!K144</f>
        <v>х</v>
      </c>
      <c r="J105" s="696" t="str">
        <f>'Раздел 1'!L144</f>
        <v>000</v>
      </c>
      <c r="K105" s="696" t="str">
        <f>'Раздел 1'!M144</f>
        <v>00.00.00</v>
      </c>
      <c r="L105" s="696" t="str">
        <f>'Раздел 1'!N144</f>
        <v>500.02.ХХХ</v>
      </c>
      <c r="M105" s="696" t="str">
        <f>'Раздел 1'!O144</f>
        <v>60.03.00</v>
      </c>
      <c r="N105" s="697">
        <f>'Раздел 1'!P144</f>
        <v>0</v>
      </c>
      <c r="O105" s="698"/>
      <c r="P105" s="699">
        <f t="shared" si="5"/>
        <v>0</v>
      </c>
      <c r="Q105" s="700">
        <f>'Раздел 1'!Q144</f>
        <v>0</v>
      </c>
      <c r="R105" s="701"/>
      <c r="S105" s="702">
        <f t="shared" si="6"/>
        <v>0</v>
      </c>
      <c r="T105" s="703">
        <f>'Раздел 1'!R144</f>
        <v>0</v>
      </c>
      <c r="U105" s="704"/>
      <c r="V105" s="705">
        <f t="shared" si="7"/>
        <v>0</v>
      </c>
      <c r="W105" s="154"/>
      <c r="X105" s="706"/>
      <c r="Y105" s="707"/>
    </row>
    <row r="106" spans="1:25" s="708" customFormat="1" ht="24.75" customHeight="1" x14ac:dyDescent="0.3">
      <c r="A106" s="693" t="e">
        <f>'Раздел 1'!#REF!</f>
        <v>#REF!</v>
      </c>
      <c r="B106" s="694" t="e">
        <f>'Раздел 1'!#REF!</f>
        <v>#REF!</v>
      </c>
      <c r="C106" s="694" t="e">
        <f>'Раздел 1'!#REF!</f>
        <v>#REF!</v>
      </c>
      <c r="D106" s="694" t="e">
        <f>'Раздел 1'!#REF!</f>
        <v>#REF!</v>
      </c>
      <c r="E106" s="694" t="e">
        <f>'Раздел 1'!#REF!</f>
        <v>#REF!</v>
      </c>
      <c r="F106" s="694" t="e">
        <f>'Раздел 1'!#REF!</f>
        <v>#REF!</v>
      </c>
      <c r="G106" s="694" t="e">
        <f>'Раздел 1'!#REF!</f>
        <v>#REF!</v>
      </c>
      <c r="H106" s="695" t="e">
        <f>'Раздел 1'!#REF!</f>
        <v>#REF!</v>
      </c>
      <c r="I106" s="696" t="e">
        <f>'Раздел 1'!#REF!</f>
        <v>#REF!</v>
      </c>
      <c r="J106" s="696" t="e">
        <f>'Раздел 1'!#REF!</f>
        <v>#REF!</v>
      </c>
      <c r="K106" s="696" t="e">
        <f>'Раздел 1'!#REF!</f>
        <v>#REF!</v>
      </c>
      <c r="L106" s="696" t="e">
        <f>'Раздел 1'!#REF!</f>
        <v>#REF!</v>
      </c>
      <c r="M106" s="696" t="e">
        <f>'Раздел 1'!#REF!</f>
        <v>#REF!</v>
      </c>
      <c r="N106" s="697" t="e">
        <f>'Раздел 1'!#REF!</f>
        <v>#REF!</v>
      </c>
      <c r="O106" s="698"/>
      <c r="P106" s="699" t="e">
        <f t="shared" si="5"/>
        <v>#REF!</v>
      </c>
      <c r="Q106" s="700" t="e">
        <f>'Раздел 1'!#REF!</f>
        <v>#REF!</v>
      </c>
      <c r="R106" s="701"/>
      <c r="S106" s="702" t="e">
        <f t="shared" si="6"/>
        <v>#REF!</v>
      </c>
      <c r="T106" s="703" t="e">
        <f>'Раздел 1'!#REF!</f>
        <v>#REF!</v>
      </c>
      <c r="U106" s="704"/>
      <c r="V106" s="705" t="e">
        <f t="shared" si="7"/>
        <v>#REF!</v>
      </c>
      <c r="W106" s="154"/>
      <c r="X106" s="706"/>
      <c r="Y106" s="707"/>
    </row>
    <row r="107" spans="1:25" s="708" customFormat="1" ht="24.75" customHeight="1" x14ac:dyDescent="0.3">
      <c r="A107" s="693" t="str">
        <f>'Раздел 1'!C145</f>
        <v>925 0 00 00 000 00 0000 150</v>
      </c>
      <c r="B107" s="694">
        <f>'Раздел 1'!D145</f>
        <v>0</v>
      </c>
      <c r="C107" s="694">
        <f>'Раздел 1'!E145</f>
        <v>0</v>
      </c>
      <c r="D107" s="694">
        <f>'Раздел 1'!F145</f>
        <v>0</v>
      </c>
      <c r="E107" s="694">
        <f>'Раздел 1'!G145</f>
        <v>0</v>
      </c>
      <c r="F107" s="694">
        <f>'Раздел 1'!H145</f>
        <v>0</v>
      </c>
      <c r="G107" s="694">
        <f>'Раздел 1'!I145</f>
        <v>0</v>
      </c>
      <c r="H107" s="695">
        <f>'Раздел 1'!J145</f>
        <v>0</v>
      </c>
      <c r="I107" s="696" t="str">
        <f>'Раздел 1'!K145</f>
        <v>х</v>
      </c>
      <c r="J107" s="696" t="str">
        <f>'Раздел 1'!L145</f>
        <v>000</v>
      </c>
      <c r="K107" s="696" t="str">
        <f>'Раздел 1'!M145</f>
        <v>00.00.00</v>
      </c>
      <c r="L107" s="696" t="str">
        <f>'Раздел 1'!N145</f>
        <v>500.03.0002</v>
      </c>
      <c r="M107" s="696" t="str">
        <f>'Раздел 1'!O145</f>
        <v>60.03.00</v>
      </c>
      <c r="N107" s="697">
        <f>'Раздел 1'!P145</f>
        <v>0</v>
      </c>
      <c r="O107" s="698"/>
      <c r="P107" s="699">
        <f t="shared" si="5"/>
        <v>0</v>
      </c>
      <c r="Q107" s="700">
        <f>'Раздел 1'!Q145</f>
        <v>0</v>
      </c>
      <c r="R107" s="701"/>
      <c r="S107" s="702">
        <f t="shared" si="6"/>
        <v>0</v>
      </c>
      <c r="T107" s="703">
        <f>'Раздел 1'!R145</f>
        <v>0</v>
      </c>
      <c r="U107" s="704"/>
      <c r="V107" s="705">
        <f t="shared" si="7"/>
        <v>0</v>
      </c>
      <c r="W107" s="154"/>
      <c r="X107" s="706"/>
      <c r="Y107" s="707"/>
    </row>
    <row r="108" spans="1:25" s="708" customFormat="1" ht="24.75" customHeight="1" x14ac:dyDescent="0.3">
      <c r="A108" s="693" t="e">
        <f>'Раздел 1'!#REF!</f>
        <v>#REF!</v>
      </c>
      <c r="B108" s="694" t="e">
        <f>'Раздел 1'!#REF!</f>
        <v>#REF!</v>
      </c>
      <c r="C108" s="694" t="e">
        <f>'Раздел 1'!#REF!</f>
        <v>#REF!</v>
      </c>
      <c r="D108" s="694" t="e">
        <f>'Раздел 1'!#REF!</f>
        <v>#REF!</v>
      </c>
      <c r="E108" s="694" t="e">
        <f>'Раздел 1'!#REF!</f>
        <v>#REF!</v>
      </c>
      <c r="F108" s="694" t="e">
        <f>'Раздел 1'!#REF!</f>
        <v>#REF!</v>
      </c>
      <c r="G108" s="694" t="e">
        <f>'Раздел 1'!#REF!</f>
        <v>#REF!</v>
      </c>
      <c r="H108" s="695" t="e">
        <f>'Раздел 1'!#REF!</f>
        <v>#REF!</v>
      </c>
      <c r="I108" s="696" t="e">
        <f>'Раздел 1'!#REF!</f>
        <v>#REF!</v>
      </c>
      <c r="J108" s="696" t="e">
        <f>'Раздел 1'!#REF!</f>
        <v>#REF!</v>
      </c>
      <c r="K108" s="696" t="e">
        <f>'Раздел 1'!#REF!</f>
        <v>#REF!</v>
      </c>
      <c r="L108" s="696" t="e">
        <f>'Раздел 1'!#REF!</f>
        <v>#REF!</v>
      </c>
      <c r="M108" s="696" t="e">
        <f>'Раздел 1'!#REF!</f>
        <v>#REF!</v>
      </c>
      <c r="N108" s="697" t="e">
        <f>'Раздел 1'!#REF!</f>
        <v>#REF!</v>
      </c>
      <c r="O108" s="698"/>
      <c r="P108" s="699" t="e">
        <f t="shared" si="5"/>
        <v>#REF!</v>
      </c>
      <c r="Q108" s="700" t="e">
        <f>'Раздел 1'!#REF!</f>
        <v>#REF!</v>
      </c>
      <c r="R108" s="701"/>
      <c r="S108" s="702" t="e">
        <f t="shared" si="6"/>
        <v>#REF!</v>
      </c>
      <c r="T108" s="703" t="e">
        <f>'Раздел 1'!#REF!</f>
        <v>#REF!</v>
      </c>
      <c r="U108" s="704"/>
      <c r="V108" s="705" t="e">
        <f t="shared" si="7"/>
        <v>#REF!</v>
      </c>
      <c r="W108" s="154"/>
      <c r="X108" s="706"/>
      <c r="Y108" s="707"/>
    </row>
    <row r="109" spans="1:25" s="708" customFormat="1" ht="24.75" customHeight="1" x14ac:dyDescent="0.3">
      <c r="A109" s="693" t="e">
        <f>'Раздел 1'!#REF!</f>
        <v>#REF!</v>
      </c>
      <c r="B109" s="694" t="e">
        <f>'Раздел 1'!#REF!</f>
        <v>#REF!</v>
      </c>
      <c r="C109" s="694" t="e">
        <f>'Раздел 1'!#REF!</f>
        <v>#REF!</v>
      </c>
      <c r="D109" s="694" t="e">
        <f>'Раздел 1'!#REF!</f>
        <v>#REF!</v>
      </c>
      <c r="E109" s="694" t="e">
        <f>'Раздел 1'!#REF!</f>
        <v>#REF!</v>
      </c>
      <c r="F109" s="694" t="e">
        <f>'Раздел 1'!#REF!</f>
        <v>#REF!</v>
      </c>
      <c r="G109" s="694" t="e">
        <f>'Раздел 1'!#REF!</f>
        <v>#REF!</v>
      </c>
      <c r="H109" s="695" t="e">
        <f>'Раздел 1'!#REF!</f>
        <v>#REF!</v>
      </c>
      <c r="I109" s="696" t="e">
        <f>'Раздел 1'!#REF!</f>
        <v>#REF!</v>
      </c>
      <c r="J109" s="696" t="e">
        <f>'Раздел 1'!#REF!</f>
        <v>#REF!</v>
      </c>
      <c r="K109" s="696" t="e">
        <f>'Раздел 1'!#REF!</f>
        <v>#REF!</v>
      </c>
      <c r="L109" s="696" t="e">
        <f>'Раздел 1'!#REF!</f>
        <v>#REF!</v>
      </c>
      <c r="M109" s="696" t="e">
        <f>'Раздел 1'!#REF!</f>
        <v>#REF!</v>
      </c>
      <c r="N109" s="697" t="e">
        <f>'Раздел 1'!#REF!</f>
        <v>#REF!</v>
      </c>
      <c r="O109" s="698"/>
      <c r="P109" s="699" t="e">
        <f t="shared" si="5"/>
        <v>#REF!</v>
      </c>
      <c r="Q109" s="700" t="e">
        <f>'Раздел 1'!#REF!</f>
        <v>#REF!</v>
      </c>
      <c r="R109" s="701"/>
      <c r="S109" s="702" t="e">
        <f t="shared" si="6"/>
        <v>#REF!</v>
      </c>
      <c r="T109" s="703" t="e">
        <f>'Раздел 1'!#REF!</f>
        <v>#REF!</v>
      </c>
      <c r="U109" s="704"/>
      <c r="V109" s="705" t="e">
        <f t="shared" si="7"/>
        <v>#REF!</v>
      </c>
      <c r="W109" s="154"/>
      <c r="X109" s="706"/>
      <c r="Y109" s="707"/>
    </row>
    <row r="110" spans="1:25" s="708" customFormat="1" ht="24.75" customHeight="1" x14ac:dyDescent="0.3">
      <c r="A110" s="693" t="e">
        <f>'Раздел 1'!#REF!</f>
        <v>#REF!</v>
      </c>
      <c r="B110" s="694" t="e">
        <f>'Раздел 1'!#REF!</f>
        <v>#REF!</v>
      </c>
      <c r="C110" s="694" t="e">
        <f>'Раздел 1'!#REF!</f>
        <v>#REF!</v>
      </c>
      <c r="D110" s="694" t="e">
        <f>'Раздел 1'!#REF!</f>
        <v>#REF!</v>
      </c>
      <c r="E110" s="694" t="e">
        <f>'Раздел 1'!#REF!</f>
        <v>#REF!</v>
      </c>
      <c r="F110" s="694" t="e">
        <f>'Раздел 1'!#REF!</f>
        <v>#REF!</v>
      </c>
      <c r="G110" s="694" t="e">
        <f>'Раздел 1'!#REF!</f>
        <v>#REF!</v>
      </c>
      <c r="H110" s="695" t="e">
        <f>'Раздел 1'!#REF!</f>
        <v>#REF!</v>
      </c>
      <c r="I110" s="696" t="e">
        <f>'Раздел 1'!#REF!</f>
        <v>#REF!</v>
      </c>
      <c r="J110" s="696" t="e">
        <f>'Раздел 1'!#REF!</f>
        <v>#REF!</v>
      </c>
      <c r="K110" s="696" t="e">
        <f>'Раздел 1'!#REF!</f>
        <v>#REF!</v>
      </c>
      <c r="L110" s="696" t="e">
        <f>'Раздел 1'!#REF!</f>
        <v>#REF!</v>
      </c>
      <c r="M110" s="696" t="e">
        <f>'Раздел 1'!#REF!</f>
        <v>#REF!</v>
      </c>
      <c r="N110" s="697" t="e">
        <f>'Раздел 1'!#REF!</f>
        <v>#REF!</v>
      </c>
      <c r="O110" s="698"/>
      <c r="P110" s="699" t="e">
        <f t="shared" si="5"/>
        <v>#REF!</v>
      </c>
      <c r="Q110" s="700" t="e">
        <f>'Раздел 1'!#REF!</f>
        <v>#REF!</v>
      </c>
      <c r="R110" s="701"/>
      <c r="S110" s="702" t="e">
        <f t="shared" si="6"/>
        <v>#REF!</v>
      </c>
      <c r="T110" s="703" t="e">
        <f>'Раздел 1'!#REF!</f>
        <v>#REF!</v>
      </c>
      <c r="U110" s="704"/>
      <c r="V110" s="705" t="e">
        <f t="shared" si="7"/>
        <v>#REF!</v>
      </c>
      <c r="W110" s="154"/>
      <c r="X110" s="706"/>
      <c r="Y110" s="707"/>
    </row>
    <row r="111" spans="1:25" s="708" customFormat="1" ht="24.75" customHeight="1" x14ac:dyDescent="0.3">
      <c r="A111" s="693" t="e">
        <f>'Раздел 1'!#REF!</f>
        <v>#REF!</v>
      </c>
      <c r="B111" s="694" t="e">
        <f>'Раздел 1'!#REF!</f>
        <v>#REF!</v>
      </c>
      <c r="C111" s="694" t="e">
        <f>'Раздел 1'!#REF!</f>
        <v>#REF!</v>
      </c>
      <c r="D111" s="694" t="e">
        <f>'Раздел 1'!#REF!</f>
        <v>#REF!</v>
      </c>
      <c r="E111" s="694" t="e">
        <f>'Раздел 1'!#REF!</f>
        <v>#REF!</v>
      </c>
      <c r="F111" s="694" t="e">
        <f>'Раздел 1'!#REF!</f>
        <v>#REF!</v>
      </c>
      <c r="G111" s="694" t="e">
        <f>'Раздел 1'!#REF!</f>
        <v>#REF!</v>
      </c>
      <c r="H111" s="695" t="e">
        <f>'Раздел 1'!#REF!</f>
        <v>#REF!</v>
      </c>
      <c r="I111" s="696" t="e">
        <f>'Раздел 1'!#REF!</f>
        <v>#REF!</v>
      </c>
      <c r="J111" s="696" t="e">
        <f>'Раздел 1'!#REF!</f>
        <v>#REF!</v>
      </c>
      <c r="K111" s="696" t="e">
        <f>'Раздел 1'!#REF!</f>
        <v>#REF!</v>
      </c>
      <c r="L111" s="696" t="e">
        <f>'Раздел 1'!#REF!</f>
        <v>#REF!</v>
      </c>
      <c r="M111" s="696" t="e">
        <f>'Раздел 1'!#REF!</f>
        <v>#REF!</v>
      </c>
      <c r="N111" s="697" t="e">
        <f>'Раздел 1'!#REF!</f>
        <v>#REF!</v>
      </c>
      <c r="O111" s="698"/>
      <c r="P111" s="699" t="e">
        <f t="shared" si="5"/>
        <v>#REF!</v>
      </c>
      <c r="Q111" s="700" t="e">
        <f>'Раздел 1'!#REF!</f>
        <v>#REF!</v>
      </c>
      <c r="R111" s="701"/>
      <c r="S111" s="702" t="e">
        <f t="shared" si="6"/>
        <v>#REF!</v>
      </c>
      <c r="T111" s="703" t="e">
        <f>'Раздел 1'!#REF!</f>
        <v>#REF!</v>
      </c>
      <c r="U111" s="704"/>
      <c r="V111" s="705" t="e">
        <f t="shared" si="7"/>
        <v>#REF!</v>
      </c>
      <c r="W111" s="154"/>
      <c r="X111" s="706"/>
      <c r="Y111" s="707"/>
    </row>
    <row r="112" spans="1:25" s="708" customFormat="1" ht="24.75" customHeight="1" x14ac:dyDescent="0.3">
      <c r="A112" s="693" t="e">
        <f>'Раздел 1'!#REF!</f>
        <v>#REF!</v>
      </c>
      <c r="B112" s="694" t="e">
        <f>'Раздел 1'!#REF!</f>
        <v>#REF!</v>
      </c>
      <c r="C112" s="694" t="e">
        <f>'Раздел 1'!#REF!</f>
        <v>#REF!</v>
      </c>
      <c r="D112" s="694" t="e">
        <f>'Раздел 1'!#REF!</f>
        <v>#REF!</v>
      </c>
      <c r="E112" s="694" t="e">
        <f>'Раздел 1'!#REF!</f>
        <v>#REF!</v>
      </c>
      <c r="F112" s="694" t="e">
        <f>'Раздел 1'!#REF!</f>
        <v>#REF!</v>
      </c>
      <c r="G112" s="694" t="e">
        <f>'Раздел 1'!#REF!</f>
        <v>#REF!</v>
      </c>
      <c r="H112" s="695" t="e">
        <f>'Раздел 1'!#REF!</f>
        <v>#REF!</v>
      </c>
      <c r="I112" s="696" t="e">
        <f>'Раздел 1'!#REF!</f>
        <v>#REF!</v>
      </c>
      <c r="J112" s="696" t="e">
        <f>'Раздел 1'!#REF!</f>
        <v>#REF!</v>
      </c>
      <c r="K112" s="696" t="e">
        <f>'Раздел 1'!#REF!</f>
        <v>#REF!</v>
      </c>
      <c r="L112" s="696" t="e">
        <f>'Раздел 1'!#REF!</f>
        <v>#REF!</v>
      </c>
      <c r="M112" s="696" t="e">
        <f>'Раздел 1'!#REF!</f>
        <v>#REF!</v>
      </c>
      <c r="N112" s="697" t="e">
        <f>'Раздел 1'!#REF!</f>
        <v>#REF!</v>
      </c>
      <c r="O112" s="698"/>
      <c r="P112" s="699" t="e">
        <f t="shared" si="5"/>
        <v>#REF!</v>
      </c>
      <c r="Q112" s="700" t="e">
        <f>'Раздел 1'!#REF!</f>
        <v>#REF!</v>
      </c>
      <c r="R112" s="701"/>
      <c r="S112" s="702" t="e">
        <f t="shared" si="6"/>
        <v>#REF!</v>
      </c>
      <c r="T112" s="703" t="e">
        <f>'Раздел 1'!#REF!</f>
        <v>#REF!</v>
      </c>
      <c r="U112" s="704"/>
      <c r="V112" s="705" t="e">
        <f t="shared" si="7"/>
        <v>#REF!</v>
      </c>
      <c r="W112" s="154"/>
      <c r="X112" s="706"/>
      <c r="Y112" s="707"/>
    </row>
    <row r="113" spans="1:25" s="708" customFormat="1" ht="24.75" customHeight="1" x14ac:dyDescent="0.3">
      <c r="A113" s="693" t="str">
        <f>'Раздел 1'!C149</f>
        <v>925 0 00 00 000 00 0000 150</v>
      </c>
      <c r="B113" s="694">
        <f>'Раздел 1'!D149</f>
        <v>0</v>
      </c>
      <c r="C113" s="694">
        <f>'Раздел 1'!E149</f>
        <v>0</v>
      </c>
      <c r="D113" s="694">
        <f>'Раздел 1'!F149</f>
        <v>0</v>
      </c>
      <c r="E113" s="694">
        <f>'Раздел 1'!G149</f>
        <v>0</v>
      </c>
      <c r="F113" s="694">
        <f>'Раздел 1'!H149</f>
        <v>0</v>
      </c>
      <c r="G113" s="694">
        <f>'Раздел 1'!I149</f>
        <v>0</v>
      </c>
      <c r="H113" s="695">
        <f>'Раздел 1'!J149</f>
        <v>0</v>
      </c>
      <c r="I113" s="696" t="str">
        <f>'Раздел 1'!K149</f>
        <v>х</v>
      </c>
      <c r="J113" s="696" t="str">
        <f>'Раздел 1'!L149</f>
        <v>000</v>
      </c>
      <c r="K113" s="696" t="str">
        <f>'Раздел 1'!M149</f>
        <v>00.00.00</v>
      </c>
      <c r="L113" s="696" t="str">
        <f>'Раздел 1'!N149</f>
        <v>500.05.0002</v>
      </c>
      <c r="M113" s="696" t="str">
        <f>'Раздел 1'!O149</f>
        <v>60.03.00</v>
      </c>
      <c r="N113" s="697">
        <f>'Раздел 1'!P149</f>
        <v>217471.66</v>
      </c>
      <c r="O113" s="698"/>
      <c r="P113" s="699">
        <f t="shared" si="5"/>
        <v>217471.66</v>
      </c>
      <c r="Q113" s="700">
        <f>'Раздел 1'!Q149</f>
        <v>358482.6</v>
      </c>
      <c r="R113" s="701"/>
      <c r="S113" s="702">
        <f t="shared" si="6"/>
        <v>358482.6</v>
      </c>
      <c r="T113" s="703">
        <f>'Раздел 1'!R149</f>
        <v>358482.6</v>
      </c>
      <c r="U113" s="704"/>
      <c r="V113" s="705">
        <f t="shared" si="7"/>
        <v>358482.6</v>
      </c>
      <c r="W113" s="154"/>
      <c r="X113" s="706"/>
      <c r="Y113" s="707"/>
    </row>
    <row r="114" spans="1:25" s="708" customFormat="1" ht="24.75" customHeight="1" x14ac:dyDescent="0.3">
      <c r="A114" s="693" t="e">
        <f>'Раздел 1'!#REF!</f>
        <v>#REF!</v>
      </c>
      <c r="B114" s="694" t="e">
        <f>'Раздел 1'!#REF!</f>
        <v>#REF!</v>
      </c>
      <c r="C114" s="694" t="e">
        <f>'Раздел 1'!#REF!</f>
        <v>#REF!</v>
      </c>
      <c r="D114" s="694" t="e">
        <f>'Раздел 1'!#REF!</f>
        <v>#REF!</v>
      </c>
      <c r="E114" s="694" t="e">
        <f>'Раздел 1'!#REF!</f>
        <v>#REF!</v>
      </c>
      <c r="F114" s="694" t="e">
        <f>'Раздел 1'!#REF!</f>
        <v>#REF!</v>
      </c>
      <c r="G114" s="694" t="e">
        <f>'Раздел 1'!#REF!</f>
        <v>#REF!</v>
      </c>
      <c r="H114" s="695" t="e">
        <f>'Раздел 1'!#REF!</f>
        <v>#REF!</v>
      </c>
      <c r="I114" s="696" t="e">
        <f>'Раздел 1'!#REF!</f>
        <v>#REF!</v>
      </c>
      <c r="J114" s="696" t="e">
        <f>'Раздел 1'!#REF!</f>
        <v>#REF!</v>
      </c>
      <c r="K114" s="696" t="e">
        <f>'Раздел 1'!#REF!</f>
        <v>#REF!</v>
      </c>
      <c r="L114" s="696" t="e">
        <f>'Раздел 1'!#REF!</f>
        <v>#REF!</v>
      </c>
      <c r="M114" s="696" t="e">
        <f>'Раздел 1'!#REF!</f>
        <v>#REF!</v>
      </c>
      <c r="N114" s="697" t="e">
        <f>'Раздел 1'!#REF!</f>
        <v>#REF!</v>
      </c>
      <c r="O114" s="698"/>
      <c r="P114" s="699" t="e">
        <f t="shared" si="5"/>
        <v>#REF!</v>
      </c>
      <c r="Q114" s="700" t="e">
        <f>'Раздел 1'!#REF!</f>
        <v>#REF!</v>
      </c>
      <c r="R114" s="701"/>
      <c r="S114" s="702" t="e">
        <f t="shared" si="6"/>
        <v>#REF!</v>
      </c>
      <c r="T114" s="703" t="e">
        <f>'Раздел 1'!#REF!</f>
        <v>#REF!</v>
      </c>
      <c r="U114" s="704"/>
      <c r="V114" s="705" t="e">
        <f t="shared" si="7"/>
        <v>#REF!</v>
      </c>
      <c r="W114" s="154"/>
      <c r="X114" s="706"/>
      <c r="Y114" s="707"/>
    </row>
    <row r="115" spans="1:25" s="708" customFormat="1" ht="24.75" customHeight="1" x14ac:dyDescent="0.3">
      <c r="A115" s="693" t="e">
        <f>'Раздел 1'!#REF!</f>
        <v>#REF!</v>
      </c>
      <c r="B115" s="694" t="e">
        <f>'Раздел 1'!#REF!</f>
        <v>#REF!</v>
      </c>
      <c r="C115" s="694" t="e">
        <f>'Раздел 1'!#REF!</f>
        <v>#REF!</v>
      </c>
      <c r="D115" s="694" t="e">
        <f>'Раздел 1'!#REF!</f>
        <v>#REF!</v>
      </c>
      <c r="E115" s="694" t="e">
        <f>'Раздел 1'!#REF!</f>
        <v>#REF!</v>
      </c>
      <c r="F115" s="694" t="e">
        <f>'Раздел 1'!#REF!</f>
        <v>#REF!</v>
      </c>
      <c r="G115" s="694" t="e">
        <f>'Раздел 1'!#REF!</f>
        <v>#REF!</v>
      </c>
      <c r="H115" s="695" t="e">
        <f>'Раздел 1'!#REF!</f>
        <v>#REF!</v>
      </c>
      <c r="I115" s="696" t="e">
        <f>'Раздел 1'!#REF!</f>
        <v>#REF!</v>
      </c>
      <c r="J115" s="696" t="e">
        <f>'Раздел 1'!#REF!</f>
        <v>#REF!</v>
      </c>
      <c r="K115" s="696" t="e">
        <f>'Раздел 1'!#REF!</f>
        <v>#REF!</v>
      </c>
      <c r="L115" s="696" t="e">
        <f>'Раздел 1'!#REF!</f>
        <v>#REF!</v>
      </c>
      <c r="M115" s="696" t="e">
        <f>'Раздел 1'!#REF!</f>
        <v>#REF!</v>
      </c>
      <c r="N115" s="697" t="e">
        <f>'Раздел 1'!#REF!</f>
        <v>#REF!</v>
      </c>
      <c r="O115" s="698"/>
      <c r="P115" s="699" t="e">
        <f t="shared" si="5"/>
        <v>#REF!</v>
      </c>
      <c r="Q115" s="700" t="e">
        <f>'Раздел 1'!#REF!</f>
        <v>#REF!</v>
      </c>
      <c r="R115" s="701"/>
      <c r="S115" s="702" t="e">
        <f t="shared" si="6"/>
        <v>#REF!</v>
      </c>
      <c r="T115" s="703" t="e">
        <f>'Раздел 1'!#REF!</f>
        <v>#REF!</v>
      </c>
      <c r="U115" s="704"/>
      <c r="V115" s="705" t="e">
        <f t="shared" si="7"/>
        <v>#REF!</v>
      </c>
      <c r="W115" s="154"/>
      <c r="X115" s="706"/>
      <c r="Y115" s="707"/>
    </row>
    <row r="116" spans="1:25" s="708" customFormat="1" ht="24.75" customHeight="1" x14ac:dyDescent="0.3">
      <c r="A116" s="693" t="str">
        <f>'Раздел 1'!C151</f>
        <v>925 0 00 00 000 00 0000 000</v>
      </c>
      <c r="B116" s="694">
        <f>'Раздел 1'!D151</f>
        <v>0</v>
      </c>
      <c r="C116" s="694">
        <f>'Раздел 1'!E151</f>
        <v>0</v>
      </c>
      <c r="D116" s="694">
        <f>'Раздел 1'!F151</f>
        <v>0</v>
      </c>
      <c r="E116" s="694">
        <f>'Раздел 1'!G151</f>
        <v>0</v>
      </c>
      <c r="F116" s="694">
        <f>'Раздел 1'!H151</f>
        <v>0</v>
      </c>
      <c r="G116" s="694">
        <f>'Раздел 1'!I151</f>
        <v>0</v>
      </c>
      <c r="H116" s="695">
        <f>'Раздел 1'!J151</f>
        <v>0</v>
      </c>
      <c r="I116" s="696" t="str">
        <f>'Раздел 1'!K151</f>
        <v>х</v>
      </c>
      <c r="J116" s="696" t="str">
        <f>'Раздел 1'!L151</f>
        <v>000</v>
      </c>
      <c r="K116" s="696" t="str">
        <f>'Раздел 1'!M151</f>
        <v>00.00.00</v>
      </c>
      <c r="L116" s="696" t="str">
        <f>'Раздел 1'!N151</f>
        <v>х</v>
      </c>
      <c r="M116" s="696" t="str">
        <f>'Раздел 1'!O151</f>
        <v>х</v>
      </c>
      <c r="N116" s="697">
        <f>'Раздел 1'!P151</f>
        <v>0</v>
      </c>
      <c r="O116" s="698"/>
      <c r="P116" s="699">
        <f t="shared" si="5"/>
        <v>0</v>
      </c>
      <c r="Q116" s="700">
        <f>'Раздел 1'!Q151</f>
        <v>0</v>
      </c>
      <c r="R116" s="701"/>
      <c r="S116" s="702">
        <f t="shared" si="6"/>
        <v>0</v>
      </c>
      <c r="T116" s="703">
        <f>'Раздел 1'!R151</f>
        <v>0</v>
      </c>
      <c r="U116" s="704"/>
      <c r="V116" s="705">
        <f t="shared" si="7"/>
        <v>0</v>
      </c>
      <c r="W116" s="154"/>
      <c r="X116" s="706"/>
      <c r="Y116" s="707"/>
    </row>
    <row r="117" spans="1:25" s="708" customFormat="1" ht="24.75" customHeight="1" x14ac:dyDescent="0.3">
      <c r="A117" s="693" t="str">
        <f>'Раздел 1'!C152</f>
        <v>925 0 00 00 000 00 0000 410</v>
      </c>
      <c r="B117" s="694">
        <f>'Раздел 1'!D152</f>
        <v>0</v>
      </c>
      <c r="C117" s="694">
        <f>'Раздел 1'!E152</f>
        <v>0</v>
      </c>
      <c r="D117" s="694">
        <f>'Раздел 1'!F152</f>
        <v>0</v>
      </c>
      <c r="E117" s="694">
        <f>'Раздел 1'!G152</f>
        <v>0</v>
      </c>
      <c r="F117" s="694">
        <f>'Раздел 1'!H152</f>
        <v>0</v>
      </c>
      <c r="G117" s="694">
        <f>'Раздел 1'!I152</f>
        <v>0</v>
      </c>
      <c r="H117" s="695">
        <f>'Раздел 1'!J152</f>
        <v>0</v>
      </c>
      <c r="I117" s="696" t="str">
        <f>'Раздел 1'!K152</f>
        <v>х</v>
      </c>
      <c r="J117" s="696" t="str">
        <f>'Раздел 1'!L152</f>
        <v>000</v>
      </c>
      <c r="K117" s="696" t="str">
        <f>'Раздел 1'!M152</f>
        <v>00.00.00</v>
      </c>
      <c r="L117" s="696" t="str">
        <f>'Раздел 1'!N152</f>
        <v>х</v>
      </c>
      <c r="M117" s="696" t="str">
        <f>'Раздел 1'!O152</f>
        <v>20.00.02</v>
      </c>
      <c r="N117" s="697">
        <f>'Раздел 1'!P152</f>
        <v>0</v>
      </c>
      <c r="O117" s="698"/>
      <c r="P117" s="699">
        <f t="shared" si="5"/>
        <v>0</v>
      </c>
      <c r="Q117" s="700">
        <f>'Раздел 1'!Q152</f>
        <v>0</v>
      </c>
      <c r="R117" s="701"/>
      <c r="S117" s="702">
        <f t="shared" si="6"/>
        <v>0</v>
      </c>
      <c r="T117" s="703">
        <f>'Раздел 1'!R152</f>
        <v>0</v>
      </c>
      <c r="U117" s="704"/>
      <c r="V117" s="705">
        <f t="shared" si="7"/>
        <v>0</v>
      </c>
      <c r="W117" s="154"/>
      <c r="X117" s="706"/>
      <c r="Y117" s="707"/>
    </row>
    <row r="118" spans="1:25" s="708" customFormat="1" ht="24.75" customHeight="1" x14ac:dyDescent="0.3">
      <c r="A118" s="693" t="str">
        <f>'Раздел 1'!C153</f>
        <v>925 0 00 00 000 00 0000 440</v>
      </c>
      <c r="B118" s="694">
        <f>'Раздел 1'!D153</f>
        <v>0</v>
      </c>
      <c r="C118" s="694">
        <f>'Раздел 1'!E153</f>
        <v>0</v>
      </c>
      <c r="D118" s="694">
        <f>'Раздел 1'!F153</f>
        <v>0</v>
      </c>
      <c r="E118" s="694">
        <f>'Раздел 1'!G153</f>
        <v>0</v>
      </c>
      <c r="F118" s="694">
        <f>'Раздел 1'!H153</f>
        <v>0</v>
      </c>
      <c r="G118" s="694">
        <f>'Раздел 1'!I153</f>
        <v>0</v>
      </c>
      <c r="H118" s="695">
        <f>'Раздел 1'!J153</f>
        <v>0</v>
      </c>
      <c r="I118" s="696" t="str">
        <f>'Раздел 1'!K153</f>
        <v>х</v>
      </c>
      <c r="J118" s="696" t="str">
        <f>'Раздел 1'!L153</f>
        <v>000</v>
      </c>
      <c r="K118" s="696" t="str">
        <f>'Раздел 1'!M153</f>
        <v>00.00.00</v>
      </c>
      <c r="L118" s="696" t="str">
        <f>'Раздел 1'!N153</f>
        <v>х</v>
      </c>
      <c r="M118" s="696" t="str">
        <f>'Раздел 1'!O153</f>
        <v>20.00.02</v>
      </c>
      <c r="N118" s="697">
        <f>'Раздел 1'!P153</f>
        <v>0</v>
      </c>
      <c r="O118" s="698"/>
      <c r="P118" s="699">
        <f t="shared" si="5"/>
        <v>0</v>
      </c>
      <c r="Q118" s="700">
        <f>'Раздел 1'!Q153</f>
        <v>0</v>
      </c>
      <c r="R118" s="701"/>
      <c r="S118" s="702">
        <f t="shared" si="6"/>
        <v>0</v>
      </c>
      <c r="T118" s="703">
        <f>'Раздел 1'!R153</f>
        <v>0</v>
      </c>
      <c r="U118" s="704"/>
      <c r="V118" s="705">
        <f t="shared" si="7"/>
        <v>0</v>
      </c>
      <c r="W118" s="154"/>
      <c r="X118" s="706"/>
      <c r="Y118" s="707"/>
    </row>
    <row r="119" spans="1:25" s="708" customFormat="1" ht="24.75" customHeight="1" x14ac:dyDescent="0.3">
      <c r="A119" s="693" t="str">
        <f>'Раздел 1'!C154</f>
        <v>925 0 00 00 000 00 0000 000</v>
      </c>
      <c r="B119" s="694">
        <f>'Раздел 1'!D154</f>
        <v>0</v>
      </c>
      <c r="C119" s="694">
        <f>'Раздел 1'!E154</f>
        <v>0</v>
      </c>
      <c r="D119" s="694">
        <f>'Раздел 1'!F154</f>
        <v>0</v>
      </c>
      <c r="E119" s="694">
        <f>'Раздел 1'!G154</f>
        <v>0</v>
      </c>
      <c r="F119" s="694">
        <f>'Раздел 1'!H154</f>
        <v>0</v>
      </c>
      <c r="G119" s="694">
        <f>'Раздел 1'!I154</f>
        <v>0</v>
      </c>
      <c r="H119" s="695">
        <f>'Раздел 1'!J154</f>
        <v>0</v>
      </c>
      <c r="I119" s="696" t="str">
        <f>'Раздел 1'!K154</f>
        <v>х</v>
      </c>
      <c r="J119" s="696" t="str">
        <f>'Раздел 1'!L154</f>
        <v>000</v>
      </c>
      <c r="K119" s="696" t="str">
        <f>'Раздел 1'!M154</f>
        <v>00.00.00</v>
      </c>
      <c r="L119" s="696" t="str">
        <f>'Раздел 1'!N154</f>
        <v>х</v>
      </c>
      <c r="M119" s="696" t="str">
        <f>'Раздел 1'!O154</f>
        <v>х</v>
      </c>
      <c r="N119" s="697">
        <f>'Раздел 1'!P154</f>
        <v>0</v>
      </c>
      <c r="O119" s="698"/>
      <c r="P119" s="699">
        <f t="shared" si="5"/>
        <v>0</v>
      </c>
      <c r="Q119" s="700">
        <f>'Раздел 1'!Q154</f>
        <v>0</v>
      </c>
      <c r="R119" s="701"/>
      <c r="S119" s="702">
        <f t="shared" si="6"/>
        <v>0</v>
      </c>
      <c r="T119" s="703">
        <f>'Раздел 1'!R154</f>
        <v>0</v>
      </c>
      <c r="U119" s="704"/>
      <c r="V119" s="705">
        <f t="shared" si="7"/>
        <v>0</v>
      </c>
      <c r="W119" s="154"/>
      <c r="X119" s="706"/>
      <c r="Y119" s="707"/>
    </row>
    <row r="120" spans="1:25" s="708" customFormat="1" ht="24.75" customHeight="1" x14ac:dyDescent="0.3">
      <c r="A120" s="693" t="str">
        <f>'Раздел 1'!C155</f>
        <v>925 0 00 00 000 00 0000 510</v>
      </c>
      <c r="B120" s="694">
        <f>'Раздел 1'!D155</f>
        <v>0</v>
      </c>
      <c r="C120" s="694">
        <f>'Раздел 1'!E155</f>
        <v>0</v>
      </c>
      <c r="D120" s="694">
        <f>'Раздел 1'!F155</f>
        <v>0</v>
      </c>
      <c r="E120" s="694">
        <f>'Раздел 1'!G155</f>
        <v>0</v>
      </c>
      <c r="F120" s="694">
        <f>'Раздел 1'!H155</f>
        <v>0</v>
      </c>
      <c r="G120" s="694">
        <f>'Раздел 1'!I155</f>
        <v>0</v>
      </c>
      <c r="H120" s="695">
        <f>'Раздел 1'!J155</f>
        <v>0</v>
      </c>
      <c r="I120" s="696" t="str">
        <f>'Раздел 1'!K155</f>
        <v>х</v>
      </c>
      <c r="J120" s="696" t="str">
        <f>'Раздел 1'!L155</f>
        <v>000</v>
      </c>
      <c r="K120" s="696" t="str">
        <f>'Раздел 1'!M155</f>
        <v>00.00.00</v>
      </c>
      <c r="L120" s="696" t="str">
        <f>'Раздел 1'!N155</f>
        <v>х</v>
      </c>
      <c r="M120" s="696" t="str">
        <f>'Раздел 1'!O155</f>
        <v>20.00.02</v>
      </c>
      <c r="N120" s="697">
        <f>'Раздел 1'!P155</f>
        <v>0</v>
      </c>
      <c r="O120" s="698"/>
      <c r="P120" s="699">
        <f t="shared" si="5"/>
        <v>0</v>
      </c>
      <c r="Q120" s="700">
        <f>'Раздел 1'!Q155</f>
        <v>0</v>
      </c>
      <c r="R120" s="701"/>
      <c r="S120" s="702">
        <f t="shared" si="6"/>
        <v>0</v>
      </c>
      <c r="T120" s="703">
        <f>'Раздел 1'!R155</f>
        <v>0</v>
      </c>
      <c r="U120" s="704"/>
      <c r="V120" s="705">
        <f t="shared" si="7"/>
        <v>0</v>
      </c>
      <c r="W120" s="154"/>
      <c r="X120" s="706"/>
      <c r="Y120" s="707"/>
    </row>
    <row r="121" spans="1:25" s="708" customFormat="1" ht="24.75" customHeight="1" x14ac:dyDescent="0.3">
      <c r="A121" s="693" t="str">
        <f>'Раздел 1'!C156</f>
        <v>925 0 00 00 000 00 0000 510</v>
      </c>
      <c r="B121" s="694">
        <f>'Раздел 1'!D156</f>
        <v>0</v>
      </c>
      <c r="C121" s="694">
        <f>'Раздел 1'!E156</f>
        <v>0</v>
      </c>
      <c r="D121" s="694">
        <f>'Раздел 1'!F156</f>
        <v>0</v>
      </c>
      <c r="E121" s="694">
        <f>'Раздел 1'!G156</f>
        <v>0</v>
      </c>
      <c r="F121" s="694">
        <f>'Раздел 1'!H156</f>
        <v>0</v>
      </c>
      <c r="G121" s="694">
        <f>'Раздел 1'!I156</f>
        <v>0</v>
      </c>
      <c r="H121" s="695">
        <f>'Раздел 1'!J156</f>
        <v>0</v>
      </c>
      <c r="I121" s="696" t="str">
        <f>'Раздел 1'!K156</f>
        <v>х</v>
      </c>
      <c r="J121" s="696" t="str">
        <f>'Раздел 1'!L156</f>
        <v>001</v>
      </c>
      <c r="K121" s="696" t="str">
        <f>'Раздел 1'!M156</f>
        <v>00.00.00</v>
      </c>
      <c r="L121" s="696" t="str">
        <f>'Раздел 1'!N156</f>
        <v>х</v>
      </c>
      <c r="M121" s="696" t="str">
        <f>'Раздел 1'!O156</f>
        <v>50.01.00</v>
      </c>
      <c r="N121" s="697">
        <f>'Раздел 1'!P156</f>
        <v>0</v>
      </c>
      <c r="O121" s="698"/>
      <c r="P121" s="699">
        <f t="shared" si="5"/>
        <v>0</v>
      </c>
      <c r="Q121" s="700">
        <f>'Раздел 1'!Q156</f>
        <v>0</v>
      </c>
      <c r="R121" s="701"/>
      <c r="S121" s="702">
        <f t="shared" si="6"/>
        <v>0</v>
      </c>
      <c r="T121" s="703">
        <f>'Раздел 1'!R156</f>
        <v>0</v>
      </c>
      <c r="U121" s="704"/>
      <c r="V121" s="705">
        <f t="shared" si="7"/>
        <v>0</v>
      </c>
      <c r="W121" s="154"/>
      <c r="X121" s="706"/>
      <c r="Y121" s="707"/>
    </row>
    <row r="122" spans="1:25" s="708" customFormat="1" ht="24.75" customHeight="1" x14ac:dyDescent="0.3">
      <c r="A122" s="693" t="str">
        <f>'Раздел 1'!C157</f>
        <v>925 0 00 00 000 00 0000 510</v>
      </c>
      <c r="B122" s="694">
        <f>'Раздел 1'!D157</f>
        <v>0</v>
      </c>
      <c r="C122" s="694">
        <f>'Раздел 1'!E157</f>
        <v>0</v>
      </c>
      <c r="D122" s="694">
        <f>'Раздел 1'!F157</f>
        <v>0</v>
      </c>
      <c r="E122" s="694">
        <f>'Раздел 1'!G157</f>
        <v>0</v>
      </c>
      <c r="F122" s="694">
        <f>'Раздел 1'!H157</f>
        <v>0</v>
      </c>
      <c r="G122" s="694">
        <f>'Раздел 1'!I157</f>
        <v>0</v>
      </c>
      <c r="H122" s="695">
        <f>'Раздел 1'!J157</f>
        <v>0</v>
      </c>
      <c r="I122" s="696" t="str">
        <f>'Раздел 1'!K157</f>
        <v>х</v>
      </c>
      <c r="J122" s="696" t="str">
        <f>'Раздел 1'!L157</f>
        <v>001</v>
      </c>
      <c r="K122" s="696" t="str">
        <f>'Раздел 1'!M157</f>
        <v>00.00.00</v>
      </c>
      <c r="L122" s="696" t="str">
        <f>'Раздел 1'!N157</f>
        <v>х</v>
      </c>
      <c r="M122" s="696" t="str">
        <f>'Раздел 1'!O157</f>
        <v>50.03.00</v>
      </c>
      <c r="N122" s="697">
        <f>'Раздел 1'!P157</f>
        <v>0</v>
      </c>
      <c r="O122" s="698"/>
      <c r="P122" s="699">
        <f t="shared" si="5"/>
        <v>0</v>
      </c>
      <c r="Q122" s="700">
        <f>'Раздел 1'!Q157</f>
        <v>0</v>
      </c>
      <c r="R122" s="701"/>
      <c r="S122" s="702">
        <f t="shared" si="6"/>
        <v>0</v>
      </c>
      <c r="T122" s="703">
        <f>'Раздел 1'!R157</f>
        <v>0</v>
      </c>
      <c r="U122" s="704"/>
      <c r="V122" s="705">
        <f t="shared" si="7"/>
        <v>0</v>
      </c>
      <c r="W122" s="154"/>
      <c r="X122" s="706"/>
      <c r="Y122" s="707"/>
    </row>
    <row r="123" spans="1:25" s="708" customFormat="1" ht="24.75" customHeight="1" x14ac:dyDescent="0.3">
      <c r="A123" s="693" t="str">
        <f>'Раздел 1'!C158</f>
        <v>х</v>
      </c>
      <c r="B123" s="694">
        <f>'Раздел 1'!D158</f>
        <v>0</v>
      </c>
      <c r="C123" s="694">
        <f>'Раздел 1'!E158</f>
        <v>0</v>
      </c>
      <c r="D123" s="694">
        <f>'Раздел 1'!F158</f>
        <v>0</v>
      </c>
      <c r="E123" s="694">
        <f>'Раздел 1'!G158</f>
        <v>0</v>
      </c>
      <c r="F123" s="694">
        <f>'Раздел 1'!H158</f>
        <v>0</v>
      </c>
      <c r="G123" s="694">
        <f>'Раздел 1'!I158</f>
        <v>0</v>
      </c>
      <c r="H123" s="695">
        <f>'Раздел 1'!J158</f>
        <v>0</v>
      </c>
      <c r="I123" s="696" t="str">
        <f>'Раздел 1'!K158</f>
        <v>х</v>
      </c>
      <c r="J123" s="696">
        <f>'Раздел 1'!L158</f>
        <v>0</v>
      </c>
      <c r="K123" s="696">
        <f>'Раздел 1'!M158</f>
        <v>0</v>
      </c>
      <c r="L123" s="696">
        <f>'Раздел 1'!N158</f>
        <v>0</v>
      </c>
      <c r="M123" s="696">
        <f>'Раздел 1'!O158</f>
        <v>0</v>
      </c>
      <c r="N123" s="697">
        <f>'Раздел 1'!P158</f>
        <v>28301143.020000003</v>
      </c>
      <c r="O123" s="698"/>
      <c r="P123" s="699">
        <f t="shared" si="5"/>
        <v>28301143.020000003</v>
      </c>
      <c r="Q123" s="700">
        <f>'Раздел 1'!Q158</f>
        <v>27058904.340000004</v>
      </c>
      <c r="R123" s="701"/>
      <c r="S123" s="702">
        <f t="shared" si="6"/>
        <v>27058904.340000004</v>
      </c>
      <c r="T123" s="703">
        <f>'Раздел 1'!R158</f>
        <v>27421991.780000001</v>
      </c>
      <c r="U123" s="704"/>
      <c r="V123" s="705">
        <f t="shared" si="7"/>
        <v>27421991.780000001</v>
      </c>
      <c r="W123" s="154"/>
      <c r="X123" s="706"/>
      <c r="Y123" s="707"/>
    </row>
    <row r="124" spans="1:25" s="708" customFormat="1" ht="24.75" customHeight="1" x14ac:dyDescent="0.3">
      <c r="A124" s="693" t="str">
        <f>'Раздел 1'!C159</f>
        <v>х</v>
      </c>
      <c r="B124" s="694">
        <f>'Раздел 1'!D159</f>
        <v>0</v>
      </c>
      <c r="C124" s="694">
        <f>'Раздел 1'!E159</f>
        <v>0</v>
      </c>
      <c r="D124" s="694">
        <f>'Раздел 1'!F159</f>
        <v>0</v>
      </c>
      <c r="E124" s="694">
        <f>'Раздел 1'!G159</f>
        <v>0</v>
      </c>
      <c r="F124" s="694">
        <f>'Раздел 1'!H159</f>
        <v>0</v>
      </c>
      <c r="G124" s="694">
        <f>'Раздел 1'!I159</f>
        <v>0</v>
      </c>
      <c r="H124" s="695">
        <f>'Раздел 1'!J159</f>
        <v>0</v>
      </c>
      <c r="I124" s="696" t="str">
        <f>'Раздел 1'!K159</f>
        <v>х</v>
      </c>
      <c r="J124" s="696">
        <f>'Раздел 1'!L159</f>
        <v>0</v>
      </c>
      <c r="K124" s="696">
        <f>'Раздел 1'!M159</f>
        <v>0</v>
      </c>
      <c r="L124" s="696">
        <f>'Раздел 1'!N159</f>
        <v>0</v>
      </c>
      <c r="M124" s="696">
        <f>'Раздел 1'!O159</f>
        <v>0</v>
      </c>
      <c r="N124" s="697">
        <f>'Раздел 1'!P159</f>
        <v>18486762.920000002</v>
      </c>
      <c r="O124" s="698"/>
      <c r="P124" s="699">
        <f t="shared" si="5"/>
        <v>18486762.920000002</v>
      </c>
      <c r="Q124" s="700">
        <f>'Раздел 1'!Q159</f>
        <v>18516162.920000002</v>
      </c>
      <c r="R124" s="701"/>
      <c r="S124" s="702">
        <f t="shared" si="6"/>
        <v>18516162.920000002</v>
      </c>
      <c r="T124" s="703">
        <f>'Раздел 1'!R159</f>
        <v>18606102.920000002</v>
      </c>
      <c r="U124" s="704"/>
      <c r="V124" s="705">
        <f t="shared" si="7"/>
        <v>18606102.920000002</v>
      </c>
      <c r="W124" s="154"/>
      <c r="X124" s="706"/>
      <c r="Y124" s="707"/>
    </row>
    <row r="125" spans="1:25" s="708" customFormat="1" ht="24.75" customHeight="1" x14ac:dyDescent="0.3">
      <c r="A125" s="693" t="str">
        <f>'Раздел 1'!C160</f>
        <v>х</v>
      </c>
      <c r="B125" s="694">
        <f>'Раздел 1'!D160</f>
        <v>0</v>
      </c>
      <c r="C125" s="694">
        <f>'Раздел 1'!E160</f>
        <v>0</v>
      </c>
      <c r="D125" s="694">
        <f>'Раздел 1'!F160</f>
        <v>0</v>
      </c>
      <c r="E125" s="694">
        <f>'Раздел 1'!G160</f>
        <v>0</v>
      </c>
      <c r="F125" s="694">
        <f>'Раздел 1'!H160</f>
        <v>0</v>
      </c>
      <c r="G125" s="694">
        <f>'Раздел 1'!I160</f>
        <v>0</v>
      </c>
      <c r="H125" s="695">
        <f>'Раздел 1'!J160</f>
        <v>0</v>
      </c>
      <c r="I125" s="696" t="str">
        <f>'Раздел 1'!K160</f>
        <v>х</v>
      </c>
      <c r="J125" s="696">
        <f>'Раздел 1'!L160</f>
        <v>0</v>
      </c>
      <c r="K125" s="696">
        <f>'Раздел 1'!M160</f>
        <v>0</v>
      </c>
      <c r="L125" s="696">
        <f>'Раздел 1'!N160</f>
        <v>0</v>
      </c>
      <c r="M125" s="696">
        <f>'Раздел 1'!O160</f>
        <v>0</v>
      </c>
      <c r="N125" s="697">
        <f>'Раздел 1'!P160</f>
        <v>13855304.510000002</v>
      </c>
      <c r="O125" s="698"/>
      <c r="P125" s="699">
        <f t="shared" si="5"/>
        <v>13855304.510000002</v>
      </c>
      <c r="Q125" s="700">
        <f>'Раздел 1'!Q160</f>
        <v>13849709.000000002</v>
      </c>
      <c r="R125" s="701"/>
      <c r="S125" s="702">
        <f t="shared" si="6"/>
        <v>13849709.000000002</v>
      </c>
      <c r="T125" s="703">
        <f>'Раздел 1'!R160</f>
        <v>13909724.360000001</v>
      </c>
      <c r="U125" s="704"/>
      <c r="V125" s="705">
        <f t="shared" si="7"/>
        <v>13909724.360000001</v>
      </c>
      <c r="W125" s="154"/>
      <c r="X125" s="706"/>
      <c r="Y125" s="707"/>
    </row>
    <row r="126" spans="1:25" s="708" customFormat="1" ht="24.75" customHeight="1" x14ac:dyDescent="0.3">
      <c r="A126" s="693" t="str">
        <f>'Раздел 1'!C161</f>
        <v>925</v>
      </c>
      <c r="B126" s="694" t="str">
        <f>'Раздел 1'!D161</f>
        <v>07</v>
      </c>
      <c r="C126" s="694" t="str">
        <f>'Раздел 1'!E161</f>
        <v>02</v>
      </c>
      <c r="D126" s="694" t="str">
        <f>'Раздел 1'!F161</f>
        <v>02</v>
      </c>
      <c r="E126" s="694" t="str">
        <f>'Раздел 1'!G161</f>
        <v>1</v>
      </c>
      <c r="F126" s="694" t="str">
        <f>'Раздел 1'!H161</f>
        <v>02</v>
      </c>
      <c r="G126" s="694" t="str">
        <f>'Раздел 1'!I161</f>
        <v>00590</v>
      </c>
      <c r="H126" s="695" t="str">
        <f>'Раздел 1'!J161</f>
        <v>111</v>
      </c>
      <c r="I126" s="696" t="str">
        <f>'Раздел 1'!K161</f>
        <v>211.00.00</v>
      </c>
      <c r="J126" s="696" t="str">
        <f>'Раздел 1'!L161</f>
        <v>000</v>
      </c>
      <c r="K126" s="696" t="str">
        <f>'Раздел 1'!M161</f>
        <v>00.00.00</v>
      </c>
      <c r="L126" s="696" t="str">
        <f>'Раздел 1'!N161</f>
        <v>х</v>
      </c>
      <c r="M126" s="696" t="str">
        <f>'Раздел 1'!O161</f>
        <v>20.00.02</v>
      </c>
      <c r="N126" s="697">
        <f>'Раздел 1'!P161</f>
        <v>0</v>
      </c>
      <c r="O126" s="698"/>
      <c r="P126" s="699">
        <f t="shared" si="5"/>
        <v>0</v>
      </c>
      <c r="Q126" s="700">
        <f>'Раздел 1'!Q161</f>
        <v>0</v>
      </c>
      <c r="R126" s="701"/>
      <c r="S126" s="702">
        <f t="shared" si="6"/>
        <v>0</v>
      </c>
      <c r="T126" s="703">
        <f>'Раздел 1'!R161</f>
        <v>0</v>
      </c>
      <c r="U126" s="704"/>
      <c r="V126" s="705">
        <f t="shared" si="7"/>
        <v>0</v>
      </c>
      <c r="W126" s="154"/>
      <c r="X126" s="706"/>
      <c r="Y126" s="707"/>
    </row>
    <row r="127" spans="1:25" s="708" customFormat="1" ht="24.75" customHeight="1" x14ac:dyDescent="0.3">
      <c r="A127" s="693" t="str">
        <f>'Раздел 1'!C162</f>
        <v>925</v>
      </c>
      <c r="B127" s="694" t="str">
        <f>'Раздел 1'!D162</f>
        <v>07</v>
      </c>
      <c r="C127" s="694" t="str">
        <f>'Раздел 1'!E162</f>
        <v>02</v>
      </c>
      <c r="D127" s="694" t="str">
        <f>'Раздел 1'!F162</f>
        <v>02</v>
      </c>
      <c r="E127" s="694" t="str">
        <f>'Раздел 1'!G162</f>
        <v>1</v>
      </c>
      <c r="F127" s="694" t="str">
        <f>'Раздел 1'!H162</f>
        <v>02</v>
      </c>
      <c r="G127" s="694" t="str">
        <f>'Раздел 1'!I162</f>
        <v>00590</v>
      </c>
      <c r="H127" s="695" t="str">
        <f>'Раздел 1'!J162</f>
        <v>111</v>
      </c>
      <c r="I127" s="696" t="str">
        <f>'Раздел 1'!K162</f>
        <v>211.00.00</v>
      </c>
      <c r="J127" s="696" t="str">
        <f>'Раздел 1'!L162</f>
        <v>001</v>
      </c>
      <c r="K127" s="696" t="str">
        <f>'Раздел 1'!M162</f>
        <v>00.00.00</v>
      </c>
      <c r="L127" s="696" t="str">
        <f>'Раздел 1'!N162</f>
        <v>х</v>
      </c>
      <c r="M127" s="696" t="str">
        <f>'Раздел 1'!O162</f>
        <v>20.00.02</v>
      </c>
      <c r="N127" s="697">
        <f>'Раздел 1'!P162</f>
        <v>0</v>
      </c>
      <c r="O127" s="698"/>
      <c r="P127" s="699">
        <f t="shared" si="5"/>
        <v>0</v>
      </c>
      <c r="Q127" s="700">
        <f>'Раздел 1'!Q162</f>
        <v>0</v>
      </c>
      <c r="R127" s="701"/>
      <c r="S127" s="702">
        <f t="shared" si="6"/>
        <v>0</v>
      </c>
      <c r="T127" s="703">
        <f>'Раздел 1'!R162</f>
        <v>0</v>
      </c>
      <c r="U127" s="704"/>
      <c r="V127" s="705">
        <f t="shared" si="7"/>
        <v>0</v>
      </c>
      <c r="W127" s="154"/>
      <c r="X127" s="706"/>
      <c r="Y127" s="707"/>
    </row>
    <row r="128" spans="1:25" s="708" customFormat="1" ht="24.75" customHeight="1" x14ac:dyDescent="0.3">
      <c r="A128" s="693" t="str">
        <f>'Раздел 1'!C163</f>
        <v>925</v>
      </c>
      <c r="B128" s="694" t="str">
        <f>'Раздел 1'!D163</f>
        <v>07</v>
      </c>
      <c r="C128" s="694" t="str">
        <f>'Раздел 1'!E163</f>
        <v>02</v>
      </c>
      <c r="D128" s="694" t="str">
        <f>'Раздел 1'!F163</f>
        <v>02</v>
      </c>
      <c r="E128" s="694" t="str">
        <f>'Раздел 1'!G163</f>
        <v>1</v>
      </c>
      <c r="F128" s="694" t="str">
        <f>'Раздел 1'!H163</f>
        <v>02</v>
      </c>
      <c r="G128" s="694" t="str">
        <f>'Раздел 1'!I163</f>
        <v>00590</v>
      </c>
      <c r="H128" s="695" t="str">
        <f>'Раздел 1'!J163</f>
        <v>111</v>
      </c>
      <c r="I128" s="696" t="str">
        <f>'Раздел 1'!K163</f>
        <v>211.00.00</v>
      </c>
      <c r="J128" s="696" t="str">
        <f>'Раздел 1'!L163</f>
        <v>000</v>
      </c>
      <c r="K128" s="696" t="str">
        <f>'Раздел 1'!M163</f>
        <v>71.02.00</v>
      </c>
      <c r="L128" s="696" t="str">
        <f>'Раздел 1'!N163</f>
        <v>001.01.0001</v>
      </c>
      <c r="M128" s="696" t="str">
        <f>'Раздел 1'!O163</f>
        <v>50.01.00</v>
      </c>
      <c r="N128" s="697">
        <f>'Раздел 1'!P163</f>
        <v>166680</v>
      </c>
      <c r="O128" s="698"/>
      <c r="P128" s="699">
        <f t="shared" si="5"/>
        <v>166680</v>
      </c>
      <c r="Q128" s="700">
        <f>'Раздел 1'!Q163</f>
        <v>163404</v>
      </c>
      <c r="R128" s="701"/>
      <c r="S128" s="702">
        <f t="shared" si="6"/>
        <v>163404</v>
      </c>
      <c r="T128" s="703">
        <f>'Раздел 1'!R163</f>
        <v>163404</v>
      </c>
      <c r="U128" s="704"/>
      <c r="V128" s="705">
        <f t="shared" si="7"/>
        <v>163404</v>
      </c>
      <c r="W128" s="154"/>
      <c r="X128" s="706"/>
      <c r="Y128" s="707"/>
    </row>
    <row r="129" spans="1:25" s="708" customFormat="1" ht="24.75" customHeight="1" x14ac:dyDescent="0.3">
      <c r="A129" s="693" t="str">
        <f>'Раздел 1'!C164</f>
        <v>925</v>
      </c>
      <c r="B129" s="694" t="str">
        <f>'Раздел 1'!D164</f>
        <v>07</v>
      </c>
      <c r="C129" s="694" t="str">
        <f>'Раздел 1'!E164</f>
        <v>02</v>
      </c>
      <c r="D129" s="694" t="str">
        <f>'Раздел 1'!F164</f>
        <v>02</v>
      </c>
      <c r="E129" s="694" t="str">
        <f>'Раздел 1'!G164</f>
        <v>1</v>
      </c>
      <c r="F129" s="694" t="str">
        <f>'Раздел 1'!H164</f>
        <v>02</v>
      </c>
      <c r="G129" s="694" t="str">
        <f>'Раздел 1'!I164</f>
        <v>00590</v>
      </c>
      <c r="H129" s="695" t="str">
        <f>'Раздел 1'!J164</f>
        <v>111</v>
      </c>
      <c r="I129" s="696" t="str">
        <f>'Раздел 1'!K164</f>
        <v>211.00.00</v>
      </c>
      <c r="J129" s="696" t="str">
        <f>'Раздел 1'!L164</f>
        <v>001</v>
      </c>
      <c r="K129" s="696" t="str">
        <f>'Раздел 1'!M164</f>
        <v>00.00.00</v>
      </c>
      <c r="L129" s="696" t="str">
        <f>'Раздел 1'!N164</f>
        <v>х</v>
      </c>
      <c r="M129" s="696" t="str">
        <f>'Раздел 1'!O164</f>
        <v>50.01.00</v>
      </c>
      <c r="N129" s="697">
        <f>'Раздел 1'!P164</f>
        <v>0</v>
      </c>
      <c r="O129" s="698"/>
      <c r="P129" s="699">
        <f t="shared" si="5"/>
        <v>0</v>
      </c>
      <c r="Q129" s="700">
        <f>'Раздел 1'!Q164</f>
        <v>0</v>
      </c>
      <c r="R129" s="701"/>
      <c r="S129" s="702">
        <f t="shared" si="6"/>
        <v>0</v>
      </c>
      <c r="T129" s="703">
        <f>'Раздел 1'!R164</f>
        <v>0</v>
      </c>
      <c r="U129" s="704"/>
      <c r="V129" s="705">
        <f t="shared" si="7"/>
        <v>0</v>
      </c>
      <c r="W129" s="154"/>
      <c r="X129" s="706"/>
      <c r="Y129" s="707"/>
    </row>
    <row r="130" spans="1:25" s="708" customFormat="1" ht="24.75" customHeight="1" x14ac:dyDescent="0.3">
      <c r="A130" s="693" t="str">
        <f>'Раздел 1'!C165</f>
        <v>925</v>
      </c>
      <c r="B130" s="694" t="str">
        <f>'Раздел 1'!D165</f>
        <v>07</v>
      </c>
      <c r="C130" s="694" t="str">
        <f>'Раздел 1'!E165</f>
        <v>02</v>
      </c>
      <c r="D130" s="694" t="str">
        <f>'Раздел 1'!F165</f>
        <v>02</v>
      </c>
      <c r="E130" s="694" t="str">
        <f>'Раздел 1'!G165</f>
        <v>1</v>
      </c>
      <c r="F130" s="694" t="str">
        <f>'Раздел 1'!H165</f>
        <v>02</v>
      </c>
      <c r="G130" s="694" t="str">
        <f>'Раздел 1'!I165</f>
        <v>60860</v>
      </c>
      <c r="H130" s="695" t="str">
        <f>'Раздел 1'!J165</f>
        <v>111</v>
      </c>
      <c r="I130" s="696" t="str">
        <f>'Раздел 1'!K165</f>
        <v>211.00.00</v>
      </c>
      <c r="J130" s="696" t="str">
        <f>'Раздел 1'!L165</f>
        <v>000</v>
      </c>
      <c r="K130" s="696" t="str">
        <f>'Раздел 1'!M165</f>
        <v>00.00.00</v>
      </c>
      <c r="L130" s="696" t="str">
        <f>'Раздел 1'!N165</f>
        <v>001.07.0002</v>
      </c>
      <c r="M130" s="696" t="str">
        <f>'Раздел 1'!O165</f>
        <v>50.03.00</v>
      </c>
      <c r="N130" s="697">
        <f>'Раздел 1'!P165</f>
        <v>12390400.000000002</v>
      </c>
      <c r="O130" s="698"/>
      <c r="P130" s="699">
        <f t="shared" si="5"/>
        <v>12390400.000000002</v>
      </c>
      <c r="Q130" s="700">
        <f>'Раздел 1'!Q165</f>
        <v>12390400.000000002</v>
      </c>
      <c r="R130" s="701"/>
      <c r="S130" s="702">
        <f t="shared" si="6"/>
        <v>12390400.000000002</v>
      </c>
      <c r="T130" s="703">
        <f>'Раздел 1'!R165</f>
        <v>12390400.000000002</v>
      </c>
      <c r="U130" s="704"/>
      <c r="V130" s="705">
        <f t="shared" si="7"/>
        <v>12390400.000000002</v>
      </c>
      <c r="W130" s="154"/>
      <c r="X130" s="706"/>
      <c r="Y130" s="707"/>
    </row>
    <row r="131" spans="1:25" s="708" customFormat="1" ht="24.75" customHeight="1" x14ac:dyDescent="0.3">
      <c r="A131" s="693" t="str">
        <f>'Раздел 1'!C166</f>
        <v>925</v>
      </c>
      <c r="B131" s="694" t="str">
        <f>'Раздел 1'!D166</f>
        <v>07</v>
      </c>
      <c r="C131" s="694" t="str">
        <f>'Раздел 1'!E166</f>
        <v>02</v>
      </c>
      <c r="D131" s="694" t="str">
        <f>'Раздел 1'!F166</f>
        <v>02</v>
      </c>
      <c r="E131" s="694" t="str">
        <f>'Раздел 1'!G166</f>
        <v>1</v>
      </c>
      <c r="F131" s="694" t="str">
        <f>'Раздел 1'!H166</f>
        <v>02</v>
      </c>
      <c r="G131" s="694" t="str">
        <f>'Раздел 1'!I166</f>
        <v>60860</v>
      </c>
      <c r="H131" s="695" t="str">
        <f>'Раздел 1'!J166</f>
        <v>111</v>
      </c>
      <c r="I131" s="696" t="str">
        <f>'Раздел 1'!K166</f>
        <v>211.00.00</v>
      </c>
      <c r="J131" s="696" t="str">
        <f>'Раздел 1'!L166</f>
        <v>001</v>
      </c>
      <c r="K131" s="696" t="str">
        <f>'Раздел 1'!M166</f>
        <v>00.00.00</v>
      </c>
      <c r="L131" s="696" t="str">
        <f>'Раздел 1'!N166</f>
        <v>х</v>
      </c>
      <c r="M131" s="696" t="str">
        <f>'Раздел 1'!O166</f>
        <v>50.03.00</v>
      </c>
      <c r="N131" s="697">
        <f>'Раздел 1'!P166</f>
        <v>0</v>
      </c>
      <c r="O131" s="698"/>
      <c r="P131" s="699">
        <f t="shared" si="5"/>
        <v>0</v>
      </c>
      <c r="Q131" s="700">
        <f>'Раздел 1'!Q166</f>
        <v>0</v>
      </c>
      <c r="R131" s="701"/>
      <c r="S131" s="702">
        <f t="shared" si="6"/>
        <v>0</v>
      </c>
      <c r="T131" s="703">
        <f>'Раздел 1'!R166</f>
        <v>0</v>
      </c>
      <c r="U131" s="704"/>
      <c r="V131" s="705">
        <f t="shared" si="7"/>
        <v>0</v>
      </c>
      <c r="W131" s="154"/>
      <c r="X131" s="706"/>
      <c r="Y131" s="707"/>
    </row>
    <row r="132" spans="1:25" s="708" customFormat="1" ht="24.75" customHeight="1" x14ac:dyDescent="0.3">
      <c r="A132" s="693" t="str">
        <f>'Раздел 1'!C167</f>
        <v>925</v>
      </c>
      <c r="B132" s="694" t="str">
        <f>'Раздел 1'!D167</f>
        <v>07</v>
      </c>
      <c r="C132" s="694" t="str">
        <f>'Раздел 1'!E167</f>
        <v>03</v>
      </c>
      <c r="D132" s="694" t="str">
        <f>'Раздел 1'!F167</f>
        <v>02</v>
      </c>
      <c r="E132" s="694" t="str">
        <f>'Раздел 1'!G167</f>
        <v>2</v>
      </c>
      <c r="F132" s="694" t="str">
        <f>'Раздел 1'!H167</f>
        <v>01</v>
      </c>
      <c r="G132" s="694" t="str">
        <f>'Раздел 1'!I167</f>
        <v>60860</v>
      </c>
      <c r="H132" s="695" t="str">
        <f>'Раздел 1'!J167</f>
        <v>111</v>
      </c>
      <c r="I132" s="696" t="str">
        <f>'Раздел 1'!K167</f>
        <v>211.00.00</v>
      </c>
      <c r="J132" s="696" t="str">
        <f>'Раздел 1'!L167</f>
        <v>000</v>
      </c>
      <c r="K132" s="696" t="str">
        <f>'Раздел 1'!M167</f>
        <v>00.00.00</v>
      </c>
      <c r="L132" s="696" t="str">
        <f>'Раздел 1'!N167</f>
        <v>001.07.0002</v>
      </c>
      <c r="M132" s="696" t="str">
        <f>'Раздел 1'!O167</f>
        <v>50.03.00</v>
      </c>
      <c r="N132" s="697">
        <f>'Раздел 1'!P167</f>
        <v>163405</v>
      </c>
      <c r="O132" s="698"/>
      <c r="P132" s="699">
        <f t="shared" si="5"/>
        <v>163405</v>
      </c>
      <c r="Q132" s="700">
        <f>'Раздел 1'!Q167</f>
        <v>163405</v>
      </c>
      <c r="R132" s="701"/>
      <c r="S132" s="702">
        <f t="shared" si="6"/>
        <v>163405</v>
      </c>
      <c r="T132" s="703">
        <f>'Раздел 1'!R167</f>
        <v>163405</v>
      </c>
      <c r="U132" s="704"/>
      <c r="V132" s="705">
        <f t="shared" si="7"/>
        <v>163405</v>
      </c>
      <c r="W132" s="154"/>
      <c r="X132" s="706"/>
      <c r="Y132" s="707"/>
    </row>
    <row r="133" spans="1:25" s="708" customFormat="1" ht="24.75" customHeight="1" x14ac:dyDescent="0.3">
      <c r="A133" s="693" t="str">
        <f>'Раздел 1'!C168</f>
        <v>925</v>
      </c>
      <c r="B133" s="694" t="str">
        <f>'Раздел 1'!D168</f>
        <v>07</v>
      </c>
      <c r="C133" s="694" t="str">
        <f>'Раздел 1'!E168</f>
        <v>03</v>
      </c>
      <c r="D133" s="694" t="str">
        <f>'Раздел 1'!F168</f>
        <v>02</v>
      </c>
      <c r="E133" s="694" t="str">
        <f>'Раздел 1'!G168</f>
        <v>2</v>
      </c>
      <c r="F133" s="694" t="str">
        <f>'Раздел 1'!H168</f>
        <v>01</v>
      </c>
      <c r="G133" s="694" t="str">
        <f>'Раздел 1'!I168</f>
        <v>60860</v>
      </c>
      <c r="H133" s="695" t="str">
        <f>'Раздел 1'!J168</f>
        <v>111</v>
      </c>
      <c r="I133" s="696" t="str">
        <f>'Раздел 1'!K168</f>
        <v>211.00.00</v>
      </c>
      <c r="J133" s="696" t="str">
        <f>'Раздел 1'!L168</f>
        <v>001</v>
      </c>
      <c r="K133" s="696" t="str">
        <f>'Раздел 1'!M168</f>
        <v>00.00.00</v>
      </c>
      <c r="L133" s="696" t="str">
        <f>'Раздел 1'!N168</f>
        <v>х</v>
      </c>
      <c r="M133" s="696" t="str">
        <f>'Раздел 1'!O168</f>
        <v>50.03.00</v>
      </c>
      <c r="N133" s="697">
        <f>'Раздел 1'!P168</f>
        <v>0</v>
      </c>
      <c r="O133" s="698"/>
      <c r="P133" s="699">
        <f t="shared" si="5"/>
        <v>0</v>
      </c>
      <c r="Q133" s="700">
        <f>'Раздел 1'!Q168</f>
        <v>0</v>
      </c>
      <c r="R133" s="701"/>
      <c r="S133" s="702">
        <f t="shared" si="6"/>
        <v>0</v>
      </c>
      <c r="T133" s="703">
        <f>'Раздел 1'!R168</f>
        <v>0</v>
      </c>
      <c r="U133" s="704"/>
      <c r="V133" s="705">
        <f t="shared" si="7"/>
        <v>0</v>
      </c>
      <c r="W133" s="154"/>
      <c r="X133" s="706"/>
      <c r="Y133" s="707"/>
    </row>
    <row r="134" spans="1:25" s="708" customFormat="1" ht="24.75" customHeight="1" x14ac:dyDescent="0.3">
      <c r="A134" s="693" t="str">
        <f>'Раздел 1'!C169</f>
        <v>925</v>
      </c>
      <c r="B134" s="694" t="str">
        <f>'Раздел 1'!D169</f>
        <v>07</v>
      </c>
      <c r="C134" s="694" t="str">
        <f>'Раздел 1'!E169</f>
        <v>02</v>
      </c>
      <c r="D134" s="694" t="str">
        <f>'Раздел 1'!F169</f>
        <v>02</v>
      </c>
      <c r="E134" s="694" t="str">
        <f>'Раздел 1'!G169</f>
        <v>3</v>
      </c>
      <c r="F134" s="694" t="str">
        <f>'Раздел 1'!H169</f>
        <v>01</v>
      </c>
      <c r="G134" s="694" t="str">
        <f>'Раздел 1'!I169</f>
        <v>62500</v>
      </c>
      <c r="H134" s="695" t="str">
        <f>'Раздел 1'!J169</f>
        <v>111</v>
      </c>
      <c r="I134" s="696" t="str">
        <f>'Раздел 1'!K169</f>
        <v>211.00.00</v>
      </c>
      <c r="J134" s="696" t="str">
        <f>'Раздел 1'!L169</f>
        <v>000</v>
      </c>
      <c r="K134" s="696" t="str">
        <f>'Раздел 1'!M169</f>
        <v>00.00.00</v>
      </c>
      <c r="L134" s="696" t="str">
        <f>'Раздел 1'!N169</f>
        <v>500.02.0003</v>
      </c>
      <c r="M134" s="696" t="str">
        <f>'Раздел 1'!O169</f>
        <v>60.03.00</v>
      </c>
      <c r="N134" s="697">
        <f>'Раздел 1'!P169</f>
        <v>0</v>
      </c>
      <c r="O134" s="698"/>
      <c r="P134" s="699">
        <f t="shared" si="5"/>
        <v>0</v>
      </c>
      <c r="Q134" s="700">
        <f>'Раздел 1'!Q169</f>
        <v>0</v>
      </c>
      <c r="R134" s="701"/>
      <c r="S134" s="702">
        <f t="shared" si="6"/>
        <v>0</v>
      </c>
      <c r="T134" s="703">
        <f>'Раздел 1'!R169</f>
        <v>0</v>
      </c>
      <c r="U134" s="704"/>
      <c r="V134" s="705">
        <f t="shared" si="7"/>
        <v>0</v>
      </c>
      <c r="W134" s="154"/>
      <c r="X134" s="706"/>
      <c r="Y134" s="707"/>
    </row>
    <row r="135" spans="1:25" s="708" customFormat="1" ht="24.75" customHeight="1" x14ac:dyDescent="0.3">
      <c r="A135" s="693" t="str">
        <f>'Раздел 1'!C170</f>
        <v>925</v>
      </c>
      <c r="B135" s="694" t="str">
        <f>'Раздел 1'!D170</f>
        <v>07</v>
      </c>
      <c r="C135" s="694" t="str">
        <f>'Раздел 1'!E170</f>
        <v>02</v>
      </c>
      <c r="D135" s="694" t="str">
        <f>'Раздел 1'!F170</f>
        <v>02</v>
      </c>
      <c r="E135" s="694" t="str">
        <f>'Раздел 1'!G170</f>
        <v>1</v>
      </c>
      <c r="F135" s="694" t="str">
        <f>'Раздел 1'!H170</f>
        <v>02</v>
      </c>
      <c r="G135" s="694" t="str">
        <f>'Раздел 1'!I170</f>
        <v>53032</v>
      </c>
      <c r="H135" s="695" t="str">
        <f>'Раздел 1'!J170</f>
        <v>111</v>
      </c>
      <c r="I135" s="696" t="str">
        <f>'Раздел 1'!K170</f>
        <v>211.00.00</v>
      </c>
      <c r="J135" s="696" t="str">
        <f>'Раздел 1'!L170</f>
        <v>000</v>
      </c>
      <c r="K135" s="696" t="str">
        <f>'Раздел 1'!M170</f>
        <v>00.00.00</v>
      </c>
      <c r="L135" s="696" t="str">
        <f>'Раздел 1'!N170</f>
        <v>500.02.0006</v>
      </c>
      <c r="M135" s="696" t="str">
        <f>'Раздел 1'!O170</f>
        <v>60.02.00</v>
      </c>
      <c r="N135" s="697">
        <f>'Раздел 1'!P170</f>
        <v>1072319.51</v>
      </c>
      <c r="O135" s="698"/>
      <c r="P135" s="699">
        <f t="shared" si="5"/>
        <v>1072319.51</v>
      </c>
      <c r="Q135" s="700">
        <f>'Раздел 1'!Q170</f>
        <v>1080000</v>
      </c>
      <c r="R135" s="701"/>
      <c r="S135" s="702">
        <f t="shared" si="6"/>
        <v>1080000</v>
      </c>
      <c r="T135" s="703">
        <f>'Раздел 1'!R170</f>
        <v>1140015.3600000001</v>
      </c>
      <c r="U135" s="704"/>
      <c r="V135" s="705">
        <f t="shared" si="7"/>
        <v>1140015.3600000001</v>
      </c>
      <c r="W135" s="154"/>
      <c r="X135" s="706"/>
      <c r="Y135" s="707"/>
    </row>
    <row r="136" spans="1:25" s="708" customFormat="1" ht="24.75" customHeight="1" x14ac:dyDescent="0.3">
      <c r="A136" s="693" t="str">
        <f>'Раздел 1'!C171</f>
        <v>925</v>
      </c>
      <c r="B136" s="694" t="str">
        <f>'Раздел 1'!D171</f>
        <v>07</v>
      </c>
      <c r="C136" s="694" t="str">
        <f>'Раздел 1'!E171</f>
        <v>02</v>
      </c>
      <c r="D136" s="694" t="str">
        <f>'Раздел 1'!F171</f>
        <v>02</v>
      </c>
      <c r="E136" s="694" t="str">
        <f>'Раздел 1'!G171</f>
        <v>1</v>
      </c>
      <c r="F136" s="694" t="str">
        <f>'Раздел 1'!H171</f>
        <v>02</v>
      </c>
      <c r="G136" s="694" t="str">
        <f>'Раздел 1'!I171</f>
        <v>00590</v>
      </c>
      <c r="H136" s="695" t="str">
        <f>'Раздел 1'!J171</f>
        <v>111</v>
      </c>
      <c r="I136" s="696" t="str">
        <f>'Раздел 1'!K171</f>
        <v>264.00.00</v>
      </c>
      <c r="J136" s="696" t="str">
        <f>'Раздел 1'!L171</f>
        <v>000</v>
      </c>
      <c r="K136" s="696" t="str">
        <f>'Раздел 1'!M171</f>
        <v>00.00.00</v>
      </c>
      <c r="L136" s="696" t="str">
        <f>'Раздел 1'!N171</f>
        <v>х</v>
      </c>
      <c r="M136" s="696" t="str">
        <f>'Раздел 1'!O171</f>
        <v>20.00.02</v>
      </c>
      <c r="N136" s="697">
        <f>'Раздел 1'!P171</f>
        <v>0</v>
      </c>
      <c r="O136" s="698"/>
      <c r="P136" s="699">
        <f t="shared" si="5"/>
        <v>0</v>
      </c>
      <c r="Q136" s="700">
        <f>'Раздел 1'!Q171</f>
        <v>0</v>
      </c>
      <c r="R136" s="701"/>
      <c r="S136" s="702">
        <f t="shared" si="6"/>
        <v>0</v>
      </c>
      <c r="T136" s="703">
        <f>'Раздел 1'!R171</f>
        <v>0</v>
      </c>
      <c r="U136" s="704"/>
      <c r="V136" s="705">
        <f t="shared" si="7"/>
        <v>0</v>
      </c>
      <c r="W136" s="154"/>
      <c r="X136" s="706"/>
      <c r="Y136" s="707"/>
    </row>
    <row r="137" spans="1:25" s="708" customFormat="1" ht="24.75" customHeight="1" x14ac:dyDescent="0.3">
      <c r="A137" s="693" t="str">
        <f>'Раздел 1'!C172</f>
        <v>925</v>
      </c>
      <c r="B137" s="694" t="str">
        <f>'Раздел 1'!D172</f>
        <v>07</v>
      </c>
      <c r="C137" s="694" t="str">
        <f>'Раздел 1'!E172</f>
        <v>02</v>
      </c>
      <c r="D137" s="694" t="str">
        <f>'Раздел 1'!F172</f>
        <v>02</v>
      </c>
      <c r="E137" s="694" t="str">
        <f>'Раздел 1'!G172</f>
        <v>1</v>
      </c>
      <c r="F137" s="694" t="str">
        <f>'Раздел 1'!H172</f>
        <v>02</v>
      </c>
      <c r="G137" s="694" t="str">
        <f>'Раздел 1'!I172</f>
        <v>00590</v>
      </c>
      <c r="H137" s="695" t="str">
        <f>'Раздел 1'!J172</f>
        <v>111</v>
      </c>
      <c r="I137" s="696" t="str">
        <f>'Раздел 1'!K172</f>
        <v>264.00.00</v>
      </c>
      <c r="J137" s="696" t="str">
        <f>'Раздел 1'!L172</f>
        <v>001</v>
      </c>
      <c r="K137" s="696" t="str">
        <f>'Раздел 1'!M172</f>
        <v>00.00.00</v>
      </c>
      <c r="L137" s="696" t="str">
        <f>'Раздел 1'!N172</f>
        <v>х</v>
      </c>
      <c r="M137" s="696" t="str">
        <f>'Раздел 1'!O172</f>
        <v>20.00.02</v>
      </c>
      <c r="N137" s="697">
        <f>'Раздел 1'!P172</f>
        <v>0</v>
      </c>
      <c r="O137" s="698"/>
      <c r="P137" s="699">
        <f t="shared" si="5"/>
        <v>0</v>
      </c>
      <c r="Q137" s="700">
        <f>'Раздел 1'!Q172</f>
        <v>0</v>
      </c>
      <c r="R137" s="701"/>
      <c r="S137" s="702">
        <f t="shared" si="6"/>
        <v>0</v>
      </c>
      <c r="T137" s="703">
        <f>'Раздел 1'!R172</f>
        <v>0</v>
      </c>
      <c r="U137" s="704"/>
      <c r="V137" s="705">
        <f t="shared" si="7"/>
        <v>0</v>
      </c>
      <c r="W137" s="154"/>
      <c r="X137" s="706"/>
      <c r="Y137" s="707"/>
    </row>
    <row r="138" spans="1:25" s="708" customFormat="1" ht="24.75" customHeight="1" x14ac:dyDescent="0.3">
      <c r="A138" s="693" t="str">
        <f>'Раздел 1'!C173</f>
        <v>925</v>
      </c>
      <c r="B138" s="694" t="str">
        <f>'Раздел 1'!D173</f>
        <v>07</v>
      </c>
      <c r="C138" s="694" t="str">
        <f>'Раздел 1'!E173</f>
        <v>02</v>
      </c>
      <c r="D138" s="694" t="str">
        <f>'Раздел 1'!F173</f>
        <v>02</v>
      </c>
      <c r="E138" s="694" t="str">
        <f>'Раздел 1'!G173</f>
        <v>1</v>
      </c>
      <c r="F138" s="694" t="str">
        <f>'Раздел 1'!H173</f>
        <v>02</v>
      </c>
      <c r="G138" s="694" t="str">
        <f>'Раздел 1'!I173</f>
        <v>00590</v>
      </c>
      <c r="H138" s="695" t="str">
        <f>'Раздел 1'!J173</f>
        <v>111</v>
      </c>
      <c r="I138" s="696" t="str">
        <f>'Раздел 1'!K173</f>
        <v>264.00.00</v>
      </c>
      <c r="J138" s="696" t="str">
        <f>'Раздел 1'!L173</f>
        <v>000</v>
      </c>
      <c r="K138" s="696" t="str">
        <f>'Раздел 1'!M173</f>
        <v>71.02.00</v>
      </c>
      <c r="L138" s="696" t="str">
        <f>'Раздел 1'!N173</f>
        <v>001.01.0001</v>
      </c>
      <c r="M138" s="696" t="str">
        <f>'Раздел 1'!O173</f>
        <v>50.01.00</v>
      </c>
      <c r="N138" s="697">
        <f>'Раздел 1'!P173</f>
        <v>0</v>
      </c>
      <c r="O138" s="698"/>
      <c r="P138" s="699">
        <f t="shared" ref="P138:P201" si="8">N138-O138</f>
        <v>0</v>
      </c>
      <c r="Q138" s="700">
        <f>'Раздел 1'!Q173</f>
        <v>0</v>
      </c>
      <c r="R138" s="701"/>
      <c r="S138" s="702">
        <f t="shared" ref="S138:S201" si="9">Q138-R138</f>
        <v>0</v>
      </c>
      <c r="T138" s="703">
        <f>'Раздел 1'!R173</f>
        <v>0</v>
      </c>
      <c r="U138" s="704"/>
      <c r="V138" s="705">
        <f t="shared" ref="V138:V201" si="10">T138-U138</f>
        <v>0</v>
      </c>
      <c r="W138" s="154"/>
      <c r="X138" s="706"/>
      <c r="Y138" s="707"/>
    </row>
    <row r="139" spans="1:25" s="708" customFormat="1" ht="24.75" customHeight="1" x14ac:dyDescent="0.3">
      <c r="A139" s="693" t="str">
        <f>'Раздел 1'!C174</f>
        <v>925</v>
      </c>
      <c r="B139" s="694" t="str">
        <f>'Раздел 1'!D174</f>
        <v>07</v>
      </c>
      <c r="C139" s="694" t="str">
        <f>'Раздел 1'!E174</f>
        <v>02</v>
      </c>
      <c r="D139" s="694" t="str">
        <f>'Раздел 1'!F174</f>
        <v>02</v>
      </c>
      <c r="E139" s="694" t="str">
        <f>'Раздел 1'!G174</f>
        <v>1</v>
      </c>
      <c r="F139" s="694" t="str">
        <f>'Раздел 1'!H174</f>
        <v>02</v>
      </c>
      <c r="G139" s="694" t="str">
        <f>'Раздел 1'!I174</f>
        <v>00590</v>
      </c>
      <c r="H139" s="695" t="str">
        <f>'Раздел 1'!J174</f>
        <v>111</v>
      </c>
      <c r="I139" s="696" t="str">
        <f>'Раздел 1'!K174</f>
        <v>264.00.00</v>
      </c>
      <c r="J139" s="696" t="str">
        <f>'Раздел 1'!L174</f>
        <v>001</v>
      </c>
      <c r="K139" s="696" t="str">
        <f>'Раздел 1'!M174</f>
        <v>00.00.00</v>
      </c>
      <c r="L139" s="696" t="str">
        <f>'Раздел 1'!N174</f>
        <v>х</v>
      </c>
      <c r="M139" s="696" t="str">
        <f>'Раздел 1'!O174</f>
        <v>50.01.00</v>
      </c>
      <c r="N139" s="697">
        <f>'Раздел 1'!P174</f>
        <v>0</v>
      </c>
      <c r="O139" s="698"/>
      <c r="P139" s="699">
        <f t="shared" si="8"/>
        <v>0</v>
      </c>
      <c r="Q139" s="700">
        <f>'Раздел 1'!Q174</f>
        <v>0</v>
      </c>
      <c r="R139" s="701"/>
      <c r="S139" s="702">
        <f t="shared" si="9"/>
        <v>0</v>
      </c>
      <c r="T139" s="703">
        <f>'Раздел 1'!R174</f>
        <v>0</v>
      </c>
      <c r="U139" s="704"/>
      <c r="V139" s="705">
        <f t="shared" si="10"/>
        <v>0</v>
      </c>
      <c r="W139" s="154"/>
      <c r="X139" s="706"/>
      <c r="Y139" s="707"/>
    </row>
    <row r="140" spans="1:25" s="708" customFormat="1" ht="24.75" customHeight="1" x14ac:dyDescent="0.3">
      <c r="A140" s="693" t="str">
        <f>'Раздел 1'!C175</f>
        <v>925</v>
      </c>
      <c r="B140" s="694" t="str">
        <f>'Раздел 1'!D175</f>
        <v>07</v>
      </c>
      <c r="C140" s="694" t="str">
        <f>'Раздел 1'!E175</f>
        <v>02</v>
      </c>
      <c r="D140" s="694" t="str">
        <f>'Раздел 1'!F175</f>
        <v>02</v>
      </c>
      <c r="E140" s="694" t="str">
        <f>'Раздел 1'!G175</f>
        <v>1</v>
      </c>
      <c r="F140" s="694" t="str">
        <f>'Раздел 1'!H175</f>
        <v>02</v>
      </c>
      <c r="G140" s="694" t="str">
        <f>'Раздел 1'!I175</f>
        <v>60860</v>
      </c>
      <c r="H140" s="695" t="str">
        <f>'Раздел 1'!J175</f>
        <v>111</v>
      </c>
      <c r="I140" s="696" t="str">
        <f>'Раздел 1'!K175</f>
        <v>264.00.00</v>
      </c>
      <c r="J140" s="696" t="str">
        <f>'Раздел 1'!L175</f>
        <v>000</v>
      </c>
      <c r="K140" s="696" t="str">
        <f>'Раздел 1'!M175</f>
        <v>00.00.00</v>
      </c>
      <c r="L140" s="696" t="str">
        <f>'Раздел 1'!N175</f>
        <v>001.07.0002</v>
      </c>
      <c r="M140" s="696" t="str">
        <f>'Раздел 1'!O175</f>
        <v>50.03.00</v>
      </c>
      <c r="N140" s="697">
        <f>'Раздел 1'!P175</f>
        <v>0</v>
      </c>
      <c r="O140" s="698"/>
      <c r="P140" s="699">
        <f t="shared" si="8"/>
        <v>0</v>
      </c>
      <c r="Q140" s="700">
        <f>'Раздел 1'!Q175</f>
        <v>0</v>
      </c>
      <c r="R140" s="701"/>
      <c r="S140" s="702">
        <f t="shared" si="9"/>
        <v>0</v>
      </c>
      <c r="T140" s="703">
        <f>'Раздел 1'!R175</f>
        <v>0</v>
      </c>
      <c r="U140" s="704"/>
      <c r="V140" s="705">
        <f t="shared" si="10"/>
        <v>0</v>
      </c>
      <c r="W140" s="154"/>
      <c r="X140" s="706"/>
      <c r="Y140" s="707"/>
    </row>
    <row r="141" spans="1:25" s="708" customFormat="1" ht="24.75" customHeight="1" x14ac:dyDescent="0.3">
      <c r="A141" s="693" t="str">
        <f>'Раздел 1'!C176</f>
        <v>925</v>
      </c>
      <c r="B141" s="694" t="str">
        <f>'Раздел 1'!D176</f>
        <v>07</v>
      </c>
      <c r="C141" s="694" t="str">
        <f>'Раздел 1'!E176</f>
        <v>02</v>
      </c>
      <c r="D141" s="694" t="str">
        <f>'Раздел 1'!F176</f>
        <v>02</v>
      </c>
      <c r="E141" s="694" t="str">
        <f>'Раздел 1'!G176</f>
        <v>1</v>
      </c>
      <c r="F141" s="694" t="str">
        <f>'Раздел 1'!H176</f>
        <v>02</v>
      </c>
      <c r="G141" s="694" t="str">
        <f>'Раздел 1'!I176</f>
        <v>60860</v>
      </c>
      <c r="H141" s="695" t="str">
        <f>'Раздел 1'!J176</f>
        <v>111</v>
      </c>
      <c r="I141" s="696" t="str">
        <f>'Раздел 1'!K176</f>
        <v>264.00.00</v>
      </c>
      <c r="J141" s="696" t="str">
        <f>'Раздел 1'!L176</f>
        <v>001</v>
      </c>
      <c r="K141" s="696" t="str">
        <f>'Раздел 1'!M176</f>
        <v>00.00.00</v>
      </c>
      <c r="L141" s="696" t="str">
        <f>'Раздел 1'!N176</f>
        <v>х</v>
      </c>
      <c r="M141" s="696" t="str">
        <f>'Раздел 1'!O176</f>
        <v>50.03.00</v>
      </c>
      <c r="N141" s="697">
        <f>'Раздел 1'!P176</f>
        <v>0</v>
      </c>
      <c r="O141" s="698"/>
      <c r="P141" s="699">
        <f t="shared" si="8"/>
        <v>0</v>
      </c>
      <c r="Q141" s="700">
        <f>'Раздел 1'!Q176</f>
        <v>0</v>
      </c>
      <c r="R141" s="701"/>
      <c r="S141" s="702">
        <f t="shared" si="9"/>
        <v>0</v>
      </c>
      <c r="T141" s="703">
        <f>'Раздел 1'!R176</f>
        <v>0</v>
      </c>
      <c r="U141" s="704"/>
      <c r="V141" s="705">
        <f t="shared" si="10"/>
        <v>0</v>
      </c>
      <c r="W141" s="154"/>
      <c r="X141" s="706"/>
      <c r="Y141" s="707"/>
    </row>
    <row r="142" spans="1:25" s="708" customFormat="1" ht="24.75" customHeight="1" x14ac:dyDescent="0.3">
      <c r="A142" s="693" t="str">
        <f>'Раздел 1'!C177</f>
        <v>925</v>
      </c>
      <c r="B142" s="694" t="str">
        <f>'Раздел 1'!D177</f>
        <v>07</v>
      </c>
      <c r="C142" s="694" t="str">
        <f>'Раздел 1'!E177</f>
        <v>03</v>
      </c>
      <c r="D142" s="694" t="str">
        <f>'Раздел 1'!F177</f>
        <v>02</v>
      </c>
      <c r="E142" s="694" t="str">
        <f>'Раздел 1'!G177</f>
        <v>2</v>
      </c>
      <c r="F142" s="694" t="str">
        <f>'Раздел 1'!H177</f>
        <v>01</v>
      </c>
      <c r="G142" s="694" t="str">
        <f>'Раздел 1'!I177</f>
        <v>60860</v>
      </c>
      <c r="H142" s="695" t="str">
        <f>'Раздел 1'!J177</f>
        <v>111</v>
      </c>
      <c r="I142" s="696" t="str">
        <f>'Раздел 1'!K177</f>
        <v>264.00.00</v>
      </c>
      <c r="J142" s="696" t="str">
        <f>'Раздел 1'!L177</f>
        <v>000</v>
      </c>
      <c r="K142" s="696" t="str">
        <f>'Раздел 1'!M177</f>
        <v>00.00.00</v>
      </c>
      <c r="L142" s="696" t="str">
        <f>'Раздел 1'!N177</f>
        <v>001.07.0002</v>
      </c>
      <c r="M142" s="696" t="str">
        <f>'Раздел 1'!O177</f>
        <v>50.03.00</v>
      </c>
      <c r="N142" s="697">
        <f>'Раздел 1'!P177</f>
        <v>0</v>
      </c>
      <c r="O142" s="698"/>
      <c r="P142" s="699">
        <f t="shared" si="8"/>
        <v>0</v>
      </c>
      <c r="Q142" s="700">
        <f>'Раздел 1'!Q177</f>
        <v>0</v>
      </c>
      <c r="R142" s="701"/>
      <c r="S142" s="702">
        <f t="shared" si="9"/>
        <v>0</v>
      </c>
      <c r="T142" s="703">
        <f>'Раздел 1'!R177</f>
        <v>0</v>
      </c>
      <c r="U142" s="704"/>
      <c r="V142" s="705">
        <f t="shared" si="10"/>
        <v>0</v>
      </c>
      <c r="W142" s="154"/>
      <c r="X142" s="706"/>
      <c r="Y142" s="707"/>
    </row>
    <row r="143" spans="1:25" s="708" customFormat="1" ht="24.75" customHeight="1" x14ac:dyDescent="0.3">
      <c r="A143" s="693" t="str">
        <f>'Раздел 1'!C178</f>
        <v>925</v>
      </c>
      <c r="B143" s="694" t="str">
        <f>'Раздел 1'!D178</f>
        <v>07</v>
      </c>
      <c r="C143" s="694" t="str">
        <f>'Раздел 1'!E178</f>
        <v>03</v>
      </c>
      <c r="D143" s="694" t="str">
        <f>'Раздел 1'!F178</f>
        <v>02</v>
      </c>
      <c r="E143" s="694" t="str">
        <f>'Раздел 1'!G178</f>
        <v>2</v>
      </c>
      <c r="F143" s="694" t="str">
        <f>'Раздел 1'!H178</f>
        <v>01</v>
      </c>
      <c r="G143" s="694" t="str">
        <f>'Раздел 1'!I178</f>
        <v>60860</v>
      </c>
      <c r="H143" s="695" t="str">
        <f>'Раздел 1'!J178</f>
        <v>111</v>
      </c>
      <c r="I143" s="696" t="str">
        <f>'Раздел 1'!K178</f>
        <v>264.00.00</v>
      </c>
      <c r="J143" s="696" t="str">
        <f>'Раздел 1'!L178</f>
        <v>001</v>
      </c>
      <c r="K143" s="696" t="str">
        <f>'Раздел 1'!M178</f>
        <v>00.00.00</v>
      </c>
      <c r="L143" s="696" t="str">
        <f>'Раздел 1'!N178</f>
        <v>х</v>
      </c>
      <c r="M143" s="696" t="str">
        <f>'Раздел 1'!O178</f>
        <v>50.03.00</v>
      </c>
      <c r="N143" s="697">
        <f>'Раздел 1'!P178</f>
        <v>0</v>
      </c>
      <c r="O143" s="698"/>
      <c r="P143" s="699">
        <f t="shared" si="8"/>
        <v>0</v>
      </c>
      <c r="Q143" s="700">
        <f>'Раздел 1'!Q178</f>
        <v>0</v>
      </c>
      <c r="R143" s="701"/>
      <c r="S143" s="702">
        <f t="shared" si="9"/>
        <v>0</v>
      </c>
      <c r="T143" s="703">
        <f>'Раздел 1'!R178</f>
        <v>0</v>
      </c>
      <c r="U143" s="704"/>
      <c r="V143" s="705">
        <f t="shared" si="10"/>
        <v>0</v>
      </c>
      <c r="W143" s="154"/>
      <c r="X143" s="706"/>
      <c r="Y143" s="707"/>
    </row>
    <row r="144" spans="1:25" s="708" customFormat="1" ht="24.75" customHeight="1" x14ac:dyDescent="0.3">
      <c r="A144" s="693" t="str">
        <f>'Раздел 1'!C179</f>
        <v>925</v>
      </c>
      <c r="B144" s="694" t="str">
        <f>'Раздел 1'!D179</f>
        <v>07</v>
      </c>
      <c r="C144" s="694" t="str">
        <f>'Раздел 1'!E179</f>
        <v>02</v>
      </c>
      <c r="D144" s="694" t="str">
        <f>'Раздел 1'!F179</f>
        <v>02</v>
      </c>
      <c r="E144" s="694" t="str">
        <f>'Раздел 1'!G179</f>
        <v>1</v>
      </c>
      <c r="F144" s="694" t="str">
        <f>'Раздел 1'!H179</f>
        <v>02</v>
      </c>
      <c r="G144" s="694" t="str">
        <f>'Раздел 1'!I179</f>
        <v>53032</v>
      </c>
      <c r="H144" s="695" t="str">
        <f>'Раздел 1'!J179</f>
        <v>111</v>
      </c>
      <c r="I144" s="696" t="str">
        <f>'Раздел 1'!K179</f>
        <v>264.00.00</v>
      </c>
      <c r="J144" s="696" t="str">
        <f>'Раздел 1'!L179</f>
        <v>000</v>
      </c>
      <c r="K144" s="696" t="str">
        <f>'Раздел 1'!M179</f>
        <v>00.00.00</v>
      </c>
      <c r="L144" s="696" t="str">
        <f>'Раздел 1'!N179</f>
        <v>500.02.0006</v>
      </c>
      <c r="M144" s="696" t="str">
        <f>'Раздел 1'!O179</f>
        <v>60.02.00</v>
      </c>
      <c r="N144" s="697">
        <f>'Раздел 1'!P179</f>
        <v>0</v>
      </c>
      <c r="O144" s="698"/>
      <c r="P144" s="699">
        <f t="shared" si="8"/>
        <v>0</v>
      </c>
      <c r="Q144" s="700">
        <f>'Раздел 1'!Q179</f>
        <v>0</v>
      </c>
      <c r="R144" s="701"/>
      <c r="S144" s="702">
        <f t="shared" si="9"/>
        <v>0</v>
      </c>
      <c r="T144" s="703">
        <f>'Раздел 1'!R179</f>
        <v>0</v>
      </c>
      <c r="U144" s="704"/>
      <c r="V144" s="705">
        <f t="shared" si="10"/>
        <v>0</v>
      </c>
      <c r="W144" s="154"/>
      <c r="X144" s="706"/>
      <c r="Y144" s="707"/>
    </row>
    <row r="145" spans="1:25" s="708" customFormat="1" ht="24.75" customHeight="1" x14ac:dyDescent="0.3">
      <c r="A145" s="693" t="str">
        <f>'Раздел 1'!C180</f>
        <v>925</v>
      </c>
      <c r="B145" s="694" t="str">
        <f>'Раздел 1'!D180</f>
        <v>07</v>
      </c>
      <c r="C145" s="694" t="str">
        <f>'Раздел 1'!E180</f>
        <v>02</v>
      </c>
      <c r="D145" s="694" t="str">
        <f>'Раздел 1'!F180</f>
        <v>02</v>
      </c>
      <c r="E145" s="694" t="str">
        <f>'Раздел 1'!G180</f>
        <v>1</v>
      </c>
      <c r="F145" s="694" t="str">
        <f>'Раздел 1'!H180</f>
        <v>02</v>
      </c>
      <c r="G145" s="694" t="str">
        <f>'Раздел 1'!I180</f>
        <v>00590</v>
      </c>
      <c r="H145" s="695" t="str">
        <f>'Раздел 1'!J180</f>
        <v>111</v>
      </c>
      <c r="I145" s="696" t="str">
        <f>'Раздел 1'!K180</f>
        <v>266.00.00</v>
      </c>
      <c r="J145" s="696" t="str">
        <f>'Раздел 1'!L180</f>
        <v>000</v>
      </c>
      <c r="K145" s="696" t="str">
        <f>'Раздел 1'!M180</f>
        <v>00.00.00</v>
      </c>
      <c r="L145" s="696" t="str">
        <f>'Раздел 1'!N180</f>
        <v>х</v>
      </c>
      <c r="M145" s="696" t="str">
        <f>'Раздел 1'!O180</f>
        <v>20.00.02</v>
      </c>
      <c r="N145" s="697">
        <f>'Раздел 1'!P180</f>
        <v>0</v>
      </c>
      <c r="O145" s="698"/>
      <c r="P145" s="699">
        <f t="shared" si="8"/>
        <v>0</v>
      </c>
      <c r="Q145" s="700">
        <f>'Раздел 1'!Q180</f>
        <v>0</v>
      </c>
      <c r="R145" s="701"/>
      <c r="S145" s="702">
        <f t="shared" si="9"/>
        <v>0</v>
      </c>
      <c r="T145" s="703">
        <f>'Раздел 1'!R180</f>
        <v>0</v>
      </c>
      <c r="U145" s="704"/>
      <c r="V145" s="705">
        <f t="shared" si="10"/>
        <v>0</v>
      </c>
      <c r="W145" s="154"/>
      <c r="X145" s="706"/>
      <c r="Y145" s="707"/>
    </row>
    <row r="146" spans="1:25" s="708" customFormat="1" ht="24.75" customHeight="1" x14ac:dyDescent="0.3">
      <c r="A146" s="693" t="str">
        <f>'Раздел 1'!C181</f>
        <v>925</v>
      </c>
      <c r="B146" s="694" t="str">
        <f>'Раздел 1'!D181</f>
        <v>07</v>
      </c>
      <c r="C146" s="694" t="str">
        <f>'Раздел 1'!E181</f>
        <v>02</v>
      </c>
      <c r="D146" s="694" t="str">
        <f>'Раздел 1'!F181</f>
        <v>02</v>
      </c>
      <c r="E146" s="694" t="str">
        <f>'Раздел 1'!G181</f>
        <v>1</v>
      </c>
      <c r="F146" s="694" t="str">
        <f>'Раздел 1'!H181</f>
        <v>02</v>
      </c>
      <c r="G146" s="694" t="str">
        <f>'Раздел 1'!I181</f>
        <v>00590</v>
      </c>
      <c r="H146" s="695" t="str">
        <f>'Раздел 1'!J181</f>
        <v>111</v>
      </c>
      <c r="I146" s="696" t="str">
        <f>'Раздел 1'!K181</f>
        <v>266.00.00</v>
      </c>
      <c r="J146" s="696" t="str">
        <f>'Раздел 1'!L181</f>
        <v>001</v>
      </c>
      <c r="K146" s="696" t="str">
        <f>'Раздел 1'!M181</f>
        <v>00.00.00</v>
      </c>
      <c r="L146" s="696" t="str">
        <f>'Раздел 1'!N181</f>
        <v>х</v>
      </c>
      <c r="M146" s="696" t="str">
        <f>'Раздел 1'!O181</f>
        <v>20.00.02</v>
      </c>
      <c r="N146" s="697">
        <f>'Раздел 1'!P181</f>
        <v>0</v>
      </c>
      <c r="O146" s="698"/>
      <c r="P146" s="699">
        <f t="shared" si="8"/>
        <v>0</v>
      </c>
      <c r="Q146" s="700">
        <f>'Раздел 1'!Q181</f>
        <v>0</v>
      </c>
      <c r="R146" s="701"/>
      <c r="S146" s="702">
        <f t="shared" si="9"/>
        <v>0</v>
      </c>
      <c r="T146" s="703">
        <f>'Раздел 1'!R181</f>
        <v>0</v>
      </c>
      <c r="U146" s="704"/>
      <c r="V146" s="705">
        <f t="shared" si="10"/>
        <v>0</v>
      </c>
      <c r="W146" s="154"/>
      <c r="X146" s="706"/>
      <c r="Y146" s="707"/>
    </row>
    <row r="147" spans="1:25" s="708" customFormat="1" ht="24.75" customHeight="1" x14ac:dyDescent="0.3">
      <c r="A147" s="693" t="str">
        <f>'Раздел 1'!C182</f>
        <v>925</v>
      </c>
      <c r="B147" s="694" t="str">
        <f>'Раздел 1'!D182</f>
        <v>07</v>
      </c>
      <c r="C147" s="694" t="str">
        <f>'Раздел 1'!E182</f>
        <v>02</v>
      </c>
      <c r="D147" s="694" t="str">
        <f>'Раздел 1'!F182</f>
        <v>02</v>
      </c>
      <c r="E147" s="694" t="str">
        <f>'Раздел 1'!G182</f>
        <v>1</v>
      </c>
      <c r="F147" s="694" t="str">
        <f>'Раздел 1'!H182</f>
        <v>02</v>
      </c>
      <c r="G147" s="694" t="str">
        <f>'Раздел 1'!I182</f>
        <v>00590</v>
      </c>
      <c r="H147" s="695" t="str">
        <f>'Раздел 1'!J182</f>
        <v>111</v>
      </c>
      <c r="I147" s="696" t="str">
        <f>'Раздел 1'!K182</f>
        <v>266.00.00</v>
      </c>
      <c r="J147" s="696" t="str">
        <f>'Раздел 1'!L182</f>
        <v>000</v>
      </c>
      <c r="K147" s="696" t="str">
        <f>'Раздел 1'!M182</f>
        <v>71.02.00</v>
      </c>
      <c r="L147" s="696" t="str">
        <f>'Раздел 1'!N182</f>
        <v>001.01.0001</v>
      </c>
      <c r="M147" s="696" t="str">
        <f>'Раздел 1'!O182</f>
        <v>50.01.00</v>
      </c>
      <c r="N147" s="697">
        <f>'Раздел 1'!P182</f>
        <v>0</v>
      </c>
      <c r="O147" s="698"/>
      <c r="P147" s="699">
        <f t="shared" si="8"/>
        <v>0</v>
      </c>
      <c r="Q147" s="700">
        <f>'Раздел 1'!Q182</f>
        <v>0</v>
      </c>
      <c r="R147" s="701"/>
      <c r="S147" s="702">
        <f t="shared" si="9"/>
        <v>0</v>
      </c>
      <c r="T147" s="703">
        <f>'Раздел 1'!R182</f>
        <v>0</v>
      </c>
      <c r="U147" s="704"/>
      <c r="V147" s="705">
        <f t="shared" si="10"/>
        <v>0</v>
      </c>
      <c r="W147" s="154"/>
      <c r="X147" s="706"/>
      <c r="Y147" s="707"/>
    </row>
    <row r="148" spans="1:25" s="708" customFormat="1" ht="24.75" customHeight="1" x14ac:dyDescent="0.3">
      <c r="A148" s="693" t="str">
        <f>'Раздел 1'!C183</f>
        <v>925</v>
      </c>
      <c r="B148" s="694" t="str">
        <f>'Раздел 1'!D183</f>
        <v>07</v>
      </c>
      <c r="C148" s="694" t="str">
        <f>'Раздел 1'!E183</f>
        <v>02</v>
      </c>
      <c r="D148" s="694" t="str">
        <f>'Раздел 1'!F183</f>
        <v>02</v>
      </c>
      <c r="E148" s="694" t="str">
        <f>'Раздел 1'!G183</f>
        <v>1</v>
      </c>
      <c r="F148" s="694" t="str">
        <f>'Раздел 1'!H183</f>
        <v>02</v>
      </c>
      <c r="G148" s="694" t="str">
        <f>'Раздел 1'!I183</f>
        <v>00590</v>
      </c>
      <c r="H148" s="695" t="str">
        <f>'Раздел 1'!J183</f>
        <v>111</v>
      </c>
      <c r="I148" s="696" t="str">
        <f>'Раздел 1'!K183</f>
        <v>266.00.00</v>
      </c>
      <c r="J148" s="696" t="str">
        <f>'Раздел 1'!L183</f>
        <v>001</v>
      </c>
      <c r="K148" s="696" t="str">
        <f>'Раздел 1'!M183</f>
        <v>00.00.00</v>
      </c>
      <c r="L148" s="696" t="str">
        <f>'Раздел 1'!N183</f>
        <v>х</v>
      </c>
      <c r="M148" s="696" t="str">
        <f>'Раздел 1'!O183</f>
        <v>50.01.00</v>
      </c>
      <c r="N148" s="697">
        <f>'Раздел 1'!P183</f>
        <v>0</v>
      </c>
      <c r="O148" s="698"/>
      <c r="P148" s="699">
        <f t="shared" si="8"/>
        <v>0</v>
      </c>
      <c r="Q148" s="700">
        <f>'Раздел 1'!Q183</f>
        <v>0</v>
      </c>
      <c r="R148" s="701"/>
      <c r="S148" s="702">
        <f t="shared" si="9"/>
        <v>0</v>
      </c>
      <c r="T148" s="703">
        <f>'Раздел 1'!R183</f>
        <v>0</v>
      </c>
      <c r="U148" s="704"/>
      <c r="V148" s="705">
        <f t="shared" si="10"/>
        <v>0</v>
      </c>
      <c r="W148" s="154"/>
      <c r="X148" s="706"/>
      <c r="Y148" s="707"/>
    </row>
    <row r="149" spans="1:25" s="708" customFormat="1" ht="24.75" customHeight="1" x14ac:dyDescent="0.3">
      <c r="A149" s="693" t="str">
        <f>'Раздел 1'!C184</f>
        <v>925</v>
      </c>
      <c r="B149" s="694" t="str">
        <f>'Раздел 1'!D184</f>
        <v>07</v>
      </c>
      <c r="C149" s="694" t="str">
        <f>'Раздел 1'!E184</f>
        <v>02</v>
      </c>
      <c r="D149" s="694" t="str">
        <f>'Раздел 1'!F184</f>
        <v>02</v>
      </c>
      <c r="E149" s="694" t="str">
        <f>'Раздел 1'!G184</f>
        <v>1</v>
      </c>
      <c r="F149" s="694" t="str">
        <f>'Раздел 1'!H184</f>
        <v>02</v>
      </c>
      <c r="G149" s="694" t="str">
        <f>'Раздел 1'!I184</f>
        <v>60860</v>
      </c>
      <c r="H149" s="695" t="str">
        <f>'Раздел 1'!J184</f>
        <v>111</v>
      </c>
      <c r="I149" s="696" t="str">
        <f>'Раздел 1'!K184</f>
        <v>266.00.00</v>
      </c>
      <c r="J149" s="696" t="str">
        <f>'Раздел 1'!L184</f>
        <v>000</v>
      </c>
      <c r="K149" s="696" t="str">
        <f>'Раздел 1'!M184</f>
        <v>00.00.00</v>
      </c>
      <c r="L149" s="696" t="str">
        <f>'Раздел 1'!N184</f>
        <v>001.07.0002</v>
      </c>
      <c r="M149" s="696" t="str">
        <f>'Раздел 1'!O184</f>
        <v>50.03.00</v>
      </c>
      <c r="N149" s="697">
        <f>'Раздел 1'!P184</f>
        <v>52500</v>
      </c>
      <c r="O149" s="698"/>
      <c r="P149" s="699">
        <f t="shared" si="8"/>
        <v>52500</v>
      </c>
      <c r="Q149" s="700">
        <f>'Раздел 1'!Q184</f>
        <v>52500</v>
      </c>
      <c r="R149" s="701"/>
      <c r="S149" s="702">
        <f t="shared" si="9"/>
        <v>52500</v>
      </c>
      <c r="T149" s="703">
        <f>'Раздел 1'!R184</f>
        <v>52500</v>
      </c>
      <c r="U149" s="704"/>
      <c r="V149" s="705">
        <f t="shared" si="10"/>
        <v>52500</v>
      </c>
      <c r="W149" s="154"/>
      <c r="X149" s="706"/>
      <c r="Y149" s="707"/>
    </row>
    <row r="150" spans="1:25" s="708" customFormat="1" ht="24.75" customHeight="1" x14ac:dyDescent="0.3">
      <c r="A150" s="693" t="str">
        <f>'Раздел 1'!C185</f>
        <v>925</v>
      </c>
      <c r="B150" s="694" t="str">
        <f>'Раздел 1'!D185</f>
        <v>07</v>
      </c>
      <c r="C150" s="694" t="str">
        <f>'Раздел 1'!E185</f>
        <v>02</v>
      </c>
      <c r="D150" s="694" t="str">
        <f>'Раздел 1'!F185</f>
        <v>02</v>
      </c>
      <c r="E150" s="694" t="str">
        <f>'Раздел 1'!G185</f>
        <v>1</v>
      </c>
      <c r="F150" s="694" t="str">
        <f>'Раздел 1'!H185</f>
        <v>02</v>
      </c>
      <c r="G150" s="694" t="str">
        <f>'Раздел 1'!I185</f>
        <v>60860</v>
      </c>
      <c r="H150" s="695" t="str">
        <f>'Раздел 1'!J185</f>
        <v>111</v>
      </c>
      <c r="I150" s="696" t="str">
        <f>'Раздел 1'!K185</f>
        <v>266.00.00</v>
      </c>
      <c r="J150" s="696" t="str">
        <f>'Раздел 1'!L185</f>
        <v>001</v>
      </c>
      <c r="K150" s="696" t="str">
        <f>'Раздел 1'!M185</f>
        <v>00.00.00</v>
      </c>
      <c r="L150" s="696" t="str">
        <f>'Раздел 1'!N185</f>
        <v>х</v>
      </c>
      <c r="M150" s="696" t="str">
        <f>'Раздел 1'!O185</f>
        <v>50.03.00</v>
      </c>
      <c r="N150" s="697">
        <f>'Раздел 1'!P185</f>
        <v>0</v>
      </c>
      <c r="O150" s="698"/>
      <c r="P150" s="699">
        <f t="shared" si="8"/>
        <v>0</v>
      </c>
      <c r="Q150" s="700">
        <f>'Раздел 1'!Q185</f>
        <v>0</v>
      </c>
      <c r="R150" s="701"/>
      <c r="S150" s="702">
        <f t="shared" si="9"/>
        <v>0</v>
      </c>
      <c r="T150" s="703">
        <f>'Раздел 1'!R185</f>
        <v>0</v>
      </c>
      <c r="U150" s="704"/>
      <c r="V150" s="705">
        <f t="shared" si="10"/>
        <v>0</v>
      </c>
      <c r="W150" s="154"/>
      <c r="X150" s="706"/>
      <c r="Y150" s="707"/>
    </row>
    <row r="151" spans="1:25" s="708" customFormat="1" ht="24.75" customHeight="1" x14ac:dyDescent="0.3">
      <c r="A151" s="693" t="str">
        <f>'Раздел 1'!C186</f>
        <v>925</v>
      </c>
      <c r="B151" s="694" t="str">
        <f>'Раздел 1'!D186</f>
        <v>07</v>
      </c>
      <c r="C151" s="694" t="str">
        <f>'Раздел 1'!E186</f>
        <v>03</v>
      </c>
      <c r="D151" s="694" t="str">
        <f>'Раздел 1'!F186</f>
        <v>02</v>
      </c>
      <c r="E151" s="694" t="str">
        <f>'Раздел 1'!G186</f>
        <v>2</v>
      </c>
      <c r="F151" s="694" t="str">
        <f>'Раздел 1'!H186</f>
        <v>01</v>
      </c>
      <c r="G151" s="694" t="str">
        <f>'Раздел 1'!I186</f>
        <v>60860</v>
      </c>
      <c r="H151" s="695" t="str">
        <f>'Раздел 1'!J186</f>
        <v>111</v>
      </c>
      <c r="I151" s="696" t="str">
        <f>'Раздел 1'!K186</f>
        <v>266.00.00</v>
      </c>
      <c r="J151" s="696" t="str">
        <f>'Раздел 1'!L186</f>
        <v>000</v>
      </c>
      <c r="K151" s="696" t="str">
        <f>'Раздел 1'!M186</f>
        <v>00.00.00</v>
      </c>
      <c r="L151" s="696" t="str">
        <f>'Раздел 1'!N186</f>
        <v>001.07.0002</v>
      </c>
      <c r="M151" s="696" t="str">
        <f>'Раздел 1'!O186</f>
        <v>50.03.00</v>
      </c>
      <c r="N151" s="697">
        <f>'Раздел 1'!P186</f>
        <v>0</v>
      </c>
      <c r="O151" s="698"/>
      <c r="P151" s="699">
        <f t="shared" si="8"/>
        <v>0</v>
      </c>
      <c r="Q151" s="700">
        <f>'Раздел 1'!Q186</f>
        <v>0</v>
      </c>
      <c r="R151" s="701"/>
      <c r="S151" s="702">
        <f t="shared" si="9"/>
        <v>0</v>
      </c>
      <c r="T151" s="703">
        <f>'Раздел 1'!R186</f>
        <v>0</v>
      </c>
      <c r="U151" s="704"/>
      <c r="V151" s="705">
        <f t="shared" si="10"/>
        <v>0</v>
      </c>
      <c r="W151" s="154"/>
      <c r="X151" s="706"/>
      <c r="Y151" s="707"/>
    </row>
    <row r="152" spans="1:25" s="708" customFormat="1" ht="24.75" customHeight="1" x14ac:dyDescent="0.3">
      <c r="A152" s="693" t="str">
        <f>'Раздел 1'!C187</f>
        <v>925</v>
      </c>
      <c r="B152" s="694" t="str">
        <f>'Раздел 1'!D187</f>
        <v>07</v>
      </c>
      <c r="C152" s="694" t="str">
        <f>'Раздел 1'!E187</f>
        <v>03</v>
      </c>
      <c r="D152" s="694" t="str">
        <f>'Раздел 1'!F187</f>
        <v>02</v>
      </c>
      <c r="E152" s="694" t="str">
        <f>'Раздел 1'!G187</f>
        <v>2</v>
      </c>
      <c r="F152" s="694" t="str">
        <f>'Раздел 1'!H187</f>
        <v>01</v>
      </c>
      <c r="G152" s="694" t="str">
        <f>'Раздел 1'!I187</f>
        <v>60860</v>
      </c>
      <c r="H152" s="695" t="str">
        <f>'Раздел 1'!J187</f>
        <v>111</v>
      </c>
      <c r="I152" s="696" t="str">
        <f>'Раздел 1'!K187</f>
        <v>266.00.00</v>
      </c>
      <c r="J152" s="696" t="str">
        <f>'Раздел 1'!L187</f>
        <v>001</v>
      </c>
      <c r="K152" s="696" t="str">
        <f>'Раздел 1'!M187</f>
        <v>00.00.00</v>
      </c>
      <c r="L152" s="696" t="str">
        <f>'Раздел 1'!N187</f>
        <v>х</v>
      </c>
      <c r="M152" s="696" t="str">
        <f>'Раздел 1'!O187</f>
        <v>50.03.00</v>
      </c>
      <c r="N152" s="697">
        <f>'Раздел 1'!P187</f>
        <v>0</v>
      </c>
      <c r="O152" s="698"/>
      <c r="P152" s="699">
        <f t="shared" si="8"/>
        <v>0</v>
      </c>
      <c r="Q152" s="700">
        <f>'Раздел 1'!Q187</f>
        <v>0</v>
      </c>
      <c r="R152" s="701"/>
      <c r="S152" s="702">
        <f t="shared" si="9"/>
        <v>0</v>
      </c>
      <c r="T152" s="703">
        <f>'Раздел 1'!R187</f>
        <v>0</v>
      </c>
      <c r="U152" s="704"/>
      <c r="V152" s="705">
        <f t="shared" si="10"/>
        <v>0</v>
      </c>
      <c r="W152" s="154"/>
      <c r="X152" s="706"/>
      <c r="Y152" s="707"/>
    </row>
    <row r="153" spans="1:25" s="708" customFormat="1" ht="24.75" customHeight="1" x14ac:dyDescent="0.3">
      <c r="A153" s="693" t="str">
        <f>'Раздел 1'!C188</f>
        <v>925</v>
      </c>
      <c r="B153" s="694" t="str">
        <f>'Раздел 1'!D188</f>
        <v>07</v>
      </c>
      <c r="C153" s="694" t="str">
        <f>'Раздел 1'!E188</f>
        <v>02</v>
      </c>
      <c r="D153" s="694" t="str">
        <f>'Раздел 1'!F188</f>
        <v>02</v>
      </c>
      <c r="E153" s="694" t="str">
        <f>'Раздел 1'!G188</f>
        <v>1</v>
      </c>
      <c r="F153" s="694" t="str">
        <f>'Раздел 1'!H188</f>
        <v>02</v>
      </c>
      <c r="G153" s="694" t="str">
        <f>'Раздел 1'!I188</f>
        <v>53032</v>
      </c>
      <c r="H153" s="695" t="str">
        <f>'Раздел 1'!J188</f>
        <v>111</v>
      </c>
      <c r="I153" s="696" t="str">
        <f>'Раздел 1'!K188</f>
        <v>266.00.00</v>
      </c>
      <c r="J153" s="696" t="str">
        <f>'Раздел 1'!L188</f>
        <v>000</v>
      </c>
      <c r="K153" s="696" t="str">
        <f>'Раздел 1'!M188</f>
        <v>00.00.00</v>
      </c>
      <c r="L153" s="696" t="str">
        <f>'Раздел 1'!N188</f>
        <v>500.02.0006</v>
      </c>
      <c r="M153" s="696" t="str">
        <f>'Раздел 1'!O188</f>
        <v>60.02.00</v>
      </c>
      <c r="N153" s="697">
        <f>'Раздел 1'!P188</f>
        <v>10000</v>
      </c>
      <c r="O153" s="698"/>
      <c r="P153" s="699">
        <f t="shared" si="8"/>
        <v>10000</v>
      </c>
      <c r="Q153" s="700">
        <f>'Раздел 1'!Q188</f>
        <v>0</v>
      </c>
      <c r="R153" s="701"/>
      <c r="S153" s="702">
        <f t="shared" si="9"/>
        <v>0</v>
      </c>
      <c r="T153" s="703">
        <f>'Раздел 1'!R188</f>
        <v>0</v>
      </c>
      <c r="U153" s="704"/>
      <c r="V153" s="705">
        <f t="shared" si="10"/>
        <v>0</v>
      </c>
      <c r="W153" s="154"/>
      <c r="X153" s="706"/>
      <c r="Y153" s="707"/>
    </row>
    <row r="154" spans="1:25" s="708" customFormat="1" ht="24.75" customHeight="1" x14ac:dyDescent="0.3">
      <c r="A154" s="693" t="str">
        <f>'Раздел 1'!C189</f>
        <v>х</v>
      </c>
      <c r="B154" s="694">
        <f>'Раздел 1'!D189</f>
        <v>0</v>
      </c>
      <c r="C154" s="694">
        <f>'Раздел 1'!E189</f>
        <v>0</v>
      </c>
      <c r="D154" s="694">
        <f>'Раздел 1'!F189</f>
        <v>0</v>
      </c>
      <c r="E154" s="694">
        <f>'Раздел 1'!G189</f>
        <v>0</v>
      </c>
      <c r="F154" s="694">
        <f>'Раздел 1'!H189</f>
        <v>0</v>
      </c>
      <c r="G154" s="694">
        <f>'Раздел 1'!I189</f>
        <v>0</v>
      </c>
      <c r="H154" s="695">
        <f>'Раздел 1'!J189</f>
        <v>0</v>
      </c>
      <c r="I154" s="696" t="str">
        <f>'Раздел 1'!K189</f>
        <v>х</v>
      </c>
      <c r="J154" s="696">
        <f>'Раздел 1'!L189</f>
        <v>0</v>
      </c>
      <c r="K154" s="696">
        <f>'Раздел 1'!M189</f>
        <v>0</v>
      </c>
      <c r="L154" s="696">
        <f>'Раздел 1'!N189</f>
        <v>0</v>
      </c>
      <c r="M154" s="696">
        <f>'Раздел 1'!O189</f>
        <v>0</v>
      </c>
      <c r="N154" s="697">
        <f>'Раздел 1'!P189</f>
        <v>416626</v>
      </c>
      <c r="O154" s="698"/>
      <c r="P154" s="699">
        <f t="shared" si="8"/>
        <v>416626</v>
      </c>
      <c r="Q154" s="700">
        <f>'Раздел 1'!Q189</f>
        <v>450126</v>
      </c>
      <c r="R154" s="701"/>
      <c r="S154" s="702">
        <f t="shared" si="9"/>
        <v>450126</v>
      </c>
      <c r="T154" s="703">
        <f>'Раздел 1'!R189</f>
        <v>461926</v>
      </c>
      <c r="U154" s="704"/>
      <c r="V154" s="705">
        <f t="shared" si="10"/>
        <v>461926</v>
      </c>
      <c r="W154" s="154"/>
      <c r="X154" s="706"/>
      <c r="Y154" s="707"/>
    </row>
    <row r="155" spans="1:25" s="708" customFormat="1" ht="24.75" customHeight="1" x14ac:dyDescent="0.3">
      <c r="A155" s="693" t="str">
        <f>'Раздел 1'!C190</f>
        <v>925</v>
      </c>
      <c r="B155" s="694" t="str">
        <f>'Раздел 1'!D190</f>
        <v>07</v>
      </c>
      <c r="C155" s="694" t="str">
        <f>'Раздел 1'!E190</f>
        <v>02</v>
      </c>
      <c r="D155" s="694" t="str">
        <f>'Раздел 1'!F190</f>
        <v>02</v>
      </c>
      <c r="E155" s="694" t="str">
        <f>'Раздел 1'!G190</f>
        <v>1</v>
      </c>
      <c r="F155" s="694" t="str">
        <f>'Раздел 1'!H190</f>
        <v>02</v>
      </c>
      <c r="G155" s="694" t="str">
        <f>'Раздел 1'!I190</f>
        <v>00590</v>
      </c>
      <c r="H155" s="695" t="str">
        <f>'Раздел 1'!J190</f>
        <v>112</v>
      </c>
      <c r="I155" s="696" t="str">
        <f>'Раздел 1'!K190</f>
        <v>212.00.00</v>
      </c>
      <c r="J155" s="696" t="str">
        <f>'Раздел 1'!L190</f>
        <v>000</v>
      </c>
      <c r="K155" s="696" t="str">
        <f>'Раздел 1'!M190</f>
        <v>00.00.00</v>
      </c>
      <c r="L155" s="696" t="str">
        <f>'Раздел 1'!N190</f>
        <v>х</v>
      </c>
      <c r="M155" s="696" t="str">
        <f>'Раздел 1'!O190</f>
        <v>20.00.02</v>
      </c>
      <c r="N155" s="697">
        <f>'Раздел 1'!P190</f>
        <v>0</v>
      </c>
      <c r="O155" s="698"/>
      <c r="P155" s="699">
        <f t="shared" si="8"/>
        <v>0</v>
      </c>
      <c r="Q155" s="700">
        <f>'Раздел 1'!Q190</f>
        <v>0</v>
      </c>
      <c r="R155" s="701"/>
      <c r="S155" s="702">
        <f t="shared" si="9"/>
        <v>0</v>
      </c>
      <c r="T155" s="703">
        <f>'Раздел 1'!R190</f>
        <v>0</v>
      </c>
      <c r="U155" s="704"/>
      <c r="V155" s="705">
        <f t="shared" si="10"/>
        <v>0</v>
      </c>
      <c r="W155" s="154"/>
      <c r="X155" s="706"/>
      <c r="Y155" s="707"/>
    </row>
    <row r="156" spans="1:25" s="708" customFormat="1" ht="24.75" customHeight="1" x14ac:dyDescent="0.3">
      <c r="A156" s="693" t="str">
        <f>'Раздел 1'!C191</f>
        <v>925</v>
      </c>
      <c r="B156" s="694" t="str">
        <f>'Раздел 1'!D191</f>
        <v>07</v>
      </c>
      <c r="C156" s="694" t="str">
        <f>'Раздел 1'!E191</f>
        <v>02</v>
      </c>
      <c r="D156" s="694" t="str">
        <f>'Раздел 1'!F191</f>
        <v>02</v>
      </c>
      <c r="E156" s="694" t="str">
        <f>'Раздел 1'!G191</f>
        <v>1</v>
      </c>
      <c r="F156" s="694" t="str">
        <f>'Раздел 1'!H191</f>
        <v>02</v>
      </c>
      <c r="G156" s="694" t="str">
        <f>'Раздел 1'!I191</f>
        <v>00590</v>
      </c>
      <c r="H156" s="695" t="str">
        <f>'Раздел 1'!J191</f>
        <v>112</v>
      </c>
      <c r="I156" s="696" t="str">
        <f>'Раздел 1'!K191</f>
        <v>212.00.00</v>
      </c>
      <c r="J156" s="696" t="str">
        <f>'Раздел 1'!L191</f>
        <v>001</v>
      </c>
      <c r="K156" s="696" t="str">
        <f>'Раздел 1'!M191</f>
        <v>00.00.00</v>
      </c>
      <c r="L156" s="696" t="str">
        <f>'Раздел 1'!N191</f>
        <v>х</v>
      </c>
      <c r="M156" s="696" t="str">
        <f>'Раздел 1'!O191</f>
        <v>20.00.02</v>
      </c>
      <c r="N156" s="697">
        <f>'Раздел 1'!P191</f>
        <v>0</v>
      </c>
      <c r="O156" s="698"/>
      <c r="P156" s="699">
        <f t="shared" si="8"/>
        <v>0</v>
      </c>
      <c r="Q156" s="700">
        <f>'Раздел 1'!Q191</f>
        <v>0</v>
      </c>
      <c r="R156" s="701"/>
      <c r="S156" s="702">
        <f t="shared" si="9"/>
        <v>0</v>
      </c>
      <c r="T156" s="703">
        <f>'Раздел 1'!R191</f>
        <v>0</v>
      </c>
      <c r="U156" s="704"/>
      <c r="V156" s="705">
        <f t="shared" si="10"/>
        <v>0</v>
      </c>
      <c r="W156" s="154"/>
      <c r="X156" s="706"/>
      <c r="Y156" s="707"/>
    </row>
    <row r="157" spans="1:25" s="708" customFormat="1" ht="24.75" customHeight="1" x14ac:dyDescent="0.3">
      <c r="A157" s="693" t="str">
        <f>'Раздел 1'!C192</f>
        <v>925</v>
      </c>
      <c r="B157" s="694" t="str">
        <f>'Раздел 1'!D192</f>
        <v>07</v>
      </c>
      <c r="C157" s="694" t="str">
        <f>'Раздел 1'!E192</f>
        <v>02</v>
      </c>
      <c r="D157" s="694" t="str">
        <f>'Раздел 1'!F192</f>
        <v>02</v>
      </c>
      <c r="E157" s="694" t="str">
        <f>'Раздел 1'!G192</f>
        <v>1</v>
      </c>
      <c r="F157" s="694" t="str">
        <f>'Раздел 1'!H192</f>
        <v>02</v>
      </c>
      <c r="G157" s="694" t="str">
        <f>'Раздел 1'!I192</f>
        <v>00590</v>
      </c>
      <c r="H157" s="695" t="str">
        <f>'Раздел 1'!J192</f>
        <v>112</v>
      </c>
      <c r="I157" s="696" t="str">
        <f>'Раздел 1'!K192</f>
        <v>212.00.00</v>
      </c>
      <c r="J157" s="696" t="str">
        <f>'Раздел 1'!L192</f>
        <v>000</v>
      </c>
      <c r="K157" s="696" t="str">
        <f>'Раздел 1'!M192</f>
        <v>00.00.00</v>
      </c>
      <c r="L157" s="696" t="str">
        <f>'Раздел 1'!N192</f>
        <v>001.99.0001</v>
      </c>
      <c r="M157" s="696" t="str">
        <f>'Раздел 1'!O192</f>
        <v>50.01.00</v>
      </c>
      <c r="N157" s="697">
        <f>'Раздел 1'!P192</f>
        <v>0</v>
      </c>
      <c r="O157" s="698"/>
      <c r="P157" s="699">
        <f t="shared" si="8"/>
        <v>0</v>
      </c>
      <c r="Q157" s="700">
        <f>'Раздел 1'!Q192</f>
        <v>0</v>
      </c>
      <c r="R157" s="701"/>
      <c r="S157" s="702">
        <f t="shared" si="9"/>
        <v>0</v>
      </c>
      <c r="T157" s="703">
        <f>'Раздел 1'!R192</f>
        <v>0</v>
      </c>
      <c r="U157" s="704"/>
      <c r="V157" s="705">
        <f t="shared" si="10"/>
        <v>0</v>
      </c>
      <c r="W157" s="154"/>
      <c r="X157" s="706"/>
      <c r="Y157" s="707"/>
    </row>
    <row r="158" spans="1:25" s="708" customFormat="1" ht="24.75" customHeight="1" x14ac:dyDescent="0.3">
      <c r="A158" s="693" t="str">
        <f>'Раздел 1'!C193</f>
        <v>925</v>
      </c>
      <c r="B158" s="694" t="str">
        <f>'Раздел 1'!D193</f>
        <v>07</v>
      </c>
      <c r="C158" s="694" t="str">
        <f>'Раздел 1'!E193</f>
        <v>02</v>
      </c>
      <c r="D158" s="694" t="str">
        <f>'Раздел 1'!F193</f>
        <v>02</v>
      </c>
      <c r="E158" s="694" t="str">
        <f>'Раздел 1'!G193</f>
        <v>1</v>
      </c>
      <c r="F158" s="694" t="str">
        <f>'Раздел 1'!H193</f>
        <v>02</v>
      </c>
      <c r="G158" s="694" t="str">
        <f>'Раздел 1'!I193</f>
        <v>00590</v>
      </c>
      <c r="H158" s="695" t="str">
        <f>'Раздел 1'!J193</f>
        <v>112</v>
      </c>
      <c r="I158" s="696" t="str">
        <f>'Раздел 1'!K193</f>
        <v>212.00.00</v>
      </c>
      <c r="J158" s="696" t="str">
        <f>'Раздел 1'!L193</f>
        <v>001</v>
      </c>
      <c r="K158" s="696" t="str">
        <f>'Раздел 1'!M193</f>
        <v>00.00.00</v>
      </c>
      <c r="L158" s="696" t="str">
        <f>'Раздел 1'!N193</f>
        <v>х</v>
      </c>
      <c r="M158" s="696" t="str">
        <f>'Раздел 1'!O193</f>
        <v>50.01.00</v>
      </c>
      <c r="N158" s="697">
        <f>'Раздел 1'!P193</f>
        <v>0</v>
      </c>
      <c r="O158" s="698"/>
      <c r="P158" s="699">
        <f t="shared" si="8"/>
        <v>0</v>
      </c>
      <c r="Q158" s="700">
        <f>'Раздел 1'!Q193</f>
        <v>0</v>
      </c>
      <c r="R158" s="701"/>
      <c r="S158" s="702">
        <f t="shared" si="9"/>
        <v>0</v>
      </c>
      <c r="T158" s="703">
        <f>'Раздел 1'!R193</f>
        <v>0</v>
      </c>
      <c r="U158" s="704"/>
      <c r="V158" s="705">
        <f t="shared" si="10"/>
        <v>0</v>
      </c>
      <c r="W158" s="154"/>
      <c r="X158" s="706"/>
      <c r="Y158" s="707"/>
    </row>
    <row r="159" spans="1:25" s="708" customFormat="1" ht="24.75" customHeight="1" x14ac:dyDescent="0.3">
      <c r="A159" s="693" t="str">
        <f>'Раздел 1'!C194</f>
        <v>925</v>
      </c>
      <c r="B159" s="694" t="str">
        <f>'Раздел 1'!D194</f>
        <v>07</v>
      </c>
      <c r="C159" s="694" t="str">
        <f>'Раздел 1'!E194</f>
        <v>02</v>
      </c>
      <c r="D159" s="694" t="str">
        <f>'Раздел 1'!F194</f>
        <v>02</v>
      </c>
      <c r="E159" s="694" t="str">
        <f>'Раздел 1'!G194</f>
        <v>1</v>
      </c>
      <c r="F159" s="694" t="str">
        <f>'Раздел 1'!H194</f>
        <v>02</v>
      </c>
      <c r="G159" s="694" t="str">
        <f>'Раздел 1'!I194</f>
        <v>60860</v>
      </c>
      <c r="H159" s="695" t="str">
        <f>'Раздел 1'!J194</f>
        <v>112</v>
      </c>
      <c r="I159" s="696" t="str">
        <f>'Раздел 1'!K194</f>
        <v>212.00.00</v>
      </c>
      <c r="J159" s="696" t="str">
        <f>'Раздел 1'!L194</f>
        <v>000</v>
      </c>
      <c r="K159" s="696" t="str">
        <f>'Раздел 1'!M194</f>
        <v>00.00.00</v>
      </c>
      <c r="L159" s="696" t="str">
        <f>'Раздел 1'!N194</f>
        <v>001.07.0002</v>
      </c>
      <c r="M159" s="696" t="str">
        <f>'Раздел 1'!O194</f>
        <v>50.03.00</v>
      </c>
      <c r="N159" s="697">
        <f>'Раздел 1'!P194</f>
        <v>20000</v>
      </c>
      <c r="O159" s="698"/>
      <c r="P159" s="699">
        <f t="shared" si="8"/>
        <v>20000</v>
      </c>
      <c r="Q159" s="700">
        <f>'Раздел 1'!Q194</f>
        <v>20000</v>
      </c>
      <c r="R159" s="701"/>
      <c r="S159" s="702">
        <f t="shared" si="9"/>
        <v>20000</v>
      </c>
      <c r="T159" s="703">
        <f>'Раздел 1'!R194</f>
        <v>20000</v>
      </c>
      <c r="U159" s="704"/>
      <c r="V159" s="705">
        <f t="shared" si="10"/>
        <v>20000</v>
      </c>
      <c r="W159" s="154"/>
      <c r="X159" s="706"/>
      <c r="Y159" s="707"/>
    </row>
    <row r="160" spans="1:25" s="708" customFormat="1" ht="24.75" customHeight="1" x14ac:dyDescent="0.3">
      <c r="A160" s="693" t="str">
        <f>'Раздел 1'!C195</f>
        <v>925</v>
      </c>
      <c r="B160" s="694" t="str">
        <f>'Раздел 1'!D195</f>
        <v>07</v>
      </c>
      <c r="C160" s="694" t="str">
        <f>'Раздел 1'!E195</f>
        <v>02</v>
      </c>
      <c r="D160" s="694" t="str">
        <f>'Раздел 1'!F195</f>
        <v>02</v>
      </c>
      <c r="E160" s="694" t="str">
        <f>'Раздел 1'!G195</f>
        <v>1</v>
      </c>
      <c r="F160" s="694" t="str">
        <f>'Раздел 1'!H195</f>
        <v>02</v>
      </c>
      <c r="G160" s="694" t="str">
        <f>'Раздел 1'!I195</f>
        <v>60860</v>
      </c>
      <c r="H160" s="695" t="str">
        <f>'Раздел 1'!J195</f>
        <v>112</v>
      </c>
      <c r="I160" s="696" t="str">
        <f>'Раздел 1'!K195</f>
        <v>212.00.00</v>
      </c>
      <c r="J160" s="696" t="str">
        <f>'Раздел 1'!L195</f>
        <v>001</v>
      </c>
      <c r="K160" s="696" t="str">
        <f>'Раздел 1'!M195</f>
        <v>00.00.00</v>
      </c>
      <c r="L160" s="696" t="str">
        <f>'Раздел 1'!N195</f>
        <v>х</v>
      </c>
      <c r="M160" s="696" t="str">
        <f>'Раздел 1'!O195</f>
        <v>50.03.00</v>
      </c>
      <c r="N160" s="697">
        <f>'Раздел 1'!P195</f>
        <v>0</v>
      </c>
      <c r="O160" s="698"/>
      <c r="P160" s="699">
        <f t="shared" si="8"/>
        <v>0</v>
      </c>
      <c r="Q160" s="700">
        <f>'Раздел 1'!Q195</f>
        <v>0</v>
      </c>
      <c r="R160" s="701"/>
      <c r="S160" s="702">
        <f t="shared" si="9"/>
        <v>0</v>
      </c>
      <c r="T160" s="703">
        <f>'Раздел 1'!R195</f>
        <v>0</v>
      </c>
      <c r="U160" s="704"/>
      <c r="V160" s="705">
        <f t="shared" si="10"/>
        <v>0</v>
      </c>
      <c r="W160" s="154"/>
      <c r="X160" s="706"/>
      <c r="Y160" s="707"/>
    </row>
    <row r="161" spans="1:25" s="708" customFormat="1" ht="24.75" customHeight="1" x14ac:dyDescent="0.3">
      <c r="A161" s="693" t="str">
        <f>'Раздел 1'!C196</f>
        <v>925</v>
      </c>
      <c r="B161" s="694" t="str">
        <f>'Раздел 1'!D196</f>
        <v>07</v>
      </c>
      <c r="C161" s="694" t="str">
        <f>'Раздел 1'!E196</f>
        <v>02</v>
      </c>
      <c r="D161" s="694" t="str">
        <f>'Раздел 1'!F196</f>
        <v>02</v>
      </c>
      <c r="E161" s="694" t="str">
        <f>'Раздел 1'!G196</f>
        <v>1</v>
      </c>
      <c r="F161" s="694" t="str">
        <f>'Раздел 1'!H196</f>
        <v>02</v>
      </c>
      <c r="G161" s="694" t="str">
        <f>'Раздел 1'!I196</f>
        <v>00590</v>
      </c>
      <c r="H161" s="695" t="str">
        <f>'Раздел 1'!J196</f>
        <v>112</v>
      </c>
      <c r="I161" s="696" t="str">
        <f>'Раздел 1'!K196</f>
        <v>226.00.00</v>
      </c>
      <c r="J161" s="696" t="str">
        <f>'Раздел 1'!L196</f>
        <v>000</v>
      </c>
      <c r="K161" s="696" t="str">
        <f>'Раздел 1'!M196</f>
        <v>00.00.00</v>
      </c>
      <c r="L161" s="696" t="str">
        <f>'Раздел 1'!N196</f>
        <v>х</v>
      </c>
      <c r="M161" s="696" t="str">
        <f>'Раздел 1'!O196</f>
        <v>20.00.02</v>
      </c>
      <c r="N161" s="697">
        <f>'Раздел 1'!P196</f>
        <v>0</v>
      </c>
      <c r="O161" s="698"/>
      <c r="P161" s="699">
        <f t="shared" si="8"/>
        <v>0</v>
      </c>
      <c r="Q161" s="700">
        <f>'Раздел 1'!Q196</f>
        <v>0</v>
      </c>
      <c r="R161" s="701"/>
      <c r="S161" s="702">
        <f t="shared" si="9"/>
        <v>0</v>
      </c>
      <c r="T161" s="703">
        <f>'Раздел 1'!R196</f>
        <v>0</v>
      </c>
      <c r="U161" s="704"/>
      <c r="V161" s="705">
        <f t="shared" si="10"/>
        <v>0</v>
      </c>
      <c r="W161" s="154"/>
      <c r="X161" s="706"/>
      <c r="Y161" s="707"/>
    </row>
    <row r="162" spans="1:25" s="708" customFormat="1" ht="24.75" customHeight="1" x14ac:dyDescent="0.3">
      <c r="A162" s="693" t="str">
        <f>'Раздел 1'!C197</f>
        <v>925</v>
      </c>
      <c r="B162" s="694" t="str">
        <f>'Раздел 1'!D197</f>
        <v>07</v>
      </c>
      <c r="C162" s="694" t="str">
        <f>'Раздел 1'!E197</f>
        <v>02</v>
      </c>
      <c r="D162" s="694" t="str">
        <f>'Раздел 1'!F197</f>
        <v>02</v>
      </c>
      <c r="E162" s="694" t="str">
        <f>'Раздел 1'!G197</f>
        <v>1</v>
      </c>
      <c r="F162" s="694" t="str">
        <f>'Раздел 1'!H197</f>
        <v>02</v>
      </c>
      <c r="G162" s="694" t="str">
        <f>'Раздел 1'!I197</f>
        <v>00590</v>
      </c>
      <c r="H162" s="695" t="str">
        <f>'Раздел 1'!J197</f>
        <v>112</v>
      </c>
      <c r="I162" s="696" t="str">
        <f>'Раздел 1'!K197</f>
        <v>226.00.00</v>
      </c>
      <c r="J162" s="696" t="str">
        <f>'Раздел 1'!L197</f>
        <v>001</v>
      </c>
      <c r="K162" s="696" t="str">
        <f>'Раздел 1'!M197</f>
        <v>00.00.00</v>
      </c>
      <c r="L162" s="696" t="str">
        <f>'Раздел 1'!N197</f>
        <v>х</v>
      </c>
      <c r="M162" s="696" t="str">
        <f>'Раздел 1'!O197</f>
        <v>20.00.02</v>
      </c>
      <c r="N162" s="697">
        <f>'Раздел 1'!P197</f>
        <v>0</v>
      </c>
      <c r="O162" s="698"/>
      <c r="P162" s="699">
        <f t="shared" si="8"/>
        <v>0</v>
      </c>
      <c r="Q162" s="700">
        <f>'Раздел 1'!Q197</f>
        <v>0</v>
      </c>
      <c r="R162" s="701"/>
      <c r="S162" s="702">
        <f t="shared" si="9"/>
        <v>0</v>
      </c>
      <c r="T162" s="703">
        <f>'Раздел 1'!R197</f>
        <v>0</v>
      </c>
      <c r="U162" s="704"/>
      <c r="V162" s="705">
        <f t="shared" si="10"/>
        <v>0</v>
      </c>
      <c r="W162" s="154"/>
      <c r="X162" s="706"/>
      <c r="Y162" s="707"/>
    </row>
    <row r="163" spans="1:25" s="708" customFormat="1" ht="24.75" customHeight="1" x14ac:dyDescent="0.3">
      <c r="A163" s="693" t="str">
        <f>'Раздел 1'!C198</f>
        <v>925</v>
      </c>
      <c r="B163" s="694" t="str">
        <f>'Раздел 1'!D198</f>
        <v>07</v>
      </c>
      <c r="C163" s="694" t="str">
        <f>'Раздел 1'!E198</f>
        <v>02</v>
      </c>
      <c r="D163" s="694" t="str">
        <f>'Раздел 1'!F198</f>
        <v>02</v>
      </c>
      <c r="E163" s="694" t="str">
        <f>'Раздел 1'!G198</f>
        <v>1</v>
      </c>
      <c r="F163" s="694" t="str">
        <f>'Раздел 1'!H198</f>
        <v>02</v>
      </c>
      <c r="G163" s="694" t="str">
        <f>'Раздел 1'!I198</f>
        <v>00590</v>
      </c>
      <c r="H163" s="695" t="str">
        <f>'Раздел 1'!J198</f>
        <v>112</v>
      </c>
      <c r="I163" s="696" t="str">
        <f>'Раздел 1'!K198</f>
        <v>226.00.00</v>
      </c>
      <c r="J163" s="696" t="str">
        <f>'Раздел 1'!L198</f>
        <v>000</v>
      </c>
      <c r="K163" s="696" t="str">
        <f>'Раздел 1'!M198</f>
        <v>00.00.00</v>
      </c>
      <c r="L163" s="696" t="str">
        <f>'Раздел 1'!N198</f>
        <v>001.99.0001</v>
      </c>
      <c r="M163" s="696" t="str">
        <f>'Раздел 1'!O198</f>
        <v>50.01.00</v>
      </c>
      <c r="N163" s="697">
        <f>'Раздел 1'!P198</f>
        <v>0</v>
      </c>
      <c r="O163" s="698"/>
      <c r="P163" s="699">
        <f t="shared" si="8"/>
        <v>0</v>
      </c>
      <c r="Q163" s="700">
        <f>'Раздел 1'!Q198</f>
        <v>0</v>
      </c>
      <c r="R163" s="701"/>
      <c r="S163" s="702">
        <f t="shared" si="9"/>
        <v>0</v>
      </c>
      <c r="T163" s="703">
        <f>'Раздел 1'!R198</f>
        <v>0</v>
      </c>
      <c r="U163" s="704"/>
      <c r="V163" s="705">
        <f t="shared" si="10"/>
        <v>0</v>
      </c>
      <c r="W163" s="154"/>
      <c r="X163" s="706"/>
      <c r="Y163" s="707"/>
    </row>
    <row r="164" spans="1:25" s="708" customFormat="1" ht="24.75" customHeight="1" x14ac:dyDescent="0.3">
      <c r="A164" s="693" t="str">
        <f>'Раздел 1'!C199</f>
        <v>925</v>
      </c>
      <c r="B164" s="694" t="str">
        <f>'Раздел 1'!D199</f>
        <v>07</v>
      </c>
      <c r="C164" s="694" t="str">
        <f>'Раздел 1'!E199</f>
        <v>02</v>
      </c>
      <c r="D164" s="694" t="str">
        <f>'Раздел 1'!F199</f>
        <v>02</v>
      </c>
      <c r="E164" s="694" t="str">
        <f>'Раздел 1'!G199</f>
        <v>1</v>
      </c>
      <c r="F164" s="694" t="str">
        <f>'Раздел 1'!H199</f>
        <v>02</v>
      </c>
      <c r="G164" s="694" t="str">
        <f>'Раздел 1'!I199</f>
        <v>00590</v>
      </c>
      <c r="H164" s="695" t="str">
        <f>'Раздел 1'!J199</f>
        <v>112</v>
      </c>
      <c r="I164" s="696" t="str">
        <f>'Раздел 1'!K199</f>
        <v>226.00.00</v>
      </c>
      <c r="J164" s="696" t="str">
        <f>'Раздел 1'!L199</f>
        <v>001</v>
      </c>
      <c r="K164" s="696" t="str">
        <f>'Раздел 1'!M199</f>
        <v>00.00.00</v>
      </c>
      <c r="L164" s="696" t="str">
        <f>'Раздел 1'!N199</f>
        <v>х</v>
      </c>
      <c r="M164" s="696" t="str">
        <f>'Раздел 1'!O199</f>
        <v>50.01.00</v>
      </c>
      <c r="N164" s="697">
        <f>'Раздел 1'!P199</f>
        <v>0</v>
      </c>
      <c r="O164" s="698"/>
      <c r="P164" s="699">
        <f t="shared" si="8"/>
        <v>0</v>
      </c>
      <c r="Q164" s="700">
        <f>'Раздел 1'!Q199</f>
        <v>0</v>
      </c>
      <c r="R164" s="701"/>
      <c r="S164" s="702">
        <f t="shared" si="9"/>
        <v>0</v>
      </c>
      <c r="T164" s="703">
        <f>'Раздел 1'!R199</f>
        <v>0</v>
      </c>
      <c r="U164" s="704"/>
      <c r="V164" s="705">
        <f t="shared" si="10"/>
        <v>0</v>
      </c>
      <c r="W164" s="154"/>
      <c r="X164" s="706"/>
      <c r="Y164" s="707"/>
    </row>
    <row r="165" spans="1:25" s="708" customFormat="1" ht="24.75" customHeight="1" x14ac:dyDescent="0.3">
      <c r="A165" s="693" t="str">
        <f>'Раздел 1'!C200</f>
        <v>925</v>
      </c>
      <c r="B165" s="694" t="str">
        <f>'Раздел 1'!D200</f>
        <v>07</v>
      </c>
      <c r="C165" s="694" t="str">
        <f>'Раздел 1'!E200</f>
        <v>02</v>
      </c>
      <c r="D165" s="694" t="str">
        <f>'Раздел 1'!F200</f>
        <v>02</v>
      </c>
      <c r="E165" s="694" t="str">
        <f>'Раздел 1'!G200</f>
        <v>1</v>
      </c>
      <c r="F165" s="694" t="str">
        <f>'Раздел 1'!H200</f>
        <v>02</v>
      </c>
      <c r="G165" s="694" t="str">
        <f>'Раздел 1'!I200</f>
        <v>60860</v>
      </c>
      <c r="H165" s="695" t="str">
        <f>'Раздел 1'!J200</f>
        <v>112</v>
      </c>
      <c r="I165" s="696" t="str">
        <f>'Раздел 1'!K200</f>
        <v>226.00.00</v>
      </c>
      <c r="J165" s="696" t="str">
        <f>'Раздел 1'!L200</f>
        <v>000</v>
      </c>
      <c r="K165" s="696" t="str">
        <f>'Раздел 1'!M200</f>
        <v>00.00.00</v>
      </c>
      <c r="L165" s="696" t="str">
        <f>'Раздел 1'!N200</f>
        <v>001.07.0002</v>
      </c>
      <c r="M165" s="696" t="str">
        <f>'Раздел 1'!O200</f>
        <v>50.03.00</v>
      </c>
      <c r="N165" s="697">
        <f>'Раздел 1'!P200</f>
        <v>10000</v>
      </c>
      <c r="O165" s="698"/>
      <c r="P165" s="699">
        <f t="shared" si="8"/>
        <v>10000</v>
      </c>
      <c r="Q165" s="700">
        <f>'Раздел 1'!Q200</f>
        <v>10000</v>
      </c>
      <c r="R165" s="701"/>
      <c r="S165" s="702">
        <f t="shared" si="9"/>
        <v>10000</v>
      </c>
      <c r="T165" s="703">
        <f>'Раздел 1'!R200</f>
        <v>10000</v>
      </c>
      <c r="U165" s="704"/>
      <c r="V165" s="705">
        <f t="shared" si="10"/>
        <v>10000</v>
      </c>
      <c r="W165" s="154"/>
      <c r="X165" s="706"/>
      <c r="Y165" s="707"/>
    </row>
    <row r="166" spans="1:25" s="708" customFormat="1" ht="24.75" customHeight="1" x14ac:dyDescent="0.3">
      <c r="A166" s="693" t="str">
        <f>'Раздел 1'!C201</f>
        <v>925</v>
      </c>
      <c r="B166" s="694" t="str">
        <f>'Раздел 1'!D201</f>
        <v>07</v>
      </c>
      <c r="C166" s="694" t="str">
        <f>'Раздел 1'!E201</f>
        <v>02</v>
      </c>
      <c r="D166" s="694" t="str">
        <f>'Раздел 1'!F201</f>
        <v>02</v>
      </c>
      <c r="E166" s="694" t="str">
        <f>'Раздел 1'!G201</f>
        <v>1</v>
      </c>
      <c r="F166" s="694" t="str">
        <f>'Раздел 1'!H201</f>
        <v>02</v>
      </c>
      <c r="G166" s="694" t="str">
        <f>'Раздел 1'!I201</f>
        <v>60860</v>
      </c>
      <c r="H166" s="695" t="str">
        <f>'Раздел 1'!J201</f>
        <v>112</v>
      </c>
      <c r="I166" s="696" t="str">
        <f>'Раздел 1'!K201</f>
        <v>226.00.00</v>
      </c>
      <c r="J166" s="696" t="str">
        <f>'Раздел 1'!L201</f>
        <v>001</v>
      </c>
      <c r="K166" s="696" t="str">
        <f>'Раздел 1'!M201</f>
        <v>00.00.00</v>
      </c>
      <c r="L166" s="696" t="str">
        <f>'Раздел 1'!N201</f>
        <v>х</v>
      </c>
      <c r="M166" s="696" t="str">
        <f>'Раздел 1'!O201</f>
        <v>50.03.00</v>
      </c>
      <c r="N166" s="697">
        <f>'Раздел 1'!P201</f>
        <v>0</v>
      </c>
      <c r="O166" s="698"/>
      <c r="P166" s="699">
        <f t="shared" si="8"/>
        <v>0</v>
      </c>
      <c r="Q166" s="700">
        <f>'Раздел 1'!Q201</f>
        <v>0</v>
      </c>
      <c r="R166" s="701"/>
      <c r="S166" s="702">
        <f t="shared" si="9"/>
        <v>0</v>
      </c>
      <c r="T166" s="703">
        <f>'Раздел 1'!R201</f>
        <v>0</v>
      </c>
      <c r="U166" s="704"/>
      <c r="V166" s="705">
        <f t="shared" si="10"/>
        <v>0</v>
      </c>
      <c r="W166" s="154"/>
      <c r="X166" s="706"/>
      <c r="Y166" s="707"/>
    </row>
    <row r="167" spans="1:25" s="708" customFormat="1" ht="24.75" customHeight="1" x14ac:dyDescent="0.3">
      <c r="A167" s="693" t="str">
        <f>'Раздел 1'!C202</f>
        <v>925</v>
      </c>
      <c r="B167" s="694" t="str">
        <f>'Раздел 1'!D202</f>
        <v>07</v>
      </c>
      <c r="C167" s="694" t="str">
        <f>'Раздел 1'!E202</f>
        <v>02</v>
      </c>
      <c r="D167" s="694" t="str">
        <f>'Раздел 1'!F202</f>
        <v>02</v>
      </c>
      <c r="E167" s="694" t="str">
        <f>'Раздел 1'!G202</f>
        <v>1</v>
      </c>
      <c r="F167" s="694" t="str">
        <f>'Раздел 1'!H202</f>
        <v>02</v>
      </c>
      <c r="G167" s="694" t="str">
        <f>'Раздел 1'!I202</f>
        <v>00590</v>
      </c>
      <c r="H167" s="695" t="str">
        <f>'Раздел 1'!J202</f>
        <v>112</v>
      </c>
      <c r="I167" s="696" t="str">
        <f>'Раздел 1'!K202</f>
        <v>266.00.00</v>
      </c>
      <c r="J167" s="696" t="str">
        <f>'Раздел 1'!L202</f>
        <v>000</v>
      </c>
      <c r="K167" s="696" t="str">
        <f>'Раздел 1'!M202</f>
        <v>00.00.00</v>
      </c>
      <c r="L167" s="696" t="str">
        <f>'Раздел 1'!N202</f>
        <v>х</v>
      </c>
      <c r="M167" s="696" t="str">
        <f>'Раздел 1'!O202</f>
        <v>20.00.02</v>
      </c>
      <c r="N167" s="697">
        <f>'Раздел 1'!P202</f>
        <v>0</v>
      </c>
      <c r="O167" s="698"/>
      <c r="P167" s="699">
        <f t="shared" si="8"/>
        <v>0</v>
      </c>
      <c r="Q167" s="700">
        <f>'Раздел 1'!Q202</f>
        <v>0</v>
      </c>
      <c r="R167" s="701"/>
      <c r="S167" s="702">
        <f t="shared" si="9"/>
        <v>0</v>
      </c>
      <c r="T167" s="703">
        <f>'Раздел 1'!R202</f>
        <v>0</v>
      </c>
      <c r="U167" s="704"/>
      <c r="V167" s="705">
        <f t="shared" si="10"/>
        <v>0</v>
      </c>
      <c r="W167" s="154"/>
      <c r="X167" s="706"/>
      <c r="Y167" s="707"/>
    </row>
    <row r="168" spans="1:25" s="708" customFormat="1" ht="24.75" customHeight="1" x14ac:dyDescent="0.3">
      <c r="A168" s="693" t="str">
        <f>'Раздел 1'!C203</f>
        <v>925</v>
      </c>
      <c r="B168" s="694" t="str">
        <f>'Раздел 1'!D203</f>
        <v>07</v>
      </c>
      <c r="C168" s="694" t="str">
        <f>'Раздел 1'!E203</f>
        <v>02</v>
      </c>
      <c r="D168" s="694" t="str">
        <f>'Раздел 1'!F203</f>
        <v>02</v>
      </c>
      <c r="E168" s="694" t="str">
        <f>'Раздел 1'!G203</f>
        <v>1</v>
      </c>
      <c r="F168" s="694" t="str">
        <f>'Раздел 1'!H203</f>
        <v>02</v>
      </c>
      <c r="G168" s="694" t="str">
        <f>'Раздел 1'!I203</f>
        <v>00590</v>
      </c>
      <c r="H168" s="695" t="str">
        <f>'Раздел 1'!J203</f>
        <v>112</v>
      </c>
      <c r="I168" s="696" t="str">
        <f>'Раздел 1'!K203</f>
        <v>266.00.00</v>
      </c>
      <c r="J168" s="696" t="str">
        <f>'Раздел 1'!L203</f>
        <v>001</v>
      </c>
      <c r="K168" s="696" t="str">
        <f>'Раздел 1'!M203</f>
        <v>00.00.00</v>
      </c>
      <c r="L168" s="696" t="str">
        <f>'Раздел 1'!N203</f>
        <v>х</v>
      </c>
      <c r="M168" s="696" t="str">
        <f>'Раздел 1'!O203</f>
        <v>20.00.02</v>
      </c>
      <c r="N168" s="697">
        <f>'Раздел 1'!P203</f>
        <v>0</v>
      </c>
      <c r="O168" s="698"/>
      <c r="P168" s="699">
        <f t="shared" si="8"/>
        <v>0</v>
      </c>
      <c r="Q168" s="700">
        <f>'Раздел 1'!Q203</f>
        <v>0</v>
      </c>
      <c r="R168" s="701"/>
      <c r="S168" s="702">
        <f t="shared" si="9"/>
        <v>0</v>
      </c>
      <c r="T168" s="703">
        <f>'Раздел 1'!R203</f>
        <v>0</v>
      </c>
      <c r="U168" s="704"/>
      <c r="V168" s="705">
        <f t="shared" si="10"/>
        <v>0</v>
      </c>
      <c r="W168" s="154"/>
      <c r="X168" s="706"/>
      <c r="Y168" s="707"/>
    </row>
    <row r="169" spans="1:25" s="708" customFormat="1" ht="24.75" customHeight="1" x14ac:dyDescent="0.3">
      <c r="A169" s="693" t="str">
        <f>'Раздел 1'!C204</f>
        <v>925</v>
      </c>
      <c r="B169" s="694" t="str">
        <f>'Раздел 1'!D204</f>
        <v>07</v>
      </c>
      <c r="C169" s="694" t="str">
        <f>'Раздел 1'!E204</f>
        <v>02</v>
      </c>
      <c r="D169" s="694" t="str">
        <f>'Раздел 1'!F204</f>
        <v>02</v>
      </c>
      <c r="E169" s="694" t="str">
        <f>'Раздел 1'!G204</f>
        <v>1</v>
      </c>
      <c r="F169" s="694" t="str">
        <f>'Раздел 1'!H204</f>
        <v>02</v>
      </c>
      <c r="G169" s="694" t="str">
        <f>'Раздел 1'!I204</f>
        <v>00590</v>
      </c>
      <c r="H169" s="695" t="str">
        <f>'Раздел 1'!J204</f>
        <v>112</v>
      </c>
      <c r="I169" s="696" t="str">
        <f>'Раздел 1'!K204</f>
        <v>266.00.00</v>
      </c>
      <c r="J169" s="696" t="str">
        <f>'Раздел 1'!L204</f>
        <v>000</v>
      </c>
      <c r="K169" s="696" t="str">
        <f>'Раздел 1'!M204</f>
        <v>00.00.00</v>
      </c>
      <c r="L169" s="696" t="str">
        <f>'Раздел 1'!N204</f>
        <v>001.99.0001</v>
      </c>
      <c r="M169" s="696" t="str">
        <f>'Раздел 1'!O204</f>
        <v>50.01.00</v>
      </c>
      <c r="N169" s="697">
        <f>'Раздел 1'!P204</f>
        <v>0</v>
      </c>
      <c r="O169" s="698"/>
      <c r="P169" s="699">
        <f t="shared" si="8"/>
        <v>0</v>
      </c>
      <c r="Q169" s="700">
        <f>'Раздел 1'!Q204</f>
        <v>0</v>
      </c>
      <c r="R169" s="701"/>
      <c r="S169" s="702">
        <f t="shared" si="9"/>
        <v>0</v>
      </c>
      <c r="T169" s="703">
        <f>'Раздел 1'!R204</f>
        <v>0</v>
      </c>
      <c r="U169" s="704"/>
      <c r="V169" s="705">
        <f t="shared" si="10"/>
        <v>0</v>
      </c>
      <c r="W169" s="154"/>
      <c r="X169" s="706"/>
      <c r="Y169" s="707"/>
    </row>
    <row r="170" spans="1:25" s="708" customFormat="1" ht="24.75" customHeight="1" x14ac:dyDescent="0.3">
      <c r="A170" s="693" t="str">
        <f>'Раздел 1'!C205</f>
        <v>925</v>
      </c>
      <c r="B170" s="694" t="str">
        <f>'Раздел 1'!D205</f>
        <v>07</v>
      </c>
      <c r="C170" s="694" t="str">
        <f>'Раздел 1'!E205</f>
        <v>02</v>
      </c>
      <c r="D170" s="694" t="str">
        <f>'Раздел 1'!F205</f>
        <v>02</v>
      </c>
      <c r="E170" s="694" t="str">
        <f>'Раздел 1'!G205</f>
        <v>1</v>
      </c>
      <c r="F170" s="694" t="str">
        <f>'Раздел 1'!H205</f>
        <v>02</v>
      </c>
      <c r="G170" s="694" t="str">
        <f>'Раздел 1'!I205</f>
        <v>00590</v>
      </c>
      <c r="H170" s="695" t="str">
        <f>'Раздел 1'!J205</f>
        <v>112</v>
      </c>
      <c r="I170" s="696" t="str">
        <f>'Раздел 1'!K205</f>
        <v>266.00.00</v>
      </c>
      <c r="J170" s="696" t="str">
        <f>'Раздел 1'!L205</f>
        <v>001</v>
      </c>
      <c r="K170" s="696" t="str">
        <f>'Раздел 1'!M205</f>
        <v>00.00.00</v>
      </c>
      <c r="L170" s="696" t="str">
        <f>'Раздел 1'!N205</f>
        <v>х</v>
      </c>
      <c r="M170" s="696" t="str">
        <f>'Раздел 1'!O205</f>
        <v>50.01.00</v>
      </c>
      <c r="N170" s="697">
        <f>'Раздел 1'!P205</f>
        <v>0</v>
      </c>
      <c r="O170" s="698"/>
      <c r="P170" s="699">
        <f t="shared" si="8"/>
        <v>0</v>
      </c>
      <c r="Q170" s="700">
        <f>'Раздел 1'!Q205</f>
        <v>0</v>
      </c>
      <c r="R170" s="701"/>
      <c r="S170" s="702">
        <f t="shared" si="9"/>
        <v>0</v>
      </c>
      <c r="T170" s="703">
        <f>'Раздел 1'!R205</f>
        <v>0</v>
      </c>
      <c r="U170" s="704"/>
      <c r="V170" s="705">
        <f t="shared" si="10"/>
        <v>0</v>
      </c>
      <c r="W170" s="154"/>
      <c r="X170" s="706"/>
      <c r="Y170" s="707"/>
    </row>
    <row r="171" spans="1:25" s="708" customFormat="1" ht="24.75" customHeight="1" x14ac:dyDescent="0.3">
      <c r="A171" s="693" t="str">
        <f>'Раздел 1'!C206</f>
        <v>925</v>
      </c>
      <c r="B171" s="694" t="str">
        <f>'Раздел 1'!D206</f>
        <v>07</v>
      </c>
      <c r="C171" s="694" t="str">
        <f>'Раздел 1'!E206</f>
        <v>02</v>
      </c>
      <c r="D171" s="694" t="str">
        <f>'Раздел 1'!F206</f>
        <v>02</v>
      </c>
      <c r="E171" s="694" t="str">
        <f>'Раздел 1'!G206</f>
        <v>1</v>
      </c>
      <c r="F171" s="694" t="str">
        <f>'Раздел 1'!H206</f>
        <v>02</v>
      </c>
      <c r="G171" s="694" t="str">
        <f>'Раздел 1'!I206</f>
        <v>60860</v>
      </c>
      <c r="H171" s="695" t="str">
        <f>'Раздел 1'!J206</f>
        <v>112</v>
      </c>
      <c r="I171" s="696" t="str">
        <f>'Раздел 1'!K206</f>
        <v>266.00.00</v>
      </c>
      <c r="J171" s="696" t="str">
        <f>'Раздел 1'!L206</f>
        <v>000</v>
      </c>
      <c r="K171" s="696" t="str">
        <f>'Раздел 1'!M206</f>
        <v>00.00.00</v>
      </c>
      <c r="L171" s="696" t="str">
        <f>'Раздел 1'!N206</f>
        <v>001.07.0002</v>
      </c>
      <c r="M171" s="696" t="str">
        <f>'Раздел 1'!O206</f>
        <v>50.03.00</v>
      </c>
      <c r="N171" s="697">
        <f>'Раздел 1'!P206</f>
        <v>0</v>
      </c>
      <c r="O171" s="698"/>
      <c r="P171" s="699">
        <f t="shared" si="8"/>
        <v>0</v>
      </c>
      <c r="Q171" s="700">
        <f>'Раздел 1'!Q206</f>
        <v>0</v>
      </c>
      <c r="R171" s="701"/>
      <c r="S171" s="702">
        <f t="shared" si="9"/>
        <v>0</v>
      </c>
      <c r="T171" s="703">
        <f>'Раздел 1'!R206</f>
        <v>0</v>
      </c>
      <c r="U171" s="704"/>
      <c r="V171" s="705">
        <f t="shared" si="10"/>
        <v>0</v>
      </c>
      <c r="W171" s="154"/>
      <c r="X171" s="706"/>
      <c r="Y171" s="707"/>
    </row>
    <row r="172" spans="1:25" s="708" customFormat="1" ht="24.75" customHeight="1" x14ac:dyDescent="0.3">
      <c r="A172" s="693" t="str">
        <f>'Раздел 1'!C207</f>
        <v>925</v>
      </c>
      <c r="B172" s="694" t="str">
        <f>'Раздел 1'!D207</f>
        <v>07</v>
      </c>
      <c r="C172" s="694" t="str">
        <f>'Раздел 1'!E207</f>
        <v>02</v>
      </c>
      <c r="D172" s="694" t="str">
        <f>'Раздел 1'!F207</f>
        <v>02</v>
      </c>
      <c r="E172" s="694" t="str">
        <f>'Раздел 1'!G207</f>
        <v>1</v>
      </c>
      <c r="F172" s="694" t="str">
        <f>'Раздел 1'!H207</f>
        <v>02</v>
      </c>
      <c r="G172" s="694" t="str">
        <f>'Раздел 1'!I207</f>
        <v>60860</v>
      </c>
      <c r="H172" s="695" t="str">
        <f>'Раздел 1'!J207</f>
        <v>112</v>
      </c>
      <c r="I172" s="696" t="str">
        <f>'Раздел 1'!K207</f>
        <v>266.00.00</v>
      </c>
      <c r="J172" s="696" t="str">
        <f>'Раздел 1'!L207</f>
        <v>001</v>
      </c>
      <c r="K172" s="696" t="str">
        <f>'Раздел 1'!M207</f>
        <v>00.00.00</v>
      </c>
      <c r="L172" s="696" t="str">
        <f>'Раздел 1'!N207</f>
        <v>х</v>
      </c>
      <c r="M172" s="696" t="str">
        <f>'Раздел 1'!O207</f>
        <v>50.03.00</v>
      </c>
      <c r="N172" s="697">
        <f>'Раздел 1'!P207</f>
        <v>0</v>
      </c>
      <c r="O172" s="698"/>
      <c r="P172" s="699">
        <f t="shared" si="8"/>
        <v>0</v>
      </c>
      <c r="Q172" s="700">
        <f>'Раздел 1'!Q207</f>
        <v>0</v>
      </c>
      <c r="R172" s="701"/>
      <c r="S172" s="702">
        <f t="shared" si="9"/>
        <v>0</v>
      </c>
      <c r="T172" s="703">
        <f>'Раздел 1'!R207</f>
        <v>0</v>
      </c>
      <c r="U172" s="704"/>
      <c r="V172" s="705">
        <f t="shared" si="10"/>
        <v>0</v>
      </c>
      <c r="W172" s="154"/>
      <c r="X172" s="706"/>
      <c r="Y172" s="707"/>
    </row>
    <row r="173" spans="1:25" s="708" customFormat="1" ht="24.75" customHeight="1" x14ac:dyDescent="0.3">
      <c r="A173" s="693" t="str">
        <f>'Раздел 1'!C208</f>
        <v>925</v>
      </c>
      <c r="B173" s="694" t="str">
        <f>'Раздел 1'!D208</f>
        <v>07</v>
      </c>
      <c r="C173" s="694" t="str">
        <f>'Раздел 1'!E208</f>
        <v>02</v>
      </c>
      <c r="D173" s="694" t="str">
        <f>'Раздел 1'!F208</f>
        <v>02</v>
      </c>
      <c r="E173" s="694" t="str">
        <f>'Раздел 1'!G208</f>
        <v>1</v>
      </c>
      <c r="F173" s="694" t="str">
        <f>'Раздел 1'!H208</f>
        <v>02</v>
      </c>
      <c r="G173" s="694" t="str">
        <f>'Раздел 1'!I208</f>
        <v>60820</v>
      </c>
      <c r="H173" s="695" t="str">
        <f>'Раздел 1'!J208</f>
        <v>112</v>
      </c>
      <c r="I173" s="696" t="str">
        <f>'Раздел 1'!K208</f>
        <v>267.00.00</v>
      </c>
      <c r="J173" s="696" t="str">
        <f>'Раздел 1'!L208</f>
        <v>000</v>
      </c>
      <c r="K173" s="696" t="str">
        <f>'Раздел 1'!M208</f>
        <v>00.00.00</v>
      </c>
      <c r="L173" s="696" t="str">
        <f>'Раздел 1'!N208</f>
        <v>006.00.0000</v>
      </c>
      <c r="M173" s="696" t="str">
        <f>'Раздел 1'!O208</f>
        <v>60.03.00</v>
      </c>
      <c r="N173" s="697">
        <f>'Раздел 1'!P208</f>
        <v>386626</v>
      </c>
      <c r="O173" s="698"/>
      <c r="P173" s="699">
        <f t="shared" si="8"/>
        <v>386626</v>
      </c>
      <c r="Q173" s="700">
        <f>'Раздел 1'!Q208</f>
        <v>420126</v>
      </c>
      <c r="R173" s="701"/>
      <c r="S173" s="702">
        <f t="shared" si="9"/>
        <v>420126</v>
      </c>
      <c r="T173" s="703">
        <f>'Раздел 1'!R208</f>
        <v>431926</v>
      </c>
      <c r="U173" s="704"/>
      <c r="V173" s="705">
        <f t="shared" si="10"/>
        <v>431926</v>
      </c>
      <c r="W173" s="154"/>
      <c r="X173" s="706"/>
      <c r="Y173" s="707"/>
    </row>
    <row r="174" spans="1:25" s="708" customFormat="1" ht="24.75" customHeight="1" x14ac:dyDescent="0.3">
      <c r="A174" s="693" t="str">
        <f>'Раздел 1'!C209</f>
        <v>х</v>
      </c>
      <c r="B174" s="694">
        <f>'Раздел 1'!D209</f>
        <v>0</v>
      </c>
      <c r="C174" s="694">
        <f>'Раздел 1'!E209</f>
        <v>0</v>
      </c>
      <c r="D174" s="694">
        <f>'Раздел 1'!F209</f>
        <v>0</v>
      </c>
      <c r="E174" s="694">
        <f>'Раздел 1'!G209</f>
        <v>0</v>
      </c>
      <c r="F174" s="694">
        <f>'Раздел 1'!H209</f>
        <v>0</v>
      </c>
      <c r="G174" s="694">
        <f>'Раздел 1'!I209</f>
        <v>0</v>
      </c>
      <c r="H174" s="695">
        <f>'Раздел 1'!J209</f>
        <v>0</v>
      </c>
      <c r="I174" s="696" t="str">
        <f>'Раздел 1'!K209</f>
        <v>х</v>
      </c>
      <c r="J174" s="696">
        <f>'Раздел 1'!L209</f>
        <v>0</v>
      </c>
      <c r="K174" s="696">
        <f>'Раздел 1'!M209</f>
        <v>0</v>
      </c>
      <c r="L174" s="696">
        <f>'Раздел 1'!N209</f>
        <v>0</v>
      </c>
      <c r="M174" s="696">
        <f>'Раздел 1'!O209</f>
        <v>0</v>
      </c>
      <c r="N174" s="697">
        <f>'Раздел 1'!P209</f>
        <v>37960</v>
      </c>
      <c r="O174" s="698"/>
      <c r="P174" s="699">
        <f t="shared" si="8"/>
        <v>37960</v>
      </c>
      <c r="Q174" s="700">
        <f>'Раздел 1'!Q209</f>
        <v>37960</v>
      </c>
      <c r="R174" s="701"/>
      <c r="S174" s="702">
        <f t="shared" si="9"/>
        <v>37960</v>
      </c>
      <c r="T174" s="703">
        <f>'Раздел 1'!R209</f>
        <v>37960</v>
      </c>
      <c r="U174" s="704"/>
      <c r="V174" s="705">
        <f t="shared" si="10"/>
        <v>37960</v>
      </c>
      <c r="W174" s="154"/>
      <c r="X174" s="706"/>
      <c r="Y174" s="707"/>
    </row>
    <row r="175" spans="1:25" s="708" customFormat="1" ht="24.75" customHeight="1" x14ac:dyDescent="0.3">
      <c r="A175" s="693" t="str">
        <f>'Раздел 1'!C210</f>
        <v>925</v>
      </c>
      <c r="B175" s="694" t="str">
        <f>'Раздел 1'!D210</f>
        <v>07</v>
      </c>
      <c r="C175" s="694" t="str">
        <f>'Раздел 1'!E210</f>
        <v>02</v>
      </c>
      <c r="D175" s="694" t="str">
        <f>'Раздел 1'!F210</f>
        <v>02</v>
      </c>
      <c r="E175" s="694" t="str">
        <f>'Раздел 1'!G210</f>
        <v>3</v>
      </c>
      <c r="F175" s="694" t="str">
        <f>'Раздел 1'!H210</f>
        <v>01</v>
      </c>
      <c r="G175" s="694" t="str">
        <f>'Раздел 1'!I210</f>
        <v>62500</v>
      </c>
      <c r="H175" s="695" t="str">
        <f>'Раздел 1'!J210</f>
        <v>113</v>
      </c>
      <c r="I175" s="696" t="str">
        <f>'Раздел 1'!K210</f>
        <v>226.00.00</v>
      </c>
      <c r="J175" s="696" t="str">
        <f>'Раздел 1'!L210</f>
        <v>000</v>
      </c>
      <c r="K175" s="696" t="str">
        <f>'Раздел 1'!M210</f>
        <v>00.00.00</v>
      </c>
      <c r="L175" s="696" t="str">
        <f>'Раздел 1'!N210</f>
        <v>500.02.0003</v>
      </c>
      <c r="M175" s="696" t="str">
        <f>'Раздел 1'!O210</f>
        <v>60.03.00</v>
      </c>
      <c r="N175" s="697">
        <f>'Раздел 1'!P210</f>
        <v>37960</v>
      </c>
      <c r="O175" s="698"/>
      <c r="P175" s="699">
        <f t="shared" si="8"/>
        <v>37960</v>
      </c>
      <c r="Q175" s="700">
        <f>'Раздел 1'!Q210</f>
        <v>37960</v>
      </c>
      <c r="R175" s="701"/>
      <c r="S175" s="702">
        <f t="shared" si="9"/>
        <v>37960</v>
      </c>
      <c r="T175" s="703">
        <f>'Раздел 1'!R210</f>
        <v>37960</v>
      </c>
      <c r="U175" s="704"/>
      <c r="V175" s="705">
        <f t="shared" si="10"/>
        <v>37960</v>
      </c>
      <c r="W175" s="154"/>
      <c r="X175" s="706"/>
      <c r="Y175" s="707"/>
    </row>
    <row r="176" spans="1:25" s="708" customFormat="1" ht="24.75" customHeight="1" x14ac:dyDescent="0.3">
      <c r="A176" s="693" t="str">
        <f>'Раздел 1'!C211</f>
        <v>925</v>
      </c>
      <c r="B176" s="694" t="str">
        <f>'Раздел 1'!D211</f>
        <v>07</v>
      </c>
      <c r="C176" s="694" t="str">
        <f>'Раздел 1'!E211</f>
        <v>02</v>
      </c>
      <c r="D176" s="694" t="str">
        <f>'Раздел 1'!F211</f>
        <v>02</v>
      </c>
      <c r="E176" s="694" t="str">
        <f>'Раздел 1'!G211</f>
        <v>1</v>
      </c>
      <c r="F176" s="694" t="str">
        <f>'Раздел 1'!H211</f>
        <v>02</v>
      </c>
      <c r="G176" s="694" t="str">
        <f>'Раздел 1'!I211</f>
        <v>00590</v>
      </c>
      <c r="H176" s="695" t="str">
        <f>'Раздел 1'!J211</f>
        <v>113</v>
      </c>
      <c r="I176" s="696" t="str">
        <f>'Раздел 1'!K211</f>
        <v>226.00.00</v>
      </c>
      <c r="J176" s="696" t="str">
        <f>'Раздел 1'!L211</f>
        <v>001</v>
      </c>
      <c r="K176" s="696" t="str">
        <f>'Раздел 1'!M211</f>
        <v>00.00.00</v>
      </c>
      <c r="L176" s="696" t="str">
        <f>'Раздел 1'!N211</f>
        <v>х</v>
      </c>
      <c r="M176" s="696" t="str">
        <f>'Раздел 1'!O211</f>
        <v>20.00.02</v>
      </c>
      <c r="N176" s="697">
        <f>'Раздел 1'!P211</f>
        <v>0</v>
      </c>
      <c r="O176" s="698"/>
      <c r="P176" s="699">
        <f t="shared" si="8"/>
        <v>0</v>
      </c>
      <c r="Q176" s="700">
        <f>'Раздел 1'!Q211</f>
        <v>0</v>
      </c>
      <c r="R176" s="701"/>
      <c r="S176" s="702">
        <f t="shared" si="9"/>
        <v>0</v>
      </c>
      <c r="T176" s="703">
        <f>'Раздел 1'!R211</f>
        <v>0</v>
      </c>
      <c r="U176" s="704"/>
      <c r="V176" s="705">
        <f t="shared" si="10"/>
        <v>0</v>
      </c>
      <c r="W176" s="154"/>
      <c r="X176" s="706"/>
      <c r="Y176" s="707"/>
    </row>
    <row r="177" spans="1:25" s="708" customFormat="1" ht="24.75" customHeight="1" x14ac:dyDescent="0.3">
      <c r="A177" s="693" t="str">
        <f>'Раздел 1'!C212</f>
        <v>925</v>
      </c>
      <c r="B177" s="694" t="str">
        <f>'Раздел 1'!D212</f>
        <v>07</v>
      </c>
      <c r="C177" s="694" t="str">
        <f>'Раздел 1'!E212</f>
        <v>02</v>
      </c>
      <c r="D177" s="694" t="str">
        <f>'Раздел 1'!F212</f>
        <v>02</v>
      </c>
      <c r="E177" s="694" t="str">
        <f>'Раздел 1'!G212</f>
        <v>1</v>
      </c>
      <c r="F177" s="694" t="str">
        <f>'Раздел 1'!H212</f>
        <v>02</v>
      </c>
      <c r="G177" s="694" t="str">
        <f>'Раздел 1'!I212</f>
        <v>00590</v>
      </c>
      <c r="H177" s="695" t="str">
        <f>'Раздел 1'!J212</f>
        <v>113</v>
      </c>
      <c r="I177" s="696" t="str">
        <f>'Раздел 1'!K212</f>
        <v>226.00.00</v>
      </c>
      <c r="J177" s="696" t="str">
        <f>'Раздел 1'!L212</f>
        <v>000</v>
      </c>
      <c r="K177" s="696" t="str">
        <f>'Раздел 1'!M212</f>
        <v>00.00.00</v>
      </c>
      <c r="L177" s="696" t="str">
        <f>'Раздел 1'!N212</f>
        <v>001.99.0001</v>
      </c>
      <c r="M177" s="696" t="str">
        <f>'Раздел 1'!O212</f>
        <v>50.01.00</v>
      </c>
      <c r="N177" s="697">
        <f>'Раздел 1'!P212</f>
        <v>0</v>
      </c>
      <c r="O177" s="698"/>
      <c r="P177" s="699">
        <f t="shared" si="8"/>
        <v>0</v>
      </c>
      <c r="Q177" s="700">
        <f>'Раздел 1'!Q212</f>
        <v>0</v>
      </c>
      <c r="R177" s="701"/>
      <c r="S177" s="702">
        <f t="shared" si="9"/>
        <v>0</v>
      </c>
      <c r="T177" s="703">
        <f>'Раздел 1'!R212</f>
        <v>0</v>
      </c>
      <c r="U177" s="704"/>
      <c r="V177" s="705">
        <f t="shared" si="10"/>
        <v>0</v>
      </c>
      <c r="W177" s="154"/>
      <c r="X177" s="706"/>
      <c r="Y177" s="707"/>
    </row>
    <row r="178" spans="1:25" s="708" customFormat="1" ht="24.75" customHeight="1" x14ac:dyDescent="0.3">
      <c r="A178" s="693" t="str">
        <f>'Раздел 1'!C213</f>
        <v>925</v>
      </c>
      <c r="B178" s="694" t="str">
        <f>'Раздел 1'!D213</f>
        <v>07</v>
      </c>
      <c r="C178" s="694" t="str">
        <f>'Раздел 1'!E213</f>
        <v>02</v>
      </c>
      <c r="D178" s="694" t="str">
        <f>'Раздел 1'!F213</f>
        <v>02</v>
      </c>
      <c r="E178" s="694" t="str">
        <f>'Раздел 1'!G213</f>
        <v>1</v>
      </c>
      <c r="F178" s="694" t="str">
        <f>'Раздел 1'!H213</f>
        <v>02</v>
      </c>
      <c r="G178" s="694" t="str">
        <f>'Раздел 1'!I213</f>
        <v>00590</v>
      </c>
      <c r="H178" s="695" t="str">
        <f>'Раздел 1'!J213</f>
        <v>113</v>
      </c>
      <c r="I178" s="696" t="str">
        <f>'Раздел 1'!K213</f>
        <v>226.00.00</v>
      </c>
      <c r="J178" s="696" t="str">
        <f>'Раздел 1'!L213</f>
        <v>001</v>
      </c>
      <c r="K178" s="696" t="str">
        <f>'Раздел 1'!M213</f>
        <v>00.00.00</v>
      </c>
      <c r="L178" s="696" t="str">
        <f>'Раздел 1'!N213</f>
        <v>х</v>
      </c>
      <c r="M178" s="696" t="str">
        <f>'Раздел 1'!O213</f>
        <v>50.01.00</v>
      </c>
      <c r="N178" s="697">
        <f>'Раздел 1'!P213</f>
        <v>0</v>
      </c>
      <c r="O178" s="698"/>
      <c r="P178" s="699">
        <f t="shared" si="8"/>
        <v>0</v>
      </c>
      <c r="Q178" s="700">
        <f>'Раздел 1'!Q213</f>
        <v>0</v>
      </c>
      <c r="R178" s="701"/>
      <c r="S178" s="702">
        <f t="shared" si="9"/>
        <v>0</v>
      </c>
      <c r="T178" s="703">
        <f>'Раздел 1'!R213</f>
        <v>0</v>
      </c>
      <c r="U178" s="704"/>
      <c r="V178" s="705">
        <f t="shared" si="10"/>
        <v>0</v>
      </c>
      <c r="W178" s="154"/>
      <c r="X178" s="706"/>
      <c r="Y178" s="707"/>
    </row>
    <row r="179" spans="1:25" s="708" customFormat="1" ht="24.75" customHeight="1" x14ac:dyDescent="0.3">
      <c r="A179" s="693" t="str">
        <f>'Раздел 1'!C214</f>
        <v>925</v>
      </c>
      <c r="B179" s="694" t="str">
        <f>'Раздел 1'!D214</f>
        <v>07</v>
      </c>
      <c r="C179" s="694" t="str">
        <f>'Раздел 1'!E214</f>
        <v>02</v>
      </c>
      <c r="D179" s="694" t="str">
        <f>'Раздел 1'!F214</f>
        <v>02</v>
      </c>
      <c r="E179" s="694" t="str">
        <f>'Раздел 1'!G214</f>
        <v>1</v>
      </c>
      <c r="F179" s="694" t="str">
        <f>'Раздел 1'!H214</f>
        <v>02</v>
      </c>
      <c r="G179" s="694" t="str">
        <f>'Раздел 1'!I214</f>
        <v>60860</v>
      </c>
      <c r="H179" s="695" t="str">
        <f>'Раздел 1'!J214</f>
        <v>113</v>
      </c>
      <c r="I179" s="696" t="str">
        <f>'Раздел 1'!K214</f>
        <v>226.00.00</v>
      </c>
      <c r="J179" s="696" t="str">
        <f>'Раздел 1'!L214</f>
        <v>000</v>
      </c>
      <c r="K179" s="696" t="str">
        <f>'Раздел 1'!M214</f>
        <v>00.00.00</v>
      </c>
      <c r="L179" s="696" t="str">
        <f>'Раздел 1'!N214</f>
        <v>001.07.0002</v>
      </c>
      <c r="M179" s="696" t="str">
        <f>'Раздел 1'!O214</f>
        <v>50.03.00</v>
      </c>
      <c r="N179" s="697">
        <f>'Раздел 1'!P214</f>
        <v>0</v>
      </c>
      <c r="O179" s="698"/>
      <c r="P179" s="699">
        <f t="shared" si="8"/>
        <v>0</v>
      </c>
      <c r="Q179" s="700">
        <f>'Раздел 1'!Q214</f>
        <v>0</v>
      </c>
      <c r="R179" s="701"/>
      <c r="S179" s="702">
        <f t="shared" si="9"/>
        <v>0</v>
      </c>
      <c r="T179" s="703">
        <f>'Раздел 1'!R214</f>
        <v>0</v>
      </c>
      <c r="U179" s="704"/>
      <c r="V179" s="705">
        <f t="shared" si="10"/>
        <v>0</v>
      </c>
      <c r="W179" s="154"/>
      <c r="X179" s="706"/>
      <c r="Y179" s="707"/>
    </row>
    <row r="180" spans="1:25" s="708" customFormat="1" ht="24.75" customHeight="1" x14ac:dyDescent="0.3">
      <c r="A180" s="693" t="str">
        <f>'Раздел 1'!C215</f>
        <v>925</v>
      </c>
      <c r="B180" s="694" t="str">
        <f>'Раздел 1'!D215</f>
        <v>07</v>
      </c>
      <c r="C180" s="694" t="str">
        <f>'Раздел 1'!E215</f>
        <v>02</v>
      </c>
      <c r="D180" s="694" t="str">
        <f>'Раздел 1'!F215</f>
        <v>02</v>
      </c>
      <c r="E180" s="694" t="str">
        <f>'Раздел 1'!G215</f>
        <v>1</v>
      </c>
      <c r="F180" s="694" t="str">
        <f>'Раздел 1'!H215</f>
        <v>02</v>
      </c>
      <c r="G180" s="694" t="str">
        <f>'Раздел 1'!I215</f>
        <v>60860</v>
      </c>
      <c r="H180" s="695" t="str">
        <f>'Раздел 1'!J215</f>
        <v>113</v>
      </c>
      <c r="I180" s="696" t="str">
        <f>'Раздел 1'!K215</f>
        <v>226.00.00</v>
      </c>
      <c r="J180" s="696" t="str">
        <f>'Раздел 1'!L215</f>
        <v>001</v>
      </c>
      <c r="K180" s="696" t="str">
        <f>'Раздел 1'!M215</f>
        <v>00.00.00</v>
      </c>
      <c r="L180" s="696" t="str">
        <f>'Раздел 1'!N215</f>
        <v>х</v>
      </c>
      <c r="M180" s="696" t="str">
        <f>'Раздел 1'!O215</f>
        <v>50.03.00</v>
      </c>
      <c r="N180" s="697">
        <f>'Раздел 1'!P215</f>
        <v>0</v>
      </c>
      <c r="O180" s="698"/>
      <c r="P180" s="699">
        <f t="shared" si="8"/>
        <v>0</v>
      </c>
      <c r="Q180" s="700">
        <f>'Раздел 1'!Q215</f>
        <v>0</v>
      </c>
      <c r="R180" s="701"/>
      <c r="S180" s="702">
        <f t="shared" si="9"/>
        <v>0</v>
      </c>
      <c r="T180" s="703">
        <f>'Раздел 1'!R215</f>
        <v>0</v>
      </c>
      <c r="U180" s="704"/>
      <c r="V180" s="705">
        <f t="shared" si="10"/>
        <v>0</v>
      </c>
      <c r="W180" s="154"/>
      <c r="X180" s="706"/>
      <c r="Y180" s="707"/>
    </row>
    <row r="181" spans="1:25" s="708" customFormat="1" ht="24.75" customHeight="1" x14ac:dyDescent="0.3">
      <c r="A181" s="693" t="str">
        <f>'Раздел 1'!C216</f>
        <v>х</v>
      </c>
      <c r="B181" s="694">
        <f>'Раздел 1'!D216</f>
        <v>0</v>
      </c>
      <c r="C181" s="694">
        <f>'Раздел 1'!E216</f>
        <v>0</v>
      </c>
      <c r="D181" s="694">
        <f>'Раздел 1'!F216</f>
        <v>0</v>
      </c>
      <c r="E181" s="694">
        <f>'Раздел 1'!G216</f>
        <v>0</v>
      </c>
      <c r="F181" s="694">
        <f>'Раздел 1'!H216</f>
        <v>0</v>
      </c>
      <c r="G181" s="694">
        <f>'Раздел 1'!I216</f>
        <v>0</v>
      </c>
      <c r="H181" s="695">
        <f>'Раздел 1'!J216</f>
        <v>0</v>
      </c>
      <c r="I181" s="696" t="str">
        <f>'Раздел 1'!K216</f>
        <v>х</v>
      </c>
      <c r="J181" s="696">
        <f>'Раздел 1'!L216</f>
        <v>0</v>
      </c>
      <c r="K181" s="696">
        <f>'Раздел 1'!M216</f>
        <v>0</v>
      </c>
      <c r="L181" s="696">
        <f>'Раздел 1'!N216</f>
        <v>0</v>
      </c>
      <c r="M181" s="696">
        <f>'Раздел 1'!O216</f>
        <v>0</v>
      </c>
      <c r="N181" s="697">
        <f>'Раздел 1'!P216</f>
        <v>4176872.41</v>
      </c>
      <c r="O181" s="698"/>
      <c r="P181" s="699">
        <f t="shared" si="8"/>
        <v>4176872.41</v>
      </c>
      <c r="Q181" s="700">
        <f>'Раздел 1'!Q216</f>
        <v>4178367.92</v>
      </c>
      <c r="R181" s="701"/>
      <c r="S181" s="702">
        <f t="shared" si="9"/>
        <v>4178367.92</v>
      </c>
      <c r="T181" s="703">
        <f>'Раздел 1'!R216</f>
        <v>4196492.5600000005</v>
      </c>
      <c r="U181" s="704"/>
      <c r="V181" s="705">
        <f t="shared" si="10"/>
        <v>4196492.5600000005</v>
      </c>
      <c r="W181" s="154"/>
      <c r="X181" s="706"/>
      <c r="Y181" s="707"/>
    </row>
    <row r="182" spans="1:25" s="708" customFormat="1" ht="24.75" customHeight="1" x14ac:dyDescent="0.3">
      <c r="A182" s="693" t="str">
        <f>'Раздел 1'!C217</f>
        <v>925</v>
      </c>
      <c r="B182" s="694" t="str">
        <f>'Раздел 1'!D217</f>
        <v>07</v>
      </c>
      <c r="C182" s="694" t="str">
        <f>'Раздел 1'!E217</f>
        <v>02</v>
      </c>
      <c r="D182" s="694" t="str">
        <f>'Раздел 1'!F217</f>
        <v>02</v>
      </c>
      <c r="E182" s="694" t="str">
        <f>'Раздел 1'!G217</f>
        <v>1</v>
      </c>
      <c r="F182" s="694" t="str">
        <f>'Раздел 1'!H217</f>
        <v>02</v>
      </c>
      <c r="G182" s="694" t="str">
        <f>'Раздел 1'!I217</f>
        <v>00590</v>
      </c>
      <c r="H182" s="695" t="str">
        <f>'Раздел 1'!J217</f>
        <v>119</v>
      </c>
      <c r="I182" s="696" t="str">
        <f>'Раздел 1'!K217</f>
        <v>213.00.00</v>
      </c>
      <c r="J182" s="696" t="str">
        <f>'Раздел 1'!L217</f>
        <v>000</v>
      </c>
      <c r="K182" s="696" t="str">
        <f>'Раздел 1'!M217</f>
        <v>00.00.00</v>
      </c>
      <c r="L182" s="696" t="str">
        <f>'Раздел 1'!N217</f>
        <v>х</v>
      </c>
      <c r="M182" s="696" t="str">
        <f>'Раздел 1'!O217</f>
        <v>20.00.02</v>
      </c>
      <c r="N182" s="697">
        <f>'Раздел 1'!P217</f>
        <v>0</v>
      </c>
      <c r="O182" s="698"/>
      <c r="P182" s="699">
        <f t="shared" si="8"/>
        <v>0</v>
      </c>
      <c r="Q182" s="700">
        <f>'Раздел 1'!Q217</f>
        <v>0</v>
      </c>
      <c r="R182" s="701"/>
      <c r="S182" s="702">
        <f t="shared" si="9"/>
        <v>0</v>
      </c>
      <c r="T182" s="703">
        <f>'Раздел 1'!R217</f>
        <v>0</v>
      </c>
      <c r="U182" s="704"/>
      <c r="V182" s="705">
        <f t="shared" si="10"/>
        <v>0</v>
      </c>
      <c r="W182" s="154"/>
      <c r="X182" s="706"/>
      <c r="Y182" s="707"/>
    </row>
    <row r="183" spans="1:25" s="708" customFormat="1" ht="24.75" customHeight="1" x14ac:dyDescent="0.3">
      <c r="A183" s="693" t="str">
        <f>'Раздел 1'!C218</f>
        <v>925</v>
      </c>
      <c r="B183" s="694" t="str">
        <f>'Раздел 1'!D218</f>
        <v>07</v>
      </c>
      <c r="C183" s="694" t="str">
        <f>'Раздел 1'!E218</f>
        <v>02</v>
      </c>
      <c r="D183" s="694" t="str">
        <f>'Раздел 1'!F218</f>
        <v>02</v>
      </c>
      <c r="E183" s="694" t="str">
        <f>'Раздел 1'!G218</f>
        <v>1</v>
      </c>
      <c r="F183" s="694" t="str">
        <f>'Раздел 1'!H218</f>
        <v>02</v>
      </c>
      <c r="G183" s="694" t="str">
        <f>'Раздел 1'!I218</f>
        <v>00590</v>
      </c>
      <c r="H183" s="695" t="str">
        <f>'Раздел 1'!J218</f>
        <v>119</v>
      </c>
      <c r="I183" s="696" t="str">
        <f>'Раздел 1'!K218</f>
        <v>213.00.00</v>
      </c>
      <c r="J183" s="696" t="str">
        <f>'Раздел 1'!L218</f>
        <v>001</v>
      </c>
      <c r="K183" s="696" t="str">
        <f>'Раздел 1'!M218</f>
        <v>00.00.00</v>
      </c>
      <c r="L183" s="696" t="str">
        <f>'Раздел 1'!N218</f>
        <v>х</v>
      </c>
      <c r="M183" s="696" t="str">
        <f>'Раздел 1'!O218</f>
        <v>20.00.02</v>
      </c>
      <c r="N183" s="697">
        <f>'Раздел 1'!P218</f>
        <v>0</v>
      </c>
      <c r="O183" s="698"/>
      <c r="P183" s="699">
        <f t="shared" si="8"/>
        <v>0</v>
      </c>
      <c r="Q183" s="700">
        <f>'Раздел 1'!Q218</f>
        <v>0</v>
      </c>
      <c r="R183" s="701"/>
      <c r="S183" s="702">
        <f t="shared" si="9"/>
        <v>0</v>
      </c>
      <c r="T183" s="703">
        <f>'Раздел 1'!R218</f>
        <v>0</v>
      </c>
      <c r="U183" s="704"/>
      <c r="V183" s="705">
        <f t="shared" si="10"/>
        <v>0</v>
      </c>
      <c r="W183" s="154"/>
      <c r="X183" s="706"/>
      <c r="Y183" s="707"/>
    </row>
    <row r="184" spans="1:25" s="708" customFormat="1" ht="24.75" customHeight="1" x14ac:dyDescent="0.3">
      <c r="A184" s="693" t="str">
        <f>'Раздел 1'!C219</f>
        <v>925</v>
      </c>
      <c r="B184" s="694" t="str">
        <f>'Раздел 1'!D219</f>
        <v>07</v>
      </c>
      <c r="C184" s="694" t="str">
        <f>'Раздел 1'!E219</f>
        <v>02</v>
      </c>
      <c r="D184" s="694" t="str">
        <f>'Раздел 1'!F219</f>
        <v>02</v>
      </c>
      <c r="E184" s="694" t="str">
        <f>'Раздел 1'!G219</f>
        <v>1</v>
      </c>
      <c r="F184" s="694" t="str">
        <f>'Раздел 1'!H219</f>
        <v>02</v>
      </c>
      <c r="G184" s="694" t="str">
        <f>'Раздел 1'!I219</f>
        <v>00590</v>
      </c>
      <c r="H184" s="695" t="str">
        <f>'Раздел 1'!J219</f>
        <v>119</v>
      </c>
      <c r="I184" s="696" t="str">
        <f>'Раздел 1'!K219</f>
        <v>213.00.00</v>
      </c>
      <c r="J184" s="696" t="str">
        <f>'Раздел 1'!L219</f>
        <v>000</v>
      </c>
      <c r="K184" s="696" t="str">
        <f>'Раздел 1'!M219</f>
        <v>71.02.00</v>
      </c>
      <c r="L184" s="696" t="str">
        <f>'Раздел 1'!N219</f>
        <v>001.01.0001</v>
      </c>
      <c r="M184" s="696" t="str">
        <f>'Раздел 1'!O219</f>
        <v>50.01.00</v>
      </c>
      <c r="N184" s="697">
        <f>'Раздел 1'!P219</f>
        <v>50320</v>
      </c>
      <c r="O184" s="698"/>
      <c r="P184" s="699">
        <f t="shared" si="8"/>
        <v>50320</v>
      </c>
      <c r="Q184" s="700">
        <f>'Раздел 1'!Q219</f>
        <v>49496</v>
      </c>
      <c r="R184" s="701"/>
      <c r="S184" s="702">
        <f t="shared" si="9"/>
        <v>49496</v>
      </c>
      <c r="T184" s="703">
        <f>'Раздел 1'!R219</f>
        <v>49496</v>
      </c>
      <c r="U184" s="704"/>
      <c r="V184" s="705">
        <f t="shared" si="10"/>
        <v>49496</v>
      </c>
      <c r="W184" s="154"/>
      <c r="X184" s="706"/>
      <c r="Y184" s="707"/>
    </row>
    <row r="185" spans="1:25" s="708" customFormat="1" ht="24.75" customHeight="1" x14ac:dyDescent="0.3">
      <c r="A185" s="693" t="str">
        <f>'Раздел 1'!C220</f>
        <v>925</v>
      </c>
      <c r="B185" s="694" t="str">
        <f>'Раздел 1'!D220</f>
        <v>07</v>
      </c>
      <c r="C185" s="694" t="str">
        <f>'Раздел 1'!E220</f>
        <v>02</v>
      </c>
      <c r="D185" s="694" t="str">
        <f>'Раздел 1'!F220</f>
        <v>02</v>
      </c>
      <c r="E185" s="694" t="str">
        <f>'Раздел 1'!G220</f>
        <v>1</v>
      </c>
      <c r="F185" s="694" t="str">
        <f>'Раздел 1'!H220</f>
        <v>02</v>
      </c>
      <c r="G185" s="694" t="str">
        <f>'Раздел 1'!I220</f>
        <v>00590</v>
      </c>
      <c r="H185" s="695" t="str">
        <f>'Раздел 1'!J220</f>
        <v>119</v>
      </c>
      <c r="I185" s="696" t="str">
        <f>'Раздел 1'!K220</f>
        <v>213.00.00</v>
      </c>
      <c r="J185" s="696" t="str">
        <f>'Раздел 1'!L220</f>
        <v>001</v>
      </c>
      <c r="K185" s="696" t="str">
        <f>'Раздел 1'!M220</f>
        <v>00.00.00</v>
      </c>
      <c r="L185" s="696" t="str">
        <f>'Раздел 1'!N220</f>
        <v>х</v>
      </c>
      <c r="M185" s="696" t="str">
        <f>'Раздел 1'!O220</f>
        <v>50.01.00</v>
      </c>
      <c r="N185" s="697">
        <f>'Раздел 1'!P220</f>
        <v>0</v>
      </c>
      <c r="O185" s="698"/>
      <c r="P185" s="699">
        <f t="shared" si="8"/>
        <v>0</v>
      </c>
      <c r="Q185" s="700">
        <f>'Раздел 1'!Q220</f>
        <v>0</v>
      </c>
      <c r="R185" s="701"/>
      <c r="S185" s="702">
        <f t="shared" si="9"/>
        <v>0</v>
      </c>
      <c r="T185" s="703">
        <f>'Раздел 1'!R220</f>
        <v>0</v>
      </c>
      <c r="U185" s="704"/>
      <c r="V185" s="705">
        <f t="shared" si="10"/>
        <v>0</v>
      </c>
      <c r="W185" s="154"/>
      <c r="X185" s="706"/>
      <c r="Y185" s="707"/>
    </row>
    <row r="186" spans="1:25" s="708" customFormat="1" ht="24.75" customHeight="1" x14ac:dyDescent="0.3">
      <c r="A186" s="693" t="str">
        <f>'Раздел 1'!C221</f>
        <v>925</v>
      </c>
      <c r="B186" s="694" t="str">
        <f>'Раздел 1'!D221</f>
        <v>07</v>
      </c>
      <c r="C186" s="694" t="str">
        <f>'Раздел 1'!E221</f>
        <v>02</v>
      </c>
      <c r="D186" s="694" t="str">
        <f>'Раздел 1'!F221</f>
        <v>02</v>
      </c>
      <c r="E186" s="694" t="str">
        <f>'Раздел 1'!G221</f>
        <v>1</v>
      </c>
      <c r="F186" s="694" t="str">
        <f>'Раздел 1'!H221</f>
        <v>02</v>
      </c>
      <c r="G186" s="694" t="str">
        <f>'Раздел 1'!I221</f>
        <v>60860</v>
      </c>
      <c r="H186" s="695" t="str">
        <f>'Раздел 1'!J221</f>
        <v>119</v>
      </c>
      <c r="I186" s="696" t="str">
        <f>'Раздел 1'!K221</f>
        <v>213.00.00</v>
      </c>
      <c r="J186" s="696" t="str">
        <f>'Раздел 1'!L221</f>
        <v>000</v>
      </c>
      <c r="K186" s="696" t="str">
        <f>'Раздел 1'!M221</f>
        <v>00.00.00</v>
      </c>
      <c r="L186" s="696" t="str">
        <f>'Раздел 1'!N221</f>
        <v>001.07.0002</v>
      </c>
      <c r="M186" s="696" t="str">
        <f>'Раздел 1'!O221</f>
        <v>50.03.00</v>
      </c>
      <c r="N186" s="697">
        <f>'Раздел 1'!P221</f>
        <v>3741900</v>
      </c>
      <c r="O186" s="698"/>
      <c r="P186" s="699">
        <f t="shared" si="8"/>
        <v>3741900</v>
      </c>
      <c r="Q186" s="700">
        <f>'Раздел 1'!Q221</f>
        <v>3741900</v>
      </c>
      <c r="R186" s="701"/>
      <c r="S186" s="702">
        <f t="shared" si="9"/>
        <v>3741900</v>
      </c>
      <c r="T186" s="703">
        <f>'Раздел 1'!R221</f>
        <v>3741900</v>
      </c>
      <c r="U186" s="704"/>
      <c r="V186" s="705">
        <f t="shared" si="10"/>
        <v>3741900</v>
      </c>
      <c r="W186" s="154"/>
      <c r="X186" s="706"/>
      <c r="Y186" s="707"/>
    </row>
    <row r="187" spans="1:25" s="708" customFormat="1" ht="24.75" customHeight="1" x14ac:dyDescent="0.3">
      <c r="A187" s="693" t="str">
        <f>'Раздел 1'!C222</f>
        <v>925</v>
      </c>
      <c r="B187" s="694" t="str">
        <f>'Раздел 1'!D222</f>
        <v>07</v>
      </c>
      <c r="C187" s="694" t="str">
        <f>'Раздел 1'!E222</f>
        <v>02</v>
      </c>
      <c r="D187" s="694" t="str">
        <f>'Раздел 1'!F222</f>
        <v>02</v>
      </c>
      <c r="E187" s="694" t="str">
        <f>'Раздел 1'!G222</f>
        <v>1</v>
      </c>
      <c r="F187" s="694" t="str">
        <f>'Раздел 1'!H222</f>
        <v>02</v>
      </c>
      <c r="G187" s="694" t="str">
        <f>'Раздел 1'!I222</f>
        <v>60860</v>
      </c>
      <c r="H187" s="695" t="str">
        <f>'Раздел 1'!J222</f>
        <v>119</v>
      </c>
      <c r="I187" s="696" t="str">
        <f>'Раздел 1'!K222</f>
        <v>213.00.00</v>
      </c>
      <c r="J187" s="696" t="str">
        <f>'Раздел 1'!L222</f>
        <v>001</v>
      </c>
      <c r="K187" s="696" t="str">
        <f>'Раздел 1'!M222</f>
        <v>00.00.00</v>
      </c>
      <c r="L187" s="696" t="str">
        <f>'Раздел 1'!N222</f>
        <v>х</v>
      </c>
      <c r="M187" s="696" t="str">
        <f>'Раздел 1'!O222</f>
        <v>50.03.00</v>
      </c>
      <c r="N187" s="697">
        <f>'Раздел 1'!P222</f>
        <v>0</v>
      </c>
      <c r="O187" s="698"/>
      <c r="P187" s="699">
        <f t="shared" si="8"/>
        <v>0</v>
      </c>
      <c r="Q187" s="700">
        <f>'Раздел 1'!Q222</f>
        <v>0</v>
      </c>
      <c r="R187" s="701"/>
      <c r="S187" s="702">
        <f t="shared" si="9"/>
        <v>0</v>
      </c>
      <c r="T187" s="703">
        <f>'Раздел 1'!R222</f>
        <v>0</v>
      </c>
      <c r="U187" s="704"/>
      <c r="V187" s="705">
        <f t="shared" si="10"/>
        <v>0</v>
      </c>
      <c r="W187" s="154"/>
      <c r="X187" s="706"/>
      <c r="Y187" s="707"/>
    </row>
    <row r="188" spans="1:25" s="708" customFormat="1" ht="24.75" customHeight="1" x14ac:dyDescent="0.3">
      <c r="A188" s="693" t="str">
        <f>'Раздел 1'!C223</f>
        <v>925</v>
      </c>
      <c r="B188" s="694" t="str">
        <f>'Раздел 1'!D223</f>
        <v>07</v>
      </c>
      <c r="C188" s="694" t="str">
        <f>'Раздел 1'!E223</f>
        <v>03</v>
      </c>
      <c r="D188" s="694" t="str">
        <f>'Раздел 1'!F223</f>
        <v>02</v>
      </c>
      <c r="E188" s="694" t="str">
        <f>'Раздел 1'!G223</f>
        <v>2</v>
      </c>
      <c r="F188" s="694" t="str">
        <f>'Раздел 1'!H223</f>
        <v>01</v>
      </c>
      <c r="G188" s="694" t="str">
        <f>'Раздел 1'!I223</f>
        <v>60860</v>
      </c>
      <c r="H188" s="695" t="str">
        <f>'Раздел 1'!J223</f>
        <v>119</v>
      </c>
      <c r="I188" s="696" t="str">
        <f>'Раздел 1'!K223</f>
        <v>213.00.00</v>
      </c>
      <c r="J188" s="696" t="str">
        <f>'Раздел 1'!L223</f>
        <v>000</v>
      </c>
      <c r="K188" s="696" t="str">
        <f>'Раздел 1'!M223</f>
        <v>00.00.00</v>
      </c>
      <c r="L188" s="696" t="str">
        <f>'Раздел 1'!N223</f>
        <v>001.07.0002</v>
      </c>
      <c r="M188" s="696" t="str">
        <f>'Раздел 1'!O223</f>
        <v>50.03.00</v>
      </c>
      <c r="N188" s="697">
        <f>'Раздел 1'!P223</f>
        <v>49348</v>
      </c>
      <c r="O188" s="698"/>
      <c r="P188" s="699">
        <f t="shared" si="8"/>
        <v>49348</v>
      </c>
      <c r="Q188" s="700">
        <f>'Раздел 1'!Q223</f>
        <v>49348</v>
      </c>
      <c r="R188" s="701"/>
      <c r="S188" s="702">
        <f t="shared" si="9"/>
        <v>49348</v>
      </c>
      <c r="T188" s="703">
        <f>'Раздел 1'!R223</f>
        <v>49348</v>
      </c>
      <c r="U188" s="704"/>
      <c r="V188" s="705">
        <f t="shared" si="10"/>
        <v>49348</v>
      </c>
      <c r="W188" s="154"/>
      <c r="X188" s="706"/>
      <c r="Y188" s="707"/>
    </row>
    <row r="189" spans="1:25" s="708" customFormat="1" ht="24.75" customHeight="1" x14ac:dyDescent="0.3">
      <c r="A189" s="693" t="str">
        <f>'Раздел 1'!C224</f>
        <v>925</v>
      </c>
      <c r="B189" s="694" t="str">
        <f>'Раздел 1'!D224</f>
        <v>07</v>
      </c>
      <c r="C189" s="694" t="str">
        <f>'Раздел 1'!E224</f>
        <v>03</v>
      </c>
      <c r="D189" s="694" t="str">
        <f>'Раздел 1'!F224</f>
        <v>02</v>
      </c>
      <c r="E189" s="694" t="str">
        <f>'Раздел 1'!G224</f>
        <v>2</v>
      </c>
      <c r="F189" s="694" t="str">
        <f>'Раздел 1'!H224</f>
        <v>01</v>
      </c>
      <c r="G189" s="694" t="str">
        <f>'Раздел 1'!I224</f>
        <v>60860</v>
      </c>
      <c r="H189" s="695" t="str">
        <f>'Раздел 1'!J224</f>
        <v>119</v>
      </c>
      <c r="I189" s="696" t="str">
        <f>'Раздел 1'!K224</f>
        <v>213.00.00</v>
      </c>
      <c r="J189" s="696" t="str">
        <f>'Раздел 1'!L224</f>
        <v>001</v>
      </c>
      <c r="K189" s="696" t="str">
        <f>'Раздел 1'!M224</f>
        <v>00.00.00</v>
      </c>
      <c r="L189" s="696" t="str">
        <f>'Раздел 1'!N224</f>
        <v>х</v>
      </c>
      <c r="M189" s="696" t="str">
        <f>'Раздел 1'!O224</f>
        <v>50.03.00</v>
      </c>
      <c r="N189" s="697">
        <f>'Раздел 1'!P224</f>
        <v>0</v>
      </c>
      <c r="O189" s="698"/>
      <c r="P189" s="699">
        <f t="shared" si="8"/>
        <v>0</v>
      </c>
      <c r="Q189" s="700">
        <f>'Раздел 1'!Q224</f>
        <v>0</v>
      </c>
      <c r="R189" s="701"/>
      <c r="S189" s="702">
        <f t="shared" si="9"/>
        <v>0</v>
      </c>
      <c r="T189" s="703">
        <f>'Раздел 1'!R224</f>
        <v>0</v>
      </c>
      <c r="U189" s="704"/>
      <c r="V189" s="705">
        <f t="shared" si="10"/>
        <v>0</v>
      </c>
      <c r="W189" s="154"/>
      <c r="X189" s="706"/>
      <c r="Y189" s="707"/>
    </row>
    <row r="190" spans="1:25" s="708" customFormat="1" ht="24.75" customHeight="1" x14ac:dyDescent="0.3">
      <c r="A190" s="693" t="str">
        <f>'Раздел 1'!C225</f>
        <v>925</v>
      </c>
      <c r="B190" s="694" t="str">
        <f>'Раздел 1'!D225</f>
        <v>07</v>
      </c>
      <c r="C190" s="694" t="str">
        <f>'Раздел 1'!E225</f>
        <v>02</v>
      </c>
      <c r="D190" s="694" t="str">
        <f>'Раздел 1'!F225</f>
        <v>02</v>
      </c>
      <c r="E190" s="694" t="str">
        <f>'Раздел 1'!G225</f>
        <v>3</v>
      </c>
      <c r="F190" s="694" t="str">
        <f>'Раздел 1'!H225</f>
        <v>01</v>
      </c>
      <c r="G190" s="694" t="str">
        <f>'Раздел 1'!I225</f>
        <v>62500</v>
      </c>
      <c r="H190" s="695" t="str">
        <f>'Раздел 1'!J225</f>
        <v>119</v>
      </c>
      <c r="I190" s="696" t="str">
        <f>'Раздел 1'!K225</f>
        <v>213.00.00</v>
      </c>
      <c r="J190" s="696" t="str">
        <f>'Раздел 1'!L225</f>
        <v>000</v>
      </c>
      <c r="K190" s="696" t="str">
        <f>'Раздел 1'!M225</f>
        <v>00.00.00</v>
      </c>
      <c r="L190" s="696" t="str">
        <f>'Раздел 1'!N225</f>
        <v>500.02.0003</v>
      </c>
      <c r="M190" s="696" t="str">
        <f>'Раздел 1'!O225</f>
        <v>60.03.00</v>
      </c>
      <c r="N190" s="697">
        <f>'Раздел 1'!P225</f>
        <v>0</v>
      </c>
      <c r="O190" s="698"/>
      <c r="P190" s="699">
        <f t="shared" si="8"/>
        <v>0</v>
      </c>
      <c r="Q190" s="700">
        <f>'Раздел 1'!Q225</f>
        <v>0</v>
      </c>
      <c r="R190" s="701"/>
      <c r="S190" s="702">
        <f t="shared" si="9"/>
        <v>0</v>
      </c>
      <c r="T190" s="703">
        <f>'Раздел 1'!R225</f>
        <v>0</v>
      </c>
      <c r="U190" s="704"/>
      <c r="V190" s="705">
        <f t="shared" si="10"/>
        <v>0</v>
      </c>
      <c r="W190" s="154"/>
      <c r="X190" s="706"/>
      <c r="Y190" s="707"/>
    </row>
    <row r="191" spans="1:25" s="708" customFormat="1" ht="24.75" customHeight="1" x14ac:dyDescent="0.3">
      <c r="A191" s="693" t="str">
        <f>'Раздел 1'!C226</f>
        <v>925</v>
      </c>
      <c r="B191" s="694" t="str">
        <f>'Раздел 1'!D226</f>
        <v>07</v>
      </c>
      <c r="C191" s="694" t="str">
        <f>'Раздел 1'!E226</f>
        <v>02</v>
      </c>
      <c r="D191" s="694" t="str">
        <f>'Раздел 1'!F226</f>
        <v>02</v>
      </c>
      <c r="E191" s="694" t="str">
        <f>'Раздел 1'!G226</f>
        <v>1</v>
      </c>
      <c r="F191" s="694" t="str">
        <f>'Раздел 1'!H226</f>
        <v>02</v>
      </c>
      <c r="G191" s="694" t="str">
        <f>'Раздел 1'!I226</f>
        <v>53032</v>
      </c>
      <c r="H191" s="695" t="str">
        <f>'Раздел 1'!J226</f>
        <v>119</v>
      </c>
      <c r="I191" s="696" t="str">
        <f>'Раздел 1'!K226</f>
        <v>213.00.00</v>
      </c>
      <c r="J191" s="696" t="str">
        <f>'Раздел 1'!L226</f>
        <v>000</v>
      </c>
      <c r="K191" s="696" t="str">
        <f>'Раздел 1'!M226</f>
        <v>00.00.00</v>
      </c>
      <c r="L191" s="696" t="str">
        <f>'Раздел 1'!N226</f>
        <v>500.02.0006</v>
      </c>
      <c r="M191" s="696" t="str">
        <f>'Раздел 1'!O226</f>
        <v>60.02.00</v>
      </c>
      <c r="N191" s="697">
        <f>'Раздел 1'!P226</f>
        <v>323840.49</v>
      </c>
      <c r="O191" s="698"/>
      <c r="P191" s="699">
        <f t="shared" si="8"/>
        <v>323840.49</v>
      </c>
      <c r="Q191" s="700">
        <f>'Раздел 1'!Q226</f>
        <v>326160</v>
      </c>
      <c r="R191" s="701"/>
      <c r="S191" s="702">
        <f t="shared" si="9"/>
        <v>326160</v>
      </c>
      <c r="T191" s="703">
        <f>'Раздел 1'!R226</f>
        <v>344284.64</v>
      </c>
      <c r="U191" s="704"/>
      <c r="V191" s="705">
        <f t="shared" si="10"/>
        <v>344284.64</v>
      </c>
      <c r="W191" s="154"/>
      <c r="X191" s="706"/>
      <c r="Y191" s="707"/>
    </row>
    <row r="192" spans="1:25" s="708" customFormat="1" ht="24.75" customHeight="1" x14ac:dyDescent="0.3">
      <c r="A192" s="693" t="str">
        <f>'Раздел 1'!C227</f>
        <v>925</v>
      </c>
      <c r="B192" s="694" t="str">
        <f>'Раздел 1'!D227</f>
        <v>07</v>
      </c>
      <c r="C192" s="694" t="str">
        <f>'Раздел 1'!E227</f>
        <v>02</v>
      </c>
      <c r="D192" s="694" t="str">
        <f>'Раздел 1'!F227</f>
        <v>02</v>
      </c>
      <c r="E192" s="694" t="str">
        <f>'Раздел 1'!G227</f>
        <v>1</v>
      </c>
      <c r="F192" s="694" t="str">
        <f>'Раздел 1'!H227</f>
        <v>02</v>
      </c>
      <c r="G192" s="694" t="str">
        <f>'Раздел 1'!I227</f>
        <v>00590</v>
      </c>
      <c r="H192" s="695" t="str">
        <f>'Раздел 1'!J227</f>
        <v>119</v>
      </c>
      <c r="I192" s="696" t="str">
        <f>'Раздел 1'!K227</f>
        <v>225.00.00</v>
      </c>
      <c r="J192" s="696" t="str">
        <f>'Раздел 1'!L227</f>
        <v>000</v>
      </c>
      <c r="K192" s="696" t="str">
        <f>'Раздел 1'!M227</f>
        <v>00.00.00</v>
      </c>
      <c r="L192" s="696" t="str">
        <f>'Раздел 1'!N227</f>
        <v>х</v>
      </c>
      <c r="M192" s="696" t="str">
        <f>'Раздел 1'!O227</f>
        <v>20.00.02</v>
      </c>
      <c r="N192" s="697">
        <f>'Раздел 1'!P227</f>
        <v>0</v>
      </c>
      <c r="O192" s="698"/>
      <c r="P192" s="699">
        <f t="shared" si="8"/>
        <v>0</v>
      </c>
      <c r="Q192" s="700">
        <f>'Раздел 1'!Q227</f>
        <v>0</v>
      </c>
      <c r="R192" s="701"/>
      <c r="S192" s="702">
        <f t="shared" si="9"/>
        <v>0</v>
      </c>
      <c r="T192" s="703">
        <f>'Раздел 1'!R227</f>
        <v>0</v>
      </c>
      <c r="U192" s="704"/>
      <c r="V192" s="705">
        <f t="shared" si="10"/>
        <v>0</v>
      </c>
      <c r="W192" s="154"/>
      <c r="X192" s="706"/>
      <c r="Y192" s="707"/>
    </row>
    <row r="193" spans="1:25" s="708" customFormat="1" ht="24.75" customHeight="1" x14ac:dyDescent="0.3">
      <c r="A193" s="693" t="str">
        <f>'Раздел 1'!C228</f>
        <v>925</v>
      </c>
      <c r="B193" s="694" t="str">
        <f>'Раздел 1'!D228</f>
        <v>07</v>
      </c>
      <c r="C193" s="694" t="str">
        <f>'Раздел 1'!E228</f>
        <v>02</v>
      </c>
      <c r="D193" s="694" t="str">
        <f>'Раздел 1'!F228</f>
        <v>02</v>
      </c>
      <c r="E193" s="694" t="str">
        <f>'Раздел 1'!G228</f>
        <v>1</v>
      </c>
      <c r="F193" s="694" t="str">
        <f>'Раздел 1'!H228</f>
        <v>02</v>
      </c>
      <c r="G193" s="694" t="str">
        <f>'Раздел 1'!I228</f>
        <v>00590</v>
      </c>
      <c r="H193" s="695" t="str">
        <f>'Раздел 1'!J228</f>
        <v>119</v>
      </c>
      <c r="I193" s="696" t="str">
        <f>'Раздел 1'!K228</f>
        <v>225.00.00</v>
      </c>
      <c r="J193" s="696" t="str">
        <f>'Раздел 1'!L228</f>
        <v>000</v>
      </c>
      <c r="K193" s="696" t="str">
        <f>'Раздел 1'!M228</f>
        <v>71.02.00</v>
      </c>
      <c r="L193" s="696" t="str">
        <f>'Раздел 1'!N228</f>
        <v>001.01.0001</v>
      </c>
      <c r="M193" s="696" t="str">
        <f>'Раздел 1'!O228</f>
        <v>50.01.00</v>
      </c>
      <c r="N193" s="697">
        <f>'Раздел 1'!P228</f>
        <v>0</v>
      </c>
      <c r="O193" s="698"/>
      <c r="P193" s="699">
        <f t="shared" si="8"/>
        <v>0</v>
      </c>
      <c r="Q193" s="700">
        <f>'Раздел 1'!Q228</f>
        <v>0</v>
      </c>
      <c r="R193" s="701"/>
      <c r="S193" s="702">
        <f t="shared" si="9"/>
        <v>0</v>
      </c>
      <c r="T193" s="703">
        <f>'Раздел 1'!R228</f>
        <v>0</v>
      </c>
      <c r="U193" s="704"/>
      <c r="V193" s="705">
        <f t="shared" si="10"/>
        <v>0</v>
      </c>
      <c r="W193" s="154"/>
      <c r="X193" s="706"/>
      <c r="Y193" s="707"/>
    </row>
    <row r="194" spans="1:25" s="708" customFormat="1" ht="24.75" customHeight="1" x14ac:dyDescent="0.3">
      <c r="A194" s="693" t="str">
        <f>'Раздел 1'!C229</f>
        <v>925</v>
      </c>
      <c r="B194" s="694" t="str">
        <f>'Раздел 1'!D229</f>
        <v>07</v>
      </c>
      <c r="C194" s="694" t="str">
        <f>'Раздел 1'!E229</f>
        <v>02</v>
      </c>
      <c r="D194" s="694" t="str">
        <f>'Раздел 1'!F229</f>
        <v>02</v>
      </c>
      <c r="E194" s="694" t="str">
        <f>'Раздел 1'!G229</f>
        <v>1</v>
      </c>
      <c r="F194" s="694" t="str">
        <f>'Раздел 1'!H229</f>
        <v>02</v>
      </c>
      <c r="G194" s="694" t="str">
        <f>'Раздел 1'!I229</f>
        <v>60860</v>
      </c>
      <c r="H194" s="695" t="str">
        <f>'Раздел 1'!J229</f>
        <v>119</v>
      </c>
      <c r="I194" s="696" t="str">
        <f>'Раздел 1'!K229</f>
        <v>225.00.00</v>
      </c>
      <c r="J194" s="696" t="str">
        <f>'Раздел 1'!L229</f>
        <v>000</v>
      </c>
      <c r="K194" s="696" t="str">
        <f>'Раздел 1'!M229</f>
        <v>00.00.00</v>
      </c>
      <c r="L194" s="696" t="str">
        <f>'Раздел 1'!N229</f>
        <v>001.07.0002</v>
      </c>
      <c r="M194" s="696" t="str">
        <f>'Раздел 1'!O229</f>
        <v>50.03.00</v>
      </c>
      <c r="N194" s="697">
        <f>'Раздел 1'!P229</f>
        <v>0</v>
      </c>
      <c r="O194" s="698"/>
      <c r="P194" s="699">
        <f t="shared" si="8"/>
        <v>0</v>
      </c>
      <c r="Q194" s="700">
        <f>'Раздел 1'!Q229</f>
        <v>0</v>
      </c>
      <c r="R194" s="701"/>
      <c r="S194" s="702">
        <f t="shared" si="9"/>
        <v>0</v>
      </c>
      <c r="T194" s="703">
        <f>'Раздел 1'!R229</f>
        <v>0</v>
      </c>
      <c r="U194" s="704"/>
      <c r="V194" s="705">
        <f t="shared" si="10"/>
        <v>0</v>
      </c>
      <c r="W194" s="154"/>
      <c r="X194" s="706"/>
      <c r="Y194" s="707"/>
    </row>
    <row r="195" spans="1:25" s="708" customFormat="1" ht="24.75" customHeight="1" x14ac:dyDescent="0.3">
      <c r="A195" s="693" t="str">
        <f>'Раздел 1'!C230</f>
        <v>925</v>
      </c>
      <c r="B195" s="694" t="str">
        <f>'Раздел 1'!D230</f>
        <v>07</v>
      </c>
      <c r="C195" s="694" t="str">
        <f>'Раздел 1'!E230</f>
        <v>03</v>
      </c>
      <c r="D195" s="694" t="str">
        <f>'Раздел 1'!F230</f>
        <v>02</v>
      </c>
      <c r="E195" s="694" t="str">
        <f>'Раздел 1'!G230</f>
        <v>2</v>
      </c>
      <c r="F195" s="694" t="str">
        <f>'Раздел 1'!H230</f>
        <v>01</v>
      </c>
      <c r="G195" s="694" t="str">
        <f>'Раздел 1'!I230</f>
        <v>60860</v>
      </c>
      <c r="H195" s="695" t="str">
        <f>'Раздел 1'!J230</f>
        <v>119</v>
      </c>
      <c r="I195" s="696" t="str">
        <f>'Раздел 1'!K230</f>
        <v>225.00.00</v>
      </c>
      <c r="J195" s="696" t="str">
        <f>'Раздел 1'!L230</f>
        <v>000</v>
      </c>
      <c r="K195" s="696" t="str">
        <f>'Раздел 1'!M230</f>
        <v>00.00.00</v>
      </c>
      <c r="L195" s="696" t="str">
        <f>'Раздел 1'!N230</f>
        <v>001.07.0002</v>
      </c>
      <c r="M195" s="696" t="str">
        <f>'Раздел 1'!O230</f>
        <v>50.03.00</v>
      </c>
      <c r="N195" s="697">
        <f>'Раздел 1'!P230</f>
        <v>0</v>
      </c>
      <c r="O195" s="698"/>
      <c r="P195" s="699">
        <f t="shared" si="8"/>
        <v>0</v>
      </c>
      <c r="Q195" s="700">
        <f>'Раздел 1'!Q230</f>
        <v>0</v>
      </c>
      <c r="R195" s="701"/>
      <c r="S195" s="702">
        <f t="shared" si="9"/>
        <v>0</v>
      </c>
      <c r="T195" s="703">
        <f>'Раздел 1'!R230</f>
        <v>0</v>
      </c>
      <c r="U195" s="704"/>
      <c r="V195" s="705">
        <f t="shared" si="10"/>
        <v>0</v>
      </c>
      <c r="W195" s="154"/>
      <c r="X195" s="706"/>
      <c r="Y195" s="707"/>
    </row>
    <row r="196" spans="1:25" s="708" customFormat="1" ht="24.75" customHeight="1" x14ac:dyDescent="0.3">
      <c r="A196" s="693" t="str">
        <f>'Раздел 1'!C231</f>
        <v>925</v>
      </c>
      <c r="B196" s="694" t="str">
        <f>'Раздел 1'!D231</f>
        <v>07</v>
      </c>
      <c r="C196" s="694" t="str">
        <f>'Раздел 1'!E231</f>
        <v>02</v>
      </c>
      <c r="D196" s="694" t="str">
        <f>'Раздел 1'!F231</f>
        <v>02</v>
      </c>
      <c r="E196" s="694" t="str">
        <f>'Раздел 1'!G231</f>
        <v>3</v>
      </c>
      <c r="F196" s="694" t="str">
        <f>'Раздел 1'!H231</f>
        <v>01</v>
      </c>
      <c r="G196" s="694" t="str">
        <f>'Раздел 1'!I231</f>
        <v>62500</v>
      </c>
      <c r="H196" s="695" t="str">
        <f>'Раздел 1'!J231</f>
        <v>119</v>
      </c>
      <c r="I196" s="696" t="str">
        <f>'Раздел 1'!K231</f>
        <v>226.00.00</v>
      </c>
      <c r="J196" s="696" t="str">
        <f>'Раздел 1'!L231</f>
        <v>000</v>
      </c>
      <c r="K196" s="696" t="str">
        <f>'Раздел 1'!M231</f>
        <v>00.00.00</v>
      </c>
      <c r="L196" s="696" t="str">
        <f>'Раздел 1'!N231</f>
        <v>500.02.0003</v>
      </c>
      <c r="M196" s="696" t="str">
        <f>'Раздел 1'!O231</f>
        <v>60.03.00</v>
      </c>
      <c r="N196" s="697">
        <f>'Раздел 1'!P231</f>
        <v>11463.92</v>
      </c>
      <c r="O196" s="698"/>
      <c r="P196" s="699">
        <f t="shared" si="8"/>
        <v>11463.92</v>
      </c>
      <c r="Q196" s="700">
        <f>'Раздел 1'!Q231</f>
        <v>11463.92</v>
      </c>
      <c r="R196" s="701"/>
      <c r="S196" s="702">
        <f t="shared" si="9"/>
        <v>11463.92</v>
      </c>
      <c r="T196" s="703">
        <f>'Раздел 1'!R231</f>
        <v>11463.92</v>
      </c>
      <c r="U196" s="704"/>
      <c r="V196" s="705">
        <f t="shared" si="10"/>
        <v>11463.92</v>
      </c>
      <c r="W196" s="154"/>
      <c r="X196" s="706"/>
      <c r="Y196" s="707"/>
    </row>
    <row r="197" spans="1:25" s="708" customFormat="1" ht="24.75" customHeight="1" x14ac:dyDescent="0.3">
      <c r="A197" s="693" t="str">
        <f>'Раздел 1'!C232</f>
        <v>925</v>
      </c>
      <c r="B197" s="694" t="str">
        <f>'Раздел 1'!D232</f>
        <v>07</v>
      </c>
      <c r="C197" s="694" t="str">
        <f>'Раздел 1'!E232</f>
        <v>02</v>
      </c>
      <c r="D197" s="694" t="str">
        <f>'Раздел 1'!F232</f>
        <v>02</v>
      </c>
      <c r="E197" s="694" t="str">
        <f>'Раздел 1'!G232</f>
        <v>1</v>
      </c>
      <c r="F197" s="694" t="str">
        <f>'Раздел 1'!H232</f>
        <v>02</v>
      </c>
      <c r="G197" s="694" t="str">
        <f>'Раздел 1'!I232</f>
        <v>00590</v>
      </c>
      <c r="H197" s="695" t="str">
        <f>'Раздел 1'!J232</f>
        <v>119</v>
      </c>
      <c r="I197" s="696" t="str">
        <f>'Раздел 1'!K232</f>
        <v>226.00.00</v>
      </c>
      <c r="J197" s="696" t="str">
        <f>'Раздел 1'!L232</f>
        <v>000</v>
      </c>
      <c r="K197" s="696" t="str">
        <f>'Раздел 1'!M232</f>
        <v>71.02.00</v>
      </c>
      <c r="L197" s="696" t="str">
        <f>'Раздел 1'!N232</f>
        <v>001.01.0001</v>
      </c>
      <c r="M197" s="696" t="str">
        <f>'Раздел 1'!O232</f>
        <v>50.01.00</v>
      </c>
      <c r="N197" s="697">
        <f>'Раздел 1'!P232</f>
        <v>0</v>
      </c>
      <c r="O197" s="698"/>
      <c r="P197" s="699">
        <f t="shared" si="8"/>
        <v>0</v>
      </c>
      <c r="Q197" s="700">
        <f>'Раздел 1'!Q232</f>
        <v>0</v>
      </c>
      <c r="R197" s="701"/>
      <c r="S197" s="702">
        <f t="shared" si="9"/>
        <v>0</v>
      </c>
      <c r="T197" s="703">
        <f>'Раздел 1'!R232</f>
        <v>0</v>
      </c>
      <c r="U197" s="704"/>
      <c r="V197" s="705">
        <f t="shared" si="10"/>
        <v>0</v>
      </c>
      <c r="W197" s="154"/>
      <c r="X197" s="706"/>
      <c r="Y197" s="707"/>
    </row>
    <row r="198" spans="1:25" s="708" customFormat="1" ht="24.75" customHeight="1" x14ac:dyDescent="0.3">
      <c r="A198" s="693" t="str">
        <f>'Раздел 1'!C233</f>
        <v>925</v>
      </c>
      <c r="B198" s="694" t="str">
        <f>'Раздел 1'!D233</f>
        <v>07</v>
      </c>
      <c r="C198" s="694" t="str">
        <f>'Раздел 1'!E233</f>
        <v>02</v>
      </c>
      <c r="D198" s="694" t="str">
        <f>'Раздел 1'!F233</f>
        <v>02</v>
      </c>
      <c r="E198" s="694" t="str">
        <f>'Раздел 1'!G233</f>
        <v>1</v>
      </c>
      <c r="F198" s="694" t="str">
        <f>'Раздел 1'!H233</f>
        <v>02</v>
      </c>
      <c r="G198" s="694" t="str">
        <f>'Раздел 1'!I233</f>
        <v>60860</v>
      </c>
      <c r="H198" s="695" t="str">
        <f>'Раздел 1'!J233</f>
        <v>119</v>
      </c>
      <c r="I198" s="696" t="str">
        <f>'Раздел 1'!K233</f>
        <v>226.00.00</v>
      </c>
      <c r="J198" s="696" t="str">
        <f>'Раздел 1'!L233</f>
        <v>000</v>
      </c>
      <c r="K198" s="696" t="str">
        <f>'Раздел 1'!M233</f>
        <v>00.00.00</v>
      </c>
      <c r="L198" s="696" t="str">
        <f>'Раздел 1'!N233</f>
        <v>001.07.0002</v>
      </c>
      <c r="M198" s="696" t="str">
        <f>'Раздел 1'!O233</f>
        <v>50.03.00</v>
      </c>
      <c r="N198" s="697">
        <f>'Раздел 1'!P233</f>
        <v>0</v>
      </c>
      <c r="O198" s="698"/>
      <c r="P198" s="699">
        <f t="shared" si="8"/>
        <v>0</v>
      </c>
      <c r="Q198" s="700">
        <f>'Раздел 1'!Q233</f>
        <v>0</v>
      </c>
      <c r="R198" s="701"/>
      <c r="S198" s="702">
        <f t="shared" si="9"/>
        <v>0</v>
      </c>
      <c r="T198" s="703">
        <f>'Раздел 1'!R233</f>
        <v>0</v>
      </c>
      <c r="U198" s="704"/>
      <c r="V198" s="705">
        <f t="shared" si="10"/>
        <v>0</v>
      </c>
      <c r="W198" s="154"/>
      <c r="X198" s="706"/>
      <c r="Y198" s="707"/>
    </row>
    <row r="199" spans="1:25" s="708" customFormat="1" ht="24.75" customHeight="1" x14ac:dyDescent="0.3">
      <c r="A199" s="693" t="str">
        <f>'Раздел 1'!C234</f>
        <v>925</v>
      </c>
      <c r="B199" s="694" t="str">
        <f>'Раздел 1'!D234</f>
        <v>07</v>
      </c>
      <c r="C199" s="694" t="str">
        <f>'Раздел 1'!E234</f>
        <v>03</v>
      </c>
      <c r="D199" s="694" t="str">
        <f>'Раздел 1'!F234</f>
        <v>02</v>
      </c>
      <c r="E199" s="694" t="str">
        <f>'Раздел 1'!G234</f>
        <v>2</v>
      </c>
      <c r="F199" s="694" t="str">
        <f>'Раздел 1'!H234</f>
        <v>01</v>
      </c>
      <c r="G199" s="694" t="str">
        <f>'Раздел 1'!I234</f>
        <v>60860</v>
      </c>
      <c r="H199" s="695" t="str">
        <f>'Раздел 1'!J234</f>
        <v>119</v>
      </c>
      <c r="I199" s="696" t="str">
        <f>'Раздел 1'!K234</f>
        <v>226.00.00</v>
      </c>
      <c r="J199" s="696" t="str">
        <f>'Раздел 1'!L234</f>
        <v>000</v>
      </c>
      <c r="K199" s="696" t="str">
        <f>'Раздел 1'!M234</f>
        <v>00.00.00</v>
      </c>
      <c r="L199" s="696" t="str">
        <f>'Раздел 1'!N234</f>
        <v>001.07.0002</v>
      </c>
      <c r="M199" s="696" t="str">
        <f>'Раздел 1'!O234</f>
        <v>50.03.00</v>
      </c>
      <c r="N199" s="697">
        <f>'Раздел 1'!P234</f>
        <v>0</v>
      </c>
      <c r="O199" s="698"/>
      <c r="P199" s="699">
        <f t="shared" si="8"/>
        <v>0</v>
      </c>
      <c r="Q199" s="700">
        <f>'Раздел 1'!Q234</f>
        <v>0</v>
      </c>
      <c r="R199" s="701"/>
      <c r="S199" s="702">
        <f t="shared" si="9"/>
        <v>0</v>
      </c>
      <c r="T199" s="703">
        <f>'Раздел 1'!R234</f>
        <v>0</v>
      </c>
      <c r="U199" s="704"/>
      <c r="V199" s="705">
        <f t="shared" si="10"/>
        <v>0</v>
      </c>
      <c r="W199" s="154"/>
      <c r="X199" s="706"/>
      <c r="Y199" s="707"/>
    </row>
    <row r="200" spans="1:25" s="708" customFormat="1" ht="24.75" customHeight="1" x14ac:dyDescent="0.3">
      <c r="A200" s="693" t="str">
        <f>'Раздел 1'!C235</f>
        <v>925</v>
      </c>
      <c r="B200" s="694" t="str">
        <f>'Раздел 1'!D235</f>
        <v>07</v>
      </c>
      <c r="C200" s="694" t="str">
        <f>'Раздел 1'!E235</f>
        <v>02</v>
      </c>
      <c r="D200" s="694" t="str">
        <f>'Раздел 1'!F235</f>
        <v>02</v>
      </c>
      <c r="E200" s="694" t="str">
        <f>'Раздел 1'!G235</f>
        <v>1</v>
      </c>
      <c r="F200" s="694" t="str">
        <f>'Раздел 1'!H235</f>
        <v>02</v>
      </c>
      <c r="G200" s="694" t="str">
        <f>'Раздел 1'!I235</f>
        <v>00590</v>
      </c>
      <c r="H200" s="695" t="str">
        <f>'Раздел 1'!J235</f>
        <v>119</v>
      </c>
      <c r="I200" s="696" t="str">
        <f>'Раздел 1'!K235</f>
        <v>265.00.00</v>
      </c>
      <c r="J200" s="696" t="str">
        <f>'Раздел 1'!L235</f>
        <v>000</v>
      </c>
      <c r="K200" s="696" t="str">
        <f>'Раздел 1'!M235</f>
        <v>00.00.00</v>
      </c>
      <c r="L200" s="696" t="str">
        <f>'Раздел 1'!N235</f>
        <v>х</v>
      </c>
      <c r="M200" s="696" t="str">
        <f>'Раздел 1'!O235</f>
        <v>20.00.02</v>
      </c>
      <c r="N200" s="697">
        <f>'Раздел 1'!P235</f>
        <v>0</v>
      </c>
      <c r="O200" s="698"/>
      <c r="P200" s="699">
        <f t="shared" si="8"/>
        <v>0</v>
      </c>
      <c r="Q200" s="700">
        <f>'Раздел 1'!Q235</f>
        <v>0</v>
      </c>
      <c r="R200" s="701"/>
      <c r="S200" s="702">
        <f t="shared" si="9"/>
        <v>0</v>
      </c>
      <c r="T200" s="703">
        <f>'Раздел 1'!R235</f>
        <v>0</v>
      </c>
      <c r="U200" s="704"/>
      <c r="V200" s="705">
        <f t="shared" si="10"/>
        <v>0</v>
      </c>
      <c r="W200" s="154"/>
      <c r="X200" s="706"/>
      <c r="Y200" s="707"/>
    </row>
    <row r="201" spans="1:25" s="708" customFormat="1" ht="24.75" customHeight="1" x14ac:dyDescent="0.3">
      <c r="A201" s="693" t="str">
        <f>'Раздел 1'!C236</f>
        <v>925</v>
      </c>
      <c r="B201" s="694" t="str">
        <f>'Раздел 1'!D236</f>
        <v>07</v>
      </c>
      <c r="C201" s="694" t="str">
        <f>'Раздел 1'!E236</f>
        <v>02</v>
      </c>
      <c r="D201" s="694" t="str">
        <f>'Раздел 1'!F236</f>
        <v>02</v>
      </c>
      <c r="E201" s="694" t="str">
        <f>'Раздел 1'!G236</f>
        <v>1</v>
      </c>
      <c r="F201" s="694" t="str">
        <f>'Раздел 1'!H236</f>
        <v>02</v>
      </c>
      <c r="G201" s="694" t="str">
        <f>'Раздел 1'!I236</f>
        <v>00590</v>
      </c>
      <c r="H201" s="695" t="str">
        <f>'Раздел 1'!J236</f>
        <v>119</v>
      </c>
      <c r="I201" s="696" t="str">
        <f>'Раздел 1'!K236</f>
        <v>265.00.00</v>
      </c>
      <c r="J201" s="696" t="str">
        <f>'Раздел 1'!L236</f>
        <v>001</v>
      </c>
      <c r="K201" s="696" t="str">
        <f>'Раздел 1'!M236</f>
        <v>00.00.00</v>
      </c>
      <c r="L201" s="696" t="str">
        <f>'Раздел 1'!N236</f>
        <v>х</v>
      </c>
      <c r="M201" s="696" t="str">
        <f>'Раздел 1'!O236</f>
        <v>20.00.02</v>
      </c>
      <c r="N201" s="697">
        <f>'Раздел 1'!P236</f>
        <v>0</v>
      </c>
      <c r="O201" s="698"/>
      <c r="P201" s="699">
        <f t="shared" si="8"/>
        <v>0</v>
      </c>
      <c r="Q201" s="700">
        <f>'Раздел 1'!Q236</f>
        <v>0</v>
      </c>
      <c r="R201" s="701"/>
      <c r="S201" s="702">
        <f t="shared" si="9"/>
        <v>0</v>
      </c>
      <c r="T201" s="703">
        <f>'Раздел 1'!R236</f>
        <v>0</v>
      </c>
      <c r="U201" s="704"/>
      <c r="V201" s="705">
        <f t="shared" si="10"/>
        <v>0</v>
      </c>
      <c r="W201" s="154"/>
      <c r="X201" s="706"/>
      <c r="Y201" s="707"/>
    </row>
    <row r="202" spans="1:25" s="708" customFormat="1" ht="24.75" customHeight="1" x14ac:dyDescent="0.3">
      <c r="A202" s="693" t="str">
        <f>'Раздел 1'!C237</f>
        <v>925</v>
      </c>
      <c r="B202" s="694" t="str">
        <f>'Раздел 1'!D237</f>
        <v>07</v>
      </c>
      <c r="C202" s="694" t="str">
        <f>'Раздел 1'!E237</f>
        <v>02</v>
      </c>
      <c r="D202" s="694" t="str">
        <f>'Раздел 1'!F237</f>
        <v>02</v>
      </c>
      <c r="E202" s="694" t="str">
        <f>'Раздел 1'!G237</f>
        <v>1</v>
      </c>
      <c r="F202" s="694" t="str">
        <f>'Раздел 1'!H237</f>
        <v>02</v>
      </c>
      <c r="G202" s="694" t="str">
        <f>'Раздел 1'!I237</f>
        <v>00590</v>
      </c>
      <c r="H202" s="695" t="str">
        <f>'Раздел 1'!J237</f>
        <v>119</v>
      </c>
      <c r="I202" s="696" t="str">
        <f>'Раздел 1'!K237</f>
        <v>265.00.00</v>
      </c>
      <c r="J202" s="696" t="str">
        <f>'Раздел 1'!L237</f>
        <v>000</v>
      </c>
      <c r="K202" s="696" t="str">
        <f>'Раздел 1'!M237</f>
        <v>71.02.00</v>
      </c>
      <c r="L202" s="696" t="str">
        <f>'Раздел 1'!N237</f>
        <v>001.01.0001</v>
      </c>
      <c r="M202" s="696" t="str">
        <f>'Раздел 1'!O237</f>
        <v>50.01.00</v>
      </c>
      <c r="N202" s="697">
        <f>'Раздел 1'!P237</f>
        <v>0</v>
      </c>
      <c r="O202" s="698"/>
      <c r="P202" s="699">
        <f t="shared" ref="P202:P265" si="11">N202-O202</f>
        <v>0</v>
      </c>
      <c r="Q202" s="700">
        <f>'Раздел 1'!Q237</f>
        <v>0</v>
      </c>
      <c r="R202" s="701"/>
      <c r="S202" s="702">
        <f t="shared" ref="S202:S265" si="12">Q202-R202</f>
        <v>0</v>
      </c>
      <c r="T202" s="703">
        <f>'Раздел 1'!R237</f>
        <v>0</v>
      </c>
      <c r="U202" s="704"/>
      <c r="V202" s="705">
        <f t="shared" ref="V202:V265" si="13">T202-U202</f>
        <v>0</v>
      </c>
      <c r="W202" s="154"/>
      <c r="X202" s="706"/>
      <c r="Y202" s="707"/>
    </row>
    <row r="203" spans="1:25" s="708" customFormat="1" ht="24.75" customHeight="1" x14ac:dyDescent="0.3">
      <c r="A203" s="693" t="str">
        <f>'Раздел 1'!C238</f>
        <v>925</v>
      </c>
      <c r="B203" s="694" t="str">
        <f>'Раздел 1'!D238</f>
        <v>07</v>
      </c>
      <c r="C203" s="694" t="str">
        <f>'Раздел 1'!E238</f>
        <v>02</v>
      </c>
      <c r="D203" s="694" t="str">
        <f>'Раздел 1'!F238</f>
        <v>02</v>
      </c>
      <c r="E203" s="694" t="str">
        <f>'Раздел 1'!G238</f>
        <v>1</v>
      </c>
      <c r="F203" s="694" t="str">
        <f>'Раздел 1'!H238</f>
        <v>02</v>
      </c>
      <c r="G203" s="694" t="str">
        <f>'Раздел 1'!I238</f>
        <v>00590</v>
      </c>
      <c r="H203" s="695" t="str">
        <f>'Раздел 1'!J238</f>
        <v>119</v>
      </c>
      <c r="I203" s="696" t="str">
        <f>'Раздел 1'!K238</f>
        <v>265.00.00</v>
      </c>
      <c r="J203" s="696" t="str">
        <f>'Раздел 1'!L238</f>
        <v>001</v>
      </c>
      <c r="K203" s="696" t="str">
        <f>'Раздел 1'!M238</f>
        <v>00.00.00</v>
      </c>
      <c r="L203" s="696" t="str">
        <f>'Раздел 1'!N238</f>
        <v>х</v>
      </c>
      <c r="M203" s="696" t="str">
        <f>'Раздел 1'!O238</f>
        <v>50.01.00</v>
      </c>
      <c r="N203" s="697">
        <f>'Раздел 1'!P238</f>
        <v>0</v>
      </c>
      <c r="O203" s="698"/>
      <c r="P203" s="699">
        <f t="shared" si="11"/>
        <v>0</v>
      </c>
      <c r="Q203" s="700">
        <f>'Раздел 1'!Q238</f>
        <v>0</v>
      </c>
      <c r="R203" s="701"/>
      <c r="S203" s="702">
        <f t="shared" si="12"/>
        <v>0</v>
      </c>
      <c r="T203" s="703">
        <f>'Раздел 1'!R238</f>
        <v>0</v>
      </c>
      <c r="U203" s="704"/>
      <c r="V203" s="705">
        <f t="shared" si="13"/>
        <v>0</v>
      </c>
      <c r="W203" s="154"/>
      <c r="X203" s="706"/>
      <c r="Y203" s="707"/>
    </row>
    <row r="204" spans="1:25" s="708" customFormat="1" ht="24.75" customHeight="1" x14ac:dyDescent="0.3">
      <c r="A204" s="693" t="str">
        <f>'Раздел 1'!C239</f>
        <v>925</v>
      </c>
      <c r="B204" s="694" t="str">
        <f>'Раздел 1'!D239</f>
        <v>07</v>
      </c>
      <c r="C204" s="694" t="str">
        <f>'Раздел 1'!E239</f>
        <v>02</v>
      </c>
      <c r="D204" s="694" t="str">
        <f>'Раздел 1'!F239</f>
        <v>02</v>
      </c>
      <c r="E204" s="694" t="str">
        <f>'Раздел 1'!G239</f>
        <v>1</v>
      </c>
      <c r="F204" s="694" t="str">
        <f>'Раздел 1'!H239</f>
        <v>02</v>
      </c>
      <c r="G204" s="694" t="str">
        <f>'Раздел 1'!I239</f>
        <v>60860</v>
      </c>
      <c r="H204" s="695" t="str">
        <f>'Раздел 1'!J239</f>
        <v>119</v>
      </c>
      <c r="I204" s="696" t="str">
        <f>'Раздел 1'!K239</f>
        <v>265.00.00</v>
      </c>
      <c r="J204" s="696" t="str">
        <f>'Раздел 1'!L239</f>
        <v>000</v>
      </c>
      <c r="K204" s="696" t="str">
        <f>'Раздел 1'!M239</f>
        <v>00.00.00</v>
      </c>
      <c r="L204" s="696" t="str">
        <f>'Раздел 1'!N239</f>
        <v>001.07.0002</v>
      </c>
      <c r="M204" s="696" t="str">
        <f>'Раздел 1'!O239</f>
        <v>50.03.00</v>
      </c>
      <c r="N204" s="697">
        <f>'Раздел 1'!P239</f>
        <v>0</v>
      </c>
      <c r="O204" s="698"/>
      <c r="P204" s="699">
        <f t="shared" si="11"/>
        <v>0</v>
      </c>
      <c r="Q204" s="700">
        <f>'Раздел 1'!Q239</f>
        <v>0</v>
      </c>
      <c r="R204" s="701"/>
      <c r="S204" s="702">
        <f t="shared" si="12"/>
        <v>0</v>
      </c>
      <c r="T204" s="703">
        <f>'Раздел 1'!R239</f>
        <v>0</v>
      </c>
      <c r="U204" s="704"/>
      <c r="V204" s="705">
        <f t="shared" si="13"/>
        <v>0</v>
      </c>
      <c r="W204" s="154"/>
      <c r="X204" s="706"/>
      <c r="Y204" s="707"/>
    </row>
    <row r="205" spans="1:25" s="708" customFormat="1" ht="24.75" customHeight="1" x14ac:dyDescent="0.3">
      <c r="A205" s="693" t="str">
        <f>'Раздел 1'!C240</f>
        <v>925</v>
      </c>
      <c r="B205" s="694" t="str">
        <f>'Раздел 1'!D240</f>
        <v>07</v>
      </c>
      <c r="C205" s="694" t="str">
        <f>'Раздел 1'!E240</f>
        <v>02</v>
      </c>
      <c r="D205" s="694" t="str">
        <f>'Раздел 1'!F240</f>
        <v>02</v>
      </c>
      <c r="E205" s="694" t="str">
        <f>'Раздел 1'!G240</f>
        <v>1</v>
      </c>
      <c r="F205" s="694" t="str">
        <f>'Раздел 1'!H240</f>
        <v>02</v>
      </c>
      <c r="G205" s="694" t="str">
        <f>'Раздел 1'!I240</f>
        <v>60860</v>
      </c>
      <c r="H205" s="695" t="str">
        <f>'Раздел 1'!J240</f>
        <v>119</v>
      </c>
      <c r="I205" s="696" t="str">
        <f>'Раздел 1'!K240</f>
        <v>265.00.00</v>
      </c>
      <c r="J205" s="696" t="str">
        <f>'Раздел 1'!L240</f>
        <v>001</v>
      </c>
      <c r="K205" s="696" t="str">
        <f>'Раздел 1'!M240</f>
        <v>00.00.00</v>
      </c>
      <c r="L205" s="696" t="str">
        <f>'Раздел 1'!N240</f>
        <v>х</v>
      </c>
      <c r="M205" s="696" t="str">
        <f>'Раздел 1'!O240</f>
        <v>50.03.00</v>
      </c>
      <c r="N205" s="697">
        <f>'Раздел 1'!P240</f>
        <v>0</v>
      </c>
      <c r="O205" s="698"/>
      <c r="P205" s="699">
        <f t="shared" si="11"/>
        <v>0</v>
      </c>
      <c r="Q205" s="700">
        <f>'Раздел 1'!Q240</f>
        <v>0</v>
      </c>
      <c r="R205" s="701"/>
      <c r="S205" s="702">
        <f t="shared" si="12"/>
        <v>0</v>
      </c>
      <c r="T205" s="703">
        <f>'Раздел 1'!R240</f>
        <v>0</v>
      </c>
      <c r="U205" s="704"/>
      <c r="V205" s="705">
        <f t="shared" si="13"/>
        <v>0</v>
      </c>
      <c r="W205" s="154"/>
      <c r="X205" s="706"/>
      <c r="Y205" s="707"/>
    </row>
    <row r="206" spans="1:25" s="708" customFormat="1" ht="24.75" customHeight="1" x14ac:dyDescent="0.3">
      <c r="A206" s="693" t="str">
        <f>'Раздел 1'!C241</f>
        <v>925</v>
      </c>
      <c r="B206" s="694" t="str">
        <f>'Раздел 1'!D241</f>
        <v>07</v>
      </c>
      <c r="C206" s="694" t="str">
        <f>'Раздел 1'!E241</f>
        <v>03</v>
      </c>
      <c r="D206" s="694" t="str">
        <f>'Раздел 1'!F241</f>
        <v>02</v>
      </c>
      <c r="E206" s="694" t="str">
        <f>'Раздел 1'!G241</f>
        <v>2</v>
      </c>
      <c r="F206" s="694" t="str">
        <f>'Раздел 1'!H241</f>
        <v>01</v>
      </c>
      <c r="G206" s="694" t="str">
        <f>'Раздел 1'!I241</f>
        <v>60860</v>
      </c>
      <c r="H206" s="695" t="str">
        <f>'Раздел 1'!J241</f>
        <v>119</v>
      </c>
      <c r="I206" s="696" t="str">
        <f>'Раздел 1'!K241</f>
        <v>265.00.00</v>
      </c>
      <c r="J206" s="696" t="str">
        <f>'Раздел 1'!L241</f>
        <v>000</v>
      </c>
      <c r="K206" s="696" t="str">
        <f>'Раздел 1'!M241</f>
        <v>00.00.00</v>
      </c>
      <c r="L206" s="696" t="str">
        <f>'Раздел 1'!N241</f>
        <v>001.07.0002</v>
      </c>
      <c r="M206" s="696" t="str">
        <f>'Раздел 1'!O241</f>
        <v>50.03.00</v>
      </c>
      <c r="N206" s="697">
        <f>'Раздел 1'!P241</f>
        <v>0</v>
      </c>
      <c r="O206" s="698"/>
      <c r="P206" s="699">
        <f t="shared" si="11"/>
        <v>0</v>
      </c>
      <c r="Q206" s="700">
        <f>'Раздел 1'!Q241</f>
        <v>0</v>
      </c>
      <c r="R206" s="701"/>
      <c r="S206" s="702">
        <f t="shared" si="12"/>
        <v>0</v>
      </c>
      <c r="T206" s="703">
        <f>'Раздел 1'!R241</f>
        <v>0</v>
      </c>
      <c r="U206" s="704"/>
      <c r="V206" s="705">
        <f t="shared" si="13"/>
        <v>0</v>
      </c>
      <c r="W206" s="154"/>
      <c r="X206" s="706"/>
      <c r="Y206" s="707"/>
    </row>
    <row r="207" spans="1:25" s="708" customFormat="1" ht="24.75" customHeight="1" x14ac:dyDescent="0.3">
      <c r="A207" s="693" t="str">
        <f>'Раздел 1'!C242</f>
        <v>925</v>
      </c>
      <c r="B207" s="694" t="str">
        <f>'Раздел 1'!D242</f>
        <v>07</v>
      </c>
      <c r="C207" s="694" t="str">
        <f>'Раздел 1'!E242</f>
        <v>03</v>
      </c>
      <c r="D207" s="694" t="str">
        <f>'Раздел 1'!F242</f>
        <v>02</v>
      </c>
      <c r="E207" s="694" t="str">
        <f>'Раздел 1'!G242</f>
        <v>2</v>
      </c>
      <c r="F207" s="694" t="str">
        <f>'Раздел 1'!H242</f>
        <v>01</v>
      </c>
      <c r="G207" s="694" t="str">
        <f>'Раздел 1'!I242</f>
        <v>60860</v>
      </c>
      <c r="H207" s="695" t="str">
        <f>'Раздел 1'!J242</f>
        <v>119</v>
      </c>
      <c r="I207" s="696" t="str">
        <f>'Раздел 1'!K242</f>
        <v>265.00.00</v>
      </c>
      <c r="J207" s="696" t="str">
        <f>'Раздел 1'!L242</f>
        <v>001</v>
      </c>
      <c r="K207" s="696" t="str">
        <f>'Раздел 1'!M242</f>
        <v>00.00.00</v>
      </c>
      <c r="L207" s="696" t="str">
        <f>'Раздел 1'!N242</f>
        <v>х</v>
      </c>
      <c r="M207" s="696" t="str">
        <f>'Раздел 1'!O242</f>
        <v>50.03.00</v>
      </c>
      <c r="N207" s="697">
        <f>'Раздел 1'!P242</f>
        <v>0</v>
      </c>
      <c r="O207" s="698"/>
      <c r="P207" s="699">
        <f t="shared" si="11"/>
        <v>0</v>
      </c>
      <c r="Q207" s="700">
        <f>'Раздел 1'!Q242</f>
        <v>0</v>
      </c>
      <c r="R207" s="701"/>
      <c r="S207" s="702">
        <f t="shared" si="12"/>
        <v>0</v>
      </c>
      <c r="T207" s="703">
        <f>'Раздел 1'!R242</f>
        <v>0</v>
      </c>
      <c r="U207" s="704"/>
      <c r="V207" s="705">
        <f t="shared" si="13"/>
        <v>0</v>
      </c>
      <c r="W207" s="154"/>
      <c r="X207" s="706"/>
      <c r="Y207" s="707"/>
    </row>
    <row r="208" spans="1:25" s="708" customFormat="1" ht="24.75" customHeight="1" x14ac:dyDescent="0.3">
      <c r="A208" s="693" t="str">
        <f>'Раздел 1'!C243</f>
        <v>925</v>
      </c>
      <c r="B208" s="694" t="str">
        <f>'Раздел 1'!D243</f>
        <v>07</v>
      </c>
      <c r="C208" s="694" t="str">
        <f>'Раздел 1'!E243</f>
        <v>02</v>
      </c>
      <c r="D208" s="694" t="str">
        <f>'Раздел 1'!F243</f>
        <v>02</v>
      </c>
      <c r="E208" s="694" t="str">
        <f>'Раздел 1'!G243</f>
        <v>1</v>
      </c>
      <c r="F208" s="694" t="str">
        <f>'Раздел 1'!H243</f>
        <v>02</v>
      </c>
      <c r="G208" s="694" t="str">
        <f>'Раздел 1'!I243</f>
        <v>53032</v>
      </c>
      <c r="H208" s="695" t="str">
        <f>'Раздел 1'!J243</f>
        <v>119</v>
      </c>
      <c r="I208" s="696" t="str">
        <f>'Раздел 1'!K243</f>
        <v>265.00.00</v>
      </c>
      <c r="J208" s="696" t="str">
        <f>'Раздел 1'!L243</f>
        <v>000</v>
      </c>
      <c r="K208" s="696" t="str">
        <f>'Раздел 1'!M243</f>
        <v>00.00.00</v>
      </c>
      <c r="L208" s="696" t="str">
        <f>'Раздел 1'!N243</f>
        <v>500.02.0006</v>
      </c>
      <c r="M208" s="696" t="str">
        <f>'Раздел 1'!O243</f>
        <v>60.02.00</v>
      </c>
      <c r="N208" s="697">
        <f>'Раздел 1'!P243</f>
        <v>0</v>
      </c>
      <c r="O208" s="698"/>
      <c r="P208" s="699">
        <f t="shared" si="11"/>
        <v>0</v>
      </c>
      <c r="Q208" s="700">
        <f>'Раздел 1'!Q243</f>
        <v>0</v>
      </c>
      <c r="R208" s="701"/>
      <c r="S208" s="702">
        <f t="shared" si="12"/>
        <v>0</v>
      </c>
      <c r="T208" s="703">
        <f>'Раздел 1'!R243</f>
        <v>0</v>
      </c>
      <c r="U208" s="704"/>
      <c r="V208" s="705">
        <f t="shared" si="13"/>
        <v>0</v>
      </c>
      <c r="W208" s="154"/>
      <c r="X208" s="706"/>
      <c r="Y208" s="707"/>
    </row>
    <row r="209" spans="1:25" s="708" customFormat="1" ht="24.75" customHeight="1" x14ac:dyDescent="0.3">
      <c r="A209" s="693" t="str">
        <f>'Раздел 1'!C244</f>
        <v>925</v>
      </c>
      <c r="B209" s="694" t="str">
        <f>'Раздел 1'!D244</f>
        <v>07</v>
      </c>
      <c r="C209" s="694" t="str">
        <f>'Раздел 1'!E244</f>
        <v>02</v>
      </c>
      <c r="D209" s="694" t="str">
        <f>'Раздел 1'!F244</f>
        <v>02</v>
      </c>
      <c r="E209" s="694" t="str">
        <f>'Раздел 1'!G244</f>
        <v>1</v>
      </c>
      <c r="F209" s="694" t="str">
        <f>'Раздел 1'!H244</f>
        <v>02</v>
      </c>
      <c r="G209" s="694" t="str">
        <f>'Раздел 1'!I244</f>
        <v>00590</v>
      </c>
      <c r="H209" s="695" t="str">
        <f>'Раздел 1'!J244</f>
        <v>119</v>
      </c>
      <c r="I209" s="696" t="str">
        <f>'Раздел 1'!K244</f>
        <v>266.00.00</v>
      </c>
      <c r="J209" s="696" t="str">
        <f>'Раздел 1'!L244</f>
        <v>000</v>
      </c>
      <c r="K209" s="696" t="str">
        <f>'Раздел 1'!M244</f>
        <v>00.00.00</v>
      </c>
      <c r="L209" s="696" t="str">
        <f>'Раздел 1'!N244</f>
        <v>х</v>
      </c>
      <c r="M209" s="696" t="str">
        <f>'Раздел 1'!O244</f>
        <v>20.00.02</v>
      </c>
      <c r="N209" s="697">
        <f>'Раздел 1'!P244</f>
        <v>0</v>
      </c>
      <c r="O209" s="698"/>
      <c r="P209" s="699">
        <f t="shared" si="11"/>
        <v>0</v>
      </c>
      <c r="Q209" s="700">
        <f>'Раздел 1'!Q244</f>
        <v>0</v>
      </c>
      <c r="R209" s="701"/>
      <c r="S209" s="702">
        <f t="shared" si="12"/>
        <v>0</v>
      </c>
      <c r="T209" s="703">
        <f>'Раздел 1'!R244</f>
        <v>0</v>
      </c>
      <c r="U209" s="704"/>
      <c r="V209" s="705">
        <f t="shared" si="13"/>
        <v>0</v>
      </c>
      <c r="W209" s="154"/>
      <c r="X209" s="706"/>
      <c r="Y209" s="707"/>
    </row>
    <row r="210" spans="1:25" s="708" customFormat="1" ht="24.75" customHeight="1" x14ac:dyDescent="0.3">
      <c r="A210" s="693" t="str">
        <f>'Раздел 1'!C245</f>
        <v>925</v>
      </c>
      <c r="B210" s="694" t="str">
        <f>'Раздел 1'!D245</f>
        <v>07</v>
      </c>
      <c r="C210" s="694" t="str">
        <f>'Раздел 1'!E245</f>
        <v>02</v>
      </c>
      <c r="D210" s="694" t="str">
        <f>'Раздел 1'!F245</f>
        <v>02</v>
      </c>
      <c r="E210" s="694" t="str">
        <f>'Раздел 1'!G245</f>
        <v>1</v>
      </c>
      <c r="F210" s="694" t="str">
        <f>'Раздел 1'!H245</f>
        <v>02</v>
      </c>
      <c r="G210" s="694" t="str">
        <f>'Раздел 1'!I245</f>
        <v>00590</v>
      </c>
      <c r="H210" s="695" t="str">
        <f>'Раздел 1'!J245</f>
        <v>119</v>
      </c>
      <c r="I210" s="696" t="str">
        <f>'Раздел 1'!K245</f>
        <v>266.00.00</v>
      </c>
      <c r="J210" s="696" t="str">
        <f>'Раздел 1'!L245</f>
        <v>001</v>
      </c>
      <c r="K210" s="696" t="str">
        <f>'Раздел 1'!M245</f>
        <v>00.00.00</v>
      </c>
      <c r="L210" s="696" t="str">
        <f>'Раздел 1'!N245</f>
        <v>х</v>
      </c>
      <c r="M210" s="696" t="str">
        <f>'Раздел 1'!O245</f>
        <v>20.00.02</v>
      </c>
      <c r="N210" s="697">
        <f>'Раздел 1'!P245</f>
        <v>0</v>
      </c>
      <c r="O210" s="698"/>
      <c r="P210" s="699">
        <f t="shared" si="11"/>
        <v>0</v>
      </c>
      <c r="Q210" s="700">
        <f>'Раздел 1'!Q245</f>
        <v>0</v>
      </c>
      <c r="R210" s="701"/>
      <c r="S210" s="702">
        <f t="shared" si="12"/>
        <v>0</v>
      </c>
      <c r="T210" s="703">
        <f>'Раздел 1'!R245</f>
        <v>0</v>
      </c>
      <c r="U210" s="704"/>
      <c r="V210" s="705">
        <f t="shared" si="13"/>
        <v>0</v>
      </c>
      <c r="W210" s="154"/>
      <c r="X210" s="706"/>
      <c r="Y210" s="707"/>
    </row>
    <row r="211" spans="1:25" s="708" customFormat="1" ht="24.75" customHeight="1" x14ac:dyDescent="0.3">
      <c r="A211" s="693" t="str">
        <f>'Раздел 1'!C246</f>
        <v>925</v>
      </c>
      <c r="B211" s="694" t="str">
        <f>'Раздел 1'!D246</f>
        <v>07</v>
      </c>
      <c r="C211" s="694" t="str">
        <f>'Раздел 1'!E246</f>
        <v>02</v>
      </c>
      <c r="D211" s="694" t="str">
        <f>'Раздел 1'!F246</f>
        <v>02</v>
      </c>
      <c r="E211" s="694" t="str">
        <f>'Раздел 1'!G246</f>
        <v>1</v>
      </c>
      <c r="F211" s="694" t="str">
        <f>'Раздел 1'!H246</f>
        <v>02</v>
      </c>
      <c r="G211" s="694" t="str">
        <f>'Раздел 1'!I246</f>
        <v>00590</v>
      </c>
      <c r="H211" s="695" t="str">
        <f>'Раздел 1'!J246</f>
        <v>119</v>
      </c>
      <c r="I211" s="696" t="str">
        <f>'Раздел 1'!K246</f>
        <v>266.00.00</v>
      </c>
      <c r="J211" s="696" t="str">
        <f>'Раздел 1'!L246</f>
        <v>000</v>
      </c>
      <c r="K211" s="696" t="str">
        <f>'Раздел 1'!M246</f>
        <v>71.02.00</v>
      </c>
      <c r="L211" s="696" t="str">
        <f>'Раздел 1'!N246</f>
        <v>001.01.0001</v>
      </c>
      <c r="M211" s="696" t="str">
        <f>'Раздел 1'!O246</f>
        <v>50.01.00</v>
      </c>
      <c r="N211" s="697">
        <f>'Раздел 1'!P246</f>
        <v>0</v>
      </c>
      <c r="O211" s="698"/>
      <c r="P211" s="699">
        <f t="shared" si="11"/>
        <v>0</v>
      </c>
      <c r="Q211" s="700">
        <f>'Раздел 1'!Q246</f>
        <v>0</v>
      </c>
      <c r="R211" s="701"/>
      <c r="S211" s="702">
        <f t="shared" si="12"/>
        <v>0</v>
      </c>
      <c r="T211" s="703">
        <f>'Раздел 1'!R246</f>
        <v>0</v>
      </c>
      <c r="U211" s="704"/>
      <c r="V211" s="705">
        <f t="shared" si="13"/>
        <v>0</v>
      </c>
      <c r="W211" s="154"/>
      <c r="X211" s="706"/>
      <c r="Y211" s="707"/>
    </row>
    <row r="212" spans="1:25" s="708" customFormat="1" ht="24.75" customHeight="1" x14ac:dyDescent="0.3">
      <c r="A212" s="693" t="str">
        <f>'Раздел 1'!C247</f>
        <v>925</v>
      </c>
      <c r="B212" s="694" t="str">
        <f>'Раздел 1'!D247</f>
        <v>07</v>
      </c>
      <c r="C212" s="694" t="str">
        <f>'Раздел 1'!E247</f>
        <v>02</v>
      </c>
      <c r="D212" s="694" t="str">
        <f>'Раздел 1'!F247</f>
        <v>02</v>
      </c>
      <c r="E212" s="694" t="str">
        <f>'Раздел 1'!G247</f>
        <v>1</v>
      </c>
      <c r="F212" s="694" t="str">
        <f>'Раздел 1'!H247</f>
        <v>02</v>
      </c>
      <c r="G212" s="694" t="str">
        <f>'Раздел 1'!I247</f>
        <v>00590</v>
      </c>
      <c r="H212" s="695" t="str">
        <f>'Раздел 1'!J247</f>
        <v>119</v>
      </c>
      <c r="I212" s="696" t="str">
        <f>'Раздел 1'!K247</f>
        <v>266.00.00</v>
      </c>
      <c r="J212" s="696" t="str">
        <f>'Раздел 1'!L247</f>
        <v>001</v>
      </c>
      <c r="K212" s="696" t="str">
        <f>'Раздел 1'!M247</f>
        <v>00.00.00</v>
      </c>
      <c r="L212" s="696" t="str">
        <f>'Раздел 1'!N247</f>
        <v>х</v>
      </c>
      <c r="M212" s="696" t="str">
        <f>'Раздел 1'!O247</f>
        <v>50.01.00</v>
      </c>
      <c r="N212" s="697">
        <f>'Раздел 1'!P247</f>
        <v>0</v>
      </c>
      <c r="O212" s="698"/>
      <c r="P212" s="699">
        <f t="shared" si="11"/>
        <v>0</v>
      </c>
      <c r="Q212" s="700">
        <f>'Раздел 1'!Q247</f>
        <v>0</v>
      </c>
      <c r="R212" s="701"/>
      <c r="S212" s="702">
        <f t="shared" si="12"/>
        <v>0</v>
      </c>
      <c r="T212" s="703">
        <f>'Раздел 1'!R247</f>
        <v>0</v>
      </c>
      <c r="U212" s="704"/>
      <c r="V212" s="705">
        <f t="shared" si="13"/>
        <v>0</v>
      </c>
      <c r="W212" s="154"/>
      <c r="X212" s="706"/>
      <c r="Y212" s="707"/>
    </row>
    <row r="213" spans="1:25" s="708" customFormat="1" ht="24.75" customHeight="1" x14ac:dyDescent="0.3">
      <c r="A213" s="693" t="str">
        <f>'Раздел 1'!C248</f>
        <v>925</v>
      </c>
      <c r="B213" s="694" t="str">
        <f>'Раздел 1'!D248</f>
        <v>07</v>
      </c>
      <c r="C213" s="694" t="str">
        <f>'Раздел 1'!E248</f>
        <v>02</v>
      </c>
      <c r="D213" s="694" t="str">
        <f>'Раздел 1'!F248</f>
        <v>02</v>
      </c>
      <c r="E213" s="694" t="str">
        <f>'Раздел 1'!G248</f>
        <v>1</v>
      </c>
      <c r="F213" s="694" t="str">
        <f>'Раздел 1'!H248</f>
        <v>02</v>
      </c>
      <c r="G213" s="694" t="str">
        <f>'Раздел 1'!I248</f>
        <v>60860</v>
      </c>
      <c r="H213" s="695" t="str">
        <f>'Раздел 1'!J248</f>
        <v>119</v>
      </c>
      <c r="I213" s="696" t="str">
        <f>'Раздел 1'!K248</f>
        <v>266.00.00</v>
      </c>
      <c r="J213" s="696" t="str">
        <f>'Раздел 1'!L248</f>
        <v>000</v>
      </c>
      <c r="K213" s="696" t="str">
        <f>'Раздел 1'!M248</f>
        <v>00.00.00</v>
      </c>
      <c r="L213" s="696" t="str">
        <f>'Раздел 1'!N248</f>
        <v>001.07.0002</v>
      </c>
      <c r="M213" s="696" t="str">
        <f>'Раздел 1'!O248</f>
        <v>50.03.00</v>
      </c>
      <c r="N213" s="697">
        <f>'Раздел 1'!P248</f>
        <v>0</v>
      </c>
      <c r="O213" s="698"/>
      <c r="P213" s="699">
        <f t="shared" si="11"/>
        <v>0</v>
      </c>
      <c r="Q213" s="700">
        <f>'Раздел 1'!Q248</f>
        <v>0</v>
      </c>
      <c r="R213" s="701"/>
      <c r="S213" s="702">
        <f t="shared" si="12"/>
        <v>0</v>
      </c>
      <c r="T213" s="703">
        <f>'Раздел 1'!R248</f>
        <v>0</v>
      </c>
      <c r="U213" s="704"/>
      <c r="V213" s="705">
        <f t="shared" si="13"/>
        <v>0</v>
      </c>
      <c r="W213" s="154"/>
      <c r="X213" s="706"/>
      <c r="Y213" s="707"/>
    </row>
    <row r="214" spans="1:25" s="708" customFormat="1" ht="24.75" customHeight="1" x14ac:dyDescent="0.3">
      <c r="A214" s="693" t="str">
        <f>'Раздел 1'!C249</f>
        <v>925</v>
      </c>
      <c r="B214" s="694" t="str">
        <f>'Раздел 1'!D249</f>
        <v>07</v>
      </c>
      <c r="C214" s="694" t="str">
        <f>'Раздел 1'!E249</f>
        <v>02</v>
      </c>
      <c r="D214" s="694" t="str">
        <f>'Раздел 1'!F249</f>
        <v>02</v>
      </c>
      <c r="E214" s="694" t="str">
        <f>'Раздел 1'!G249</f>
        <v>1</v>
      </c>
      <c r="F214" s="694" t="str">
        <f>'Раздел 1'!H249</f>
        <v>02</v>
      </c>
      <c r="G214" s="694" t="str">
        <f>'Раздел 1'!I249</f>
        <v>60860</v>
      </c>
      <c r="H214" s="695" t="str">
        <f>'Раздел 1'!J249</f>
        <v>119</v>
      </c>
      <c r="I214" s="696" t="str">
        <f>'Раздел 1'!K249</f>
        <v>266.00.00</v>
      </c>
      <c r="J214" s="696" t="str">
        <f>'Раздел 1'!L249</f>
        <v>001</v>
      </c>
      <c r="K214" s="696" t="str">
        <f>'Раздел 1'!M249</f>
        <v>00.00.00</v>
      </c>
      <c r="L214" s="696" t="str">
        <f>'Раздел 1'!N249</f>
        <v>х</v>
      </c>
      <c r="M214" s="696" t="str">
        <f>'Раздел 1'!O249</f>
        <v>50.03.00</v>
      </c>
      <c r="N214" s="697">
        <f>'Раздел 1'!P249</f>
        <v>0</v>
      </c>
      <c r="O214" s="698"/>
      <c r="P214" s="699">
        <f t="shared" si="11"/>
        <v>0</v>
      </c>
      <c r="Q214" s="700">
        <f>'Раздел 1'!Q249</f>
        <v>0</v>
      </c>
      <c r="R214" s="701"/>
      <c r="S214" s="702">
        <f t="shared" si="12"/>
        <v>0</v>
      </c>
      <c r="T214" s="703">
        <f>'Раздел 1'!R249</f>
        <v>0</v>
      </c>
      <c r="U214" s="704"/>
      <c r="V214" s="705">
        <f t="shared" si="13"/>
        <v>0</v>
      </c>
      <c r="W214" s="154"/>
      <c r="X214" s="706"/>
      <c r="Y214" s="707"/>
    </row>
    <row r="215" spans="1:25" s="708" customFormat="1" ht="24.75" customHeight="1" x14ac:dyDescent="0.3">
      <c r="A215" s="693" t="str">
        <f>'Раздел 1'!C250</f>
        <v>925</v>
      </c>
      <c r="B215" s="694" t="str">
        <f>'Раздел 1'!D250</f>
        <v>07</v>
      </c>
      <c r="C215" s="694" t="str">
        <f>'Раздел 1'!E250</f>
        <v>03</v>
      </c>
      <c r="D215" s="694" t="str">
        <f>'Раздел 1'!F250</f>
        <v>02</v>
      </c>
      <c r="E215" s="694" t="str">
        <f>'Раздел 1'!G250</f>
        <v>2</v>
      </c>
      <c r="F215" s="694" t="str">
        <f>'Раздел 1'!H250</f>
        <v>01</v>
      </c>
      <c r="G215" s="694" t="str">
        <f>'Раздел 1'!I250</f>
        <v>60860</v>
      </c>
      <c r="H215" s="695" t="str">
        <f>'Раздел 1'!J250</f>
        <v>119</v>
      </c>
      <c r="I215" s="696" t="str">
        <f>'Раздел 1'!K250</f>
        <v>266.00.00</v>
      </c>
      <c r="J215" s="696" t="str">
        <f>'Раздел 1'!L250</f>
        <v>000</v>
      </c>
      <c r="K215" s="696" t="str">
        <f>'Раздел 1'!M250</f>
        <v>00.00.00</v>
      </c>
      <c r="L215" s="696" t="str">
        <f>'Раздел 1'!N250</f>
        <v>001.07.0002</v>
      </c>
      <c r="M215" s="696" t="str">
        <f>'Раздел 1'!O250</f>
        <v>50.03.00</v>
      </c>
      <c r="N215" s="697">
        <f>'Раздел 1'!P250</f>
        <v>0</v>
      </c>
      <c r="O215" s="698"/>
      <c r="P215" s="699">
        <f t="shared" si="11"/>
        <v>0</v>
      </c>
      <c r="Q215" s="700">
        <f>'Раздел 1'!Q250</f>
        <v>0</v>
      </c>
      <c r="R215" s="701"/>
      <c r="S215" s="702">
        <f t="shared" si="12"/>
        <v>0</v>
      </c>
      <c r="T215" s="703">
        <f>'Раздел 1'!R250</f>
        <v>0</v>
      </c>
      <c r="U215" s="704"/>
      <c r="V215" s="705">
        <f t="shared" si="13"/>
        <v>0</v>
      </c>
      <c r="W215" s="154"/>
      <c r="X215" s="706"/>
      <c r="Y215" s="707"/>
    </row>
    <row r="216" spans="1:25" s="708" customFormat="1" ht="24.75" customHeight="1" x14ac:dyDescent="0.3">
      <c r="A216" s="693" t="str">
        <f>'Раздел 1'!C251</f>
        <v>925</v>
      </c>
      <c r="B216" s="694" t="str">
        <f>'Раздел 1'!D251</f>
        <v>07</v>
      </c>
      <c r="C216" s="694" t="str">
        <f>'Раздел 1'!E251</f>
        <v>03</v>
      </c>
      <c r="D216" s="694" t="str">
        <f>'Раздел 1'!F251</f>
        <v>02</v>
      </c>
      <c r="E216" s="694" t="str">
        <f>'Раздел 1'!G251</f>
        <v>2</v>
      </c>
      <c r="F216" s="694" t="str">
        <f>'Раздел 1'!H251</f>
        <v>01</v>
      </c>
      <c r="G216" s="694" t="str">
        <f>'Раздел 1'!I251</f>
        <v>60860</v>
      </c>
      <c r="H216" s="695" t="str">
        <f>'Раздел 1'!J251</f>
        <v>119</v>
      </c>
      <c r="I216" s="696" t="str">
        <f>'Раздел 1'!K251</f>
        <v>266.00.00</v>
      </c>
      <c r="J216" s="696" t="str">
        <f>'Раздел 1'!L251</f>
        <v>001</v>
      </c>
      <c r="K216" s="696" t="str">
        <f>'Раздел 1'!M251</f>
        <v>00.00.00</v>
      </c>
      <c r="L216" s="696" t="str">
        <f>'Раздел 1'!N251</f>
        <v>х</v>
      </c>
      <c r="M216" s="696" t="str">
        <f>'Раздел 1'!O251</f>
        <v>50.03.00</v>
      </c>
      <c r="N216" s="697">
        <f>'Раздел 1'!P251</f>
        <v>0</v>
      </c>
      <c r="O216" s="698"/>
      <c r="P216" s="699">
        <f t="shared" si="11"/>
        <v>0</v>
      </c>
      <c r="Q216" s="700">
        <f>'Раздел 1'!Q251</f>
        <v>0</v>
      </c>
      <c r="R216" s="701"/>
      <c r="S216" s="702">
        <f t="shared" si="12"/>
        <v>0</v>
      </c>
      <c r="T216" s="703">
        <f>'Раздел 1'!R251</f>
        <v>0</v>
      </c>
      <c r="U216" s="704"/>
      <c r="V216" s="705">
        <f t="shared" si="13"/>
        <v>0</v>
      </c>
      <c r="W216" s="154"/>
      <c r="X216" s="706"/>
      <c r="Y216" s="707"/>
    </row>
    <row r="217" spans="1:25" s="708" customFormat="1" ht="24.75" customHeight="1" x14ac:dyDescent="0.3">
      <c r="A217" s="693" t="str">
        <f>'Раздел 1'!C252</f>
        <v>925</v>
      </c>
      <c r="B217" s="694" t="str">
        <f>'Раздел 1'!D252</f>
        <v>07</v>
      </c>
      <c r="C217" s="694" t="str">
        <f>'Раздел 1'!E252</f>
        <v>02</v>
      </c>
      <c r="D217" s="694" t="str">
        <f>'Раздел 1'!F252</f>
        <v>02</v>
      </c>
      <c r="E217" s="694" t="str">
        <f>'Раздел 1'!G252</f>
        <v>1</v>
      </c>
      <c r="F217" s="694" t="str">
        <f>'Раздел 1'!H252</f>
        <v>02</v>
      </c>
      <c r="G217" s="694" t="str">
        <f>'Раздел 1'!I252</f>
        <v>53032</v>
      </c>
      <c r="H217" s="695" t="str">
        <f>'Раздел 1'!J252</f>
        <v>119</v>
      </c>
      <c r="I217" s="696" t="str">
        <f>'Раздел 1'!K252</f>
        <v>266.00.00</v>
      </c>
      <c r="J217" s="696" t="str">
        <f>'Раздел 1'!L252</f>
        <v>000</v>
      </c>
      <c r="K217" s="696" t="str">
        <f>'Раздел 1'!M252</f>
        <v>00.00.00</v>
      </c>
      <c r="L217" s="696" t="str">
        <f>'Раздел 1'!N252</f>
        <v>500.02.0006</v>
      </c>
      <c r="M217" s="696" t="str">
        <f>'Раздел 1'!O252</f>
        <v>60.02.00</v>
      </c>
      <c r="N217" s="697">
        <f>'Раздел 1'!P252</f>
        <v>0</v>
      </c>
      <c r="O217" s="698"/>
      <c r="P217" s="699">
        <f t="shared" si="11"/>
        <v>0</v>
      </c>
      <c r="Q217" s="700">
        <f>'Раздел 1'!Q252</f>
        <v>0</v>
      </c>
      <c r="R217" s="701"/>
      <c r="S217" s="702">
        <f t="shared" si="12"/>
        <v>0</v>
      </c>
      <c r="T217" s="703">
        <f>'Раздел 1'!R252</f>
        <v>0</v>
      </c>
      <c r="U217" s="704"/>
      <c r="V217" s="705">
        <f t="shared" si="13"/>
        <v>0</v>
      </c>
      <c r="W217" s="154"/>
      <c r="X217" s="706"/>
      <c r="Y217" s="707"/>
    </row>
    <row r="218" spans="1:25" s="708" customFormat="1" ht="24.75" customHeight="1" x14ac:dyDescent="0.3">
      <c r="A218" s="693" t="str">
        <f>'Раздел 1'!C253</f>
        <v>925</v>
      </c>
      <c r="B218" s="694" t="str">
        <f>'Раздел 1'!D253</f>
        <v>07</v>
      </c>
      <c r="C218" s="694" t="str">
        <f>'Раздел 1'!E253</f>
        <v>02</v>
      </c>
      <c r="D218" s="694" t="str">
        <f>'Раздел 1'!F253</f>
        <v>02</v>
      </c>
      <c r="E218" s="694" t="str">
        <f>'Раздел 1'!G253</f>
        <v>1</v>
      </c>
      <c r="F218" s="694" t="str">
        <f>'Раздел 1'!H253</f>
        <v>02</v>
      </c>
      <c r="G218" s="694" t="str">
        <f>'Раздел 1'!I253</f>
        <v>00590</v>
      </c>
      <c r="H218" s="695" t="str">
        <f>'Раздел 1'!J253</f>
        <v>119</v>
      </c>
      <c r="I218" s="696" t="str">
        <f>'Раздел 1'!K253</f>
        <v>310.00.00</v>
      </c>
      <c r="J218" s="696" t="str">
        <f>'Раздел 1'!L253</f>
        <v>000</v>
      </c>
      <c r="K218" s="696" t="str">
        <f>'Раздел 1'!M253</f>
        <v>00.00.00</v>
      </c>
      <c r="L218" s="696" t="str">
        <f>'Раздел 1'!N253</f>
        <v>х</v>
      </c>
      <c r="M218" s="696" t="str">
        <f>'Раздел 1'!O253</f>
        <v>20.00.02</v>
      </c>
      <c r="N218" s="697">
        <f>'Раздел 1'!P253</f>
        <v>0</v>
      </c>
      <c r="O218" s="698"/>
      <c r="P218" s="699">
        <f t="shared" si="11"/>
        <v>0</v>
      </c>
      <c r="Q218" s="700">
        <f>'Раздел 1'!Q253</f>
        <v>0</v>
      </c>
      <c r="R218" s="701"/>
      <c r="S218" s="702">
        <f t="shared" si="12"/>
        <v>0</v>
      </c>
      <c r="T218" s="703">
        <f>'Раздел 1'!R253</f>
        <v>0</v>
      </c>
      <c r="U218" s="704"/>
      <c r="V218" s="705">
        <f t="shared" si="13"/>
        <v>0</v>
      </c>
      <c r="W218" s="154"/>
      <c r="X218" s="706"/>
      <c r="Y218" s="707"/>
    </row>
    <row r="219" spans="1:25" s="708" customFormat="1" ht="24.75" customHeight="1" x14ac:dyDescent="0.3">
      <c r="A219" s="693" t="str">
        <f>'Раздел 1'!C254</f>
        <v>925</v>
      </c>
      <c r="B219" s="694" t="str">
        <f>'Раздел 1'!D254</f>
        <v>07</v>
      </c>
      <c r="C219" s="694" t="str">
        <f>'Раздел 1'!E254</f>
        <v>02</v>
      </c>
      <c r="D219" s="694" t="str">
        <f>'Раздел 1'!F254</f>
        <v>02</v>
      </c>
      <c r="E219" s="694" t="str">
        <f>'Раздел 1'!G254</f>
        <v>1</v>
      </c>
      <c r="F219" s="694" t="str">
        <f>'Раздел 1'!H254</f>
        <v>02</v>
      </c>
      <c r="G219" s="694" t="str">
        <f>'Раздел 1'!I254</f>
        <v>00590</v>
      </c>
      <c r="H219" s="695" t="str">
        <f>'Раздел 1'!J254</f>
        <v>119</v>
      </c>
      <c r="I219" s="696" t="str">
        <f>'Раздел 1'!K254</f>
        <v>310.00.00</v>
      </c>
      <c r="J219" s="696" t="str">
        <f>'Раздел 1'!L254</f>
        <v>000</v>
      </c>
      <c r="K219" s="696" t="str">
        <f>'Раздел 1'!M254</f>
        <v>71.02.00</v>
      </c>
      <c r="L219" s="696" t="str">
        <f>'Раздел 1'!N254</f>
        <v>001.01.0001</v>
      </c>
      <c r="M219" s="696" t="str">
        <f>'Раздел 1'!O254</f>
        <v>50.01.00</v>
      </c>
      <c r="N219" s="697">
        <f>'Раздел 1'!P254</f>
        <v>0</v>
      </c>
      <c r="O219" s="698"/>
      <c r="P219" s="699">
        <f t="shared" si="11"/>
        <v>0</v>
      </c>
      <c r="Q219" s="700">
        <f>'Раздел 1'!Q254</f>
        <v>0</v>
      </c>
      <c r="R219" s="701"/>
      <c r="S219" s="702">
        <f t="shared" si="12"/>
        <v>0</v>
      </c>
      <c r="T219" s="703">
        <f>'Раздел 1'!R254</f>
        <v>0</v>
      </c>
      <c r="U219" s="704"/>
      <c r="V219" s="705">
        <f t="shared" si="13"/>
        <v>0</v>
      </c>
      <c r="W219" s="154"/>
      <c r="X219" s="706"/>
      <c r="Y219" s="707"/>
    </row>
    <row r="220" spans="1:25" s="708" customFormat="1" ht="24.75" customHeight="1" x14ac:dyDescent="0.3">
      <c r="A220" s="693" t="str">
        <f>'Раздел 1'!C255</f>
        <v>925</v>
      </c>
      <c r="B220" s="694" t="str">
        <f>'Раздел 1'!D255</f>
        <v>07</v>
      </c>
      <c r="C220" s="694" t="str">
        <f>'Раздел 1'!E255</f>
        <v>02</v>
      </c>
      <c r="D220" s="694" t="str">
        <f>'Раздел 1'!F255</f>
        <v>02</v>
      </c>
      <c r="E220" s="694" t="str">
        <f>'Раздел 1'!G255</f>
        <v>1</v>
      </c>
      <c r="F220" s="694" t="str">
        <f>'Раздел 1'!H255</f>
        <v>02</v>
      </c>
      <c r="G220" s="694" t="str">
        <f>'Раздел 1'!I255</f>
        <v>60860</v>
      </c>
      <c r="H220" s="695" t="str">
        <f>'Раздел 1'!J255</f>
        <v>119</v>
      </c>
      <c r="I220" s="696" t="str">
        <f>'Раздел 1'!K255</f>
        <v>310.00.00</v>
      </c>
      <c r="J220" s="696" t="str">
        <f>'Раздел 1'!L255</f>
        <v>000</v>
      </c>
      <c r="K220" s="696" t="str">
        <f>'Раздел 1'!M255</f>
        <v>00.00.00</v>
      </c>
      <c r="L220" s="696" t="str">
        <f>'Раздел 1'!N255</f>
        <v>001.07.0002</v>
      </c>
      <c r="M220" s="696" t="str">
        <f>'Раздел 1'!O255</f>
        <v>50.03.00</v>
      </c>
      <c r="N220" s="697">
        <f>'Раздел 1'!P255</f>
        <v>0</v>
      </c>
      <c r="O220" s="698"/>
      <c r="P220" s="699">
        <f t="shared" si="11"/>
        <v>0</v>
      </c>
      <c r="Q220" s="700">
        <f>'Раздел 1'!Q255</f>
        <v>0</v>
      </c>
      <c r="R220" s="701"/>
      <c r="S220" s="702">
        <f t="shared" si="12"/>
        <v>0</v>
      </c>
      <c r="T220" s="703">
        <f>'Раздел 1'!R255</f>
        <v>0</v>
      </c>
      <c r="U220" s="704"/>
      <c r="V220" s="705">
        <f t="shared" si="13"/>
        <v>0</v>
      </c>
      <c r="W220" s="154"/>
      <c r="X220" s="706"/>
      <c r="Y220" s="707"/>
    </row>
    <row r="221" spans="1:25" s="708" customFormat="1" ht="24.75" customHeight="1" x14ac:dyDescent="0.3">
      <c r="A221" s="693" t="str">
        <f>'Раздел 1'!C256</f>
        <v>925</v>
      </c>
      <c r="B221" s="694" t="str">
        <f>'Раздел 1'!D256</f>
        <v>07</v>
      </c>
      <c r="C221" s="694" t="str">
        <f>'Раздел 1'!E256</f>
        <v>03</v>
      </c>
      <c r="D221" s="694" t="str">
        <f>'Раздел 1'!F256</f>
        <v>02</v>
      </c>
      <c r="E221" s="694" t="str">
        <f>'Раздел 1'!G256</f>
        <v>2</v>
      </c>
      <c r="F221" s="694" t="str">
        <f>'Раздел 1'!H256</f>
        <v>01</v>
      </c>
      <c r="G221" s="694" t="str">
        <f>'Раздел 1'!I256</f>
        <v>60860</v>
      </c>
      <c r="H221" s="695" t="str">
        <f>'Раздел 1'!J256</f>
        <v>119</v>
      </c>
      <c r="I221" s="696" t="str">
        <f>'Раздел 1'!K256</f>
        <v>310.00.00</v>
      </c>
      <c r="J221" s="696" t="str">
        <f>'Раздел 1'!L256</f>
        <v>000</v>
      </c>
      <c r="K221" s="696" t="str">
        <f>'Раздел 1'!M256</f>
        <v>00.00.00</v>
      </c>
      <c r="L221" s="696" t="str">
        <f>'Раздел 1'!N256</f>
        <v>001.07.0002</v>
      </c>
      <c r="M221" s="696" t="str">
        <f>'Раздел 1'!O256</f>
        <v>50.03.00</v>
      </c>
      <c r="N221" s="697">
        <f>'Раздел 1'!P256</f>
        <v>0</v>
      </c>
      <c r="O221" s="698"/>
      <c r="P221" s="699">
        <f t="shared" si="11"/>
        <v>0</v>
      </c>
      <c r="Q221" s="700">
        <f>'Раздел 1'!Q256</f>
        <v>0</v>
      </c>
      <c r="R221" s="701"/>
      <c r="S221" s="702">
        <f t="shared" si="12"/>
        <v>0</v>
      </c>
      <c r="T221" s="703">
        <f>'Раздел 1'!R256</f>
        <v>0</v>
      </c>
      <c r="U221" s="704"/>
      <c r="V221" s="705">
        <f t="shared" si="13"/>
        <v>0</v>
      </c>
      <c r="W221" s="154"/>
      <c r="X221" s="706"/>
      <c r="Y221" s="707"/>
    </row>
    <row r="222" spans="1:25" s="708" customFormat="1" ht="24.75" customHeight="1" x14ac:dyDescent="0.3">
      <c r="A222" s="693" t="str">
        <f>'Раздел 1'!C257</f>
        <v>925</v>
      </c>
      <c r="B222" s="694" t="str">
        <f>'Раздел 1'!D257</f>
        <v>07</v>
      </c>
      <c r="C222" s="694" t="str">
        <f>'Раздел 1'!E257</f>
        <v>02</v>
      </c>
      <c r="D222" s="694" t="str">
        <f>'Раздел 1'!F257</f>
        <v>02</v>
      </c>
      <c r="E222" s="694" t="str">
        <f>'Раздел 1'!G257</f>
        <v>1</v>
      </c>
      <c r="F222" s="694" t="str">
        <f>'Раздел 1'!H257</f>
        <v>02</v>
      </c>
      <c r="G222" s="694" t="str">
        <f>'Раздел 1'!I257</f>
        <v>00590</v>
      </c>
      <c r="H222" s="695" t="str">
        <f>'Раздел 1'!J257</f>
        <v>119</v>
      </c>
      <c r="I222" s="696" t="str">
        <f>'Раздел 1'!K257</f>
        <v>341.00.00</v>
      </c>
      <c r="J222" s="696" t="str">
        <f>'Раздел 1'!L257</f>
        <v>000</v>
      </c>
      <c r="K222" s="696" t="str">
        <f>'Раздел 1'!M257</f>
        <v>00.00.00</v>
      </c>
      <c r="L222" s="696" t="str">
        <f>'Раздел 1'!N257</f>
        <v>х</v>
      </c>
      <c r="M222" s="696" t="str">
        <f>'Раздел 1'!O257</f>
        <v>20.00.02</v>
      </c>
      <c r="N222" s="697">
        <f>'Раздел 1'!P257</f>
        <v>0</v>
      </c>
      <c r="O222" s="698"/>
      <c r="P222" s="699">
        <f t="shared" si="11"/>
        <v>0</v>
      </c>
      <c r="Q222" s="700">
        <f>'Раздел 1'!Q257</f>
        <v>0</v>
      </c>
      <c r="R222" s="701"/>
      <c r="S222" s="702">
        <f t="shared" si="12"/>
        <v>0</v>
      </c>
      <c r="T222" s="703">
        <f>'Раздел 1'!R257</f>
        <v>0</v>
      </c>
      <c r="U222" s="704"/>
      <c r="V222" s="705">
        <f t="shared" si="13"/>
        <v>0</v>
      </c>
      <c r="W222" s="154"/>
      <c r="X222" s="706"/>
      <c r="Y222" s="707"/>
    </row>
    <row r="223" spans="1:25" s="708" customFormat="1" ht="24.75" customHeight="1" x14ac:dyDescent="0.3">
      <c r="A223" s="693" t="str">
        <f>'Раздел 1'!C258</f>
        <v>925</v>
      </c>
      <c r="B223" s="694" t="str">
        <f>'Раздел 1'!D258</f>
        <v>07</v>
      </c>
      <c r="C223" s="694" t="str">
        <f>'Раздел 1'!E258</f>
        <v>02</v>
      </c>
      <c r="D223" s="694" t="str">
        <f>'Раздел 1'!F258</f>
        <v>02</v>
      </c>
      <c r="E223" s="694" t="str">
        <f>'Раздел 1'!G258</f>
        <v>1</v>
      </c>
      <c r="F223" s="694" t="str">
        <f>'Раздел 1'!H258</f>
        <v>02</v>
      </c>
      <c r="G223" s="694" t="str">
        <f>'Раздел 1'!I258</f>
        <v>00590</v>
      </c>
      <c r="H223" s="695" t="str">
        <f>'Раздел 1'!J258</f>
        <v>119</v>
      </c>
      <c r="I223" s="696" t="str">
        <f>'Раздел 1'!K258</f>
        <v>341.00.00</v>
      </c>
      <c r="J223" s="696" t="str">
        <f>'Раздел 1'!L258</f>
        <v>000</v>
      </c>
      <c r="K223" s="696" t="str">
        <f>'Раздел 1'!M258</f>
        <v>71.02.00</v>
      </c>
      <c r="L223" s="696" t="str">
        <f>'Раздел 1'!N258</f>
        <v>001.01.0001</v>
      </c>
      <c r="M223" s="696" t="str">
        <f>'Раздел 1'!O258</f>
        <v>50.01.00</v>
      </c>
      <c r="N223" s="697">
        <f>'Раздел 1'!P258</f>
        <v>0</v>
      </c>
      <c r="O223" s="698"/>
      <c r="P223" s="699">
        <f t="shared" si="11"/>
        <v>0</v>
      </c>
      <c r="Q223" s="700">
        <f>'Раздел 1'!Q258</f>
        <v>0</v>
      </c>
      <c r="R223" s="701"/>
      <c r="S223" s="702">
        <f t="shared" si="12"/>
        <v>0</v>
      </c>
      <c r="T223" s="703">
        <f>'Раздел 1'!R258</f>
        <v>0</v>
      </c>
      <c r="U223" s="704"/>
      <c r="V223" s="705">
        <f t="shared" si="13"/>
        <v>0</v>
      </c>
      <c r="W223" s="154"/>
      <c r="X223" s="706"/>
      <c r="Y223" s="707"/>
    </row>
    <row r="224" spans="1:25" s="708" customFormat="1" ht="24.75" customHeight="1" x14ac:dyDescent="0.3">
      <c r="A224" s="693" t="str">
        <f>'Раздел 1'!C259</f>
        <v>925</v>
      </c>
      <c r="B224" s="694" t="str">
        <f>'Раздел 1'!D259</f>
        <v>07</v>
      </c>
      <c r="C224" s="694" t="str">
        <f>'Раздел 1'!E259</f>
        <v>02</v>
      </c>
      <c r="D224" s="694" t="str">
        <f>'Раздел 1'!F259</f>
        <v>02</v>
      </c>
      <c r="E224" s="694" t="str">
        <f>'Раздел 1'!G259</f>
        <v>1</v>
      </c>
      <c r="F224" s="694" t="str">
        <f>'Раздел 1'!H259</f>
        <v>02</v>
      </c>
      <c r="G224" s="694" t="str">
        <f>'Раздел 1'!I259</f>
        <v>60860</v>
      </c>
      <c r="H224" s="695" t="str">
        <f>'Раздел 1'!J259</f>
        <v>119</v>
      </c>
      <c r="I224" s="696" t="str">
        <f>'Раздел 1'!K259</f>
        <v>341.00.00</v>
      </c>
      <c r="J224" s="696" t="str">
        <f>'Раздел 1'!L259</f>
        <v>000</v>
      </c>
      <c r="K224" s="696" t="str">
        <f>'Раздел 1'!M259</f>
        <v>00.00.00</v>
      </c>
      <c r="L224" s="696" t="str">
        <f>'Раздел 1'!N259</f>
        <v>001.07.0002</v>
      </c>
      <c r="M224" s="696" t="str">
        <f>'Раздел 1'!O259</f>
        <v>50.03.00</v>
      </c>
      <c r="N224" s="697">
        <f>'Раздел 1'!P259</f>
        <v>0</v>
      </c>
      <c r="O224" s="698"/>
      <c r="P224" s="699">
        <f t="shared" si="11"/>
        <v>0</v>
      </c>
      <c r="Q224" s="700">
        <f>'Раздел 1'!Q259</f>
        <v>0</v>
      </c>
      <c r="R224" s="701"/>
      <c r="S224" s="702">
        <f t="shared" si="12"/>
        <v>0</v>
      </c>
      <c r="T224" s="703">
        <f>'Раздел 1'!R259</f>
        <v>0</v>
      </c>
      <c r="U224" s="704"/>
      <c r="V224" s="705">
        <f t="shared" si="13"/>
        <v>0</v>
      </c>
      <c r="W224" s="154"/>
      <c r="X224" s="706"/>
      <c r="Y224" s="707"/>
    </row>
    <row r="225" spans="1:25" s="708" customFormat="1" ht="24.75" customHeight="1" x14ac:dyDescent="0.3">
      <c r="A225" s="693" t="str">
        <f>'Раздел 1'!C260</f>
        <v>925</v>
      </c>
      <c r="B225" s="694" t="str">
        <f>'Раздел 1'!D260</f>
        <v>07</v>
      </c>
      <c r="C225" s="694" t="str">
        <f>'Раздел 1'!E260</f>
        <v>03</v>
      </c>
      <c r="D225" s="694" t="str">
        <f>'Раздел 1'!F260</f>
        <v>02</v>
      </c>
      <c r="E225" s="694" t="str">
        <f>'Раздел 1'!G260</f>
        <v>2</v>
      </c>
      <c r="F225" s="694" t="str">
        <f>'Раздел 1'!H260</f>
        <v>01</v>
      </c>
      <c r="G225" s="694" t="str">
        <f>'Раздел 1'!I260</f>
        <v>60860</v>
      </c>
      <c r="H225" s="695" t="str">
        <f>'Раздел 1'!J260</f>
        <v>119</v>
      </c>
      <c r="I225" s="696" t="str">
        <f>'Раздел 1'!K260</f>
        <v>341.00.00</v>
      </c>
      <c r="J225" s="696" t="str">
        <f>'Раздел 1'!L260</f>
        <v>000</v>
      </c>
      <c r="K225" s="696" t="str">
        <f>'Раздел 1'!M260</f>
        <v>00.00.00</v>
      </c>
      <c r="L225" s="696" t="str">
        <f>'Раздел 1'!N260</f>
        <v>001.07.0002</v>
      </c>
      <c r="M225" s="696" t="str">
        <f>'Раздел 1'!O260</f>
        <v>50.03.00</v>
      </c>
      <c r="N225" s="697">
        <f>'Раздел 1'!P260</f>
        <v>0</v>
      </c>
      <c r="O225" s="698"/>
      <c r="P225" s="699">
        <f t="shared" si="11"/>
        <v>0</v>
      </c>
      <c r="Q225" s="700">
        <f>'Раздел 1'!Q260</f>
        <v>0</v>
      </c>
      <c r="R225" s="701"/>
      <c r="S225" s="702">
        <f t="shared" si="12"/>
        <v>0</v>
      </c>
      <c r="T225" s="703">
        <f>'Раздел 1'!R260</f>
        <v>0</v>
      </c>
      <c r="U225" s="704"/>
      <c r="V225" s="705">
        <f t="shared" si="13"/>
        <v>0</v>
      </c>
      <c r="W225" s="154"/>
      <c r="X225" s="706"/>
      <c r="Y225" s="707"/>
    </row>
    <row r="226" spans="1:25" s="708" customFormat="1" ht="24.75" customHeight="1" x14ac:dyDescent="0.3">
      <c r="A226" s="693" t="str">
        <f>'Раздел 1'!C261</f>
        <v>925</v>
      </c>
      <c r="B226" s="694" t="str">
        <f>'Раздел 1'!D261</f>
        <v>07</v>
      </c>
      <c r="C226" s="694" t="str">
        <f>'Раздел 1'!E261</f>
        <v>02</v>
      </c>
      <c r="D226" s="694" t="str">
        <f>'Раздел 1'!F261</f>
        <v>02</v>
      </c>
      <c r="E226" s="694" t="str">
        <f>'Раздел 1'!G261</f>
        <v>1</v>
      </c>
      <c r="F226" s="694" t="str">
        <f>'Раздел 1'!H261</f>
        <v>02</v>
      </c>
      <c r="G226" s="694" t="str">
        <f>'Раздел 1'!I261</f>
        <v>00590</v>
      </c>
      <c r="H226" s="695" t="str">
        <f>'Раздел 1'!J261</f>
        <v>119</v>
      </c>
      <c r="I226" s="696" t="str">
        <f>'Раздел 1'!K261</f>
        <v>345.00.00</v>
      </c>
      <c r="J226" s="696" t="str">
        <f>'Раздел 1'!L261</f>
        <v>000</v>
      </c>
      <c r="K226" s="696" t="str">
        <f>'Раздел 1'!M261</f>
        <v>00.00.00</v>
      </c>
      <c r="L226" s="696" t="str">
        <f>'Раздел 1'!N261</f>
        <v>х</v>
      </c>
      <c r="M226" s="696" t="str">
        <f>'Раздел 1'!O261</f>
        <v>20.00.02</v>
      </c>
      <c r="N226" s="697">
        <f>'Раздел 1'!P261</f>
        <v>0</v>
      </c>
      <c r="O226" s="698"/>
      <c r="P226" s="699">
        <f t="shared" si="11"/>
        <v>0</v>
      </c>
      <c r="Q226" s="700">
        <f>'Раздел 1'!Q261</f>
        <v>0</v>
      </c>
      <c r="R226" s="701"/>
      <c r="S226" s="702">
        <f t="shared" si="12"/>
        <v>0</v>
      </c>
      <c r="T226" s="703">
        <f>'Раздел 1'!R261</f>
        <v>0</v>
      </c>
      <c r="U226" s="704"/>
      <c r="V226" s="705">
        <f t="shared" si="13"/>
        <v>0</v>
      </c>
      <c r="W226" s="154"/>
      <c r="X226" s="706"/>
      <c r="Y226" s="707"/>
    </row>
    <row r="227" spans="1:25" s="708" customFormat="1" ht="24.75" customHeight="1" x14ac:dyDescent="0.3">
      <c r="A227" s="693" t="str">
        <f>'Раздел 1'!C262</f>
        <v>925</v>
      </c>
      <c r="B227" s="694" t="str">
        <f>'Раздел 1'!D262</f>
        <v>07</v>
      </c>
      <c r="C227" s="694" t="str">
        <f>'Раздел 1'!E262</f>
        <v>02</v>
      </c>
      <c r="D227" s="694" t="str">
        <f>'Раздел 1'!F262</f>
        <v>02</v>
      </c>
      <c r="E227" s="694" t="str">
        <f>'Раздел 1'!G262</f>
        <v>1</v>
      </c>
      <c r="F227" s="694" t="str">
        <f>'Раздел 1'!H262</f>
        <v>02</v>
      </c>
      <c r="G227" s="694" t="str">
        <f>'Раздел 1'!I262</f>
        <v>00590</v>
      </c>
      <c r="H227" s="695" t="str">
        <f>'Раздел 1'!J262</f>
        <v>119</v>
      </c>
      <c r="I227" s="696" t="str">
        <f>'Раздел 1'!K262</f>
        <v>345.00.00</v>
      </c>
      <c r="J227" s="696" t="str">
        <f>'Раздел 1'!L262</f>
        <v>000</v>
      </c>
      <c r="K227" s="696" t="str">
        <f>'Раздел 1'!M262</f>
        <v>71.02.00</v>
      </c>
      <c r="L227" s="696" t="str">
        <f>'Раздел 1'!N262</f>
        <v>001.01.0001</v>
      </c>
      <c r="M227" s="696" t="str">
        <f>'Раздел 1'!O262</f>
        <v>50.01.00</v>
      </c>
      <c r="N227" s="697">
        <f>'Раздел 1'!P262</f>
        <v>0</v>
      </c>
      <c r="O227" s="698"/>
      <c r="P227" s="699">
        <f t="shared" si="11"/>
        <v>0</v>
      </c>
      <c r="Q227" s="700">
        <f>'Раздел 1'!Q262</f>
        <v>0</v>
      </c>
      <c r="R227" s="701"/>
      <c r="S227" s="702">
        <f t="shared" si="12"/>
        <v>0</v>
      </c>
      <c r="T227" s="703">
        <f>'Раздел 1'!R262</f>
        <v>0</v>
      </c>
      <c r="U227" s="704"/>
      <c r="V227" s="705">
        <f t="shared" si="13"/>
        <v>0</v>
      </c>
      <c r="W227" s="154"/>
      <c r="X227" s="706"/>
      <c r="Y227" s="707"/>
    </row>
    <row r="228" spans="1:25" s="708" customFormat="1" ht="24.75" customHeight="1" x14ac:dyDescent="0.3">
      <c r="A228" s="693" t="str">
        <f>'Раздел 1'!C263</f>
        <v>925</v>
      </c>
      <c r="B228" s="694" t="str">
        <f>'Раздел 1'!D263</f>
        <v>07</v>
      </c>
      <c r="C228" s="694" t="str">
        <f>'Раздел 1'!E263</f>
        <v>02</v>
      </c>
      <c r="D228" s="694" t="str">
        <f>'Раздел 1'!F263</f>
        <v>02</v>
      </c>
      <c r="E228" s="694" t="str">
        <f>'Раздел 1'!G263</f>
        <v>1</v>
      </c>
      <c r="F228" s="694" t="str">
        <f>'Раздел 1'!H263</f>
        <v>02</v>
      </c>
      <c r="G228" s="694" t="str">
        <f>'Раздел 1'!I263</f>
        <v>60860</v>
      </c>
      <c r="H228" s="695" t="str">
        <f>'Раздел 1'!J263</f>
        <v>119</v>
      </c>
      <c r="I228" s="696" t="str">
        <f>'Раздел 1'!K263</f>
        <v>345.00.00</v>
      </c>
      <c r="J228" s="696" t="str">
        <f>'Раздел 1'!L263</f>
        <v>000</v>
      </c>
      <c r="K228" s="696" t="str">
        <f>'Раздел 1'!M263</f>
        <v>00.00.00</v>
      </c>
      <c r="L228" s="696" t="str">
        <f>'Раздел 1'!N263</f>
        <v>001.07.0002</v>
      </c>
      <c r="M228" s="696" t="str">
        <f>'Раздел 1'!O263</f>
        <v>50.03.00</v>
      </c>
      <c r="N228" s="697">
        <f>'Раздел 1'!P263</f>
        <v>0</v>
      </c>
      <c r="O228" s="698"/>
      <c r="P228" s="699">
        <f t="shared" si="11"/>
        <v>0</v>
      </c>
      <c r="Q228" s="700">
        <f>'Раздел 1'!Q263</f>
        <v>0</v>
      </c>
      <c r="R228" s="701"/>
      <c r="S228" s="702">
        <f t="shared" si="12"/>
        <v>0</v>
      </c>
      <c r="T228" s="703">
        <f>'Раздел 1'!R263</f>
        <v>0</v>
      </c>
      <c r="U228" s="704"/>
      <c r="V228" s="705">
        <f t="shared" si="13"/>
        <v>0</v>
      </c>
      <c r="W228" s="154"/>
      <c r="X228" s="706"/>
      <c r="Y228" s="707"/>
    </row>
    <row r="229" spans="1:25" s="708" customFormat="1" ht="24.75" customHeight="1" x14ac:dyDescent="0.3">
      <c r="A229" s="693" t="str">
        <f>'Раздел 1'!C264</f>
        <v>925</v>
      </c>
      <c r="B229" s="694" t="str">
        <f>'Раздел 1'!D264</f>
        <v>07</v>
      </c>
      <c r="C229" s="694" t="str">
        <f>'Раздел 1'!E264</f>
        <v>03</v>
      </c>
      <c r="D229" s="694" t="str">
        <f>'Раздел 1'!F264</f>
        <v>02</v>
      </c>
      <c r="E229" s="694" t="str">
        <f>'Раздел 1'!G264</f>
        <v>2</v>
      </c>
      <c r="F229" s="694" t="str">
        <f>'Раздел 1'!H264</f>
        <v>01</v>
      </c>
      <c r="G229" s="694" t="str">
        <f>'Раздел 1'!I264</f>
        <v>60860</v>
      </c>
      <c r="H229" s="695" t="str">
        <f>'Раздел 1'!J264</f>
        <v>119</v>
      </c>
      <c r="I229" s="696" t="str">
        <f>'Раздел 1'!K264</f>
        <v>345.00.00</v>
      </c>
      <c r="J229" s="696" t="str">
        <f>'Раздел 1'!L264</f>
        <v>000</v>
      </c>
      <c r="K229" s="696" t="str">
        <f>'Раздел 1'!M264</f>
        <v>00.00.00</v>
      </c>
      <c r="L229" s="696" t="str">
        <f>'Раздел 1'!N264</f>
        <v>001.07.0002</v>
      </c>
      <c r="M229" s="696" t="str">
        <f>'Раздел 1'!O264</f>
        <v>50.03.00</v>
      </c>
      <c r="N229" s="697">
        <f>'Раздел 1'!P264</f>
        <v>0</v>
      </c>
      <c r="O229" s="698"/>
      <c r="P229" s="699">
        <f t="shared" si="11"/>
        <v>0</v>
      </c>
      <c r="Q229" s="700">
        <f>'Раздел 1'!Q264</f>
        <v>0</v>
      </c>
      <c r="R229" s="701"/>
      <c r="S229" s="702">
        <f t="shared" si="12"/>
        <v>0</v>
      </c>
      <c r="T229" s="703">
        <f>'Раздел 1'!R264</f>
        <v>0</v>
      </c>
      <c r="U229" s="704"/>
      <c r="V229" s="705">
        <f t="shared" si="13"/>
        <v>0</v>
      </c>
      <c r="W229" s="154"/>
      <c r="X229" s="706"/>
      <c r="Y229" s="707"/>
    </row>
    <row r="230" spans="1:25" s="708" customFormat="1" ht="24.75" customHeight="1" x14ac:dyDescent="0.3">
      <c r="A230" s="693" t="str">
        <f>'Раздел 1'!C265</f>
        <v>925</v>
      </c>
      <c r="B230" s="694" t="str">
        <f>'Раздел 1'!D265</f>
        <v>07</v>
      </c>
      <c r="C230" s="694" t="str">
        <f>'Раздел 1'!E265</f>
        <v>02</v>
      </c>
      <c r="D230" s="694" t="str">
        <f>'Раздел 1'!F265</f>
        <v>02</v>
      </c>
      <c r="E230" s="694" t="str">
        <f>'Раздел 1'!G265</f>
        <v>1</v>
      </c>
      <c r="F230" s="694" t="str">
        <f>'Раздел 1'!H265</f>
        <v>02</v>
      </c>
      <c r="G230" s="694" t="str">
        <f>'Раздел 1'!I265</f>
        <v>00590</v>
      </c>
      <c r="H230" s="695" t="str">
        <f>'Раздел 1'!J265</f>
        <v>119</v>
      </c>
      <c r="I230" s="696" t="str">
        <f>'Раздел 1'!K265</f>
        <v>346.00.00</v>
      </c>
      <c r="J230" s="696" t="str">
        <f>'Раздел 1'!L265</f>
        <v>000</v>
      </c>
      <c r="K230" s="696" t="str">
        <f>'Раздел 1'!M265</f>
        <v>00.00.00</v>
      </c>
      <c r="L230" s="696" t="str">
        <f>'Раздел 1'!N265</f>
        <v>х</v>
      </c>
      <c r="M230" s="696" t="str">
        <f>'Раздел 1'!O265</f>
        <v>20.00.02</v>
      </c>
      <c r="N230" s="697">
        <f>'Раздел 1'!P265</f>
        <v>0</v>
      </c>
      <c r="O230" s="698"/>
      <c r="P230" s="699">
        <f t="shared" si="11"/>
        <v>0</v>
      </c>
      <c r="Q230" s="700">
        <f>'Раздел 1'!Q265</f>
        <v>0</v>
      </c>
      <c r="R230" s="701"/>
      <c r="S230" s="702">
        <f t="shared" si="12"/>
        <v>0</v>
      </c>
      <c r="T230" s="703">
        <f>'Раздел 1'!R265</f>
        <v>0</v>
      </c>
      <c r="U230" s="704"/>
      <c r="V230" s="705">
        <f t="shared" si="13"/>
        <v>0</v>
      </c>
      <c r="W230" s="154"/>
      <c r="X230" s="706"/>
      <c r="Y230" s="707"/>
    </row>
    <row r="231" spans="1:25" s="708" customFormat="1" ht="24.75" customHeight="1" x14ac:dyDescent="0.3">
      <c r="A231" s="693" t="str">
        <f>'Раздел 1'!C266</f>
        <v>925</v>
      </c>
      <c r="B231" s="694" t="str">
        <f>'Раздел 1'!D266</f>
        <v>07</v>
      </c>
      <c r="C231" s="694" t="str">
        <f>'Раздел 1'!E266</f>
        <v>02</v>
      </c>
      <c r="D231" s="694" t="str">
        <f>'Раздел 1'!F266</f>
        <v>02</v>
      </c>
      <c r="E231" s="694" t="str">
        <f>'Раздел 1'!G266</f>
        <v>1</v>
      </c>
      <c r="F231" s="694" t="str">
        <f>'Раздел 1'!H266</f>
        <v>02</v>
      </c>
      <c r="G231" s="694" t="str">
        <f>'Раздел 1'!I266</f>
        <v>00590</v>
      </c>
      <c r="H231" s="695" t="str">
        <f>'Раздел 1'!J266</f>
        <v>119</v>
      </c>
      <c r="I231" s="696" t="str">
        <f>'Раздел 1'!K266</f>
        <v>346.00.00</v>
      </c>
      <c r="J231" s="696" t="str">
        <f>'Раздел 1'!L266</f>
        <v>000</v>
      </c>
      <c r="K231" s="696" t="str">
        <f>'Раздел 1'!M266</f>
        <v>71.02.00</v>
      </c>
      <c r="L231" s="696" t="str">
        <f>'Раздел 1'!N266</f>
        <v>001.01.0001</v>
      </c>
      <c r="M231" s="696" t="str">
        <f>'Раздел 1'!O266</f>
        <v>50.01.00</v>
      </c>
      <c r="N231" s="697">
        <f>'Раздел 1'!P266</f>
        <v>0</v>
      </c>
      <c r="O231" s="698"/>
      <c r="P231" s="699">
        <f t="shared" si="11"/>
        <v>0</v>
      </c>
      <c r="Q231" s="700">
        <f>'Раздел 1'!Q266</f>
        <v>0</v>
      </c>
      <c r="R231" s="701"/>
      <c r="S231" s="702">
        <f t="shared" si="12"/>
        <v>0</v>
      </c>
      <c r="T231" s="703">
        <f>'Раздел 1'!R266</f>
        <v>0</v>
      </c>
      <c r="U231" s="704"/>
      <c r="V231" s="705">
        <f t="shared" si="13"/>
        <v>0</v>
      </c>
      <c r="W231" s="154"/>
      <c r="X231" s="706"/>
      <c r="Y231" s="707"/>
    </row>
    <row r="232" spans="1:25" s="708" customFormat="1" ht="24.75" customHeight="1" x14ac:dyDescent="0.3">
      <c r="A232" s="693" t="str">
        <f>'Раздел 1'!C267</f>
        <v>925</v>
      </c>
      <c r="B232" s="694" t="str">
        <f>'Раздел 1'!D267</f>
        <v>07</v>
      </c>
      <c r="C232" s="694" t="str">
        <f>'Раздел 1'!E267</f>
        <v>02</v>
      </c>
      <c r="D232" s="694" t="str">
        <f>'Раздел 1'!F267</f>
        <v>02</v>
      </c>
      <c r="E232" s="694" t="str">
        <f>'Раздел 1'!G267</f>
        <v>1</v>
      </c>
      <c r="F232" s="694" t="str">
        <f>'Раздел 1'!H267</f>
        <v>02</v>
      </c>
      <c r="G232" s="694" t="str">
        <f>'Раздел 1'!I267</f>
        <v>60860</v>
      </c>
      <c r="H232" s="695" t="str">
        <f>'Раздел 1'!J267</f>
        <v>119</v>
      </c>
      <c r="I232" s="696" t="str">
        <f>'Раздел 1'!K267</f>
        <v>346.00.00</v>
      </c>
      <c r="J232" s="696" t="str">
        <f>'Раздел 1'!L267</f>
        <v>000</v>
      </c>
      <c r="K232" s="696" t="str">
        <f>'Раздел 1'!M267</f>
        <v>00.00.00</v>
      </c>
      <c r="L232" s="696" t="str">
        <f>'Раздел 1'!N267</f>
        <v>001.07.0002</v>
      </c>
      <c r="M232" s="696" t="str">
        <f>'Раздел 1'!O267</f>
        <v>50.03.00</v>
      </c>
      <c r="N232" s="697">
        <f>'Раздел 1'!P267</f>
        <v>0</v>
      </c>
      <c r="O232" s="698"/>
      <c r="P232" s="699">
        <f t="shared" si="11"/>
        <v>0</v>
      </c>
      <c r="Q232" s="700">
        <f>'Раздел 1'!Q267</f>
        <v>0</v>
      </c>
      <c r="R232" s="701"/>
      <c r="S232" s="702">
        <f t="shared" si="12"/>
        <v>0</v>
      </c>
      <c r="T232" s="703">
        <f>'Раздел 1'!R267</f>
        <v>0</v>
      </c>
      <c r="U232" s="704"/>
      <c r="V232" s="705">
        <f t="shared" si="13"/>
        <v>0</v>
      </c>
      <c r="W232" s="154"/>
      <c r="X232" s="706"/>
      <c r="Y232" s="707"/>
    </row>
    <row r="233" spans="1:25" s="708" customFormat="1" ht="24.75" customHeight="1" x14ac:dyDescent="0.3">
      <c r="A233" s="693" t="str">
        <f>'Раздел 1'!C268</f>
        <v>925</v>
      </c>
      <c r="B233" s="694" t="str">
        <f>'Раздел 1'!D268</f>
        <v>07</v>
      </c>
      <c r="C233" s="694" t="str">
        <f>'Раздел 1'!E268</f>
        <v>03</v>
      </c>
      <c r="D233" s="694" t="str">
        <f>'Раздел 1'!F268</f>
        <v>02</v>
      </c>
      <c r="E233" s="694" t="str">
        <f>'Раздел 1'!G268</f>
        <v>2</v>
      </c>
      <c r="F233" s="694" t="str">
        <f>'Раздел 1'!H268</f>
        <v>01</v>
      </c>
      <c r="G233" s="694" t="str">
        <f>'Раздел 1'!I268</f>
        <v>60860</v>
      </c>
      <c r="H233" s="695" t="str">
        <f>'Раздел 1'!J268</f>
        <v>119</v>
      </c>
      <c r="I233" s="696" t="str">
        <f>'Раздел 1'!K268</f>
        <v>346.00.00</v>
      </c>
      <c r="J233" s="696" t="str">
        <f>'Раздел 1'!L268</f>
        <v>000</v>
      </c>
      <c r="K233" s="696" t="str">
        <f>'Раздел 1'!M268</f>
        <v>00.00.00</v>
      </c>
      <c r="L233" s="696" t="str">
        <f>'Раздел 1'!N268</f>
        <v>001.07.0002</v>
      </c>
      <c r="M233" s="696" t="str">
        <f>'Раздел 1'!O268</f>
        <v>50.03.00</v>
      </c>
      <c r="N233" s="697">
        <f>'Раздел 1'!P268</f>
        <v>0</v>
      </c>
      <c r="O233" s="698"/>
      <c r="P233" s="699">
        <f t="shared" si="11"/>
        <v>0</v>
      </c>
      <c r="Q233" s="700">
        <f>'Раздел 1'!Q268</f>
        <v>0</v>
      </c>
      <c r="R233" s="701"/>
      <c r="S233" s="702">
        <f t="shared" si="12"/>
        <v>0</v>
      </c>
      <c r="T233" s="703">
        <f>'Раздел 1'!R268</f>
        <v>0</v>
      </c>
      <c r="U233" s="704"/>
      <c r="V233" s="705">
        <f t="shared" si="13"/>
        <v>0</v>
      </c>
      <c r="W233" s="154"/>
      <c r="X233" s="706"/>
      <c r="Y233" s="707"/>
    </row>
    <row r="234" spans="1:25" s="708" customFormat="1" ht="24.75" customHeight="1" x14ac:dyDescent="0.3">
      <c r="A234" s="693" t="str">
        <f>'Раздел 1'!C269</f>
        <v>925</v>
      </c>
      <c r="B234" s="694" t="str">
        <f>'Раздел 1'!D269</f>
        <v>07</v>
      </c>
      <c r="C234" s="694" t="str">
        <f>'Раздел 1'!E269</f>
        <v>02</v>
      </c>
      <c r="D234" s="694" t="str">
        <f>'Раздел 1'!F269</f>
        <v>02</v>
      </c>
      <c r="E234" s="694" t="str">
        <f>'Раздел 1'!G269</f>
        <v>1</v>
      </c>
      <c r="F234" s="694" t="str">
        <f>'Раздел 1'!H269</f>
        <v>02</v>
      </c>
      <c r="G234" s="694" t="str">
        <f>'Раздел 1'!I269</f>
        <v>00590</v>
      </c>
      <c r="H234" s="695" t="str">
        <f>'Раздел 1'!J269</f>
        <v>119</v>
      </c>
      <c r="I234" s="696" t="str">
        <f>'Раздел 1'!K269</f>
        <v>349.00.00</v>
      </c>
      <c r="J234" s="696" t="str">
        <f>'Раздел 1'!L269</f>
        <v>000</v>
      </c>
      <c r="K234" s="696" t="str">
        <f>'Раздел 1'!M269</f>
        <v>00.00.00</v>
      </c>
      <c r="L234" s="696" t="str">
        <f>'Раздел 1'!N269</f>
        <v>х</v>
      </c>
      <c r="M234" s="696" t="str">
        <f>'Раздел 1'!O269</f>
        <v>20.00.02</v>
      </c>
      <c r="N234" s="697">
        <f>'Раздел 1'!P269</f>
        <v>0</v>
      </c>
      <c r="O234" s="698"/>
      <c r="P234" s="699">
        <f t="shared" si="11"/>
        <v>0</v>
      </c>
      <c r="Q234" s="700">
        <f>'Раздел 1'!Q269</f>
        <v>0</v>
      </c>
      <c r="R234" s="701"/>
      <c r="S234" s="702">
        <f t="shared" si="12"/>
        <v>0</v>
      </c>
      <c r="T234" s="703">
        <f>'Раздел 1'!R269</f>
        <v>0</v>
      </c>
      <c r="U234" s="704"/>
      <c r="V234" s="705">
        <f t="shared" si="13"/>
        <v>0</v>
      </c>
      <c r="W234" s="154"/>
      <c r="X234" s="706"/>
      <c r="Y234" s="707"/>
    </row>
    <row r="235" spans="1:25" s="708" customFormat="1" ht="24.75" customHeight="1" x14ac:dyDescent="0.3">
      <c r="A235" s="693" t="str">
        <f>'Раздел 1'!C270</f>
        <v>925</v>
      </c>
      <c r="B235" s="694" t="str">
        <f>'Раздел 1'!D270</f>
        <v>07</v>
      </c>
      <c r="C235" s="694" t="str">
        <f>'Раздел 1'!E270</f>
        <v>02</v>
      </c>
      <c r="D235" s="694" t="str">
        <f>'Раздел 1'!F270</f>
        <v>02</v>
      </c>
      <c r="E235" s="694" t="str">
        <f>'Раздел 1'!G270</f>
        <v>1</v>
      </c>
      <c r="F235" s="694" t="str">
        <f>'Раздел 1'!H270</f>
        <v>02</v>
      </c>
      <c r="G235" s="694" t="str">
        <f>'Раздел 1'!I270</f>
        <v>00590</v>
      </c>
      <c r="H235" s="695" t="str">
        <f>'Раздел 1'!J270</f>
        <v>119</v>
      </c>
      <c r="I235" s="696" t="str">
        <f>'Раздел 1'!K270</f>
        <v>349.00.00</v>
      </c>
      <c r="J235" s="696" t="str">
        <f>'Раздел 1'!L270</f>
        <v>000</v>
      </c>
      <c r="K235" s="696" t="str">
        <f>'Раздел 1'!M270</f>
        <v>71.02.00</v>
      </c>
      <c r="L235" s="696" t="str">
        <f>'Раздел 1'!N270</f>
        <v>001.01.0001</v>
      </c>
      <c r="M235" s="696" t="str">
        <f>'Раздел 1'!O270</f>
        <v>50.01.00</v>
      </c>
      <c r="N235" s="697">
        <f>'Раздел 1'!P270</f>
        <v>0</v>
      </c>
      <c r="O235" s="698"/>
      <c r="P235" s="699">
        <f t="shared" si="11"/>
        <v>0</v>
      </c>
      <c r="Q235" s="700">
        <f>'Раздел 1'!Q270</f>
        <v>0</v>
      </c>
      <c r="R235" s="701"/>
      <c r="S235" s="702">
        <f t="shared" si="12"/>
        <v>0</v>
      </c>
      <c r="T235" s="703">
        <f>'Раздел 1'!R270</f>
        <v>0</v>
      </c>
      <c r="U235" s="704"/>
      <c r="V235" s="705">
        <f t="shared" si="13"/>
        <v>0</v>
      </c>
      <c r="W235" s="154"/>
      <c r="X235" s="706"/>
      <c r="Y235" s="707"/>
    </row>
    <row r="236" spans="1:25" s="708" customFormat="1" ht="24.75" customHeight="1" x14ac:dyDescent="0.3">
      <c r="A236" s="693" t="str">
        <f>'Раздел 1'!C271</f>
        <v>925</v>
      </c>
      <c r="B236" s="694" t="str">
        <f>'Раздел 1'!D271</f>
        <v>07</v>
      </c>
      <c r="C236" s="694" t="str">
        <f>'Раздел 1'!E271</f>
        <v>02</v>
      </c>
      <c r="D236" s="694" t="str">
        <f>'Раздел 1'!F271</f>
        <v>02</v>
      </c>
      <c r="E236" s="694" t="str">
        <f>'Раздел 1'!G271</f>
        <v>1</v>
      </c>
      <c r="F236" s="694" t="str">
        <f>'Раздел 1'!H271</f>
        <v>02</v>
      </c>
      <c r="G236" s="694" t="str">
        <f>'Раздел 1'!I271</f>
        <v>60860</v>
      </c>
      <c r="H236" s="695" t="str">
        <f>'Раздел 1'!J271</f>
        <v>119</v>
      </c>
      <c r="I236" s="696" t="str">
        <f>'Раздел 1'!K271</f>
        <v>349.00.00</v>
      </c>
      <c r="J236" s="696" t="str">
        <f>'Раздел 1'!L271</f>
        <v>000</v>
      </c>
      <c r="K236" s="696" t="str">
        <f>'Раздел 1'!M271</f>
        <v>00.00.00</v>
      </c>
      <c r="L236" s="696" t="str">
        <f>'Раздел 1'!N271</f>
        <v>001.07.0002</v>
      </c>
      <c r="M236" s="696" t="str">
        <f>'Раздел 1'!O271</f>
        <v>50.03.00</v>
      </c>
      <c r="N236" s="697">
        <f>'Раздел 1'!P271</f>
        <v>0</v>
      </c>
      <c r="O236" s="698"/>
      <c r="P236" s="699">
        <f t="shared" si="11"/>
        <v>0</v>
      </c>
      <c r="Q236" s="700">
        <f>'Раздел 1'!Q271</f>
        <v>0</v>
      </c>
      <c r="R236" s="701"/>
      <c r="S236" s="702">
        <f t="shared" si="12"/>
        <v>0</v>
      </c>
      <c r="T236" s="703">
        <f>'Раздел 1'!R271</f>
        <v>0</v>
      </c>
      <c r="U236" s="704"/>
      <c r="V236" s="705">
        <f t="shared" si="13"/>
        <v>0</v>
      </c>
      <c r="W236" s="154"/>
      <c r="X236" s="706"/>
      <c r="Y236" s="707"/>
    </row>
    <row r="237" spans="1:25" s="708" customFormat="1" ht="24.75" customHeight="1" x14ac:dyDescent="0.3">
      <c r="A237" s="693" t="str">
        <f>'Раздел 1'!C272</f>
        <v>925</v>
      </c>
      <c r="B237" s="694" t="str">
        <f>'Раздел 1'!D272</f>
        <v>07</v>
      </c>
      <c r="C237" s="694" t="str">
        <f>'Раздел 1'!E272</f>
        <v>03</v>
      </c>
      <c r="D237" s="694" t="str">
        <f>'Раздел 1'!F272</f>
        <v>02</v>
      </c>
      <c r="E237" s="694" t="str">
        <f>'Раздел 1'!G272</f>
        <v>2</v>
      </c>
      <c r="F237" s="694" t="str">
        <f>'Раздел 1'!H272</f>
        <v>01</v>
      </c>
      <c r="G237" s="694" t="str">
        <f>'Раздел 1'!I272</f>
        <v>60860</v>
      </c>
      <c r="H237" s="695" t="str">
        <f>'Раздел 1'!J272</f>
        <v>119</v>
      </c>
      <c r="I237" s="696" t="str">
        <f>'Раздел 1'!K272</f>
        <v>349.00.00</v>
      </c>
      <c r="J237" s="696" t="str">
        <f>'Раздел 1'!L272</f>
        <v>000</v>
      </c>
      <c r="K237" s="696" t="str">
        <f>'Раздел 1'!M272</f>
        <v>00.00.00</v>
      </c>
      <c r="L237" s="696" t="str">
        <f>'Раздел 1'!N272</f>
        <v>001.07.0002</v>
      </c>
      <c r="M237" s="696" t="str">
        <f>'Раздел 1'!O272</f>
        <v>50.03.00</v>
      </c>
      <c r="N237" s="697">
        <f>'Раздел 1'!P272</f>
        <v>0</v>
      </c>
      <c r="O237" s="698"/>
      <c r="P237" s="699">
        <f t="shared" si="11"/>
        <v>0</v>
      </c>
      <c r="Q237" s="700">
        <f>'Раздел 1'!Q272</f>
        <v>0</v>
      </c>
      <c r="R237" s="701"/>
      <c r="S237" s="702">
        <f t="shared" si="12"/>
        <v>0</v>
      </c>
      <c r="T237" s="703">
        <f>'Раздел 1'!R272</f>
        <v>0</v>
      </c>
      <c r="U237" s="704"/>
      <c r="V237" s="705">
        <f t="shared" si="13"/>
        <v>0</v>
      </c>
      <c r="W237" s="154"/>
      <c r="X237" s="706"/>
      <c r="Y237" s="707"/>
    </row>
    <row r="238" spans="1:25" s="708" customFormat="1" ht="24.75" customHeight="1" x14ac:dyDescent="0.3">
      <c r="A238" s="693" t="str">
        <f>'Раздел 1'!C273</f>
        <v>х</v>
      </c>
      <c r="B238" s="694">
        <f>'Раздел 1'!D273</f>
        <v>0</v>
      </c>
      <c r="C238" s="694">
        <f>'Раздел 1'!E273</f>
        <v>0</v>
      </c>
      <c r="D238" s="694">
        <f>'Раздел 1'!F273</f>
        <v>0</v>
      </c>
      <c r="E238" s="694">
        <f>'Раздел 1'!G273</f>
        <v>0</v>
      </c>
      <c r="F238" s="694">
        <f>'Раздел 1'!H273</f>
        <v>0</v>
      </c>
      <c r="G238" s="694">
        <f>'Раздел 1'!I273</f>
        <v>0</v>
      </c>
      <c r="H238" s="695">
        <f>'Раздел 1'!J273</f>
        <v>0</v>
      </c>
      <c r="I238" s="696" t="str">
        <f>'Раздел 1'!K273</f>
        <v>х</v>
      </c>
      <c r="J238" s="696">
        <f>'Раздел 1'!L273</f>
        <v>0</v>
      </c>
      <c r="K238" s="696">
        <f>'Раздел 1'!M273</f>
        <v>0</v>
      </c>
      <c r="L238" s="696">
        <f>'Раздел 1'!N273</f>
        <v>0</v>
      </c>
      <c r="M238" s="696">
        <f>'Раздел 1'!O273</f>
        <v>0</v>
      </c>
      <c r="N238" s="697">
        <f>'Раздел 1'!P273</f>
        <v>177046.86</v>
      </c>
      <c r="O238" s="698"/>
      <c r="P238" s="699">
        <f t="shared" si="11"/>
        <v>177046.86</v>
      </c>
      <c r="Q238" s="700">
        <f>'Раздел 1'!Q273</f>
        <v>173951.78</v>
      </c>
      <c r="R238" s="701"/>
      <c r="S238" s="702">
        <f t="shared" si="12"/>
        <v>173951.78</v>
      </c>
      <c r="T238" s="703">
        <f>'Раздел 1'!R273</f>
        <v>173019.65</v>
      </c>
      <c r="U238" s="704"/>
      <c r="V238" s="705">
        <f t="shared" si="13"/>
        <v>173019.65</v>
      </c>
      <c r="W238" s="154"/>
      <c r="X238" s="706"/>
      <c r="Y238" s="707"/>
    </row>
    <row r="239" spans="1:25" s="708" customFormat="1" ht="24.75" customHeight="1" x14ac:dyDescent="0.3">
      <c r="A239" s="693" t="str">
        <f>'Раздел 1'!C274</f>
        <v>х</v>
      </c>
      <c r="B239" s="694">
        <f>'Раздел 1'!D274</f>
        <v>0</v>
      </c>
      <c r="C239" s="694">
        <f>'Раздел 1'!E274</f>
        <v>0</v>
      </c>
      <c r="D239" s="694">
        <f>'Раздел 1'!F274</f>
        <v>0</v>
      </c>
      <c r="E239" s="694">
        <f>'Раздел 1'!G274</f>
        <v>0</v>
      </c>
      <c r="F239" s="694">
        <f>'Раздел 1'!H274</f>
        <v>0</v>
      </c>
      <c r="G239" s="694">
        <f>'Раздел 1'!I274</f>
        <v>0</v>
      </c>
      <c r="H239" s="695">
        <f>'Раздел 1'!J274</f>
        <v>0</v>
      </c>
      <c r="I239" s="696" t="str">
        <f>'Раздел 1'!K274</f>
        <v>х</v>
      </c>
      <c r="J239" s="696">
        <f>'Раздел 1'!L274</f>
        <v>0</v>
      </c>
      <c r="K239" s="696">
        <f>'Раздел 1'!M274</f>
        <v>0</v>
      </c>
      <c r="L239" s="696">
        <f>'Раздел 1'!N274</f>
        <v>0</v>
      </c>
      <c r="M239" s="696">
        <f>'Раздел 1'!O274</f>
        <v>0</v>
      </c>
      <c r="N239" s="697">
        <f>'Раздел 1'!P274</f>
        <v>177046.86</v>
      </c>
      <c r="O239" s="698"/>
      <c r="P239" s="699">
        <f t="shared" si="11"/>
        <v>177046.86</v>
      </c>
      <c r="Q239" s="700">
        <f>'Раздел 1'!Q274</f>
        <v>173951.78</v>
      </c>
      <c r="R239" s="701"/>
      <c r="S239" s="702">
        <f t="shared" si="12"/>
        <v>173951.78</v>
      </c>
      <c r="T239" s="703">
        <f>'Раздел 1'!R274</f>
        <v>173019.65</v>
      </c>
      <c r="U239" s="704"/>
      <c r="V239" s="705">
        <f t="shared" si="13"/>
        <v>173019.65</v>
      </c>
      <c r="W239" s="154"/>
      <c r="X239" s="706"/>
      <c r="Y239" s="707"/>
    </row>
    <row r="240" spans="1:25" s="708" customFormat="1" ht="24.75" customHeight="1" x14ac:dyDescent="0.3">
      <c r="A240" s="693" t="str">
        <f>'Раздел 1'!C275</f>
        <v>х</v>
      </c>
      <c r="B240" s="694">
        <f>'Раздел 1'!D275</f>
        <v>0</v>
      </c>
      <c r="C240" s="694">
        <f>'Раздел 1'!E275</f>
        <v>0</v>
      </c>
      <c r="D240" s="694">
        <f>'Раздел 1'!F275</f>
        <v>0</v>
      </c>
      <c r="E240" s="694">
        <f>'Раздел 1'!G275</f>
        <v>0</v>
      </c>
      <c r="F240" s="694">
        <f>'Раздел 1'!H275</f>
        <v>0</v>
      </c>
      <c r="G240" s="694">
        <f>'Раздел 1'!I275</f>
        <v>0</v>
      </c>
      <c r="H240" s="695">
        <f>'Раздел 1'!J275</f>
        <v>0</v>
      </c>
      <c r="I240" s="696" t="str">
        <f>'Раздел 1'!K275</f>
        <v>х</v>
      </c>
      <c r="J240" s="696">
        <f>'Раздел 1'!L275</f>
        <v>0</v>
      </c>
      <c r="K240" s="696">
        <f>'Раздел 1'!M275</f>
        <v>0</v>
      </c>
      <c r="L240" s="696">
        <f>'Раздел 1'!N275</f>
        <v>0</v>
      </c>
      <c r="M240" s="696">
        <f>'Раздел 1'!O275</f>
        <v>0</v>
      </c>
      <c r="N240" s="697">
        <f>'Раздел 1'!P275</f>
        <v>177046.86</v>
      </c>
      <c r="O240" s="698"/>
      <c r="P240" s="699">
        <f t="shared" si="11"/>
        <v>177046.86</v>
      </c>
      <c r="Q240" s="700">
        <f>'Раздел 1'!Q275</f>
        <v>173951.78</v>
      </c>
      <c r="R240" s="701"/>
      <c r="S240" s="702">
        <f t="shared" si="12"/>
        <v>173951.78</v>
      </c>
      <c r="T240" s="703">
        <f>'Раздел 1'!R275</f>
        <v>173019.65</v>
      </c>
      <c r="U240" s="704"/>
      <c r="V240" s="705">
        <f t="shared" si="13"/>
        <v>173019.65</v>
      </c>
      <c r="W240" s="154"/>
      <c r="X240" s="706"/>
      <c r="Y240" s="707"/>
    </row>
    <row r="241" spans="1:25" s="708" customFormat="1" ht="24.75" customHeight="1" x14ac:dyDescent="0.3">
      <c r="A241" s="693" t="str">
        <f>'Раздел 1'!C276</f>
        <v>925</v>
      </c>
      <c r="B241" s="694" t="str">
        <f>'Раздел 1'!D276</f>
        <v>07</v>
      </c>
      <c r="C241" s="694" t="str">
        <f>'Раздел 1'!E276</f>
        <v>02</v>
      </c>
      <c r="D241" s="694" t="str">
        <f>'Раздел 1'!F276</f>
        <v>02</v>
      </c>
      <c r="E241" s="694" t="str">
        <f>'Раздел 1'!G276</f>
        <v>1</v>
      </c>
      <c r="F241" s="694" t="str">
        <f>'Раздел 1'!H276</f>
        <v>02</v>
      </c>
      <c r="G241" s="694" t="str">
        <f>'Раздел 1'!I276</f>
        <v>10210</v>
      </c>
      <c r="H241" s="695" t="str">
        <f>'Раздел 1'!J276</f>
        <v>321</v>
      </c>
      <c r="I241" s="696" t="str">
        <f>'Раздел 1'!K276</f>
        <v>262.00.00</v>
      </c>
      <c r="J241" s="696" t="str">
        <f>'Раздел 1'!L276</f>
        <v>000</v>
      </c>
      <c r="K241" s="696" t="str">
        <f>'Раздел 1'!M276</f>
        <v>00.00.00</v>
      </c>
      <c r="L241" s="696" t="str">
        <f>'Раздел 1'!N276</f>
        <v>020.00.0031</v>
      </c>
      <c r="M241" s="696" t="str">
        <f>'Раздел 1'!O276</f>
        <v>60.01.00</v>
      </c>
      <c r="N241" s="697">
        <f>'Раздел 1'!P276</f>
        <v>0</v>
      </c>
      <c r="O241" s="698"/>
      <c r="P241" s="699">
        <f t="shared" si="11"/>
        <v>0</v>
      </c>
      <c r="Q241" s="700">
        <f>'Раздел 1'!Q276</f>
        <v>0</v>
      </c>
      <c r="R241" s="701"/>
      <c r="S241" s="702">
        <f t="shared" si="12"/>
        <v>0</v>
      </c>
      <c r="T241" s="703">
        <f>'Раздел 1'!R276</f>
        <v>0</v>
      </c>
      <c r="U241" s="704"/>
      <c r="V241" s="705">
        <f t="shared" si="13"/>
        <v>0</v>
      </c>
      <c r="W241" s="154"/>
      <c r="X241" s="706"/>
      <c r="Y241" s="707"/>
    </row>
    <row r="242" spans="1:25" s="708" customFormat="1" ht="24.75" customHeight="1" x14ac:dyDescent="0.3">
      <c r="A242" s="693" t="str">
        <f>'Раздел 1'!C280</f>
        <v>925</v>
      </c>
      <c r="B242" s="694" t="str">
        <f>'Раздел 1'!D280</f>
        <v>07</v>
      </c>
      <c r="C242" s="694" t="str">
        <f>'Раздел 1'!E280</f>
        <v>02</v>
      </c>
      <c r="D242" s="694" t="str">
        <f>'Раздел 1'!F280</f>
        <v>02</v>
      </c>
      <c r="E242" s="694" t="str">
        <f>'Раздел 1'!G280</f>
        <v>1</v>
      </c>
      <c r="F242" s="694" t="str">
        <f>'Раздел 1'!H280</f>
        <v>02</v>
      </c>
      <c r="G242" s="694" t="str">
        <f>'Раздел 1'!I280</f>
        <v>00590</v>
      </c>
      <c r="H242" s="695" t="str">
        <f>'Раздел 1'!J280</f>
        <v>321</v>
      </c>
      <c r="I242" s="696" t="str">
        <f>'Раздел 1'!K280</f>
        <v>264.00.00</v>
      </c>
      <c r="J242" s="696" t="str">
        <f>'Раздел 1'!L280</f>
        <v>000</v>
      </c>
      <c r="K242" s="696" t="str">
        <f>'Раздел 1'!M280</f>
        <v>00.00.00</v>
      </c>
      <c r="L242" s="696" t="str">
        <f>'Раздел 1'!N280</f>
        <v>х</v>
      </c>
      <c r="M242" s="696" t="str">
        <f>'Раздел 1'!O280</f>
        <v>20.00.02</v>
      </c>
      <c r="N242" s="697">
        <f>'Раздел 1'!P280</f>
        <v>0</v>
      </c>
      <c r="O242" s="698"/>
      <c r="P242" s="699">
        <f t="shared" si="11"/>
        <v>0</v>
      </c>
      <c r="Q242" s="700">
        <f>'Раздел 1'!Q280</f>
        <v>0</v>
      </c>
      <c r="R242" s="701"/>
      <c r="S242" s="702">
        <f t="shared" si="12"/>
        <v>0</v>
      </c>
      <c r="T242" s="703">
        <f>'Раздел 1'!R280</f>
        <v>0</v>
      </c>
      <c r="U242" s="704"/>
      <c r="V242" s="705">
        <f t="shared" si="13"/>
        <v>0</v>
      </c>
      <c r="W242" s="154"/>
      <c r="X242" s="706"/>
      <c r="Y242" s="707"/>
    </row>
    <row r="243" spans="1:25" s="708" customFormat="1" ht="24.75" customHeight="1" x14ac:dyDescent="0.3">
      <c r="A243" s="693" t="str">
        <f>'Раздел 1'!C281</f>
        <v>925</v>
      </c>
      <c r="B243" s="694" t="str">
        <f>'Раздел 1'!D281</f>
        <v>07</v>
      </c>
      <c r="C243" s="694" t="str">
        <f>'Раздел 1'!E281</f>
        <v>02</v>
      </c>
      <c r="D243" s="694" t="str">
        <f>'Раздел 1'!F281</f>
        <v>02</v>
      </c>
      <c r="E243" s="694" t="str">
        <f>'Раздел 1'!G281</f>
        <v>1</v>
      </c>
      <c r="F243" s="694" t="str">
        <f>'Раздел 1'!H281</f>
        <v>02</v>
      </c>
      <c r="G243" s="694" t="str">
        <f>'Раздел 1'!I281</f>
        <v>00590</v>
      </c>
      <c r="H243" s="695" t="str">
        <f>'Раздел 1'!J281</f>
        <v>321</v>
      </c>
      <c r="I243" s="696" t="str">
        <f>'Раздел 1'!K281</f>
        <v>264.00.00</v>
      </c>
      <c r="J243" s="696" t="str">
        <f>'Раздел 1'!L281</f>
        <v>001</v>
      </c>
      <c r="K243" s="696" t="str">
        <f>'Раздел 1'!M281</f>
        <v>00.00.00</v>
      </c>
      <c r="L243" s="696" t="str">
        <f>'Раздел 1'!N281</f>
        <v>х</v>
      </c>
      <c r="M243" s="696" t="str">
        <f>'Раздел 1'!O281</f>
        <v>20.00.02</v>
      </c>
      <c r="N243" s="697">
        <f>'Раздел 1'!P281</f>
        <v>0</v>
      </c>
      <c r="O243" s="698"/>
      <c r="P243" s="699">
        <f t="shared" si="11"/>
        <v>0</v>
      </c>
      <c r="Q243" s="700">
        <f>'Раздел 1'!Q281</f>
        <v>0</v>
      </c>
      <c r="R243" s="701"/>
      <c r="S243" s="702">
        <f t="shared" si="12"/>
        <v>0</v>
      </c>
      <c r="T243" s="703">
        <f>'Раздел 1'!R281</f>
        <v>0</v>
      </c>
      <c r="U243" s="704"/>
      <c r="V243" s="705">
        <f t="shared" si="13"/>
        <v>0</v>
      </c>
      <c r="W243" s="154"/>
      <c r="X243" s="706"/>
      <c r="Y243" s="707"/>
    </row>
    <row r="244" spans="1:25" s="708" customFormat="1" ht="24.75" customHeight="1" x14ac:dyDescent="0.3">
      <c r="A244" s="693" t="str">
        <f>'Раздел 1'!C282</f>
        <v>925</v>
      </c>
      <c r="B244" s="694" t="str">
        <f>'Раздел 1'!D282</f>
        <v>07</v>
      </c>
      <c r="C244" s="694" t="str">
        <f>'Раздел 1'!E282</f>
        <v>02</v>
      </c>
      <c r="D244" s="694" t="str">
        <f>'Раздел 1'!F282</f>
        <v>02</v>
      </c>
      <c r="E244" s="694" t="str">
        <f>'Раздел 1'!G282</f>
        <v>1</v>
      </c>
      <c r="F244" s="694" t="str">
        <f>'Раздел 1'!H282</f>
        <v>02</v>
      </c>
      <c r="G244" s="694" t="str">
        <f>'Раздел 1'!I282</f>
        <v>00590</v>
      </c>
      <c r="H244" s="695" t="str">
        <f>'Раздел 1'!J282</f>
        <v>321</v>
      </c>
      <c r="I244" s="696" t="str">
        <f>'Раздел 1'!K282</f>
        <v>264.00.00</v>
      </c>
      <c r="J244" s="696" t="str">
        <f>'Раздел 1'!L282</f>
        <v>000</v>
      </c>
      <c r="K244" s="696" t="str">
        <f>'Раздел 1'!M282</f>
        <v>71.02.00</v>
      </c>
      <c r="L244" s="696" t="str">
        <f>'Раздел 1'!N282</f>
        <v>001.01.0001</v>
      </c>
      <c r="M244" s="696" t="str">
        <f>'Раздел 1'!O282</f>
        <v>50.01.00</v>
      </c>
      <c r="N244" s="697">
        <f>'Раздел 1'!P282</f>
        <v>0</v>
      </c>
      <c r="O244" s="698"/>
      <c r="P244" s="699">
        <f t="shared" si="11"/>
        <v>0</v>
      </c>
      <c r="Q244" s="700">
        <f>'Раздел 1'!Q282</f>
        <v>0</v>
      </c>
      <c r="R244" s="701"/>
      <c r="S244" s="702">
        <f t="shared" si="12"/>
        <v>0</v>
      </c>
      <c r="T244" s="703">
        <f>'Раздел 1'!R282</f>
        <v>0</v>
      </c>
      <c r="U244" s="704"/>
      <c r="V244" s="705">
        <f t="shared" si="13"/>
        <v>0</v>
      </c>
      <c r="W244" s="154"/>
      <c r="X244" s="706"/>
      <c r="Y244" s="707"/>
    </row>
    <row r="245" spans="1:25" s="708" customFormat="1" ht="24.75" customHeight="1" x14ac:dyDescent="0.3">
      <c r="A245" s="693" t="str">
        <f>'Раздел 1'!C283</f>
        <v>925</v>
      </c>
      <c r="B245" s="694" t="str">
        <f>'Раздел 1'!D283</f>
        <v>07</v>
      </c>
      <c r="C245" s="694" t="str">
        <f>'Раздел 1'!E283</f>
        <v>02</v>
      </c>
      <c r="D245" s="694" t="str">
        <f>'Раздел 1'!F283</f>
        <v>02</v>
      </c>
      <c r="E245" s="694" t="str">
        <f>'Раздел 1'!G283</f>
        <v>1</v>
      </c>
      <c r="F245" s="694" t="str">
        <f>'Раздел 1'!H283</f>
        <v>02</v>
      </c>
      <c r="G245" s="694" t="str">
        <f>'Раздел 1'!I283</f>
        <v>00590</v>
      </c>
      <c r="H245" s="695" t="str">
        <f>'Раздел 1'!J283</f>
        <v>321</v>
      </c>
      <c r="I245" s="696" t="str">
        <f>'Раздел 1'!K283</f>
        <v>264.00.00</v>
      </c>
      <c r="J245" s="696" t="str">
        <f>'Раздел 1'!L283</f>
        <v>001</v>
      </c>
      <c r="K245" s="696" t="str">
        <f>'Раздел 1'!M283</f>
        <v>00.00.00</v>
      </c>
      <c r="L245" s="696" t="str">
        <f>'Раздел 1'!N283</f>
        <v>х</v>
      </c>
      <c r="M245" s="696" t="str">
        <f>'Раздел 1'!O283</f>
        <v>50.01.00</v>
      </c>
      <c r="N245" s="697">
        <f>'Раздел 1'!P283</f>
        <v>0</v>
      </c>
      <c r="O245" s="698"/>
      <c r="P245" s="699">
        <f t="shared" si="11"/>
        <v>0</v>
      </c>
      <c r="Q245" s="700">
        <f>'Раздел 1'!Q283</f>
        <v>0</v>
      </c>
      <c r="R245" s="701"/>
      <c r="S245" s="702">
        <f t="shared" si="12"/>
        <v>0</v>
      </c>
      <c r="T245" s="703">
        <f>'Раздел 1'!R283</f>
        <v>0</v>
      </c>
      <c r="U245" s="704"/>
      <c r="V245" s="705">
        <f t="shared" si="13"/>
        <v>0</v>
      </c>
      <c r="W245" s="154"/>
      <c r="X245" s="706"/>
      <c r="Y245" s="707"/>
    </row>
    <row r="246" spans="1:25" s="708" customFormat="1" ht="24.75" customHeight="1" x14ac:dyDescent="0.3">
      <c r="A246" s="693" t="str">
        <f>'Раздел 1'!C284</f>
        <v>925</v>
      </c>
      <c r="B246" s="694" t="str">
        <f>'Раздел 1'!D284</f>
        <v>07</v>
      </c>
      <c r="C246" s="694" t="str">
        <f>'Раздел 1'!E284</f>
        <v>02</v>
      </c>
      <c r="D246" s="694" t="str">
        <f>'Раздел 1'!F284</f>
        <v>02</v>
      </c>
      <c r="E246" s="694" t="str">
        <f>'Раздел 1'!G284</f>
        <v>1</v>
      </c>
      <c r="F246" s="694" t="str">
        <f>'Раздел 1'!H284</f>
        <v>02</v>
      </c>
      <c r="G246" s="694" t="str">
        <f>'Раздел 1'!I284</f>
        <v>60860</v>
      </c>
      <c r="H246" s="695" t="str">
        <f>'Раздел 1'!J284</f>
        <v>321</v>
      </c>
      <c r="I246" s="696" t="str">
        <f>'Раздел 1'!K284</f>
        <v>264.00.00</v>
      </c>
      <c r="J246" s="696" t="str">
        <f>'Раздел 1'!L284</f>
        <v>000</v>
      </c>
      <c r="K246" s="696" t="str">
        <f>'Раздел 1'!M284</f>
        <v>00.00.00</v>
      </c>
      <c r="L246" s="696" t="str">
        <f>'Раздел 1'!N284</f>
        <v>001.07.0002</v>
      </c>
      <c r="M246" s="696" t="str">
        <f>'Раздел 1'!O284</f>
        <v>50.03.00</v>
      </c>
      <c r="N246" s="697">
        <f>'Раздел 1'!P284</f>
        <v>0</v>
      </c>
      <c r="O246" s="698"/>
      <c r="P246" s="699">
        <f t="shared" si="11"/>
        <v>0</v>
      </c>
      <c r="Q246" s="700">
        <f>'Раздел 1'!Q284</f>
        <v>0</v>
      </c>
      <c r="R246" s="701"/>
      <c r="S246" s="702">
        <f t="shared" si="12"/>
        <v>0</v>
      </c>
      <c r="T246" s="703">
        <f>'Раздел 1'!R284</f>
        <v>0</v>
      </c>
      <c r="U246" s="704"/>
      <c r="V246" s="705">
        <f t="shared" si="13"/>
        <v>0</v>
      </c>
      <c r="W246" s="154"/>
      <c r="X246" s="706"/>
      <c r="Y246" s="707"/>
    </row>
    <row r="247" spans="1:25" s="708" customFormat="1" ht="24.75" customHeight="1" x14ac:dyDescent="0.3">
      <c r="A247" s="693" t="str">
        <f>'Раздел 1'!C285</f>
        <v>925</v>
      </c>
      <c r="B247" s="694" t="str">
        <f>'Раздел 1'!D285</f>
        <v>07</v>
      </c>
      <c r="C247" s="694" t="str">
        <f>'Раздел 1'!E285</f>
        <v>02</v>
      </c>
      <c r="D247" s="694" t="str">
        <f>'Раздел 1'!F285</f>
        <v>02</v>
      </c>
      <c r="E247" s="694" t="str">
        <f>'Раздел 1'!G285</f>
        <v>1</v>
      </c>
      <c r="F247" s="694" t="str">
        <f>'Раздел 1'!H285</f>
        <v>02</v>
      </c>
      <c r="G247" s="694" t="str">
        <f>'Раздел 1'!I285</f>
        <v>60860</v>
      </c>
      <c r="H247" s="695" t="str">
        <f>'Раздел 1'!J285</f>
        <v>321</v>
      </c>
      <c r="I247" s="696" t="str">
        <f>'Раздел 1'!K285</f>
        <v>264.00.00</v>
      </c>
      <c r="J247" s="696" t="str">
        <f>'Раздел 1'!L285</f>
        <v>001</v>
      </c>
      <c r="K247" s="696" t="str">
        <f>'Раздел 1'!M285</f>
        <v>00.00.00</v>
      </c>
      <c r="L247" s="696" t="str">
        <f>'Раздел 1'!N285</f>
        <v>х</v>
      </c>
      <c r="M247" s="696" t="str">
        <f>'Раздел 1'!O285</f>
        <v>50.03.00</v>
      </c>
      <c r="N247" s="697">
        <f>'Раздел 1'!P285</f>
        <v>0</v>
      </c>
      <c r="O247" s="698"/>
      <c r="P247" s="699">
        <f t="shared" si="11"/>
        <v>0</v>
      </c>
      <c r="Q247" s="700">
        <f>'Раздел 1'!Q285</f>
        <v>0</v>
      </c>
      <c r="R247" s="701"/>
      <c r="S247" s="702">
        <f t="shared" si="12"/>
        <v>0</v>
      </c>
      <c r="T247" s="703">
        <f>'Раздел 1'!R285</f>
        <v>0</v>
      </c>
      <c r="U247" s="704"/>
      <c r="V247" s="705">
        <f t="shared" si="13"/>
        <v>0</v>
      </c>
      <c r="W247" s="154"/>
      <c r="X247" s="706"/>
      <c r="Y247" s="707"/>
    </row>
    <row r="248" spans="1:25" s="708" customFormat="1" ht="24.75" customHeight="1" x14ac:dyDescent="0.3">
      <c r="A248" s="693" t="str">
        <f>'Раздел 1'!C286</f>
        <v>925</v>
      </c>
      <c r="B248" s="694" t="str">
        <f>'Раздел 1'!D286</f>
        <v>07</v>
      </c>
      <c r="C248" s="694" t="str">
        <f>'Раздел 1'!E286</f>
        <v>03</v>
      </c>
      <c r="D248" s="694" t="str">
        <f>'Раздел 1'!F286</f>
        <v>02</v>
      </c>
      <c r="E248" s="694" t="str">
        <f>'Раздел 1'!G286</f>
        <v>2</v>
      </c>
      <c r="F248" s="694" t="str">
        <f>'Раздел 1'!H286</f>
        <v>01</v>
      </c>
      <c r="G248" s="694" t="str">
        <f>'Раздел 1'!I286</f>
        <v>60860</v>
      </c>
      <c r="H248" s="695" t="str">
        <f>'Раздел 1'!J286</f>
        <v>321</v>
      </c>
      <c r="I248" s="696" t="str">
        <f>'Раздел 1'!K286</f>
        <v>264.00.00</v>
      </c>
      <c r="J248" s="696" t="str">
        <f>'Раздел 1'!L286</f>
        <v>000</v>
      </c>
      <c r="K248" s="696" t="str">
        <f>'Раздел 1'!M286</f>
        <v>00.00.00</v>
      </c>
      <c r="L248" s="696" t="str">
        <f>'Раздел 1'!N286</f>
        <v>001.07.0002</v>
      </c>
      <c r="M248" s="696" t="str">
        <f>'Раздел 1'!O286</f>
        <v>50.03.00</v>
      </c>
      <c r="N248" s="697">
        <f>'Раздел 1'!P286</f>
        <v>0</v>
      </c>
      <c r="O248" s="698"/>
      <c r="P248" s="699">
        <f t="shared" si="11"/>
        <v>0</v>
      </c>
      <c r="Q248" s="700">
        <f>'Раздел 1'!Q286</f>
        <v>0</v>
      </c>
      <c r="R248" s="701"/>
      <c r="S248" s="702">
        <f t="shared" si="12"/>
        <v>0</v>
      </c>
      <c r="T248" s="703">
        <f>'Раздел 1'!R286</f>
        <v>0</v>
      </c>
      <c r="U248" s="704"/>
      <c r="V248" s="705">
        <f t="shared" si="13"/>
        <v>0</v>
      </c>
      <c r="W248" s="154"/>
      <c r="X248" s="706"/>
      <c r="Y248" s="707"/>
    </row>
    <row r="249" spans="1:25" s="708" customFormat="1" ht="24.75" customHeight="1" x14ac:dyDescent="0.3">
      <c r="A249" s="693" t="str">
        <f>'Раздел 1'!C287</f>
        <v>925</v>
      </c>
      <c r="B249" s="694" t="str">
        <f>'Раздел 1'!D287</f>
        <v>07</v>
      </c>
      <c r="C249" s="694" t="str">
        <f>'Раздел 1'!E287</f>
        <v>03</v>
      </c>
      <c r="D249" s="694" t="str">
        <f>'Раздел 1'!F287</f>
        <v>02</v>
      </c>
      <c r="E249" s="694" t="str">
        <f>'Раздел 1'!G287</f>
        <v>2</v>
      </c>
      <c r="F249" s="694" t="str">
        <f>'Раздел 1'!H287</f>
        <v>01</v>
      </c>
      <c r="G249" s="694" t="str">
        <f>'Раздел 1'!I287</f>
        <v>60860</v>
      </c>
      <c r="H249" s="695" t="str">
        <f>'Раздел 1'!J287</f>
        <v>321</v>
      </c>
      <c r="I249" s="696" t="str">
        <f>'Раздел 1'!K287</f>
        <v>264.00.00</v>
      </c>
      <c r="J249" s="696" t="str">
        <f>'Раздел 1'!L287</f>
        <v>001</v>
      </c>
      <c r="K249" s="696" t="str">
        <f>'Раздел 1'!M287</f>
        <v>00.00.00</v>
      </c>
      <c r="L249" s="696" t="str">
        <f>'Раздел 1'!N287</f>
        <v>х</v>
      </c>
      <c r="M249" s="696" t="str">
        <f>'Раздел 1'!O287</f>
        <v>50.03.00</v>
      </c>
      <c r="N249" s="697">
        <f>'Раздел 1'!P287</f>
        <v>0</v>
      </c>
      <c r="O249" s="698"/>
      <c r="P249" s="699">
        <f t="shared" si="11"/>
        <v>0</v>
      </c>
      <c r="Q249" s="700">
        <f>'Раздел 1'!Q287</f>
        <v>0</v>
      </c>
      <c r="R249" s="701"/>
      <c r="S249" s="702">
        <f t="shared" si="12"/>
        <v>0</v>
      </c>
      <c r="T249" s="703">
        <f>'Раздел 1'!R287</f>
        <v>0</v>
      </c>
      <c r="U249" s="704"/>
      <c r="V249" s="705">
        <f t="shared" si="13"/>
        <v>0</v>
      </c>
      <c r="W249" s="154"/>
      <c r="X249" s="706"/>
      <c r="Y249" s="707"/>
    </row>
    <row r="250" spans="1:25" s="708" customFormat="1" ht="24.75" customHeight="1" x14ac:dyDescent="0.3">
      <c r="A250" s="693" t="str">
        <f>'Раздел 1'!C288</f>
        <v>925</v>
      </c>
      <c r="B250" s="694" t="str">
        <f>'Раздел 1'!D288</f>
        <v>07</v>
      </c>
      <c r="C250" s="694" t="str">
        <f>'Раздел 1'!E288</f>
        <v>02</v>
      </c>
      <c r="D250" s="694" t="str">
        <f>'Раздел 1'!F288</f>
        <v>02</v>
      </c>
      <c r="E250" s="694" t="str">
        <f>'Раздел 1'!G288</f>
        <v>1</v>
      </c>
      <c r="F250" s="694" t="str">
        <f>'Раздел 1'!H288</f>
        <v>02</v>
      </c>
      <c r="G250" s="694" t="str">
        <f>'Раздел 1'!I288</f>
        <v>53032</v>
      </c>
      <c r="H250" s="695" t="str">
        <f>'Раздел 1'!J288</f>
        <v>321</v>
      </c>
      <c r="I250" s="696" t="str">
        <f>'Раздел 1'!K288</f>
        <v>264.00.00</v>
      </c>
      <c r="J250" s="696" t="str">
        <f>'Раздел 1'!L288</f>
        <v>000</v>
      </c>
      <c r="K250" s="696" t="str">
        <f>'Раздел 1'!M288</f>
        <v>00.00.00</v>
      </c>
      <c r="L250" s="696" t="str">
        <f>'Раздел 1'!N288</f>
        <v>500.02.0006</v>
      </c>
      <c r="M250" s="696" t="str">
        <f>'Раздел 1'!O288</f>
        <v>60.02.00</v>
      </c>
      <c r="N250" s="697">
        <f>'Раздел 1'!P288</f>
        <v>0</v>
      </c>
      <c r="O250" s="698"/>
      <c r="P250" s="699">
        <f t="shared" si="11"/>
        <v>0</v>
      </c>
      <c r="Q250" s="700">
        <f>'Раздел 1'!Q288</f>
        <v>0</v>
      </c>
      <c r="R250" s="701"/>
      <c r="S250" s="702">
        <f t="shared" si="12"/>
        <v>0</v>
      </c>
      <c r="T250" s="703">
        <f>'Раздел 1'!R288</f>
        <v>0</v>
      </c>
      <c r="U250" s="704"/>
      <c r="V250" s="705">
        <f t="shared" si="13"/>
        <v>0</v>
      </c>
      <c r="W250" s="154"/>
      <c r="X250" s="706"/>
      <c r="Y250" s="707"/>
    </row>
    <row r="251" spans="1:25" s="708" customFormat="1" ht="24.75" customHeight="1" x14ac:dyDescent="0.3">
      <c r="A251" s="693" t="str">
        <f>'Раздел 1'!C289</f>
        <v>925</v>
      </c>
      <c r="B251" s="694" t="str">
        <f>'Раздел 1'!D289</f>
        <v>07</v>
      </c>
      <c r="C251" s="694" t="str">
        <f>'Раздел 1'!E289</f>
        <v>02</v>
      </c>
      <c r="D251" s="694" t="str">
        <f>'Раздел 1'!F289</f>
        <v>02</v>
      </c>
      <c r="E251" s="694" t="str">
        <f>'Раздел 1'!G289</f>
        <v>1</v>
      </c>
      <c r="F251" s="694" t="str">
        <f>'Раздел 1'!H289</f>
        <v>02</v>
      </c>
      <c r="G251" s="694" t="str">
        <f>'Раздел 1'!I289</f>
        <v>60820</v>
      </c>
      <c r="H251" s="695" t="str">
        <f>'Раздел 1'!J289</f>
        <v>321</v>
      </c>
      <c r="I251" s="696" t="str">
        <f>'Раздел 1'!K289</f>
        <v>265.00.00</v>
      </c>
      <c r="J251" s="696" t="str">
        <f>'Раздел 1'!L289</f>
        <v>000</v>
      </c>
      <c r="K251" s="696" t="str">
        <f>'Раздел 1'!M289</f>
        <v>00.00.00</v>
      </c>
      <c r="L251" s="696" t="str">
        <f>'Раздел 1'!N289</f>
        <v>006.00.0000</v>
      </c>
      <c r="M251" s="696" t="str">
        <f>'Раздел 1'!O289</f>
        <v>60.03.00</v>
      </c>
      <c r="N251" s="697">
        <f>'Раздел 1'!P289</f>
        <v>20500</v>
      </c>
      <c r="O251" s="698"/>
      <c r="P251" s="699">
        <f t="shared" si="11"/>
        <v>20500</v>
      </c>
      <c r="Q251" s="700">
        <f>'Раздел 1'!Q289</f>
        <v>20500</v>
      </c>
      <c r="R251" s="701"/>
      <c r="S251" s="702">
        <f t="shared" si="12"/>
        <v>20500</v>
      </c>
      <c r="T251" s="703">
        <f>'Раздел 1'!R289</f>
        <v>20500</v>
      </c>
      <c r="U251" s="704"/>
      <c r="V251" s="705">
        <f t="shared" si="13"/>
        <v>20500</v>
      </c>
      <c r="W251" s="154"/>
      <c r="X251" s="706"/>
      <c r="Y251" s="707"/>
    </row>
    <row r="252" spans="1:25" s="708" customFormat="1" ht="24.75" customHeight="1" x14ac:dyDescent="0.3">
      <c r="A252" s="693" t="str">
        <f>'Раздел 1'!C290</f>
        <v>х</v>
      </c>
      <c r="B252" s="694">
        <f>'Раздел 1'!D290</f>
        <v>0</v>
      </c>
      <c r="C252" s="694">
        <f>'Раздел 1'!E290</f>
        <v>0</v>
      </c>
      <c r="D252" s="694">
        <f>'Раздел 1'!F290</f>
        <v>0</v>
      </c>
      <c r="E252" s="694">
        <f>'Раздел 1'!G290</f>
        <v>0</v>
      </c>
      <c r="F252" s="694">
        <f>'Раздел 1'!H290</f>
        <v>0</v>
      </c>
      <c r="G252" s="694">
        <f>'Раздел 1'!I290</f>
        <v>0</v>
      </c>
      <c r="H252" s="695">
        <f>'Раздел 1'!J290</f>
        <v>0</v>
      </c>
      <c r="I252" s="696" t="str">
        <f>'Раздел 1'!K290</f>
        <v>х</v>
      </c>
      <c r="J252" s="696">
        <f>'Раздел 1'!L290</f>
        <v>0</v>
      </c>
      <c r="K252" s="696">
        <f>'Раздел 1'!M290</f>
        <v>0</v>
      </c>
      <c r="L252" s="696">
        <f>'Раздел 1'!N290</f>
        <v>0</v>
      </c>
      <c r="M252" s="696">
        <f>'Раздел 1'!O290</f>
        <v>0</v>
      </c>
      <c r="N252" s="697">
        <f>'Раздел 1'!P290</f>
        <v>162151</v>
      </c>
      <c r="O252" s="698"/>
      <c r="P252" s="699">
        <f t="shared" si="11"/>
        <v>162151</v>
      </c>
      <c r="Q252" s="700">
        <f>'Раздел 1'!Q290</f>
        <v>160433</v>
      </c>
      <c r="R252" s="701"/>
      <c r="S252" s="702">
        <f t="shared" si="12"/>
        <v>160433</v>
      </c>
      <c r="T252" s="703">
        <f>'Раздел 1'!R290</f>
        <v>158715</v>
      </c>
      <c r="U252" s="704"/>
      <c r="V252" s="705">
        <f t="shared" si="13"/>
        <v>158715</v>
      </c>
      <c r="W252" s="154"/>
      <c r="X252" s="706"/>
      <c r="Y252" s="707"/>
    </row>
    <row r="253" spans="1:25" s="708" customFormat="1" ht="24.75" customHeight="1" x14ac:dyDescent="0.3">
      <c r="A253" s="693" t="str">
        <f>'Раздел 1'!C291</f>
        <v>925</v>
      </c>
      <c r="B253" s="694" t="str">
        <f>'Раздел 1'!D291</f>
        <v>07</v>
      </c>
      <c r="C253" s="694" t="str">
        <f>'Раздел 1'!E291</f>
        <v>02</v>
      </c>
      <c r="D253" s="694" t="str">
        <f>'Раздел 1'!F291</f>
        <v>02</v>
      </c>
      <c r="E253" s="694" t="str">
        <f>'Раздел 1'!G291</f>
        <v>1</v>
      </c>
      <c r="F253" s="694" t="str">
        <f>'Раздел 1'!H291</f>
        <v>02</v>
      </c>
      <c r="G253" s="694" t="str">
        <f>'Раздел 1'!I291</f>
        <v>00590</v>
      </c>
      <c r="H253" s="695" t="str">
        <f>'Раздел 1'!J291</f>
        <v>851</v>
      </c>
      <c r="I253" s="696" t="str">
        <f>'Раздел 1'!K291</f>
        <v>291.00.00</v>
      </c>
      <c r="J253" s="696" t="str">
        <f>'Раздел 1'!L291</f>
        <v>000</v>
      </c>
      <c r="K253" s="696" t="str">
        <f>'Раздел 1'!M291</f>
        <v>68.01.00</v>
      </c>
      <c r="L253" s="696" t="str">
        <f>'Раздел 1'!N291</f>
        <v>х</v>
      </c>
      <c r="M253" s="696" t="str">
        <f>'Раздел 1'!O291</f>
        <v>20.00.02</v>
      </c>
      <c r="N253" s="697">
        <f>'Раздел 1'!P291</f>
        <v>0</v>
      </c>
      <c r="O253" s="698"/>
      <c r="P253" s="699">
        <f t="shared" si="11"/>
        <v>0</v>
      </c>
      <c r="Q253" s="700">
        <f>'Раздел 1'!Q291</f>
        <v>0</v>
      </c>
      <c r="R253" s="701"/>
      <c r="S253" s="702">
        <f t="shared" si="12"/>
        <v>0</v>
      </c>
      <c r="T253" s="703">
        <f>'Раздел 1'!R291</f>
        <v>0</v>
      </c>
      <c r="U253" s="704"/>
      <c r="V253" s="705">
        <f t="shared" si="13"/>
        <v>0</v>
      </c>
      <c r="W253" s="154"/>
      <c r="X253" s="706"/>
      <c r="Y253" s="707"/>
    </row>
    <row r="254" spans="1:25" s="708" customFormat="1" ht="24.75" customHeight="1" x14ac:dyDescent="0.3">
      <c r="A254" s="693" t="str">
        <f>'Раздел 1'!C292</f>
        <v>925</v>
      </c>
      <c r="B254" s="694" t="str">
        <f>'Раздел 1'!D292</f>
        <v>07</v>
      </c>
      <c r="C254" s="694" t="str">
        <f>'Раздел 1'!E292</f>
        <v>02</v>
      </c>
      <c r="D254" s="694" t="str">
        <f>'Раздел 1'!F292</f>
        <v>02</v>
      </c>
      <c r="E254" s="694" t="str">
        <f>'Раздел 1'!G292</f>
        <v>1</v>
      </c>
      <c r="F254" s="694" t="str">
        <f>'Раздел 1'!H292</f>
        <v>02</v>
      </c>
      <c r="G254" s="694" t="str">
        <f>'Раздел 1'!I292</f>
        <v>00590</v>
      </c>
      <c r="H254" s="695" t="str">
        <f>'Раздел 1'!J292</f>
        <v>851</v>
      </c>
      <c r="I254" s="696" t="str">
        <f>'Раздел 1'!K292</f>
        <v>291.00.00</v>
      </c>
      <c r="J254" s="696" t="str">
        <f>'Раздел 1'!L292</f>
        <v>001</v>
      </c>
      <c r="K254" s="696" t="str">
        <f>'Раздел 1'!M292</f>
        <v>68.01.00</v>
      </c>
      <c r="L254" s="696" t="str">
        <f>'Раздел 1'!N292</f>
        <v>х</v>
      </c>
      <c r="M254" s="696" t="str">
        <f>'Раздел 1'!O292</f>
        <v>20.00.02</v>
      </c>
      <c r="N254" s="697">
        <f>'Раздел 1'!P292</f>
        <v>0</v>
      </c>
      <c r="O254" s="698"/>
      <c r="P254" s="699">
        <f t="shared" si="11"/>
        <v>0</v>
      </c>
      <c r="Q254" s="700">
        <f>'Раздел 1'!Q292</f>
        <v>0</v>
      </c>
      <c r="R254" s="701"/>
      <c r="S254" s="702">
        <f t="shared" si="12"/>
        <v>0</v>
      </c>
      <c r="T254" s="703">
        <f>'Раздел 1'!R292</f>
        <v>0</v>
      </c>
      <c r="U254" s="704"/>
      <c r="V254" s="705">
        <f t="shared" si="13"/>
        <v>0</v>
      </c>
      <c r="W254" s="154"/>
      <c r="X254" s="706"/>
      <c r="Y254" s="707"/>
    </row>
    <row r="255" spans="1:25" s="708" customFormat="1" ht="24.75" customHeight="1" x14ac:dyDescent="0.3">
      <c r="A255" s="693" t="str">
        <f>'Раздел 1'!C293</f>
        <v>925</v>
      </c>
      <c r="B255" s="694" t="str">
        <f>'Раздел 1'!D293</f>
        <v>07</v>
      </c>
      <c r="C255" s="694" t="str">
        <f>'Раздел 1'!E293</f>
        <v>02</v>
      </c>
      <c r="D255" s="694" t="str">
        <f>'Раздел 1'!F293</f>
        <v>02</v>
      </c>
      <c r="E255" s="694" t="str">
        <f>'Раздел 1'!G293</f>
        <v>1</v>
      </c>
      <c r="F255" s="694" t="str">
        <f>'Раздел 1'!H293</f>
        <v>02</v>
      </c>
      <c r="G255" s="694" t="str">
        <f>'Раздел 1'!I293</f>
        <v>00590</v>
      </c>
      <c r="H255" s="695" t="str">
        <f>'Раздел 1'!J293</f>
        <v>851</v>
      </c>
      <c r="I255" s="696" t="str">
        <f>'Раздел 1'!K293</f>
        <v>291.00.00</v>
      </c>
      <c r="J255" s="696" t="str">
        <f>'Раздел 1'!L293</f>
        <v>000</v>
      </c>
      <c r="K255" s="696" t="str">
        <f>'Раздел 1'!M293</f>
        <v>68.01.00</v>
      </c>
      <c r="L255" s="696" t="str">
        <f>'Раздел 1'!N293</f>
        <v>001.03.0001</v>
      </c>
      <c r="M255" s="696" t="str">
        <f>'Раздел 1'!O293</f>
        <v>50.01.00</v>
      </c>
      <c r="N255" s="697">
        <f>'Раздел 1'!P293</f>
        <v>162151</v>
      </c>
      <c r="O255" s="698"/>
      <c r="P255" s="699">
        <f t="shared" si="11"/>
        <v>162151</v>
      </c>
      <c r="Q255" s="700">
        <f>'Раздел 1'!Q293</f>
        <v>160433</v>
      </c>
      <c r="R255" s="701"/>
      <c r="S255" s="702">
        <f t="shared" si="12"/>
        <v>160433</v>
      </c>
      <c r="T255" s="703">
        <f>'Раздел 1'!R293</f>
        <v>158715</v>
      </c>
      <c r="U255" s="704"/>
      <c r="V255" s="705">
        <f t="shared" si="13"/>
        <v>158715</v>
      </c>
      <c r="W255" s="154"/>
      <c r="X255" s="706"/>
      <c r="Y255" s="707"/>
    </row>
    <row r="256" spans="1:25" s="708" customFormat="1" ht="24.75" customHeight="1" x14ac:dyDescent="0.3">
      <c r="A256" s="693" t="str">
        <f>'Раздел 1'!C294</f>
        <v>925</v>
      </c>
      <c r="B256" s="694" t="str">
        <f>'Раздел 1'!D294</f>
        <v>07</v>
      </c>
      <c r="C256" s="694" t="str">
        <f>'Раздел 1'!E294</f>
        <v>02</v>
      </c>
      <c r="D256" s="694" t="str">
        <f>'Раздел 1'!F294</f>
        <v>02</v>
      </c>
      <c r="E256" s="694" t="str">
        <f>'Раздел 1'!G294</f>
        <v>1</v>
      </c>
      <c r="F256" s="694" t="str">
        <f>'Раздел 1'!H294</f>
        <v>02</v>
      </c>
      <c r="G256" s="694" t="str">
        <f>'Раздел 1'!I294</f>
        <v>00590</v>
      </c>
      <c r="H256" s="695" t="str">
        <f>'Раздел 1'!J294</f>
        <v>851</v>
      </c>
      <c r="I256" s="696" t="str">
        <f>'Раздел 1'!K294</f>
        <v>291.00.00</v>
      </c>
      <c r="J256" s="696" t="str">
        <f>'Раздел 1'!L294</f>
        <v>001</v>
      </c>
      <c r="K256" s="696" t="str">
        <f>'Раздел 1'!M294</f>
        <v>68.01.00</v>
      </c>
      <c r="L256" s="696" t="str">
        <f>'Раздел 1'!N294</f>
        <v>х</v>
      </c>
      <c r="M256" s="696" t="str">
        <f>'Раздел 1'!O294</f>
        <v>50.01.00</v>
      </c>
      <c r="N256" s="697">
        <f>'Раздел 1'!P294</f>
        <v>0</v>
      </c>
      <c r="O256" s="698"/>
      <c r="P256" s="699">
        <f t="shared" si="11"/>
        <v>0</v>
      </c>
      <c r="Q256" s="700">
        <f>'Раздел 1'!Q294</f>
        <v>0</v>
      </c>
      <c r="R256" s="701"/>
      <c r="S256" s="702">
        <f t="shared" si="12"/>
        <v>0</v>
      </c>
      <c r="T256" s="703">
        <f>'Раздел 1'!R294</f>
        <v>0</v>
      </c>
      <c r="U256" s="704"/>
      <c r="V256" s="705">
        <f t="shared" si="13"/>
        <v>0</v>
      </c>
      <c r="W256" s="154"/>
      <c r="X256" s="706"/>
      <c r="Y256" s="707"/>
    </row>
    <row r="257" spans="1:25" s="708" customFormat="1" ht="24.75" customHeight="1" x14ac:dyDescent="0.3">
      <c r="A257" s="693" t="str">
        <f>'Раздел 1'!C295</f>
        <v>х</v>
      </c>
      <c r="B257" s="694">
        <f>'Раздел 1'!D295</f>
        <v>0</v>
      </c>
      <c r="C257" s="694">
        <f>'Раздел 1'!E295</f>
        <v>0</v>
      </c>
      <c r="D257" s="694">
        <f>'Раздел 1'!F295</f>
        <v>0</v>
      </c>
      <c r="E257" s="694">
        <f>'Раздел 1'!G295</f>
        <v>0</v>
      </c>
      <c r="F257" s="694">
        <f>'Раздел 1'!H295</f>
        <v>0</v>
      </c>
      <c r="G257" s="694">
        <f>'Раздел 1'!I295</f>
        <v>0</v>
      </c>
      <c r="H257" s="695">
        <f>'Раздел 1'!J295</f>
        <v>0</v>
      </c>
      <c r="I257" s="696" t="str">
        <f>'Раздел 1'!K295</f>
        <v>х</v>
      </c>
      <c r="J257" s="696">
        <f>'Раздел 1'!L295</f>
        <v>0</v>
      </c>
      <c r="K257" s="696">
        <f>'Раздел 1'!M295</f>
        <v>0</v>
      </c>
      <c r="L257" s="696">
        <f>'Раздел 1'!N295</f>
        <v>0</v>
      </c>
      <c r="M257" s="696">
        <f>'Раздел 1'!O295</f>
        <v>0</v>
      </c>
      <c r="N257" s="697">
        <f>'Раздел 1'!P295</f>
        <v>0</v>
      </c>
      <c r="O257" s="698"/>
      <c r="P257" s="699">
        <f t="shared" si="11"/>
        <v>0</v>
      </c>
      <c r="Q257" s="700">
        <f>'Раздел 1'!Q295</f>
        <v>0</v>
      </c>
      <c r="R257" s="701"/>
      <c r="S257" s="702">
        <f t="shared" si="12"/>
        <v>0</v>
      </c>
      <c r="T257" s="703">
        <f>'Раздел 1'!R295</f>
        <v>0</v>
      </c>
      <c r="U257" s="704"/>
      <c r="V257" s="705">
        <f t="shared" si="13"/>
        <v>0</v>
      </c>
      <c r="W257" s="154"/>
      <c r="X257" s="706"/>
      <c r="Y257" s="707"/>
    </row>
    <row r="258" spans="1:25" s="708" customFormat="1" ht="24.75" customHeight="1" x14ac:dyDescent="0.3">
      <c r="A258" s="693" t="str">
        <f>'Раздел 1'!C296</f>
        <v>925</v>
      </c>
      <c r="B258" s="694" t="str">
        <f>'Раздел 1'!D296</f>
        <v>07</v>
      </c>
      <c r="C258" s="694" t="str">
        <f>'Раздел 1'!E296</f>
        <v>02</v>
      </c>
      <c r="D258" s="694" t="str">
        <f>'Раздел 1'!F296</f>
        <v>02</v>
      </c>
      <c r="E258" s="694" t="str">
        <f>'Раздел 1'!G296</f>
        <v>1</v>
      </c>
      <c r="F258" s="694" t="str">
        <f>'Раздел 1'!H296</f>
        <v>02</v>
      </c>
      <c r="G258" s="694" t="str">
        <f>'Раздел 1'!I296</f>
        <v>00590</v>
      </c>
      <c r="H258" s="695" t="str">
        <f>'Раздел 1'!J296</f>
        <v>852</v>
      </c>
      <c r="I258" s="696" t="str">
        <f>'Раздел 1'!K296</f>
        <v>291.00.00</v>
      </c>
      <c r="J258" s="696" t="str">
        <f>'Раздел 1'!L296</f>
        <v>000</v>
      </c>
      <c r="K258" s="696" t="str">
        <f>'Раздел 1'!M296</f>
        <v>00.00.00</v>
      </c>
      <c r="L258" s="696" t="str">
        <f>'Раздел 1'!N296</f>
        <v>х</v>
      </c>
      <c r="M258" s="696" t="str">
        <f>'Раздел 1'!O296</f>
        <v>20.00.02</v>
      </c>
      <c r="N258" s="697">
        <f>'Раздел 1'!P296</f>
        <v>0</v>
      </c>
      <c r="O258" s="698"/>
      <c r="P258" s="699">
        <f t="shared" si="11"/>
        <v>0</v>
      </c>
      <c r="Q258" s="700">
        <f>'Раздел 1'!Q296</f>
        <v>0</v>
      </c>
      <c r="R258" s="701"/>
      <c r="S258" s="702">
        <f t="shared" si="12"/>
        <v>0</v>
      </c>
      <c r="T258" s="703">
        <f>'Раздел 1'!R296</f>
        <v>0</v>
      </c>
      <c r="U258" s="704"/>
      <c r="V258" s="705">
        <f t="shared" si="13"/>
        <v>0</v>
      </c>
      <c r="W258" s="154"/>
      <c r="X258" s="706"/>
      <c r="Y258" s="707"/>
    </row>
    <row r="259" spans="1:25" s="708" customFormat="1" ht="24.75" customHeight="1" x14ac:dyDescent="0.3">
      <c r="A259" s="693" t="str">
        <f>'Раздел 1'!C297</f>
        <v>925</v>
      </c>
      <c r="B259" s="694" t="str">
        <f>'Раздел 1'!D297</f>
        <v>07</v>
      </c>
      <c r="C259" s="694" t="str">
        <f>'Раздел 1'!E297</f>
        <v>02</v>
      </c>
      <c r="D259" s="694" t="str">
        <f>'Раздел 1'!F297</f>
        <v>02</v>
      </c>
      <c r="E259" s="694" t="str">
        <f>'Раздел 1'!G297</f>
        <v>1</v>
      </c>
      <c r="F259" s="694" t="str">
        <f>'Раздел 1'!H297</f>
        <v>02</v>
      </c>
      <c r="G259" s="694" t="str">
        <f>'Раздел 1'!I297</f>
        <v>00590</v>
      </c>
      <c r="H259" s="695" t="str">
        <f>'Раздел 1'!J297</f>
        <v>852</v>
      </c>
      <c r="I259" s="696" t="str">
        <f>'Раздел 1'!K297</f>
        <v>291.00.00</v>
      </c>
      <c r="J259" s="696" t="str">
        <f>'Раздел 1'!L297</f>
        <v>001</v>
      </c>
      <c r="K259" s="696" t="str">
        <f>'Раздел 1'!M297</f>
        <v>00.00.00</v>
      </c>
      <c r="L259" s="696" t="str">
        <f>'Раздел 1'!N297</f>
        <v>х</v>
      </c>
      <c r="M259" s="696" t="str">
        <f>'Раздел 1'!O297</f>
        <v>20.00.02</v>
      </c>
      <c r="N259" s="697">
        <f>'Раздел 1'!P297</f>
        <v>0</v>
      </c>
      <c r="O259" s="698"/>
      <c r="P259" s="699">
        <f t="shared" si="11"/>
        <v>0</v>
      </c>
      <c r="Q259" s="700">
        <f>'Раздел 1'!Q297</f>
        <v>0</v>
      </c>
      <c r="R259" s="701"/>
      <c r="S259" s="702">
        <f t="shared" si="12"/>
        <v>0</v>
      </c>
      <c r="T259" s="703">
        <f>'Раздел 1'!R297</f>
        <v>0</v>
      </c>
      <c r="U259" s="704"/>
      <c r="V259" s="705">
        <f t="shared" si="13"/>
        <v>0</v>
      </c>
      <c r="W259" s="154"/>
      <c r="X259" s="706"/>
      <c r="Y259" s="707"/>
    </row>
    <row r="260" spans="1:25" s="708" customFormat="1" ht="24.75" customHeight="1" x14ac:dyDescent="0.3">
      <c r="A260" s="693" t="str">
        <f>'Раздел 1'!C298</f>
        <v>925</v>
      </c>
      <c r="B260" s="694" t="str">
        <f>'Раздел 1'!D298</f>
        <v>07</v>
      </c>
      <c r="C260" s="694" t="str">
        <f>'Раздел 1'!E298</f>
        <v>02</v>
      </c>
      <c r="D260" s="694" t="str">
        <f>'Раздел 1'!F298</f>
        <v>02</v>
      </c>
      <c r="E260" s="694" t="str">
        <f>'Раздел 1'!G298</f>
        <v>1</v>
      </c>
      <c r="F260" s="694" t="str">
        <f>'Раздел 1'!H298</f>
        <v>02</v>
      </c>
      <c r="G260" s="694" t="str">
        <f>'Раздел 1'!I298</f>
        <v>00590</v>
      </c>
      <c r="H260" s="695" t="str">
        <f>'Раздел 1'!J298</f>
        <v>852</v>
      </c>
      <c r="I260" s="696" t="str">
        <f>'Раздел 1'!K298</f>
        <v>291.00.00</v>
      </c>
      <c r="J260" s="696" t="str">
        <f>'Раздел 1'!L298</f>
        <v>000</v>
      </c>
      <c r="K260" s="696" t="str">
        <f>'Раздел 1'!M298</f>
        <v>00.00.00</v>
      </c>
      <c r="L260" s="696" t="str">
        <f>'Раздел 1'!N298</f>
        <v>001.99.0001</v>
      </c>
      <c r="M260" s="696" t="str">
        <f>'Раздел 1'!O298</f>
        <v>50.01.00</v>
      </c>
      <c r="N260" s="697">
        <f>'Раздел 1'!P298</f>
        <v>0</v>
      </c>
      <c r="O260" s="698"/>
      <c r="P260" s="699">
        <f t="shared" si="11"/>
        <v>0</v>
      </c>
      <c r="Q260" s="700">
        <f>'Раздел 1'!Q298</f>
        <v>0</v>
      </c>
      <c r="R260" s="701"/>
      <c r="S260" s="702">
        <f t="shared" si="12"/>
        <v>0</v>
      </c>
      <c r="T260" s="703">
        <f>'Раздел 1'!R298</f>
        <v>0</v>
      </c>
      <c r="U260" s="704"/>
      <c r="V260" s="705">
        <f t="shared" si="13"/>
        <v>0</v>
      </c>
      <c r="W260" s="154"/>
      <c r="X260" s="706"/>
      <c r="Y260" s="707"/>
    </row>
    <row r="261" spans="1:25" s="708" customFormat="1" ht="24.75" customHeight="1" x14ac:dyDescent="0.3">
      <c r="A261" s="693" t="str">
        <f>'Раздел 1'!C299</f>
        <v>925</v>
      </c>
      <c r="B261" s="694" t="str">
        <f>'Раздел 1'!D299</f>
        <v>07</v>
      </c>
      <c r="C261" s="694" t="str">
        <f>'Раздел 1'!E299</f>
        <v>02</v>
      </c>
      <c r="D261" s="694" t="str">
        <f>'Раздел 1'!F299</f>
        <v>02</v>
      </c>
      <c r="E261" s="694" t="str">
        <f>'Раздел 1'!G299</f>
        <v>1</v>
      </c>
      <c r="F261" s="694" t="str">
        <f>'Раздел 1'!H299</f>
        <v>02</v>
      </c>
      <c r="G261" s="694" t="str">
        <f>'Раздел 1'!I299</f>
        <v>00590</v>
      </c>
      <c r="H261" s="695" t="str">
        <f>'Раздел 1'!J299</f>
        <v>852</v>
      </c>
      <c r="I261" s="696" t="str">
        <f>'Раздел 1'!K299</f>
        <v>291.00.00</v>
      </c>
      <c r="J261" s="696" t="str">
        <f>'Раздел 1'!L299</f>
        <v>001</v>
      </c>
      <c r="K261" s="696" t="str">
        <f>'Раздел 1'!M299</f>
        <v>00.00.00</v>
      </c>
      <c r="L261" s="696" t="str">
        <f>'Раздел 1'!N299</f>
        <v>х</v>
      </c>
      <c r="M261" s="696" t="str">
        <f>'Раздел 1'!O299</f>
        <v>50.01.00</v>
      </c>
      <c r="N261" s="697">
        <f>'Раздел 1'!P299</f>
        <v>0</v>
      </c>
      <c r="O261" s="698"/>
      <c r="P261" s="699">
        <f t="shared" si="11"/>
        <v>0</v>
      </c>
      <c r="Q261" s="700">
        <f>'Раздел 1'!Q299</f>
        <v>0</v>
      </c>
      <c r="R261" s="701"/>
      <c r="S261" s="702">
        <f t="shared" si="12"/>
        <v>0</v>
      </c>
      <c r="T261" s="703">
        <f>'Раздел 1'!R299</f>
        <v>0</v>
      </c>
      <c r="U261" s="704"/>
      <c r="V261" s="705">
        <f t="shared" si="13"/>
        <v>0</v>
      </c>
      <c r="W261" s="154"/>
      <c r="X261" s="706"/>
      <c r="Y261" s="707"/>
    </row>
    <row r="262" spans="1:25" s="708" customFormat="1" ht="24.75" customHeight="1" x14ac:dyDescent="0.3">
      <c r="A262" s="693" t="str">
        <f>'Раздел 1'!C300</f>
        <v>925</v>
      </c>
      <c r="B262" s="694" t="str">
        <f>'Раздел 1'!D300</f>
        <v>07</v>
      </c>
      <c r="C262" s="694" t="str">
        <f>'Раздел 1'!E300</f>
        <v>02</v>
      </c>
      <c r="D262" s="694" t="str">
        <f>'Раздел 1'!F300</f>
        <v>02</v>
      </c>
      <c r="E262" s="694" t="str">
        <f>'Раздел 1'!G300</f>
        <v>1</v>
      </c>
      <c r="F262" s="694" t="str">
        <f>'Раздел 1'!H300</f>
        <v>02</v>
      </c>
      <c r="G262" s="694" t="str">
        <f>'Раздел 1'!I300</f>
        <v>00590</v>
      </c>
      <c r="H262" s="695" t="str">
        <f>'Раздел 1'!J300</f>
        <v>852</v>
      </c>
      <c r="I262" s="696" t="str">
        <f>'Раздел 1'!K300</f>
        <v>292.00.00</v>
      </c>
      <c r="J262" s="696" t="str">
        <f>'Раздел 1'!L300</f>
        <v>000</v>
      </c>
      <c r="K262" s="696" t="str">
        <f>'Раздел 1'!M300</f>
        <v>00.00.00</v>
      </c>
      <c r="L262" s="696" t="str">
        <f>'Раздел 1'!N300</f>
        <v>х</v>
      </c>
      <c r="M262" s="696" t="str">
        <f>'Раздел 1'!O300</f>
        <v>20.00.02</v>
      </c>
      <c r="N262" s="697">
        <f>'Раздел 1'!P300</f>
        <v>0</v>
      </c>
      <c r="O262" s="698"/>
      <c r="P262" s="699">
        <f t="shared" si="11"/>
        <v>0</v>
      </c>
      <c r="Q262" s="700">
        <f>'Раздел 1'!Q300</f>
        <v>0</v>
      </c>
      <c r="R262" s="701"/>
      <c r="S262" s="702">
        <f t="shared" si="12"/>
        <v>0</v>
      </c>
      <c r="T262" s="703">
        <f>'Раздел 1'!R300</f>
        <v>0</v>
      </c>
      <c r="U262" s="704"/>
      <c r="V262" s="705">
        <f t="shared" si="13"/>
        <v>0</v>
      </c>
      <c r="W262" s="154"/>
      <c r="X262" s="706"/>
      <c r="Y262" s="707"/>
    </row>
    <row r="263" spans="1:25" s="708" customFormat="1" ht="24.75" customHeight="1" x14ac:dyDescent="0.3">
      <c r="A263" s="693" t="str">
        <f>'Раздел 1'!C301</f>
        <v>925</v>
      </c>
      <c r="B263" s="694" t="str">
        <f>'Раздел 1'!D301</f>
        <v>07</v>
      </c>
      <c r="C263" s="694" t="str">
        <f>'Раздел 1'!E301</f>
        <v>02</v>
      </c>
      <c r="D263" s="694" t="str">
        <f>'Раздел 1'!F301</f>
        <v>02</v>
      </c>
      <c r="E263" s="694" t="str">
        <f>'Раздел 1'!G301</f>
        <v>1</v>
      </c>
      <c r="F263" s="694" t="str">
        <f>'Раздел 1'!H301</f>
        <v>02</v>
      </c>
      <c r="G263" s="694" t="str">
        <f>'Раздел 1'!I301</f>
        <v>00590</v>
      </c>
      <c r="H263" s="695" t="str">
        <f>'Раздел 1'!J301</f>
        <v>852</v>
      </c>
      <c r="I263" s="696" t="str">
        <f>'Раздел 1'!K301</f>
        <v>292.00.00</v>
      </c>
      <c r="J263" s="696" t="str">
        <f>'Раздел 1'!L301</f>
        <v>001</v>
      </c>
      <c r="K263" s="696" t="str">
        <f>'Раздел 1'!M301</f>
        <v>00.00.00</v>
      </c>
      <c r="L263" s="696" t="str">
        <f>'Раздел 1'!N301</f>
        <v>х</v>
      </c>
      <c r="M263" s="696" t="str">
        <f>'Раздел 1'!O301</f>
        <v>20.00.02</v>
      </c>
      <c r="N263" s="697">
        <f>'Раздел 1'!P301</f>
        <v>0</v>
      </c>
      <c r="O263" s="698"/>
      <c r="P263" s="699">
        <f t="shared" si="11"/>
        <v>0</v>
      </c>
      <c r="Q263" s="700">
        <f>'Раздел 1'!Q301</f>
        <v>0</v>
      </c>
      <c r="R263" s="701"/>
      <c r="S263" s="702">
        <f t="shared" si="12"/>
        <v>0</v>
      </c>
      <c r="T263" s="703">
        <f>'Раздел 1'!R301</f>
        <v>0</v>
      </c>
      <c r="U263" s="704"/>
      <c r="V263" s="705">
        <f t="shared" si="13"/>
        <v>0</v>
      </c>
      <c r="W263" s="154"/>
      <c r="X263" s="706"/>
      <c r="Y263" s="707"/>
    </row>
    <row r="264" spans="1:25" s="708" customFormat="1" ht="24.75" customHeight="1" x14ac:dyDescent="0.3">
      <c r="A264" s="693" t="str">
        <f>'Раздел 1'!C302</f>
        <v>925</v>
      </c>
      <c r="B264" s="694" t="str">
        <f>'Раздел 1'!D302</f>
        <v>07</v>
      </c>
      <c r="C264" s="694" t="str">
        <f>'Раздел 1'!E302</f>
        <v>02</v>
      </c>
      <c r="D264" s="694" t="str">
        <f>'Раздел 1'!F302</f>
        <v>02</v>
      </c>
      <c r="E264" s="694" t="str">
        <f>'Раздел 1'!G302</f>
        <v>1</v>
      </c>
      <c r="F264" s="694" t="str">
        <f>'Раздел 1'!H302</f>
        <v>02</v>
      </c>
      <c r="G264" s="694" t="str">
        <f>'Раздел 1'!I302</f>
        <v>00590</v>
      </c>
      <c r="H264" s="695" t="str">
        <f>'Раздел 1'!J302</f>
        <v>852</v>
      </c>
      <c r="I264" s="696" t="str">
        <f>'Раздел 1'!K302</f>
        <v>292.00.00</v>
      </c>
      <c r="J264" s="696" t="str">
        <f>'Раздел 1'!L302</f>
        <v>000</v>
      </c>
      <c r="K264" s="696" t="str">
        <f>'Раздел 1'!M302</f>
        <v>00.00.00</v>
      </c>
      <c r="L264" s="696" t="str">
        <f>'Раздел 1'!N302</f>
        <v>001.99.0001</v>
      </c>
      <c r="M264" s="696" t="str">
        <f>'Раздел 1'!O302</f>
        <v>50.01.00</v>
      </c>
      <c r="N264" s="697">
        <f>'Раздел 1'!P302</f>
        <v>0</v>
      </c>
      <c r="O264" s="698"/>
      <c r="P264" s="699">
        <f t="shared" si="11"/>
        <v>0</v>
      </c>
      <c r="Q264" s="700">
        <f>'Раздел 1'!Q302</f>
        <v>0</v>
      </c>
      <c r="R264" s="701"/>
      <c r="S264" s="702">
        <f t="shared" si="12"/>
        <v>0</v>
      </c>
      <c r="T264" s="703">
        <f>'Раздел 1'!R302</f>
        <v>0</v>
      </c>
      <c r="U264" s="704"/>
      <c r="V264" s="705">
        <f t="shared" si="13"/>
        <v>0</v>
      </c>
      <c r="W264" s="154"/>
      <c r="X264" s="706"/>
      <c r="Y264" s="707"/>
    </row>
    <row r="265" spans="1:25" s="708" customFormat="1" ht="24.75" customHeight="1" x14ac:dyDescent="0.3">
      <c r="A265" s="693" t="str">
        <f>'Раздел 1'!C303</f>
        <v>925</v>
      </c>
      <c r="B265" s="694" t="str">
        <f>'Раздел 1'!D303</f>
        <v>07</v>
      </c>
      <c r="C265" s="694" t="str">
        <f>'Раздел 1'!E303</f>
        <v>02</v>
      </c>
      <c r="D265" s="694" t="str">
        <f>'Раздел 1'!F303</f>
        <v>02</v>
      </c>
      <c r="E265" s="694" t="str">
        <f>'Раздел 1'!G303</f>
        <v>1</v>
      </c>
      <c r="F265" s="694" t="str">
        <f>'Раздел 1'!H303</f>
        <v>02</v>
      </c>
      <c r="G265" s="694" t="str">
        <f>'Раздел 1'!I303</f>
        <v>00590</v>
      </c>
      <c r="H265" s="695" t="str">
        <f>'Раздел 1'!J303</f>
        <v>852</v>
      </c>
      <c r="I265" s="696" t="str">
        <f>'Раздел 1'!K303</f>
        <v>292.00.00</v>
      </c>
      <c r="J265" s="696" t="str">
        <f>'Раздел 1'!L303</f>
        <v>001</v>
      </c>
      <c r="K265" s="696" t="str">
        <f>'Раздел 1'!M303</f>
        <v>00.00.00</v>
      </c>
      <c r="L265" s="696" t="str">
        <f>'Раздел 1'!N303</f>
        <v>х</v>
      </c>
      <c r="M265" s="696" t="str">
        <f>'Раздел 1'!O303</f>
        <v>50.01.00</v>
      </c>
      <c r="N265" s="697">
        <f>'Раздел 1'!P303</f>
        <v>0</v>
      </c>
      <c r="O265" s="698"/>
      <c r="P265" s="699">
        <f t="shared" si="11"/>
        <v>0</v>
      </c>
      <c r="Q265" s="700">
        <f>'Раздел 1'!Q303</f>
        <v>0</v>
      </c>
      <c r="R265" s="701"/>
      <c r="S265" s="702">
        <f t="shared" si="12"/>
        <v>0</v>
      </c>
      <c r="T265" s="703">
        <f>'Раздел 1'!R303</f>
        <v>0</v>
      </c>
      <c r="U265" s="704"/>
      <c r="V265" s="705">
        <f t="shared" si="13"/>
        <v>0</v>
      </c>
      <c r="W265" s="154"/>
      <c r="X265" s="706"/>
      <c r="Y265" s="707"/>
    </row>
    <row r="266" spans="1:25" s="708" customFormat="1" ht="24.75" customHeight="1" x14ac:dyDescent="0.3">
      <c r="A266" s="693" t="str">
        <f>'Раздел 1'!C304</f>
        <v>х</v>
      </c>
      <c r="B266" s="694">
        <f>'Раздел 1'!D304</f>
        <v>0</v>
      </c>
      <c r="C266" s="694">
        <f>'Раздел 1'!E304</f>
        <v>0</v>
      </c>
      <c r="D266" s="694">
        <f>'Раздел 1'!F304</f>
        <v>0</v>
      </c>
      <c r="E266" s="694">
        <f>'Раздел 1'!G304</f>
        <v>0</v>
      </c>
      <c r="F266" s="694">
        <f>'Раздел 1'!H304</f>
        <v>0</v>
      </c>
      <c r="G266" s="694">
        <f>'Раздел 1'!I304</f>
        <v>0</v>
      </c>
      <c r="H266" s="695">
        <f>'Раздел 1'!J304</f>
        <v>0</v>
      </c>
      <c r="I266" s="696" t="str">
        <f>'Раздел 1'!K304</f>
        <v>х</v>
      </c>
      <c r="J266" s="696">
        <f>'Раздел 1'!L304</f>
        <v>0</v>
      </c>
      <c r="K266" s="696">
        <f>'Раздел 1'!M304</f>
        <v>0</v>
      </c>
      <c r="L266" s="696">
        <f>'Раздел 1'!N304</f>
        <v>0</v>
      </c>
      <c r="M266" s="696">
        <f>'Раздел 1'!O304</f>
        <v>0</v>
      </c>
      <c r="N266" s="697">
        <f>'Раздел 1'!P304</f>
        <v>0</v>
      </c>
      <c r="O266" s="698"/>
      <c r="P266" s="699">
        <f t="shared" ref="P266:P329" si="14">N266-O266</f>
        <v>0</v>
      </c>
      <c r="Q266" s="700">
        <f>'Раздел 1'!Q304</f>
        <v>0</v>
      </c>
      <c r="R266" s="701"/>
      <c r="S266" s="702">
        <f t="shared" ref="S266:S329" si="15">Q266-R266</f>
        <v>0</v>
      </c>
      <c r="T266" s="703">
        <f>'Раздел 1'!R304</f>
        <v>0</v>
      </c>
      <c r="U266" s="704"/>
      <c r="V266" s="705">
        <f t="shared" ref="V266:V329" si="16">T266-U266</f>
        <v>0</v>
      </c>
      <c r="W266" s="154"/>
      <c r="X266" s="706"/>
      <c r="Y266" s="707"/>
    </row>
    <row r="267" spans="1:25" s="708" customFormat="1" ht="24.75" customHeight="1" x14ac:dyDescent="0.3">
      <c r="A267" s="693" t="str">
        <f>'Раздел 1'!C305</f>
        <v>925</v>
      </c>
      <c r="B267" s="694" t="str">
        <f>'Раздел 1'!D305</f>
        <v>07</v>
      </c>
      <c r="C267" s="694" t="str">
        <f>'Раздел 1'!E305</f>
        <v>02</v>
      </c>
      <c r="D267" s="694" t="str">
        <f>'Раздел 1'!F305</f>
        <v>02</v>
      </c>
      <c r="E267" s="694" t="str">
        <f>'Раздел 1'!G305</f>
        <v>1</v>
      </c>
      <c r="F267" s="694" t="str">
        <f>'Раздел 1'!H305</f>
        <v>02</v>
      </c>
      <c r="G267" s="694" t="str">
        <f>'Раздел 1'!I305</f>
        <v>00590</v>
      </c>
      <c r="H267" s="695" t="str">
        <f>'Раздел 1'!J305</f>
        <v>853</v>
      </c>
      <c r="I267" s="696" t="str">
        <f>'Раздел 1'!K305</f>
        <v>291.00.00</v>
      </c>
      <c r="J267" s="696" t="str">
        <f>'Раздел 1'!L305</f>
        <v>000</v>
      </c>
      <c r="K267" s="696" t="str">
        <f>'Раздел 1'!M305</f>
        <v>00.00.00</v>
      </c>
      <c r="L267" s="696" t="str">
        <f>'Раздел 1'!N305</f>
        <v>х</v>
      </c>
      <c r="M267" s="696" t="str">
        <f>'Раздел 1'!O305</f>
        <v>20.00.02</v>
      </c>
      <c r="N267" s="697">
        <f>'Раздел 1'!P305</f>
        <v>0</v>
      </c>
      <c r="O267" s="698"/>
      <c r="P267" s="699">
        <f t="shared" si="14"/>
        <v>0</v>
      </c>
      <c r="Q267" s="700">
        <f>'Раздел 1'!Q305</f>
        <v>0</v>
      </c>
      <c r="R267" s="701"/>
      <c r="S267" s="702">
        <f t="shared" si="15"/>
        <v>0</v>
      </c>
      <c r="T267" s="703">
        <f>'Раздел 1'!R305</f>
        <v>0</v>
      </c>
      <c r="U267" s="704"/>
      <c r="V267" s="705">
        <f t="shared" si="16"/>
        <v>0</v>
      </c>
      <c r="W267" s="154"/>
      <c r="X267" s="706"/>
      <c r="Y267" s="707"/>
    </row>
    <row r="268" spans="1:25" s="708" customFormat="1" ht="24.75" customHeight="1" x14ac:dyDescent="0.3">
      <c r="A268" s="693" t="str">
        <f>'Раздел 1'!C306</f>
        <v>925</v>
      </c>
      <c r="B268" s="694" t="str">
        <f>'Раздел 1'!D306</f>
        <v>07</v>
      </c>
      <c r="C268" s="694" t="str">
        <f>'Раздел 1'!E306</f>
        <v>02</v>
      </c>
      <c r="D268" s="694" t="str">
        <f>'Раздел 1'!F306</f>
        <v>02</v>
      </c>
      <c r="E268" s="694" t="str">
        <f>'Раздел 1'!G306</f>
        <v>1</v>
      </c>
      <c r="F268" s="694" t="str">
        <f>'Раздел 1'!H306</f>
        <v>02</v>
      </c>
      <c r="G268" s="694" t="str">
        <f>'Раздел 1'!I306</f>
        <v>00590</v>
      </c>
      <c r="H268" s="695" t="str">
        <f>'Раздел 1'!J306</f>
        <v>853</v>
      </c>
      <c r="I268" s="696" t="str">
        <f>'Раздел 1'!K306</f>
        <v>291.00.00</v>
      </c>
      <c r="J268" s="696" t="str">
        <f>'Раздел 1'!L306</f>
        <v>001</v>
      </c>
      <c r="K268" s="696" t="str">
        <f>'Раздел 1'!M306</f>
        <v>00.00.00</v>
      </c>
      <c r="L268" s="696" t="str">
        <f>'Раздел 1'!N306</f>
        <v>х</v>
      </c>
      <c r="M268" s="696" t="str">
        <f>'Раздел 1'!O306</f>
        <v>20.00.02</v>
      </c>
      <c r="N268" s="697">
        <f>'Раздел 1'!P306</f>
        <v>0</v>
      </c>
      <c r="O268" s="698"/>
      <c r="P268" s="699">
        <f t="shared" si="14"/>
        <v>0</v>
      </c>
      <c r="Q268" s="700">
        <f>'Раздел 1'!Q306</f>
        <v>0</v>
      </c>
      <c r="R268" s="701"/>
      <c r="S268" s="702">
        <f t="shared" si="15"/>
        <v>0</v>
      </c>
      <c r="T268" s="703">
        <f>'Раздел 1'!R306</f>
        <v>0</v>
      </c>
      <c r="U268" s="704"/>
      <c r="V268" s="705">
        <f t="shared" si="16"/>
        <v>0</v>
      </c>
      <c r="W268" s="154"/>
      <c r="X268" s="706"/>
      <c r="Y268" s="707"/>
    </row>
    <row r="269" spans="1:25" s="708" customFormat="1" ht="24.75" customHeight="1" x14ac:dyDescent="0.3">
      <c r="A269" s="693" t="str">
        <f>'Раздел 1'!C307</f>
        <v>925</v>
      </c>
      <c r="B269" s="694" t="str">
        <f>'Раздел 1'!D307</f>
        <v>07</v>
      </c>
      <c r="C269" s="694" t="str">
        <f>'Раздел 1'!E307</f>
        <v>02</v>
      </c>
      <c r="D269" s="694" t="str">
        <f>'Раздел 1'!F307</f>
        <v>02</v>
      </c>
      <c r="E269" s="694" t="str">
        <f>'Раздел 1'!G307</f>
        <v>1</v>
      </c>
      <c r="F269" s="694" t="str">
        <f>'Раздел 1'!H307</f>
        <v>02</v>
      </c>
      <c r="G269" s="694" t="str">
        <f>'Раздел 1'!I307</f>
        <v>00590</v>
      </c>
      <c r="H269" s="695" t="str">
        <f>'Раздел 1'!J307</f>
        <v>853</v>
      </c>
      <c r="I269" s="696" t="str">
        <f>'Раздел 1'!K307</f>
        <v>291.00.00</v>
      </c>
      <c r="J269" s="696" t="str">
        <f>'Раздел 1'!L307</f>
        <v>000</v>
      </c>
      <c r="K269" s="696" t="str">
        <f>'Раздел 1'!M307</f>
        <v>00.00.00</v>
      </c>
      <c r="L269" s="696" t="str">
        <f>'Раздел 1'!N307</f>
        <v>001.99.0001</v>
      </c>
      <c r="M269" s="696" t="str">
        <f>'Раздел 1'!O307</f>
        <v>50.01.00</v>
      </c>
      <c r="N269" s="697">
        <f>'Раздел 1'!P307</f>
        <v>0</v>
      </c>
      <c r="O269" s="698"/>
      <c r="P269" s="699">
        <f t="shared" si="14"/>
        <v>0</v>
      </c>
      <c r="Q269" s="700">
        <f>'Раздел 1'!Q307</f>
        <v>0</v>
      </c>
      <c r="R269" s="701"/>
      <c r="S269" s="702">
        <f t="shared" si="15"/>
        <v>0</v>
      </c>
      <c r="T269" s="703">
        <f>'Раздел 1'!R307</f>
        <v>0</v>
      </c>
      <c r="U269" s="704"/>
      <c r="V269" s="705">
        <f t="shared" si="16"/>
        <v>0</v>
      </c>
      <c r="W269" s="154"/>
      <c r="X269" s="706"/>
      <c r="Y269" s="707"/>
    </row>
    <row r="270" spans="1:25" s="708" customFormat="1" ht="24.75" customHeight="1" x14ac:dyDescent="0.3">
      <c r="A270" s="693" t="str">
        <f>'Раздел 1'!C308</f>
        <v>925</v>
      </c>
      <c r="B270" s="694" t="str">
        <f>'Раздел 1'!D308</f>
        <v>07</v>
      </c>
      <c r="C270" s="694" t="str">
        <f>'Раздел 1'!E308</f>
        <v>02</v>
      </c>
      <c r="D270" s="694" t="str">
        <f>'Раздел 1'!F308</f>
        <v>02</v>
      </c>
      <c r="E270" s="694" t="str">
        <f>'Раздел 1'!G308</f>
        <v>1</v>
      </c>
      <c r="F270" s="694" t="str">
        <f>'Раздел 1'!H308</f>
        <v>02</v>
      </c>
      <c r="G270" s="694" t="str">
        <f>'Раздел 1'!I308</f>
        <v>00590</v>
      </c>
      <c r="H270" s="695" t="str">
        <f>'Раздел 1'!J308</f>
        <v>853</v>
      </c>
      <c r="I270" s="696" t="str">
        <f>'Раздел 1'!K308</f>
        <v>291.00.00</v>
      </c>
      <c r="J270" s="696" t="str">
        <f>'Раздел 1'!L308</f>
        <v>001</v>
      </c>
      <c r="K270" s="696" t="str">
        <f>'Раздел 1'!M308</f>
        <v>00.00.00</v>
      </c>
      <c r="L270" s="696" t="str">
        <f>'Раздел 1'!N308</f>
        <v>х</v>
      </c>
      <c r="M270" s="696" t="str">
        <f>'Раздел 1'!O308</f>
        <v>50.01.00</v>
      </c>
      <c r="N270" s="697">
        <f>'Раздел 1'!P308</f>
        <v>0</v>
      </c>
      <c r="O270" s="698"/>
      <c r="P270" s="699">
        <f t="shared" si="14"/>
        <v>0</v>
      </c>
      <c r="Q270" s="700">
        <f>'Раздел 1'!Q308</f>
        <v>0</v>
      </c>
      <c r="R270" s="701"/>
      <c r="S270" s="702">
        <f t="shared" si="15"/>
        <v>0</v>
      </c>
      <c r="T270" s="703">
        <f>'Раздел 1'!R308</f>
        <v>0</v>
      </c>
      <c r="U270" s="704"/>
      <c r="V270" s="705">
        <f t="shared" si="16"/>
        <v>0</v>
      </c>
      <c r="W270" s="154"/>
      <c r="X270" s="706"/>
      <c r="Y270" s="707"/>
    </row>
    <row r="271" spans="1:25" s="708" customFormat="1" ht="24.75" customHeight="1" x14ac:dyDescent="0.3">
      <c r="A271" s="693" t="str">
        <f>'Раздел 1'!C309</f>
        <v>925</v>
      </c>
      <c r="B271" s="694" t="str">
        <f>'Раздел 1'!D309</f>
        <v>07</v>
      </c>
      <c r="C271" s="694" t="str">
        <f>'Раздел 1'!E309</f>
        <v>02</v>
      </c>
      <c r="D271" s="694" t="str">
        <f>'Раздел 1'!F309</f>
        <v>02</v>
      </c>
      <c r="E271" s="694" t="str">
        <f>'Раздел 1'!G309</f>
        <v>1</v>
      </c>
      <c r="F271" s="694" t="str">
        <f>'Раздел 1'!H309</f>
        <v>02</v>
      </c>
      <c r="G271" s="694" t="str">
        <f>'Раздел 1'!I309</f>
        <v>00590</v>
      </c>
      <c r="H271" s="695" t="str">
        <f>'Раздел 1'!J309</f>
        <v>853</v>
      </c>
      <c r="I271" s="696" t="str">
        <f>'Раздел 1'!K309</f>
        <v>292.00.00</v>
      </c>
      <c r="J271" s="696" t="str">
        <f>'Раздел 1'!L309</f>
        <v>000</v>
      </c>
      <c r="K271" s="696" t="str">
        <f>'Раздел 1'!M309</f>
        <v>00.00.00</v>
      </c>
      <c r="L271" s="696" t="str">
        <f>'Раздел 1'!N309</f>
        <v>х</v>
      </c>
      <c r="M271" s="696" t="str">
        <f>'Раздел 1'!O309</f>
        <v>20.00.02</v>
      </c>
      <c r="N271" s="697">
        <f>'Раздел 1'!P309</f>
        <v>0</v>
      </c>
      <c r="O271" s="698"/>
      <c r="P271" s="699">
        <f t="shared" si="14"/>
        <v>0</v>
      </c>
      <c r="Q271" s="700">
        <f>'Раздел 1'!Q309</f>
        <v>0</v>
      </c>
      <c r="R271" s="701"/>
      <c r="S271" s="702">
        <f t="shared" si="15"/>
        <v>0</v>
      </c>
      <c r="T271" s="703">
        <f>'Раздел 1'!R309</f>
        <v>0</v>
      </c>
      <c r="U271" s="704"/>
      <c r="V271" s="705">
        <f t="shared" si="16"/>
        <v>0</v>
      </c>
      <c r="W271" s="154"/>
      <c r="X271" s="706"/>
      <c r="Y271" s="707"/>
    </row>
    <row r="272" spans="1:25" s="708" customFormat="1" ht="24.75" customHeight="1" x14ac:dyDescent="0.3">
      <c r="A272" s="693" t="str">
        <f>'Раздел 1'!C310</f>
        <v>925</v>
      </c>
      <c r="B272" s="694" t="str">
        <f>'Раздел 1'!D310</f>
        <v>07</v>
      </c>
      <c r="C272" s="694" t="str">
        <f>'Раздел 1'!E310</f>
        <v>02</v>
      </c>
      <c r="D272" s="694" t="str">
        <f>'Раздел 1'!F310</f>
        <v>02</v>
      </c>
      <c r="E272" s="694" t="str">
        <f>'Раздел 1'!G310</f>
        <v>1</v>
      </c>
      <c r="F272" s="694" t="str">
        <f>'Раздел 1'!H310</f>
        <v>02</v>
      </c>
      <c r="G272" s="694" t="str">
        <f>'Раздел 1'!I310</f>
        <v>00590</v>
      </c>
      <c r="H272" s="695" t="str">
        <f>'Раздел 1'!J310</f>
        <v>853</v>
      </c>
      <c r="I272" s="696" t="str">
        <f>'Раздел 1'!K310</f>
        <v>292.00.00</v>
      </c>
      <c r="J272" s="696" t="str">
        <f>'Раздел 1'!L310</f>
        <v>001</v>
      </c>
      <c r="K272" s="696" t="str">
        <f>'Раздел 1'!M310</f>
        <v>00.00.00</v>
      </c>
      <c r="L272" s="696" t="str">
        <f>'Раздел 1'!N310</f>
        <v>х</v>
      </c>
      <c r="M272" s="696" t="str">
        <f>'Раздел 1'!O310</f>
        <v>20.00.02</v>
      </c>
      <c r="N272" s="697">
        <f>'Раздел 1'!P310</f>
        <v>0</v>
      </c>
      <c r="O272" s="698"/>
      <c r="P272" s="699">
        <f t="shared" si="14"/>
        <v>0</v>
      </c>
      <c r="Q272" s="700">
        <f>'Раздел 1'!Q310</f>
        <v>0</v>
      </c>
      <c r="R272" s="701"/>
      <c r="S272" s="702">
        <f t="shared" si="15"/>
        <v>0</v>
      </c>
      <c r="T272" s="703">
        <f>'Раздел 1'!R310</f>
        <v>0</v>
      </c>
      <c r="U272" s="704"/>
      <c r="V272" s="705">
        <f t="shared" si="16"/>
        <v>0</v>
      </c>
      <c r="W272" s="154"/>
      <c r="X272" s="706"/>
      <c r="Y272" s="707"/>
    </row>
    <row r="273" spans="1:25" s="708" customFormat="1" ht="24.75" customHeight="1" x14ac:dyDescent="0.3">
      <c r="A273" s="693" t="str">
        <f>'Раздел 1'!C311</f>
        <v>925</v>
      </c>
      <c r="B273" s="694" t="str">
        <f>'Раздел 1'!D311</f>
        <v>07</v>
      </c>
      <c r="C273" s="694" t="str">
        <f>'Раздел 1'!E311</f>
        <v>02</v>
      </c>
      <c r="D273" s="694" t="str">
        <f>'Раздел 1'!F311</f>
        <v>02</v>
      </c>
      <c r="E273" s="694" t="str">
        <f>'Раздел 1'!G311</f>
        <v>1</v>
      </c>
      <c r="F273" s="694" t="str">
        <f>'Раздел 1'!H311</f>
        <v>02</v>
      </c>
      <c r="G273" s="694" t="str">
        <f>'Раздел 1'!I311</f>
        <v>00590</v>
      </c>
      <c r="H273" s="695" t="str">
        <f>'Раздел 1'!J311</f>
        <v>853</v>
      </c>
      <c r="I273" s="696" t="str">
        <f>'Раздел 1'!K311</f>
        <v>292.00.00</v>
      </c>
      <c r="J273" s="696" t="str">
        <f>'Раздел 1'!L311</f>
        <v>000</v>
      </c>
      <c r="K273" s="696" t="str">
        <f>'Раздел 1'!M311</f>
        <v>00.00.00</v>
      </c>
      <c r="L273" s="696" t="str">
        <f>'Раздел 1'!N311</f>
        <v>001.99.0001</v>
      </c>
      <c r="M273" s="696" t="str">
        <f>'Раздел 1'!O311</f>
        <v>50.01.00</v>
      </c>
      <c r="N273" s="697">
        <f>'Раздел 1'!P311</f>
        <v>0</v>
      </c>
      <c r="O273" s="698"/>
      <c r="P273" s="699">
        <f t="shared" si="14"/>
        <v>0</v>
      </c>
      <c r="Q273" s="700">
        <f>'Раздел 1'!Q311</f>
        <v>0</v>
      </c>
      <c r="R273" s="701"/>
      <c r="S273" s="702">
        <f t="shared" si="15"/>
        <v>0</v>
      </c>
      <c r="T273" s="703">
        <f>'Раздел 1'!R311</f>
        <v>0</v>
      </c>
      <c r="U273" s="704"/>
      <c r="V273" s="705">
        <f t="shared" si="16"/>
        <v>0</v>
      </c>
      <c r="W273" s="154"/>
      <c r="X273" s="706"/>
      <c r="Y273" s="707"/>
    </row>
    <row r="274" spans="1:25" s="708" customFormat="1" ht="24.75" customHeight="1" x14ac:dyDescent="0.3">
      <c r="A274" s="693" t="str">
        <f>'Раздел 1'!C312</f>
        <v>925</v>
      </c>
      <c r="B274" s="694" t="str">
        <f>'Раздел 1'!D312</f>
        <v>07</v>
      </c>
      <c r="C274" s="694" t="str">
        <f>'Раздел 1'!E312</f>
        <v>02</v>
      </c>
      <c r="D274" s="694" t="str">
        <f>'Раздел 1'!F312</f>
        <v>02</v>
      </c>
      <c r="E274" s="694" t="str">
        <f>'Раздел 1'!G312</f>
        <v>1</v>
      </c>
      <c r="F274" s="694" t="str">
        <f>'Раздел 1'!H312</f>
        <v>02</v>
      </c>
      <c r="G274" s="694" t="str">
        <f>'Раздел 1'!I312</f>
        <v>00590</v>
      </c>
      <c r="H274" s="695" t="str">
        <f>'Раздел 1'!J312</f>
        <v>853</v>
      </c>
      <c r="I274" s="696" t="str">
        <f>'Раздел 1'!K312</f>
        <v>292.00.00</v>
      </c>
      <c r="J274" s="696" t="str">
        <f>'Раздел 1'!L312</f>
        <v>001</v>
      </c>
      <c r="K274" s="696" t="str">
        <f>'Раздел 1'!M312</f>
        <v>00.00.00</v>
      </c>
      <c r="L274" s="696" t="str">
        <f>'Раздел 1'!N312</f>
        <v>х</v>
      </c>
      <c r="M274" s="696" t="str">
        <f>'Раздел 1'!O312</f>
        <v>50.01.00</v>
      </c>
      <c r="N274" s="697">
        <f>'Раздел 1'!P312</f>
        <v>0</v>
      </c>
      <c r="O274" s="698"/>
      <c r="P274" s="699">
        <f t="shared" si="14"/>
        <v>0</v>
      </c>
      <c r="Q274" s="700">
        <f>'Раздел 1'!Q312</f>
        <v>0</v>
      </c>
      <c r="R274" s="701"/>
      <c r="S274" s="702">
        <f t="shared" si="15"/>
        <v>0</v>
      </c>
      <c r="T274" s="703">
        <f>'Раздел 1'!R312</f>
        <v>0</v>
      </c>
      <c r="U274" s="704"/>
      <c r="V274" s="705">
        <f t="shared" si="16"/>
        <v>0</v>
      </c>
      <c r="W274" s="154"/>
      <c r="X274" s="706"/>
      <c r="Y274" s="707"/>
    </row>
    <row r="275" spans="1:25" s="708" customFormat="1" ht="24.75" customHeight="1" x14ac:dyDescent="0.3">
      <c r="A275" s="693" t="str">
        <f>'Раздел 1'!C313</f>
        <v>925</v>
      </c>
      <c r="B275" s="694" t="str">
        <f>'Раздел 1'!D313</f>
        <v>07</v>
      </c>
      <c r="C275" s="694" t="str">
        <f>'Раздел 1'!E313</f>
        <v>02</v>
      </c>
      <c r="D275" s="694" t="str">
        <f>'Раздел 1'!F313</f>
        <v>02</v>
      </c>
      <c r="E275" s="694" t="str">
        <f>'Раздел 1'!G313</f>
        <v>1</v>
      </c>
      <c r="F275" s="694" t="str">
        <f>'Раздел 1'!H313</f>
        <v>02</v>
      </c>
      <c r="G275" s="694" t="str">
        <f>'Раздел 1'!I313</f>
        <v>00590</v>
      </c>
      <c r="H275" s="695" t="str">
        <f>'Раздел 1'!J313</f>
        <v>853</v>
      </c>
      <c r="I275" s="696" t="str">
        <f>'Раздел 1'!K313</f>
        <v>295.00.00</v>
      </c>
      <c r="J275" s="696" t="str">
        <f>'Раздел 1'!L313</f>
        <v>000</v>
      </c>
      <c r="K275" s="696" t="str">
        <f>'Раздел 1'!M313</f>
        <v>00.00.00</v>
      </c>
      <c r="L275" s="696" t="str">
        <f>'Раздел 1'!N313</f>
        <v>х</v>
      </c>
      <c r="M275" s="696" t="str">
        <f>'Раздел 1'!O313</f>
        <v>20.00.02</v>
      </c>
      <c r="N275" s="697">
        <f>'Раздел 1'!P313</f>
        <v>0</v>
      </c>
      <c r="O275" s="698"/>
      <c r="P275" s="699">
        <f t="shared" si="14"/>
        <v>0</v>
      </c>
      <c r="Q275" s="700">
        <f>'Раздел 1'!Q313</f>
        <v>0</v>
      </c>
      <c r="R275" s="701"/>
      <c r="S275" s="702">
        <f t="shared" si="15"/>
        <v>0</v>
      </c>
      <c r="T275" s="703">
        <f>'Раздел 1'!R313</f>
        <v>0</v>
      </c>
      <c r="U275" s="704"/>
      <c r="V275" s="705">
        <f t="shared" si="16"/>
        <v>0</v>
      </c>
      <c r="W275" s="154"/>
      <c r="X275" s="706"/>
      <c r="Y275" s="707"/>
    </row>
    <row r="276" spans="1:25" s="708" customFormat="1" ht="24.75" customHeight="1" x14ac:dyDescent="0.3">
      <c r="A276" s="693" t="str">
        <f>'Раздел 1'!C314</f>
        <v>925</v>
      </c>
      <c r="B276" s="694" t="str">
        <f>'Раздел 1'!D314</f>
        <v>07</v>
      </c>
      <c r="C276" s="694" t="str">
        <f>'Раздел 1'!E314</f>
        <v>02</v>
      </c>
      <c r="D276" s="694" t="str">
        <f>'Раздел 1'!F314</f>
        <v>02</v>
      </c>
      <c r="E276" s="694" t="str">
        <f>'Раздел 1'!G314</f>
        <v>1</v>
      </c>
      <c r="F276" s="694" t="str">
        <f>'Раздел 1'!H314</f>
        <v>02</v>
      </c>
      <c r="G276" s="694" t="str">
        <f>'Раздел 1'!I314</f>
        <v>00590</v>
      </c>
      <c r="H276" s="695" t="str">
        <f>'Раздел 1'!J314</f>
        <v>853</v>
      </c>
      <c r="I276" s="696" t="str">
        <f>'Раздел 1'!K314</f>
        <v>295.00.00</v>
      </c>
      <c r="J276" s="696" t="str">
        <f>'Раздел 1'!L314</f>
        <v>001</v>
      </c>
      <c r="K276" s="696" t="str">
        <f>'Раздел 1'!M314</f>
        <v>00.00.00</v>
      </c>
      <c r="L276" s="696" t="str">
        <f>'Раздел 1'!N314</f>
        <v>х</v>
      </c>
      <c r="M276" s="696" t="str">
        <f>'Раздел 1'!O314</f>
        <v>20.00.02</v>
      </c>
      <c r="N276" s="697">
        <f>'Раздел 1'!P314</f>
        <v>0</v>
      </c>
      <c r="O276" s="698"/>
      <c r="P276" s="699">
        <f t="shared" si="14"/>
        <v>0</v>
      </c>
      <c r="Q276" s="700">
        <f>'Раздел 1'!Q314</f>
        <v>0</v>
      </c>
      <c r="R276" s="701"/>
      <c r="S276" s="702">
        <f t="shared" si="15"/>
        <v>0</v>
      </c>
      <c r="T276" s="703">
        <f>'Раздел 1'!R314</f>
        <v>0</v>
      </c>
      <c r="U276" s="704"/>
      <c r="V276" s="705">
        <f t="shared" si="16"/>
        <v>0</v>
      </c>
      <c r="W276" s="154"/>
      <c r="X276" s="706"/>
      <c r="Y276" s="707"/>
    </row>
    <row r="277" spans="1:25" s="708" customFormat="1" ht="24.75" customHeight="1" x14ac:dyDescent="0.3">
      <c r="A277" s="693" t="str">
        <f>'Раздел 1'!C315</f>
        <v>925</v>
      </c>
      <c r="B277" s="694" t="str">
        <f>'Раздел 1'!D315</f>
        <v>07</v>
      </c>
      <c r="C277" s="694" t="str">
        <f>'Раздел 1'!E315</f>
        <v>02</v>
      </c>
      <c r="D277" s="694" t="str">
        <f>'Раздел 1'!F315</f>
        <v>02</v>
      </c>
      <c r="E277" s="694" t="str">
        <f>'Раздел 1'!G315</f>
        <v>1</v>
      </c>
      <c r="F277" s="694" t="str">
        <f>'Раздел 1'!H315</f>
        <v>02</v>
      </c>
      <c r="G277" s="694" t="str">
        <f>'Раздел 1'!I315</f>
        <v>00590</v>
      </c>
      <c r="H277" s="695" t="str">
        <f>'Раздел 1'!J315</f>
        <v>853</v>
      </c>
      <c r="I277" s="696" t="str">
        <f>'Раздел 1'!K315</f>
        <v>295.00.00</v>
      </c>
      <c r="J277" s="696" t="str">
        <f>'Раздел 1'!L315</f>
        <v>000</v>
      </c>
      <c r="K277" s="696" t="str">
        <f>'Раздел 1'!M315</f>
        <v>00.00.00</v>
      </c>
      <c r="L277" s="696" t="str">
        <f>'Раздел 1'!N315</f>
        <v>001.99.0001</v>
      </c>
      <c r="M277" s="696" t="str">
        <f>'Раздел 1'!O315</f>
        <v>50.01.00</v>
      </c>
      <c r="N277" s="697">
        <f>'Раздел 1'!P315</f>
        <v>0</v>
      </c>
      <c r="O277" s="698"/>
      <c r="P277" s="699">
        <f t="shared" si="14"/>
        <v>0</v>
      </c>
      <c r="Q277" s="700">
        <f>'Раздел 1'!Q315</f>
        <v>0</v>
      </c>
      <c r="R277" s="701"/>
      <c r="S277" s="702">
        <f t="shared" si="15"/>
        <v>0</v>
      </c>
      <c r="T277" s="703">
        <f>'Раздел 1'!R315</f>
        <v>0</v>
      </c>
      <c r="U277" s="704"/>
      <c r="V277" s="705">
        <f t="shared" si="16"/>
        <v>0</v>
      </c>
      <c r="W277" s="154"/>
      <c r="X277" s="706"/>
      <c r="Y277" s="707"/>
    </row>
    <row r="278" spans="1:25" s="708" customFormat="1" ht="24.75" customHeight="1" x14ac:dyDescent="0.3">
      <c r="A278" s="693" t="str">
        <f>'Раздел 1'!C316</f>
        <v>925</v>
      </c>
      <c r="B278" s="694" t="str">
        <f>'Раздел 1'!D316</f>
        <v>07</v>
      </c>
      <c r="C278" s="694" t="str">
        <f>'Раздел 1'!E316</f>
        <v>02</v>
      </c>
      <c r="D278" s="694" t="str">
        <f>'Раздел 1'!F316</f>
        <v>02</v>
      </c>
      <c r="E278" s="694" t="str">
        <f>'Раздел 1'!G316</f>
        <v>1</v>
      </c>
      <c r="F278" s="694" t="str">
        <f>'Раздел 1'!H316</f>
        <v>02</v>
      </c>
      <c r="G278" s="694" t="str">
        <f>'Раздел 1'!I316</f>
        <v>00590</v>
      </c>
      <c r="H278" s="695" t="str">
        <f>'Раздел 1'!J316</f>
        <v>853</v>
      </c>
      <c r="I278" s="696" t="str">
        <f>'Раздел 1'!K316</f>
        <v>295.00.00</v>
      </c>
      <c r="J278" s="696" t="str">
        <f>'Раздел 1'!L316</f>
        <v>001</v>
      </c>
      <c r="K278" s="696" t="str">
        <f>'Раздел 1'!M316</f>
        <v>00.00.00</v>
      </c>
      <c r="L278" s="696" t="str">
        <f>'Раздел 1'!N316</f>
        <v>х</v>
      </c>
      <c r="M278" s="696" t="str">
        <f>'Раздел 1'!O316</f>
        <v>50.01.00</v>
      </c>
      <c r="N278" s="697">
        <f>'Раздел 1'!P316</f>
        <v>0</v>
      </c>
      <c r="O278" s="698"/>
      <c r="P278" s="699">
        <f t="shared" si="14"/>
        <v>0</v>
      </c>
      <c r="Q278" s="700">
        <f>'Раздел 1'!Q316</f>
        <v>0</v>
      </c>
      <c r="R278" s="701"/>
      <c r="S278" s="702">
        <f t="shared" si="15"/>
        <v>0</v>
      </c>
      <c r="T278" s="703">
        <f>'Раздел 1'!R316</f>
        <v>0</v>
      </c>
      <c r="U278" s="704"/>
      <c r="V278" s="705">
        <f t="shared" si="16"/>
        <v>0</v>
      </c>
      <c r="W278" s="154"/>
      <c r="X278" s="706"/>
      <c r="Y278" s="707"/>
    </row>
    <row r="279" spans="1:25" s="708" customFormat="1" ht="24.75" customHeight="1" x14ac:dyDescent="0.3">
      <c r="A279" s="693" t="str">
        <f>'Раздел 1'!C317</f>
        <v>925</v>
      </c>
      <c r="B279" s="694" t="str">
        <f>'Раздел 1'!D317</f>
        <v>07</v>
      </c>
      <c r="C279" s="694" t="str">
        <f>'Раздел 1'!E317</f>
        <v>02</v>
      </c>
      <c r="D279" s="694" t="str">
        <f>'Раздел 1'!F317</f>
        <v>02</v>
      </c>
      <c r="E279" s="694" t="str">
        <f>'Раздел 1'!G317</f>
        <v>1</v>
      </c>
      <c r="F279" s="694" t="str">
        <f>'Раздел 1'!H317</f>
        <v>02</v>
      </c>
      <c r="G279" s="694" t="str">
        <f>'Раздел 1'!I317</f>
        <v>00590</v>
      </c>
      <c r="H279" s="695" t="str">
        <f>'Раздел 1'!J317</f>
        <v>853</v>
      </c>
      <c r="I279" s="696" t="str">
        <f>'Раздел 1'!K317</f>
        <v>296.00.00</v>
      </c>
      <c r="J279" s="696" t="str">
        <f>'Раздел 1'!L317</f>
        <v>000</v>
      </c>
      <c r="K279" s="696" t="str">
        <f>'Раздел 1'!M317</f>
        <v>00.00.00</v>
      </c>
      <c r="L279" s="696" t="str">
        <f>'Раздел 1'!N317</f>
        <v>х</v>
      </c>
      <c r="M279" s="696" t="str">
        <f>'Раздел 1'!O317</f>
        <v>20.00.02</v>
      </c>
      <c r="N279" s="697">
        <f>'Раздел 1'!P317</f>
        <v>0</v>
      </c>
      <c r="O279" s="698"/>
      <c r="P279" s="699">
        <f t="shared" si="14"/>
        <v>0</v>
      </c>
      <c r="Q279" s="700">
        <f>'Раздел 1'!Q317</f>
        <v>0</v>
      </c>
      <c r="R279" s="701"/>
      <c r="S279" s="702">
        <f t="shared" si="15"/>
        <v>0</v>
      </c>
      <c r="T279" s="703">
        <f>'Раздел 1'!R317</f>
        <v>0</v>
      </c>
      <c r="U279" s="704"/>
      <c r="V279" s="705">
        <f t="shared" si="16"/>
        <v>0</v>
      </c>
      <c r="W279" s="154"/>
      <c r="X279" s="706"/>
      <c r="Y279" s="707"/>
    </row>
    <row r="280" spans="1:25" s="708" customFormat="1" ht="24.75" customHeight="1" x14ac:dyDescent="0.3">
      <c r="A280" s="693" t="str">
        <f>'Раздел 1'!C318</f>
        <v>925</v>
      </c>
      <c r="B280" s="694" t="str">
        <f>'Раздел 1'!D318</f>
        <v>07</v>
      </c>
      <c r="C280" s="694" t="str">
        <f>'Раздел 1'!E318</f>
        <v>02</v>
      </c>
      <c r="D280" s="694" t="str">
        <f>'Раздел 1'!F318</f>
        <v>02</v>
      </c>
      <c r="E280" s="694" t="str">
        <f>'Раздел 1'!G318</f>
        <v>1</v>
      </c>
      <c r="F280" s="694" t="str">
        <f>'Раздел 1'!H318</f>
        <v>02</v>
      </c>
      <c r="G280" s="694" t="str">
        <f>'Раздел 1'!I318</f>
        <v>00590</v>
      </c>
      <c r="H280" s="695" t="str">
        <f>'Раздел 1'!J318</f>
        <v>853</v>
      </c>
      <c r="I280" s="696" t="str">
        <f>'Раздел 1'!K318</f>
        <v>296.00.00</v>
      </c>
      <c r="J280" s="696" t="str">
        <f>'Раздел 1'!L318</f>
        <v>001</v>
      </c>
      <c r="K280" s="696" t="str">
        <f>'Раздел 1'!M318</f>
        <v>00.00.00</v>
      </c>
      <c r="L280" s="696" t="str">
        <f>'Раздел 1'!N318</f>
        <v>х</v>
      </c>
      <c r="M280" s="696" t="str">
        <f>'Раздел 1'!O318</f>
        <v>20.00.02</v>
      </c>
      <c r="N280" s="697">
        <f>'Раздел 1'!P318</f>
        <v>0</v>
      </c>
      <c r="O280" s="698"/>
      <c r="P280" s="699">
        <f t="shared" si="14"/>
        <v>0</v>
      </c>
      <c r="Q280" s="700">
        <f>'Раздел 1'!Q318</f>
        <v>0</v>
      </c>
      <c r="R280" s="701"/>
      <c r="S280" s="702">
        <f t="shared" si="15"/>
        <v>0</v>
      </c>
      <c r="T280" s="703">
        <f>'Раздел 1'!R318</f>
        <v>0</v>
      </c>
      <c r="U280" s="704"/>
      <c r="V280" s="705">
        <f t="shared" si="16"/>
        <v>0</v>
      </c>
      <c r="W280" s="154"/>
      <c r="X280" s="706"/>
      <c r="Y280" s="707"/>
    </row>
    <row r="281" spans="1:25" s="708" customFormat="1" ht="24.75" customHeight="1" x14ac:dyDescent="0.3">
      <c r="A281" s="693" t="str">
        <f>'Раздел 1'!C319</f>
        <v>925</v>
      </c>
      <c r="B281" s="694" t="str">
        <f>'Раздел 1'!D319</f>
        <v>07</v>
      </c>
      <c r="C281" s="694" t="str">
        <f>'Раздел 1'!E319</f>
        <v>02</v>
      </c>
      <c r="D281" s="694" t="str">
        <f>'Раздел 1'!F319</f>
        <v>02</v>
      </c>
      <c r="E281" s="694" t="str">
        <f>'Раздел 1'!G319</f>
        <v>1</v>
      </c>
      <c r="F281" s="694" t="str">
        <f>'Раздел 1'!H319</f>
        <v>02</v>
      </c>
      <c r="G281" s="694" t="str">
        <f>'Раздел 1'!I319</f>
        <v>00590</v>
      </c>
      <c r="H281" s="695" t="str">
        <f>'Раздел 1'!J319</f>
        <v>853</v>
      </c>
      <c r="I281" s="696" t="str">
        <f>'Раздел 1'!K319</f>
        <v>296.00.00</v>
      </c>
      <c r="J281" s="696" t="str">
        <f>'Раздел 1'!L319</f>
        <v>000</v>
      </c>
      <c r="K281" s="696" t="str">
        <f>'Раздел 1'!M319</f>
        <v>71.02.00</v>
      </c>
      <c r="L281" s="696" t="str">
        <f>'Раздел 1'!N319</f>
        <v>001.01.0001</v>
      </c>
      <c r="M281" s="696" t="str">
        <f>'Раздел 1'!O319</f>
        <v>50.01.00</v>
      </c>
      <c r="N281" s="697">
        <f>'Раздел 1'!P319</f>
        <v>0</v>
      </c>
      <c r="O281" s="698"/>
      <c r="P281" s="699">
        <f t="shared" si="14"/>
        <v>0</v>
      </c>
      <c r="Q281" s="700">
        <f>'Раздел 1'!Q319</f>
        <v>0</v>
      </c>
      <c r="R281" s="701"/>
      <c r="S281" s="702">
        <f t="shared" si="15"/>
        <v>0</v>
      </c>
      <c r="T281" s="703">
        <f>'Раздел 1'!R319</f>
        <v>0</v>
      </c>
      <c r="U281" s="704"/>
      <c r="V281" s="705">
        <f t="shared" si="16"/>
        <v>0</v>
      </c>
      <c r="W281" s="154"/>
      <c r="X281" s="706"/>
      <c r="Y281" s="707"/>
    </row>
    <row r="282" spans="1:25" s="708" customFormat="1" ht="24.75" customHeight="1" x14ac:dyDescent="0.3">
      <c r="A282" s="693" t="str">
        <f>'Раздел 1'!C320</f>
        <v>925</v>
      </c>
      <c r="B282" s="694" t="str">
        <f>'Раздел 1'!D320</f>
        <v>07</v>
      </c>
      <c r="C282" s="694" t="str">
        <f>'Раздел 1'!E320</f>
        <v>02</v>
      </c>
      <c r="D282" s="694" t="str">
        <f>'Раздел 1'!F320</f>
        <v>02</v>
      </c>
      <c r="E282" s="694" t="str">
        <f>'Раздел 1'!G320</f>
        <v>1</v>
      </c>
      <c r="F282" s="694" t="str">
        <f>'Раздел 1'!H320</f>
        <v>02</v>
      </c>
      <c r="G282" s="694" t="str">
        <f>'Раздел 1'!I320</f>
        <v>00590</v>
      </c>
      <c r="H282" s="695" t="str">
        <f>'Раздел 1'!J320</f>
        <v>853</v>
      </c>
      <c r="I282" s="696" t="str">
        <f>'Раздел 1'!K320</f>
        <v>296.00.00</v>
      </c>
      <c r="J282" s="696" t="str">
        <f>'Раздел 1'!L320</f>
        <v>001</v>
      </c>
      <c r="K282" s="696" t="str">
        <f>'Раздел 1'!M320</f>
        <v>00.00.00</v>
      </c>
      <c r="L282" s="696" t="str">
        <f>'Раздел 1'!N320</f>
        <v>х</v>
      </c>
      <c r="M282" s="696" t="str">
        <f>'Раздел 1'!O320</f>
        <v>50.01.00</v>
      </c>
      <c r="N282" s="697">
        <f>'Раздел 1'!P320</f>
        <v>0</v>
      </c>
      <c r="O282" s="698"/>
      <c r="P282" s="699">
        <f t="shared" si="14"/>
        <v>0</v>
      </c>
      <c r="Q282" s="700">
        <f>'Раздел 1'!Q320</f>
        <v>0</v>
      </c>
      <c r="R282" s="701"/>
      <c r="S282" s="702">
        <f t="shared" si="15"/>
        <v>0</v>
      </c>
      <c r="T282" s="703">
        <f>'Раздел 1'!R320</f>
        <v>0</v>
      </c>
      <c r="U282" s="704"/>
      <c r="V282" s="705">
        <f t="shared" si="16"/>
        <v>0</v>
      </c>
      <c r="W282" s="154"/>
      <c r="X282" s="706"/>
      <c r="Y282" s="707"/>
    </row>
    <row r="283" spans="1:25" s="708" customFormat="1" ht="24.75" customHeight="1" x14ac:dyDescent="0.3">
      <c r="A283" s="693" t="str">
        <f>'Раздел 1'!C321</f>
        <v>925</v>
      </c>
      <c r="B283" s="694" t="str">
        <f>'Раздел 1'!D321</f>
        <v>07</v>
      </c>
      <c r="C283" s="694" t="str">
        <f>'Раздел 1'!E321</f>
        <v>02</v>
      </c>
      <c r="D283" s="694" t="str">
        <f>'Раздел 1'!F321</f>
        <v>02</v>
      </c>
      <c r="E283" s="694" t="str">
        <f>'Раздел 1'!G321</f>
        <v>1</v>
      </c>
      <c r="F283" s="694" t="str">
        <f>'Раздел 1'!H321</f>
        <v>02</v>
      </c>
      <c r="G283" s="694" t="str">
        <f>'Раздел 1'!I321</f>
        <v>60860</v>
      </c>
      <c r="H283" s="695" t="str">
        <f>'Раздел 1'!J321</f>
        <v>853</v>
      </c>
      <c r="I283" s="696" t="str">
        <f>'Раздел 1'!K321</f>
        <v>296.00.00</v>
      </c>
      <c r="J283" s="696" t="str">
        <f>'Раздел 1'!L321</f>
        <v>000</v>
      </c>
      <c r="K283" s="696" t="str">
        <f>'Раздел 1'!M321</f>
        <v>00.00.00</v>
      </c>
      <c r="L283" s="696" t="str">
        <f>'Раздел 1'!N321</f>
        <v>001.07.0002</v>
      </c>
      <c r="M283" s="696" t="str">
        <f>'Раздел 1'!O321</f>
        <v>50.03.00</v>
      </c>
      <c r="N283" s="697">
        <f>'Раздел 1'!P321</f>
        <v>0</v>
      </c>
      <c r="O283" s="698"/>
      <c r="P283" s="699">
        <f t="shared" si="14"/>
        <v>0</v>
      </c>
      <c r="Q283" s="700">
        <f>'Раздел 1'!Q321</f>
        <v>0</v>
      </c>
      <c r="R283" s="701"/>
      <c r="S283" s="702">
        <f t="shared" si="15"/>
        <v>0</v>
      </c>
      <c r="T283" s="703">
        <f>'Раздел 1'!R321</f>
        <v>0</v>
      </c>
      <c r="U283" s="704"/>
      <c r="V283" s="705">
        <f t="shared" si="16"/>
        <v>0</v>
      </c>
      <c r="W283" s="154"/>
      <c r="X283" s="706"/>
      <c r="Y283" s="707"/>
    </row>
    <row r="284" spans="1:25" s="708" customFormat="1" ht="24.75" customHeight="1" x14ac:dyDescent="0.3">
      <c r="A284" s="693" t="str">
        <f>'Раздел 1'!C322</f>
        <v>925</v>
      </c>
      <c r="B284" s="694" t="str">
        <f>'Раздел 1'!D322</f>
        <v>07</v>
      </c>
      <c r="C284" s="694" t="str">
        <f>'Раздел 1'!E322</f>
        <v>02</v>
      </c>
      <c r="D284" s="694" t="str">
        <f>'Раздел 1'!F322</f>
        <v>02</v>
      </c>
      <c r="E284" s="694" t="str">
        <f>'Раздел 1'!G322</f>
        <v>1</v>
      </c>
      <c r="F284" s="694" t="str">
        <f>'Раздел 1'!H322</f>
        <v>02</v>
      </c>
      <c r="G284" s="694" t="str">
        <f>'Раздел 1'!I322</f>
        <v>60860</v>
      </c>
      <c r="H284" s="695" t="str">
        <f>'Раздел 1'!J322</f>
        <v>853</v>
      </c>
      <c r="I284" s="696" t="str">
        <f>'Раздел 1'!K322</f>
        <v>296.00.00</v>
      </c>
      <c r="J284" s="696" t="str">
        <f>'Раздел 1'!L322</f>
        <v>001</v>
      </c>
      <c r="K284" s="696" t="str">
        <f>'Раздел 1'!M322</f>
        <v>00.00.00</v>
      </c>
      <c r="L284" s="696" t="str">
        <f>'Раздел 1'!N322</f>
        <v>х</v>
      </c>
      <c r="M284" s="696" t="str">
        <f>'Раздел 1'!O322</f>
        <v>50.03.00</v>
      </c>
      <c r="N284" s="697">
        <f>'Раздел 1'!P322</f>
        <v>0</v>
      </c>
      <c r="O284" s="698"/>
      <c r="P284" s="699">
        <f t="shared" si="14"/>
        <v>0</v>
      </c>
      <c r="Q284" s="700">
        <f>'Раздел 1'!Q322</f>
        <v>0</v>
      </c>
      <c r="R284" s="701"/>
      <c r="S284" s="702">
        <f t="shared" si="15"/>
        <v>0</v>
      </c>
      <c r="T284" s="703">
        <f>'Раздел 1'!R322</f>
        <v>0</v>
      </c>
      <c r="U284" s="704"/>
      <c r="V284" s="705">
        <f t="shared" si="16"/>
        <v>0</v>
      </c>
      <c r="W284" s="154"/>
      <c r="X284" s="706"/>
      <c r="Y284" s="707"/>
    </row>
    <row r="285" spans="1:25" s="708" customFormat="1" ht="24.75" customHeight="1" x14ac:dyDescent="0.3">
      <c r="A285" s="693" t="str">
        <f>'Раздел 1'!C323</f>
        <v>х</v>
      </c>
      <c r="B285" s="694">
        <f>'Раздел 1'!D323</f>
        <v>0</v>
      </c>
      <c r="C285" s="694">
        <f>'Раздел 1'!E323</f>
        <v>0</v>
      </c>
      <c r="D285" s="694">
        <f>'Раздел 1'!F323</f>
        <v>0</v>
      </c>
      <c r="E285" s="694">
        <f>'Раздел 1'!G323</f>
        <v>0</v>
      </c>
      <c r="F285" s="694">
        <f>'Раздел 1'!H323</f>
        <v>0</v>
      </c>
      <c r="G285" s="694">
        <f>'Раздел 1'!I323</f>
        <v>0</v>
      </c>
      <c r="H285" s="695">
        <f>'Раздел 1'!J323</f>
        <v>0</v>
      </c>
      <c r="I285" s="696" t="str">
        <f>'Раздел 1'!K323</f>
        <v>х</v>
      </c>
      <c r="J285" s="696">
        <f>'Раздел 1'!L323</f>
        <v>0</v>
      </c>
      <c r="K285" s="696">
        <f>'Раздел 1'!M323</f>
        <v>0</v>
      </c>
      <c r="L285" s="696">
        <f>'Раздел 1'!N323</f>
        <v>0</v>
      </c>
      <c r="M285" s="696">
        <f>'Раздел 1'!O323</f>
        <v>0</v>
      </c>
      <c r="N285" s="697">
        <f>'Раздел 1'!P323</f>
        <v>0</v>
      </c>
      <c r="O285" s="698"/>
      <c r="P285" s="699">
        <f t="shared" si="14"/>
        <v>0</v>
      </c>
      <c r="Q285" s="700">
        <f>'Раздел 1'!Q323</f>
        <v>0</v>
      </c>
      <c r="R285" s="701"/>
      <c r="S285" s="702">
        <f t="shared" si="15"/>
        <v>0</v>
      </c>
      <c r="T285" s="703">
        <f>'Раздел 1'!R323</f>
        <v>0</v>
      </c>
      <c r="U285" s="704"/>
      <c r="V285" s="705">
        <f t="shared" si="16"/>
        <v>0</v>
      </c>
      <c r="W285" s="154"/>
      <c r="X285" s="706"/>
      <c r="Y285" s="707"/>
    </row>
    <row r="286" spans="1:25" s="708" customFormat="1" ht="24.75" customHeight="1" x14ac:dyDescent="0.3">
      <c r="A286" s="693" t="str">
        <f>'Раздел 1'!C324</f>
        <v>х</v>
      </c>
      <c r="B286" s="694">
        <f>'Раздел 1'!D324</f>
        <v>0</v>
      </c>
      <c r="C286" s="694">
        <f>'Раздел 1'!E324</f>
        <v>0</v>
      </c>
      <c r="D286" s="694">
        <f>'Раздел 1'!F324</f>
        <v>0</v>
      </c>
      <c r="E286" s="694">
        <f>'Раздел 1'!G324</f>
        <v>0</v>
      </c>
      <c r="F286" s="694">
        <f>'Раздел 1'!H324</f>
        <v>0</v>
      </c>
      <c r="G286" s="694">
        <f>'Раздел 1'!I324</f>
        <v>0</v>
      </c>
      <c r="H286" s="695">
        <f>'Раздел 1'!J324</f>
        <v>0</v>
      </c>
      <c r="I286" s="696" t="str">
        <f>'Раздел 1'!K324</f>
        <v>х</v>
      </c>
      <c r="J286" s="696">
        <f>'Раздел 1'!L324</f>
        <v>0</v>
      </c>
      <c r="K286" s="696">
        <f>'Раздел 1'!M324</f>
        <v>0</v>
      </c>
      <c r="L286" s="696">
        <f>'Раздел 1'!N324</f>
        <v>0</v>
      </c>
      <c r="M286" s="696">
        <f>'Раздел 1'!O324</f>
        <v>0</v>
      </c>
      <c r="N286" s="697">
        <f>'Раздел 1'!P324</f>
        <v>0</v>
      </c>
      <c r="O286" s="698"/>
      <c r="P286" s="699">
        <f t="shared" si="14"/>
        <v>0</v>
      </c>
      <c r="Q286" s="700">
        <f>'Раздел 1'!Q324</f>
        <v>0</v>
      </c>
      <c r="R286" s="701"/>
      <c r="S286" s="702">
        <f t="shared" si="15"/>
        <v>0</v>
      </c>
      <c r="T286" s="703">
        <f>'Раздел 1'!R324</f>
        <v>0</v>
      </c>
      <c r="U286" s="704"/>
      <c r="V286" s="705">
        <f t="shared" si="16"/>
        <v>0</v>
      </c>
      <c r="W286" s="154"/>
      <c r="X286" s="706"/>
      <c r="Y286" s="707"/>
    </row>
    <row r="287" spans="1:25" s="708" customFormat="1" ht="24.75" customHeight="1" x14ac:dyDescent="0.3">
      <c r="A287" s="693" t="str">
        <f>'Раздел 1'!C325</f>
        <v>925</v>
      </c>
      <c r="B287" s="694" t="str">
        <f>'Раздел 1'!D325</f>
        <v>07</v>
      </c>
      <c r="C287" s="694" t="str">
        <f>'Раздел 1'!E325</f>
        <v>02</v>
      </c>
      <c r="D287" s="694" t="str">
        <f>'Раздел 1'!F325</f>
        <v>02</v>
      </c>
      <c r="E287" s="694" t="str">
        <f>'Раздел 1'!G325</f>
        <v>1</v>
      </c>
      <c r="F287" s="694" t="str">
        <f>'Раздел 1'!H325</f>
        <v>02</v>
      </c>
      <c r="G287" s="694" t="str">
        <f>'Раздел 1'!I325</f>
        <v>00590</v>
      </c>
      <c r="H287" s="695" t="str">
        <f>'Раздел 1'!J325</f>
        <v>831</v>
      </c>
      <c r="I287" s="696" t="str">
        <f>'Раздел 1'!K325</f>
        <v>293.00.00</v>
      </c>
      <c r="J287" s="696" t="str">
        <f>'Раздел 1'!L325</f>
        <v>000</v>
      </c>
      <c r="K287" s="696" t="str">
        <f>'Раздел 1'!M325</f>
        <v>00.00.00</v>
      </c>
      <c r="L287" s="696" t="str">
        <f>'Раздел 1'!N325</f>
        <v>х</v>
      </c>
      <c r="M287" s="696" t="str">
        <f>'Раздел 1'!O325</f>
        <v>20.00.02</v>
      </c>
      <c r="N287" s="697">
        <f>'Раздел 1'!P325</f>
        <v>0</v>
      </c>
      <c r="O287" s="698"/>
      <c r="P287" s="699">
        <f t="shared" si="14"/>
        <v>0</v>
      </c>
      <c r="Q287" s="700">
        <f>'Раздел 1'!Q325</f>
        <v>0</v>
      </c>
      <c r="R287" s="701"/>
      <c r="S287" s="702">
        <f t="shared" si="15"/>
        <v>0</v>
      </c>
      <c r="T287" s="703">
        <f>'Раздел 1'!R325</f>
        <v>0</v>
      </c>
      <c r="U287" s="704"/>
      <c r="V287" s="705">
        <f t="shared" si="16"/>
        <v>0</v>
      </c>
      <c r="W287" s="154"/>
      <c r="X287" s="706"/>
      <c r="Y287" s="707"/>
    </row>
    <row r="288" spans="1:25" s="708" customFormat="1" ht="24.75" customHeight="1" x14ac:dyDescent="0.3">
      <c r="A288" s="693" t="str">
        <f>'Раздел 1'!C326</f>
        <v>925</v>
      </c>
      <c r="B288" s="694" t="str">
        <f>'Раздел 1'!D326</f>
        <v>07</v>
      </c>
      <c r="C288" s="694" t="str">
        <f>'Раздел 1'!E326</f>
        <v>02</v>
      </c>
      <c r="D288" s="694" t="str">
        <f>'Раздел 1'!F326</f>
        <v>02</v>
      </c>
      <c r="E288" s="694" t="str">
        <f>'Раздел 1'!G326</f>
        <v>1</v>
      </c>
      <c r="F288" s="694" t="str">
        <f>'Раздел 1'!H326</f>
        <v>02</v>
      </c>
      <c r="G288" s="694" t="str">
        <f>'Раздел 1'!I326</f>
        <v>00590</v>
      </c>
      <c r="H288" s="695" t="str">
        <f>'Раздел 1'!J326</f>
        <v>831</v>
      </c>
      <c r="I288" s="696" t="str">
        <f>'Раздел 1'!K326</f>
        <v>293.00.00</v>
      </c>
      <c r="J288" s="696" t="str">
        <f>'Раздел 1'!L326</f>
        <v>001</v>
      </c>
      <c r="K288" s="696" t="str">
        <f>'Раздел 1'!M326</f>
        <v>00.00.00</v>
      </c>
      <c r="L288" s="696" t="str">
        <f>'Раздел 1'!N326</f>
        <v>х</v>
      </c>
      <c r="M288" s="696" t="str">
        <f>'Раздел 1'!O326</f>
        <v>20.00.02</v>
      </c>
      <c r="N288" s="697">
        <f>'Раздел 1'!P326</f>
        <v>0</v>
      </c>
      <c r="O288" s="698"/>
      <c r="P288" s="699">
        <f t="shared" si="14"/>
        <v>0</v>
      </c>
      <c r="Q288" s="700">
        <f>'Раздел 1'!Q326</f>
        <v>0</v>
      </c>
      <c r="R288" s="701"/>
      <c r="S288" s="702">
        <f t="shared" si="15"/>
        <v>0</v>
      </c>
      <c r="T288" s="703">
        <f>'Раздел 1'!R326</f>
        <v>0</v>
      </c>
      <c r="U288" s="704"/>
      <c r="V288" s="705">
        <f t="shared" si="16"/>
        <v>0</v>
      </c>
      <c r="W288" s="154"/>
      <c r="X288" s="706"/>
      <c r="Y288" s="707"/>
    </row>
    <row r="289" spans="1:25" s="708" customFormat="1" ht="24.75" customHeight="1" x14ac:dyDescent="0.3">
      <c r="A289" s="693" t="str">
        <f>'Раздел 1'!C327</f>
        <v>925</v>
      </c>
      <c r="B289" s="694" t="str">
        <f>'Раздел 1'!D327</f>
        <v>07</v>
      </c>
      <c r="C289" s="694" t="str">
        <f>'Раздел 1'!E327</f>
        <v>02</v>
      </c>
      <c r="D289" s="694" t="str">
        <f>'Раздел 1'!F327</f>
        <v>02</v>
      </c>
      <c r="E289" s="694" t="str">
        <f>'Раздел 1'!G327</f>
        <v>1</v>
      </c>
      <c r="F289" s="694" t="str">
        <f>'Раздел 1'!H327</f>
        <v>02</v>
      </c>
      <c r="G289" s="694" t="str">
        <f>'Раздел 1'!I327</f>
        <v>00590</v>
      </c>
      <c r="H289" s="695" t="str">
        <f>'Раздел 1'!J327</f>
        <v>831</v>
      </c>
      <c r="I289" s="696" t="str">
        <f>'Раздел 1'!K327</f>
        <v>293.00.00</v>
      </c>
      <c r="J289" s="696" t="str">
        <f>'Раздел 1'!L327</f>
        <v>000</v>
      </c>
      <c r="K289" s="696" t="str">
        <f>'Раздел 1'!M327</f>
        <v>00.00.00</v>
      </c>
      <c r="L289" s="696" t="str">
        <f>'Раздел 1'!N327</f>
        <v>001.99.0001</v>
      </c>
      <c r="M289" s="696" t="str">
        <f>'Раздел 1'!O327</f>
        <v>50.01.00</v>
      </c>
      <c r="N289" s="697">
        <f>'Раздел 1'!P327</f>
        <v>0</v>
      </c>
      <c r="O289" s="698"/>
      <c r="P289" s="699">
        <f t="shared" si="14"/>
        <v>0</v>
      </c>
      <c r="Q289" s="700">
        <f>'Раздел 1'!Q327</f>
        <v>0</v>
      </c>
      <c r="R289" s="701"/>
      <c r="S289" s="702">
        <f t="shared" si="15"/>
        <v>0</v>
      </c>
      <c r="T289" s="703">
        <f>'Раздел 1'!R327</f>
        <v>0</v>
      </c>
      <c r="U289" s="704"/>
      <c r="V289" s="705">
        <f t="shared" si="16"/>
        <v>0</v>
      </c>
      <c r="W289" s="154"/>
      <c r="X289" s="706"/>
      <c r="Y289" s="707"/>
    </row>
    <row r="290" spans="1:25" s="708" customFormat="1" ht="24.75" customHeight="1" x14ac:dyDescent="0.3">
      <c r="A290" s="693" t="str">
        <f>'Раздел 1'!C328</f>
        <v>925</v>
      </c>
      <c r="B290" s="694" t="str">
        <f>'Раздел 1'!D328</f>
        <v>07</v>
      </c>
      <c r="C290" s="694" t="str">
        <f>'Раздел 1'!E328</f>
        <v>02</v>
      </c>
      <c r="D290" s="694" t="str">
        <f>'Раздел 1'!F328</f>
        <v>02</v>
      </c>
      <c r="E290" s="694" t="str">
        <f>'Раздел 1'!G328</f>
        <v>1</v>
      </c>
      <c r="F290" s="694" t="str">
        <f>'Раздел 1'!H328</f>
        <v>02</v>
      </c>
      <c r="G290" s="694" t="str">
        <f>'Раздел 1'!I328</f>
        <v>00590</v>
      </c>
      <c r="H290" s="695" t="str">
        <f>'Раздел 1'!J328</f>
        <v>831</v>
      </c>
      <c r="I290" s="696" t="str">
        <f>'Раздел 1'!K328</f>
        <v>293.00.00</v>
      </c>
      <c r="J290" s="696" t="str">
        <f>'Раздел 1'!L328</f>
        <v>001</v>
      </c>
      <c r="K290" s="696" t="str">
        <f>'Раздел 1'!M328</f>
        <v>00.00.00</v>
      </c>
      <c r="L290" s="696" t="str">
        <f>'Раздел 1'!N328</f>
        <v>х</v>
      </c>
      <c r="M290" s="696" t="str">
        <f>'Раздел 1'!O328</f>
        <v>50.01.00</v>
      </c>
      <c r="N290" s="697">
        <f>'Раздел 1'!P328</f>
        <v>0</v>
      </c>
      <c r="O290" s="698"/>
      <c r="P290" s="699">
        <f t="shared" si="14"/>
        <v>0</v>
      </c>
      <c r="Q290" s="700">
        <f>'Раздел 1'!Q328</f>
        <v>0</v>
      </c>
      <c r="R290" s="701"/>
      <c r="S290" s="702">
        <f t="shared" si="15"/>
        <v>0</v>
      </c>
      <c r="T290" s="703">
        <f>'Раздел 1'!R328</f>
        <v>0</v>
      </c>
      <c r="U290" s="704"/>
      <c r="V290" s="705">
        <f t="shared" si="16"/>
        <v>0</v>
      </c>
      <c r="W290" s="154"/>
      <c r="X290" s="706"/>
      <c r="Y290" s="707"/>
    </row>
    <row r="291" spans="1:25" s="708" customFormat="1" ht="24.75" customHeight="1" x14ac:dyDescent="0.3">
      <c r="A291" s="693" t="str">
        <f>'Раздел 1'!C329</f>
        <v>925</v>
      </c>
      <c r="B291" s="694" t="str">
        <f>'Раздел 1'!D329</f>
        <v>07</v>
      </c>
      <c r="C291" s="694" t="str">
        <f>'Раздел 1'!E329</f>
        <v>02</v>
      </c>
      <c r="D291" s="694" t="str">
        <f>'Раздел 1'!F329</f>
        <v>02</v>
      </c>
      <c r="E291" s="694" t="str">
        <f>'Раздел 1'!G329</f>
        <v>1</v>
      </c>
      <c r="F291" s="694" t="str">
        <f>'Раздел 1'!H329</f>
        <v>02</v>
      </c>
      <c r="G291" s="694" t="str">
        <f>'Раздел 1'!I329</f>
        <v>60860</v>
      </c>
      <c r="H291" s="695" t="str">
        <f>'Раздел 1'!J329</f>
        <v>831</v>
      </c>
      <c r="I291" s="696" t="str">
        <f>'Раздел 1'!K329</f>
        <v>293.00.00</v>
      </c>
      <c r="J291" s="696" t="str">
        <f>'Раздел 1'!L329</f>
        <v>000</v>
      </c>
      <c r="K291" s="696" t="str">
        <f>'Раздел 1'!M329</f>
        <v>00.00.00</v>
      </c>
      <c r="L291" s="696" t="str">
        <f>'Раздел 1'!N329</f>
        <v>001.07.0002</v>
      </c>
      <c r="M291" s="696" t="str">
        <f>'Раздел 1'!O329</f>
        <v>50.03.00</v>
      </c>
      <c r="N291" s="697">
        <f>'Раздел 1'!P329</f>
        <v>0</v>
      </c>
      <c r="O291" s="698"/>
      <c r="P291" s="699">
        <f t="shared" si="14"/>
        <v>0</v>
      </c>
      <c r="Q291" s="700">
        <f>'Раздел 1'!Q329</f>
        <v>0</v>
      </c>
      <c r="R291" s="701"/>
      <c r="S291" s="702">
        <f t="shared" si="15"/>
        <v>0</v>
      </c>
      <c r="T291" s="703">
        <f>'Раздел 1'!R329</f>
        <v>0</v>
      </c>
      <c r="U291" s="704"/>
      <c r="V291" s="705">
        <f t="shared" si="16"/>
        <v>0</v>
      </c>
      <c r="W291" s="154"/>
      <c r="X291" s="706"/>
      <c r="Y291" s="707"/>
    </row>
    <row r="292" spans="1:25" s="708" customFormat="1" ht="24.75" customHeight="1" x14ac:dyDescent="0.3">
      <c r="A292" s="693" t="str">
        <f>'Раздел 1'!C330</f>
        <v>925</v>
      </c>
      <c r="B292" s="694" t="str">
        <f>'Раздел 1'!D330</f>
        <v>07</v>
      </c>
      <c r="C292" s="694" t="str">
        <f>'Раздел 1'!E330</f>
        <v>02</v>
      </c>
      <c r="D292" s="694" t="str">
        <f>'Раздел 1'!F330</f>
        <v>02</v>
      </c>
      <c r="E292" s="694" t="str">
        <f>'Раздел 1'!G330</f>
        <v>1</v>
      </c>
      <c r="F292" s="694" t="str">
        <f>'Раздел 1'!H330</f>
        <v>02</v>
      </c>
      <c r="G292" s="694" t="str">
        <f>'Раздел 1'!I330</f>
        <v>60860</v>
      </c>
      <c r="H292" s="695" t="str">
        <f>'Раздел 1'!J330</f>
        <v>831</v>
      </c>
      <c r="I292" s="696" t="str">
        <f>'Раздел 1'!K330</f>
        <v>293.00.00</v>
      </c>
      <c r="J292" s="696" t="str">
        <f>'Раздел 1'!L330</f>
        <v>001</v>
      </c>
      <c r="K292" s="696" t="str">
        <f>'Раздел 1'!M330</f>
        <v>00.00.00</v>
      </c>
      <c r="L292" s="696" t="str">
        <f>'Раздел 1'!N330</f>
        <v>х</v>
      </c>
      <c r="M292" s="696" t="str">
        <f>'Раздел 1'!O330</f>
        <v>50.03.00</v>
      </c>
      <c r="N292" s="697">
        <f>'Раздел 1'!P330</f>
        <v>0</v>
      </c>
      <c r="O292" s="698"/>
      <c r="P292" s="699">
        <f t="shared" si="14"/>
        <v>0</v>
      </c>
      <c r="Q292" s="700">
        <f>'Раздел 1'!Q330</f>
        <v>0</v>
      </c>
      <c r="R292" s="701"/>
      <c r="S292" s="702">
        <f t="shared" si="15"/>
        <v>0</v>
      </c>
      <c r="T292" s="703">
        <f>'Раздел 1'!R330</f>
        <v>0</v>
      </c>
      <c r="U292" s="704"/>
      <c r="V292" s="705">
        <f t="shared" si="16"/>
        <v>0</v>
      </c>
      <c r="W292" s="154"/>
      <c r="X292" s="706"/>
      <c r="Y292" s="707"/>
    </row>
    <row r="293" spans="1:25" s="708" customFormat="1" ht="24.75" customHeight="1" x14ac:dyDescent="0.3">
      <c r="A293" s="693" t="str">
        <f>'Раздел 1'!C331</f>
        <v>925</v>
      </c>
      <c r="B293" s="694" t="str">
        <f>'Раздел 1'!D331</f>
        <v>07</v>
      </c>
      <c r="C293" s="694" t="str">
        <f>'Раздел 1'!E331</f>
        <v>02</v>
      </c>
      <c r="D293" s="694" t="str">
        <f>'Раздел 1'!F331</f>
        <v>02</v>
      </c>
      <c r="E293" s="694" t="str">
        <f>'Раздел 1'!G331</f>
        <v>1</v>
      </c>
      <c r="F293" s="694" t="str">
        <f>'Раздел 1'!H331</f>
        <v>02</v>
      </c>
      <c r="G293" s="694" t="str">
        <f>'Раздел 1'!I331</f>
        <v>00590</v>
      </c>
      <c r="H293" s="695" t="str">
        <f>'Раздел 1'!J331</f>
        <v>831</v>
      </c>
      <c r="I293" s="696" t="str">
        <f>'Раздел 1'!K331</f>
        <v>296.00.00</v>
      </c>
      <c r="J293" s="696" t="str">
        <f>'Раздел 1'!L331</f>
        <v>000</v>
      </c>
      <c r="K293" s="696" t="str">
        <f>'Раздел 1'!M331</f>
        <v>00.00.00</v>
      </c>
      <c r="L293" s="696" t="str">
        <f>'Раздел 1'!N331</f>
        <v>х</v>
      </c>
      <c r="M293" s="696" t="str">
        <f>'Раздел 1'!O331</f>
        <v>20.00.02</v>
      </c>
      <c r="N293" s="697">
        <f>'Раздел 1'!P331</f>
        <v>0</v>
      </c>
      <c r="O293" s="698"/>
      <c r="P293" s="699">
        <f t="shared" si="14"/>
        <v>0</v>
      </c>
      <c r="Q293" s="700">
        <f>'Раздел 1'!Q331</f>
        <v>0</v>
      </c>
      <c r="R293" s="701"/>
      <c r="S293" s="702">
        <f t="shared" si="15"/>
        <v>0</v>
      </c>
      <c r="T293" s="703">
        <f>'Раздел 1'!R331</f>
        <v>0</v>
      </c>
      <c r="U293" s="704"/>
      <c r="V293" s="705">
        <f t="shared" si="16"/>
        <v>0</v>
      </c>
      <c r="W293" s="154"/>
      <c r="X293" s="706"/>
      <c r="Y293" s="707"/>
    </row>
    <row r="294" spans="1:25" s="708" customFormat="1" ht="24.75" customHeight="1" x14ac:dyDescent="0.3">
      <c r="A294" s="693" t="str">
        <f>'Раздел 1'!C332</f>
        <v>925</v>
      </c>
      <c r="B294" s="694" t="str">
        <f>'Раздел 1'!D332</f>
        <v>07</v>
      </c>
      <c r="C294" s="694" t="str">
        <f>'Раздел 1'!E332</f>
        <v>02</v>
      </c>
      <c r="D294" s="694" t="str">
        <f>'Раздел 1'!F332</f>
        <v>02</v>
      </c>
      <c r="E294" s="694" t="str">
        <f>'Раздел 1'!G332</f>
        <v>1</v>
      </c>
      <c r="F294" s="694" t="str">
        <f>'Раздел 1'!H332</f>
        <v>02</v>
      </c>
      <c r="G294" s="694" t="str">
        <f>'Раздел 1'!I332</f>
        <v>00590</v>
      </c>
      <c r="H294" s="695" t="str">
        <f>'Раздел 1'!J332</f>
        <v>831</v>
      </c>
      <c r="I294" s="696" t="str">
        <f>'Раздел 1'!K332</f>
        <v>296.00.00</v>
      </c>
      <c r="J294" s="696" t="str">
        <f>'Раздел 1'!L332</f>
        <v>001</v>
      </c>
      <c r="K294" s="696" t="str">
        <f>'Раздел 1'!M332</f>
        <v>00.00.00</v>
      </c>
      <c r="L294" s="696" t="str">
        <f>'Раздел 1'!N332</f>
        <v>х</v>
      </c>
      <c r="M294" s="696" t="str">
        <f>'Раздел 1'!O332</f>
        <v>20.00.02</v>
      </c>
      <c r="N294" s="697">
        <f>'Раздел 1'!P332</f>
        <v>0</v>
      </c>
      <c r="O294" s="698"/>
      <c r="P294" s="699">
        <f t="shared" si="14"/>
        <v>0</v>
      </c>
      <c r="Q294" s="700">
        <f>'Раздел 1'!Q332</f>
        <v>0</v>
      </c>
      <c r="R294" s="701"/>
      <c r="S294" s="702">
        <f t="shared" si="15"/>
        <v>0</v>
      </c>
      <c r="T294" s="703">
        <f>'Раздел 1'!R332</f>
        <v>0</v>
      </c>
      <c r="U294" s="704"/>
      <c r="V294" s="705">
        <f t="shared" si="16"/>
        <v>0</v>
      </c>
      <c r="W294" s="154"/>
      <c r="X294" s="706"/>
      <c r="Y294" s="707"/>
    </row>
    <row r="295" spans="1:25" s="708" customFormat="1" ht="24.75" customHeight="1" x14ac:dyDescent="0.3">
      <c r="A295" s="693" t="str">
        <f>'Раздел 1'!C333</f>
        <v>925</v>
      </c>
      <c r="B295" s="694" t="str">
        <f>'Раздел 1'!D333</f>
        <v>07</v>
      </c>
      <c r="C295" s="694" t="str">
        <f>'Раздел 1'!E333</f>
        <v>02</v>
      </c>
      <c r="D295" s="694" t="str">
        <f>'Раздел 1'!F333</f>
        <v>02</v>
      </c>
      <c r="E295" s="694" t="str">
        <f>'Раздел 1'!G333</f>
        <v>1</v>
      </c>
      <c r="F295" s="694" t="str">
        <f>'Раздел 1'!H333</f>
        <v>02</v>
      </c>
      <c r="G295" s="694" t="str">
        <f>'Раздел 1'!I333</f>
        <v>00590</v>
      </c>
      <c r="H295" s="695" t="str">
        <f>'Раздел 1'!J333</f>
        <v>831</v>
      </c>
      <c r="I295" s="696" t="str">
        <f>'Раздел 1'!K333</f>
        <v>296.00.00</v>
      </c>
      <c r="J295" s="696" t="str">
        <f>'Раздел 1'!L333</f>
        <v>000</v>
      </c>
      <c r="K295" s="696" t="str">
        <f>'Раздел 1'!M333</f>
        <v>71.02.00</v>
      </c>
      <c r="L295" s="696" t="str">
        <f>'Раздел 1'!N333</f>
        <v>001.01.0001</v>
      </c>
      <c r="M295" s="696" t="str">
        <f>'Раздел 1'!O333</f>
        <v>50.01.00</v>
      </c>
      <c r="N295" s="697">
        <f>'Раздел 1'!P333</f>
        <v>0</v>
      </c>
      <c r="O295" s="698"/>
      <c r="P295" s="699">
        <f t="shared" si="14"/>
        <v>0</v>
      </c>
      <c r="Q295" s="700">
        <f>'Раздел 1'!Q333</f>
        <v>0</v>
      </c>
      <c r="R295" s="701"/>
      <c r="S295" s="702">
        <f t="shared" si="15"/>
        <v>0</v>
      </c>
      <c r="T295" s="703">
        <f>'Раздел 1'!R333</f>
        <v>0</v>
      </c>
      <c r="U295" s="704"/>
      <c r="V295" s="705">
        <f t="shared" si="16"/>
        <v>0</v>
      </c>
      <c r="W295" s="154"/>
      <c r="X295" s="706"/>
      <c r="Y295" s="707"/>
    </row>
    <row r="296" spans="1:25" s="708" customFormat="1" ht="24.75" customHeight="1" x14ac:dyDescent="0.3">
      <c r="A296" s="693" t="str">
        <f>'Раздел 1'!C334</f>
        <v>925</v>
      </c>
      <c r="B296" s="694" t="str">
        <f>'Раздел 1'!D334</f>
        <v>07</v>
      </c>
      <c r="C296" s="694" t="str">
        <f>'Раздел 1'!E334</f>
        <v>02</v>
      </c>
      <c r="D296" s="694" t="str">
        <f>'Раздел 1'!F334</f>
        <v>02</v>
      </c>
      <c r="E296" s="694" t="str">
        <f>'Раздел 1'!G334</f>
        <v>1</v>
      </c>
      <c r="F296" s="694" t="str">
        <f>'Раздел 1'!H334</f>
        <v>02</v>
      </c>
      <c r="G296" s="694" t="str">
        <f>'Раздел 1'!I334</f>
        <v>00590</v>
      </c>
      <c r="H296" s="695" t="str">
        <f>'Раздел 1'!J334</f>
        <v>831</v>
      </c>
      <c r="I296" s="696" t="str">
        <f>'Раздел 1'!K334</f>
        <v>296.00.00</v>
      </c>
      <c r="J296" s="696" t="str">
        <f>'Раздел 1'!L334</f>
        <v>001</v>
      </c>
      <c r="K296" s="696" t="str">
        <f>'Раздел 1'!M334</f>
        <v>00.00.00</v>
      </c>
      <c r="L296" s="696" t="str">
        <f>'Раздел 1'!N334</f>
        <v>х</v>
      </c>
      <c r="M296" s="696" t="str">
        <f>'Раздел 1'!O334</f>
        <v>50.01.00</v>
      </c>
      <c r="N296" s="697">
        <f>'Раздел 1'!P334</f>
        <v>0</v>
      </c>
      <c r="O296" s="698"/>
      <c r="P296" s="699">
        <f t="shared" si="14"/>
        <v>0</v>
      </c>
      <c r="Q296" s="700">
        <f>'Раздел 1'!Q334</f>
        <v>0</v>
      </c>
      <c r="R296" s="701"/>
      <c r="S296" s="702">
        <f t="shared" si="15"/>
        <v>0</v>
      </c>
      <c r="T296" s="703">
        <f>'Раздел 1'!R334</f>
        <v>0</v>
      </c>
      <c r="U296" s="704"/>
      <c r="V296" s="705">
        <f t="shared" si="16"/>
        <v>0</v>
      </c>
      <c r="W296" s="154"/>
      <c r="X296" s="706"/>
      <c r="Y296" s="707"/>
    </row>
    <row r="297" spans="1:25" s="708" customFormat="1" ht="24.75" customHeight="1" x14ac:dyDescent="0.3">
      <c r="A297" s="693" t="str">
        <f>'Раздел 1'!C335</f>
        <v>925</v>
      </c>
      <c r="B297" s="694" t="str">
        <f>'Раздел 1'!D335</f>
        <v>07</v>
      </c>
      <c r="C297" s="694" t="str">
        <f>'Раздел 1'!E335</f>
        <v>02</v>
      </c>
      <c r="D297" s="694" t="str">
        <f>'Раздел 1'!F335</f>
        <v>02</v>
      </c>
      <c r="E297" s="694" t="str">
        <f>'Раздел 1'!G335</f>
        <v>1</v>
      </c>
      <c r="F297" s="694" t="str">
        <f>'Раздел 1'!H335</f>
        <v>02</v>
      </c>
      <c r="G297" s="694" t="str">
        <f>'Раздел 1'!I335</f>
        <v>60860</v>
      </c>
      <c r="H297" s="695" t="str">
        <f>'Раздел 1'!J335</f>
        <v>831</v>
      </c>
      <c r="I297" s="696" t="str">
        <f>'Раздел 1'!K335</f>
        <v>296.00.00</v>
      </c>
      <c r="J297" s="696" t="str">
        <f>'Раздел 1'!L335</f>
        <v>000</v>
      </c>
      <c r="K297" s="696" t="str">
        <f>'Раздел 1'!M335</f>
        <v>00.00.00</v>
      </c>
      <c r="L297" s="696" t="str">
        <f>'Раздел 1'!N335</f>
        <v>001.07.0002</v>
      </c>
      <c r="M297" s="696" t="str">
        <f>'Раздел 1'!O335</f>
        <v>50.03.00</v>
      </c>
      <c r="N297" s="697">
        <f>'Раздел 1'!P335</f>
        <v>0</v>
      </c>
      <c r="O297" s="698"/>
      <c r="P297" s="699">
        <f t="shared" si="14"/>
        <v>0</v>
      </c>
      <c r="Q297" s="700">
        <f>'Раздел 1'!Q335</f>
        <v>0</v>
      </c>
      <c r="R297" s="701"/>
      <c r="S297" s="702">
        <f t="shared" si="15"/>
        <v>0</v>
      </c>
      <c r="T297" s="703">
        <f>'Раздел 1'!R335</f>
        <v>0</v>
      </c>
      <c r="U297" s="704"/>
      <c r="V297" s="705">
        <f t="shared" si="16"/>
        <v>0</v>
      </c>
      <c r="W297" s="154"/>
      <c r="X297" s="706"/>
      <c r="Y297" s="707"/>
    </row>
    <row r="298" spans="1:25" s="708" customFormat="1" ht="24.75" customHeight="1" x14ac:dyDescent="0.3">
      <c r="A298" s="693" t="str">
        <f>'Раздел 1'!C336</f>
        <v>925</v>
      </c>
      <c r="B298" s="694" t="str">
        <f>'Раздел 1'!D336</f>
        <v>07</v>
      </c>
      <c r="C298" s="694" t="str">
        <f>'Раздел 1'!E336</f>
        <v>02</v>
      </c>
      <c r="D298" s="694" t="str">
        <f>'Раздел 1'!F336</f>
        <v>02</v>
      </c>
      <c r="E298" s="694" t="str">
        <f>'Раздел 1'!G336</f>
        <v>1</v>
      </c>
      <c r="F298" s="694" t="str">
        <f>'Раздел 1'!H336</f>
        <v>02</v>
      </c>
      <c r="G298" s="694" t="str">
        <f>'Раздел 1'!I336</f>
        <v>60860</v>
      </c>
      <c r="H298" s="695" t="str">
        <f>'Раздел 1'!J336</f>
        <v>831</v>
      </c>
      <c r="I298" s="696" t="str">
        <f>'Раздел 1'!K336</f>
        <v>296.00.00</v>
      </c>
      <c r="J298" s="696" t="str">
        <f>'Раздел 1'!L336</f>
        <v>001</v>
      </c>
      <c r="K298" s="696" t="str">
        <f>'Раздел 1'!M336</f>
        <v>00.00.00</v>
      </c>
      <c r="L298" s="696" t="str">
        <f>'Раздел 1'!N336</f>
        <v>х</v>
      </c>
      <c r="M298" s="696" t="str">
        <f>'Раздел 1'!O336</f>
        <v>50.03.00</v>
      </c>
      <c r="N298" s="697">
        <f>'Раздел 1'!P336</f>
        <v>0</v>
      </c>
      <c r="O298" s="698"/>
      <c r="P298" s="699">
        <f t="shared" si="14"/>
        <v>0</v>
      </c>
      <c r="Q298" s="700">
        <f>'Раздел 1'!Q336</f>
        <v>0</v>
      </c>
      <c r="R298" s="701"/>
      <c r="S298" s="702">
        <f t="shared" si="15"/>
        <v>0</v>
      </c>
      <c r="T298" s="703">
        <f>'Раздел 1'!R336</f>
        <v>0</v>
      </c>
      <c r="U298" s="704"/>
      <c r="V298" s="705">
        <f t="shared" si="16"/>
        <v>0</v>
      </c>
      <c r="W298" s="154"/>
      <c r="X298" s="706"/>
      <c r="Y298" s="707"/>
    </row>
    <row r="299" spans="1:25" s="708" customFormat="1" ht="24.75" customHeight="1" x14ac:dyDescent="0.3">
      <c r="A299" s="693" t="str">
        <f>'Раздел 1'!C337</f>
        <v>925</v>
      </c>
      <c r="B299" s="694" t="str">
        <f>'Раздел 1'!D337</f>
        <v>07</v>
      </c>
      <c r="C299" s="694" t="str">
        <f>'Раздел 1'!E337</f>
        <v>03</v>
      </c>
      <c r="D299" s="694" t="str">
        <f>'Раздел 1'!F337</f>
        <v>02</v>
      </c>
      <c r="E299" s="694" t="str">
        <f>'Раздел 1'!G337</f>
        <v>2</v>
      </c>
      <c r="F299" s="694" t="str">
        <f>'Раздел 1'!H337</f>
        <v>01</v>
      </c>
      <c r="G299" s="694" t="str">
        <f>'Раздел 1'!I337</f>
        <v>60860</v>
      </c>
      <c r="H299" s="695" t="str">
        <f>'Раздел 1'!J337</f>
        <v>831</v>
      </c>
      <c r="I299" s="696" t="str">
        <f>'Раздел 1'!K337</f>
        <v>296.00.00</v>
      </c>
      <c r="J299" s="696" t="str">
        <f>'Раздел 1'!L337</f>
        <v>000</v>
      </c>
      <c r="K299" s="696" t="str">
        <f>'Раздел 1'!M337</f>
        <v>00.00.00</v>
      </c>
      <c r="L299" s="696" t="str">
        <f>'Раздел 1'!N337</f>
        <v>001.07.0002</v>
      </c>
      <c r="M299" s="696" t="str">
        <f>'Раздел 1'!O337</f>
        <v>50.03.00</v>
      </c>
      <c r="N299" s="697">
        <f>'Раздел 1'!P337</f>
        <v>0</v>
      </c>
      <c r="O299" s="698"/>
      <c r="P299" s="699">
        <f t="shared" si="14"/>
        <v>0</v>
      </c>
      <c r="Q299" s="700">
        <f>'Раздел 1'!Q337</f>
        <v>0</v>
      </c>
      <c r="R299" s="701"/>
      <c r="S299" s="702">
        <f t="shared" si="15"/>
        <v>0</v>
      </c>
      <c r="T299" s="703">
        <f>'Раздел 1'!R337</f>
        <v>0</v>
      </c>
      <c r="U299" s="704"/>
      <c r="V299" s="705">
        <f t="shared" si="16"/>
        <v>0</v>
      </c>
      <c r="W299" s="154"/>
      <c r="X299" s="706"/>
      <c r="Y299" s="707"/>
    </row>
    <row r="300" spans="1:25" s="708" customFormat="1" ht="24.75" customHeight="1" x14ac:dyDescent="0.3">
      <c r="A300" s="693" t="str">
        <f>'Раздел 1'!C338</f>
        <v>925</v>
      </c>
      <c r="B300" s="694" t="str">
        <f>'Раздел 1'!D338</f>
        <v>07</v>
      </c>
      <c r="C300" s="694" t="str">
        <f>'Раздел 1'!E338</f>
        <v>03</v>
      </c>
      <c r="D300" s="694" t="str">
        <f>'Раздел 1'!F338</f>
        <v>02</v>
      </c>
      <c r="E300" s="694" t="str">
        <f>'Раздел 1'!G338</f>
        <v>2</v>
      </c>
      <c r="F300" s="694" t="str">
        <f>'Раздел 1'!H338</f>
        <v>01</v>
      </c>
      <c r="G300" s="694" t="str">
        <f>'Раздел 1'!I338</f>
        <v>60860</v>
      </c>
      <c r="H300" s="695" t="str">
        <f>'Раздел 1'!J338</f>
        <v>831</v>
      </c>
      <c r="I300" s="696" t="str">
        <f>'Раздел 1'!K338</f>
        <v>296.00.00</v>
      </c>
      <c r="J300" s="696" t="str">
        <f>'Раздел 1'!L338</f>
        <v>001</v>
      </c>
      <c r="K300" s="696" t="str">
        <f>'Раздел 1'!M338</f>
        <v>00.00.00</v>
      </c>
      <c r="L300" s="696" t="str">
        <f>'Раздел 1'!N338</f>
        <v>х</v>
      </c>
      <c r="M300" s="696" t="str">
        <f>'Раздел 1'!O338</f>
        <v>50.03.00</v>
      </c>
      <c r="N300" s="697">
        <f>'Раздел 1'!P338</f>
        <v>0</v>
      </c>
      <c r="O300" s="698"/>
      <c r="P300" s="699">
        <f t="shared" si="14"/>
        <v>0</v>
      </c>
      <c r="Q300" s="700">
        <f>'Раздел 1'!Q338</f>
        <v>0</v>
      </c>
      <c r="R300" s="701"/>
      <c r="S300" s="702">
        <f t="shared" si="15"/>
        <v>0</v>
      </c>
      <c r="T300" s="703">
        <f>'Раздел 1'!R338</f>
        <v>0</v>
      </c>
      <c r="U300" s="704"/>
      <c r="V300" s="705">
        <f t="shared" si="16"/>
        <v>0</v>
      </c>
      <c r="W300" s="154"/>
      <c r="X300" s="706"/>
      <c r="Y300" s="707"/>
    </row>
    <row r="301" spans="1:25" s="708" customFormat="1" ht="24.75" customHeight="1" x14ac:dyDescent="0.3">
      <c r="A301" s="693" t="str">
        <f>'Раздел 1'!C339</f>
        <v>925</v>
      </c>
      <c r="B301" s="694" t="str">
        <f>'Раздел 1'!D339</f>
        <v>07</v>
      </c>
      <c r="C301" s="694" t="str">
        <f>'Раздел 1'!E339</f>
        <v>02</v>
      </c>
      <c r="D301" s="694" t="str">
        <f>'Раздел 1'!F339</f>
        <v>02</v>
      </c>
      <c r="E301" s="694" t="str">
        <f>'Раздел 1'!G339</f>
        <v>1</v>
      </c>
      <c r="F301" s="694" t="str">
        <f>'Раздел 1'!H339</f>
        <v>02</v>
      </c>
      <c r="G301" s="694" t="str">
        <f>'Раздел 1'!I339</f>
        <v>00590</v>
      </c>
      <c r="H301" s="695" t="str">
        <f>'Раздел 1'!J339</f>
        <v>831</v>
      </c>
      <c r="I301" s="696" t="str">
        <f>'Раздел 1'!K339</f>
        <v>297.00.00</v>
      </c>
      <c r="J301" s="696" t="str">
        <f>'Раздел 1'!L339</f>
        <v>000</v>
      </c>
      <c r="K301" s="696" t="str">
        <f>'Раздел 1'!M339</f>
        <v>00.00.00</v>
      </c>
      <c r="L301" s="696" t="str">
        <f>'Раздел 1'!N339</f>
        <v>х</v>
      </c>
      <c r="M301" s="696" t="str">
        <f>'Раздел 1'!O339</f>
        <v>20.00.02</v>
      </c>
      <c r="N301" s="697">
        <f>'Раздел 1'!P339</f>
        <v>0</v>
      </c>
      <c r="O301" s="698"/>
      <c r="P301" s="699">
        <f t="shared" si="14"/>
        <v>0</v>
      </c>
      <c r="Q301" s="700">
        <f>'Раздел 1'!Q339</f>
        <v>0</v>
      </c>
      <c r="R301" s="701"/>
      <c r="S301" s="702">
        <f t="shared" si="15"/>
        <v>0</v>
      </c>
      <c r="T301" s="703">
        <f>'Раздел 1'!R339</f>
        <v>0</v>
      </c>
      <c r="U301" s="704"/>
      <c r="V301" s="705">
        <f t="shared" si="16"/>
        <v>0</v>
      </c>
      <c r="W301" s="154"/>
      <c r="X301" s="706"/>
      <c r="Y301" s="707"/>
    </row>
    <row r="302" spans="1:25" s="708" customFormat="1" ht="24.75" customHeight="1" x14ac:dyDescent="0.3">
      <c r="A302" s="693" t="str">
        <f>'Раздел 1'!C340</f>
        <v>925</v>
      </c>
      <c r="B302" s="694" t="str">
        <f>'Раздел 1'!D340</f>
        <v>07</v>
      </c>
      <c r="C302" s="694" t="str">
        <f>'Раздел 1'!E340</f>
        <v>02</v>
      </c>
      <c r="D302" s="694" t="str">
        <f>'Раздел 1'!F340</f>
        <v>02</v>
      </c>
      <c r="E302" s="694" t="str">
        <f>'Раздел 1'!G340</f>
        <v>1</v>
      </c>
      <c r="F302" s="694" t="str">
        <f>'Раздел 1'!H340</f>
        <v>02</v>
      </c>
      <c r="G302" s="694" t="str">
        <f>'Раздел 1'!I340</f>
        <v>00590</v>
      </c>
      <c r="H302" s="695" t="str">
        <f>'Раздел 1'!J340</f>
        <v>831</v>
      </c>
      <c r="I302" s="696" t="str">
        <f>'Раздел 1'!K340</f>
        <v>297.00.00</v>
      </c>
      <c r="J302" s="696" t="str">
        <f>'Раздел 1'!L340</f>
        <v>001</v>
      </c>
      <c r="K302" s="696" t="str">
        <f>'Раздел 1'!M340</f>
        <v>00.00.00</v>
      </c>
      <c r="L302" s="696" t="str">
        <f>'Раздел 1'!N340</f>
        <v>х</v>
      </c>
      <c r="M302" s="696" t="str">
        <f>'Раздел 1'!O340</f>
        <v>20.00.02</v>
      </c>
      <c r="N302" s="697">
        <f>'Раздел 1'!P340</f>
        <v>0</v>
      </c>
      <c r="O302" s="698"/>
      <c r="P302" s="699">
        <f t="shared" si="14"/>
        <v>0</v>
      </c>
      <c r="Q302" s="700">
        <f>'Раздел 1'!Q340</f>
        <v>0</v>
      </c>
      <c r="R302" s="701"/>
      <c r="S302" s="702">
        <f t="shared" si="15"/>
        <v>0</v>
      </c>
      <c r="T302" s="703">
        <f>'Раздел 1'!R340</f>
        <v>0</v>
      </c>
      <c r="U302" s="704"/>
      <c r="V302" s="705">
        <f t="shared" si="16"/>
        <v>0</v>
      </c>
      <c r="W302" s="154"/>
      <c r="X302" s="706"/>
      <c r="Y302" s="707"/>
    </row>
    <row r="303" spans="1:25" s="708" customFormat="1" ht="24.75" customHeight="1" x14ac:dyDescent="0.3">
      <c r="A303" s="693" t="str">
        <f>'Раздел 1'!C341</f>
        <v>925</v>
      </c>
      <c r="B303" s="694" t="str">
        <f>'Раздел 1'!D341</f>
        <v>07</v>
      </c>
      <c r="C303" s="694" t="str">
        <f>'Раздел 1'!E341</f>
        <v>02</v>
      </c>
      <c r="D303" s="694" t="str">
        <f>'Раздел 1'!F341</f>
        <v>02</v>
      </c>
      <c r="E303" s="694" t="str">
        <f>'Раздел 1'!G341</f>
        <v>1</v>
      </c>
      <c r="F303" s="694" t="str">
        <f>'Раздел 1'!H341</f>
        <v>02</v>
      </c>
      <c r="G303" s="694" t="str">
        <f>'Раздел 1'!I341</f>
        <v>00590</v>
      </c>
      <c r="H303" s="695" t="str">
        <f>'Раздел 1'!J341</f>
        <v>831</v>
      </c>
      <c r="I303" s="696" t="str">
        <f>'Раздел 1'!K341</f>
        <v>297.00.00</v>
      </c>
      <c r="J303" s="696" t="str">
        <f>'Раздел 1'!L341</f>
        <v>000</v>
      </c>
      <c r="K303" s="696" t="str">
        <f>'Раздел 1'!M341</f>
        <v>00.00.00</v>
      </c>
      <c r="L303" s="696" t="str">
        <f>'Раздел 1'!N341</f>
        <v>001.99.0001</v>
      </c>
      <c r="M303" s="696" t="str">
        <f>'Раздел 1'!O341</f>
        <v>50.01.00</v>
      </c>
      <c r="N303" s="697">
        <f>'Раздел 1'!P341</f>
        <v>0</v>
      </c>
      <c r="O303" s="698"/>
      <c r="P303" s="699">
        <f t="shared" si="14"/>
        <v>0</v>
      </c>
      <c r="Q303" s="700">
        <f>'Раздел 1'!Q341</f>
        <v>0</v>
      </c>
      <c r="R303" s="701"/>
      <c r="S303" s="702">
        <f t="shared" si="15"/>
        <v>0</v>
      </c>
      <c r="T303" s="703">
        <f>'Раздел 1'!R341</f>
        <v>0</v>
      </c>
      <c r="U303" s="704"/>
      <c r="V303" s="705">
        <f t="shared" si="16"/>
        <v>0</v>
      </c>
      <c r="W303" s="154"/>
      <c r="X303" s="706"/>
      <c r="Y303" s="707"/>
    </row>
    <row r="304" spans="1:25" s="708" customFormat="1" ht="24.75" customHeight="1" x14ac:dyDescent="0.3">
      <c r="A304" s="693" t="str">
        <f>'Раздел 1'!C342</f>
        <v>925</v>
      </c>
      <c r="B304" s="694" t="str">
        <f>'Раздел 1'!D342</f>
        <v>07</v>
      </c>
      <c r="C304" s="694" t="str">
        <f>'Раздел 1'!E342</f>
        <v>02</v>
      </c>
      <c r="D304" s="694" t="str">
        <f>'Раздел 1'!F342</f>
        <v>02</v>
      </c>
      <c r="E304" s="694" t="str">
        <f>'Раздел 1'!G342</f>
        <v>1</v>
      </c>
      <c r="F304" s="694" t="str">
        <f>'Раздел 1'!H342</f>
        <v>02</v>
      </c>
      <c r="G304" s="694" t="str">
        <f>'Раздел 1'!I342</f>
        <v>00590</v>
      </c>
      <c r="H304" s="695" t="str">
        <f>'Раздел 1'!J342</f>
        <v>831</v>
      </c>
      <c r="I304" s="696" t="str">
        <f>'Раздел 1'!K342</f>
        <v>297.00.00</v>
      </c>
      <c r="J304" s="696" t="str">
        <f>'Раздел 1'!L342</f>
        <v>001</v>
      </c>
      <c r="K304" s="696" t="str">
        <f>'Раздел 1'!M342</f>
        <v>00.00.00</v>
      </c>
      <c r="L304" s="696" t="str">
        <f>'Раздел 1'!N342</f>
        <v>х</v>
      </c>
      <c r="M304" s="696" t="str">
        <f>'Раздел 1'!O342</f>
        <v>50.01.00</v>
      </c>
      <c r="N304" s="697">
        <f>'Раздел 1'!P342</f>
        <v>0</v>
      </c>
      <c r="O304" s="698"/>
      <c r="P304" s="699">
        <f t="shared" si="14"/>
        <v>0</v>
      </c>
      <c r="Q304" s="700">
        <f>'Раздел 1'!Q342</f>
        <v>0</v>
      </c>
      <c r="R304" s="701"/>
      <c r="S304" s="702">
        <f t="shared" si="15"/>
        <v>0</v>
      </c>
      <c r="T304" s="703">
        <f>'Раздел 1'!R342</f>
        <v>0</v>
      </c>
      <c r="U304" s="704"/>
      <c r="V304" s="705">
        <f t="shared" si="16"/>
        <v>0</v>
      </c>
      <c r="W304" s="154"/>
      <c r="X304" s="706"/>
      <c r="Y304" s="707"/>
    </row>
    <row r="305" spans="1:25" s="708" customFormat="1" ht="24.75" customHeight="1" x14ac:dyDescent="0.3">
      <c r="A305" s="693" t="str">
        <f>'Раздел 1'!C343</f>
        <v>925</v>
      </c>
      <c r="B305" s="694" t="str">
        <f>'Раздел 1'!D343</f>
        <v>07</v>
      </c>
      <c r="C305" s="694" t="str">
        <f>'Раздел 1'!E343</f>
        <v>02</v>
      </c>
      <c r="D305" s="694" t="str">
        <f>'Раздел 1'!F343</f>
        <v>02</v>
      </c>
      <c r="E305" s="694" t="str">
        <f>'Раздел 1'!G343</f>
        <v>1</v>
      </c>
      <c r="F305" s="694" t="str">
        <f>'Раздел 1'!H343</f>
        <v>02</v>
      </c>
      <c r="G305" s="694" t="str">
        <f>'Раздел 1'!I343</f>
        <v>60860</v>
      </c>
      <c r="H305" s="695" t="str">
        <f>'Раздел 1'!J343</f>
        <v>831</v>
      </c>
      <c r="I305" s="696" t="str">
        <f>'Раздел 1'!K343</f>
        <v>297.00.00</v>
      </c>
      <c r="J305" s="696" t="str">
        <f>'Раздел 1'!L343</f>
        <v>000</v>
      </c>
      <c r="K305" s="696" t="str">
        <f>'Раздел 1'!M343</f>
        <v>00.00.00</v>
      </c>
      <c r="L305" s="696" t="str">
        <f>'Раздел 1'!N343</f>
        <v>001.07.0002</v>
      </c>
      <c r="M305" s="696" t="str">
        <f>'Раздел 1'!O343</f>
        <v>50.03.00</v>
      </c>
      <c r="N305" s="697">
        <f>'Раздел 1'!P343</f>
        <v>0</v>
      </c>
      <c r="O305" s="698"/>
      <c r="P305" s="699">
        <f t="shared" si="14"/>
        <v>0</v>
      </c>
      <c r="Q305" s="700">
        <f>'Раздел 1'!Q343</f>
        <v>0</v>
      </c>
      <c r="R305" s="701"/>
      <c r="S305" s="702">
        <f t="shared" si="15"/>
        <v>0</v>
      </c>
      <c r="T305" s="703">
        <f>'Раздел 1'!R343</f>
        <v>0</v>
      </c>
      <c r="U305" s="704"/>
      <c r="V305" s="705">
        <f t="shared" si="16"/>
        <v>0</v>
      </c>
      <c r="W305" s="154"/>
      <c r="X305" s="706"/>
      <c r="Y305" s="707"/>
    </row>
    <row r="306" spans="1:25" s="708" customFormat="1" ht="24.75" customHeight="1" x14ac:dyDescent="0.3">
      <c r="A306" s="693" t="str">
        <f>'Раздел 1'!C344</f>
        <v>925</v>
      </c>
      <c r="B306" s="694" t="str">
        <f>'Раздел 1'!D344</f>
        <v>07</v>
      </c>
      <c r="C306" s="694" t="str">
        <f>'Раздел 1'!E344</f>
        <v>02</v>
      </c>
      <c r="D306" s="694" t="str">
        <f>'Раздел 1'!F344</f>
        <v>02</v>
      </c>
      <c r="E306" s="694" t="str">
        <f>'Раздел 1'!G344</f>
        <v>1</v>
      </c>
      <c r="F306" s="694" t="str">
        <f>'Раздел 1'!H344</f>
        <v>02</v>
      </c>
      <c r="G306" s="694" t="str">
        <f>'Раздел 1'!I344</f>
        <v>60860</v>
      </c>
      <c r="H306" s="695" t="str">
        <f>'Раздел 1'!J344</f>
        <v>831</v>
      </c>
      <c r="I306" s="696" t="str">
        <f>'Раздел 1'!K344</f>
        <v>297.00.00</v>
      </c>
      <c r="J306" s="696" t="str">
        <f>'Раздел 1'!L344</f>
        <v>001</v>
      </c>
      <c r="K306" s="696" t="str">
        <f>'Раздел 1'!M344</f>
        <v>00.00.00</v>
      </c>
      <c r="L306" s="696" t="str">
        <f>'Раздел 1'!N344</f>
        <v>х</v>
      </c>
      <c r="M306" s="696" t="str">
        <f>'Раздел 1'!O344</f>
        <v>50.03.00</v>
      </c>
      <c r="N306" s="697">
        <f>'Раздел 1'!P344</f>
        <v>0</v>
      </c>
      <c r="O306" s="698"/>
      <c r="P306" s="699">
        <f t="shared" si="14"/>
        <v>0</v>
      </c>
      <c r="Q306" s="700">
        <f>'Раздел 1'!Q344</f>
        <v>0</v>
      </c>
      <c r="R306" s="701"/>
      <c r="S306" s="702">
        <f t="shared" si="15"/>
        <v>0</v>
      </c>
      <c r="T306" s="703">
        <f>'Раздел 1'!R344</f>
        <v>0</v>
      </c>
      <c r="U306" s="704"/>
      <c r="V306" s="705">
        <f t="shared" si="16"/>
        <v>0</v>
      </c>
      <c r="W306" s="154"/>
      <c r="X306" s="706"/>
      <c r="Y306" s="707"/>
    </row>
    <row r="307" spans="1:25" s="708" customFormat="1" ht="24.75" customHeight="1" x14ac:dyDescent="0.3">
      <c r="A307" s="693" t="str">
        <f>'Раздел 1'!C345</f>
        <v>х</v>
      </c>
      <c r="B307" s="694">
        <f>'Раздел 1'!D345</f>
        <v>0</v>
      </c>
      <c r="C307" s="694">
        <f>'Раздел 1'!E345</f>
        <v>0</v>
      </c>
      <c r="D307" s="694">
        <f>'Раздел 1'!F345</f>
        <v>0</v>
      </c>
      <c r="E307" s="694">
        <f>'Раздел 1'!G345</f>
        <v>0</v>
      </c>
      <c r="F307" s="694">
        <f>'Раздел 1'!H345</f>
        <v>0</v>
      </c>
      <c r="G307" s="694">
        <f>'Раздел 1'!I345</f>
        <v>0</v>
      </c>
      <c r="H307" s="695">
        <f>'Раздел 1'!J345</f>
        <v>0</v>
      </c>
      <c r="I307" s="696" t="str">
        <f>'Раздел 1'!K345</f>
        <v>х</v>
      </c>
      <c r="J307" s="696">
        <f>'Раздел 1'!L345</f>
        <v>0</v>
      </c>
      <c r="K307" s="696">
        <f>'Раздел 1'!M345</f>
        <v>0</v>
      </c>
      <c r="L307" s="696">
        <f>'Раздел 1'!N345</f>
        <v>0</v>
      </c>
      <c r="M307" s="696">
        <f>'Раздел 1'!O345</f>
        <v>0</v>
      </c>
      <c r="N307" s="697">
        <f>'Раздел 1'!P345</f>
        <v>9475182.2400000021</v>
      </c>
      <c r="O307" s="698"/>
      <c r="P307" s="699">
        <f t="shared" si="14"/>
        <v>9475182.2400000021</v>
      </c>
      <c r="Q307" s="700">
        <f>'Раздел 1'!Q345</f>
        <v>8208356.6399999997</v>
      </c>
      <c r="R307" s="701"/>
      <c r="S307" s="702">
        <f t="shared" si="15"/>
        <v>8208356.6399999997</v>
      </c>
      <c r="T307" s="703">
        <f>'Раздел 1'!R345</f>
        <v>8484154.209999999</v>
      </c>
      <c r="U307" s="704"/>
      <c r="V307" s="705">
        <f t="shared" si="16"/>
        <v>8484154.209999999</v>
      </c>
      <c r="W307" s="154"/>
      <c r="X307" s="706"/>
      <c r="Y307" s="707"/>
    </row>
    <row r="308" spans="1:25" s="708" customFormat="1" ht="24.75" customHeight="1" x14ac:dyDescent="0.3">
      <c r="A308" s="693" t="str">
        <f>'Раздел 1'!C346</f>
        <v>х</v>
      </c>
      <c r="B308" s="694">
        <f>'Раздел 1'!D346</f>
        <v>0</v>
      </c>
      <c r="C308" s="694">
        <f>'Раздел 1'!E346</f>
        <v>0</v>
      </c>
      <c r="D308" s="694">
        <f>'Раздел 1'!F346</f>
        <v>0</v>
      </c>
      <c r="E308" s="694">
        <f>'Раздел 1'!G346</f>
        <v>0</v>
      </c>
      <c r="F308" s="694">
        <f>'Раздел 1'!H346</f>
        <v>0</v>
      </c>
      <c r="G308" s="694">
        <f>'Раздел 1'!I346</f>
        <v>0</v>
      </c>
      <c r="H308" s="695">
        <f>'Раздел 1'!J346</f>
        <v>0</v>
      </c>
      <c r="I308" s="696" t="str">
        <f>'Раздел 1'!K346</f>
        <v>х</v>
      </c>
      <c r="J308" s="696">
        <f>'Раздел 1'!L346</f>
        <v>0</v>
      </c>
      <c r="K308" s="696">
        <f>'Раздел 1'!M346</f>
        <v>0</v>
      </c>
      <c r="L308" s="696">
        <f>'Раздел 1'!N346</f>
        <v>0</v>
      </c>
      <c r="M308" s="696">
        <f>'Раздел 1'!O346</f>
        <v>0</v>
      </c>
      <c r="N308" s="697">
        <f>'Раздел 1'!P346</f>
        <v>0</v>
      </c>
      <c r="O308" s="698"/>
      <c r="P308" s="699">
        <f t="shared" si="14"/>
        <v>0</v>
      </c>
      <c r="Q308" s="700">
        <f>'Раздел 1'!Q346</f>
        <v>0</v>
      </c>
      <c r="R308" s="701"/>
      <c r="S308" s="702">
        <f t="shared" si="15"/>
        <v>0</v>
      </c>
      <c r="T308" s="703">
        <f>'Раздел 1'!R346</f>
        <v>0</v>
      </c>
      <c r="U308" s="704"/>
      <c r="V308" s="705">
        <f t="shared" si="16"/>
        <v>0</v>
      </c>
      <c r="W308" s="154"/>
      <c r="X308" s="706"/>
      <c r="Y308" s="707"/>
    </row>
    <row r="309" spans="1:25" s="708" customFormat="1" ht="24.75" customHeight="1" x14ac:dyDescent="0.3">
      <c r="A309" s="693" t="str">
        <f>'Раздел 1'!C347</f>
        <v>х</v>
      </c>
      <c r="B309" s="694">
        <f>'Раздел 1'!D347</f>
        <v>0</v>
      </c>
      <c r="C309" s="694">
        <f>'Раздел 1'!E347</f>
        <v>0</v>
      </c>
      <c r="D309" s="694">
        <f>'Раздел 1'!F347</f>
        <v>0</v>
      </c>
      <c r="E309" s="694">
        <f>'Раздел 1'!G347</f>
        <v>0</v>
      </c>
      <c r="F309" s="694">
        <f>'Раздел 1'!H347</f>
        <v>0</v>
      </c>
      <c r="G309" s="694">
        <f>'Раздел 1'!I347</f>
        <v>0</v>
      </c>
      <c r="H309" s="695">
        <f>'Раздел 1'!J347</f>
        <v>0</v>
      </c>
      <c r="I309" s="696" t="str">
        <f>'Раздел 1'!K347</f>
        <v>х</v>
      </c>
      <c r="J309" s="696">
        <f>'Раздел 1'!L347</f>
        <v>0</v>
      </c>
      <c r="K309" s="696">
        <f>'Раздел 1'!M347</f>
        <v>0</v>
      </c>
      <c r="L309" s="696">
        <f>'Раздел 1'!N347</f>
        <v>0</v>
      </c>
      <c r="M309" s="696">
        <f>'Раздел 1'!O347</f>
        <v>0</v>
      </c>
      <c r="N309" s="697">
        <f>'Раздел 1'!P347</f>
        <v>228000</v>
      </c>
      <c r="O309" s="698"/>
      <c r="P309" s="699">
        <f t="shared" si="14"/>
        <v>228000</v>
      </c>
      <c r="Q309" s="700">
        <f>'Раздел 1'!Q347</f>
        <v>0</v>
      </c>
      <c r="R309" s="701"/>
      <c r="S309" s="702">
        <f t="shared" si="15"/>
        <v>0</v>
      </c>
      <c r="T309" s="703">
        <f>'Раздел 1'!R347</f>
        <v>0</v>
      </c>
      <c r="U309" s="704"/>
      <c r="V309" s="705">
        <f t="shared" si="16"/>
        <v>0</v>
      </c>
      <c r="W309" s="154"/>
      <c r="X309" s="706"/>
      <c r="Y309" s="707"/>
    </row>
    <row r="310" spans="1:25" s="708" customFormat="1" ht="24.75" customHeight="1" x14ac:dyDescent="0.3">
      <c r="A310" s="693" t="str">
        <f>'Раздел 1'!C348</f>
        <v>925</v>
      </c>
      <c r="B310" s="694" t="str">
        <f>'Раздел 1'!D348</f>
        <v>07</v>
      </c>
      <c r="C310" s="694" t="str">
        <f>'Раздел 1'!E348</f>
        <v>02</v>
      </c>
      <c r="D310" s="694" t="str">
        <f>'Раздел 1'!F348</f>
        <v>02</v>
      </c>
      <c r="E310" s="694" t="str">
        <f>'Раздел 1'!G348</f>
        <v>1</v>
      </c>
      <c r="F310" s="694" t="str">
        <f>'Раздел 1'!H348</f>
        <v>02</v>
      </c>
      <c r="G310" s="694" t="str">
        <f>'Раздел 1'!I348</f>
        <v>00590</v>
      </c>
      <c r="H310" s="695" t="str">
        <f>'Раздел 1'!J348</f>
        <v>243</v>
      </c>
      <c r="I310" s="696" t="str">
        <f>'Раздел 1'!K348</f>
        <v>225.00.00</v>
      </c>
      <c r="J310" s="696" t="str">
        <f>'Раздел 1'!L348</f>
        <v>000</v>
      </c>
      <c r="K310" s="696" t="str">
        <f>'Раздел 1'!M348</f>
        <v>00.00.00</v>
      </c>
      <c r="L310" s="696" t="str">
        <f>'Раздел 1'!N348</f>
        <v>х</v>
      </c>
      <c r="M310" s="696" t="str">
        <f>'Раздел 1'!O348</f>
        <v>20.00.02</v>
      </c>
      <c r="N310" s="697">
        <f>'Раздел 1'!P348</f>
        <v>0</v>
      </c>
      <c r="O310" s="698"/>
      <c r="P310" s="699">
        <f t="shared" si="14"/>
        <v>0</v>
      </c>
      <c r="Q310" s="700">
        <f>'Раздел 1'!Q348</f>
        <v>0</v>
      </c>
      <c r="R310" s="701"/>
      <c r="S310" s="702">
        <f t="shared" si="15"/>
        <v>0</v>
      </c>
      <c r="T310" s="703">
        <f>'Раздел 1'!R348</f>
        <v>0</v>
      </c>
      <c r="U310" s="704"/>
      <c r="V310" s="705">
        <f t="shared" si="16"/>
        <v>0</v>
      </c>
      <c r="W310" s="154"/>
      <c r="X310" s="706"/>
      <c r="Y310" s="707"/>
    </row>
    <row r="311" spans="1:25" s="708" customFormat="1" ht="24.75" customHeight="1" x14ac:dyDescent="0.3">
      <c r="A311" s="693" t="str">
        <f>'Раздел 1'!C349</f>
        <v>925</v>
      </c>
      <c r="B311" s="694" t="str">
        <f>'Раздел 1'!D349</f>
        <v>07</v>
      </c>
      <c r="C311" s="694" t="str">
        <f>'Раздел 1'!E349</f>
        <v>02</v>
      </c>
      <c r="D311" s="694" t="str">
        <f>'Раздел 1'!F349</f>
        <v>02</v>
      </c>
      <c r="E311" s="694" t="str">
        <f>'Раздел 1'!G349</f>
        <v>1</v>
      </c>
      <c r="F311" s="694" t="str">
        <f>'Раздел 1'!H349</f>
        <v>02</v>
      </c>
      <c r="G311" s="694" t="str">
        <f>'Раздел 1'!I349</f>
        <v>00590</v>
      </c>
      <c r="H311" s="695" t="str">
        <f>'Раздел 1'!J349</f>
        <v>243</v>
      </c>
      <c r="I311" s="696" t="str">
        <f>'Раздел 1'!K349</f>
        <v>225.00.00</v>
      </c>
      <c r="J311" s="696" t="str">
        <f>'Раздел 1'!L349</f>
        <v>001</v>
      </c>
      <c r="K311" s="696" t="str">
        <f>'Раздел 1'!M349</f>
        <v>00.00.00</v>
      </c>
      <c r="L311" s="696" t="str">
        <f>'Раздел 1'!N349</f>
        <v>х</v>
      </c>
      <c r="M311" s="696" t="str">
        <f>'Раздел 1'!O349</f>
        <v>20.00.02</v>
      </c>
      <c r="N311" s="697">
        <f>'Раздел 1'!P349</f>
        <v>0</v>
      </c>
      <c r="O311" s="698"/>
      <c r="P311" s="699">
        <f t="shared" si="14"/>
        <v>0</v>
      </c>
      <c r="Q311" s="700">
        <f>'Раздел 1'!Q349</f>
        <v>0</v>
      </c>
      <c r="R311" s="701"/>
      <c r="S311" s="702">
        <f t="shared" si="15"/>
        <v>0</v>
      </c>
      <c r="T311" s="703">
        <f>'Раздел 1'!R349</f>
        <v>0</v>
      </c>
      <c r="U311" s="704"/>
      <c r="V311" s="705">
        <f t="shared" si="16"/>
        <v>0</v>
      </c>
      <c r="W311" s="154"/>
      <c r="X311" s="706"/>
      <c r="Y311" s="707"/>
    </row>
    <row r="312" spans="1:25" s="708" customFormat="1" ht="24.75" customHeight="1" x14ac:dyDescent="0.3">
      <c r="A312" s="693" t="str">
        <f>'Раздел 1'!C350</f>
        <v>925</v>
      </c>
      <c r="B312" s="694" t="str">
        <f>'Раздел 1'!D350</f>
        <v>07</v>
      </c>
      <c r="C312" s="694" t="str">
        <f>'Раздел 1'!E350</f>
        <v>02</v>
      </c>
      <c r="D312" s="694" t="str">
        <f>'Раздел 1'!F350</f>
        <v>02</v>
      </c>
      <c r="E312" s="694" t="str">
        <f>'Раздел 1'!G350</f>
        <v>1</v>
      </c>
      <c r="F312" s="694" t="str">
        <f>'Раздел 1'!H350</f>
        <v>02</v>
      </c>
      <c r="G312" s="694" t="str">
        <f>'Раздел 1'!I350</f>
        <v>00590</v>
      </c>
      <c r="H312" s="695" t="str">
        <f>'Раздел 1'!J350</f>
        <v>243</v>
      </c>
      <c r="I312" s="696" t="str">
        <f>'Раздел 1'!K350</f>
        <v>225.00.00</v>
      </c>
      <c r="J312" s="696" t="str">
        <f>'Раздел 1'!L350</f>
        <v>000</v>
      </c>
      <c r="K312" s="696" t="str">
        <f>'Раздел 1'!M350</f>
        <v>00.00.00</v>
      </c>
      <c r="L312" s="696" t="str">
        <f>'Раздел 1'!N350</f>
        <v>х</v>
      </c>
      <c r="M312" s="696" t="str">
        <f>'Раздел 1'!O350</f>
        <v>20.00.03</v>
      </c>
      <c r="N312" s="697">
        <f>'Раздел 1'!P350</f>
        <v>0</v>
      </c>
      <c r="O312" s="698"/>
      <c r="P312" s="699">
        <f t="shared" si="14"/>
        <v>0</v>
      </c>
      <c r="Q312" s="700">
        <f>'Раздел 1'!Q350</f>
        <v>0</v>
      </c>
      <c r="R312" s="701"/>
      <c r="S312" s="702">
        <f t="shared" si="15"/>
        <v>0</v>
      </c>
      <c r="T312" s="703">
        <f>'Раздел 1'!R350</f>
        <v>0</v>
      </c>
      <c r="U312" s="704"/>
      <c r="V312" s="705">
        <f t="shared" si="16"/>
        <v>0</v>
      </c>
      <c r="W312" s="154"/>
      <c r="X312" s="706"/>
      <c r="Y312" s="707"/>
    </row>
    <row r="313" spans="1:25" s="708" customFormat="1" ht="24.75" customHeight="1" x14ac:dyDescent="0.3">
      <c r="A313" s="693" t="str">
        <f>'Раздел 1'!C351</f>
        <v>925</v>
      </c>
      <c r="B313" s="694" t="str">
        <f>'Раздел 1'!D351</f>
        <v>07</v>
      </c>
      <c r="C313" s="694" t="str">
        <f>'Раздел 1'!E351</f>
        <v>02</v>
      </c>
      <c r="D313" s="694" t="str">
        <f>'Раздел 1'!F351</f>
        <v>02</v>
      </c>
      <c r="E313" s="694" t="str">
        <f>'Раздел 1'!G351</f>
        <v>1</v>
      </c>
      <c r="F313" s="694" t="str">
        <f>'Раздел 1'!H351</f>
        <v>02</v>
      </c>
      <c r="G313" s="694" t="str">
        <f>'Раздел 1'!I351</f>
        <v>00590</v>
      </c>
      <c r="H313" s="695" t="str">
        <f>'Раздел 1'!J351</f>
        <v>243</v>
      </c>
      <c r="I313" s="696" t="str">
        <f>'Раздел 1'!K351</f>
        <v>225.00.00</v>
      </c>
      <c r="J313" s="696" t="str">
        <f>'Раздел 1'!L351</f>
        <v>001</v>
      </c>
      <c r="K313" s="696" t="str">
        <f>'Раздел 1'!M351</f>
        <v>00.00.00</v>
      </c>
      <c r="L313" s="696" t="str">
        <f>'Раздел 1'!N351</f>
        <v>х</v>
      </c>
      <c r="M313" s="696" t="str">
        <f>'Раздел 1'!O351</f>
        <v>20.00.03</v>
      </c>
      <c r="N313" s="697">
        <f>'Раздел 1'!P351</f>
        <v>0</v>
      </c>
      <c r="O313" s="698"/>
      <c r="P313" s="699">
        <f t="shared" si="14"/>
        <v>0</v>
      </c>
      <c r="Q313" s="700">
        <f>'Раздел 1'!Q351</f>
        <v>0</v>
      </c>
      <c r="R313" s="701"/>
      <c r="S313" s="702">
        <f t="shared" si="15"/>
        <v>0</v>
      </c>
      <c r="T313" s="703">
        <f>'Раздел 1'!R351</f>
        <v>0</v>
      </c>
      <c r="U313" s="704"/>
      <c r="V313" s="705">
        <f t="shared" si="16"/>
        <v>0</v>
      </c>
      <c r="W313" s="154"/>
      <c r="X313" s="706"/>
      <c r="Y313" s="707"/>
    </row>
    <row r="314" spans="1:25" s="708" customFormat="1" ht="24.75" customHeight="1" x14ac:dyDescent="0.3">
      <c r="A314" s="693" t="str">
        <f>'Раздел 1'!C352</f>
        <v>925</v>
      </c>
      <c r="B314" s="694" t="str">
        <f>'Раздел 1'!D352</f>
        <v>07</v>
      </c>
      <c r="C314" s="694" t="str">
        <f>'Раздел 1'!E352</f>
        <v>02</v>
      </c>
      <c r="D314" s="694" t="str">
        <f>'Раздел 1'!F352</f>
        <v>02</v>
      </c>
      <c r="E314" s="694" t="str">
        <f>'Раздел 1'!G352</f>
        <v>1</v>
      </c>
      <c r="F314" s="694" t="str">
        <f>'Раздел 1'!H352</f>
        <v>02</v>
      </c>
      <c r="G314" s="694" t="str">
        <f>'Раздел 1'!I352</f>
        <v>00590</v>
      </c>
      <c r="H314" s="695" t="str">
        <f>'Раздел 1'!J352</f>
        <v>243</v>
      </c>
      <c r="I314" s="696" t="str">
        <f>'Раздел 1'!K352</f>
        <v>225.00.00</v>
      </c>
      <c r="J314" s="696" t="str">
        <f>'Раздел 1'!L352</f>
        <v>000</v>
      </c>
      <c r="K314" s="696" t="str">
        <f>'Раздел 1'!M352</f>
        <v>00.00.00</v>
      </c>
      <c r="L314" s="696" t="str">
        <f>'Раздел 1'!N352</f>
        <v>х</v>
      </c>
      <c r="M314" s="696" t="str">
        <f>'Раздел 1'!O352</f>
        <v>20.00.04</v>
      </c>
      <c r="N314" s="697">
        <f>'Раздел 1'!P352</f>
        <v>0</v>
      </c>
      <c r="O314" s="698"/>
      <c r="P314" s="699">
        <f t="shared" si="14"/>
        <v>0</v>
      </c>
      <c r="Q314" s="700">
        <f>'Раздел 1'!Q352</f>
        <v>0</v>
      </c>
      <c r="R314" s="701"/>
      <c r="S314" s="702">
        <f t="shared" si="15"/>
        <v>0</v>
      </c>
      <c r="T314" s="703">
        <f>'Раздел 1'!R352</f>
        <v>0</v>
      </c>
      <c r="U314" s="704"/>
      <c r="V314" s="705">
        <f t="shared" si="16"/>
        <v>0</v>
      </c>
      <c r="W314" s="154"/>
      <c r="X314" s="706"/>
      <c r="Y314" s="707"/>
    </row>
    <row r="315" spans="1:25" s="708" customFormat="1" ht="24.75" customHeight="1" x14ac:dyDescent="0.3">
      <c r="A315" s="693" t="str">
        <f>'Раздел 1'!C353</f>
        <v>925</v>
      </c>
      <c r="B315" s="694" t="str">
        <f>'Раздел 1'!D353</f>
        <v>07</v>
      </c>
      <c r="C315" s="694" t="str">
        <f>'Раздел 1'!E353</f>
        <v>02</v>
      </c>
      <c r="D315" s="694" t="str">
        <f>'Раздел 1'!F353</f>
        <v>02</v>
      </c>
      <c r="E315" s="694" t="str">
        <f>'Раздел 1'!G353</f>
        <v>1</v>
      </c>
      <c r="F315" s="694" t="str">
        <f>'Раздел 1'!H353</f>
        <v>02</v>
      </c>
      <c r="G315" s="694" t="str">
        <f>'Раздел 1'!I353</f>
        <v>00590</v>
      </c>
      <c r="H315" s="695" t="str">
        <f>'Раздел 1'!J353</f>
        <v>243</v>
      </c>
      <c r="I315" s="696" t="str">
        <f>'Раздел 1'!K353</f>
        <v>225.00.00</v>
      </c>
      <c r="J315" s="696" t="str">
        <f>'Раздел 1'!L353</f>
        <v>001</v>
      </c>
      <c r="K315" s="696" t="str">
        <f>'Раздел 1'!M353</f>
        <v>00.00.00</v>
      </c>
      <c r="L315" s="696" t="str">
        <f>'Раздел 1'!N353</f>
        <v>х</v>
      </c>
      <c r="M315" s="696" t="str">
        <f>'Раздел 1'!O353</f>
        <v>20.00.04</v>
      </c>
      <c r="N315" s="697">
        <f>'Раздел 1'!P353</f>
        <v>0</v>
      </c>
      <c r="O315" s="698"/>
      <c r="P315" s="699">
        <f t="shared" si="14"/>
        <v>0</v>
      </c>
      <c r="Q315" s="700">
        <f>'Раздел 1'!Q353</f>
        <v>0</v>
      </c>
      <c r="R315" s="701"/>
      <c r="S315" s="702">
        <f t="shared" si="15"/>
        <v>0</v>
      </c>
      <c r="T315" s="703">
        <f>'Раздел 1'!R353</f>
        <v>0</v>
      </c>
      <c r="U315" s="704"/>
      <c r="V315" s="705">
        <f t="shared" si="16"/>
        <v>0</v>
      </c>
      <c r="W315" s="154"/>
      <c r="X315" s="706"/>
      <c r="Y315" s="707"/>
    </row>
    <row r="316" spans="1:25" s="708" customFormat="1" ht="24.75" customHeight="1" x14ac:dyDescent="0.3">
      <c r="A316" s="693" t="str">
        <f>'Раздел 1'!C354</f>
        <v>925</v>
      </c>
      <c r="B316" s="694" t="str">
        <f>'Раздел 1'!D354</f>
        <v>07</v>
      </c>
      <c r="C316" s="694" t="str">
        <f>'Раздел 1'!E354</f>
        <v>02</v>
      </c>
      <c r="D316" s="694" t="str">
        <f>'Раздел 1'!F354</f>
        <v>02</v>
      </c>
      <c r="E316" s="694" t="str">
        <f>'Раздел 1'!G354</f>
        <v>1</v>
      </c>
      <c r="F316" s="694" t="str">
        <f>'Раздел 1'!H354</f>
        <v>02</v>
      </c>
      <c r="G316" s="694" t="str">
        <f>'Раздел 1'!I354</f>
        <v>00590</v>
      </c>
      <c r="H316" s="695" t="str">
        <f>'Раздел 1'!J354</f>
        <v>243</v>
      </c>
      <c r="I316" s="696" t="str">
        <f>'Раздел 1'!K354</f>
        <v>225.00.00</v>
      </c>
      <c r="J316" s="696" t="str">
        <f>'Раздел 1'!L354</f>
        <v>000</v>
      </c>
      <c r="K316" s="696" t="str">
        <f>'Раздел 1'!M354</f>
        <v>00.00.00</v>
      </c>
      <c r="L316" s="696" t="str">
        <f>'Раздел 1'!N354</f>
        <v>001.99.0001</v>
      </c>
      <c r="M316" s="696" t="str">
        <f>'Раздел 1'!O354</f>
        <v>50.01.00</v>
      </c>
      <c r="N316" s="697">
        <f>'Раздел 1'!P354</f>
        <v>0</v>
      </c>
      <c r="O316" s="698"/>
      <c r="P316" s="699">
        <f t="shared" si="14"/>
        <v>0</v>
      </c>
      <c r="Q316" s="700">
        <f>'Раздел 1'!Q354</f>
        <v>0</v>
      </c>
      <c r="R316" s="701"/>
      <c r="S316" s="702">
        <f t="shared" si="15"/>
        <v>0</v>
      </c>
      <c r="T316" s="703">
        <f>'Раздел 1'!R354</f>
        <v>0</v>
      </c>
      <c r="U316" s="704"/>
      <c r="V316" s="705">
        <f t="shared" si="16"/>
        <v>0</v>
      </c>
      <c r="W316" s="154"/>
      <c r="X316" s="706"/>
      <c r="Y316" s="707"/>
    </row>
    <row r="317" spans="1:25" s="708" customFormat="1" ht="24.75" customHeight="1" x14ac:dyDescent="0.3">
      <c r="A317" s="693" t="str">
        <f>'Раздел 1'!C355</f>
        <v>925</v>
      </c>
      <c r="B317" s="694" t="str">
        <f>'Раздел 1'!D355</f>
        <v>07</v>
      </c>
      <c r="C317" s="694" t="str">
        <f>'Раздел 1'!E355</f>
        <v>02</v>
      </c>
      <c r="D317" s="694" t="str">
        <f>'Раздел 1'!F355</f>
        <v>02</v>
      </c>
      <c r="E317" s="694" t="str">
        <f>'Раздел 1'!G355</f>
        <v>1</v>
      </c>
      <c r="F317" s="694" t="str">
        <f>'Раздел 1'!H355</f>
        <v>02</v>
      </c>
      <c r="G317" s="694" t="str">
        <f>'Раздел 1'!I355</f>
        <v>00590</v>
      </c>
      <c r="H317" s="695" t="str">
        <f>'Раздел 1'!J355</f>
        <v>243</v>
      </c>
      <c r="I317" s="696" t="str">
        <f>'Раздел 1'!K355</f>
        <v>225.00.00</v>
      </c>
      <c r="J317" s="696" t="str">
        <f>'Раздел 1'!L355</f>
        <v>001</v>
      </c>
      <c r="K317" s="696" t="str">
        <f>'Раздел 1'!M355</f>
        <v>00.00.00</v>
      </c>
      <c r="L317" s="696" t="str">
        <f>'Раздел 1'!N355</f>
        <v>х</v>
      </c>
      <c r="M317" s="696" t="str">
        <f>'Раздел 1'!O355</f>
        <v>50.01.00</v>
      </c>
      <c r="N317" s="697">
        <f>'Раздел 1'!P355</f>
        <v>0</v>
      </c>
      <c r="O317" s="698"/>
      <c r="P317" s="699">
        <f t="shared" si="14"/>
        <v>0</v>
      </c>
      <c r="Q317" s="700">
        <f>'Раздел 1'!Q355</f>
        <v>0</v>
      </c>
      <c r="R317" s="701"/>
      <c r="S317" s="702">
        <f t="shared" si="15"/>
        <v>0</v>
      </c>
      <c r="T317" s="703">
        <f>'Раздел 1'!R355</f>
        <v>0</v>
      </c>
      <c r="U317" s="704"/>
      <c r="V317" s="705">
        <f t="shared" si="16"/>
        <v>0</v>
      </c>
      <c r="W317" s="154"/>
      <c r="X317" s="706"/>
      <c r="Y317" s="707"/>
    </row>
    <row r="318" spans="1:25" s="708" customFormat="1" ht="24.75" customHeight="1" x14ac:dyDescent="0.3">
      <c r="A318" s="693" t="str">
        <f>'Раздел 1'!C356</f>
        <v>925</v>
      </c>
      <c r="B318" s="694" t="str">
        <f>'Раздел 1'!D356</f>
        <v>07</v>
      </c>
      <c r="C318" s="694" t="str">
        <f>'Раздел 1'!E356</f>
        <v>02</v>
      </c>
      <c r="D318" s="694" t="str">
        <f>'Раздел 1'!F356</f>
        <v>02</v>
      </c>
      <c r="E318" s="694" t="str">
        <f>'Раздел 1'!G356</f>
        <v>1</v>
      </c>
      <c r="F318" s="694" t="str">
        <f>'Раздел 1'!H356</f>
        <v>02</v>
      </c>
      <c r="G318" s="694" t="str">
        <f>'Раздел 1'!I356</f>
        <v>09020</v>
      </c>
      <c r="H318" s="695" t="str">
        <f>'Раздел 1'!J356</f>
        <v>243</v>
      </c>
      <c r="I318" s="696" t="str">
        <f>'Раздел 1'!K356</f>
        <v>225.00.00</v>
      </c>
      <c r="J318" s="696" t="str">
        <f>'Раздел 1'!L356</f>
        <v>000</v>
      </c>
      <c r="K318" s="696" t="str">
        <f>'Раздел 1'!M356</f>
        <v>00.00.00</v>
      </c>
      <c r="L318" s="696" t="str">
        <f>'Раздел 1'!N356</f>
        <v>003.01.0021</v>
      </c>
      <c r="M318" s="696" t="str">
        <f>'Раздел 1'!O356</f>
        <v>60.01.00</v>
      </c>
      <c r="N318" s="697">
        <f>'Раздел 1'!P356</f>
        <v>0</v>
      </c>
      <c r="O318" s="698"/>
      <c r="P318" s="699">
        <f t="shared" si="14"/>
        <v>0</v>
      </c>
      <c r="Q318" s="700">
        <f>'Раздел 1'!Q356</f>
        <v>0</v>
      </c>
      <c r="R318" s="701"/>
      <c r="S318" s="702">
        <f t="shared" si="15"/>
        <v>0</v>
      </c>
      <c r="T318" s="703">
        <f>'Раздел 1'!R356</f>
        <v>0</v>
      </c>
      <c r="U318" s="704"/>
      <c r="V318" s="705">
        <f t="shared" si="16"/>
        <v>0</v>
      </c>
      <c r="W318" s="154"/>
      <c r="X318" s="706"/>
      <c r="Y318" s="707"/>
    </row>
    <row r="319" spans="1:25" s="708" customFormat="1" ht="24.75" customHeight="1" x14ac:dyDescent="0.3">
      <c r="A319" s="693" t="str">
        <f>'Раздел 1'!C357</f>
        <v>925</v>
      </c>
      <c r="B319" s="694" t="str">
        <f>'Раздел 1'!D357</f>
        <v>07</v>
      </c>
      <c r="C319" s="694" t="str">
        <f>'Раздел 1'!E357</f>
        <v>02</v>
      </c>
      <c r="D319" s="694" t="str">
        <f>'Раздел 1'!F357</f>
        <v>02</v>
      </c>
      <c r="E319" s="694" t="str">
        <f>'Раздел 1'!G357</f>
        <v>1</v>
      </c>
      <c r="F319" s="694" t="str">
        <f>'Раздел 1'!H357</f>
        <v>02</v>
      </c>
      <c r="G319" s="694" t="str">
        <f>'Раздел 1'!I357</f>
        <v>09020</v>
      </c>
      <c r="H319" s="695" t="str">
        <f>'Раздел 1'!J357</f>
        <v>243</v>
      </c>
      <c r="I319" s="696" t="str">
        <f>'Раздел 1'!K357</f>
        <v>225.00.00</v>
      </c>
      <c r="J319" s="696" t="str">
        <f>'Раздел 1'!L357</f>
        <v>000</v>
      </c>
      <c r="K319" s="696" t="str">
        <f>'Раздел 1'!M357</f>
        <v>00.00.00</v>
      </c>
      <c r="L319" s="696" t="str">
        <f>'Раздел 1'!N357</f>
        <v>003.01.0022</v>
      </c>
      <c r="M319" s="696" t="str">
        <f>'Раздел 1'!O357</f>
        <v>60.01.00</v>
      </c>
      <c r="N319" s="697">
        <f>'Раздел 1'!P357</f>
        <v>0</v>
      </c>
      <c r="O319" s="698"/>
      <c r="P319" s="699">
        <f t="shared" si="14"/>
        <v>0</v>
      </c>
      <c r="Q319" s="700">
        <f>'Раздел 1'!Q357</f>
        <v>0</v>
      </c>
      <c r="R319" s="701"/>
      <c r="S319" s="702">
        <f t="shared" si="15"/>
        <v>0</v>
      </c>
      <c r="T319" s="703">
        <f>'Раздел 1'!R357</f>
        <v>0</v>
      </c>
      <c r="U319" s="704"/>
      <c r="V319" s="705">
        <f t="shared" si="16"/>
        <v>0</v>
      </c>
      <c r="W319" s="154"/>
      <c r="X319" s="706"/>
      <c r="Y319" s="707"/>
    </row>
    <row r="320" spans="1:25" s="708" customFormat="1" ht="24.75" customHeight="1" x14ac:dyDescent="0.3">
      <c r="A320" s="693" t="str">
        <f>'Раздел 1'!C358</f>
        <v>925</v>
      </c>
      <c r="B320" s="694" t="str">
        <f>'Раздел 1'!D358</f>
        <v>07</v>
      </c>
      <c r="C320" s="694" t="str">
        <f>'Раздел 1'!E358</f>
        <v>02</v>
      </c>
      <c r="D320" s="694" t="str">
        <f>'Раздел 1'!F358</f>
        <v>02</v>
      </c>
      <c r="E320" s="694" t="str">
        <f>'Раздел 1'!G358</f>
        <v>1</v>
      </c>
      <c r="F320" s="694" t="str">
        <f>'Раздел 1'!H358</f>
        <v>02</v>
      </c>
      <c r="G320" s="694" t="str">
        <f>'Раздел 1'!I358</f>
        <v>09020</v>
      </c>
      <c r="H320" s="695" t="str">
        <f>'Раздел 1'!J358</f>
        <v>243</v>
      </c>
      <c r="I320" s="696" t="str">
        <f>'Раздел 1'!K358</f>
        <v>225.00.00</v>
      </c>
      <c r="J320" s="696" t="str">
        <f>'Раздел 1'!L358</f>
        <v>000</v>
      </c>
      <c r="K320" s="696" t="str">
        <f>'Раздел 1'!M358</f>
        <v>00.00.00</v>
      </c>
      <c r="L320" s="696" t="str">
        <f>'Раздел 1'!N358</f>
        <v>003.01.0023</v>
      </c>
      <c r="M320" s="696" t="str">
        <f>'Раздел 1'!O358</f>
        <v>60.01.00</v>
      </c>
      <c r="N320" s="697">
        <f>'Раздел 1'!P358</f>
        <v>0</v>
      </c>
      <c r="O320" s="698"/>
      <c r="P320" s="699">
        <f t="shared" si="14"/>
        <v>0</v>
      </c>
      <c r="Q320" s="700">
        <f>'Раздел 1'!Q358</f>
        <v>0</v>
      </c>
      <c r="R320" s="701"/>
      <c r="S320" s="702">
        <f t="shared" si="15"/>
        <v>0</v>
      </c>
      <c r="T320" s="703">
        <f>'Раздел 1'!R358</f>
        <v>0</v>
      </c>
      <c r="U320" s="704"/>
      <c r="V320" s="705">
        <f t="shared" si="16"/>
        <v>0</v>
      </c>
      <c r="W320" s="154"/>
      <c r="X320" s="706"/>
      <c r="Y320" s="707"/>
    </row>
    <row r="321" spans="1:25" s="708" customFormat="1" ht="24.75" customHeight="1" x14ac:dyDescent="0.3">
      <c r="A321" s="693" t="str">
        <f>'Раздел 1'!C359</f>
        <v>925</v>
      </c>
      <c r="B321" s="694" t="str">
        <f>'Раздел 1'!D359</f>
        <v>07</v>
      </c>
      <c r="C321" s="694" t="str">
        <f>'Раздел 1'!E359</f>
        <v>02</v>
      </c>
      <c r="D321" s="694" t="str">
        <f>'Раздел 1'!F359</f>
        <v>02</v>
      </c>
      <c r="E321" s="694" t="str">
        <f>'Раздел 1'!G359</f>
        <v>1</v>
      </c>
      <c r="F321" s="694" t="str">
        <f>'Раздел 1'!H359</f>
        <v>02</v>
      </c>
      <c r="G321" s="694" t="str">
        <f>'Раздел 1'!I359</f>
        <v>09020</v>
      </c>
      <c r="H321" s="695" t="str">
        <f>'Раздел 1'!J359</f>
        <v>243</v>
      </c>
      <c r="I321" s="696" t="str">
        <f>'Раздел 1'!K359</f>
        <v>225.00.00</v>
      </c>
      <c r="J321" s="696" t="str">
        <f>'Раздел 1'!L359</f>
        <v>000</v>
      </c>
      <c r="K321" s="696" t="str">
        <f>'Раздел 1'!M359</f>
        <v>00.00.00</v>
      </c>
      <c r="L321" s="696" t="str">
        <f>'Раздел 1'!N359</f>
        <v>003.01.0024</v>
      </c>
      <c r="M321" s="696" t="str">
        <f>'Раздел 1'!O359</f>
        <v>60.01.00</v>
      </c>
      <c r="N321" s="697">
        <f>'Раздел 1'!P359</f>
        <v>0</v>
      </c>
      <c r="O321" s="698"/>
      <c r="P321" s="699">
        <f t="shared" si="14"/>
        <v>0</v>
      </c>
      <c r="Q321" s="700">
        <f>'Раздел 1'!Q359</f>
        <v>0</v>
      </c>
      <c r="R321" s="701"/>
      <c r="S321" s="702">
        <f t="shared" si="15"/>
        <v>0</v>
      </c>
      <c r="T321" s="703">
        <f>'Раздел 1'!R359</f>
        <v>0</v>
      </c>
      <c r="U321" s="704"/>
      <c r="V321" s="705">
        <f t="shared" si="16"/>
        <v>0</v>
      </c>
      <c r="W321" s="154"/>
      <c r="X321" s="706"/>
      <c r="Y321" s="707"/>
    </row>
    <row r="322" spans="1:25" s="708" customFormat="1" ht="24.75" customHeight="1" x14ac:dyDescent="0.3">
      <c r="A322" s="693" t="str">
        <f>'Раздел 1'!C360</f>
        <v>925</v>
      </c>
      <c r="B322" s="694" t="str">
        <f>'Раздел 1'!D360</f>
        <v>07</v>
      </c>
      <c r="C322" s="694" t="str">
        <f>'Раздел 1'!E360</f>
        <v>02</v>
      </c>
      <c r="D322" s="694" t="str">
        <f>'Раздел 1'!F360</f>
        <v>02</v>
      </c>
      <c r="E322" s="694" t="str">
        <f>'Раздел 1'!G360</f>
        <v>1</v>
      </c>
      <c r="F322" s="694" t="str">
        <f>'Раздел 1'!H360</f>
        <v>02</v>
      </c>
      <c r="G322" s="694" t="str">
        <f>'Раздел 1'!I360</f>
        <v>09020</v>
      </c>
      <c r="H322" s="695" t="str">
        <f>'Раздел 1'!J360</f>
        <v>243</v>
      </c>
      <c r="I322" s="696" t="str">
        <f>'Раздел 1'!K360</f>
        <v>225.00.00</v>
      </c>
      <c r="J322" s="696" t="str">
        <f>'Раздел 1'!L360</f>
        <v>000</v>
      </c>
      <c r="K322" s="696" t="str">
        <f>'Раздел 1'!M360</f>
        <v>00.00.00</v>
      </c>
      <c r="L322" s="696" t="str">
        <f>'Раздел 1'!N360</f>
        <v>003.01.0025</v>
      </c>
      <c r="M322" s="696" t="str">
        <f>'Раздел 1'!O360</f>
        <v>60.01.00</v>
      </c>
      <c r="N322" s="697">
        <f>'Раздел 1'!P360</f>
        <v>0</v>
      </c>
      <c r="O322" s="698"/>
      <c r="P322" s="699">
        <f t="shared" si="14"/>
        <v>0</v>
      </c>
      <c r="Q322" s="700">
        <f>'Раздел 1'!Q360</f>
        <v>0</v>
      </c>
      <c r="R322" s="701"/>
      <c r="S322" s="702">
        <f t="shared" si="15"/>
        <v>0</v>
      </c>
      <c r="T322" s="703">
        <f>'Раздел 1'!R360</f>
        <v>0</v>
      </c>
      <c r="U322" s="704"/>
      <c r="V322" s="705">
        <f t="shared" si="16"/>
        <v>0</v>
      </c>
      <c r="W322" s="154"/>
      <c r="X322" s="706"/>
      <c r="Y322" s="707"/>
    </row>
    <row r="323" spans="1:25" s="708" customFormat="1" ht="24.75" customHeight="1" x14ac:dyDescent="0.3">
      <c r="A323" s="693" t="str">
        <f>'Раздел 1'!C361</f>
        <v>925</v>
      </c>
      <c r="B323" s="694" t="str">
        <f>'Раздел 1'!D361</f>
        <v>07</v>
      </c>
      <c r="C323" s="694" t="str">
        <f>'Раздел 1'!E361</f>
        <v>02</v>
      </c>
      <c r="D323" s="694" t="str">
        <f>'Раздел 1'!F361</f>
        <v>02</v>
      </c>
      <c r="E323" s="694" t="str">
        <f>'Раздел 1'!G361</f>
        <v>1</v>
      </c>
      <c r="F323" s="694" t="str">
        <f>'Раздел 1'!H361</f>
        <v>02</v>
      </c>
      <c r="G323" s="694" t="str">
        <f>'Раздел 1'!I361</f>
        <v>09020</v>
      </c>
      <c r="H323" s="695" t="str">
        <f>'Раздел 1'!J361</f>
        <v>243</v>
      </c>
      <c r="I323" s="696" t="str">
        <f>'Раздел 1'!K361</f>
        <v>225.00.00</v>
      </c>
      <c r="J323" s="696" t="str">
        <f>'Раздел 1'!L361</f>
        <v>000</v>
      </c>
      <c r="K323" s="696" t="str">
        <f>'Раздел 1'!M361</f>
        <v>00.00.00</v>
      </c>
      <c r="L323" s="696" t="str">
        <f>'Раздел 1'!N361</f>
        <v>003.01.0026</v>
      </c>
      <c r="M323" s="696" t="str">
        <f>'Раздел 1'!O361</f>
        <v>60.01.00</v>
      </c>
      <c r="N323" s="697">
        <f>'Раздел 1'!P361</f>
        <v>0</v>
      </c>
      <c r="O323" s="698"/>
      <c r="P323" s="699">
        <f t="shared" si="14"/>
        <v>0</v>
      </c>
      <c r="Q323" s="700">
        <f>'Раздел 1'!Q361</f>
        <v>0</v>
      </c>
      <c r="R323" s="701"/>
      <c r="S323" s="702">
        <f t="shared" si="15"/>
        <v>0</v>
      </c>
      <c r="T323" s="703">
        <f>'Раздел 1'!R361</f>
        <v>0</v>
      </c>
      <c r="U323" s="704"/>
      <c r="V323" s="705">
        <f t="shared" si="16"/>
        <v>0</v>
      </c>
      <c r="W323" s="154"/>
      <c r="X323" s="706"/>
      <c r="Y323" s="707"/>
    </row>
    <row r="324" spans="1:25" s="708" customFormat="1" ht="24.75" customHeight="1" x14ac:dyDescent="0.3">
      <c r="A324" s="693" t="str">
        <f>'Раздел 1'!C362</f>
        <v>925</v>
      </c>
      <c r="B324" s="694" t="str">
        <f>'Раздел 1'!D362</f>
        <v>07</v>
      </c>
      <c r="C324" s="694" t="str">
        <f>'Раздел 1'!E362</f>
        <v>02</v>
      </c>
      <c r="D324" s="694" t="str">
        <f>'Раздел 1'!F362</f>
        <v>02</v>
      </c>
      <c r="E324" s="694" t="str">
        <f>'Раздел 1'!G362</f>
        <v>1</v>
      </c>
      <c r="F324" s="694" t="str">
        <f>'Раздел 1'!H362</f>
        <v>02</v>
      </c>
      <c r="G324" s="694" t="str">
        <f>'Раздел 1'!I362</f>
        <v>09020</v>
      </c>
      <c r="H324" s="695" t="str">
        <f>'Раздел 1'!J362</f>
        <v>243</v>
      </c>
      <c r="I324" s="696" t="str">
        <f>'Раздел 1'!K362</f>
        <v>225.00.00</v>
      </c>
      <c r="J324" s="696" t="str">
        <f>'Раздел 1'!L362</f>
        <v>000</v>
      </c>
      <c r="K324" s="696" t="str">
        <f>'Раздел 1'!M362</f>
        <v>00.00.00</v>
      </c>
      <c r="L324" s="696" t="str">
        <f>'Раздел 1'!N362</f>
        <v>003.01.0054</v>
      </c>
      <c r="M324" s="696" t="str">
        <f>'Раздел 1'!O362</f>
        <v>60.01.00</v>
      </c>
      <c r="N324" s="697">
        <f>'Раздел 1'!P362</f>
        <v>0</v>
      </c>
      <c r="O324" s="698"/>
      <c r="P324" s="699">
        <f t="shared" si="14"/>
        <v>0</v>
      </c>
      <c r="Q324" s="700">
        <f>'Раздел 1'!Q362</f>
        <v>0</v>
      </c>
      <c r="R324" s="701"/>
      <c r="S324" s="702">
        <f t="shared" si="15"/>
        <v>0</v>
      </c>
      <c r="T324" s="703">
        <f>'Раздел 1'!R362</f>
        <v>0</v>
      </c>
      <c r="U324" s="704"/>
      <c r="V324" s="705">
        <f t="shared" si="16"/>
        <v>0</v>
      </c>
      <c r="W324" s="154"/>
      <c r="X324" s="706"/>
      <c r="Y324" s="707"/>
    </row>
    <row r="325" spans="1:25" s="708" customFormat="1" ht="24.75" customHeight="1" x14ac:dyDescent="0.3">
      <c r="A325" s="693" t="str">
        <f>'Раздел 1'!C363</f>
        <v>925</v>
      </c>
      <c r="B325" s="694" t="str">
        <f>'Раздел 1'!D363</f>
        <v>07</v>
      </c>
      <c r="C325" s="694" t="str">
        <f>'Раздел 1'!E363</f>
        <v>02</v>
      </c>
      <c r="D325" s="694" t="str">
        <f>'Раздел 1'!F363</f>
        <v>02</v>
      </c>
      <c r="E325" s="694" t="str">
        <f>'Раздел 1'!G363</f>
        <v>1</v>
      </c>
      <c r="F325" s="694" t="str">
        <f>'Раздел 1'!H363</f>
        <v>02</v>
      </c>
      <c r="G325" s="694" t="str">
        <f>'Раздел 1'!I363</f>
        <v>09020</v>
      </c>
      <c r="H325" s="695" t="str">
        <f>'Раздел 1'!J363</f>
        <v>243</v>
      </c>
      <c r="I325" s="696" t="str">
        <f>'Раздел 1'!K363</f>
        <v>225.00.00</v>
      </c>
      <c r="J325" s="696" t="str">
        <f>'Раздел 1'!L363</f>
        <v>000</v>
      </c>
      <c r="K325" s="696" t="str">
        <f>'Раздел 1'!M363</f>
        <v>00.00.00</v>
      </c>
      <c r="L325" s="696" t="str">
        <f>'Раздел 1'!N363</f>
        <v>003.01.0055</v>
      </c>
      <c r="M325" s="696" t="str">
        <f>'Раздел 1'!O363</f>
        <v>60.01.00</v>
      </c>
      <c r="N325" s="697">
        <f>'Раздел 1'!P363</f>
        <v>0</v>
      </c>
      <c r="O325" s="698"/>
      <c r="P325" s="699">
        <f t="shared" si="14"/>
        <v>0</v>
      </c>
      <c r="Q325" s="700">
        <f>'Раздел 1'!Q363</f>
        <v>0</v>
      </c>
      <c r="R325" s="701"/>
      <c r="S325" s="702">
        <f t="shared" si="15"/>
        <v>0</v>
      </c>
      <c r="T325" s="703">
        <f>'Раздел 1'!R363</f>
        <v>0</v>
      </c>
      <c r="U325" s="704"/>
      <c r="V325" s="705">
        <f t="shared" si="16"/>
        <v>0</v>
      </c>
      <c r="W325" s="154"/>
      <c r="X325" s="706"/>
      <c r="Y325" s="707"/>
    </row>
    <row r="326" spans="1:25" s="708" customFormat="1" ht="24.75" customHeight="1" x14ac:dyDescent="0.3">
      <c r="A326" s="693" t="str">
        <f>'Раздел 1'!C364</f>
        <v>925</v>
      </c>
      <c r="B326" s="694" t="str">
        <f>'Раздел 1'!D364</f>
        <v>07</v>
      </c>
      <c r="C326" s="694" t="str">
        <f>'Раздел 1'!E364</f>
        <v>02</v>
      </c>
      <c r="D326" s="694" t="str">
        <f>'Раздел 1'!F364</f>
        <v>02</v>
      </c>
      <c r="E326" s="694" t="str">
        <f>'Раздел 1'!G364</f>
        <v>1</v>
      </c>
      <c r="F326" s="694" t="str">
        <f>'Раздел 1'!H364</f>
        <v>02</v>
      </c>
      <c r="G326" s="694" t="str">
        <f>'Раздел 1'!I364</f>
        <v>09020</v>
      </c>
      <c r="H326" s="695" t="str">
        <f>'Раздел 1'!J364</f>
        <v>243</v>
      </c>
      <c r="I326" s="696" t="str">
        <f>'Раздел 1'!K364</f>
        <v>225.00.00</v>
      </c>
      <c r="J326" s="696" t="str">
        <f>'Раздел 1'!L364</f>
        <v>000</v>
      </c>
      <c r="K326" s="696" t="str">
        <f>'Раздел 1'!M364</f>
        <v>00.00.00</v>
      </c>
      <c r="L326" s="696" t="str">
        <f>'Раздел 1'!N364</f>
        <v>003.01.0056</v>
      </c>
      <c r="M326" s="696" t="str">
        <f>'Раздел 1'!O364</f>
        <v>60.01.00</v>
      </c>
      <c r="N326" s="697">
        <f>'Раздел 1'!P364</f>
        <v>0</v>
      </c>
      <c r="O326" s="698"/>
      <c r="P326" s="699">
        <f t="shared" si="14"/>
        <v>0</v>
      </c>
      <c r="Q326" s="700">
        <f>'Раздел 1'!Q364</f>
        <v>0</v>
      </c>
      <c r="R326" s="701"/>
      <c r="S326" s="702">
        <f t="shared" si="15"/>
        <v>0</v>
      </c>
      <c r="T326" s="703">
        <f>'Раздел 1'!R364</f>
        <v>0</v>
      </c>
      <c r="U326" s="704"/>
      <c r="V326" s="705">
        <f t="shared" si="16"/>
        <v>0</v>
      </c>
      <c r="W326" s="154"/>
      <c r="X326" s="706"/>
      <c r="Y326" s="707"/>
    </row>
    <row r="327" spans="1:25" s="708" customFormat="1" ht="24.75" customHeight="1" x14ac:dyDescent="0.3">
      <c r="A327" s="693" t="str">
        <f>'Раздел 1'!C365</f>
        <v>925</v>
      </c>
      <c r="B327" s="694" t="str">
        <f>'Раздел 1'!D365</f>
        <v>07</v>
      </c>
      <c r="C327" s="694" t="str">
        <f>'Раздел 1'!E365</f>
        <v>02</v>
      </c>
      <c r="D327" s="694" t="str">
        <f>'Раздел 1'!F365</f>
        <v>02</v>
      </c>
      <c r="E327" s="694" t="str">
        <f>'Раздел 1'!G365</f>
        <v>1</v>
      </c>
      <c r="F327" s="694" t="str">
        <f>'Раздел 1'!H365</f>
        <v>02</v>
      </c>
      <c r="G327" s="694" t="str">
        <f>'Раздел 1'!I365</f>
        <v>09020</v>
      </c>
      <c r="H327" s="695" t="str">
        <f>'Раздел 1'!J365</f>
        <v>243</v>
      </c>
      <c r="I327" s="696" t="str">
        <f>'Раздел 1'!K365</f>
        <v>225.00.00</v>
      </c>
      <c r="J327" s="696" t="str">
        <f>'Раздел 1'!L365</f>
        <v>000</v>
      </c>
      <c r="K327" s="696" t="str">
        <f>'Раздел 1'!M365</f>
        <v>00.00.00</v>
      </c>
      <c r="L327" s="696" t="str">
        <f>'Раздел 1'!N365</f>
        <v>003.01.0057</v>
      </c>
      <c r="M327" s="696" t="str">
        <f>'Раздел 1'!O365</f>
        <v>60.01.00</v>
      </c>
      <c r="N327" s="697">
        <f>'Раздел 1'!P365</f>
        <v>0</v>
      </c>
      <c r="O327" s="698"/>
      <c r="P327" s="699">
        <f t="shared" si="14"/>
        <v>0</v>
      </c>
      <c r="Q327" s="700">
        <f>'Раздел 1'!Q365</f>
        <v>0</v>
      </c>
      <c r="R327" s="701"/>
      <c r="S327" s="702">
        <f t="shared" si="15"/>
        <v>0</v>
      </c>
      <c r="T327" s="703">
        <f>'Раздел 1'!R365</f>
        <v>0</v>
      </c>
      <c r="U327" s="704"/>
      <c r="V327" s="705">
        <f t="shared" si="16"/>
        <v>0</v>
      </c>
      <c r="W327" s="154"/>
      <c r="X327" s="706"/>
      <c r="Y327" s="707"/>
    </row>
    <row r="328" spans="1:25" s="708" customFormat="1" ht="24.75" customHeight="1" x14ac:dyDescent="0.3">
      <c r="A328" s="693" t="str">
        <f>'Раздел 1'!C366</f>
        <v>925</v>
      </c>
      <c r="B328" s="694" t="str">
        <f>'Раздел 1'!D366</f>
        <v>07</v>
      </c>
      <c r="C328" s="694" t="str">
        <f>'Раздел 1'!E366</f>
        <v>02</v>
      </c>
      <c r="D328" s="694" t="str">
        <f>'Раздел 1'!F366</f>
        <v>02</v>
      </c>
      <c r="E328" s="694" t="str">
        <f>'Раздел 1'!G366</f>
        <v>1</v>
      </c>
      <c r="F328" s="694" t="str">
        <f>'Раздел 1'!H366</f>
        <v>02</v>
      </c>
      <c r="G328" s="694" t="str">
        <f>'Раздел 1'!I366</f>
        <v>S3410</v>
      </c>
      <c r="H328" s="695" t="str">
        <f>'Раздел 1'!J366</f>
        <v>243</v>
      </c>
      <c r="I328" s="696" t="str">
        <f>'Раздел 1'!K366</f>
        <v>225.00.00</v>
      </c>
      <c r="J328" s="696" t="str">
        <f>'Раздел 1'!L366</f>
        <v>000</v>
      </c>
      <c r="K328" s="696" t="str">
        <f>'Раздел 1'!M366</f>
        <v>00.00.00</v>
      </c>
      <c r="L328" s="696" t="str">
        <f>'Раздел 1'!N366</f>
        <v>003.01.0013</v>
      </c>
      <c r="M328" s="696" t="str">
        <f>'Раздел 1'!O366</f>
        <v>60.01.00</v>
      </c>
      <c r="N328" s="697">
        <f>'Раздел 1'!P366</f>
        <v>0</v>
      </c>
      <c r="O328" s="698"/>
      <c r="P328" s="699">
        <f t="shared" si="14"/>
        <v>0</v>
      </c>
      <c r="Q328" s="700">
        <f>'Раздел 1'!Q366</f>
        <v>0</v>
      </c>
      <c r="R328" s="701"/>
      <c r="S328" s="702">
        <f t="shared" si="15"/>
        <v>0</v>
      </c>
      <c r="T328" s="703">
        <f>'Раздел 1'!R366</f>
        <v>0</v>
      </c>
      <c r="U328" s="704"/>
      <c r="V328" s="705">
        <f t="shared" si="16"/>
        <v>0</v>
      </c>
      <c r="W328" s="154"/>
      <c r="X328" s="706"/>
      <c r="Y328" s="707"/>
    </row>
    <row r="329" spans="1:25" s="708" customFormat="1" ht="24.75" customHeight="1" x14ac:dyDescent="0.3">
      <c r="A329" s="693" t="str">
        <f>'Раздел 1'!C367</f>
        <v>925</v>
      </c>
      <c r="B329" s="694" t="str">
        <f>'Раздел 1'!D367</f>
        <v>07</v>
      </c>
      <c r="C329" s="694" t="str">
        <f>'Раздел 1'!E367</f>
        <v>02</v>
      </c>
      <c r="D329" s="694">
        <f>'Раздел 1'!F367</f>
        <v>0</v>
      </c>
      <c r="E329" s="694">
        <f>'Раздел 1'!G367</f>
        <v>0</v>
      </c>
      <c r="F329" s="694">
        <f>'Раздел 1'!H367</f>
        <v>0</v>
      </c>
      <c r="G329" s="694">
        <f>'Раздел 1'!I367</f>
        <v>0</v>
      </c>
      <c r="H329" s="695" t="str">
        <f>'Раздел 1'!J367</f>
        <v>243</v>
      </c>
      <c r="I329" s="696" t="str">
        <f>'Раздел 1'!K367</f>
        <v>225.00.00</v>
      </c>
      <c r="J329" s="696" t="str">
        <f>'Раздел 1'!L367</f>
        <v>000</v>
      </c>
      <c r="K329" s="696" t="str">
        <f>'Раздел 1'!M367</f>
        <v>00.00.00</v>
      </c>
      <c r="L329" s="696" t="str">
        <f>'Раздел 1'!N367</f>
        <v>003.01.ХХХ</v>
      </c>
      <c r="M329" s="696" t="str">
        <f>'Раздел 1'!O367</f>
        <v>60.01.00</v>
      </c>
      <c r="N329" s="697">
        <f>'Раздел 1'!P367</f>
        <v>0</v>
      </c>
      <c r="O329" s="698"/>
      <c r="P329" s="699">
        <f t="shared" si="14"/>
        <v>0</v>
      </c>
      <c r="Q329" s="700">
        <f>'Раздел 1'!Q367</f>
        <v>0</v>
      </c>
      <c r="R329" s="701"/>
      <c r="S329" s="702">
        <f t="shared" si="15"/>
        <v>0</v>
      </c>
      <c r="T329" s="703">
        <f>'Раздел 1'!R367</f>
        <v>0</v>
      </c>
      <c r="U329" s="704"/>
      <c r="V329" s="705">
        <f t="shared" si="16"/>
        <v>0</v>
      </c>
      <c r="W329" s="154"/>
      <c r="X329" s="706"/>
      <c r="Y329" s="707"/>
    </row>
    <row r="330" spans="1:25" s="708" customFormat="1" ht="24.75" customHeight="1" x14ac:dyDescent="0.3">
      <c r="A330" s="693" t="str">
        <f>'Раздел 1'!C368</f>
        <v>925</v>
      </c>
      <c r="B330" s="694" t="str">
        <f>'Раздел 1'!D368</f>
        <v>07</v>
      </c>
      <c r="C330" s="694" t="str">
        <f>'Раздел 1'!E368</f>
        <v>02</v>
      </c>
      <c r="D330" s="694">
        <f>'Раздел 1'!F368</f>
        <v>0</v>
      </c>
      <c r="E330" s="694">
        <f>'Раздел 1'!G368</f>
        <v>0</v>
      </c>
      <c r="F330" s="694">
        <f>'Раздел 1'!H368</f>
        <v>0</v>
      </c>
      <c r="G330" s="694">
        <f>'Раздел 1'!I368</f>
        <v>0</v>
      </c>
      <c r="H330" s="695" t="str">
        <f>'Раздел 1'!J368</f>
        <v>243</v>
      </c>
      <c r="I330" s="696" t="str">
        <f>'Раздел 1'!K368</f>
        <v>225.00.00</v>
      </c>
      <c r="J330" s="696" t="str">
        <f>'Раздел 1'!L368</f>
        <v>000</v>
      </c>
      <c r="K330" s="696" t="str">
        <f>'Раздел 1'!M368</f>
        <v>00.00.00</v>
      </c>
      <c r="L330" s="696" t="str">
        <f>'Раздел 1'!N368</f>
        <v>003.01.ХХХ</v>
      </c>
      <c r="M330" s="696" t="str">
        <f>'Раздел 1'!O368</f>
        <v>60.01.00</v>
      </c>
      <c r="N330" s="697">
        <f>'Раздел 1'!P368</f>
        <v>0</v>
      </c>
      <c r="O330" s="698"/>
      <c r="P330" s="699">
        <f t="shared" ref="P330:P393" si="17">N330-O330</f>
        <v>0</v>
      </c>
      <c r="Q330" s="700">
        <f>'Раздел 1'!Q368</f>
        <v>0</v>
      </c>
      <c r="R330" s="701"/>
      <c r="S330" s="702">
        <f t="shared" ref="S330:S393" si="18">Q330-R330</f>
        <v>0</v>
      </c>
      <c r="T330" s="703">
        <f>'Раздел 1'!R368</f>
        <v>0</v>
      </c>
      <c r="U330" s="704"/>
      <c r="V330" s="705">
        <f t="shared" ref="V330:V393" si="19">T330-U330</f>
        <v>0</v>
      </c>
      <c r="W330" s="154"/>
      <c r="X330" s="706"/>
      <c r="Y330" s="707"/>
    </row>
    <row r="331" spans="1:25" s="708" customFormat="1" ht="24.75" customHeight="1" x14ac:dyDescent="0.3">
      <c r="A331" s="693" t="str">
        <f>'Раздел 1'!C369</f>
        <v>925</v>
      </c>
      <c r="B331" s="694" t="str">
        <f>'Раздел 1'!D369</f>
        <v>07</v>
      </c>
      <c r="C331" s="694" t="str">
        <f>'Раздел 1'!E369</f>
        <v>02</v>
      </c>
      <c r="D331" s="694">
        <f>'Раздел 1'!F369</f>
        <v>0</v>
      </c>
      <c r="E331" s="694">
        <f>'Раздел 1'!G369</f>
        <v>0</v>
      </c>
      <c r="F331" s="694">
        <f>'Раздел 1'!H369</f>
        <v>0</v>
      </c>
      <c r="G331" s="694">
        <f>'Раздел 1'!I369</f>
        <v>0</v>
      </c>
      <c r="H331" s="695" t="str">
        <f>'Раздел 1'!J369</f>
        <v>243</v>
      </c>
      <c r="I331" s="696" t="str">
        <f>'Раздел 1'!K369</f>
        <v>225.00.00</v>
      </c>
      <c r="J331" s="696" t="str">
        <f>'Раздел 1'!L369</f>
        <v>000</v>
      </c>
      <c r="K331" s="696" t="str">
        <f>'Раздел 1'!M369</f>
        <v>00.00.00</v>
      </c>
      <c r="L331" s="696" t="str">
        <f>'Раздел 1'!N369</f>
        <v>003.01.ХХХ</v>
      </c>
      <c r="M331" s="696" t="str">
        <f>'Раздел 1'!O369</f>
        <v>60.01.00</v>
      </c>
      <c r="N331" s="697">
        <f>'Раздел 1'!P369</f>
        <v>0</v>
      </c>
      <c r="O331" s="698"/>
      <c r="P331" s="699">
        <f t="shared" si="17"/>
        <v>0</v>
      </c>
      <c r="Q331" s="700">
        <f>'Раздел 1'!Q369</f>
        <v>0</v>
      </c>
      <c r="R331" s="701"/>
      <c r="S331" s="702">
        <f t="shared" si="18"/>
        <v>0</v>
      </c>
      <c r="T331" s="703">
        <f>'Раздел 1'!R369</f>
        <v>0</v>
      </c>
      <c r="U331" s="704"/>
      <c r="V331" s="705">
        <f t="shared" si="19"/>
        <v>0</v>
      </c>
      <c r="W331" s="154"/>
      <c r="X331" s="706"/>
      <c r="Y331" s="707"/>
    </row>
    <row r="332" spans="1:25" s="708" customFormat="1" ht="24.75" customHeight="1" x14ac:dyDescent="0.3">
      <c r="A332" s="693" t="str">
        <f>'Раздел 1'!C370</f>
        <v>925</v>
      </c>
      <c r="B332" s="694" t="str">
        <f>'Раздел 1'!D370</f>
        <v>07</v>
      </c>
      <c r="C332" s="694" t="str">
        <f>'Раздел 1'!E370</f>
        <v>02</v>
      </c>
      <c r="D332" s="694">
        <f>'Раздел 1'!F370</f>
        <v>0</v>
      </c>
      <c r="E332" s="694">
        <f>'Раздел 1'!G370</f>
        <v>0</v>
      </c>
      <c r="F332" s="694">
        <f>'Раздел 1'!H370</f>
        <v>0</v>
      </c>
      <c r="G332" s="694">
        <f>'Раздел 1'!I370</f>
        <v>0</v>
      </c>
      <c r="H332" s="695" t="str">
        <f>'Раздел 1'!J370</f>
        <v>243</v>
      </c>
      <c r="I332" s="696" t="str">
        <f>'Раздел 1'!K370</f>
        <v>225.00.00</v>
      </c>
      <c r="J332" s="696" t="str">
        <f>'Раздел 1'!L370</f>
        <v>000</v>
      </c>
      <c r="K332" s="696" t="str">
        <f>'Раздел 1'!M370</f>
        <v>00.00.00</v>
      </c>
      <c r="L332" s="696" t="str">
        <f>'Раздел 1'!N370</f>
        <v>003.01.ХХХ</v>
      </c>
      <c r="M332" s="696" t="str">
        <f>'Раздел 1'!O370</f>
        <v>60.01.00</v>
      </c>
      <c r="N332" s="697">
        <f>'Раздел 1'!P370</f>
        <v>0</v>
      </c>
      <c r="O332" s="698"/>
      <c r="P332" s="699">
        <f t="shared" si="17"/>
        <v>0</v>
      </c>
      <c r="Q332" s="700">
        <f>'Раздел 1'!Q370</f>
        <v>0</v>
      </c>
      <c r="R332" s="701"/>
      <c r="S332" s="702">
        <f t="shared" si="18"/>
        <v>0</v>
      </c>
      <c r="T332" s="703">
        <f>'Раздел 1'!R370</f>
        <v>0</v>
      </c>
      <c r="U332" s="704"/>
      <c r="V332" s="705">
        <f t="shared" si="19"/>
        <v>0</v>
      </c>
      <c r="W332" s="154"/>
      <c r="X332" s="706"/>
      <c r="Y332" s="707"/>
    </row>
    <row r="333" spans="1:25" s="708" customFormat="1" ht="24.75" customHeight="1" x14ac:dyDescent="0.3">
      <c r="A333" s="693" t="str">
        <f>'Раздел 1'!C371</f>
        <v>925</v>
      </c>
      <c r="B333" s="694" t="str">
        <f>'Раздел 1'!D371</f>
        <v>07</v>
      </c>
      <c r="C333" s="694" t="str">
        <f>'Раздел 1'!E371</f>
        <v>02</v>
      </c>
      <c r="D333" s="694">
        <f>'Раздел 1'!F371</f>
        <v>0</v>
      </c>
      <c r="E333" s="694">
        <f>'Раздел 1'!G371</f>
        <v>0</v>
      </c>
      <c r="F333" s="694">
        <f>'Раздел 1'!H371</f>
        <v>0</v>
      </c>
      <c r="G333" s="694">
        <f>'Раздел 1'!I371</f>
        <v>0</v>
      </c>
      <c r="H333" s="695" t="str">
        <f>'Раздел 1'!J371</f>
        <v>243</v>
      </c>
      <c r="I333" s="696" t="str">
        <f>'Раздел 1'!K371</f>
        <v>225.00.00</v>
      </c>
      <c r="J333" s="696" t="str">
        <f>'Раздел 1'!L371</f>
        <v>000</v>
      </c>
      <c r="K333" s="696" t="str">
        <f>'Раздел 1'!M371</f>
        <v>00.00.00</v>
      </c>
      <c r="L333" s="696" t="str">
        <f>'Раздел 1'!N371</f>
        <v>003.01.ХХХ</v>
      </c>
      <c r="M333" s="696" t="str">
        <f>'Раздел 1'!O371</f>
        <v>60.01.00</v>
      </c>
      <c r="N333" s="697">
        <f>'Раздел 1'!P371</f>
        <v>0</v>
      </c>
      <c r="O333" s="698"/>
      <c r="P333" s="699">
        <f t="shared" si="17"/>
        <v>0</v>
      </c>
      <c r="Q333" s="700">
        <f>'Раздел 1'!Q371</f>
        <v>0</v>
      </c>
      <c r="R333" s="701"/>
      <c r="S333" s="702">
        <f t="shared" si="18"/>
        <v>0</v>
      </c>
      <c r="T333" s="703">
        <f>'Раздел 1'!R371</f>
        <v>0</v>
      </c>
      <c r="U333" s="704"/>
      <c r="V333" s="705">
        <f t="shared" si="19"/>
        <v>0</v>
      </c>
      <c r="W333" s="154"/>
      <c r="X333" s="706"/>
      <c r="Y333" s="707"/>
    </row>
    <row r="334" spans="1:25" s="708" customFormat="1" ht="24.75" customHeight="1" x14ac:dyDescent="0.3">
      <c r="A334" s="693" t="str">
        <f>'Раздел 1'!C372</f>
        <v>925</v>
      </c>
      <c r="B334" s="694" t="str">
        <f>'Раздел 1'!D372</f>
        <v>07</v>
      </c>
      <c r="C334" s="694" t="str">
        <f>'Раздел 1'!E372</f>
        <v>02</v>
      </c>
      <c r="D334" s="694">
        <f>'Раздел 1'!F372</f>
        <v>0</v>
      </c>
      <c r="E334" s="694">
        <f>'Раздел 1'!G372</f>
        <v>0</v>
      </c>
      <c r="F334" s="694">
        <f>'Раздел 1'!H372</f>
        <v>0</v>
      </c>
      <c r="G334" s="694">
        <f>'Раздел 1'!I372</f>
        <v>0</v>
      </c>
      <c r="H334" s="695" t="str">
        <f>'Раздел 1'!J372</f>
        <v>243</v>
      </c>
      <c r="I334" s="696" t="str">
        <f>'Раздел 1'!K372</f>
        <v>225.00.00</v>
      </c>
      <c r="J334" s="696" t="str">
        <f>'Раздел 1'!L372</f>
        <v>000</v>
      </c>
      <c r="K334" s="696" t="str">
        <f>'Раздел 1'!M372</f>
        <v>00.00.00</v>
      </c>
      <c r="L334" s="696" t="str">
        <f>'Раздел 1'!N372</f>
        <v>003.01.ХХХ</v>
      </c>
      <c r="M334" s="696" t="str">
        <f>'Раздел 1'!O372</f>
        <v>60.01.00</v>
      </c>
      <c r="N334" s="697">
        <f>'Раздел 1'!P372</f>
        <v>0</v>
      </c>
      <c r="O334" s="698"/>
      <c r="P334" s="699">
        <f t="shared" si="17"/>
        <v>0</v>
      </c>
      <c r="Q334" s="700">
        <f>'Раздел 1'!Q372</f>
        <v>0</v>
      </c>
      <c r="R334" s="701"/>
      <c r="S334" s="702">
        <f t="shared" si="18"/>
        <v>0</v>
      </c>
      <c r="T334" s="703">
        <f>'Раздел 1'!R372</f>
        <v>0</v>
      </c>
      <c r="U334" s="704"/>
      <c r="V334" s="705">
        <f t="shared" si="19"/>
        <v>0</v>
      </c>
      <c r="W334" s="154"/>
      <c r="X334" s="706"/>
      <c r="Y334" s="707"/>
    </row>
    <row r="335" spans="1:25" s="708" customFormat="1" ht="24.75" customHeight="1" x14ac:dyDescent="0.3">
      <c r="A335" s="693" t="str">
        <f>'Раздел 1'!C373</f>
        <v>925</v>
      </c>
      <c r="B335" s="694" t="str">
        <f>'Раздел 1'!D373</f>
        <v>07</v>
      </c>
      <c r="C335" s="694" t="str">
        <f>'Раздел 1'!E373</f>
        <v>02</v>
      </c>
      <c r="D335" s="694" t="str">
        <f>'Раздел 1'!F373</f>
        <v>02</v>
      </c>
      <c r="E335" s="694" t="str">
        <f>'Раздел 1'!G373</f>
        <v>1</v>
      </c>
      <c r="F335" s="694" t="str">
        <f>'Раздел 1'!H373</f>
        <v>02</v>
      </c>
      <c r="G335" s="694" t="str">
        <f>'Раздел 1'!I373</f>
        <v>S3410</v>
      </c>
      <c r="H335" s="695" t="str">
        <f>'Раздел 1'!J373</f>
        <v>243</v>
      </c>
      <c r="I335" s="696" t="str">
        <f>'Раздел 1'!K373</f>
        <v>225.00.00</v>
      </c>
      <c r="J335" s="696" t="str">
        <f>'Раздел 1'!L373</f>
        <v>000</v>
      </c>
      <c r="K335" s="696" t="str">
        <f>'Раздел 1'!M373</f>
        <v>00.00.00</v>
      </c>
      <c r="L335" s="696" t="str">
        <f>'Раздел 1'!N373</f>
        <v>003.03.0001</v>
      </c>
      <c r="M335" s="696" t="str">
        <f>'Раздел 1'!O373</f>
        <v>60.03.00</v>
      </c>
      <c r="N335" s="697">
        <f>'Раздел 1'!P373</f>
        <v>0</v>
      </c>
      <c r="O335" s="698"/>
      <c r="P335" s="699">
        <f t="shared" si="17"/>
        <v>0</v>
      </c>
      <c r="Q335" s="700">
        <f>'Раздел 1'!Q373</f>
        <v>0</v>
      </c>
      <c r="R335" s="701"/>
      <c r="S335" s="702">
        <f t="shared" si="18"/>
        <v>0</v>
      </c>
      <c r="T335" s="703">
        <f>'Раздел 1'!R373</f>
        <v>0</v>
      </c>
      <c r="U335" s="704"/>
      <c r="V335" s="705">
        <f t="shared" si="19"/>
        <v>0</v>
      </c>
      <c r="W335" s="154"/>
      <c r="X335" s="706"/>
      <c r="Y335" s="707"/>
    </row>
    <row r="336" spans="1:25" s="708" customFormat="1" ht="24.75" customHeight="1" x14ac:dyDescent="0.3">
      <c r="A336" s="693" t="str">
        <f>'Раздел 1'!C374</f>
        <v>925</v>
      </c>
      <c r="B336" s="694" t="str">
        <f>'Раздел 1'!D374</f>
        <v>07</v>
      </c>
      <c r="C336" s="694" t="str">
        <f>'Раздел 1'!E374</f>
        <v>02</v>
      </c>
      <c r="D336" s="694">
        <f>'Раздел 1'!F374</f>
        <v>0</v>
      </c>
      <c r="E336" s="694">
        <f>'Раздел 1'!G374</f>
        <v>0</v>
      </c>
      <c r="F336" s="694">
        <f>'Раздел 1'!H374</f>
        <v>0</v>
      </c>
      <c r="G336" s="694">
        <f>'Раздел 1'!I374</f>
        <v>0</v>
      </c>
      <c r="H336" s="695" t="str">
        <f>'Раздел 1'!J374</f>
        <v>243</v>
      </c>
      <c r="I336" s="696" t="str">
        <f>'Раздел 1'!K374</f>
        <v>225.00.00</v>
      </c>
      <c r="J336" s="696" t="str">
        <f>'Раздел 1'!L374</f>
        <v>000</v>
      </c>
      <c r="K336" s="696" t="str">
        <f>'Раздел 1'!M374</f>
        <v>00.00.00</v>
      </c>
      <c r="L336" s="696" t="str">
        <f>'Раздел 1'!N374</f>
        <v>003.03.ХХХ</v>
      </c>
      <c r="M336" s="696" t="str">
        <f>'Раздел 1'!O374</f>
        <v>60.03.00</v>
      </c>
      <c r="N336" s="697">
        <f>'Раздел 1'!P374</f>
        <v>0</v>
      </c>
      <c r="O336" s="698"/>
      <c r="P336" s="699">
        <f t="shared" si="17"/>
        <v>0</v>
      </c>
      <c r="Q336" s="700">
        <f>'Раздел 1'!Q374</f>
        <v>0</v>
      </c>
      <c r="R336" s="701"/>
      <c r="S336" s="702">
        <f t="shared" si="18"/>
        <v>0</v>
      </c>
      <c r="T336" s="703">
        <f>'Раздел 1'!R374</f>
        <v>0</v>
      </c>
      <c r="U336" s="704"/>
      <c r="V336" s="705">
        <f t="shared" si="19"/>
        <v>0</v>
      </c>
      <c r="W336" s="154"/>
      <c r="X336" s="706"/>
      <c r="Y336" s="707"/>
    </row>
    <row r="337" spans="1:25" s="708" customFormat="1" ht="24.75" customHeight="1" x14ac:dyDescent="0.3">
      <c r="A337" s="693" t="str">
        <f>'Раздел 1'!C375</f>
        <v>925</v>
      </c>
      <c r="B337" s="694" t="str">
        <f>'Раздел 1'!D375</f>
        <v>07</v>
      </c>
      <c r="C337" s="694" t="str">
        <f>'Раздел 1'!E375</f>
        <v>02</v>
      </c>
      <c r="D337" s="694">
        <f>'Раздел 1'!F375</f>
        <v>0</v>
      </c>
      <c r="E337" s="694">
        <f>'Раздел 1'!G375</f>
        <v>0</v>
      </c>
      <c r="F337" s="694">
        <f>'Раздел 1'!H375</f>
        <v>0</v>
      </c>
      <c r="G337" s="694">
        <f>'Раздел 1'!I375</f>
        <v>0</v>
      </c>
      <c r="H337" s="695" t="str">
        <f>'Раздел 1'!J375</f>
        <v>243</v>
      </c>
      <c r="I337" s="696" t="str">
        <f>'Раздел 1'!K375</f>
        <v>225.00.00</v>
      </c>
      <c r="J337" s="696" t="str">
        <f>'Раздел 1'!L375</f>
        <v>000</v>
      </c>
      <c r="K337" s="696" t="str">
        <f>'Раздел 1'!M375</f>
        <v>00.00.00</v>
      </c>
      <c r="L337" s="696" t="str">
        <f>'Раздел 1'!N375</f>
        <v>003.03.ХХХ</v>
      </c>
      <c r="M337" s="696" t="str">
        <f>'Раздел 1'!O375</f>
        <v>60.03.00</v>
      </c>
      <c r="N337" s="697">
        <f>'Раздел 1'!P375</f>
        <v>0</v>
      </c>
      <c r="O337" s="698"/>
      <c r="P337" s="699">
        <f t="shared" si="17"/>
        <v>0</v>
      </c>
      <c r="Q337" s="700">
        <f>'Раздел 1'!Q375</f>
        <v>0</v>
      </c>
      <c r="R337" s="701"/>
      <c r="S337" s="702">
        <f t="shared" si="18"/>
        <v>0</v>
      </c>
      <c r="T337" s="703">
        <f>'Раздел 1'!R375</f>
        <v>0</v>
      </c>
      <c r="U337" s="704"/>
      <c r="V337" s="705">
        <f t="shared" si="19"/>
        <v>0</v>
      </c>
      <c r="W337" s="154"/>
      <c r="X337" s="706"/>
      <c r="Y337" s="707"/>
    </row>
    <row r="338" spans="1:25" s="708" customFormat="1" ht="24.75" customHeight="1" x14ac:dyDescent="0.3">
      <c r="A338" s="693" t="str">
        <f>'Раздел 1'!C376</f>
        <v>925</v>
      </c>
      <c r="B338" s="694" t="str">
        <f>'Раздел 1'!D376</f>
        <v>07</v>
      </c>
      <c r="C338" s="694" t="str">
        <f>'Раздел 1'!E376</f>
        <v>02</v>
      </c>
      <c r="D338" s="694">
        <f>'Раздел 1'!F376</f>
        <v>0</v>
      </c>
      <c r="E338" s="694">
        <f>'Раздел 1'!G376</f>
        <v>0</v>
      </c>
      <c r="F338" s="694">
        <f>'Раздел 1'!H376</f>
        <v>0</v>
      </c>
      <c r="G338" s="694">
        <f>'Раздел 1'!I376</f>
        <v>0</v>
      </c>
      <c r="H338" s="695" t="str">
        <f>'Раздел 1'!J376</f>
        <v>243</v>
      </c>
      <c r="I338" s="696" t="str">
        <f>'Раздел 1'!K376</f>
        <v>225.00.00</v>
      </c>
      <c r="J338" s="696" t="str">
        <f>'Раздел 1'!L376</f>
        <v>000</v>
      </c>
      <c r="K338" s="696" t="str">
        <f>'Раздел 1'!M376</f>
        <v>00.00.00</v>
      </c>
      <c r="L338" s="696" t="str">
        <f>'Раздел 1'!N376</f>
        <v>003.03.ХХХ</v>
      </c>
      <c r="M338" s="696" t="str">
        <f>'Раздел 1'!O376</f>
        <v>60.03.00</v>
      </c>
      <c r="N338" s="697">
        <f>'Раздел 1'!P376</f>
        <v>0</v>
      </c>
      <c r="O338" s="698"/>
      <c r="P338" s="699">
        <f t="shared" si="17"/>
        <v>0</v>
      </c>
      <c r="Q338" s="700">
        <f>'Раздел 1'!Q376</f>
        <v>0</v>
      </c>
      <c r="R338" s="701"/>
      <c r="S338" s="702">
        <f t="shared" si="18"/>
        <v>0</v>
      </c>
      <c r="T338" s="703">
        <f>'Раздел 1'!R376</f>
        <v>0</v>
      </c>
      <c r="U338" s="704"/>
      <c r="V338" s="705">
        <f t="shared" si="19"/>
        <v>0</v>
      </c>
      <c r="W338" s="154"/>
      <c r="X338" s="706"/>
      <c r="Y338" s="707"/>
    </row>
    <row r="339" spans="1:25" s="708" customFormat="1" ht="24.75" customHeight="1" x14ac:dyDescent="0.3">
      <c r="A339" s="693" t="str">
        <f>'Раздел 1'!C377</f>
        <v>925</v>
      </c>
      <c r="B339" s="694" t="str">
        <f>'Раздел 1'!D377</f>
        <v>07</v>
      </c>
      <c r="C339" s="694" t="str">
        <f>'Раздел 1'!E377</f>
        <v>02</v>
      </c>
      <c r="D339" s="694" t="str">
        <f>'Раздел 1'!F377</f>
        <v>02</v>
      </c>
      <c r="E339" s="694" t="str">
        <f>'Раздел 1'!G377</f>
        <v>1</v>
      </c>
      <c r="F339" s="694" t="str">
        <f>'Раздел 1'!H377</f>
        <v>02</v>
      </c>
      <c r="G339" s="694" t="str">
        <f>'Раздел 1'!I377</f>
        <v>62980</v>
      </c>
      <c r="H339" s="695" t="str">
        <f>'Раздел 1'!J377</f>
        <v>243</v>
      </c>
      <c r="I339" s="696" t="str">
        <f>'Раздел 1'!K377</f>
        <v>225.00.00</v>
      </c>
      <c r="J339" s="696" t="str">
        <f>'Раздел 1'!L377</f>
        <v>000</v>
      </c>
      <c r="K339" s="696" t="str">
        <f>'Раздел 1'!M377</f>
        <v>00.00.00</v>
      </c>
      <c r="L339" s="696" t="str">
        <f>'Раздел 1'!N377</f>
        <v>005.00.0000</v>
      </c>
      <c r="M339" s="696" t="str">
        <f>'Раздел 1'!O377</f>
        <v>60.03.00</v>
      </c>
      <c r="N339" s="697">
        <f>'Раздел 1'!P377</f>
        <v>0</v>
      </c>
      <c r="O339" s="698"/>
      <c r="P339" s="699">
        <f t="shared" si="17"/>
        <v>0</v>
      </c>
      <c r="Q339" s="700">
        <f>'Раздел 1'!Q377</f>
        <v>0</v>
      </c>
      <c r="R339" s="701"/>
      <c r="S339" s="702">
        <f t="shared" si="18"/>
        <v>0</v>
      </c>
      <c r="T339" s="703">
        <f>'Раздел 1'!R377</f>
        <v>0</v>
      </c>
      <c r="U339" s="704"/>
      <c r="V339" s="705">
        <f t="shared" si="19"/>
        <v>0</v>
      </c>
      <c r="W339" s="154"/>
      <c r="X339" s="706"/>
      <c r="Y339" s="707"/>
    </row>
    <row r="340" spans="1:25" s="708" customFormat="1" ht="24.75" customHeight="1" x14ac:dyDescent="0.3">
      <c r="A340" s="693" t="e">
        <f>'Раздел 1'!#REF!</f>
        <v>#REF!</v>
      </c>
      <c r="B340" s="694" t="e">
        <f>'Раздел 1'!#REF!</f>
        <v>#REF!</v>
      </c>
      <c r="C340" s="694" t="e">
        <f>'Раздел 1'!#REF!</f>
        <v>#REF!</v>
      </c>
      <c r="D340" s="694" t="e">
        <f>'Раздел 1'!#REF!</f>
        <v>#REF!</v>
      </c>
      <c r="E340" s="694" t="e">
        <f>'Раздел 1'!#REF!</f>
        <v>#REF!</v>
      </c>
      <c r="F340" s="694" t="e">
        <f>'Раздел 1'!#REF!</f>
        <v>#REF!</v>
      </c>
      <c r="G340" s="694" t="e">
        <f>'Раздел 1'!#REF!</f>
        <v>#REF!</v>
      </c>
      <c r="H340" s="695" t="e">
        <f>'Раздел 1'!#REF!</f>
        <v>#REF!</v>
      </c>
      <c r="I340" s="696" t="e">
        <f>'Раздел 1'!#REF!</f>
        <v>#REF!</v>
      </c>
      <c r="J340" s="696" t="e">
        <f>'Раздел 1'!#REF!</f>
        <v>#REF!</v>
      </c>
      <c r="K340" s="696" t="e">
        <f>'Раздел 1'!#REF!</f>
        <v>#REF!</v>
      </c>
      <c r="L340" s="696" t="e">
        <f>'Раздел 1'!#REF!</f>
        <v>#REF!</v>
      </c>
      <c r="M340" s="696" t="e">
        <f>'Раздел 1'!#REF!</f>
        <v>#REF!</v>
      </c>
      <c r="N340" s="697" t="e">
        <f>'Раздел 1'!#REF!</f>
        <v>#REF!</v>
      </c>
      <c r="O340" s="698"/>
      <c r="P340" s="699" t="e">
        <f t="shared" si="17"/>
        <v>#REF!</v>
      </c>
      <c r="Q340" s="700" t="e">
        <f>'Раздел 1'!#REF!</f>
        <v>#REF!</v>
      </c>
      <c r="R340" s="701"/>
      <c r="S340" s="702" t="e">
        <f t="shared" si="18"/>
        <v>#REF!</v>
      </c>
      <c r="T340" s="703" t="e">
        <f>'Раздел 1'!#REF!</f>
        <v>#REF!</v>
      </c>
      <c r="U340" s="704"/>
      <c r="V340" s="705" t="e">
        <f t="shared" si="19"/>
        <v>#REF!</v>
      </c>
      <c r="W340" s="154"/>
      <c r="X340" s="706"/>
      <c r="Y340" s="707"/>
    </row>
    <row r="341" spans="1:25" s="708" customFormat="1" ht="24.75" customHeight="1" x14ac:dyDescent="0.3">
      <c r="A341" s="693" t="str">
        <f>'Раздел 1'!C378</f>
        <v>925</v>
      </c>
      <c r="B341" s="694" t="str">
        <f>'Раздел 1'!D378</f>
        <v>07</v>
      </c>
      <c r="C341" s="694" t="str">
        <f>'Раздел 1'!E378</f>
        <v>02</v>
      </c>
      <c r="D341" s="694" t="str">
        <f>'Раздел 1'!F378</f>
        <v>02</v>
      </c>
      <c r="E341" s="694" t="str">
        <f>'Раздел 1'!G378</f>
        <v>1</v>
      </c>
      <c r="F341" s="694" t="str">
        <f>'Раздел 1'!H378</f>
        <v>02</v>
      </c>
      <c r="G341" s="694" t="str">
        <f>'Раздел 1'!I378</f>
        <v>10200</v>
      </c>
      <c r="H341" s="695" t="str">
        <f>'Раздел 1'!J378</f>
        <v>243</v>
      </c>
      <c r="I341" s="696" t="str">
        <f>'Раздел 1'!K378</f>
        <v>225.00.00</v>
      </c>
      <c r="J341" s="696" t="str">
        <f>'Раздел 1'!L378</f>
        <v>000</v>
      </c>
      <c r="K341" s="696" t="str">
        <f>'Раздел 1'!M378</f>
        <v>00.00.00</v>
      </c>
      <c r="L341" s="696" t="str">
        <f>'Раздел 1'!N378</f>
        <v>020.00.0019</v>
      </c>
      <c r="M341" s="696" t="str">
        <f>'Раздел 1'!O378</f>
        <v>60.01.00</v>
      </c>
      <c r="N341" s="697">
        <f>'Раздел 1'!P378</f>
        <v>0</v>
      </c>
      <c r="O341" s="698"/>
      <c r="P341" s="699">
        <f t="shared" si="17"/>
        <v>0</v>
      </c>
      <c r="Q341" s="700">
        <f>'Раздел 1'!Q378</f>
        <v>0</v>
      </c>
      <c r="R341" s="701"/>
      <c r="S341" s="702">
        <f t="shared" si="18"/>
        <v>0</v>
      </c>
      <c r="T341" s="703">
        <f>'Раздел 1'!R378</f>
        <v>0</v>
      </c>
      <c r="U341" s="704"/>
      <c r="V341" s="705">
        <f t="shared" si="19"/>
        <v>0</v>
      </c>
      <c r="W341" s="154"/>
      <c r="X341" s="706"/>
      <c r="Y341" s="707"/>
    </row>
    <row r="342" spans="1:25" s="708" customFormat="1" ht="24.75" customHeight="1" x14ac:dyDescent="0.3">
      <c r="A342" s="693" t="str">
        <f>'Раздел 1'!C379</f>
        <v>925</v>
      </c>
      <c r="B342" s="694" t="str">
        <f>'Раздел 1'!D379</f>
        <v>07</v>
      </c>
      <c r="C342" s="694" t="str">
        <f>'Раздел 1'!E379</f>
        <v>02</v>
      </c>
      <c r="D342" s="694">
        <f>'Раздел 1'!F379</f>
        <v>0</v>
      </c>
      <c r="E342" s="694">
        <f>'Раздел 1'!G379</f>
        <v>0</v>
      </c>
      <c r="F342" s="694">
        <f>'Раздел 1'!H379</f>
        <v>0</v>
      </c>
      <c r="G342" s="694">
        <f>'Раздел 1'!I379</f>
        <v>0</v>
      </c>
      <c r="H342" s="695" t="str">
        <f>'Раздел 1'!J379</f>
        <v>243</v>
      </c>
      <c r="I342" s="696" t="str">
        <f>'Раздел 1'!K379</f>
        <v>225.00.00</v>
      </c>
      <c r="J342" s="696" t="str">
        <f>'Раздел 1'!L379</f>
        <v>000</v>
      </c>
      <c r="K342" s="696" t="str">
        <f>'Раздел 1'!M379</f>
        <v>00.00.00</v>
      </c>
      <c r="L342" s="696" t="str">
        <f>'Раздел 1'!N379</f>
        <v>020.00.ХХХ</v>
      </c>
      <c r="M342" s="696" t="str">
        <f>'Раздел 1'!O379</f>
        <v>60.01.00</v>
      </c>
      <c r="N342" s="697">
        <f>'Раздел 1'!P379</f>
        <v>0</v>
      </c>
      <c r="O342" s="698"/>
      <c r="P342" s="699">
        <f t="shared" si="17"/>
        <v>0</v>
      </c>
      <c r="Q342" s="700">
        <f>'Раздел 1'!Q379</f>
        <v>0</v>
      </c>
      <c r="R342" s="701"/>
      <c r="S342" s="702">
        <f t="shared" si="18"/>
        <v>0</v>
      </c>
      <c r="T342" s="703">
        <f>'Раздел 1'!R379</f>
        <v>0</v>
      </c>
      <c r="U342" s="704"/>
      <c r="V342" s="705">
        <f t="shared" si="19"/>
        <v>0</v>
      </c>
      <c r="W342" s="154"/>
      <c r="X342" s="706"/>
      <c r="Y342" s="707"/>
    </row>
    <row r="343" spans="1:25" s="708" customFormat="1" ht="24.75" customHeight="1" x14ac:dyDescent="0.3">
      <c r="A343" s="693" t="str">
        <f>'Раздел 1'!C380</f>
        <v>925</v>
      </c>
      <c r="B343" s="694" t="str">
        <f>'Раздел 1'!D380</f>
        <v>07</v>
      </c>
      <c r="C343" s="694" t="str">
        <f>'Раздел 1'!E380</f>
        <v>02</v>
      </c>
      <c r="D343" s="694">
        <f>'Раздел 1'!F380</f>
        <v>0</v>
      </c>
      <c r="E343" s="694">
        <f>'Раздел 1'!G380</f>
        <v>0</v>
      </c>
      <c r="F343" s="694">
        <f>'Раздел 1'!H380</f>
        <v>0</v>
      </c>
      <c r="G343" s="694">
        <f>'Раздел 1'!I380</f>
        <v>0</v>
      </c>
      <c r="H343" s="695" t="str">
        <f>'Раздел 1'!J380</f>
        <v>243</v>
      </c>
      <c r="I343" s="696" t="str">
        <f>'Раздел 1'!K380</f>
        <v>225.00.00</v>
      </c>
      <c r="J343" s="696" t="str">
        <f>'Раздел 1'!L380</f>
        <v>000</v>
      </c>
      <c r="K343" s="696" t="str">
        <f>'Раздел 1'!M380</f>
        <v>00.00.00</v>
      </c>
      <c r="L343" s="696" t="str">
        <f>'Раздел 1'!N380</f>
        <v>020.00.ХХХ</v>
      </c>
      <c r="M343" s="696" t="str">
        <f>'Раздел 1'!O380</f>
        <v>60.01.00</v>
      </c>
      <c r="N343" s="697">
        <f>'Раздел 1'!P380</f>
        <v>0</v>
      </c>
      <c r="O343" s="698"/>
      <c r="P343" s="699">
        <f t="shared" si="17"/>
        <v>0</v>
      </c>
      <c r="Q343" s="700">
        <f>'Раздел 1'!Q380</f>
        <v>0</v>
      </c>
      <c r="R343" s="701"/>
      <c r="S343" s="702">
        <f t="shared" si="18"/>
        <v>0</v>
      </c>
      <c r="T343" s="703">
        <f>'Раздел 1'!R380</f>
        <v>0</v>
      </c>
      <c r="U343" s="704"/>
      <c r="V343" s="705">
        <f t="shared" si="19"/>
        <v>0</v>
      </c>
      <c r="W343" s="154"/>
      <c r="X343" s="706"/>
      <c r="Y343" s="707"/>
    </row>
    <row r="344" spans="1:25" s="708" customFormat="1" ht="24.75" customHeight="1" x14ac:dyDescent="0.3">
      <c r="A344" s="693" t="str">
        <f>'Раздел 1'!C381</f>
        <v>925</v>
      </c>
      <c r="B344" s="694" t="str">
        <f>'Раздел 1'!D381</f>
        <v>07</v>
      </c>
      <c r="C344" s="694" t="str">
        <f>'Раздел 1'!E381</f>
        <v>02</v>
      </c>
      <c r="D344" s="694" t="str">
        <f>'Раздел 1'!F381</f>
        <v>06</v>
      </c>
      <c r="E344" s="694" t="str">
        <f>'Раздел 1'!G381</f>
        <v>2</v>
      </c>
      <c r="F344" s="694" t="str">
        <f>'Раздел 1'!H381</f>
        <v>01</v>
      </c>
      <c r="G344" s="694" t="str">
        <f>'Раздел 1'!I381</f>
        <v>S0460</v>
      </c>
      <c r="H344" s="695" t="str">
        <f>'Раздел 1'!J381</f>
        <v>243</v>
      </c>
      <c r="I344" s="696" t="str">
        <f>'Раздел 1'!K381</f>
        <v>225.00.00</v>
      </c>
      <c r="J344" s="696" t="str">
        <f>'Раздел 1'!L381</f>
        <v>000</v>
      </c>
      <c r="K344" s="696" t="str">
        <f>'Раздел 1'!M381</f>
        <v>00.00.00</v>
      </c>
      <c r="L344" s="696" t="str">
        <f>'Раздел 1'!N381</f>
        <v>060.00.0004</v>
      </c>
      <c r="M344" s="696" t="str">
        <f>'Раздел 1'!O381</f>
        <v>60.01.00</v>
      </c>
      <c r="N344" s="697">
        <f>'Раздел 1'!P381</f>
        <v>0</v>
      </c>
      <c r="O344" s="698"/>
      <c r="P344" s="699">
        <f t="shared" si="17"/>
        <v>0</v>
      </c>
      <c r="Q344" s="700">
        <f>'Раздел 1'!Q381</f>
        <v>0</v>
      </c>
      <c r="R344" s="701"/>
      <c r="S344" s="702">
        <f t="shared" si="18"/>
        <v>0</v>
      </c>
      <c r="T344" s="703">
        <f>'Раздел 1'!R381</f>
        <v>0</v>
      </c>
      <c r="U344" s="704"/>
      <c r="V344" s="705">
        <f t="shared" si="19"/>
        <v>0</v>
      </c>
      <c r="W344" s="154"/>
      <c r="X344" s="706"/>
      <c r="Y344" s="707"/>
    </row>
    <row r="345" spans="1:25" s="708" customFormat="1" ht="24.75" customHeight="1" x14ac:dyDescent="0.3">
      <c r="A345" s="693" t="e">
        <f>'Раздел 1'!#REF!</f>
        <v>#REF!</v>
      </c>
      <c r="B345" s="694" t="e">
        <f>'Раздел 1'!#REF!</f>
        <v>#REF!</v>
      </c>
      <c r="C345" s="694" t="e">
        <f>'Раздел 1'!#REF!</f>
        <v>#REF!</v>
      </c>
      <c r="D345" s="694" t="e">
        <f>'Раздел 1'!#REF!</f>
        <v>#REF!</v>
      </c>
      <c r="E345" s="694" t="e">
        <f>'Раздел 1'!#REF!</f>
        <v>#REF!</v>
      </c>
      <c r="F345" s="694" t="e">
        <f>'Раздел 1'!#REF!</f>
        <v>#REF!</v>
      </c>
      <c r="G345" s="694" t="e">
        <f>'Раздел 1'!#REF!</f>
        <v>#REF!</v>
      </c>
      <c r="H345" s="695" t="e">
        <f>'Раздел 1'!#REF!</f>
        <v>#REF!</v>
      </c>
      <c r="I345" s="696" t="e">
        <f>'Раздел 1'!#REF!</f>
        <v>#REF!</v>
      </c>
      <c r="J345" s="696" t="e">
        <f>'Раздел 1'!#REF!</f>
        <v>#REF!</v>
      </c>
      <c r="K345" s="696" t="e">
        <f>'Раздел 1'!#REF!</f>
        <v>#REF!</v>
      </c>
      <c r="L345" s="696" t="e">
        <f>'Раздел 1'!#REF!</f>
        <v>#REF!</v>
      </c>
      <c r="M345" s="696" t="e">
        <f>'Раздел 1'!#REF!</f>
        <v>#REF!</v>
      </c>
      <c r="N345" s="697" t="e">
        <f>'Раздел 1'!#REF!</f>
        <v>#REF!</v>
      </c>
      <c r="O345" s="698"/>
      <c r="P345" s="699" t="e">
        <f t="shared" si="17"/>
        <v>#REF!</v>
      </c>
      <c r="Q345" s="700" t="e">
        <f>'Раздел 1'!#REF!</f>
        <v>#REF!</v>
      </c>
      <c r="R345" s="701"/>
      <c r="S345" s="702" t="e">
        <f t="shared" si="18"/>
        <v>#REF!</v>
      </c>
      <c r="T345" s="703" t="e">
        <f>'Раздел 1'!#REF!</f>
        <v>#REF!</v>
      </c>
      <c r="U345" s="704"/>
      <c r="V345" s="705" t="e">
        <f t="shared" si="19"/>
        <v>#REF!</v>
      </c>
      <c r="W345" s="154"/>
      <c r="X345" s="706"/>
      <c r="Y345" s="707"/>
    </row>
    <row r="346" spans="1:25" s="708" customFormat="1" ht="24.75" customHeight="1" x14ac:dyDescent="0.3">
      <c r="A346" s="693" t="e">
        <f>'Раздел 1'!#REF!</f>
        <v>#REF!</v>
      </c>
      <c r="B346" s="694" t="e">
        <f>'Раздел 1'!#REF!</f>
        <v>#REF!</v>
      </c>
      <c r="C346" s="694" t="e">
        <f>'Раздел 1'!#REF!</f>
        <v>#REF!</v>
      </c>
      <c r="D346" s="694" t="e">
        <f>'Раздел 1'!#REF!</f>
        <v>#REF!</v>
      </c>
      <c r="E346" s="694" t="e">
        <f>'Раздел 1'!#REF!</f>
        <v>#REF!</v>
      </c>
      <c r="F346" s="694" t="e">
        <f>'Раздел 1'!#REF!</f>
        <v>#REF!</v>
      </c>
      <c r="G346" s="694" t="e">
        <f>'Раздел 1'!#REF!</f>
        <v>#REF!</v>
      </c>
      <c r="H346" s="695" t="e">
        <f>'Раздел 1'!#REF!</f>
        <v>#REF!</v>
      </c>
      <c r="I346" s="696" t="e">
        <f>'Раздел 1'!#REF!</f>
        <v>#REF!</v>
      </c>
      <c r="J346" s="696" t="e">
        <f>'Раздел 1'!#REF!</f>
        <v>#REF!</v>
      </c>
      <c r="K346" s="696" t="e">
        <f>'Раздел 1'!#REF!</f>
        <v>#REF!</v>
      </c>
      <c r="L346" s="696" t="e">
        <f>'Раздел 1'!#REF!</f>
        <v>#REF!</v>
      </c>
      <c r="M346" s="696" t="e">
        <f>'Раздел 1'!#REF!</f>
        <v>#REF!</v>
      </c>
      <c r="N346" s="697" t="e">
        <f>'Раздел 1'!#REF!</f>
        <v>#REF!</v>
      </c>
      <c r="O346" s="698"/>
      <c r="P346" s="699" t="e">
        <f t="shared" si="17"/>
        <v>#REF!</v>
      </c>
      <c r="Q346" s="700" t="e">
        <f>'Раздел 1'!#REF!</f>
        <v>#REF!</v>
      </c>
      <c r="R346" s="701"/>
      <c r="S346" s="702" t="e">
        <f t="shared" si="18"/>
        <v>#REF!</v>
      </c>
      <c r="T346" s="703" t="e">
        <f>'Раздел 1'!#REF!</f>
        <v>#REF!</v>
      </c>
      <c r="U346" s="704"/>
      <c r="V346" s="705" t="e">
        <f t="shared" si="19"/>
        <v>#REF!</v>
      </c>
      <c r="W346" s="154"/>
      <c r="X346" s="706"/>
      <c r="Y346" s="707"/>
    </row>
    <row r="347" spans="1:25" s="708" customFormat="1" ht="24.75" customHeight="1" x14ac:dyDescent="0.3">
      <c r="A347" s="693" t="str">
        <f>'Раздел 1'!C382</f>
        <v>925</v>
      </c>
      <c r="B347" s="694" t="str">
        <f>'Раздел 1'!D382</f>
        <v>07</v>
      </c>
      <c r="C347" s="694" t="str">
        <f>'Раздел 1'!E382</f>
        <v>02</v>
      </c>
      <c r="D347" s="694">
        <f>'Раздел 1'!F382</f>
        <v>0</v>
      </c>
      <c r="E347" s="694">
        <f>'Раздел 1'!G382</f>
        <v>0</v>
      </c>
      <c r="F347" s="694">
        <f>'Раздел 1'!H382</f>
        <v>0</v>
      </c>
      <c r="G347" s="694">
        <f>'Раздел 1'!I382</f>
        <v>0</v>
      </c>
      <c r="H347" s="695" t="str">
        <f>'Раздел 1'!J382</f>
        <v>243</v>
      </c>
      <c r="I347" s="696" t="str">
        <f>'Раздел 1'!K382</f>
        <v>225.00.00</v>
      </c>
      <c r="J347" s="696" t="str">
        <f>'Раздел 1'!L382</f>
        <v>000</v>
      </c>
      <c r="K347" s="696" t="str">
        <f>'Раздел 1'!M382</f>
        <v>00.00.00</v>
      </c>
      <c r="L347" s="696" t="str">
        <f>'Раздел 1'!N382</f>
        <v>500.02.ХХХ</v>
      </c>
      <c r="M347" s="696" t="str">
        <f>'Раздел 1'!O382</f>
        <v>60.03.00</v>
      </c>
      <c r="N347" s="697">
        <f>'Раздел 1'!P382</f>
        <v>0</v>
      </c>
      <c r="O347" s="698"/>
      <c r="P347" s="699">
        <f t="shared" si="17"/>
        <v>0</v>
      </c>
      <c r="Q347" s="700">
        <f>'Раздел 1'!Q382</f>
        <v>0</v>
      </c>
      <c r="R347" s="701"/>
      <c r="S347" s="702">
        <f t="shared" si="18"/>
        <v>0</v>
      </c>
      <c r="T347" s="703">
        <f>'Раздел 1'!R382</f>
        <v>0</v>
      </c>
      <c r="U347" s="704"/>
      <c r="V347" s="705">
        <f t="shared" si="19"/>
        <v>0</v>
      </c>
      <c r="W347" s="154"/>
      <c r="X347" s="706"/>
      <c r="Y347" s="707"/>
    </row>
    <row r="348" spans="1:25" s="708" customFormat="1" ht="24.75" customHeight="1" x14ac:dyDescent="0.3">
      <c r="A348" s="693" t="str">
        <f>'Раздел 1'!C383</f>
        <v>925</v>
      </c>
      <c r="B348" s="694" t="str">
        <f>'Раздел 1'!D383</f>
        <v>07</v>
      </c>
      <c r="C348" s="694" t="str">
        <f>'Раздел 1'!E383</f>
        <v>02</v>
      </c>
      <c r="D348" s="694">
        <f>'Раздел 1'!F383</f>
        <v>0</v>
      </c>
      <c r="E348" s="694">
        <f>'Раздел 1'!G383</f>
        <v>0</v>
      </c>
      <c r="F348" s="694">
        <f>'Раздел 1'!H383</f>
        <v>0</v>
      </c>
      <c r="G348" s="694">
        <f>'Раздел 1'!I383</f>
        <v>0</v>
      </c>
      <c r="H348" s="695" t="str">
        <f>'Раздел 1'!J383</f>
        <v>243</v>
      </c>
      <c r="I348" s="696" t="str">
        <f>'Раздел 1'!K383</f>
        <v>225.00.00</v>
      </c>
      <c r="J348" s="696" t="str">
        <f>'Раздел 1'!L383</f>
        <v>000</v>
      </c>
      <c r="K348" s="696" t="str">
        <f>'Раздел 1'!M383</f>
        <v>00.00.00</v>
      </c>
      <c r="L348" s="696" t="str">
        <f>'Раздел 1'!N383</f>
        <v>500.02.ХХХ</v>
      </c>
      <c r="M348" s="696" t="str">
        <f>'Раздел 1'!O383</f>
        <v>60.03.00</v>
      </c>
      <c r="N348" s="697">
        <f>'Раздел 1'!P383</f>
        <v>0</v>
      </c>
      <c r="O348" s="698"/>
      <c r="P348" s="699">
        <f t="shared" si="17"/>
        <v>0</v>
      </c>
      <c r="Q348" s="700">
        <f>'Раздел 1'!Q383</f>
        <v>0</v>
      </c>
      <c r="R348" s="701"/>
      <c r="S348" s="702">
        <f t="shared" si="18"/>
        <v>0</v>
      </c>
      <c r="T348" s="703">
        <f>'Раздел 1'!R383</f>
        <v>0</v>
      </c>
      <c r="U348" s="704"/>
      <c r="V348" s="705">
        <f t="shared" si="19"/>
        <v>0</v>
      </c>
      <c r="W348" s="154"/>
      <c r="X348" s="706"/>
      <c r="Y348" s="707"/>
    </row>
    <row r="349" spans="1:25" s="708" customFormat="1" ht="24.75" customHeight="1" x14ac:dyDescent="0.3">
      <c r="A349" s="693" t="str">
        <f>'Раздел 1'!C384</f>
        <v>925</v>
      </c>
      <c r="B349" s="694" t="str">
        <f>'Раздел 1'!D384</f>
        <v>07</v>
      </c>
      <c r="C349" s="694" t="str">
        <f>'Раздел 1'!E384</f>
        <v>02</v>
      </c>
      <c r="D349" s="694" t="str">
        <f>'Раздел 1'!F384</f>
        <v>06</v>
      </c>
      <c r="E349" s="694" t="str">
        <f>'Раздел 1'!G384</f>
        <v>2</v>
      </c>
      <c r="F349" s="694" t="str">
        <f>'Раздел 1'!H384</f>
        <v>01</v>
      </c>
      <c r="G349" s="694" t="str">
        <f>'Раздел 1'!I384</f>
        <v>S0460</v>
      </c>
      <c r="H349" s="695" t="str">
        <f>'Раздел 1'!J384</f>
        <v>243</v>
      </c>
      <c r="I349" s="696" t="str">
        <f>'Раздел 1'!K384</f>
        <v>225.00.00</v>
      </c>
      <c r="J349" s="696" t="str">
        <f>'Раздел 1'!L384</f>
        <v>000</v>
      </c>
      <c r="K349" s="696" t="str">
        <f>'Раздел 1'!M384</f>
        <v>00.00.00</v>
      </c>
      <c r="L349" s="696" t="str">
        <f>'Раздел 1'!N384</f>
        <v>500.03.0002</v>
      </c>
      <c r="M349" s="696" t="str">
        <f>'Раздел 1'!O384</f>
        <v>60.03.00</v>
      </c>
      <c r="N349" s="697">
        <f>'Раздел 1'!P384</f>
        <v>0</v>
      </c>
      <c r="O349" s="698"/>
      <c r="P349" s="699">
        <f t="shared" si="17"/>
        <v>0</v>
      </c>
      <c r="Q349" s="700">
        <f>'Раздел 1'!Q384</f>
        <v>0</v>
      </c>
      <c r="R349" s="701"/>
      <c r="S349" s="702">
        <f t="shared" si="18"/>
        <v>0</v>
      </c>
      <c r="T349" s="703">
        <f>'Раздел 1'!R384</f>
        <v>0</v>
      </c>
      <c r="U349" s="704"/>
      <c r="V349" s="705">
        <f t="shared" si="19"/>
        <v>0</v>
      </c>
      <c r="W349" s="154"/>
      <c r="X349" s="706"/>
      <c r="Y349" s="707"/>
    </row>
    <row r="350" spans="1:25" s="708" customFormat="1" ht="24.75" customHeight="1" x14ac:dyDescent="0.3">
      <c r="A350" s="693" t="str">
        <f>'Раздел 1'!C385</f>
        <v>925</v>
      </c>
      <c r="B350" s="694" t="str">
        <f>'Раздел 1'!D385</f>
        <v>07</v>
      </c>
      <c r="C350" s="694" t="str">
        <f>'Раздел 1'!E385</f>
        <v>02</v>
      </c>
      <c r="D350" s="694">
        <f>'Раздел 1'!F385</f>
        <v>0</v>
      </c>
      <c r="E350" s="694">
        <f>'Раздел 1'!G385</f>
        <v>0</v>
      </c>
      <c r="F350" s="694">
        <f>'Раздел 1'!H385</f>
        <v>0</v>
      </c>
      <c r="G350" s="694">
        <f>'Раздел 1'!I385</f>
        <v>0</v>
      </c>
      <c r="H350" s="695" t="str">
        <f>'Раздел 1'!J385</f>
        <v>243</v>
      </c>
      <c r="I350" s="696" t="str">
        <f>'Раздел 1'!K385</f>
        <v>225.00.00</v>
      </c>
      <c r="J350" s="696" t="str">
        <f>'Раздел 1'!L385</f>
        <v>000</v>
      </c>
      <c r="K350" s="696" t="str">
        <f>'Раздел 1'!M385</f>
        <v>00.00.00</v>
      </c>
      <c r="L350" s="696" t="str">
        <f>'Раздел 1'!N385</f>
        <v>500.Х.ХХХ</v>
      </c>
      <c r="M350" s="696" t="str">
        <f>'Раздел 1'!O385</f>
        <v>60.03.00</v>
      </c>
      <c r="N350" s="697">
        <f>'Раздел 1'!P385</f>
        <v>0</v>
      </c>
      <c r="O350" s="698"/>
      <c r="P350" s="699">
        <f t="shared" si="17"/>
        <v>0</v>
      </c>
      <c r="Q350" s="700">
        <f>'Раздел 1'!Q385</f>
        <v>0</v>
      </c>
      <c r="R350" s="701"/>
      <c r="S350" s="702">
        <f t="shared" si="18"/>
        <v>0</v>
      </c>
      <c r="T350" s="703">
        <f>'Раздел 1'!R385</f>
        <v>0</v>
      </c>
      <c r="U350" s="704"/>
      <c r="V350" s="705">
        <f t="shared" si="19"/>
        <v>0</v>
      </c>
      <c r="W350" s="154"/>
      <c r="X350" s="706"/>
      <c r="Y350" s="707"/>
    </row>
    <row r="351" spans="1:25" s="708" customFormat="1" ht="24.75" customHeight="1" x14ac:dyDescent="0.3">
      <c r="A351" s="693" t="str">
        <f>'Раздел 1'!C386</f>
        <v>925</v>
      </c>
      <c r="B351" s="694" t="str">
        <f>'Раздел 1'!D386</f>
        <v>07</v>
      </c>
      <c r="C351" s="694" t="str">
        <f>'Раздел 1'!E386</f>
        <v>02</v>
      </c>
      <c r="D351" s="694">
        <f>'Раздел 1'!F386</f>
        <v>0</v>
      </c>
      <c r="E351" s="694">
        <f>'Раздел 1'!G386</f>
        <v>0</v>
      </c>
      <c r="F351" s="694">
        <f>'Раздел 1'!H386</f>
        <v>0</v>
      </c>
      <c r="G351" s="694">
        <f>'Раздел 1'!I386</f>
        <v>0</v>
      </c>
      <c r="H351" s="695" t="str">
        <f>'Раздел 1'!J386</f>
        <v>243</v>
      </c>
      <c r="I351" s="696" t="str">
        <f>'Раздел 1'!K386</f>
        <v>225.00.00</v>
      </c>
      <c r="J351" s="696" t="str">
        <f>'Раздел 1'!L386</f>
        <v>000</v>
      </c>
      <c r="K351" s="696" t="str">
        <f>'Раздел 1'!M386</f>
        <v>00.00.00</v>
      </c>
      <c r="L351" s="696" t="str">
        <f>'Раздел 1'!N386</f>
        <v>500.Х.ХХХ</v>
      </c>
      <c r="M351" s="696" t="str">
        <f>'Раздел 1'!O386</f>
        <v>60.03.00</v>
      </c>
      <c r="N351" s="697">
        <f>'Раздел 1'!P386</f>
        <v>0</v>
      </c>
      <c r="O351" s="698"/>
      <c r="P351" s="699">
        <f t="shared" si="17"/>
        <v>0</v>
      </c>
      <c r="Q351" s="700">
        <f>'Раздел 1'!Q386</f>
        <v>0</v>
      </c>
      <c r="R351" s="701"/>
      <c r="S351" s="702">
        <f t="shared" si="18"/>
        <v>0</v>
      </c>
      <c r="T351" s="703">
        <f>'Раздел 1'!R386</f>
        <v>0</v>
      </c>
      <c r="U351" s="704"/>
      <c r="V351" s="705">
        <f t="shared" si="19"/>
        <v>0</v>
      </c>
      <c r="W351" s="154"/>
      <c r="X351" s="706"/>
      <c r="Y351" s="707"/>
    </row>
    <row r="352" spans="1:25" s="708" customFormat="1" ht="24.75" customHeight="1" x14ac:dyDescent="0.3">
      <c r="A352" s="693" t="str">
        <f>'Раздел 1'!C387</f>
        <v>925</v>
      </c>
      <c r="B352" s="694" t="str">
        <f>'Раздел 1'!D387</f>
        <v>07</v>
      </c>
      <c r="C352" s="694" t="str">
        <f>'Раздел 1'!E387</f>
        <v>02</v>
      </c>
      <c r="D352" s="694" t="str">
        <f>'Раздел 1'!F387</f>
        <v>02</v>
      </c>
      <c r="E352" s="694" t="str">
        <f>'Раздел 1'!G387</f>
        <v>1</v>
      </c>
      <c r="F352" s="694" t="str">
        <f>'Раздел 1'!H387</f>
        <v>02</v>
      </c>
      <c r="G352" s="694" t="str">
        <f>'Раздел 1'!I387</f>
        <v>00590</v>
      </c>
      <c r="H352" s="695" t="str">
        <f>'Раздел 1'!J387</f>
        <v>243</v>
      </c>
      <c r="I352" s="696" t="str">
        <f>'Раздел 1'!K387</f>
        <v>226.00.00</v>
      </c>
      <c r="J352" s="696" t="str">
        <f>'Раздел 1'!L387</f>
        <v>000</v>
      </c>
      <c r="K352" s="696" t="str">
        <f>'Раздел 1'!M387</f>
        <v>00.00.00</v>
      </c>
      <c r="L352" s="696" t="str">
        <f>'Раздел 1'!N387</f>
        <v>х</v>
      </c>
      <c r="M352" s="696" t="str">
        <f>'Раздел 1'!O387</f>
        <v>20.00.02</v>
      </c>
      <c r="N352" s="697">
        <f>'Раздел 1'!P387</f>
        <v>0</v>
      </c>
      <c r="O352" s="698"/>
      <c r="P352" s="699">
        <f t="shared" si="17"/>
        <v>0</v>
      </c>
      <c r="Q352" s="700">
        <f>'Раздел 1'!Q387</f>
        <v>0</v>
      </c>
      <c r="R352" s="701"/>
      <c r="S352" s="702">
        <f t="shared" si="18"/>
        <v>0</v>
      </c>
      <c r="T352" s="703">
        <f>'Раздел 1'!R387</f>
        <v>0</v>
      </c>
      <c r="U352" s="704"/>
      <c r="V352" s="705">
        <f t="shared" si="19"/>
        <v>0</v>
      </c>
      <c r="W352" s="154"/>
      <c r="X352" s="706"/>
      <c r="Y352" s="707"/>
    </row>
    <row r="353" spans="1:25" s="708" customFormat="1" ht="24.75" customHeight="1" x14ac:dyDescent="0.3">
      <c r="A353" s="693" t="str">
        <f>'Раздел 1'!C388</f>
        <v>925</v>
      </c>
      <c r="B353" s="694" t="str">
        <f>'Раздел 1'!D388</f>
        <v>07</v>
      </c>
      <c r="C353" s="694" t="str">
        <f>'Раздел 1'!E388</f>
        <v>02</v>
      </c>
      <c r="D353" s="694" t="str">
        <f>'Раздел 1'!F388</f>
        <v>02</v>
      </c>
      <c r="E353" s="694" t="str">
        <f>'Раздел 1'!G388</f>
        <v>1</v>
      </c>
      <c r="F353" s="694" t="str">
        <f>'Раздел 1'!H388</f>
        <v>02</v>
      </c>
      <c r="G353" s="694" t="str">
        <f>'Раздел 1'!I388</f>
        <v>00590</v>
      </c>
      <c r="H353" s="695" t="str">
        <f>'Раздел 1'!J388</f>
        <v>243</v>
      </c>
      <c r="I353" s="696" t="str">
        <f>'Раздел 1'!K388</f>
        <v>226.00.00</v>
      </c>
      <c r="J353" s="696" t="str">
        <f>'Раздел 1'!L388</f>
        <v>001</v>
      </c>
      <c r="K353" s="696" t="str">
        <f>'Раздел 1'!M388</f>
        <v>00.00.00</v>
      </c>
      <c r="L353" s="696" t="str">
        <f>'Раздел 1'!N388</f>
        <v>х</v>
      </c>
      <c r="M353" s="696" t="str">
        <f>'Раздел 1'!O388</f>
        <v>20.00.02</v>
      </c>
      <c r="N353" s="697">
        <f>'Раздел 1'!P388</f>
        <v>0</v>
      </c>
      <c r="O353" s="698"/>
      <c r="P353" s="699">
        <f t="shared" si="17"/>
        <v>0</v>
      </c>
      <c r="Q353" s="700">
        <f>'Раздел 1'!Q388</f>
        <v>0</v>
      </c>
      <c r="R353" s="701"/>
      <c r="S353" s="702">
        <f t="shared" si="18"/>
        <v>0</v>
      </c>
      <c r="T353" s="703">
        <f>'Раздел 1'!R388</f>
        <v>0</v>
      </c>
      <c r="U353" s="704"/>
      <c r="V353" s="705">
        <f t="shared" si="19"/>
        <v>0</v>
      </c>
      <c r="W353" s="154"/>
      <c r="X353" s="706"/>
      <c r="Y353" s="707"/>
    </row>
    <row r="354" spans="1:25" s="708" customFormat="1" ht="24.75" customHeight="1" x14ac:dyDescent="0.3">
      <c r="A354" s="693" t="str">
        <f>'Раздел 1'!C389</f>
        <v>925</v>
      </c>
      <c r="B354" s="694" t="str">
        <f>'Раздел 1'!D389</f>
        <v>07</v>
      </c>
      <c r="C354" s="694" t="str">
        <f>'Раздел 1'!E389</f>
        <v>02</v>
      </c>
      <c r="D354" s="694" t="str">
        <f>'Раздел 1'!F389</f>
        <v>02</v>
      </c>
      <c r="E354" s="694" t="str">
        <f>'Раздел 1'!G389</f>
        <v>1</v>
      </c>
      <c r="F354" s="694" t="str">
        <f>'Раздел 1'!H389</f>
        <v>02</v>
      </c>
      <c r="G354" s="694" t="str">
        <f>'Раздел 1'!I389</f>
        <v>00590</v>
      </c>
      <c r="H354" s="695" t="str">
        <f>'Раздел 1'!J389</f>
        <v>243</v>
      </c>
      <c r="I354" s="696" t="str">
        <f>'Раздел 1'!K389</f>
        <v>226.00.00</v>
      </c>
      <c r="J354" s="696" t="str">
        <f>'Раздел 1'!L389</f>
        <v>000</v>
      </c>
      <c r="K354" s="696" t="str">
        <f>'Раздел 1'!M389</f>
        <v>00.00.00</v>
      </c>
      <c r="L354" s="696" t="str">
        <f>'Раздел 1'!N389</f>
        <v>х</v>
      </c>
      <c r="M354" s="696" t="str">
        <f>'Раздел 1'!O389</f>
        <v>20.00.03</v>
      </c>
      <c r="N354" s="697">
        <f>'Раздел 1'!P389</f>
        <v>0</v>
      </c>
      <c r="O354" s="698"/>
      <c r="P354" s="699">
        <f t="shared" si="17"/>
        <v>0</v>
      </c>
      <c r="Q354" s="700">
        <f>'Раздел 1'!Q389</f>
        <v>0</v>
      </c>
      <c r="R354" s="701"/>
      <c r="S354" s="702">
        <f t="shared" si="18"/>
        <v>0</v>
      </c>
      <c r="T354" s="703">
        <f>'Раздел 1'!R389</f>
        <v>0</v>
      </c>
      <c r="U354" s="704"/>
      <c r="V354" s="705">
        <f t="shared" si="19"/>
        <v>0</v>
      </c>
      <c r="W354" s="154"/>
      <c r="X354" s="706"/>
      <c r="Y354" s="707"/>
    </row>
    <row r="355" spans="1:25" s="708" customFormat="1" ht="24.75" customHeight="1" x14ac:dyDescent="0.3">
      <c r="A355" s="693" t="str">
        <f>'Раздел 1'!C390</f>
        <v>925</v>
      </c>
      <c r="B355" s="694" t="str">
        <f>'Раздел 1'!D390</f>
        <v>07</v>
      </c>
      <c r="C355" s="694" t="str">
        <f>'Раздел 1'!E390</f>
        <v>02</v>
      </c>
      <c r="D355" s="694" t="str">
        <f>'Раздел 1'!F390</f>
        <v>02</v>
      </c>
      <c r="E355" s="694" t="str">
        <f>'Раздел 1'!G390</f>
        <v>1</v>
      </c>
      <c r="F355" s="694" t="str">
        <f>'Раздел 1'!H390</f>
        <v>02</v>
      </c>
      <c r="G355" s="694" t="str">
        <f>'Раздел 1'!I390</f>
        <v>00590</v>
      </c>
      <c r="H355" s="695" t="str">
        <f>'Раздел 1'!J390</f>
        <v>243</v>
      </c>
      <c r="I355" s="696" t="str">
        <f>'Раздел 1'!K390</f>
        <v>226.00.00</v>
      </c>
      <c r="J355" s="696" t="str">
        <f>'Раздел 1'!L390</f>
        <v>001</v>
      </c>
      <c r="K355" s="696" t="str">
        <f>'Раздел 1'!M390</f>
        <v>00.00.00</v>
      </c>
      <c r="L355" s="696" t="str">
        <f>'Раздел 1'!N390</f>
        <v>х</v>
      </c>
      <c r="M355" s="696" t="str">
        <f>'Раздел 1'!O390</f>
        <v>20.00.03</v>
      </c>
      <c r="N355" s="697">
        <f>'Раздел 1'!P390</f>
        <v>0</v>
      </c>
      <c r="O355" s="698"/>
      <c r="P355" s="699">
        <f t="shared" si="17"/>
        <v>0</v>
      </c>
      <c r="Q355" s="700">
        <f>'Раздел 1'!Q390</f>
        <v>0</v>
      </c>
      <c r="R355" s="701"/>
      <c r="S355" s="702">
        <f t="shared" si="18"/>
        <v>0</v>
      </c>
      <c r="T355" s="703">
        <f>'Раздел 1'!R390</f>
        <v>0</v>
      </c>
      <c r="U355" s="704"/>
      <c r="V355" s="705">
        <f t="shared" si="19"/>
        <v>0</v>
      </c>
      <c r="W355" s="154"/>
      <c r="X355" s="706"/>
      <c r="Y355" s="707"/>
    </row>
    <row r="356" spans="1:25" s="708" customFormat="1" ht="24.75" customHeight="1" x14ac:dyDescent="0.3">
      <c r="A356" s="693" t="str">
        <f>'Раздел 1'!C391</f>
        <v>925</v>
      </c>
      <c r="B356" s="694" t="str">
        <f>'Раздел 1'!D391</f>
        <v>07</v>
      </c>
      <c r="C356" s="694" t="str">
        <f>'Раздел 1'!E391</f>
        <v>02</v>
      </c>
      <c r="D356" s="694" t="str">
        <f>'Раздел 1'!F391</f>
        <v>02</v>
      </c>
      <c r="E356" s="694" t="str">
        <f>'Раздел 1'!G391</f>
        <v>1</v>
      </c>
      <c r="F356" s="694" t="str">
        <f>'Раздел 1'!H391</f>
        <v>02</v>
      </c>
      <c r="G356" s="694" t="str">
        <f>'Раздел 1'!I391</f>
        <v>00590</v>
      </c>
      <c r="H356" s="695" t="str">
        <f>'Раздел 1'!J391</f>
        <v>243</v>
      </c>
      <c r="I356" s="696" t="str">
        <f>'Раздел 1'!K391</f>
        <v>226.00.00</v>
      </c>
      <c r="J356" s="696" t="str">
        <f>'Раздел 1'!L391</f>
        <v>000</v>
      </c>
      <c r="K356" s="696" t="str">
        <f>'Раздел 1'!M391</f>
        <v>00.00.00</v>
      </c>
      <c r="L356" s="696" t="str">
        <f>'Раздел 1'!N391</f>
        <v>х</v>
      </c>
      <c r="M356" s="696" t="str">
        <f>'Раздел 1'!O391</f>
        <v>20.00.04</v>
      </c>
      <c r="N356" s="697">
        <f>'Раздел 1'!P391</f>
        <v>0</v>
      </c>
      <c r="O356" s="698"/>
      <c r="P356" s="699">
        <f t="shared" si="17"/>
        <v>0</v>
      </c>
      <c r="Q356" s="700">
        <f>'Раздел 1'!Q391</f>
        <v>0</v>
      </c>
      <c r="R356" s="701"/>
      <c r="S356" s="702">
        <f t="shared" si="18"/>
        <v>0</v>
      </c>
      <c r="T356" s="703">
        <f>'Раздел 1'!R391</f>
        <v>0</v>
      </c>
      <c r="U356" s="704"/>
      <c r="V356" s="705">
        <f t="shared" si="19"/>
        <v>0</v>
      </c>
      <c r="W356" s="154"/>
      <c r="X356" s="706"/>
      <c r="Y356" s="707"/>
    </row>
    <row r="357" spans="1:25" s="708" customFormat="1" ht="24.75" customHeight="1" x14ac:dyDescent="0.3">
      <c r="A357" s="693" t="str">
        <f>'Раздел 1'!C392</f>
        <v>925</v>
      </c>
      <c r="B357" s="694" t="str">
        <f>'Раздел 1'!D392</f>
        <v>07</v>
      </c>
      <c r="C357" s="694" t="str">
        <f>'Раздел 1'!E392</f>
        <v>02</v>
      </c>
      <c r="D357" s="694" t="str">
        <f>'Раздел 1'!F392</f>
        <v>02</v>
      </c>
      <c r="E357" s="694" t="str">
        <f>'Раздел 1'!G392</f>
        <v>1</v>
      </c>
      <c r="F357" s="694" t="str">
        <f>'Раздел 1'!H392</f>
        <v>02</v>
      </c>
      <c r="G357" s="694" t="str">
        <f>'Раздел 1'!I392</f>
        <v>00590</v>
      </c>
      <c r="H357" s="695" t="str">
        <f>'Раздел 1'!J392</f>
        <v>243</v>
      </c>
      <c r="I357" s="696" t="str">
        <f>'Раздел 1'!K392</f>
        <v>226.00.00</v>
      </c>
      <c r="J357" s="696" t="str">
        <f>'Раздел 1'!L392</f>
        <v>001</v>
      </c>
      <c r="K357" s="696" t="str">
        <f>'Раздел 1'!M392</f>
        <v>00.00.00</v>
      </c>
      <c r="L357" s="696" t="str">
        <f>'Раздел 1'!N392</f>
        <v>х</v>
      </c>
      <c r="M357" s="696" t="str">
        <f>'Раздел 1'!O392</f>
        <v>20.00.04</v>
      </c>
      <c r="N357" s="697">
        <f>'Раздел 1'!P392</f>
        <v>0</v>
      </c>
      <c r="O357" s="698"/>
      <c r="P357" s="699">
        <f t="shared" si="17"/>
        <v>0</v>
      </c>
      <c r="Q357" s="700">
        <f>'Раздел 1'!Q392</f>
        <v>0</v>
      </c>
      <c r="R357" s="701"/>
      <c r="S357" s="702">
        <f t="shared" si="18"/>
        <v>0</v>
      </c>
      <c r="T357" s="703">
        <f>'Раздел 1'!R392</f>
        <v>0</v>
      </c>
      <c r="U357" s="704"/>
      <c r="V357" s="705">
        <f t="shared" si="19"/>
        <v>0</v>
      </c>
      <c r="W357" s="154"/>
      <c r="X357" s="706"/>
      <c r="Y357" s="707"/>
    </row>
    <row r="358" spans="1:25" s="708" customFormat="1" ht="24.75" customHeight="1" x14ac:dyDescent="0.3">
      <c r="A358" s="693" t="str">
        <f>'Раздел 1'!C393</f>
        <v>925</v>
      </c>
      <c r="B358" s="694" t="str">
        <f>'Раздел 1'!D393</f>
        <v>07</v>
      </c>
      <c r="C358" s="694" t="str">
        <f>'Раздел 1'!E393</f>
        <v>02</v>
      </c>
      <c r="D358" s="694" t="str">
        <f>'Раздел 1'!F393</f>
        <v>02</v>
      </c>
      <c r="E358" s="694" t="str">
        <f>'Раздел 1'!G393</f>
        <v>1</v>
      </c>
      <c r="F358" s="694" t="str">
        <f>'Раздел 1'!H393</f>
        <v>02</v>
      </c>
      <c r="G358" s="694" t="str">
        <f>'Раздел 1'!I393</f>
        <v>00590</v>
      </c>
      <c r="H358" s="695" t="str">
        <f>'Раздел 1'!J393</f>
        <v>243</v>
      </c>
      <c r="I358" s="696" t="str">
        <f>'Раздел 1'!K393</f>
        <v>226.00.00</v>
      </c>
      <c r="J358" s="696" t="str">
        <f>'Раздел 1'!L393</f>
        <v>000</v>
      </c>
      <c r="K358" s="696" t="str">
        <f>'Раздел 1'!M393</f>
        <v>00.00.00</v>
      </c>
      <c r="L358" s="696" t="str">
        <f>'Раздел 1'!N393</f>
        <v>001.99.0001</v>
      </c>
      <c r="M358" s="696" t="str">
        <f>'Раздел 1'!O393</f>
        <v>50.01.00</v>
      </c>
      <c r="N358" s="697">
        <f>'Раздел 1'!P393</f>
        <v>0</v>
      </c>
      <c r="O358" s="698"/>
      <c r="P358" s="699">
        <f t="shared" si="17"/>
        <v>0</v>
      </c>
      <c r="Q358" s="700">
        <f>'Раздел 1'!Q393</f>
        <v>0</v>
      </c>
      <c r="R358" s="701"/>
      <c r="S358" s="702">
        <f t="shared" si="18"/>
        <v>0</v>
      </c>
      <c r="T358" s="703">
        <f>'Раздел 1'!R393</f>
        <v>0</v>
      </c>
      <c r="U358" s="704"/>
      <c r="V358" s="705">
        <f t="shared" si="19"/>
        <v>0</v>
      </c>
      <c r="W358" s="154"/>
      <c r="X358" s="706"/>
      <c r="Y358" s="707"/>
    </row>
    <row r="359" spans="1:25" s="708" customFormat="1" ht="24.75" customHeight="1" x14ac:dyDescent="0.3">
      <c r="A359" s="693" t="str">
        <f>'Раздел 1'!C394</f>
        <v>925</v>
      </c>
      <c r="B359" s="694" t="str">
        <f>'Раздел 1'!D394</f>
        <v>07</v>
      </c>
      <c r="C359" s="694" t="str">
        <f>'Раздел 1'!E394</f>
        <v>02</v>
      </c>
      <c r="D359" s="694" t="str">
        <f>'Раздел 1'!F394</f>
        <v>02</v>
      </c>
      <c r="E359" s="694" t="str">
        <f>'Раздел 1'!G394</f>
        <v>1</v>
      </c>
      <c r="F359" s="694" t="str">
        <f>'Раздел 1'!H394</f>
        <v>02</v>
      </c>
      <c r="G359" s="694" t="str">
        <f>'Раздел 1'!I394</f>
        <v>00590</v>
      </c>
      <c r="H359" s="695" t="str">
        <f>'Раздел 1'!J394</f>
        <v>243</v>
      </c>
      <c r="I359" s="696" t="str">
        <f>'Раздел 1'!K394</f>
        <v>226.00.00</v>
      </c>
      <c r="J359" s="696" t="str">
        <f>'Раздел 1'!L394</f>
        <v>001</v>
      </c>
      <c r="K359" s="696" t="str">
        <f>'Раздел 1'!M394</f>
        <v>00.00.00</v>
      </c>
      <c r="L359" s="696" t="str">
        <f>'Раздел 1'!N394</f>
        <v>х</v>
      </c>
      <c r="M359" s="696" t="str">
        <f>'Раздел 1'!O394</f>
        <v>50.01.00</v>
      </c>
      <c r="N359" s="697">
        <f>'Раздел 1'!P394</f>
        <v>0</v>
      </c>
      <c r="O359" s="698"/>
      <c r="P359" s="699">
        <f t="shared" si="17"/>
        <v>0</v>
      </c>
      <c r="Q359" s="700">
        <f>'Раздел 1'!Q394</f>
        <v>0</v>
      </c>
      <c r="R359" s="701"/>
      <c r="S359" s="702">
        <f t="shared" si="18"/>
        <v>0</v>
      </c>
      <c r="T359" s="703">
        <f>'Раздел 1'!R394</f>
        <v>0</v>
      </c>
      <c r="U359" s="704"/>
      <c r="V359" s="705">
        <f t="shared" si="19"/>
        <v>0</v>
      </c>
      <c r="W359" s="154"/>
      <c r="X359" s="706"/>
      <c r="Y359" s="707"/>
    </row>
    <row r="360" spans="1:25" s="708" customFormat="1" ht="24.75" customHeight="1" x14ac:dyDescent="0.3">
      <c r="A360" s="693" t="str">
        <f>'Раздел 1'!C395</f>
        <v>925</v>
      </c>
      <c r="B360" s="694" t="str">
        <f>'Раздел 1'!D395</f>
        <v>07</v>
      </c>
      <c r="C360" s="694" t="str">
        <f>'Раздел 1'!E395</f>
        <v>02</v>
      </c>
      <c r="D360" s="694" t="str">
        <f>'Раздел 1'!F395</f>
        <v>02</v>
      </c>
      <c r="E360" s="694" t="str">
        <f>'Раздел 1'!G395</f>
        <v>1</v>
      </c>
      <c r="F360" s="694" t="str">
        <f>'Раздел 1'!H395</f>
        <v>02</v>
      </c>
      <c r="G360" s="694" t="str">
        <f>'Раздел 1'!I395</f>
        <v>09020</v>
      </c>
      <c r="H360" s="695" t="str">
        <f>'Раздел 1'!J395</f>
        <v>243</v>
      </c>
      <c r="I360" s="696" t="str">
        <f>'Раздел 1'!K395</f>
        <v>226.00.00</v>
      </c>
      <c r="J360" s="696" t="str">
        <f>'Раздел 1'!L395</f>
        <v>000</v>
      </c>
      <c r="K360" s="696" t="str">
        <f>'Раздел 1'!M395</f>
        <v>00.00.00</v>
      </c>
      <c r="L360" s="696" t="str">
        <f>'Раздел 1'!N395</f>
        <v>003.01.0060</v>
      </c>
      <c r="M360" s="696" t="str">
        <f>'Раздел 1'!O395</f>
        <v>60.01.00</v>
      </c>
      <c r="N360" s="697">
        <f>'Раздел 1'!P395</f>
        <v>228000</v>
      </c>
      <c r="O360" s="698"/>
      <c r="P360" s="699">
        <f t="shared" si="17"/>
        <v>228000</v>
      </c>
      <c r="Q360" s="700">
        <f>'Раздел 1'!Q395</f>
        <v>0</v>
      </c>
      <c r="R360" s="701"/>
      <c r="S360" s="702">
        <f t="shared" si="18"/>
        <v>0</v>
      </c>
      <c r="T360" s="703">
        <f>'Раздел 1'!R395</f>
        <v>0</v>
      </c>
      <c r="U360" s="704"/>
      <c r="V360" s="705">
        <f t="shared" si="19"/>
        <v>0</v>
      </c>
      <c r="W360" s="154"/>
      <c r="X360" s="706"/>
      <c r="Y360" s="707"/>
    </row>
    <row r="361" spans="1:25" s="708" customFormat="1" ht="24.75" customHeight="1" x14ac:dyDescent="0.3">
      <c r="A361" s="693" t="str">
        <f>'Раздел 1'!C396</f>
        <v>925</v>
      </c>
      <c r="B361" s="694" t="str">
        <f>'Раздел 1'!D396</f>
        <v>07</v>
      </c>
      <c r="C361" s="694" t="str">
        <f>'Раздел 1'!E396</f>
        <v>02</v>
      </c>
      <c r="D361" s="694" t="str">
        <f>'Раздел 1'!F396</f>
        <v>02</v>
      </c>
      <c r="E361" s="694" t="str">
        <f>'Раздел 1'!G396</f>
        <v>1</v>
      </c>
      <c r="F361" s="694" t="str">
        <f>'Раздел 1'!H396</f>
        <v>02</v>
      </c>
      <c r="G361" s="694" t="str">
        <f>'Раздел 1'!I396</f>
        <v>09020</v>
      </c>
      <c r="H361" s="695" t="str">
        <f>'Раздел 1'!J396</f>
        <v>243</v>
      </c>
      <c r="I361" s="696" t="str">
        <f>'Раздел 1'!K396</f>
        <v>226.00.00</v>
      </c>
      <c r="J361" s="696" t="str">
        <f>'Раздел 1'!L396</f>
        <v>000</v>
      </c>
      <c r="K361" s="696" t="str">
        <f>'Раздел 1'!M396</f>
        <v>00.00.00</v>
      </c>
      <c r="L361" s="696" t="str">
        <f>'Раздел 1'!N396</f>
        <v>003.01.0061</v>
      </c>
      <c r="M361" s="696" t="str">
        <f>'Раздел 1'!O396</f>
        <v>60.01.00</v>
      </c>
      <c r="N361" s="697">
        <f>'Раздел 1'!P396</f>
        <v>0</v>
      </c>
      <c r="O361" s="698"/>
      <c r="P361" s="699">
        <f t="shared" si="17"/>
        <v>0</v>
      </c>
      <c r="Q361" s="700">
        <f>'Раздел 1'!Q396</f>
        <v>0</v>
      </c>
      <c r="R361" s="701"/>
      <c r="S361" s="702">
        <f t="shared" si="18"/>
        <v>0</v>
      </c>
      <c r="T361" s="703">
        <f>'Раздел 1'!R396</f>
        <v>0</v>
      </c>
      <c r="U361" s="704"/>
      <c r="V361" s="705">
        <f t="shared" si="19"/>
        <v>0</v>
      </c>
      <c r="W361" s="154"/>
      <c r="X361" s="706"/>
      <c r="Y361" s="707"/>
    </row>
    <row r="362" spans="1:25" s="708" customFormat="1" ht="24.75" customHeight="1" x14ac:dyDescent="0.3">
      <c r="A362" s="693" t="str">
        <f>'Раздел 1'!C397</f>
        <v>925</v>
      </c>
      <c r="B362" s="694" t="str">
        <f>'Раздел 1'!D397</f>
        <v>07</v>
      </c>
      <c r="C362" s="694" t="str">
        <f>'Раздел 1'!E397</f>
        <v>02</v>
      </c>
      <c r="D362" s="694">
        <f>'Раздел 1'!F397</f>
        <v>0</v>
      </c>
      <c r="E362" s="694">
        <f>'Раздел 1'!G397</f>
        <v>0</v>
      </c>
      <c r="F362" s="694">
        <f>'Раздел 1'!H397</f>
        <v>0</v>
      </c>
      <c r="G362" s="694">
        <f>'Раздел 1'!I397</f>
        <v>0</v>
      </c>
      <c r="H362" s="695" t="str">
        <f>'Раздел 1'!J397</f>
        <v>243</v>
      </c>
      <c r="I362" s="696" t="str">
        <f>'Раздел 1'!K397</f>
        <v>226.00.00</v>
      </c>
      <c r="J362" s="696" t="str">
        <f>'Раздел 1'!L397</f>
        <v>000</v>
      </c>
      <c r="K362" s="696" t="str">
        <f>'Раздел 1'!M397</f>
        <v>00.00.00</v>
      </c>
      <c r="L362" s="696" t="str">
        <f>'Раздел 1'!N397</f>
        <v>ХХ.Х.ХХХ</v>
      </c>
      <c r="M362" s="696" t="str">
        <f>'Раздел 1'!O397</f>
        <v>60.01.00</v>
      </c>
      <c r="N362" s="697">
        <f>'Раздел 1'!P397</f>
        <v>0</v>
      </c>
      <c r="O362" s="698"/>
      <c r="P362" s="699">
        <f t="shared" si="17"/>
        <v>0</v>
      </c>
      <c r="Q362" s="700">
        <f>'Раздел 1'!Q397</f>
        <v>0</v>
      </c>
      <c r="R362" s="701"/>
      <c r="S362" s="702">
        <f t="shared" si="18"/>
        <v>0</v>
      </c>
      <c r="T362" s="703">
        <f>'Раздел 1'!R397</f>
        <v>0</v>
      </c>
      <c r="U362" s="704"/>
      <c r="V362" s="705">
        <f t="shared" si="19"/>
        <v>0</v>
      </c>
      <c r="W362" s="154"/>
      <c r="X362" s="706"/>
      <c r="Y362" s="707"/>
    </row>
    <row r="363" spans="1:25" s="708" customFormat="1" ht="24.75" customHeight="1" x14ac:dyDescent="0.3">
      <c r="A363" s="693" t="str">
        <f>'Раздел 1'!C398</f>
        <v>925</v>
      </c>
      <c r="B363" s="694" t="str">
        <f>'Раздел 1'!D398</f>
        <v>07</v>
      </c>
      <c r="C363" s="694" t="str">
        <f>'Раздел 1'!E398</f>
        <v>02</v>
      </c>
      <c r="D363" s="694">
        <f>'Раздел 1'!F398</f>
        <v>0</v>
      </c>
      <c r="E363" s="694">
        <f>'Раздел 1'!G398</f>
        <v>0</v>
      </c>
      <c r="F363" s="694">
        <f>'Раздел 1'!H398</f>
        <v>0</v>
      </c>
      <c r="G363" s="694">
        <f>'Раздел 1'!I398</f>
        <v>0</v>
      </c>
      <c r="H363" s="695" t="str">
        <f>'Раздел 1'!J398</f>
        <v>243</v>
      </c>
      <c r="I363" s="696" t="str">
        <f>'Раздел 1'!K398</f>
        <v>226.00.00</v>
      </c>
      <c r="J363" s="696" t="str">
        <f>'Раздел 1'!L398</f>
        <v>000</v>
      </c>
      <c r="K363" s="696" t="str">
        <f>'Раздел 1'!M398</f>
        <v>00.00.00</v>
      </c>
      <c r="L363" s="696" t="str">
        <f>'Раздел 1'!N398</f>
        <v>ХХ.Х.ХХХ</v>
      </c>
      <c r="M363" s="696" t="str">
        <f>'Раздел 1'!O398</f>
        <v>60.01.00</v>
      </c>
      <c r="N363" s="697">
        <f>'Раздел 1'!P398</f>
        <v>0</v>
      </c>
      <c r="O363" s="698"/>
      <c r="P363" s="699">
        <f t="shared" si="17"/>
        <v>0</v>
      </c>
      <c r="Q363" s="700">
        <f>'Раздел 1'!Q398</f>
        <v>0</v>
      </c>
      <c r="R363" s="701"/>
      <c r="S363" s="702">
        <f t="shared" si="18"/>
        <v>0</v>
      </c>
      <c r="T363" s="703">
        <f>'Раздел 1'!R398</f>
        <v>0</v>
      </c>
      <c r="U363" s="704"/>
      <c r="V363" s="705">
        <f t="shared" si="19"/>
        <v>0</v>
      </c>
      <c r="W363" s="154"/>
      <c r="X363" s="706"/>
      <c r="Y363" s="707"/>
    </row>
    <row r="364" spans="1:25" s="708" customFormat="1" ht="24.75" customHeight="1" x14ac:dyDescent="0.3">
      <c r="A364" s="693" t="str">
        <f>'Раздел 1'!C399</f>
        <v>925</v>
      </c>
      <c r="B364" s="694" t="str">
        <f>'Раздел 1'!D399</f>
        <v>07</v>
      </c>
      <c r="C364" s="694" t="str">
        <f>'Раздел 1'!E399</f>
        <v>02</v>
      </c>
      <c r="D364" s="694">
        <f>'Раздел 1'!F399</f>
        <v>0</v>
      </c>
      <c r="E364" s="694">
        <f>'Раздел 1'!G399</f>
        <v>0</v>
      </c>
      <c r="F364" s="694">
        <f>'Раздел 1'!H399</f>
        <v>0</v>
      </c>
      <c r="G364" s="694">
        <f>'Раздел 1'!I399</f>
        <v>0</v>
      </c>
      <c r="H364" s="695" t="str">
        <f>'Раздел 1'!J399</f>
        <v>243</v>
      </c>
      <c r="I364" s="696" t="str">
        <f>'Раздел 1'!K399</f>
        <v>226.00.00</v>
      </c>
      <c r="J364" s="696" t="str">
        <f>'Раздел 1'!L399</f>
        <v>000</v>
      </c>
      <c r="K364" s="696" t="str">
        <f>'Раздел 1'!M399</f>
        <v>00.00.00</v>
      </c>
      <c r="L364" s="696" t="str">
        <f>'Раздел 1'!N399</f>
        <v>ХХ.Х.ХХХ</v>
      </c>
      <c r="M364" s="696" t="str">
        <f>'Раздел 1'!O399</f>
        <v>60.01.00</v>
      </c>
      <c r="N364" s="697">
        <f>'Раздел 1'!P399</f>
        <v>0</v>
      </c>
      <c r="O364" s="698"/>
      <c r="P364" s="699">
        <f t="shared" si="17"/>
        <v>0</v>
      </c>
      <c r="Q364" s="700">
        <f>'Раздел 1'!Q399</f>
        <v>0</v>
      </c>
      <c r="R364" s="701"/>
      <c r="S364" s="702">
        <f t="shared" si="18"/>
        <v>0</v>
      </c>
      <c r="T364" s="703">
        <f>'Раздел 1'!R399</f>
        <v>0</v>
      </c>
      <c r="U364" s="704"/>
      <c r="V364" s="705">
        <f t="shared" si="19"/>
        <v>0</v>
      </c>
      <c r="W364" s="154"/>
      <c r="X364" s="706"/>
      <c r="Y364" s="707"/>
    </row>
    <row r="365" spans="1:25" s="708" customFormat="1" ht="24.75" customHeight="1" x14ac:dyDescent="0.3">
      <c r="A365" s="693" t="str">
        <f>'Раздел 1'!C400</f>
        <v>925</v>
      </c>
      <c r="B365" s="694" t="str">
        <f>'Раздел 1'!D400</f>
        <v>07</v>
      </c>
      <c r="C365" s="694" t="str">
        <f>'Раздел 1'!E400</f>
        <v>02</v>
      </c>
      <c r="D365" s="694">
        <f>'Раздел 1'!F400</f>
        <v>0</v>
      </c>
      <c r="E365" s="694">
        <f>'Раздел 1'!G400</f>
        <v>0</v>
      </c>
      <c r="F365" s="694">
        <f>'Раздел 1'!H400</f>
        <v>0</v>
      </c>
      <c r="G365" s="694">
        <f>'Раздел 1'!I400</f>
        <v>0</v>
      </c>
      <c r="H365" s="695" t="str">
        <f>'Раздел 1'!J400</f>
        <v>243</v>
      </c>
      <c r="I365" s="696" t="str">
        <f>'Раздел 1'!K400</f>
        <v>226.00.00</v>
      </c>
      <c r="J365" s="696" t="str">
        <f>'Раздел 1'!L400</f>
        <v>000</v>
      </c>
      <c r="K365" s="696" t="str">
        <f>'Раздел 1'!M400</f>
        <v>00.00.00</v>
      </c>
      <c r="L365" s="696" t="str">
        <f>'Раздел 1'!N400</f>
        <v>ХХ.Х.ХХХ</v>
      </c>
      <c r="M365" s="696" t="str">
        <f>'Раздел 1'!O400</f>
        <v>60.03.00</v>
      </c>
      <c r="N365" s="697">
        <f>'Раздел 1'!P400</f>
        <v>0</v>
      </c>
      <c r="O365" s="698"/>
      <c r="P365" s="699">
        <f t="shared" si="17"/>
        <v>0</v>
      </c>
      <c r="Q365" s="700">
        <f>'Раздел 1'!Q400</f>
        <v>0</v>
      </c>
      <c r="R365" s="701"/>
      <c r="S365" s="702">
        <f t="shared" si="18"/>
        <v>0</v>
      </c>
      <c r="T365" s="703">
        <f>'Раздел 1'!R400</f>
        <v>0</v>
      </c>
      <c r="U365" s="704"/>
      <c r="V365" s="705">
        <f t="shared" si="19"/>
        <v>0</v>
      </c>
      <c r="W365" s="154"/>
      <c r="X365" s="706"/>
      <c r="Y365" s="707"/>
    </row>
    <row r="366" spans="1:25" s="708" customFormat="1" ht="24.75" customHeight="1" x14ac:dyDescent="0.3">
      <c r="A366" s="693" t="str">
        <f>'Раздел 1'!C401</f>
        <v>925</v>
      </c>
      <c r="B366" s="694" t="str">
        <f>'Раздел 1'!D401</f>
        <v>07</v>
      </c>
      <c r="C366" s="694" t="str">
        <f>'Раздел 1'!E401</f>
        <v>02</v>
      </c>
      <c r="D366" s="694">
        <f>'Раздел 1'!F401</f>
        <v>0</v>
      </c>
      <c r="E366" s="694">
        <f>'Раздел 1'!G401</f>
        <v>0</v>
      </c>
      <c r="F366" s="694">
        <f>'Раздел 1'!H401</f>
        <v>0</v>
      </c>
      <c r="G366" s="694">
        <f>'Раздел 1'!I401</f>
        <v>0</v>
      </c>
      <c r="H366" s="695" t="str">
        <f>'Раздел 1'!J401</f>
        <v>243</v>
      </c>
      <c r="I366" s="696" t="str">
        <f>'Раздел 1'!K401</f>
        <v>226.00.00</v>
      </c>
      <c r="J366" s="696" t="str">
        <f>'Раздел 1'!L401</f>
        <v>000</v>
      </c>
      <c r="K366" s="696" t="str">
        <f>'Раздел 1'!M401</f>
        <v>00.00.00</v>
      </c>
      <c r="L366" s="696" t="str">
        <f>'Раздел 1'!N401</f>
        <v>ХХ.Х.ХХХ</v>
      </c>
      <c r="M366" s="696" t="str">
        <f>'Раздел 1'!O401</f>
        <v>60.03.00</v>
      </c>
      <c r="N366" s="697">
        <f>'Раздел 1'!P401</f>
        <v>0</v>
      </c>
      <c r="O366" s="698"/>
      <c r="P366" s="699">
        <f t="shared" si="17"/>
        <v>0</v>
      </c>
      <c r="Q366" s="700">
        <f>'Раздел 1'!Q401</f>
        <v>0</v>
      </c>
      <c r="R366" s="701"/>
      <c r="S366" s="702">
        <f t="shared" si="18"/>
        <v>0</v>
      </c>
      <c r="T366" s="703">
        <f>'Раздел 1'!R401</f>
        <v>0</v>
      </c>
      <c r="U366" s="704"/>
      <c r="V366" s="705">
        <f t="shared" si="19"/>
        <v>0</v>
      </c>
      <c r="W366" s="154"/>
      <c r="X366" s="706"/>
      <c r="Y366" s="707"/>
    </row>
    <row r="367" spans="1:25" s="708" customFormat="1" ht="24.75" customHeight="1" x14ac:dyDescent="0.3">
      <c r="A367" s="693" t="str">
        <f>'Раздел 1'!C402</f>
        <v>х</v>
      </c>
      <c r="B367" s="694">
        <f>'Раздел 1'!D402</f>
        <v>0</v>
      </c>
      <c r="C367" s="694">
        <f>'Раздел 1'!E402</f>
        <v>0</v>
      </c>
      <c r="D367" s="694">
        <f>'Раздел 1'!F402</f>
        <v>0</v>
      </c>
      <c r="E367" s="694">
        <f>'Раздел 1'!G402</f>
        <v>0</v>
      </c>
      <c r="F367" s="694">
        <f>'Раздел 1'!H402</f>
        <v>0</v>
      </c>
      <c r="G367" s="694">
        <f>'Раздел 1'!I402</f>
        <v>0</v>
      </c>
      <c r="H367" s="695">
        <f>'Раздел 1'!J402</f>
        <v>0</v>
      </c>
      <c r="I367" s="696" t="str">
        <f>'Раздел 1'!K402</f>
        <v>х</v>
      </c>
      <c r="J367" s="696">
        <f>'Раздел 1'!L402</f>
        <v>0</v>
      </c>
      <c r="K367" s="696">
        <f>'Раздел 1'!M402</f>
        <v>0</v>
      </c>
      <c r="L367" s="696">
        <f>'Раздел 1'!N402</f>
        <v>0</v>
      </c>
      <c r="M367" s="696">
        <f>'Раздел 1'!O402</f>
        <v>0</v>
      </c>
      <c r="N367" s="697">
        <f>'Раздел 1'!P402</f>
        <v>6989220.2300000014</v>
      </c>
      <c r="O367" s="698"/>
      <c r="P367" s="699">
        <f t="shared" si="17"/>
        <v>6989220.2300000014</v>
      </c>
      <c r="Q367" s="700">
        <f>'Раздел 1'!Q402</f>
        <v>6202322.2299999995</v>
      </c>
      <c r="R367" s="701"/>
      <c r="S367" s="702">
        <f t="shared" si="18"/>
        <v>6202322.2299999995</v>
      </c>
      <c r="T367" s="703">
        <f>'Раздел 1'!R402</f>
        <v>6401062.5499999998</v>
      </c>
      <c r="U367" s="704"/>
      <c r="V367" s="705">
        <f t="shared" si="19"/>
        <v>6401062.5499999998</v>
      </c>
      <c r="W367" s="154"/>
      <c r="X367" s="706"/>
      <c r="Y367" s="707"/>
    </row>
    <row r="368" spans="1:25" s="708" customFormat="1" ht="24.75" customHeight="1" x14ac:dyDescent="0.3">
      <c r="A368" s="693">
        <f>'Раздел 1'!C403</f>
        <v>0</v>
      </c>
      <c r="B368" s="694">
        <f>'Раздел 1'!D403</f>
        <v>0</v>
      </c>
      <c r="C368" s="694">
        <f>'Раздел 1'!E403</f>
        <v>0</v>
      </c>
      <c r="D368" s="694">
        <f>'Раздел 1'!F403</f>
        <v>0</v>
      </c>
      <c r="E368" s="694">
        <f>'Раздел 1'!G403</f>
        <v>0</v>
      </c>
      <c r="F368" s="694">
        <f>'Раздел 1'!H403</f>
        <v>0</v>
      </c>
      <c r="G368" s="694">
        <f>'Раздел 1'!I403</f>
        <v>0</v>
      </c>
      <c r="H368" s="695">
        <f>'Раздел 1'!J403</f>
        <v>0</v>
      </c>
      <c r="I368" s="696">
        <f>'Раздел 1'!K403</f>
        <v>0</v>
      </c>
      <c r="J368" s="696">
        <f>'Раздел 1'!L403</f>
        <v>0</v>
      </c>
      <c r="K368" s="696">
        <f>'Раздел 1'!M403</f>
        <v>0</v>
      </c>
      <c r="L368" s="696">
        <f>'Раздел 1'!N403</f>
        <v>0</v>
      </c>
      <c r="M368" s="696">
        <f>'Раздел 1'!O403</f>
        <v>0</v>
      </c>
      <c r="N368" s="697">
        <f>'Раздел 1'!P403</f>
        <v>0</v>
      </c>
      <c r="O368" s="698"/>
      <c r="P368" s="699">
        <f t="shared" si="17"/>
        <v>0</v>
      </c>
      <c r="Q368" s="700">
        <f>'Раздел 1'!Q403</f>
        <v>0</v>
      </c>
      <c r="R368" s="701"/>
      <c r="S368" s="702">
        <f t="shared" si="18"/>
        <v>0</v>
      </c>
      <c r="T368" s="703">
        <f>'Раздел 1'!R403</f>
        <v>0</v>
      </c>
      <c r="U368" s="704"/>
      <c r="V368" s="705">
        <f t="shared" si="19"/>
        <v>0</v>
      </c>
      <c r="W368" s="154"/>
      <c r="X368" s="706"/>
      <c r="Y368" s="707"/>
    </row>
    <row r="369" spans="1:25" s="708" customFormat="1" ht="24.75" customHeight="1" x14ac:dyDescent="0.3">
      <c r="A369" s="693" t="str">
        <f>'Раздел 1'!C404</f>
        <v>925</v>
      </c>
      <c r="B369" s="694" t="str">
        <f>'Раздел 1'!D404</f>
        <v>07</v>
      </c>
      <c r="C369" s="694" t="str">
        <f>'Раздел 1'!E404</f>
        <v>02</v>
      </c>
      <c r="D369" s="694" t="str">
        <f>'Раздел 1'!F404</f>
        <v>02</v>
      </c>
      <c r="E369" s="694" t="str">
        <f>'Раздел 1'!G404</f>
        <v>1</v>
      </c>
      <c r="F369" s="694" t="str">
        <f>'Раздел 1'!H404</f>
        <v>02</v>
      </c>
      <c r="G369" s="694" t="str">
        <f>'Раздел 1'!I404</f>
        <v>00590</v>
      </c>
      <c r="H369" s="695" t="str">
        <f>'Раздел 1'!J404</f>
        <v>244</v>
      </c>
      <c r="I369" s="696" t="str">
        <f>'Раздел 1'!K404</f>
        <v>221.00.00</v>
      </c>
      <c r="J369" s="696" t="str">
        <f>'Раздел 1'!L404</f>
        <v>000</v>
      </c>
      <c r="K369" s="696" t="str">
        <f>'Раздел 1'!M404</f>
        <v>00.00.00</v>
      </c>
      <c r="L369" s="696" t="str">
        <f>'Раздел 1'!N404</f>
        <v>х</v>
      </c>
      <c r="M369" s="696" t="str">
        <f>'Раздел 1'!O404</f>
        <v>20.00.02</v>
      </c>
      <c r="N369" s="697">
        <f>'Раздел 1'!P404</f>
        <v>0</v>
      </c>
      <c r="O369" s="698"/>
      <c r="P369" s="699">
        <f t="shared" si="17"/>
        <v>0</v>
      </c>
      <c r="Q369" s="700">
        <f>'Раздел 1'!Q404</f>
        <v>0</v>
      </c>
      <c r="R369" s="701"/>
      <c r="S369" s="702">
        <f t="shared" si="18"/>
        <v>0</v>
      </c>
      <c r="T369" s="703">
        <f>'Раздел 1'!R404</f>
        <v>0</v>
      </c>
      <c r="U369" s="704"/>
      <c r="V369" s="705">
        <f t="shared" si="19"/>
        <v>0</v>
      </c>
      <c r="W369" s="154"/>
      <c r="X369" s="706"/>
      <c r="Y369" s="707"/>
    </row>
    <row r="370" spans="1:25" s="708" customFormat="1" ht="24.75" customHeight="1" x14ac:dyDescent="0.3">
      <c r="A370" s="693" t="str">
        <f>'Раздел 1'!C405</f>
        <v>925</v>
      </c>
      <c r="B370" s="694" t="str">
        <f>'Раздел 1'!D405</f>
        <v>07</v>
      </c>
      <c r="C370" s="694" t="str">
        <f>'Раздел 1'!E405</f>
        <v>02</v>
      </c>
      <c r="D370" s="694" t="str">
        <f>'Раздел 1'!F405</f>
        <v>02</v>
      </c>
      <c r="E370" s="694" t="str">
        <f>'Раздел 1'!G405</f>
        <v>1</v>
      </c>
      <c r="F370" s="694" t="str">
        <f>'Раздел 1'!H405</f>
        <v>02</v>
      </c>
      <c r="G370" s="694" t="str">
        <f>'Раздел 1'!I405</f>
        <v>00590</v>
      </c>
      <c r="H370" s="695" t="str">
        <f>'Раздел 1'!J405</f>
        <v>244</v>
      </c>
      <c r="I370" s="696" t="str">
        <f>'Раздел 1'!K405</f>
        <v>221.00.00</v>
      </c>
      <c r="J370" s="696" t="str">
        <f>'Раздел 1'!L405</f>
        <v>001</v>
      </c>
      <c r="K370" s="696" t="str">
        <f>'Раздел 1'!M405</f>
        <v>00.00.00</v>
      </c>
      <c r="L370" s="696" t="str">
        <f>'Раздел 1'!N405</f>
        <v>х</v>
      </c>
      <c r="M370" s="696" t="str">
        <f>'Раздел 1'!O405</f>
        <v>20.00.02</v>
      </c>
      <c r="N370" s="697">
        <f>'Раздел 1'!P405</f>
        <v>0</v>
      </c>
      <c r="O370" s="698"/>
      <c r="P370" s="699">
        <f t="shared" si="17"/>
        <v>0</v>
      </c>
      <c r="Q370" s="700">
        <f>'Раздел 1'!Q405</f>
        <v>0</v>
      </c>
      <c r="R370" s="701"/>
      <c r="S370" s="702">
        <f t="shared" si="18"/>
        <v>0</v>
      </c>
      <c r="T370" s="703">
        <f>'Раздел 1'!R405</f>
        <v>0</v>
      </c>
      <c r="U370" s="704"/>
      <c r="V370" s="705">
        <f t="shared" si="19"/>
        <v>0</v>
      </c>
      <c r="W370" s="154"/>
      <c r="X370" s="706"/>
      <c r="Y370" s="707"/>
    </row>
    <row r="371" spans="1:25" s="708" customFormat="1" ht="24.75" customHeight="1" x14ac:dyDescent="0.3">
      <c r="A371" s="693" t="str">
        <f>'Раздел 1'!C406</f>
        <v>925</v>
      </c>
      <c r="B371" s="694" t="str">
        <f>'Раздел 1'!D406</f>
        <v>07</v>
      </c>
      <c r="C371" s="694" t="str">
        <f>'Раздел 1'!E406</f>
        <v>02</v>
      </c>
      <c r="D371" s="694" t="str">
        <f>'Раздел 1'!F406</f>
        <v>02</v>
      </c>
      <c r="E371" s="694" t="str">
        <f>'Раздел 1'!G406</f>
        <v>1</v>
      </c>
      <c r="F371" s="694" t="str">
        <f>'Раздел 1'!H406</f>
        <v>02</v>
      </c>
      <c r="G371" s="694" t="str">
        <f>'Раздел 1'!I406</f>
        <v>00590</v>
      </c>
      <c r="H371" s="695" t="str">
        <f>'Раздел 1'!J406</f>
        <v>244</v>
      </c>
      <c r="I371" s="696" t="str">
        <f>'Раздел 1'!K406</f>
        <v>221.00.00</v>
      </c>
      <c r="J371" s="696" t="str">
        <f>'Раздел 1'!L406</f>
        <v>000</v>
      </c>
      <c r="K371" s="696" t="str">
        <f>'Раздел 1'!M406</f>
        <v>00.00.00</v>
      </c>
      <c r="L371" s="696" t="str">
        <f>'Раздел 1'!N406</f>
        <v>001.99.0001</v>
      </c>
      <c r="M371" s="696" t="str">
        <f>'Раздел 1'!O406</f>
        <v>50.01.00</v>
      </c>
      <c r="N371" s="697">
        <f>'Раздел 1'!P406</f>
        <v>0</v>
      </c>
      <c r="O371" s="698"/>
      <c r="P371" s="699">
        <f t="shared" si="17"/>
        <v>0</v>
      </c>
      <c r="Q371" s="700">
        <f>'Раздел 1'!Q406</f>
        <v>0</v>
      </c>
      <c r="R371" s="701"/>
      <c r="S371" s="702">
        <f t="shared" si="18"/>
        <v>0</v>
      </c>
      <c r="T371" s="703">
        <f>'Раздел 1'!R406</f>
        <v>0</v>
      </c>
      <c r="U371" s="704"/>
      <c r="V371" s="705">
        <f t="shared" si="19"/>
        <v>0</v>
      </c>
      <c r="W371" s="154"/>
      <c r="X371" s="706"/>
      <c r="Y371" s="707"/>
    </row>
    <row r="372" spans="1:25" s="708" customFormat="1" ht="24.75" customHeight="1" x14ac:dyDescent="0.3">
      <c r="A372" s="693" t="str">
        <f>'Раздел 1'!C407</f>
        <v>925</v>
      </c>
      <c r="B372" s="694" t="str">
        <f>'Раздел 1'!D407</f>
        <v>07</v>
      </c>
      <c r="C372" s="694" t="str">
        <f>'Раздел 1'!E407</f>
        <v>02</v>
      </c>
      <c r="D372" s="694" t="str">
        <f>'Раздел 1'!F407</f>
        <v>02</v>
      </c>
      <c r="E372" s="694" t="str">
        <f>'Раздел 1'!G407</f>
        <v>1</v>
      </c>
      <c r="F372" s="694" t="str">
        <f>'Раздел 1'!H407</f>
        <v>02</v>
      </c>
      <c r="G372" s="694" t="str">
        <f>'Раздел 1'!I407</f>
        <v>00590</v>
      </c>
      <c r="H372" s="695" t="str">
        <f>'Раздел 1'!J407</f>
        <v>244</v>
      </c>
      <c r="I372" s="696" t="str">
        <f>'Раздел 1'!K407</f>
        <v>221.00.00</v>
      </c>
      <c r="J372" s="696" t="str">
        <f>'Раздел 1'!L407</f>
        <v>001</v>
      </c>
      <c r="K372" s="696" t="str">
        <f>'Раздел 1'!M407</f>
        <v>00.00.00</v>
      </c>
      <c r="L372" s="696" t="str">
        <f>'Раздел 1'!N407</f>
        <v>х</v>
      </c>
      <c r="M372" s="696" t="str">
        <f>'Раздел 1'!O407</f>
        <v>50.01.00</v>
      </c>
      <c r="N372" s="697">
        <f>'Раздел 1'!P407</f>
        <v>0</v>
      </c>
      <c r="O372" s="698"/>
      <c r="P372" s="699">
        <f t="shared" si="17"/>
        <v>0</v>
      </c>
      <c r="Q372" s="700">
        <f>'Раздел 1'!Q407</f>
        <v>0</v>
      </c>
      <c r="R372" s="701"/>
      <c r="S372" s="702">
        <f t="shared" si="18"/>
        <v>0</v>
      </c>
      <c r="T372" s="703">
        <f>'Раздел 1'!R407</f>
        <v>0</v>
      </c>
      <c r="U372" s="704"/>
      <c r="V372" s="705">
        <f t="shared" si="19"/>
        <v>0</v>
      </c>
      <c r="W372" s="154"/>
      <c r="X372" s="706"/>
      <c r="Y372" s="707"/>
    </row>
    <row r="373" spans="1:25" s="708" customFormat="1" ht="24.75" customHeight="1" x14ac:dyDescent="0.3">
      <c r="A373" s="693" t="str">
        <f>'Раздел 1'!C408</f>
        <v>925</v>
      </c>
      <c r="B373" s="694" t="str">
        <f>'Раздел 1'!D408</f>
        <v>07</v>
      </c>
      <c r="C373" s="694" t="str">
        <f>'Раздел 1'!E408</f>
        <v>02</v>
      </c>
      <c r="D373" s="694" t="str">
        <f>'Раздел 1'!F408</f>
        <v>02</v>
      </c>
      <c r="E373" s="694" t="str">
        <f>'Раздел 1'!G408</f>
        <v>1</v>
      </c>
      <c r="F373" s="694" t="str">
        <f>'Раздел 1'!H408</f>
        <v>02</v>
      </c>
      <c r="G373" s="694" t="str">
        <f>'Раздел 1'!I408</f>
        <v>60860</v>
      </c>
      <c r="H373" s="695" t="str">
        <f>'Раздел 1'!J408</f>
        <v>244</v>
      </c>
      <c r="I373" s="696" t="str">
        <f>'Раздел 1'!K408</f>
        <v>221.00.00</v>
      </c>
      <c r="J373" s="696" t="str">
        <f>'Раздел 1'!L408</f>
        <v>000</v>
      </c>
      <c r="K373" s="696" t="str">
        <f>'Раздел 1'!M408</f>
        <v>00.00.00</v>
      </c>
      <c r="L373" s="696" t="str">
        <f>'Раздел 1'!N408</f>
        <v>001.07.0002</v>
      </c>
      <c r="M373" s="696" t="str">
        <f>'Раздел 1'!O408</f>
        <v>50.03.00</v>
      </c>
      <c r="N373" s="697">
        <f>'Раздел 1'!P408</f>
        <v>90890</v>
      </c>
      <c r="O373" s="698"/>
      <c r="P373" s="699">
        <f t="shared" si="17"/>
        <v>90890</v>
      </c>
      <c r="Q373" s="700">
        <f>'Раздел 1'!Q408</f>
        <v>90890</v>
      </c>
      <c r="R373" s="701"/>
      <c r="S373" s="702">
        <f t="shared" si="18"/>
        <v>90890</v>
      </c>
      <c r="T373" s="703">
        <f>'Раздел 1'!R408</f>
        <v>90890</v>
      </c>
      <c r="U373" s="704"/>
      <c r="V373" s="705">
        <f t="shared" si="19"/>
        <v>90890</v>
      </c>
      <c r="W373" s="154"/>
      <c r="X373" s="706"/>
      <c r="Y373" s="707"/>
    </row>
    <row r="374" spans="1:25" s="708" customFormat="1" ht="24.75" customHeight="1" x14ac:dyDescent="0.3">
      <c r="A374" s="693" t="str">
        <f>'Раздел 1'!C409</f>
        <v>925</v>
      </c>
      <c r="B374" s="694" t="str">
        <f>'Раздел 1'!D409</f>
        <v>07</v>
      </c>
      <c r="C374" s="694" t="str">
        <f>'Раздел 1'!E409</f>
        <v>02</v>
      </c>
      <c r="D374" s="694" t="str">
        <f>'Раздел 1'!F409</f>
        <v>02</v>
      </c>
      <c r="E374" s="694" t="str">
        <f>'Раздел 1'!G409</f>
        <v>1</v>
      </c>
      <c r="F374" s="694" t="str">
        <f>'Раздел 1'!H409</f>
        <v>02</v>
      </c>
      <c r="G374" s="694" t="str">
        <f>'Раздел 1'!I409</f>
        <v>60860</v>
      </c>
      <c r="H374" s="695" t="str">
        <f>'Раздел 1'!J409</f>
        <v>244</v>
      </c>
      <c r="I374" s="696" t="str">
        <f>'Раздел 1'!K409</f>
        <v>221.00.00</v>
      </c>
      <c r="J374" s="696" t="str">
        <f>'Раздел 1'!L409</f>
        <v>001</v>
      </c>
      <c r="K374" s="696" t="str">
        <f>'Раздел 1'!M409</f>
        <v>00.00.00</v>
      </c>
      <c r="L374" s="696" t="str">
        <f>'Раздел 1'!N409</f>
        <v>х</v>
      </c>
      <c r="M374" s="696" t="str">
        <f>'Раздел 1'!O409</f>
        <v>50.03.00</v>
      </c>
      <c r="N374" s="697">
        <f>'Раздел 1'!P409</f>
        <v>0</v>
      </c>
      <c r="O374" s="698"/>
      <c r="P374" s="699">
        <f t="shared" si="17"/>
        <v>0</v>
      </c>
      <c r="Q374" s="700">
        <f>'Раздел 1'!Q409</f>
        <v>0</v>
      </c>
      <c r="R374" s="701"/>
      <c r="S374" s="702">
        <f t="shared" si="18"/>
        <v>0</v>
      </c>
      <c r="T374" s="703">
        <f>'Раздел 1'!R409</f>
        <v>0</v>
      </c>
      <c r="U374" s="704"/>
      <c r="V374" s="705">
        <f t="shared" si="19"/>
        <v>0</v>
      </c>
      <c r="W374" s="154"/>
      <c r="X374" s="706"/>
      <c r="Y374" s="707"/>
    </row>
    <row r="375" spans="1:25" s="708" customFormat="1" ht="24.75" customHeight="1" x14ac:dyDescent="0.3">
      <c r="A375" s="693" t="str">
        <f>'Раздел 1'!C410</f>
        <v>925</v>
      </c>
      <c r="B375" s="694" t="str">
        <f>'Раздел 1'!D410</f>
        <v>07</v>
      </c>
      <c r="C375" s="694" t="str">
        <f>'Раздел 1'!E410</f>
        <v>02</v>
      </c>
      <c r="D375" s="694" t="str">
        <f>'Раздел 1'!F410</f>
        <v>02</v>
      </c>
      <c r="E375" s="694" t="str">
        <f>'Раздел 1'!G410</f>
        <v>3</v>
      </c>
      <c r="F375" s="694" t="str">
        <f>'Раздел 1'!H410</f>
        <v>01</v>
      </c>
      <c r="G375" s="694" t="str">
        <f>'Раздел 1'!I410</f>
        <v>62500</v>
      </c>
      <c r="H375" s="695" t="str">
        <f>'Раздел 1'!J410</f>
        <v>244</v>
      </c>
      <c r="I375" s="696" t="str">
        <f>'Раздел 1'!K410</f>
        <v>221.00.00</v>
      </c>
      <c r="J375" s="696" t="str">
        <f>'Раздел 1'!L410</f>
        <v>000</v>
      </c>
      <c r="K375" s="696" t="str">
        <f>'Раздел 1'!M410</f>
        <v>00.00.00</v>
      </c>
      <c r="L375" s="696" t="str">
        <f>'Раздел 1'!N410</f>
        <v>500.02.0003</v>
      </c>
      <c r="M375" s="696" t="str">
        <f>'Раздел 1'!O410</f>
        <v>60.03.00</v>
      </c>
      <c r="N375" s="697">
        <f>'Раздел 1'!P410</f>
        <v>0</v>
      </c>
      <c r="O375" s="698"/>
      <c r="P375" s="699">
        <f t="shared" si="17"/>
        <v>0</v>
      </c>
      <c r="Q375" s="700">
        <f>'Раздел 1'!Q410</f>
        <v>0</v>
      </c>
      <c r="R375" s="701"/>
      <c r="S375" s="702">
        <f t="shared" si="18"/>
        <v>0</v>
      </c>
      <c r="T375" s="703">
        <f>'Раздел 1'!R410</f>
        <v>0</v>
      </c>
      <c r="U375" s="704"/>
      <c r="V375" s="705">
        <f t="shared" si="19"/>
        <v>0</v>
      </c>
      <c r="W375" s="154"/>
      <c r="X375" s="706"/>
      <c r="Y375" s="707"/>
    </row>
    <row r="376" spans="1:25" s="708" customFormat="1" ht="24.75" customHeight="1" x14ac:dyDescent="0.3">
      <c r="A376" s="693" t="str">
        <f>'Раздел 1'!C411</f>
        <v>925</v>
      </c>
      <c r="B376" s="694" t="str">
        <f>'Раздел 1'!D411</f>
        <v>07</v>
      </c>
      <c r="C376" s="694" t="str">
        <f>'Раздел 1'!E411</f>
        <v>02</v>
      </c>
      <c r="D376" s="694" t="str">
        <f>'Раздел 1'!F411</f>
        <v>02</v>
      </c>
      <c r="E376" s="694" t="str">
        <f>'Раздел 1'!G411</f>
        <v>1</v>
      </c>
      <c r="F376" s="694" t="str">
        <f>'Раздел 1'!H411</f>
        <v>02</v>
      </c>
      <c r="G376" s="694" t="str">
        <f>'Раздел 1'!I411</f>
        <v>00590</v>
      </c>
      <c r="H376" s="695" t="str">
        <f>'Раздел 1'!J411</f>
        <v>244</v>
      </c>
      <c r="I376" s="696" t="str">
        <f>'Раздел 1'!K411</f>
        <v>222.00.00</v>
      </c>
      <c r="J376" s="696" t="str">
        <f>'Раздел 1'!L411</f>
        <v>000</v>
      </c>
      <c r="K376" s="696" t="str">
        <f>'Раздел 1'!M411</f>
        <v>00.00.00</v>
      </c>
      <c r="L376" s="696" t="str">
        <f>'Раздел 1'!N411</f>
        <v>х</v>
      </c>
      <c r="M376" s="696" t="str">
        <f>'Раздел 1'!O411</f>
        <v>20.00.02</v>
      </c>
      <c r="N376" s="697">
        <f>'Раздел 1'!P411</f>
        <v>0</v>
      </c>
      <c r="O376" s="698"/>
      <c r="P376" s="699">
        <f t="shared" si="17"/>
        <v>0</v>
      </c>
      <c r="Q376" s="700">
        <f>'Раздел 1'!Q411</f>
        <v>0</v>
      </c>
      <c r="R376" s="701"/>
      <c r="S376" s="702">
        <f t="shared" si="18"/>
        <v>0</v>
      </c>
      <c r="T376" s="703">
        <f>'Раздел 1'!R411</f>
        <v>0</v>
      </c>
      <c r="U376" s="704"/>
      <c r="V376" s="705">
        <f t="shared" si="19"/>
        <v>0</v>
      </c>
      <c r="W376" s="154"/>
      <c r="X376" s="706"/>
      <c r="Y376" s="707"/>
    </row>
    <row r="377" spans="1:25" s="708" customFormat="1" ht="24.75" customHeight="1" x14ac:dyDescent="0.3">
      <c r="A377" s="693" t="str">
        <f>'Раздел 1'!C412</f>
        <v>925</v>
      </c>
      <c r="B377" s="694" t="str">
        <f>'Раздел 1'!D412</f>
        <v>07</v>
      </c>
      <c r="C377" s="694" t="str">
        <f>'Раздел 1'!E412</f>
        <v>02</v>
      </c>
      <c r="D377" s="694" t="str">
        <f>'Раздел 1'!F412</f>
        <v>02</v>
      </c>
      <c r="E377" s="694" t="str">
        <f>'Раздел 1'!G412</f>
        <v>1</v>
      </c>
      <c r="F377" s="694" t="str">
        <f>'Раздел 1'!H412</f>
        <v>02</v>
      </c>
      <c r="G377" s="694" t="str">
        <f>'Раздел 1'!I412</f>
        <v>00590</v>
      </c>
      <c r="H377" s="695" t="str">
        <f>'Раздел 1'!J412</f>
        <v>244</v>
      </c>
      <c r="I377" s="696" t="str">
        <f>'Раздел 1'!K412</f>
        <v>222.00.00</v>
      </c>
      <c r="J377" s="696" t="str">
        <f>'Раздел 1'!L412</f>
        <v>001</v>
      </c>
      <c r="K377" s="696" t="str">
        <f>'Раздел 1'!M412</f>
        <v>00.00.00</v>
      </c>
      <c r="L377" s="696" t="str">
        <f>'Раздел 1'!N412</f>
        <v>х</v>
      </c>
      <c r="M377" s="696" t="str">
        <f>'Раздел 1'!O412</f>
        <v>20.00.02</v>
      </c>
      <c r="N377" s="697">
        <f>'Раздел 1'!P412</f>
        <v>0</v>
      </c>
      <c r="O377" s="698"/>
      <c r="P377" s="699">
        <f t="shared" si="17"/>
        <v>0</v>
      </c>
      <c r="Q377" s="700">
        <f>'Раздел 1'!Q412</f>
        <v>0</v>
      </c>
      <c r="R377" s="701"/>
      <c r="S377" s="702">
        <f t="shared" si="18"/>
        <v>0</v>
      </c>
      <c r="T377" s="703">
        <f>'Раздел 1'!R412</f>
        <v>0</v>
      </c>
      <c r="U377" s="704"/>
      <c r="V377" s="705">
        <f t="shared" si="19"/>
        <v>0</v>
      </c>
      <c r="W377" s="154"/>
      <c r="X377" s="706"/>
      <c r="Y377" s="707"/>
    </row>
    <row r="378" spans="1:25" s="708" customFormat="1" ht="24.75" customHeight="1" x14ac:dyDescent="0.3">
      <c r="A378" s="693" t="str">
        <f>'Раздел 1'!C413</f>
        <v>925</v>
      </c>
      <c r="B378" s="694" t="str">
        <f>'Раздел 1'!D413</f>
        <v>07</v>
      </c>
      <c r="C378" s="694" t="str">
        <f>'Раздел 1'!E413</f>
        <v>02</v>
      </c>
      <c r="D378" s="694" t="str">
        <f>'Раздел 1'!F413</f>
        <v>02</v>
      </c>
      <c r="E378" s="694" t="str">
        <f>'Раздел 1'!G413</f>
        <v>1</v>
      </c>
      <c r="F378" s="694" t="str">
        <f>'Раздел 1'!H413</f>
        <v>02</v>
      </c>
      <c r="G378" s="694" t="str">
        <f>'Раздел 1'!I413</f>
        <v>00590</v>
      </c>
      <c r="H378" s="695" t="str">
        <f>'Раздел 1'!J413</f>
        <v>244</v>
      </c>
      <c r="I378" s="696" t="str">
        <f>'Раздел 1'!K413</f>
        <v>222.00.00</v>
      </c>
      <c r="J378" s="696" t="str">
        <f>'Раздел 1'!L413</f>
        <v>000</v>
      </c>
      <c r="K378" s="696" t="str">
        <f>'Раздел 1'!M413</f>
        <v>00.00.00</v>
      </c>
      <c r="L378" s="696" t="str">
        <f>'Раздел 1'!N413</f>
        <v>001.06.0000</v>
      </c>
      <c r="M378" s="696" t="str">
        <f>'Раздел 1'!O413</f>
        <v>50.01.00</v>
      </c>
      <c r="N378" s="697">
        <f>'Раздел 1'!P413</f>
        <v>0</v>
      </c>
      <c r="O378" s="698"/>
      <c r="P378" s="699">
        <f t="shared" si="17"/>
        <v>0</v>
      </c>
      <c r="Q378" s="700">
        <f>'Раздел 1'!Q413</f>
        <v>0</v>
      </c>
      <c r="R378" s="701"/>
      <c r="S378" s="702">
        <f t="shared" si="18"/>
        <v>0</v>
      </c>
      <c r="T378" s="703">
        <f>'Раздел 1'!R413</f>
        <v>0</v>
      </c>
      <c r="U378" s="704"/>
      <c r="V378" s="705">
        <f t="shared" si="19"/>
        <v>0</v>
      </c>
      <c r="W378" s="154"/>
      <c r="X378" s="706"/>
      <c r="Y378" s="707"/>
    </row>
    <row r="379" spans="1:25" s="708" customFormat="1" ht="24.75" customHeight="1" x14ac:dyDescent="0.3">
      <c r="A379" s="693" t="str">
        <f>'Раздел 1'!C414</f>
        <v>925</v>
      </c>
      <c r="B379" s="694" t="str">
        <f>'Раздел 1'!D414</f>
        <v>07</v>
      </c>
      <c r="C379" s="694" t="str">
        <f>'Раздел 1'!E414</f>
        <v>02</v>
      </c>
      <c r="D379" s="694" t="str">
        <f>'Раздел 1'!F414</f>
        <v>02</v>
      </c>
      <c r="E379" s="694" t="str">
        <f>'Раздел 1'!G414</f>
        <v>1</v>
      </c>
      <c r="F379" s="694" t="str">
        <f>'Раздел 1'!H414</f>
        <v>02</v>
      </c>
      <c r="G379" s="694" t="str">
        <f>'Раздел 1'!I414</f>
        <v>00590</v>
      </c>
      <c r="H379" s="695" t="str">
        <f>'Раздел 1'!J414</f>
        <v>244</v>
      </c>
      <c r="I379" s="696" t="str">
        <f>'Раздел 1'!K414</f>
        <v>222.00.00</v>
      </c>
      <c r="J379" s="696" t="str">
        <f>'Раздел 1'!L414</f>
        <v>001</v>
      </c>
      <c r="K379" s="696" t="str">
        <f>'Раздел 1'!M414</f>
        <v>00.00.00</v>
      </c>
      <c r="L379" s="696" t="str">
        <f>'Раздел 1'!N414</f>
        <v>х</v>
      </c>
      <c r="M379" s="696" t="str">
        <f>'Раздел 1'!O414</f>
        <v>50.01.00</v>
      </c>
      <c r="N379" s="697">
        <f>'Раздел 1'!P414</f>
        <v>0</v>
      </c>
      <c r="O379" s="698"/>
      <c r="P379" s="699">
        <f t="shared" si="17"/>
        <v>0</v>
      </c>
      <c r="Q379" s="700">
        <f>'Раздел 1'!Q414</f>
        <v>0</v>
      </c>
      <c r="R379" s="701"/>
      <c r="S379" s="702">
        <f t="shared" si="18"/>
        <v>0</v>
      </c>
      <c r="T379" s="703">
        <f>'Раздел 1'!R414</f>
        <v>0</v>
      </c>
      <c r="U379" s="704"/>
      <c r="V379" s="705">
        <f t="shared" si="19"/>
        <v>0</v>
      </c>
      <c r="W379" s="154"/>
      <c r="X379" s="706"/>
      <c r="Y379" s="707"/>
    </row>
    <row r="380" spans="1:25" s="708" customFormat="1" ht="24.75" customHeight="1" x14ac:dyDescent="0.3">
      <c r="A380" s="693" t="str">
        <f>'Раздел 1'!C415</f>
        <v>925</v>
      </c>
      <c r="B380" s="694" t="str">
        <f>'Раздел 1'!D415</f>
        <v>07</v>
      </c>
      <c r="C380" s="694" t="str">
        <f>'Раздел 1'!E415</f>
        <v>02</v>
      </c>
      <c r="D380" s="694" t="str">
        <f>'Раздел 1'!F415</f>
        <v>02</v>
      </c>
      <c r="E380" s="694" t="str">
        <f>'Раздел 1'!G415</f>
        <v>1</v>
      </c>
      <c r="F380" s="694" t="str">
        <f>'Раздел 1'!H415</f>
        <v>02</v>
      </c>
      <c r="G380" s="694" t="str">
        <f>'Раздел 1'!I415</f>
        <v>60860</v>
      </c>
      <c r="H380" s="695" t="str">
        <f>'Раздел 1'!J415</f>
        <v>244</v>
      </c>
      <c r="I380" s="696" t="str">
        <f>'Раздел 1'!K415</f>
        <v>222.00.00</v>
      </c>
      <c r="J380" s="696" t="str">
        <f>'Раздел 1'!L415</f>
        <v>000</v>
      </c>
      <c r="K380" s="696" t="str">
        <f>'Раздел 1'!M415</f>
        <v>00.00.00</v>
      </c>
      <c r="L380" s="696" t="str">
        <f>'Раздел 1'!N415</f>
        <v>001.07.0002</v>
      </c>
      <c r="M380" s="696" t="str">
        <f>'Раздел 1'!O415</f>
        <v>50.03.00</v>
      </c>
      <c r="N380" s="697">
        <f>'Раздел 1'!P415</f>
        <v>0</v>
      </c>
      <c r="O380" s="698"/>
      <c r="P380" s="699">
        <f t="shared" si="17"/>
        <v>0</v>
      </c>
      <c r="Q380" s="700">
        <f>'Раздел 1'!Q415</f>
        <v>0</v>
      </c>
      <c r="R380" s="701"/>
      <c r="S380" s="702">
        <f t="shared" si="18"/>
        <v>0</v>
      </c>
      <c r="T380" s="703">
        <f>'Раздел 1'!R415</f>
        <v>0</v>
      </c>
      <c r="U380" s="704"/>
      <c r="V380" s="705">
        <f t="shared" si="19"/>
        <v>0</v>
      </c>
      <c r="W380" s="154"/>
      <c r="X380" s="706"/>
      <c r="Y380" s="707"/>
    </row>
    <row r="381" spans="1:25" s="708" customFormat="1" ht="24.75" customHeight="1" x14ac:dyDescent="0.3">
      <c r="A381" s="693" t="str">
        <f>'Раздел 1'!C416</f>
        <v>925</v>
      </c>
      <c r="B381" s="694" t="str">
        <f>'Раздел 1'!D416</f>
        <v>07</v>
      </c>
      <c r="C381" s="694" t="str">
        <f>'Раздел 1'!E416</f>
        <v>02</v>
      </c>
      <c r="D381" s="694" t="str">
        <f>'Раздел 1'!F416</f>
        <v>02</v>
      </c>
      <c r="E381" s="694" t="str">
        <f>'Раздел 1'!G416</f>
        <v>1</v>
      </c>
      <c r="F381" s="694" t="str">
        <f>'Раздел 1'!H416</f>
        <v>02</v>
      </c>
      <c r="G381" s="694" t="str">
        <f>'Раздел 1'!I416</f>
        <v>60860</v>
      </c>
      <c r="H381" s="695" t="str">
        <f>'Раздел 1'!J416</f>
        <v>244</v>
      </c>
      <c r="I381" s="696" t="str">
        <f>'Раздел 1'!K416</f>
        <v>222.00.00</v>
      </c>
      <c r="J381" s="696" t="str">
        <f>'Раздел 1'!L416</f>
        <v>001</v>
      </c>
      <c r="K381" s="696" t="str">
        <f>'Раздел 1'!M416</f>
        <v>00.00.00</v>
      </c>
      <c r="L381" s="696" t="str">
        <f>'Раздел 1'!N416</f>
        <v>х</v>
      </c>
      <c r="M381" s="696" t="str">
        <f>'Раздел 1'!O416</f>
        <v>50.03.00</v>
      </c>
      <c r="N381" s="697">
        <f>'Раздел 1'!P416</f>
        <v>0</v>
      </c>
      <c r="O381" s="698"/>
      <c r="P381" s="699">
        <f t="shared" si="17"/>
        <v>0</v>
      </c>
      <c r="Q381" s="700">
        <f>'Раздел 1'!Q416</f>
        <v>0</v>
      </c>
      <c r="R381" s="701"/>
      <c r="S381" s="702">
        <f t="shared" si="18"/>
        <v>0</v>
      </c>
      <c r="T381" s="703">
        <f>'Раздел 1'!R416</f>
        <v>0</v>
      </c>
      <c r="U381" s="704"/>
      <c r="V381" s="705">
        <f t="shared" si="19"/>
        <v>0</v>
      </c>
      <c r="W381" s="154"/>
      <c r="X381" s="706"/>
      <c r="Y381" s="707"/>
    </row>
    <row r="382" spans="1:25" s="708" customFormat="1" ht="24.75" customHeight="1" x14ac:dyDescent="0.3">
      <c r="A382" s="693" t="str">
        <f>'Раздел 1'!C417</f>
        <v>925</v>
      </c>
      <c r="B382" s="694" t="str">
        <f>'Раздел 1'!D417</f>
        <v>07</v>
      </c>
      <c r="C382" s="694" t="str">
        <f>'Раздел 1'!E417</f>
        <v>02</v>
      </c>
      <c r="D382" s="694">
        <f>'Раздел 1'!F417</f>
        <v>0</v>
      </c>
      <c r="E382" s="694">
        <f>'Раздел 1'!G417</f>
        <v>0</v>
      </c>
      <c r="F382" s="694">
        <f>'Раздел 1'!H417</f>
        <v>0</v>
      </c>
      <c r="G382" s="694">
        <f>'Раздел 1'!I417</f>
        <v>0</v>
      </c>
      <c r="H382" s="695" t="str">
        <f>'Раздел 1'!J417</f>
        <v>244</v>
      </c>
      <c r="I382" s="696" t="str">
        <f>'Раздел 1'!K417</f>
        <v>222.00.00</v>
      </c>
      <c r="J382" s="696" t="str">
        <f>'Раздел 1'!L417</f>
        <v>000</v>
      </c>
      <c r="K382" s="696" t="str">
        <f>'Раздел 1'!M417</f>
        <v>00.00.00</v>
      </c>
      <c r="L382" s="696" t="str">
        <f>'Раздел 1'!N417</f>
        <v>ХХ.Х.ХХХ</v>
      </c>
      <c r="M382" s="696" t="str">
        <f>'Раздел 1'!O417</f>
        <v>60.01.00</v>
      </c>
      <c r="N382" s="697">
        <f>'Раздел 1'!P417</f>
        <v>0</v>
      </c>
      <c r="O382" s="698"/>
      <c r="P382" s="699">
        <f t="shared" si="17"/>
        <v>0</v>
      </c>
      <c r="Q382" s="700">
        <f>'Раздел 1'!Q417</f>
        <v>0</v>
      </c>
      <c r="R382" s="701"/>
      <c r="S382" s="702">
        <f t="shared" si="18"/>
        <v>0</v>
      </c>
      <c r="T382" s="703">
        <f>'Раздел 1'!R417</f>
        <v>0</v>
      </c>
      <c r="U382" s="704"/>
      <c r="V382" s="705">
        <f t="shared" si="19"/>
        <v>0</v>
      </c>
      <c r="W382" s="154"/>
      <c r="X382" s="706"/>
      <c r="Y382" s="707"/>
    </row>
    <row r="383" spans="1:25" s="708" customFormat="1" ht="24.75" customHeight="1" x14ac:dyDescent="0.3">
      <c r="A383" s="693" t="str">
        <f>'Раздел 1'!C418</f>
        <v>925</v>
      </c>
      <c r="B383" s="694" t="str">
        <f>'Раздел 1'!D418</f>
        <v>07</v>
      </c>
      <c r="C383" s="694" t="str">
        <f>'Раздел 1'!E418</f>
        <v>02</v>
      </c>
      <c r="D383" s="694">
        <f>'Раздел 1'!F418</f>
        <v>0</v>
      </c>
      <c r="E383" s="694">
        <f>'Раздел 1'!G418</f>
        <v>0</v>
      </c>
      <c r="F383" s="694">
        <f>'Раздел 1'!H418</f>
        <v>0</v>
      </c>
      <c r="G383" s="694">
        <f>'Раздел 1'!I418</f>
        <v>0</v>
      </c>
      <c r="H383" s="695" t="str">
        <f>'Раздел 1'!J418</f>
        <v>244</v>
      </c>
      <c r="I383" s="696" t="str">
        <f>'Раздел 1'!K418</f>
        <v>222.00.00</v>
      </c>
      <c r="J383" s="696" t="str">
        <f>'Раздел 1'!L418</f>
        <v>000</v>
      </c>
      <c r="K383" s="696" t="str">
        <f>'Раздел 1'!M418</f>
        <v>00.00.00</v>
      </c>
      <c r="L383" s="696" t="str">
        <f>'Раздел 1'!N418</f>
        <v>ХХ.Х.ХХХ</v>
      </c>
      <c r="M383" s="696" t="str">
        <f>'Раздел 1'!O418</f>
        <v>60.01.00</v>
      </c>
      <c r="N383" s="697">
        <f>'Раздел 1'!P418</f>
        <v>0</v>
      </c>
      <c r="O383" s="698"/>
      <c r="P383" s="699">
        <f t="shared" si="17"/>
        <v>0</v>
      </c>
      <c r="Q383" s="700">
        <f>'Раздел 1'!Q418</f>
        <v>0</v>
      </c>
      <c r="R383" s="701"/>
      <c r="S383" s="702">
        <f t="shared" si="18"/>
        <v>0</v>
      </c>
      <c r="T383" s="703">
        <f>'Раздел 1'!R418</f>
        <v>0</v>
      </c>
      <c r="U383" s="704"/>
      <c r="V383" s="705">
        <f t="shared" si="19"/>
        <v>0</v>
      </c>
      <c r="W383" s="154"/>
      <c r="X383" s="706"/>
      <c r="Y383" s="707"/>
    </row>
    <row r="384" spans="1:25" s="708" customFormat="1" ht="24.75" customHeight="1" x14ac:dyDescent="0.3">
      <c r="A384" s="693" t="e">
        <f>'Раздел 1'!#REF!</f>
        <v>#REF!</v>
      </c>
      <c r="B384" s="694" t="e">
        <f>'Раздел 1'!#REF!</f>
        <v>#REF!</v>
      </c>
      <c r="C384" s="694" t="e">
        <f>'Раздел 1'!#REF!</f>
        <v>#REF!</v>
      </c>
      <c r="D384" s="694" t="e">
        <f>'Раздел 1'!#REF!</f>
        <v>#REF!</v>
      </c>
      <c r="E384" s="694" t="e">
        <f>'Раздел 1'!#REF!</f>
        <v>#REF!</v>
      </c>
      <c r="F384" s="694" t="e">
        <f>'Раздел 1'!#REF!</f>
        <v>#REF!</v>
      </c>
      <c r="G384" s="694" t="e">
        <f>'Раздел 1'!#REF!</f>
        <v>#REF!</v>
      </c>
      <c r="H384" s="695" t="e">
        <f>'Раздел 1'!#REF!</f>
        <v>#REF!</v>
      </c>
      <c r="I384" s="696" t="e">
        <f>'Раздел 1'!#REF!</f>
        <v>#REF!</v>
      </c>
      <c r="J384" s="696" t="e">
        <f>'Раздел 1'!#REF!</f>
        <v>#REF!</v>
      </c>
      <c r="K384" s="696" t="e">
        <f>'Раздел 1'!#REF!</f>
        <v>#REF!</v>
      </c>
      <c r="L384" s="696" t="e">
        <f>'Раздел 1'!#REF!</f>
        <v>#REF!</v>
      </c>
      <c r="M384" s="696" t="e">
        <f>'Раздел 1'!#REF!</f>
        <v>#REF!</v>
      </c>
      <c r="N384" s="697" t="e">
        <f>'Раздел 1'!#REF!</f>
        <v>#REF!</v>
      </c>
      <c r="O384" s="698"/>
      <c r="P384" s="699" t="e">
        <f t="shared" si="17"/>
        <v>#REF!</v>
      </c>
      <c r="Q384" s="700" t="e">
        <f>'Раздел 1'!#REF!</f>
        <v>#REF!</v>
      </c>
      <c r="R384" s="701"/>
      <c r="S384" s="702" t="e">
        <f t="shared" si="18"/>
        <v>#REF!</v>
      </c>
      <c r="T384" s="703" t="e">
        <f>'Раздел 1'!#REF!</f>
        <v>#REF!</v>
      </c>
      <c r="U384" s="704"/>
      <c r="V384" s="705" t="e">
        <f t="shared" si="19"/>
        <v>#REF!</v>
      </c>
      <c r="W384" s="154"/>
      <c r="X384" s="706"/>
      <c r="Y384" s="707"/>
    </row>
    <row r="385" spans="1:25" s="708" customFormat="1" ht="24.75" customHeight="1" x14ac:dyDescent="0.3">
      <c r="A385" s="693" t="e">
        <f>'Раздел 1'!#REF!</f>
        <v>#REF!</v>
      </c>
      <c r="B385" s="694" t="e">
        <f>'Раздел 1'!#REF!</f>
        <v>#REF!</v>
      </c>
      <c r="C385" s="694" t="e">
        <f>'Раздел 1'!#REF!</f>
        <v>#REF!</v>
      </c>
      <c r="D385" s="694" t="e">
        <f>'Раздел 1'!#REF!</f>
        <v>#REF!</v>
      </c>
      <c r="E385" s="694" t="e">
        <f>'Раздел 1'!#REF!</f>
        <v>#REF!</v>
      </c>
      <c r="F385" s="694" t="e">
        <f>'Раздел 1'!#REF!</f>
        <v>#REF!</v>
      </c>
      <c r="G385" s="694" t="e">
        <f>'Раздел 1'!#REF!</f>
        <v>#REF!</v>
      </c>
      <c r="H385" s="695" t="e">
        <f>'Раздел 1'!#REF!</f>
        <v>#REF!</v>
      </c>
      <c r="I385" s="696" t="e">
        <f>'Раздел 1'!#REF!</f>
        <v>#REF!</v>
      </c>
      <c r="J385" s="696" t="e">
        <f>'Раздел 1'!#REF!</f>
        <v>#REF!</v>
      </c>
      <c r="K385" s="696" t="e">
        <f>'Раздел 1'!#REF!</f>
        <v>#REF!</v>
      </c>
      <c r="L385" s="696" t="e">
        <f>'Раздел 1'!#REF!</f>
        <v>#REF!</v>
      </c>
      <c r="M385" s="696" t="e">
        <f>'Раздел 1'!#REF!</f>
        <v>#REF!</v>
      </c>
      <c r="N385" s="697" t="e">
        <f>'Раздел 1'!#REF!</f>
        <v>#REF!</v>
      </c>
      <c r="O385" s="698"/>
      <c r="P385" s="699" t="e">
        <f t="shared" si="17"/>
        <v>#REF!</v>
      </c>
      <c r="Q385" s="700" t="e">
        <f>'Раздел 1'!#REF!</f>
        <v>#REF!</v>
      </c>
      <c r="R385" s="701"/>
      <c r="S385" s="702" t="e">
        <f t="shared" si="18"/>
        <v>#REF!</v>
      </c>
      <c r="T385" s="703" t="e">
        <f>'Раздел 1'!#REF!</f>
        <v>#REF!</v>
      </c>
      <c r="U385" s="704"/>
      <c r="V385" s="705" t="e">
        <f t="shared" si="19"/>
        <v>#REF!</v>
      </c>
      <c r="W385" s="154"/>
      <c r="X385" s="706"/>
      <c r="Y385" s="707"/>
    </row>
    <row r="386" spans="1:25" s="708" customFormat="1" ht="24.75" customHeight="1" x14ac:dyDescent="0.3">
      <c r="A386" s="693" t="str">
        <f>'Раздел 1'!C419</f>
        <v>925</v>
      </c>
      <c r="B386" s="694" t="str">
        <f>'Раздел 1'!D419</f>
        <v>07</v>
      </c>
      <c r="C386" s="694" t="str">
        <f>'Раздел 1'!E419</f>
        <v>02</v>
      </c>
      <c r="D386" s="694" t="str">
        <f>'Раздел 1'!F419</f>
        <v>02</v>
      </c>
      <c r="E386" s="694" t="str">
        <f>'Раздел 1'!G419</f>
        <v>1</v>
      </c>
      <c r="F386" s="694" t="str">
        <f>'Раздел 1'!H419</f>
        <v>02</v>
      </c>
      <c r="G386" s="694" t="str">
        <f>'Раздел 1'!I419</f>
        <v>00590</v>
      </c>
      <c r="H386" s="695" t="str">
        <f>'Раздел 1'!J419</f>
        <v>244</v>
      </c>
      <c r="I386" s="696" t="str">
        <f>'Раздел 1'!K419</f>
        <v>223.00.00</v>
      </c>
      <c r="J386" s="696" t="str">
        <f>'Раздел 1'!L419</f>
        <v>000</v>
      </c>
      <c r="K386" s="696" t="str">
        <f>'Раздел 1'!M419</f>
        <v>00.00.00</v>
      </c>
      <c r="L386" s="696" t="str">
        <f>'Раздел 1'!N419</f>
        <v>х</v>
      </c>
      <c r="M386" s="696" t="str">
        <f>'Раздел 1'!O419</f>
        <v>20.00.02</v>
      </c>
      <c r="N386" s="697">
        <f>'Раздел 1'!P419</f>
        <v>7500</v>
      </c>
      <c r="O386" s="698"/>
      <c r="P386" s="699">
        <f t="shared" si="17"/>
        <v>7500</v>
      </c>
      <c r="Q386" s="700">
        <f>'Раздел 1'!Q419</f>
        <v>7500</v>
      </c>
      <c r="R386" s="701"/>
      <c r="S386" s="702">
        <f t="shared" si="18"/>
        <v>7500</v>
      </c>
      <c r="T386" s="703">
        <f>'Раздел 1'!R419</f>
        <v>7500</v>
      </c>
      <c r="U386" s="704"/>
      <c r="V386" s="705">
        <f t="shared" si="19"/>
        <v>7500</v>
      </c>
      <c r="W386" s="154"/>
      <c r="X386" s="706"/>
      <c r="Y386" s="707"/>
    </row>
    <row r="387" spans="1:25" s="708" customFormat="1" ht="24.75" customHeight="1" x14ac:dyDescent="0.3">
      <c r="A387" s="693" t="str">
        <f>'Раздел 1'!C420</f>
        <v>925</v>
      </c>
      <c r="B387" s="694" t="str">
        <f>'Раздел 1'!D420</f>
        <v>07</v>
      </c>
      <c r="C387" s="694" t="str">
        <f>'Раздел 1'!E420</f>
        <v>02</v>
      </c>
      <c r="D387" s="694" t="str">
        <f>'Раздел 1'!F420</f>
        <v>02</v>
      </c>
      <c r="E387" s="694" t="str">
        <f>'Раздел 1'!G420</f>
        <v>1</v>
      </c>
      <c r="F387" s="694" t="str">
        <f>'Раздел 1'!H420</f>
        <v>02</v>
      </c>
      <c r="G387" s="694" t="str">
        <f>'Раздел 1'!I420</f>
        <v>00590</v>
      </c>
      <c r="H387" s="695" t="str">
        <f>'Раздел 1'!J420</f>
        <v>244</v>
      </c>
      <c r="I387" s="696" t="str">
        <f>'Раздел 1'!K420</f>
        <v>223.00.00</v>
      </c>
      <c r="J387" s="696" t="str">
        <f>'Раздел 1'!L420</f>
        <v>001</v>
      </c>
      <c r="K387" s="696" t="str">
        <f>'Раздел 1'!M420</f>
        <v>00.00.00</v>
      </c>
      <c r="L387" s="696" t="str">
        <f>'Раздел 1'!N420</f>
        <v>х</v>
      </c>
      <c r="M387" s="696" t="str">
        <f>'Раздел 1'!O420</f>
        <v>20.00.02</v>
      </c>
      <c r="N387" s="697">
        <f>'Раздел 1'!P420</f>
        <v>0</v>
      </c>
      <c r="O387" s="698"/>
      <c r="P387" s="699">
        <f t="shared" si="17"/>
        <v>0</v>
      </c>
      <c r="Q387" s="700">
        <f>'Раздел 1'!Q420</f>
        <v>0</v>
      </c>
      <c r="R387" s="701"/>
      <c r="S387" s="702">
        <f t="shared" si="18"/>
        <v>0</v>
      </c>
      <c r="T387" s="703">
        <f>'Раздел 1'!R420</f>
        <v>0</v>
      </c>
      <c r="U387" s="704"/>
      <c r="V387" s="705">
        <f t="shared" si="19"/>
        <v>0</v>
      </c>
      <c r="W387" s="154"/>
      <c r="X387" s="706"/>
      <c r="Y387" s="707"/>
    </row>
    <row r="388" spans="1:25" s="708" customFormat="1" ht="24.75" customHeight="1" x14ac:dyDescent="0.3">
      <c r="A388" s="693" t="str">
        <f>'Раздел 1'!C421</f>
        <v>925</v>
      </c>
      <c r="B388" s="694" t="str">
        <f>'Раздел 1'!D421</f>
        <v>07</v>
      </c>
      <c r="C388" s="694" t="str">
        <f>'Раздел 1'!E421</f>
        <v>02</v>
      </c>
      <c r="D388" s="694" t="str">
        <f>'Раздел 1'!F421</f>
        <v>02</v>
      </c>
      <c r="E388" s="694" t="str">
        <f>'Раздел 1'!G421</f>
        <v>1</v>
      </c>
      <c r="F388" s="694" t="str">
        <f>'Раздел 1'!H421</f>
        <v>02</v>
      </c>
      <c r="G388" s="694" t="str">
        <f>'Раздел 1'!I421</f>
        <v>00590</v>
      </c>
      <c r="H388" s="695" t="str">
        <f>'Раздел 1'!J421</f>
        <v>244</v>
      </c>
      <c r="I388" s="696" t="str">
        <f>'Раздел 1'!K421</f>
        <v>223.00.00</v>
      </c>
      <c r="J388" s="696" t="str">
        <f>'Раздел 1'!L421</f>
        <v>000</v>
      </c>
      <c r="K388" s="696" t="str">
        <f>'Раздел 1'!M421</f>
        <v>00.00.00</v>
      </c>
      <c r="L388" s="696" t="str">
        <f>'Раздел 1'!N421</f>
        <v>001.02.0001</v>
      </c>
      <c r="M388" s="696" t="str">
        <f>'Раздел 1'!O421</f>
        <v>50.01.00</v>
      </c>
      <c r="N388" s="697">
        <f>'Раздел 1'!P421</f>
        <v>44101.78</v>
      </c>
      <c r="O388" s="698"/>
      <c r="P388" s="699">
        <f t="shared" si="17"/>
        <v>44101.78</v>
      </c>
      <c r="Q388" s="700">
        <f>'Раздел 1'!Q421</f>
        <v>45600</v>
      </c>
      <c r="R388" s="701"/>
      <c r="S388" s="702">
        <f t="shared" si="18"/>
        <v>45600</v>
      </c>
      <c r="T388" s="703">
        <f>'Раздел 1'!R421</f>
        <v>46800</v>
      </c>
      <c r="U388" s="704"/>
      <c r="V388" s="705">
        <f t="shared" si="19"/>
        <v>46800</v>
      </c>
      <c r="W388" s="154"/>
      <c r="X388" s="706"/>
      <c r="Y388" s="707"/>
    </row>
    <row r="389" spans="1:25" s="708" customFormat="1" ht="24.75" customHeight="1" x14ac:dyDescent="0.3">
      <c r="A389" s="693" t="str">
        <f>'Раздел 1'!C422</f>
        <v>925</v>
      </c>
      <c r="B389" s="694" t="str">
        <f>'Раздел 1'!D422</f>
        <v>07</v>
      </c>
      <c r="C389" s="694" t="str">
        <f>'Раздел 1'!E422</f>
        <v>02</v>
      </c>
      <c r="D389" s="694" t="str">
        <f>'Раздел 1'!F422</f>
        <v>02</v>
      </c>
      <c r="E389" s="694" t="str">
        <f>'Раздел 1'!G422</f>
        <v>1</v>
      </c>
      <c r="F389" s="694" t="str">
        <f>'Раздел 1'!H422</f>
        <v>02</v>
      </c>
      <c r="G389" s="694" t="str">
        <f>'Раздел 1'!I422</f>
        <v>00590</v>
      </c>
      <c r="H389" s="695" t="str">
        <f>'Раздел 1'!J422</f>
        <v>244</v>
      </c>
      <c r="I389" s="696" t="str">
        <f>'Раздел 1'!K422</f>
        <v>223.00.00</v>
      </c>
      <c r="J389" s="696" t="str">
        <f>'Раздел 1'!L422</f>
        <v>001</v>
      </c>
      <c r="K389" s="696" t="str">
        <f>'Раздел 1'!M422</f>
        <v>00.00.00</v>
      </c>
      <c r="L389" s="696" t="str">
        <f>'Раздел 1'!N422</f>
        <v>х</v>
      </c>
      <c r="M389" s="696" t="str">
        <f>'Раздел 1'!O422</f>
        <v>50.01.00</v>
      </c>
      <c r="N389" s="697">
        <f>'Раздел 1'!P422</f>
        <v>0</v>
      </c>
      <c r="O389" s="698"/>
      <c r="P389" s="699">
        <f t="shared" si="17"/>
        <v>0</v>
      </c>
      <c r="Q389" s="700">
        <f>'Раздел 1'!Q422</f>
        <v>0</v>
      </c>
      <c r="R389" s="701"/>
      <c r="S389" s="702">
        <f t="shared" si="18"/>
        <v>0</v>
      </c>
      <c r="T389" s="703">
        <f>'Раздел 1'!R422</f>
        <v>0</v>
      </c>
      <c r="U389" s="704"/>
      <c r="V389" s="705">
        <f t="shared" si="19"/>
        <v>0</v>
      </c>
      <c r="W389" s="154"/>
      <c r="X389" s="706"/>
      <c r="Y389" s="707"/>
    </row>
    <row r="390" spans="1:25" s="708" customFormat="1" ht="24.75" customHeight="1" x14ac:dyDescent="0.3">
      <c r="A390" s="693" t="str">
        <f>'Раздел 1'!C423</f>
        <v>925</v>
      </c>
      <c r="B390" s="694" t="str">
        <f>'Раздел 1'!D423</f>
        <v>07</v>
      </c>
      <c r="C390" s="694" t="str">
        <f>'Раздел 1'!E423</f>
        <v>02</v>
      </c>
      <c r="D390" s="694" t="str">
        <f>'Раздел 1'!F423</f>
        <v>02</v>
      </c>
      <c r="E390" s="694" t="str">
        <f>'Раздел 1'!G423</f>
        <v>1</v>
      </c>
      <c r="F390" s="694" t="str">
        <f>'Раздел 1'!H423</f>
        <v>02</v>
      </c>
      <c r="G390" s="694" t="str">
        <f>'Раздел 1'!I423</f>
        <v>00590</v>
      </c>
      <c r="H390" s="695" t="str">
        <f>'Раздел 1'!J423</f>
        <v>244</v>
      </c>
      <c r="I390" s="696" t="str">
        <f>'Раздел 1'!K423</f>
        <v>225.00.00</v>
      </c>
      <c r="J390" s="696" t="str">
        <f>'Раздел 1'!L423</f>
        <v>000</v>
      </c>
      <c r="K390" s="696" t="str">
        <f>'Раздел 1'!M423</f>
        <v>00.00.00</v>
      </c>
      <c r="L390" s="696" t="str">
        <f>'Раздел 1'!N423</f>
        <v>х</v>
      </c>
      <c r="M390" s="696" t="str">
        <f>'Раздел 1'!O423</f>
        <v>20.00.02</v>
      </c>
      <c r="N390" s="697">
        <f>'Раздел 1'!P423</f>
        <v>0</v>
      </c>
      <c r="O390" s="698"/>
      <c r="P390" s="699">
        <f t="shared" si="17"/>
        <v>0</v>
      </c>
      <c r="Q390" s="700">
        <f>'Раздел 1'!Q423</f>
        <v>0</v>
      </c>
      <c r="R390" s="701"/>
      <c r="S390" s="702">
        <f t="shared" si="18"/>
        <v>0</v>
      </c>
      <c r="T390" s="703">
        <f>'Раздел 1'!R423</f>
        <v>0</v>
      </c>
      <c r="U390" s="704"/>
      <c r="V390" s="705">
        <f t="shared" si="19"/>
        <v>0</v>
      </c>
      <c r="W390" s="154"/>
      <c r="X390" s="706"/>
      <c r="Y390" s="707"/>
    </row>
    <row r="391" spans="1:25" s="708" customFormat="1" ht="24.75" customHeight="1" x14ac:dyDescent="0.3">
      <c r="A391" s="693" t="str">
        <f>'Раздел 1'!C424</f>
        <v>925</v>
      </c>
      <c r="B391" s="694" t="str">
        <f>'Раздел 1'!D424</f>
        <v>07</v>
      </c>
      <c r="C391" s="694" t="str">
        <f>'Раздел 1'!E424</f>
        <v>02</v>
      </c>
      <c r="D391" s="694" t="str">
        <f>'Раздел 1'!F424</f>
        <v>02</v>
      </c>
      <c r="E391" s="694" t="str">
        <f>'Раздел 1'!G424</f>
        <v>1</v>
      </c>
      <c r="F391" s="694" t="str">
        <f>'Раздел 1'!H424</f>
        <v>02</v>
      </c>
      <c r="G391" s="694" t="str">
        <f>'Раздел 1'!I424</f>
        <v>00590</v>
      </c>
      <c r="H391" s="695" t="str">
        <f>'Раздел 1'!J424</f>
        <v>244</v>
      </c>
      <c r="I391" s="696" t="str">
        <f>'Раздел 1'!K424</f>
        <v>225.00.00</v>
      </c>
      <c r="J391" s="696" t="str">
        <f>'Раздел 1'!L424</f>
        <v>001</v>
      </c>
      <c r="K391" s="696" t="str">
        <f>'Раздел 1'!M424</f>
        <v>00.00.00</v>
      </c>
      <c r="L391" s="696" t="str">
        <f>'Раздел 1'!N424</f>
        <v>х</v>
      </c>
      <c r="M391" s="696" t="str">
        <f>'Раздел 1'!O424</f>
        <v>20.00.02</v>
      </c>
      <c r="N391" s="697">
        <f>'Раздел 1'!P424</f>
        <v>36994.870000000003</v>
      </c>
      <c r="O391" s="698"/>
      <c r="P391" s="699">
        <f t="shared" si="17"/>
        <v>36994.870000000003</v>
      </c>
      <c r="Q391" s="700">
        <f>'Раздел 1'!Q424</f>
        <v>0</v>
      </c>
      <c r="R391" s="701"/>
      <c r="S391" s="702">
        <f t="shared" si="18"/>
        <v>0</v>
      </c>
      <c r="T391" s="703">
        <f>'Раздел 1'!R424</f>
        <v>0</v>
      </c>
      <c r="U391" s="704"/>
      <c r="V391" s="705">
        <f t="shared" si="19"/>
        <v>0</v>
      </c>
      <c r="W391" s="154"/>
      <c r="X391" s="706"/>
      <c r="Y391" s="707"/>
    </row>
    <row r="392" spans="1:25" s="708" customFormat="1" ht="24.75" customHeight="1" x14ac:dyDescent="0.3">
      <c r="A392" s="693" t="str">
        <f>'Раздел 1'!C425</f>
        <v>925</v>
      </c>
      <c r="B392" s="694" t="str">
        <f>'Раздел 1'!D425</f>
        <v>07</v>
      </c>
      <c r="C392" s="694" t="str">
        <f>'Раздел 1'!E425</f>
        <v>02</v>
      </c>
      <c r="D392" s="694" t="str">
        <f>'Раздел 1'!F425</f>
        <v>02</v>
      </c>
      <c r="E392" s="694" t="str">
        <f>'Раздел 1'!G425</f>
        <v>1</v>
      </c>
      <c r="F392" s="694" t="str">
        <f>'Раздел 1'!H425</f>
        <v>02</v>
      </c>
      <c r="G392" s="694" t="str">
        <f>'Раздел 1'!I425</f>
        <v>00590</v>
      </c>
      <c r="H392" s="695" t="str">
        <f>'Раздел 1'!J425</f>
        <v>244</v>
      </c>
      <c r="I392" s="696" t="str">
        <f>'Раздел 1'!K425</f>
        <v>225.00.00</v>
      </c>
      <c r="J392" s="696" t="str">
        <f>'Раздел 1'!L425</f>
        <v>000</v>
      </c>
      <c r="K392" s="696" t="str">
        <f>'Раздел 1'!M425</f>
        <v>00.00.00</v>
      </c>
      <c r="L392" s="696" t="str">
        <f>'Раздел 1'!N425</f>
        <v>х</v>
      </c>
      <c r="M392" s="696" t="str">
        <f>'Раздел 1'!O425</f>
        <v>20.00.03</v>
      </c>
      <c r="N392" s="697">
        <f>'Раздел 1'!P425</f>
        <v>0</v>
      </c>
      <c r="O392" s="698"/>
      <c r="P392" s="699">
        <f t="shared" si="17"/>
        <v>0</v>
      </c>
      <c r="Q392" s="700">
        <f>'Раздел 1'!Q425</f>
        <v>0</v>
      </c>
      <c r="R392" s="701"/>
      <c r="S392" s="702">
        <f t="shared" si="18"/>
        <v>0</v>
      </c>
      <c r="T392" s="703">
        <f>'Раздел 1'!R425</f>
        <v>0</v>
      </c>
      <c r="U392" s="704"/>
      <c r="V392" s="705">
        <f t="shared" si="19"/>
        <v>0</v>
      </c>
      <c r="W392" s="154"/>
      <c r="X392" s="706"/>
      <c r="Y392" s="707"/>
    </row>
    <row r="393" spans="1:25" s="708" customFormat="1" ht="24.75" customHeight="1" x14ac:dyDescent="0.3">
      <c r="A393" s="693" t="str">
        <f>'Раздел 1'!C426</f>
        <v>925</v>
      </c>
      <c r="B393" s="694" t="str">
        <f>'Раздел 1'!D426</f>
        <v>07</v>
      </c>
      <c r="C393" s="694" t="str">
        <f>'Раздел 1'!E426</f>
        <v>02</v>
      </c>
      <c r="D393" s="694" t="str">
        <f>'Раздел 1'!F426</f>
        <v>02</v>
      </c>
      <c r="E393" s="694" t="str">
        <f>'Раздел 1'!G426</f>
        <v>1</v>
      </c>
      <c r="F393" s="694" t="str">
        <f>'Раздел 1'!H426</f>
        <v>02</v>
      </c>
      <c r="G393" s="694" t="str">
        <f>'Раздел 1'!I426</f>
        <v>00590</v>
      </c>
      <c r="H393" s="695" t="str">
        <f>'Раздел 1'!J426</f>
        <v>244</v>
      </c>
      <c r="I393" s="696" t="str">
        <f>'Раздел 1'!K426</f>
        <v>225.00.00</v>
      </c>
      <c r="J393" s="696" t="str">
        <f>'Раздел 1'!L426</f>
        <v>001</v>
      </c>
      <c r="K393" s="696" t="str">
        <f>'Раздел 1'!M426</f>
        <v>00.00.00</v>
      </c>
      <c r="L393" s="696" t="str">
        <f>'Раздел 1'!N426</f>
        <v>х</v>
      </c>
      <c r="M393" s="696" t="str">
        <f>'Раздел 1'!O426</f>
        <v>20.00.03</v>
      </c>
      <c r="N393" s="697">
        <f>'Раздел 1'!P426</f>
        <v>0</v>
      </c>
      <c r="O393" s="698"/>
      <c r="P393" s="699">
        <f t="shared" si="17"/>
        <v>0</v>
      </c>
      <c r="Q393" s="700">
        <f>'Раздел 1'!Q426</f>
        <v>0</v>
      </c>
      <c r="R393" s="701"/>
      <c r="S393" s="702">
        <f t="shared" si="18"/>
        <v>0</v>
      </c>
      <c r="T393" s="703">
        <f>'Раздел 1'!R426</f>
        <v>0</v>
      </c>
      <c r="U393" s="704"/>
      <c r="V393" s="705">
        <f t="shared" si="19"/>
        <v>0</v>
      </c>
      <c r="W393" s="154"/>
      <c r="X393" s="706"/>
      <c r="Y393" s="707"/>
    </row>
    <row r="394" spans="1:25" s="708" customFormat="1" ht="24.75" customHeight="1" x14ac:dyDescent="0.3">
      <c r="A394" s="693" t="str">
        <f>'Раздел 1'!C427</f>
        <v>925</v>
      </c>
      <c r="B394" s="694" t="str">
        <f>'Раздел 1'!D427</f>
        <v>07</v>
      </c>
      <c r="C394" s="694" t="str">
        <f>'Раздел 1'!E427</f>
        <v>02</v>
      </c>
      <c r="D394" s="694" t="str">
        <f>'Раздел 1'!F427</f>
        <v>02</v>
      </c>
      <c r="E394" s="694" t="str">
        <f>'Раздел 1'!G427</f>
        <v>1</v>
      </c>
      <c r="F394" s="694" t="str">
        <f>'Раздел 1'!H427</f>
        <v>02</v>
      </c>
      <c r="G394" s="694" t="str">
        <f>'Раздел 1'!I427</f>
        <v>00590</v>
      </c>
      <c r="H394" s="695" t="str">
        <f>'Раздел 1'!J427</f>
        <v>244</v>
      </c>
      <c r="I394" s="696" t="str">
        <f>'Раздел 1'!K427</f>
        <v>225.00.00</v>
      </c>
      <c r="J394" s="696" t="str">
        <f>'Раздел 1'!L427</f>
        <v>000</v>
      </c>
      <c r="K394" s="696" t="str">
        <f>'Раздел 1'!M427</f>
        <v>00.00.00</v>
      </c>
      <c r="L394" s="696" t="str">
        <f>'Раздел 1'!N427</f>
        <v>х</v>
      </c>
      <c r="M394" s="696" t="str">
        <f>'Раздел 1'!O427</f>
        <v>20.00.04</v>
      </c>
      <c r="N394" s="697">
        <f>'Раздел 1'!P427</f>
        <v>0</v>
      </c>
      <c r="O394" s="698"/>
      <c r="P394" s="699">
        <f t="shared" ref="P394:P457" si="20">N394-O394</f>
        <v>0</v>
      </c>
      <c r="Q394" s="700">
        <f>'Раздел 1'!Q427</f>
        <v>0</v>
      </c>
      <c r="R394" s="701"/>
      <c r="S394" s="702">
        <f t="shared" ref="S394:S457" si="21">Q394-R394</f>
        <v>0</v>
      </c>
      <c r="T394" s="703">
        <f>'Раздел 1'!R427</f>
        <v>0</v>
      </c>
      <c r="U394" s="704"/>
      <c r="V394" s="705">
        <f t="shared" ref="V394:V457" si="22">T394-U394</f>
        <v>0</v>
      </c>
      <c r="W394" s="154"/>
      <c r="X394" s="706"/>
      <c r="Y394" s="707"/>
    </row>
    <row r="395" spans="1:25" s="708" customFormat="1" ht="24.75" customHeight="1" x14ac:dyDescent="0.3">
      <c r="A395" s="693" t="str">
        <f>'Раздел 1'!C428</f>
        <v>925</v>
      </c>
      <c r="B395" s="694" t="str">
        <f>'Раздел 1'!D428</f>
        <v>07</v>
      </c>
      <c r="C395" s="694" t="str">
        <f>'Раздел 1'!E428</f>
        <v>02</v>
      </c>
      <c r="D395" s="694" t="str">
        <f>'Раздел 1'!F428</f>
        <v>02</v>
      </c>
      <c r="E395" s="694" t="str">
        <f>'Раздел 1'!G428</f>
        <v>1</v>
      </c>
      <c r="F395" s="694" t="str">
        <f>'Раздел 1'!H428</f>
        <v>02</v>
      </c>
      <c r="G395" s="694" t="str">
        <f>'Раздел 1'!I428</f>
        <v>00590</v>
      </c>
      <c r="H395" s="695" t="str">
        <f>'Раздел 1'!J428</f>
        <v>244</v>
      </c>
      <c r="I395" s="696" t="str">
        <f>'Раздел 1'!K428</f>
        <v>225.00.00</v>
      </c>
      <c r="J395" s="696" t="str">
        <f>'Раздел 1'!L428</f>
        <v>001</v>
      </c>
      <c r="K395" s="696" t="str">
        <f>'Раздел 1'!M428</f>
        <v>00.00.00</v>
      </c>
      <c r="L395" s="696" t="str">
        <f>'Раздел 1'!N428</f>
        <v>х</v>
      </c>
      <c r="M395" s="696" t="str">
        <f>'Раздел 1'!O428</f>
        <v>20.00.04</v>
      </c>
      <c r="N395" s="697">
        <f>'Раздел 1'!P428</f>
        <v>0</v>
      </c>
      <c r="O395" s="698"/>
      <c r="P395" s="699">
        <f t="shared" si="20"/>
        <v>0</v>
      </c>
      <c r="Q395" s="700">
        <f>'Раздел 1'!Q428</f>
        <v>0</v>
      </c>
      <c r="R395" s="701"/>
      <c r="S395" s="702">
        <f t="shared" si="21"/>
        <v>0</v>
      </c>
      <c r="T395" s="703">
        <f>'Раздел 1'!R428</f>
        <v>0</v>
      </c>
      <c r="U395" s="704"/>
      <c r="V395" s="705">
        <f t="shared" si="22"/>
        <v>0</v>
      </c>
      <c r="W395" s="154"/>
      <c r="X395" s="706"/>
      <c r="Y395" s="707"/>
    </row>
    <row r="396" spans="1:25" s="708" customFormat="1" ht="24.75" customHeight="1" x14ac:dyDescent="0.3">
      <c r="A396" s="693" t="str">
        <f>'Раздел 1'!C429</f>
        <v>925</v>
      </c>
      <c r="B396" s="694" t="str">
        <f>'Раздел 1'!D429</f>
        <v>07</v>
      </c>
      <c r="C396" s="694" t="str">
        <f>'Раздел 1'!E429</f>
        <v>02</v>
      </c>
      <c r="D396" s="694" t="str">
        <f>'Раздел 1'!F429</f>
        <v>02</v>
      </c>
      <c r="E396" s="694" t="str">
        <f>'Раздел 1'!G429</f>
        <v>1</v>
      </c>
      <c r="F396" s="694" t="str">
        <f>'Раздел 1'!H429</f>
        <v>02</v>
      </c>
      <c r="G396" s="694" t="str">
        <f>'Раздел 1'!I429</f>
        <v>00590</v>
      </c>
      <c r="H396" s="695" t="str">
        <f>'Раздел 1'!J429</f>
        <v>244</v>
      </c>
      <c r="I396" s="696" t="str">
        <f>'Раздел 1'!K429</f>
        <v>225.00.00</v>
      </c>
      <c r="J396" s="696" t="str">
        <f>'Раздел 1'!L429</f>
        <v>000</v>
      </c>
      <c r="K396" s="696" t="str">
        <f>'Раздел 1'!M429</f>
        <v>00.00.00</v>
      </c>
      <c r="L396" s="696" t="str">
        <f>'Раздел 1'!N429</f>
        <v>001.10.0000</v>
      </c>
      <c r="M396" s="696" t="str">
        <f>'Раздел 1'!O429</f>
        <v>50.01.00</v>
      </c>
      <c r="N396" s="697">
        <f>'Раздел 1'!P429</f>
        <v>149820</v>
      </c>
      <c r="O396" s="698"/>
      <c r="P396" s="699">
        <f t="shared" si="20"/>
        <v>149820</v>
      </c>
      <c r="Q396" s="700">
        <f>'Раздел 1'!Q429</f>
        <v>149820</v>
      </c>
      <c r="R396" s="701"/>
      <c r="S396" s="702">
        <f t="shared" si="21"/>
        <v>149820</v>
      </c>
      <c r="T396" s="703">
        <f>'Раздел 1'!R429</f>
        <v>149820</v>
      </c>
      <c r="U396" s="704"/>
      <c r="V396" s="705">
        <f t="shared" si="22"/>
        <v>149820</v>
      </c>
      <c r="W396" s="154"/>
      <c r="X396" s="706"/>
      <c r="Y396" s="707"/>
    </row>
    <row r="397" spans="1:25" s="708" customFormat="1" ht="24.75" customHeight="1" x14ac:dyDescent="0.3">
      <c r="A397" s="693" t="str">
        <f>'Раздел 1'!C430</f>
        <v>925</v>
      </c>
      <c r="B397" s="694" t="str">
        <f>'Раздел 1'!D430</f>
        <v>07</v>
      </c>
      <c r="C397" s="694" t="str">
        <f>'Раздел 1'!E430</f>
        <v>02</v>
      </c>
      <c r="D397" s="694" t="str">
        <f>'Раздел 1'!F430</f>
        <v>02</v>
      </c>
      <c r="E397" s="694" t="str">
        <f>'Раздел 1'!G430</f>
        <v>1</v>
      </c>
      <c r="F397" s="694" t="str">
        <f>'Раздел 1'!H430</f>
        <v>02</v>
      </c>
      <c r="G397" s="694" t="str">
        <f>'Раздел 1'!I430</f>
        <v>00590</v>
      </c>
      <c r="H397" s="695" t="str">
        <f>'Раздел 1'!J430</f>
        <v>244</v>
      </c>
      <c r="I397" s="696" t="str">
        <f>'Раздел 1'!K430</f>
        <v>225.00.00</v>
      </c>
      <c r="J397" s="696" t="str">
        <f>'Раздел 1'!L430</f>
        <v>000</v>
      </c>
      <c r="K397" s="696" t="str">
        <f>'Раздел 1'!M430</f>
        <v>00.00.00</v>
      </c>
      <c r="L397" s="696" t="str">
        <f>'Раздел 1'!N430</f>
        <v>001.11.0000</v>
      </c>
      <c r="M397" s="696" t="str">
        <f>'Раздел 1'!O430</f>
        <v>50.01.00</v>
      </c>
      <c r="N397" s="697">
        <f>'Раздел 1'!P430</f>
        <v>25020</v>
      </c>
      <c r="O397" s="698"/>
      <c r="P397" s="699">
        <f t="shared" si="20"/>
        <v>25020</v>
      </c>
      <c r="Q397" s="700">
        <f>'Раздел 1'!Q430</f>
        <v>25020</v>
      </c>
      <c r="R397" s="701"/>
      <c r="S397" s="702">
        <f t="shared" si="21"/>
        <v>25020</v>
      </c>
      <c r="T397" s="703">
        <f>'Раздел 1'!R430</f>
        <v>25020</v>
      </c>
      <c r="U397" s="704"/>
      <c r="V397" s="705">
        <f t="shared" si="22"/>
        <v>25020</v>
      </c>
      <c r="W397" s="154"/>
      <c r="X397" s="706"/>
      <c r="Y397" s="707"/>
    </row>
    <row r="398" spans="1:25" s="708" customFormat="1" ht="24.75" customHeight="1" x14ac:dyDescent="0.3">
      <c r="A398" s="693" t="str">
        <f>'Раздел 1'!C431</f>
        <v>925</v>
      </c>
      <c r="B398" s="694" t="str">
        <f>'Раздел 1'!D431</f>
        <v>07</v>
      </c>
      <c r="C398" s="694" t="str">
        <f>'Раздел 1'!E431</f>
        <v>02</v>
      </c>
      <c r="D398" s="694" t="str">
        <f>'Раздел 1'!F431</f>
        <v>02</v>
      </c>
      <c r="E398" s="694" t="str">
        <f>'Раздел 1'!G431</f>
        <v>1</v>
      </c>
      <c r="F398" s="694" t="str">
        <f>'Раздел 1'!H431</f>
        <v>02</v>
      </c>
      <c r="G398" s="694" t="str">
        <f>'Раздел 1'!I431</f>
        <v>00590</v>
      </c>
      <c r="H398" s="695" t="str">
        <f>'Раздел 1'!J431</f>
        <v>244</v>
      </c>
      <c r="I398" s="696" t="str">
        <f>'Раздел 1'!K431</f>
        <v>225.00.00</v>
      </c>
      <c r="J398" s="696" t="str">
        <f>'Раздел 1'!L431</f>
        <v>000</v>
      </c>
      <c r="K398" s="696" t="str">
        <f>'Раздел 1'!M431</f>
        <v>00.00.00</v>
      </c>
      <c r="L398" s="696" t="str">
        <f>'Раздел 1'!N431</f>
        <v>001.12.0000</v>
      </c>
      <c r="M398" s="696" t="str">
        <f>'Раздел 1'!O431</f>
        <v>50.01.00</v>
      </c>
      <c r="N398" s="697">
        <f>'Раздел 1'!P431</f>
        <v>153100</v>
      </c>
      <c r="O398" s="698"/>
      <c r="P398" s="699">
        <f t="shared" si="20"/>
        <v>153100</v>
      </c>
      <c r="Q398" s="700">
        <f>'Раздел 1'!Q431</f>
        <v>0</v>
      </c>
      <c r="R398" s="701"/>
      <c r="S398" s="702">
        <f t="shared" si="21"/>
        <v>0</v>
      </c>
      <c r="T398" s="703">
        <f>'Раздел 1'!R431</f>
        <v>0</v>
      </c>
      <c r="U398" s="704"/>
      <c r="V398" s="705">
        <f t="shared" si="22"/>
        <v>0</v>
      </c>
      <c r="W398" s="154"/>
      <c r="X398" s="706"/>
      <c r="Y398" s="707"/>
    </row>
    <row r="399" spans="1:25" s="708" customFormat="1" ht="24.75" customHeight="1" x14ac:dyDescent="0.3">
      <c r="A399" s="693" t="str">
        <f>'Раздел 1'!C432</f>
        <v>925</v>
      </c>
      <c r="B399" s="694" t="str">
        <f>'Раздел 1'!D432</f>
        <v>07</v>
      </c>
      <c r="C399" s="694" t="str">
        <f>'Раздел 1'!E432</f>
        <v>02</v>
      </c>
      <c r="D399" s="694" t="str">
        <f>'Раздел 1'!F432</f>
        <v>02</v>
      </c>
      <c r="E399" s="694" t="str">
        <f>'Раздел 1'!G432</f>
        <v>1</v>
      </c>
      <c r="F399" s="694" t="str">
        <f>'Раздел 1'!H432</f>
        <v>02</v>
      </c>
      <c r="G399" s="694" t="str">
        <f>'Раздел 1'!I432</f>
        <v>00590</v>
      </c>
      <c r="H399" s="695" t="str">
        <f>'Раздел 1'!J432</f>
        <v>244</v>
      </c>
      <c r="I399" s="696" t="str">
        <f>'Раздел 1'!K432</f>
        <v>225.00.00</v>
      </c>
      <c r="J399" s="696" t="str">
        <f>'Раздел 1'!L432</f>
        <v>000</v>
      </c>
      <c r="K399" s="696" t="str">
        <f>'Раздел 1'!M432</f>
        <v>00.00.00</v>
      </c>
      <c r="L399" s="696" t="str">
        <f>'Раздел 1'!N432</f>
        <v>001.99.0001</v>
      </c>
      <c r="M399" s="696" t="str">
        <f>'Раздел 1'!O432</f>
        <v>50.01.00</v>
      </c>
      <c r="N399" s="697">
        <f>'Раздел 1'!P432</f>
        <v>313297.44</v>
      </c>
      <c r="O399" s="698"/>
      <c r="P399" s="699">
        <f t="shared" si="20"/>
        <v>313297.44</v>
      </c>
      <c r="Q399" s="700">
        <f>'Раздел 1'!Q432</f>
        <v>248322.85</v>
      </c>
      <c r="R399" s="701"/>
      <c r="S399" s="702">
        <f t="shared" si="21"/>
        <v>248322.85</v>
      </c>
      <c r="T399" s="703">
        <f>'Раздел 1'!R432</f>
        <v>344952.49</v>
      </c>
      <c r="U399" s="704"/>
      <c r="V399" s="705">
        <f t="shared" si="22"/>
        <v>344952.49</v>
      </c>
      <c r="W399" s="154"/>
      <c r="X399" s="706"/>
      <c r="Y399" s="707"/>
    </row>
    <row r="400" spans="1:25" s="708" customFormat="1" ht="24.75" customHeight="1" x14ac:dyDescent="0.3">
      <c r="A400" s="693" t="str">
        <f>'Раздел 1'!C433</f>
        <v>925</v>
      </c>
      <c r="B400" s="694" t="str">
        <f>'Раздел 1'!D433</f>
        <v>07</v>
      </c>
      <c r="C400" s="694" t="str">
        <f>'Раздел 1'!E433</f>
        <v>02</v>
      </c>
      <c r="D400" s="694" t="str">
        <f>'Раздел 1'!F433</f>
        <v>02</v>
      </c>
      <c r="E400" s="694" t="str">
        <f>'Раздел 1'!G433</f>
        <v>1</v>
      </c>
      <c r="F400" s="694" t="str">
        <f>'Раздел 1'!H433</f>
        <v>02</v>
      </c>
      <c r="G400" s="694" t="str">
        <f>'Раздел 1'!I433</f>
        <v>00590</v>
      </c>
      <c r="H400" s="695" t="str">
        <f>'Раздел 1'!J433</f>
        <v>244</v>
      </c>
      <c r="I400" s="696" t="str">
        <f>'Раздел 1'!K433</f>
        <v>225.00.00</v>
      </c>
      <c r="J400" s="696" t="str">
        <f>'Раздел 1'!L433</f>
        <v>001</v>
      </c>
      <c r="K400" s="696" t="str">
        <f>'Раздел 1'!M433</f>
        <v>00.00.00</v>
      </c>
      <c r="L400" s="696" t="str">
        <f>'Раздел 1'!N433</f>
        <v>х</v>
      </c>
      <c r="M400" s="696" t="str">
        <f>'Раздел 1'!O433</f>
        <v>50.01.00</v>
      </c>
      <c r="N400" s="697">
        <f>'Раздел 1'!P433</f>
        <v>0</v>
      </c>
      <c r="O400" s="698"/>
      <c r="P400" s="699">
        <f t="shared" si="20"/>
        <v>0</v>
      </c>
      <c r="Q400" s="700">
        <f>'Раздел 1'!Q433</f>
        <v>0</v>
      </c>
      <c r="R400" s="701"/>
      <c r="S400" s="702">
        <f t="shared" si="21"/>
        <v>0</v>
      </c>
      <c r="T400" s="703">
        <f>'Раздел 1'!R433</f>
        <v>0</v>
      </c>
      <c r="U400" s="704"/>
      <c r="V400" s="705">
        <f t="shared" si="22"/>
        <v>0</v>
      </c>
      <c r="W400" s="154"/>
      <c r="X400" s="706"/>
      <c r="Y400" s="707"/>
    </row>
    <row r="401" spans="1:25" s="708" customFormat="1" ht="24.75" customHeight="1" x14ac:dyDescent="0.3">
      <c r="A401" s="693" t="str">
        <f>'Раздел 1'!C434</f>
        <v>925</v>
      </c>
      <c r="B401" s="694" t="str">
        <f>'Раздел 1'!D434</f>
        <v>07</v>
      </c>
      <c r="C401" s="694" t="str">
        <f>'Раздел 1'!E434</f>
        <v>02</v>
      </c>
      <c r="D401" s="694" t="str">
        <f>'Раздел 1'!F434</f>
        <v>02</v>
      </c>
      <c r="E401" s="694" t="str">
        <f>'Раздел 1'!G434</f>
        <v>1</v>
      </c>
      <c r="F401" s="694" t="str">
        <f>'Раздел 1'!H434</f>
        <v>02</v>
      </c>
      <c r="G401" s="694" t="str">
        <f>'Раздел 1'!I434</f>
        <v>60860</v>
      </c>
      <c r="H401" s="695" t="str">
        <f>'Раздел 1'!J434</f>
        <v>244</v>
      </c>
      <c r="I401" s="696" t="str">
        <f>'Раздел 1'!K434</f>
        <v>225.00.00</v>
      </c>
      <c r="J401" s="696" t="str">
        <f>'Раздел 1'!L434</f>
        <v>000</v>
      </c>
      <c r="K401" s="696" t="str">
        <f>'Раздел 1'!M434</f>
        <v>00.00.00</v>
      </c>
      <c r="L401" s="696" t="str">
        <f>'Раздел 1'!N434</f>
        <v>001.07.0002</v>
      </c>
      <c r="M401" s="696" t="str">
        <f>'Раздел 1'!O434</f>
        <v>50.03.00</v>
      </c>
      <c r="N401" s="697">
        <f>'Раздел 1'!P434</f>
        <v>10000</v>
      </c>
      <c r="O401" s="698"/>
      <c r="P401" s="699">
        <f t="shared" si="20"/>
        <v>10000</v>
      </c>
      <c r="Q401" s="700">
        <f>'Раздел 1'!Q434</f>
        <v>10000</v>
      </c>
      <c r="R401" s="701"/>
      <c r="S401" s="702">
        <f t="shared" si="21"/>
        <v>10000</v>
      </c>
      <c r="T401" s="703">
        <f>'Раздел 1'!R434</f>
        <v>10000</v>
      </c>
      <c r="U401" s="704"/>
      <c r="V401" s="705">
        <f t="shared" si="22"/>
        <v>10000</v>
      </c>
      <c r="W401" s="154"/>
      <c r="X401" s="706"/>
      <c r="Y401" s="707"/>
    </row>
    <row r="402" spans="1:25" s="708" customFormat="1" ht="24.75" customHeight="1" x14ac:dyDescent="0.3">
      <c r="A402" s="693" t="str">
        <f>'Раздел 1'!C435</f>
        <v>925</v>
      </c>
      <c r="B402" s="694" t="str">
        <f>'Раздел 1'!D435</f>
        <v>07</v>
      </c>
      <c r="C402" s="694" t="str">
        <f>'Раздел 1'!E435</f>
        <v>02</v>
      </c>
      <c r="D402" s="694" t="str">
        <f>'Раздел 1'!F435</f>
        <v>02</v>
      </c>
      <c r="E402" s="694" t="str">
        <f>'Раздел 1'!G435</f>
        <v>1</v>
      </c>
      <c r="F402" s="694" t="str">
        <f>'Раздел 1'!H435</f>
        <v>02</v>
      </c>
      <c r="G402" s="694" t="str">
        <f>'Раздел 1'!I435</f>
        <v>60860</v>
      </c>
      <c r="H402" s="695" t="str">
        <f>'Раздел 1'!J435</f>
        <v>244</v>
      </c>
      <c r="I402" s="696" t="str">
        <f>'Раздел 1'!K435</f>
        <v>225.00.00</v>
      </c>
      <c r="J402" s="696" t="str">
        <f>'Раздел 1'!L435</f>
        <v>001</v>
      </c>
      <c r="K402" s="696" t="str">
        <f>'Раздел 1'!M435</f>
        <v>00.00.00</v>
      </c>
      <c r="L402" s="696" t="str">
        <f>'Раздел 1'!N435</f>
        <v>х</v>
      </c>
      <c r="M402" s="696" t="str">
        <f>'Раздел 1'!O435</f>
        <v>50.03.00</v>
      </c>
      <c r="N402" s="697">
        <f>'Раздел 1'!P435</f>
        <v>0</v>
      </c>
      <c r="O402" s="698"/>
      <c r="P402" s="699">
        <f t="shared" si="20"/>
        <v>0</v>
      </c>
      <c r="Q402" s="700">
        <f>'Раздел 1'!Q435</f>
        <v>0</v>
      </c>
      <c r="R402" s="701"/>
      <c r="S402" s="702">
        <f t="shared" si="21"/>
        <v>0</v>
      </c>
      <c r="T402" s="703">
        <f>'Раздел 1'!R435</f>
        <v>0</v>
      </c>
      <c r="U402" s="704"/>
      <c r="V402" s="705">
        <f t="shared" si="22"/>
        <v>0</v>
      </c>
      <c r="W402" s="154"/>
      <c r="X402" s="706"/>
      <c r="Y402" s="707"/>
    </row>
    <row r="403" spans="1:25" s="708" customFormat="1" ht="24.75" customHeight="1" x14ac:dyDescent="0.3">
      <c r="A403" s="693" t="str">
        <f>'Раздел 1'!C436</f>
        <v>925</v>
      </c>
      <c r="B403" s="694" t="str">
        <f>'Раздел 1'!D436</f>
        <v>07</v>
      </c>
      <c r="C403" s="694" t="str">
        <f>'Раздел 1'!E436</f>
        <v>02</v>
      </c>
      <c r="D403" s="694" t="str">
        <f>'Раздел 1'!F436</f>
        <v>02</v>
      </c>
      <c r="E403" s="694" t="str">
        <f>'Раздел 1'!G436</f>
        <v>1</v>
      </c>
      <c r="F403" s="694" t="str">
        <f>'Раздел 1'!H436</f>
        <v>02</v>
      </c>
      <c r="G403" s="694" t="str">
        <f>'Раздел 1'!I436</f>
        <v>62980</v>
      </c>
      <c r="H403" s="695" t="str">
        <f>'Раздел 1'!J436</f>
        <v>244</v>
      </c>
      <c r="I403" s="696" t="str">
        <f>'Раздел 1'!K436</f>
        <v>225.00.00</v>
      </c>
      <c r="J403" s="696" t="str">
        <f>'Раздел 1'!L436</f>
        <v>000</v>
      </c>
      <c r="K403" s="696" t="str">
        <f>'Раздел 1'!M436</f>
        <v>00.00.00</v>
      </c>
      <c r="L403" s="696" t="str">
        <f>'Раздел 1'!N436</f>
        <v>005.00.0000</v>
      </c>
      <c r="M403" s="696" t="str">
        <f>'Раздел 1'!O436</f>
        <v>60.03.00</v>
      </c>
      <c r="N403" s="697">
        <f>'Раздел 1'!P436</f>
        <v>0</v>
      </c>
      <c r="O403" s="698"/>
      <c r="P403" s="699">
        <f t="shared" si="20"/>
        <v>0</v>
      </c>
      <c r="Q403" s="700">
        <f>'Раздел 1'!Q436</f>
        <v>0</v>
      </c>
      <c r="R403" s="701"/>
      <c r="S403" s="702">
        <f t="shared" si="21"/>
        <v>0</v>
      </c>
      <c r="T403" s="703">
        <f>'Раздел 1'!R436</f>
        <v>0</v>
      </c>
      <c r="U403" s="704"/>
      <c r="V403" s="705">
        <f t="shared" si="22"/>
        <v>0</v>
      </c>
      <c r="W403" s="154"/>
      <c r="X403" s="706"/>
      <c r="Y403" s="707"/>
    </row>
    <row r="404" spans="1:25" s="708" customFormat="1" ht="24.75" customHeight="1" x14ac:dyDescent="0.3">
      <c r="A404" s="693" t="e">
        <f>'Раздел 1'!#REF!</f>
        <v>#REF!</v>
      </c>
      <c r="B404" s="694" t="e">
        <f>'Раздел 1'!#REF!</f>
        <v>#REF!</v>
      </c>
      <c r="C404" s="694" t="e">
        <f>'Раздел 1'!#REF!</f>
        <v>#REF!</v>
      </c>
      <c r="D404" s="694" t="e">
        <f>'Раздел 1'!#REF!</f>
        <v>#REF!</v>
      </c>
      <c r="E404" s="694" t="e">
        <f>'Раздел 1'!#REF!</f>
        <v>#REF!</v>
      </c>
      <c r="F404" s="694" t="e">
        <f>'Раздел 1'!#REF!</f>
        <v>#REF!</v>
      </c>
      <c r="G404" s="694" t="e">
        <f>'Раздел 1'!#REF!</f>
        <v>#REF!</v>
      </c>
      <c r="H404" s="695" t="e">
        <f>'Раздел 1'!#REF!</f>
        <v>#REF!</v>
      </c>
      <c r="I404" s="696" t="e">
        <f>'Раздел 1'!#REF!</f>
        <v>#REF!</v>
      </c>
      <c r="J404" s="696" t="e">
        <f>'Раздел 1'!#REF!</f>
        <v>#REF!</v>
      </c>
      <c r="K404" s="696" t="e">
        <f>'Раздел 1'!#REF!</f>
        <v>#REF!</v>
      </c>
      <c r="L404" s="696" t="e">
        <f>'Раздел 1'!#REF!</f>
        <v>#REF!</v>
      </c>
      <c r="M404" s="696" t="e">
        <f>'Раздел 1'!#REF!</f>
        <v>#REF!</v>
      </c>
      <c r="N404" s="697" t="e">
        <f>'Раздел 1'!#REF!</f>
        <v>#REF!</v>
      </c>
      <c r="O404" s="698"/>
      <c r="P404" s="699" t="e">
        <f t="shared" si="20"/>
        <v>#REF!</v>
      </c>
      <c r="Q404" s="700" t="e">
        <f>'Раздел 1'!#REF!</f>
        <v>#REF!</v>
      </c>
      <c r="R404" s="701"/>
      <c r="S404" s="702" t="e">
        <f t="shared" si="21"/>
        <v>#REF!</v>
      </c>
      <c r="T404" s="703" t="e">
        <f>'Раздел 1'!#REF!</f>
        <v>#REF!</v>
      </c>
      <c r="U404" s="704"/>
      <c r="V404" s="705" t="e">
        <f t="shared" si="22"/>
        <v>#REF!</v>
      </c>
      <c r="W404" s="154"/>
      <c r="X404" s="706"/>
      <c r="Y404" s="707"/>
    </row>
    <row r="405" spans="1:25" s="708" customFormat="1" ht="24.75" customHeight="1" x14ac:dyDescent="0.3">
      <c r="A405" s="693" t="str">
        <f>'Раздел 1'!C437</f>
        <v>925</v>
      </c>
      <c r="B405" s="694" t="str">
        <f>'Раздел 1'!D437</f>
        <v>07</v>
      </c>
      <c r="C405" s="694" t="str">
        <f>'Раздел 1'!E437</f>
        <v>02</v>
      </c>
      <c r="D405" s="694" t="str">
        <f>'Раздел 1'!F437</f>
        <v>02</v>
      </c>
      <c r="E405" s="694" t="str">
        <f>'Раздел 1'!G437</f>
        <v>1</v>
      </c>
      <c r="F405" s="694" t="str">
        <f>'Раздел 1'!H437</f>
        <v>E1</v>
      </c>
      <c r="G405" s="694" t="str">
        <f>'Раздел 1'!I437</f>
        <v>51690</v>
      </c>
      <c r="H405" s="695" t="str">
        <f>'Раздел 1'!J437</f>
        <v>244</v>
      </c>
      <c r="I405" s="696" t="str">
        <f>'Раздел 1'!K437</f>
        <v>225.00.00</v>
      </c>
      <c r="J405" s="696" t="str">
        <f>'Раздел 1'!L437</f>
        <v>000</v>
      </c>
      <c r="K405" s="696" t="str">
        <f>'Раздел 1'!M437</f>
        <v>00.00.00</v>
      </c>
      <c r="L405" s="696" t="str">
        <f>'Раздел 1'!N437</f>
        <v>020.00.0006</v>
      </c>
      <c r="M405" s="696" t="str">
        <f>'Раздел 1'!O437</f>
        <v>60.01.00</v>
      </c>
      <c r="N405" s="697">
        <f>'Раздел 1'!P437</f>
        <v>0</v>
      </c>
      <c r="O405" s="698"/>
      <c r="P405" s="699">
        <f t="shared" si="20"/>
        <v>0</v>
      </c>
      <c r="Q405" s="700">
        <f>'Раздел 1'!Q437</f>
        <v>0</v>
      </c>
      <c r="R405" s="701"/>
      <c r="S405" s="702">
        <f t="shared" si="21"/>
        <v>0</v>
      </c>
      <c r="T405" s="703">
        <f>'Раздел 1'!R437</f>
        <v>0</v>
      </c>
      <c r="U405" s="704"/>
      <c r="V405" s="705">
        <f t="shared" si="22"/>
        <v>0</v>
      </c>
      <c r="W405" s="154"/>
      <c r="X405" s="706"/>
      <c r="Y405" s="707"/>
    </row>
    <row r="406" spans="1:25" s="708" customFormat="1" ht="24.75" customHeight="1" x14ac:dyDescent="0.3">
      <c r="A406" s="693" t="str">
        <f>'Раздел 1'!C438</f>
        <v>925</v>
      </c>
      <c r="B406" s="694" t="str">
        <f>'Раздел 1'!D438</f>
        <v>07</v>
      </c>
      <c r="C406" s="694" t="str">
        <f>'Раздел 1'!E438</f>
        <v>02</v>
      </c>
      <c r="D406" s="694">
        <f>'Раздел 1'!F438</f>
        <v>0</v>
      </c>
      <c r="E406" s="694">
        <f>'Раздел 1'!G438</f>
        <v>0</v>
      </c>
      <c r="F406" s="694">
        <f>'Раздел 1'!H438</f>
        <v>0</v>
      </c>
      <c r="G406" s="694">
        <f>'Раздел 1'!I438</f>
        <v>0</v>
      </c>
      <c r="H406" s="695" t="str">
        <f>'Раздел 1'!J438</f>
        <v>244</v>
      </c>
      <c r="I406" s="696" t="str">
        <f>'Раздел 1'!K438</f>
        <v>225.00.00</v>
      </c>
      <c r="J406" s="696" t="str">
        <f>'Раздел 1'!L438</f>
        <v>000</v>
      </c>
      <c r="K406" s="696" t="str">
        <f>'Раздел 1'!M438</f>
        <v>00.00.00</v>
      </c>
      <c r="L406" s="696" t="str">
        <f>'Раздел 1'!N438</f>
        <v>020.00.ХХХ</v>
      </c>
      <c r="M406" s="696" t="str">
        <f>'Раздел 1'!O438</f>
        <v>60.01.00</v>
      </c>
      <c r="N406" s="697">
        <f>'Раздел 1'!P438</f>
        <v>0</v>
      </c>
      <c r="O406" s="698"/>
      <c r="P406" s="699">
        <f t="shared" si="20"/>
        <v>0</v>
      </c>
      <c r="Q406" s="700">
        <f>'Раздел 1'!Q438</f>
        <v>0</v>
      </c>
      <c r="R406" s="701"/>
      <c r="S406" s="702">
        <f t="shared" si="21"/>
        <v>0</v>
      </c>
      <c r="T406" s="703">
        <f>'Раздел 1'!R438</f>
        <v>0</v>
      </c>
      <c r="U406" s="704"/>
      <c r="V406" s="705">
        <f t="shared" si="22"/>
        <v>0</v>
      </c>
      <c r="W406" s="154"/>
      <c r="X406" s="706"/>
      <c r="Y406" s="707"/>
    </row>
    <row r="407" spans="1:25" s="708" customFormat="1" ht="24.75" customHeight="1" x14ac:dyDescent="0.3">
      <c r="A407" s="693" t="str">
        <f>'Раздел 1'!C439</f>
        <v>925</v>
      </c>
      <c r="B407" s="694" t="str">
        <f>'Раздел 1'!D439</f>
        <v>07</v>
      </c>
      <c r="C407" s="694" t="str">
        <f>'Раздел 1'!E439</f>
        <v>02</v>
      </c>
      <c r="D407" s="694">
        <f>'Раздел 1'!F439</f>
        <v>0</v>
      </c>
      <c r="E407" s="694">
        <f>'Раздел 1'!G439</f>
        <v>0</v>
      </c>
      <c r="F407" s="694">
        <f>'Раздел 1'!H439</f>
        <v>0</v>
      </c>
      <c r="G407" s="694">
        <f>'Раздел 1'!I439</f>
        <v>0</v>
      </c>
      <c r="H407" s="695" t="str">
        <f>'Раздел 1'!J439</f>
        <v>244</v>
      </c>
      <c r="I407" s="696" t="str">
        <f>'Раздел 1'!K439</f>
        <v>225.00.00</v>
      </c>
      <c r="J407" s="696" t="str">
        <f>'Раздел 1'!L439</f>
        <v>000</v>
      </c>
      <c r="K407" s="696" t="str">
        <f>'Раздел 1'!M439</f>
        <v>00.00.00</v>
      </c>
      <c r="L407" s="696" t="str">
        <f>'Раздел 1'!N439</f>
        <v>020.00.ХХХ</v>
      </c>
      <c r="M407" s="696" t="str">
        <f>'Раздел 1'!O439</f>
        <v>60.01.00</v>
      </c>
      <c r="N407" s="697">
        <f>'Раздел 1'!P439</f>
        <v>0</v>
      </c>
      <c r="O407" s="698"/>
      <c r="P407" s="699">
        <f t="shared" si="20"/>
        <v>0</v>
      </c>
      <c r="Q407" s="700">
        <f>'Раздел 1'!Q439</f>
        <v>0</v>
      </c>
      <c r="R407" s="701"/>
      <c r="S407" s="702">
        <f t="shared" si="21"/>
        <v>0</v>
      </c>
      <c r="T407" s="703">
        <f>'Раздел 1'!R439</f>
        <v>0</v>
      </c>
      <c r="U407" s="704"/>
      <c r="V407" s="705">
        <f t="shared" si="22"/>
        <v>0</v>
      </c>
      <c r="W407" s="154"/>
      <c r="X407" s="706"/>
      <c r="Y407" s="707"/>
    </row>
    <row r="408" spans="1:25" s="708" customFormat="1" ht="24.75" customHeight="1" x14ac:dyDescent="0.3">
      <c r="A408" s="693" t="str">
        <f>'Раздел 1'!C440</f>
        <v>925</v>
      </c>
      <c r="B408" s="694" t="str">
        <f>'Раздел 1'!D440</f>
        <v>07</v>
      </c>
      <c r="C408" s="694" t="str">
        <f>'Раздел 1'!E440</f>
        <v>02</v>
      </c>
      <c r="D408" s="694">
        <f>'Раздел 1'!F440</f>
        <v>0</v>
      </c>
      <c r="E408" s="694">
        <f>'Раздел 1'!G440</f>
        <v>0</v>
      </c>
      <c r="F408" s="694">
        <f>'Раздел 1'!H440</f>
        <v>0</v>
      </c>
      <c r="G408" s="694">
        <f>'Раздел 1'!I440</f>
        <v>0</v>
      </c>
      <c r="H408" s="695" t="str">
        <f>'Раздел 1'!J440</f>
        <v>244</v>
      </c>
      <c r="I408" s="696" t="str">
        <f>'Раздел 1'!K440</f>
        <v>225.00.00</v>
      </c>
      <c r="J408" s="696" t="str">
        <f>'Раздел 1'!L440</f>
        <v>000</v>
      </c>
      <c r="K408" s="696" t="str">
        <f>'Раздел 1'!M440</f>
        <v>00.00.00</v>
      </c>
      <c r="L408" s="696" t="str">
        <f>'Раздел 1'!N440</f>
        <v>020.00.ХХХ</v>
      </c>
      <c r="M408" s="696" t="str">
        <f>'Раздел 1'!O440</f>
        <v>60.01.00</v>
      </c>
      <c r="N408" s="697">
        <f>'Раздел 1'!P440</f>
        <v>0</v>
      </c>
      <c r="O408" s="698"/>
      <c r="P408" s="699">
        <f t="shared" si="20"/>
        <v>0</v>
      </c>
      <c r="Q408" s="700">
        <f>'Раздел 1'!Q440</f>
        <v>0</v>
      </c>
      <c r="R408" s="701"/>
      <c r="S408" s="702">
        <f t="shared" si="21"/>
        <v>0</v>
      </c>
      <c r="T408" s="703">
        <f>'Раздел 1'!R440</f>
        <v>0</v>
      </c>
      <c r="U408" s="704"/>
      <c r="V408" s="705">
        <f t="shared" si="22"/>
        <v>0</v>
      </c>
      <c r="W408" s="154"/>
      <c r="X408" s="706"/>
      <c r="Y408" s="707"/>
    </row>
    <row r="409" spans="1:25" s="708" customFormat="1" ht="24.75" customHeight="1" x14ac:dyDescent="0.3">
      <c r="A409" s="693" t="str">
        <f>'Раздел 1'!C441</f>
        <v>925</v>
      </c>
      <c r="B409" s="694" t="str">
        <f>'Раздел 1'!D441</f>
        <v>07</v>
      </c>
      <c r="C409" s="694" t="str">
        <f>'Раздел 1'!E441</f>
        <v>02</v>
      </c>
      <c r="D409" s="694">
        <f>'Раздел 1'!F441</f>
        <v>0</v>
      </c>
      <c r="E409" s="694">
        <f>'Раздел 1'!G441</f>
        <v>0</v>
      </c>
      <c r="F409" s="694">
        <f>'Раздел 1'!H441</f>
        <v>0</v>
      </c>
      <c r="G409" s="694">
        <f>'Раздел 1'!I441</f>
        <v>0</v>
      </c>
      <c r="H409" s="695" t="str">
        <f>'Раздел 1'!J441</f>
        <v>244</v>
      </c>
      <c r="I409" s="696" t="str">
        <f>'Раздел 1'!K441</f>
        <v>225.00.00</v>
      </c>
      <c r="J409" s="696" t="str">
        <f>'Раздел 1'!L441</f>
        <v>000</v>
      </c>
      <c r="K409" s="696" t="str">
        <f>'Раздел 1'!M441</f>
        <v>00.00.00</v>
      </c>
      <c r="L409" s="696" t="str">
        <f>'Раздел 1'!N441</f>
        <v>020.00.ХХХ</v>
      </c>
      <c r="M409" s="696" t="str">
        <f>'Раздел 1'!O441</f>
        <v>60.01.00</v>
      </c>
      <c r="N409" s="697">
        <f>'Раздел 1'!P441</f>
        <v>0</v>
      </c>
      <c r="O409" s="698"/>
      <c r="P409" s="699">
        <f t="shared" si="20"/>
        <v>0</v>
      </c>
      <c r="Q409" s="700">
        <f>'Раздел 1'!Q441</f>
        <v>0</v>
      </c>
      <c r="R409" s="701"/>
      <c r="S409" s="702">
        <f t="shared" si="21"/>
        <v>0</v>
      </c>
      <c r="T409" s="703">
        <f>'Раздел 1'!R441</f>
        <v>0</v>
      </c>
      <c r="U409" s="704"/>
      <c r="V409" s="705">
        <f t="shared" si="22"/>
        <v>0</v>
      </c>
      <c r="W409" s="154"/>
      <c r="X409" s="706"/>
      <c r="Y409" s="707"/>
    </row>
    <row r="410" spans="1:25" s="708" customFormat="1" ht="24.75" customHeight="1" x14ac:dyDescent="0.3">
      <c r="A410" s="693" t="str">
        <f>'Раздел 1'!C442</f>
        <v>925</v>
      </c>
      <c r="B410" s="694" t="str">
        <f>'Раздел 1'!D442</f>
        <v>07</v>
      </c>
      <c r="C410" s="694" t="str">
        <f>'Раздел 1'!E442</f>
        <v>02</v>
      </c>
      <c r="D410" s="694" t="str">
        <f>'Раздел 1'!F442</f>
        <v>02</v>
      </c>
      <c r="E410" s="694" t="str">
        <f>'Раздел 1'!G442</f>
        <v>1</v>
      </c>
      <c r="F410" s="694" t="str">
        <f>'Раздел 1'!H442</f>
        <v>E1</v>
      </c>
      <c r="G410" s="694" t="str">
        <f>'Раздел 1'!I442</f>
        <v>51690</v>
      </c>
      <c r="H410" s="695" t="str">
        <f>'Раздел 1'!J442</f>
        <v>244</v>
      </c>
      <c r="I410" s="696" t="str">
        <f>'Раздел 1'!K442</f>
        <v>225.00.00</v>
      </c>
      <c r="J410" s="696" t="str">
        <f>'Раздел 1'!L442</f>
        <v>000</v>
      </c>
      <c r="K410" s="696" t="str">
        <f>'Раздел 1'!M442</f>
        <v>00.00.00</v>
      </c>
      <c r="L410" s="696" t="str">
        <f>'Раздел 1'!N442</f>
        <v>500.02.0002</v>
      </c>
      <c r="M410" s="696" t="str">
        <f>'Раздел 1'!O442</f>
        <v>60.02.00</v>
      </c>
      <c r="N410" s="697">
        <f>'Раздел 1'!P442</f>
        <v>0</v>
      </c>
      <c r="O410" s="698"/>
      <c r="P410" s="699">
        <f t="shared" si="20"/>
        <v>0</v>
      </c>
      <c r="Q410" s="700">
        <f>'Раздел 1'!Q442</f>
        <v>0</v>
      </c>
      <c r="R410" s="701"/>
      <c r="S410" s="702">
        <f t="shared" si="21"/>
        <v>0</v>
      </c>
      <c r="T410" s="703">
        <f>'Раздел 1'!R442</f>
        <v>0</v>
      </c>
      <c r="U410" s="704"/>
      <c r="V410" s="705">
        <f t="shared" si="22"/>
        <v>0</v>
      </c>
      <c r="W410" s="154"/>
      <c r="X410" s="706"/>
      <c r="Y410" s="707"/>
    </row>
    <row r="411" spans="1:25" s="708" customFormat="1" ht="24.75" customHeight="1" x14ac:dyDescent="0.3">
      <c r="A411" s="693" t="str">
        <f>'Раздел 1'!C443</f>
        <v>925</v>
      </c>
      <c r="B411" s="694" t="str">
        <f>'Раздел 1'!D443</f>
        <v>07</v>
      </c>
      <c r="C411" s="694" t="str">
        <f>'Раздел 1'!E443</f>
        <v>02</v>
      </c>
      <c r="D411" s="694" t="str">
        <f>'Раздел 1'!F443</f>
        <v>02</v>
      </c>
      <c r="E411" s="694" t="str">
        <f>'Раздел 1'!G443</f>
        <v>1</v>
      </c>
      <c r="F411" s="694" t="str">
        <f>'Раздел 1'!H443</f>
        <v>E1</v>
      </c>
      <c r="G411" s="694" t="str">
        <f>'Раздел 1'!I443</f>
        <v>51690</v>
      </c>
      <c r="H411" s="695" t="str">
        <f>'Раздел 1'!J443</f>
        <v>244</v>
      </c>
      <c r="I411" s="696" t="str">
        <f>'Раздел 1'!K443</f>
        <v>225.00.00</v>
      </c>
      <c r="J411" s="696" t="str">
        <f>'Раздел 1'!L443</f>
        <v>000</v>
      </c>
      <c r="K411" s="696" t="str">
        <f>'Раздел 1'!M443</f>
        <v>00.00.00</v>
      </c>
      <c r="L411" s="696" t="str">
        <f>'Раздел 1'!N443</f>
        <v>500.02.0002</v>
      </c>
      <c r="M411" s="696" t="str">
        <f>'Раздел 1'!O443</f>
        <v>60.03.00</v>
      </c>
      <c r="N411" s="697">
        <f>'Раздел 1'!P443</f>
        <v>0</v>
      </c>
      <c r="O411" s="698"/>
      <c r="P411" s="699">
        <f t="shared" si="20"/>
        <v>0</v>
      </c>
      <c r="Q411" s="700">
        <f>'Раздел 1'!Q443</f>
        <v>0</v>
      </c>
      <c r="R411" s="701"/>
      <c r="S411" s="702">
        <f t="shared" si="21"/>
        <v>0</v>
      </c>
      <c r="T411" s="703">
        <f>'Раздел 1'!R443</f>
        <v>0</v>
      </c>
      <c r="U411" s="704"/>
      <c r="V411" s="705">
        <f t="shared" si="22"/>
        <v>0</v>
      </c>
      <c r="W411" s="154"/>
      <c r="X411" s="706"/>
      <c r="Y411" s="707"/>
    </row>
    <row r="412" spans="1:25" s="708" customFormat="1" ht="24.75" customHeight="1" x14ac:dyDescent="0.3">
      <c r="A412" s="693" t="str">
        <f>'Раздел 1'!C444</f>
        <v>925</v>
      </c>
      <c r="B412" s="694" t="str">
        <f>'Раздел 1'!D444</f>
        <v>07</v>
      </c>
      <c r="C412" s="694" t="str">
        <f>'Раздел 1'!E444</f>
        <v>02</v>
      </c>
      <c r="D412" s="694" t="str">
        <f>'Раздел 1'!F444</f>
        <v>02</v>
      </c>
      <c r="E412" s="694" t="str">
        <f>'Раздел 1'!G444</f>
        <v>3</v>
      </c>
      <c r="F412" s="694" t="str">
        <f>'Раздел 1'!H444</f>
        <v>01</v>
      </c>
      <c r="G412" s="694" t="str">
        <f>'Раздел 1'!I444</f>
        <v>62500</v>
      </c>
      <c r="H412" s="695" t="str">
        <f>'Раздел 1'!J444</f>
        <v>244</v>
      </c>
      <c r="I412" s="696" t="str">
        <f>'Раздел 1'!K444</f>
        <v>225.00.00</v>
      </c>
      <c r="J412" s="696" t="str">
        <f>'Раздел 1'!L444</f>
        <v>000</v>
      </c>
      <c r="K412" s="696" t="str">
        <f>'Раздел 1'!M444</f>
        <v>00.00.00</v>
      </c>
      <c r="L412" s="696" t="str">
        <f>'Раздел 1'!N444</f>
        <v>500.02.0003</v>
      </c>
      <c r="M412" s="696" t="str">
        <f>'Раздел 1'!O444</f>
        <v>60.03.00</v>
      </c>
      <c r="N412" s="697">
        <f>'Раздел 1'!P444</f>
        <v>0</v>
      </c>
      <c r="O412" s="698"/>
      <c r="P412" s="699">
        <f t="shared" si="20"/>
        <v>0</v>
      </c>
      <c r="Q412" s="700">
        <f>'Раздел 1'!Q444</f>
        <v>0</v>
      </c>
      <c r="R412" s="701"/>
      <c r="S412" s="702">
        <f t="shared" si="21"/>
        <v>0</v>
      </c>
      <c r="T412" s="703">
        <f>'Раздел 1'!R444</f>
        <v>0</v>
      </c>
      <c r="U412" s="704"/>
      <c r="V412" s="705">
        <f t="shared" si="22"/>
        <v>0</v>
      </c>
      <c r="W412" s="154"/>
      <c r="X412" s="706"/>
      <c r="Y412" s="707"/>
    </row>
    <row r="413" spans="1:25" s="708" customFormat="1" ht="24.75" customHeight="1" x14ac:dyDescent="0.3">
      <c r="A413" s="693" t="str">
        <f>'Раздел 1'!C445</f>
        <v>925</v>
      </c>
      <c r="B413" s="694" t="str">
        <f>'Раздел 1'!D445</f>
        <v>07</v>
      </c>
      <c r="C413" s="694" t="str">
        <f>'Раздел 1'!E445</f>
        <v>02</v>
      </c>
      <c r="D413" s="694">
        <f>'Раздел 1'!F445</f>
        <v>0</v>
      </c>
      <c r="E413" s="694">
        <f>'Раздел 1'!G445</f>
        <v>0</v>
      </c>
      <c r="F413" s="694">
        <f>'Раздел 1'!H445</f>
        <v>0</v>
      </c>
      <c r="G413" s="694">
        <f>'Раздел 1'!I445</f>
        <v>0</v>
      </c>
      <c r="H413" s="695" t="str">
        <f>'Раздел 1'!J445</f>
        <v>244</v>
      </c>
      <c r="I413" s="696" t="str">
        <f>'Раздел 1'!K445</f>
        <v>225.00.00</v>
      </c>
      <c r="J413" s="696" t="str">
        <f>'Раздел 1'!L445</f>
        <v>000</v>
      </c>
      <c r="K413" s="696" t="str">
        <f>'Раздел 1'!M445</f>
        <v>00.00.00</v>
      </c>
      <c r="L413" s="696" t="str">
        <f>'Раздел 1'!N445</f>
        <v>500.02.ХХХ</v>
      </c>
      <c r="M413" s="696" t="str">
        <f>'Раздел 1'!O445</f>
        <v>60.03.00</v>
      </c>
      <c r="N413" s="697">
        <f>'Раздел 1'!P445</f>
        <v>0</v>
      </c>
      <c r="O413" s="698"/>
      <c r="P413" s="699">
        <f t="shared" si="20"/>
        <v>0</v>
      </c>
      <c r="Q413" s="700">
        <f>'Раздел 1'!Q445</f>
        <v>0</v>
      </c>
      <c r="R413" s="701"/>
      <c r="S413" s="702">
        <f t="shared" si="21"/>
        <v>0</v>
      </c>
      <c r="T413" s="703">
        <f>'Раздел 1'!R445</f>
        <v>0</v>
      </c>
      <c r="U413" s="704"/>
      <c r="V413" s="705">
        <f t="shared" si="22"/>
        <v>0</v>
      </c>
      <c r="W413" s="154"/>
      <c r="X413" s="706"/>
      <c r="Y413" s="707"/>
    </row>
    <row r="414" spans="1:25" s="708" customFormat="1" ht="24.75" customHeight="1" x14ac:dyDescent="0.3">
      <c r="A414" s="693" t="str">
        <f>'Раздел 1'!C446</f>
        <v>925</v>
      </c>
      <c r="B414" s="694" t="str">
        <f>'Раздел 1'!D446</f>
        <v>07</v>
      </c>
      <c r="C414" s="694" t="str">
        <f>'Раздел 1'!E446</f>
        <v>02</v>
      </c>
      <c r="D414" s="694">
        <f>'Раздел 1'!F446</f>
        <v>0</v>
      </c>
      <c r="E414" s="694">
        <f>'Раздел 1'!G446</f>
        <v>0</v>
      </c>
      <c r="F414" s="694">
        <f>'Раздел 1'!H446</f>
        <v>0</v>
      </c>
      <c r="G414" s="694">
        <f>'Раздел 1'!I446</f>
        <v>0</v>
      </c>
      <c r="H414" s="695" t="str">
        <f>'Раздел 1'!J446</f>
        <v>244</v>
      </c>
      <c r="I414" s="696" t="str">
        <f>'Раздел 1'!K446</f>
        <v>225.00.00</v>
      </c>
      <c r="J414" s="696" t="str">
        <f>'Раздел 1'!L446</f>
        <v>000</v>
      </c>
      <c r="K414" s="696" t="str">
        <f>'Раздел 1'!M446</f>
        <v>00.00.00</v>
      </c>
      <c r="L414" s="696" t="str">
        <f>'Раздел 1'!N446</f>
        <v>500.02.ХХХ</v>
      </c>
      <c r="M414" s="696" t="str">
        <f>'Раздел 1'!O446</f>
        <v>60.03.00</v>
      </c>
      <c r="N414" s="697">
        <f>'Раздел 1'!P446</f>
        <v>0</v>
      </c>
      <c r="O414" s="698"/>
      <c r="P414" s="699">
        <f t="shared" si="20"/>
        <v>0</v>
      </c>
      <c r="Q414" s="700">
        <f>'Раздел 1'!Q446</f>
        <v>0</v>
      </c>
      <c r="R414" s="701"/>
      <c r="S414" s="702">
        <f t="shared" si="21"/>
        <v>0</v>
      </c>
      <c r="T414" s="703">
        <f>'Раздел 1'!R446</f>
        <v>0</v>
      </c>
      <c r="U414" s="704"/>
      <c r="V414" s="705">
        <f t="shared" si="22"/>
        <v>0</v>
      </c>
      <c r="W414" s="154"/>
      <c r="X414" s="706"/>
      <c r="Y414" s="707"/>
    </row>
    <row r="415" spans="1:25" s="708" customFormat="1" ht="24.75" customHeight="1" x14ac:dyDescent="0.3">
      <c r="A415" s="693" t="str">
        <f>'Раздел 1'!C447</f>
        <v>925</v>
      </c>
      <c r="B415" s="694" t="str">
        <f>'Раздел 1'!D447</f>
        <v>07</v>
      </c>
      <c r="C415" s="694" t="str">
        <f>'Раздел 1'!E447</f>
        <v>02</v>
      </c>
      <c r="D415" s="694">
        <f>'Раздел 1'!F447</f>
        <v>0</v>
      </c>
      <c r="E415" s="694">
        <f>'Раздел 1'!G447</f>
        <v>0</v>
      </c>
      <c r="F415" s="694">
        <f>'Раздел 1'!H447</f>
        <v>0</v>
      </c>
      <c r="G415" s="694">
        <f>'Раздел 1'!I447</f>
        <v>0</v>
      </c>
      <c r="H415" s="695" t="str">
        <f>'Раздел 1'!J447</f>
        <v>244</v>
      </c>
      <c r="I415" s="696" t="str">
        <f>'Раздел 1'!K447</f>
        <v>225.00.00</v>
      </c>
      <c r="J415" s="696" t="str">
        <f>'Раздел 1'!L447</f>
        <v>000</v>
      </c>
      <c r="K415" s="696" t="str">
        <f>'Раздел 1'!M447</f>
        <v>00.00.00</v>
      </c>
      <c r="L415" s="696" t="str">
        <f>'Раздел 1'!N447</f>
        <v>500.02.ХХХ</v>
      </c>
      <c r="M415" s="696" t="str">
        <f>'Раздел 1'!O447</f>
        <v>60.03.00</v>
      </c>
      <c r="N415" s="697">
        <f>'Раздел 1'!P447</f>
        <v>0</v>
      </c>
      <c r="O415" s="698"/>
      <c r="P415" s="699">
        <f t="shared" si="20"/>
        <v>0</v>
      </c>
      <c r="Q415" s="700">
        <f>'Раздел 1'!Q447</f>
        <v>0</v>
      </c>
      <c r="R415" s="701"/>
      <c r="S415" s="702">
        <f t="shared" si="21"/>
        <v>0</v>
      </c>
      <c r="T415" s="703">
        <f>'Раздел 1'!R447</f>
        <v>0</v>
      </c>
      <c r="U415" s="704"/>
      <c r="V415" s="705">
        <f t="shared" si="22"/>
        <v>0</v>
      </c>
      <c r="W415" s="154"/>
      <c r="X415" s="706"/>
      <c r="Y415" s="707"/>
    </row>
    <row r="416" spans="1:25" s="708" customFormat="1" ht="24.75" customHeight="1" x14ac:dyDescent="0.3">
      <c r="A416" s="693" t="str">
        <f>'Раздел 1'!C448</f>
        <v>925</v>
      </c>
      <c r="B416" s="694" t="str">
        <f>'Раздел 1'!D448</f>
        <v>07</v>
      </c>
      <c r="C416" s="694" t="str">
        <f>'Раздел 1'!E448</f>
        <v>02</v>
      </c>
      <c r="D416" s="694">
        <f>'Раздел 1'!F448</f>
        <v>0</v>
      </c>
      <c r="E416" s="694">
        <f>'Раздел 1'!G448</f>
        <v>0</v>
      </c>
      <c r="F416" s="694">
        <f>'Раздел 1'!H448</f>
        <v>0</v>
      </c>
      <c r="G416" s="694">
        <f>'Раздел 1'!I448</f>
        <v>0</v>
      </c>
      <c r="H416" s="695" t="str">
        <f>'Раздел 1'!J448</f>
        <v>244</v>
      </c>
      <c r="I416" s="696" t="str">
        <f>'Раздел 1'!K448</f>
        <v>225.00.00</v>
      </c>
      <c r="J416" s="696" t="str">
        <f>'Раздел 1'!L448</f>
        <v>000</v>
      </c>
      <c r="K416" s="696" t="str">
        <f>'Раздел 1'!M448</f>
        <v>00.00.00</v>
      </c>
      <c r="L416" s="696" t="str">
        <f>'Раздел 1'!N448</f>
        <v>500.03.ХХХ</v>
      </c>
      <c r="M416" s="696" t="str">
        <f>'Раздел 1'!O448</f>
        <v>60.03.00</v>
      </c>
      <c r="N416" s="697">
        <f>'Раздел 1'!P448</f>
        <v>0</v>
      </c>
      <c r="O416" s="698"/>
      <c r="P416" s="699">
        <f t="shared" si="20"/>
        <v>0</v>
      </c>
      <c r="Q416" s="700">
        <f>'Раздел 1'!Q448</f>
        <v>0</v>
      </c>
      <c r="R416" s="701"/>
      <c r="S416" s="702">
        <f t="shared" si="21"/>
        <v>0</v>
      </c>
      <c r="T416" s="703">
        <f>'Раздел 1'!R448</f>
        <v>0</v>
      </c>
      <c r="U416" s="704"/>
      <c r="V416" s="705">
        <f t="shared" si="22"/>
        <v>0</v>
      </c>
      <c r="W416" s="154"/>
      <c r="X416" s="706"/>
      <c r="Y416" s="707"/>
    </row>
    <row r="417" spans="1:25" s="708" customFormat="1" ht="24.75" customHeight="1" x14ac:dyDescent="0.3">
      <c r="A417" s="693" t="str">
        <f>'Раздел 1'!C449</f>
        <v>925</v>
      </c>
      <c r="B417" s="694" t="str">
        <f>'Раздел 1'!D449</f>
        <v>07</v>
      </c>
      <c r="C417" s="694" t="str">
        <f>'Раздел 1'!E449</f>
        <v>02</v>
      </c>
      <c r="D417" s="694">
        <f>'Раздел 1'!F449</f>
        <v>0</v>
      </c>
      <c r="E417" s="694">
        <f>'Раздел 1'!G449</f>
        <v>0</v>
      </c>
      <c r="F417" s="694">
        <f>'Раздел 1'!H449</f>
        <v>0</v>
      </c>
      <c r="G417" s="694">
        <f>'Раздел 1'!I449</f>
        <v>0</v>
      </c>
      <c r="H417" s="695" t="str">
        <f>'Раздел 1'!J449</f>
        <v>244</v>
      </c>
      <c r="I417" s="696" t="str">
        <f>'Раздел 1'!K449</f>
        <v>225.00.00</v>
      </c>
      <c r="J417" s="696" t="str">
        <f>'Раздел 1'!L449</f>
        <v>000</v>
      </c>
      <c r="K417" s="696" t="str">
        <f>'Раздел 1'!M449</f>
        <v>00.00.00</v>
      </c>
      <c r="L417" s="696" t="str">
        <f>'Раздел 1'!N449</f>
        <v>500.03.ХХХ</v>
      </c>
      <c r="M417" s="696" t="str">
        <f>'Раздел 1'!O449</f>
        <v>60.03.00</v>
      </c>
      <c r="N417" s="697">
        <f>'Раздел 1'!P449</f>
        <v>0</v>
      </c>
      <c r="O417" s="698"/>
      <c r="P417" s="699">
        <f t="shared" si="20"/>
        <v>0</v>
      </c>
      <c r="Q417" s="700">
        <f>'Раздел 1'!Q449</f>
        <v>0</v>
      </c>
      <c r="R417" s="701"/>
      <c r="S417" s="702">
        <f t="shared" si="21"/>
        <v>0</v>
      </c>
      <c r="T417" s="703">
        <f>'Раздел 1'!R449</f>
        <v>0</v>
      </c>
      <c r="U417" s="704"/>
      <c r="V417" s="705">
        <f t="shared" si="22"/>
        <v>0</v>
      </c>
      <c r="W417" s="154"/>
      <c r="X417" s="706"/>
      <c r="Y417" s="707"/>
    </row>
    <row r="418" spans="1:25" s="708" customFormat="1" ht="24.75" customHeight="1" x14ac:dyDescent="0.3">
      <c r="A418" s="693" t="e">
        <f>'Раздел 1'!#REF!</f>
        <v>#REF!</v>
      </c>
      <c r="B418" s="694" t="e">
        <f>'Раздел 1'!#REF!</f>
        <v>#REF!</v>
      </c>
      <c r="C418" s="694" t="e">
        <f>'Раздел 1'!#REF!</f>
        <v>#REF!</v>
      </c>
      <c r="D418" s="694" t="e">
        <f>'Раздел 1'!#REF!</f>
        <v>#REF!</v>
      </c>
      <c r="E418" s="694" t="e">
        <f>'Раздел 1'!#REF!</f>
        <v>#REF!</v>
      </c>
      <c r="F418" s="694" t="e">
        <f>'Раздел 1'!#REF!</f>
        <v>#REF!</v>
      </c>
      <c r="G418" s="694" t="e">
        <f>'Раздел 1'!#REF!</f>
        <v>#REF!</v>
      </c>
      <c r="H418" s="695" t="e">
        <f>'Раздел 1'!#REF!</f>
        <v>#REF!</v>
      </c>
      <c r="I418" s="696" t="e">
        <f>'Раздел 1'!#REF!</f>
        <v>#REF!</v>
      </c>
      <c r="J418" s="696" t="e">
        <f>'Раздел 1'!#REF!</f>
        <v>#REF!</v>
      </c>
      <c r="K418" s="696" t="e">
        <f>'Раздел 1'!#REF!</f>
        <v>#REF!</v>
      </c>
      <c r="L418" s="696" t="e">
        <f>'Раздел 1'!#REF!</f>
        <v>#REF!</v>
      </c>
      <c r="M418" s="696" t="e">
        <f>'Раздел 1'!#REF!</f>
        <v>#REF!</v>
      </c>
      <c r="N418" s="697" t="e">
        <f>'Раздел 1'!#REF!</f>
        <v>#REF!</v>
      </c>
      <c r="O418" s="698"/>
      <c r="P418" s="699" t="e">
        <f t="shared" si="20"/>
        <v>#REF!</v>
      </c>
      <c r="Q418" s="700" t="e">
        <f>'Раздел 1'!#REF!</f>
        <v>#REF!</v>
      </c>
      <c r="R418" s="701"/>
      <c r="S418" s="702" t="e">
        <f t="shared" si="21"/>
        <v>#REF!</v>
      </c>
      <c r="T418" s="703" t="e">
        <f>'Раздел 1'!#REF!</f>
        <v>#REF!</v>
      </c>
      <c r="U418" s="704"/>
      <c r="V418" s="705" t="e">
        <f t="shared" si="22"/>
        <v>#REF!</v>
      </c>
      <c r="W418" s="154"/>
      <c r="X418" s="706"/>
      <c r="Y418" s="707"/>
    </row>
    <row r="419" spans="1:25" s="708" customFormat="1" ht="24.75" customHeight="1" x14ac:dyDescent="0.3">
      <c r="A419" s="693" t="str">
        <f>'Раздел 1'!C450</f>
        <v>925</v>
      </c>
      <c r="B419" s="694" t="str">
        <f>'Раздел 1'!D450</f>
        <v>07</v>
      </c>
      <c r="C419" s="694" t="str">
        <f>'Раздел 1'!E450</f>
        <v>02</v>
      </c>
      <c r="D419" s="694" t="str">
        <f>'Раздел 1'!F450</f>
        <v>02</v>
      </c>
      <c r="E419" s="694" t="str">
        <f>'Раздел 1'!G450</f>
        <v>1</v>
      </c>
      <c r="F419" s="694" t="str">
        <f>'Раздел 1'!H450</f>
        <v>02</v>
      </c>
      <c r="G419" s="694" t="str">
        <f>'Раздел 1'!I450</f>
        <v>00590</v>
      </c>
      <c r="H419" s="695" t="str">
        <f>'Раздел 1'!J450</f>
        <v>244</v>
      </c>
      <c r="I419" s="696" t="str">
        <f>'Раздел 1'!K450</f>
        <v>226.00.00</v>
      </c>
      <c r="J419" s="696" t="str">
        <f>'Раздел 1'!L450</f>
        <v>000</v>
      </c>
      <c r="K419" s="696" t="str">
        <f>'Раздел 1'!M450</f>
        <v>00.00.00</v>
      </c>
      <c r="L419" s="696" t="str">
        <f>'Раздел 1'!N450</f>
        <v>х</v>
      </c>
      <c r="M419" s="696" t="str">
        <f>'Раздел 1'!O450</f>
        <v>20.00.02</v>
      </c>
      <c r="N419" s="697">
        <f>'Раздел 1'!P450</f>
        <v>0</v>
      </c>
      <c r="O419" s="698"/>
      <c r="P419" s="699">
        <f t="shared" si="20"/>
        <v>0</v>
      </c>
      <c r="Q419" s="700">
        <f>'Раздел 1'!Q450</f>
        <v>0</v>
      </c>
      <c r="R419" s="701"/>
      <c r="S419" s="702">
        <f t="shared" si="21"/>
        <v>0</v>
      </c>
      <c r="T419" s="703">
        <f>'Раздел 1'!R450</f>
        <v>0</v>
      </c>
      <c r="U419" s="704"/>
      <c r="V419" s="705">
        <f t="shared" si="22"/>
        <v>0</v>
      </c>
      <c r="W419" s="154"/>
      <c r="X419" s="706"/>
      <c r="Y419" s="707"/>
    </row>
    <row r="420" spans="1:25" s="708" customFormat="1" ht="24.75" customHeight="1" x14ac:dyDescent="0.3">
      <c r="A420" s="693" t="str">
        <f>'Раздел 1'!C451</f>
        <v>925</v>
      </c>
      <c r="B420" s="694" t="str">
        <f>'Раздел 1'!D451</f>
        <v>07</v>
      </c>
      <c r="C420" s="694" t="str">
        <f>'Раздел 1'!E451</f>
        <v>02</v>
      </c>
      <c r="D420" s="694" t="str">
        <f>'Раздел 1'!F451</f>
        <v>02</v>
      </c>
      <c r="E420" s="694" t="str">
        <f>'Раздел 1'!G451</f>
        <v>1</v>
      </c>
      <c r="F420" s="694" t="str">
        <f>'Раздел 1'!H451</f>
        <v>02</v>
      </c>
      <c r="G420" s="694" t="str">
        <f>'Раздел 1'!I451</f>
        <v>00590</v>
      </c>
      <c r="H420" s="695" t="str">
        <f>'Раздел 1'!J451</f>
        <v>244</v>
      </c>
      <c r="I420" s="696" t="str">
        <f>'Раздел 1'!K451</f>
        <v>226.00.00</v>
      </c>
      <c r="J420" s="696" t="str">
        <f>'Раздел 1'!L451</f>
        <v>001</v>
      </c>
      <c r="K420" s="696" t="str">
        <f>'Раздел 1'!M451</f>
        <v>00.00.00</v>
      </c>
      <c r="L420" s="696" t="str">
        <f>'Раздел 1'!N451</f>
        <v>х</v>
      </c>
      <c r="M420" s="696" t="str">
        <f>'Раздел 1'!O451</f>
        <v>20.00.02</v>
      </c>
      <c r="N420" s="697">
        <f>'Раздел 1'!P451</f>
        <v>0</v>
      </c>
      <c r="O420" s="698"/>
      <c r="P420" s="699">
        <f t="shared" si="20"/>
        <v>0</v>
      </c>
      <c r="Q420" s="700">
        <f>'Раздел 1'!Q451</f>
        <v>0</v>
      </c>
      <c r="R420" s="701"/>
      <c r="S420" s="702">
        <f t="shared" si="21"/>
        <v>0</v>
      </c>
      <c r="T420" s="703">
        <f>'Раздел 1'!R451</f>
        <v>0</v>
      </c>
      <c r="U420" s="704"/>
      <c r="V420" s="705">
        <f t="shared" si="22"/>
        <v>0</v>
      </c>
      <c r="W420" s="154"/>
      <c r="X420" s="706"/>
      <c r="Y420" s="707"/>
    </row>
    <row r="421" spans="1:25" s="708" customFormat="1" ht="24.75" customHeight="1" x14ac:dyDescent="0.3">
      <c r="A421" s="693" t="str">
        <f>'Раздел 1'!C452</f>
        <v>925</v>
      </c>
      <c r="B421" s="694" t="str">
        <f>'Раздел 1'!D452</f>
        <v>07</v>
      </c>
      <c r="C421" s="694" t="str">
        <f>'Раздел 1'!E452</f>
        <v>02</v>
      </c>
      <c r="D421" s="694" t="str">
        <f>'Раздел 1'!F452</f>
        <v>02</v>
      </c>
      <c r="E421" s="694" t="str">
        <f>'Раздел 1'!G452</f>
        <v>1</v>
      </c>
      <c r="F421" s="694" t="str">
        <f>'Раздел 1'!H452</f>
        <v>02</v>
      </c>
      <c r="G421" s="694" t="str">
        <f>'Раздел 1'!I452</f>
        <v>00590</v>
      </c>
      <c r="H421" s="695" t="str">
        <f>'Раздел 1'!J452</f>
        <v>244</v>
      </c>
      <c r="I421" s="696" t="str">
        <f>'Раздел 1'!K452</f>
        <v>226.00.00</v>
      </c>
      <c r="J421" s="696" t="str">
        <f>'Раздел 1'!L452</f>
        <v>000</v>
      </c>
      <c r="K421" s="696" t="str">
        <f>'Раздел 1'!M452</f>
        <v>00.00.00</v>
      </c>
      <c r="L421" s="696" t="str">
        <f>'Раздел 1'!N452</f>
        <v>х</v>
      </c>
      <c r="M421" s="696" t="str">
        <f>'Раздел 1'!O452</f>
        <v>20.00.03</v>
      </c>
      <c r="N421" s="697">
        <f>'Раздел 1'!P452</f>
        <v>0</v>
      </c>
      <c r="O421" s="698"/>
      <c r="P421" s="699">
        <f t="shared" si="20"/>
        <v>0</v>
      </c>
      <c r="Q421" s="700">
        <f>'Раздел 1'!Q452</f>
        <v>0</v>
      </c>
      <c r="R421" s="701"/>
      <c r="S421" s="702">
        <f t="shared" si="21"/>
        <v>0</v>
      </c>
      <c r="T421" s="703">
        <f>'Раздел 1'!R452</f>
        <v>0</v>
      </c>
      <c r="U421" s="704"/>
      <c r="V421" s="705">
        <f t="shared" si="22"/>
        <v>0</v>
      </c>
      <c r="W421" s="154"/>
      <c r="X421" s="706"/>
      <c r="Y421" s="707"/>
    </row>
    <row r="422" spans="1:25" s="708" customFormat="1" ht="24.75" customHeight="1" x14ac:dyDescent="0.3">
      <c r="A422" s="693" t="str">
        <f>'Раздел 1'!C453</f>
        <v>925</v>
      </c>
      <c r="B422" s="694" t="str">
        <f>'Раздел 1'!D453</f>
        <v>07</v>
      </c>
      <c r="C422" s="694" t="str">
        <f>'Раздел 1'!E453</f>
        <v>02</v>
      </c>
      <c r="D422" s="694" t="str">
        <f>'Раздел 1'!F453</f>
        <v>02</v>
      </c>
      <c r="E422" s="694" t="str">
        <f>'Раздел 1'!G453</f>
        <v>1</v>
      </c>
      <c r="F422" s="694" t="str">
        <f>'Раздел 1'!H453</f>
        <v>02</v>
      </c>
      <c r="G422" s="694" t="str">
        <f>'Раздел 1'!I453</f>
        <v>00590</v>
      </c>
      <c r="H422" s="695" t="str">
        <f>'Раздел 1'!J453</f>
        <v>244</v>
      </c>
      <c r="I422" s="696" t="str">
        <f>'Раздел 1'!K453</f>
        <v>226.00.00</v>
      </c>
      <c r="J422" s="696" t="str">
        <f>'Раздел 1'!L453</f>
        <v>001</v>
      </c>
      <c r="K422" s="696" t="str">
        <f>'Раздел 1'!M453</f>
        <v>00.00.00</v>
      </c>
      <c r="L422" s="696" t="str">
        <f>'Раздел 1'!N453</f>
        <v>х</v>
      </c>
      <c r="M422" s="696" t="str">
        <f>'Раздел 1'!O453</f>
        <v>20.00.03</v>
      </c>
      <c r="N422" s="697">
        <f>'Раздел 1'!P453</f>
        <v>0</v>
      </c>
      <c r="O422" s="698"/>
      <c r="P422" s="699">
        <f t="shared" si="20"/>
        <v>0</v>
      </c>
      <c r="Q422" s="700">
        <f>'Раздел 1'!Q453</f>
        <v>0</v>
      </c>
      <c r="R422" s="701"/>
      <c r="S422" s="702">
        <f t="shared" si="21"/>
        <v>0</v>
      </c>
      <c r="T422" s="703">
        <f>'Раздел 1'!R453</f>
        <v>0</v>
      </c>
      <c r="U422" s="704"/>
      <c r="V422" s="705">
        <f t="shared" si="22"/>
        <v>0</v>
      </c>
      <c r="W422" s="154"/>
      <c r="X422" s="706"/>
      <c r="Y422" s="707"/>
    </row>
    <row r="423" spans="1:25" s="708" customFormat="1" ht="24.75" customHeight="1" x14ac:dyDescent="0.3">
      <c r="A423" s="693" t="str">
        <f>'Раздел 1'!C454</f>
        <v>925</v>
      </c>
      <c r="B423" s="694" t="str">
        <f>'Раздел 1'!D454</f>
        <v>07</v>
      </c>
      <c r="C423" s="694" t="str">
        <f>'Раздел 1'!E454</f>
        <v>02</v>
      </c>
      <c r="D423" s="694" t="str">
        <f>'Раздел 1'!F454</f>
        <v>02</v>
      </c>
      <c r="E423" s="694" t="str">
        <f>'Раздел 1'!G454</f>
        <v>1</v>
      </c>
      <c r="F423" s="694" t="str">
        <f>'Раздел 1'!H454</f>
        <v>02</v>
      </c>
      <c r="G423" s="694" t="str">
        <f>'Раздел 1'!I454</f>
        <v>00590</v>
      </c>
      <c r="H423" s="695" t="str">
        <f>'Раздел 1'!J454</f>
        <v>244</v>
      </c>
      <c r="I423" s="696" t="str">
        <f>'Раздел 1'!K454</f>
        <v>226.00.00</v>
      </c>
      <c r="J423" s="696" t="str">
        <f>'Раздел 1'!L454</f>
        <v>000</v>
      </c>
      <c r="K423" s="696" t="str">
        <f>'Раздел 1'!M454</f>
        <v>00.00.00</v>
      </c>
      <c r="L423" s="696" t="str">
        <f>'Раздел 1'!N454</f>
        <v>х</v>
      </c>
      <c r="M423" s="696" t="str">
        <f>'Раздел 1'!O454</f>
        <v>20.00.04</v>
      </c>
      <c r="N423" s="697">
        <f>'Раздел 1'!P454</f>
        <v>0</v>
      </c>
      <c r="O423" s="698"/>
      <c r="P423" s="699">
        <f t="shared" si="20"/>
        <v>0</v>
      </c>
      <c r="Q423" s="700">
        <f>'Раздел 1'!Q454</f>
        <v>0</v>
      </c>
      <c r="R423" s="701"/>
      <c r="S423" s="702">
        <f t="shared" si="21"/>
        <v>0</v>
      </c>
      <c r="T423" s="703">
        <f>'Раздел 1'!R454</f>
        <v>0</v>
      </c>
      <c r="U423" s="704"/>
      <c r="V423" s="705">
        <f t="shared" si="22"/>
        <v>0</v>
      </c>
      <c r="W423" s="154"/>
      <c r="X423" s="706"/>
      <c r="Y423" s="707"/>
    </row>
    <row r="424" spans="1:25" s="708" customFormat="1" ht="24.75" customHeight="1" x14ac:dyDescent="0.3">
      <c r="A424" s="693" t="str">
        <f>'Раздел 1'!C455</f>
        <v>925</v>
      </c>
      <c r="B424" s="694" t="str">
        <f>'Раздел 1'!D455</f>
        <v>07</v>
      </c>
      <c r="C424" s="694" t="str">
        <f>'Раздел 1'!E455</f>
        <v>02</v>
      </c>
      <c r="D424" s="694" t="str">
        <f>'Раздел 1'!F455</f>
        <v>02</v>
      </c>
      <c r="E424" s="694" t="str">
        <f>'Раздел 1'!G455</f>
        <v>1</v>
      </c>
      <c r="F424" s="694" t="str">
        <f>'Раздел 1'!H455</f>
        <v>02</v>
      </c>
      <c r="G424" s="694" t="str">
        <f>'Раздел 1'!I455</f>
        <v>00590</v>
      </c>
      <c r="H424" s="695" t="str">
        <f>'Раздел 1'!J455</f>
        <v>244</v>
      </c>
      <c r="I424" s="696" t="str">
        <f>'Раздел 1'!K455</f>
        <v>226.00.00</v>
      </c>
      <c r="J424" s="696" t="str">
        <f>'Раздел 1'!L455</f>
        <v>001</v>
      </c>
      <c r="K424" s="696" t="str">
        <f>'Раздел 1'!M455</f>
        <v>00.00.00</v>
      </c>
      <c r="L424" s="696" t="str">
        <f>'Раздел 1'!N455</f>
        <v>х</v>
      </c>
      <c r="M424" s="696" t="str">
        <f>'Раздел 1'!O455</f>
        <v>20.00.04</v>
      </c>
      <c r="N424" s="697">
        <f>'Раздел 1'!P455</f>
        <v>0</v>
      </c>
      <c r="O424" s="698"/>
      <c r="P424" s="699">
        <f t="shared" si="20"/>
        <v>0</v>
      </c>
      <c r="Q424" s="700">
        <f>'Раздел 1'!Q455</f>
        <v>0</v>
      </c>
      <c r="R424" s="701"/>
      <c r="S424" s="702">
        <f t="shared" si="21"/>
        <v>0</v>
      </c>
      <c r="T424" s="703">
        <f>'Раздел 1'!R455</f>
        <v>0</v>
      </c>
      <c r="U424" s="704"/>
      <c r="V424" s="705">
        <f t="shared" si="22"/>
        <v>0</v>
      </c>
      <c r="W424" s="154"/>
      <c r="X424" s="706"/>
      <c r="Y424" s="707"/>
    </row>
    <row r="425" spans="1:25" s="708" customFormat="1" ht="24.75" customHeight="1" x14ac:dyDescent="0.3">
      <c r="A425" s="693" t="str">
        <f>'Раздел 1'!C456</f>
        <v>925</v>
      </c>
      <c r="B425" s="694" t="str">
        <f>'Раздел 1'!D456</f>
        <v>07</v>
      </c>
      <c r="C425" s="694" t="str">
        <f>'Раздел 1'!E456</f>
        <v>02</v>
      </c>
      <c r="D425" s="694" t="str">
        <f>'Раздел 1'!F456</f>
        <v>02</v>
      </c>
      <c r="E425" s="694" t="str">
        <f>'Раздел 1'!G456</f>
        <v>1</v>
      </c>
      <c r="F425" s="694" t="str">
        <f>'Раздел 1'!H456</f>
        <v>02</v>
      </c>
      <c r="G425" s="694" t="str">
        <f>'Раздел 1'!I456</f>
        <v>00590</v>
      </c>
      <c r="H425" s="695" t="str">
        <f>'Раздел 1'!J456</f>
        <v>244</v>
      </c>
      <c r="I425" s="696" t="str">
        <f>'Раздел 1'!K456</f>
        <v>226.00.00</v>
      </c>
      <c r="J425" s="696" t="str">
        <f>'Раздел 1'!L456</f>
        <v>000</v>
      </c>
      <c r="K425" s="696" t="str">
        <f>'Раздел 1'!M456</f>
        <v>00.00.00</v>
      </c>
      <c r="L425" s="696" t="str">
        <f>'Раздел 1'!N456</f>
        <v>001.99.0001</v>
      </c>
      <c r="M425" s="696" t="str">
        <f>'Раздел 1'!O456</f>
        <v>50.01.00</v>
      </c>
      <c r="N425" s="697">
        <f>'Раздел 1'!P456</f>
        <v>116031.3</v>
      </c>
      <c r="O425" s="698"/>
      <c r="P425" s="699">
        <f t="shared" si="20"/>
        <v>116031.3</v>
      </c>
      <c r="Q425" s="700">
        <f>'Раздел 1'!Q456</f>
        <v>116398.3</v>
      </c>
      <c r="R425" s="701"/>
      <c r="S425" s="702">
        <f t="shared" si="21"/>
        <v>116398.3</v>
      </c>
      <c r="T425" s="703">
        <f>'Раздел 1'!R456</f>
        <v>156500</v>
      </c>
      <c r="U425" s="704"/>
      <c r="V425" s="705">
        <f t="shared" si="22"/>
        <v>156500</v>
      </c>
      <c r="W425" s="154"/>
      <c r="X425" s="706"/>
      <c r="Y425" s="707"/>
    </row>
    <row r="426" spans="1:25" s="708" customFormat="1" ht="24.75" customHeight="1" x14ac:dyDescent="0.3">
      <c r="A426" s="693" t="str">
        <f>'Раздел 1'!C457</f>
        <v>925</v>
      </c>
      <c r="B426" s="694" t="str">
        <f>'Раздел 1'!D457</f>
        <v>07</v>
      </c>
      <c r="C426" s="694" t="str">
        <f>'Раздел 1'!E457</f>
        <v>02</v>
      </c>
      <c r="D426" s="694" t="str">
        <f>'Раздел 1'!F457</f>
        <v>02</v>
      </c>
      <c r="E426" s="694" t="str">
        <f>'Раздел 1'!G457</f>
        <v>1</v>
      </c>
      <c r="F426" s="694" t="str">
        <f>'Раздел 1'!H457</f>
        <v>02</v>
      </c>
      <c r="G426" s="694" t="str">
        <f>'Раздел 1'!I457</f>
        <v>00590</v>
      </c>
      <c r="H426" s="695" t="str">
        <f>'Раздел 1'!J457</f>
        <v>244</v>
      </c>
      <c r="I426" s="696" t="str">
        <f>'Раздел 1'!K457</f>
        <v>226.00.00</v>
      </c>
      <c r="J426" s="696" t="str">
        <f>'Раздел 1'!L457</f>
        <v>001</v>
      </c>
      <c r="K426" s="696" t="str">
        <f>'Раздел 1'!M457</f>
        <v>00.00.00</v>
      </c>
      <c r="L426" s="696" t="str">
        <f>'Раздел 1'!N457</f>
        <v>х</v>
      </c>
      <c r="M426" s="696" t="str">
        <f>'Раздел 1'!O457</f>
        <v>50.01.00</v>
      </c>
      <c r="N426" s="697">
        <f>'Раздел 1'!P457</f>
        <v>367</v>
      </c>
      <c r="O426" s="698"/>
      <c r="P426" s="699">
        <f t="shared" si="20"/>
        <v>367</v>
      </c>
      <c r="Q426" s="700">
        <f>'Раздел 1'!Q457</f>
        <v>0</v>
      </c>
      <c r="R426" s="701"/>
      <c r="S426" s="702">
        <f t="shared" si="21"/>
        <v>0</v>
      </c>
      <c r="T426" s="703">
        <f>'Раздел 1'!R457</f>
        <v>0</v>
      </c>
      <c r="U426" s="704"/>
      <c r="V426" s="705">
        <f t="shared" si="22"/>
        <v>0</v>
      </c>
      <c r="W426" s="154"/>
      <c r="X426" s="706"/>
      <c r="Y426" s="707"/>
    </row>
    <row r="427" spans="1:25" s="708" customFormat="1" ht="24.75" customHeight="1" x14ac:dyDescent="0.3">
      <c r="A427" s="693" t="str">
        <f>'Раздел 1'!C458</f>
        <v>925</v>
      </c>
      <c r="B427" s="694" t="str">
        <f>'Раздел 1'!D458</f>
        <v>07</v>
      </c>
      <c r="C427" s="694" t="str">
        <f>'Раздел 1'!E458</f>
        <v>02</v>
      </c>
      <c r="D427" s="694" t="str">
        <f>'Раздел 1'!F458</f>
        <v>02</v>
      </c>
      <c r="E427" s="694" t="str">
        <f>'Раздел 1'!G458</f>
        <v>1</v>
      </c>
      <c r="F427" s="694" t="str">
        <f>'Раздел 1'!H458</f>
        <v>02</v>
      </c>
      <c r="G427" s="694" t="str">
        <f>'Раздел 1'!I458</f>
        <v>60860</v>
      </c>
      <c r="H427" s="695" t="str">
        <f>'Раздел 1'!J458</f>
        <v>244</v>
      </c>
      <c r="I427" s="696" t="str">
        <f>'Раздел 1'!K458</f>
        <v>226.00.00</v>
      </c>
      <c r="J427" s="696" t="str">
        <f>'Раздел 1'!L458</f>
        <v>000</v>
      </c>
      <c r="K427" s="696" t="str">
        <f>'Раздел 1'!M458</f>
        <v>00.00.00</v>
      </c>
      <c r="L427" s="696" t="str">
        <f>'Раздел 1'!N458</f>
        <v>001.07.0002</v>
      </c>
      <c r="M427" s="696" t="str">
        <f>'Раздел 1'!O458</f>
        <v>50.03.00</v>
      </c>
      <c r="N427" s="697">
        <f>'Раздел 1'!P458</f>
        <v>215000</v>
      </c>
      <c r="O427" s="698"/>
      <c r="P427" s="699">
        <f t="shared" si="20"/>
        <v>215000</v>
      </c>
      <c r="Q427" s="700">
        <f>'Раздел 1'!Q458</f>
        <v>215000</v>
      </c>
      <c r="R427" s="701"/>
      <c r="S427" s="702">
        <f t="shared" si="21"/>
        <v>215000</v>
      </c>
      <c r="T427" s="703">
        <f>'Раздел 1'!R458</f>
        <v>215000</v>
      </c>
      <c r="U427" s="704"/>
      <c r="V427" s="705">
        <f t="shared" si="22"/>
        <v>215000</v>
      </c>
      <c r="W427" s="154"/>
      <c r="X427" s="706"/>
      <c r="Y427" s="707"/>
    </row>
    <row r="428" spans="1:25" s="708" customFormat="1" ht="24.75" customHeight="1" x14ac:dyDescent="0.3">
      <c r="A428" s="693" t="str">
        <f>'Раздел 1'!C459</f>
        <v>925</v>
      </c>
      <c r="B428" s="694" t="str">
        <f>'Раздел 1'!D459</f>
        <v>07</v>
      </c>
      <c r="C428" s="694" t="str">
        <f>'Раздел 1'!E459</f>
        <v>02</v>
      </c>
      <c r="D428" s="694" t="str">
        <f>'Раздел 1'!F459</f>
        <v>02</v>
      </c>
      <c r="E428" s="694" t="str">
        <f>'Раздел 1'!G459</f>
        <v>1</v>
      </c>
      <c r="F428" s="694" t="str">
        <f>'Раздел 1'!H459</f>
        <v>02</v>
      </c>
      <c r="G428" s="694" t="str">
        <f>'Раздел 1'!I459</f>
        <v>60860</v>
      </c>
      <c r="H428" s="695" t="str">
        <f>'Раздел 1'!J459</f>
        <v>244</v>
      </c>
      <c r="I428" s="696" t="str">
        <f>'Раздел 1'!K459</f>
        <v>226.00.00</v>
      </c>
      <c r="J428" s="696" t="str">
        <f>'Раздел 1'!L459</f>
        <v>001</v>
      </c>
      <c r="K428" s="696" t="str">
        <f>'Раздел 1'!M459</f>
        <v>00.00.00</v>
      </c>
      <c r="L428" s="696" t="str">
        <f>'Раздел 1'!N459</f>
        <v>х</v>
      </c>
      <c r="M428" s="696" t="str">
        <f>'Раздел 1'!O459</f>
        <v>50.03.00</v>
      </c>
      <c r="N428" s="697">
        <f>'Раздел 1'!P459</f>
        <v>0</v>
      </c>
      <c r="O428" s="698"/>
      <c r="P428" s="699">
        <f t="shared" si="20"/>
        <v>0</v>
      </c>
      <c r="Q428" s="700">
        <f>'Раздел 1'!Q459</f>
        <v>0</v>
      </c>
      <c r="R428" s="701"/>
      <c r="S428" s="702">
        <f t="shared" si="21"/>
        <v>0</v>
      </c>
      <c r="T428" s="703">
        <f>'Раздел 1'!R459</f>
        <v>0</v>
      </c>
      <c r="U428" s="704"/>
      <c r="V428" s="705">
        <f t="shared" si="22"/>
        <v>0</v>
      </c>
      <c r="W428" s="154"/>
      <c r="X428" s="706"/>
      <c r="Y428" s="707"/>
    </row>
    <row r="429" spans="1:25" s="708" customFormat="1" ht="24.75" customHeight="1" x14ac:dyDescent="0.3">
      <c r="A429" s="693" t="str">
        <f>'Раздел 1'!C460</f>
        <v>925</v>
      </c>
      <c r="B429" s="694" t="str">
        <f>'Раздел 1'!D460</f>
        <v>07</v>
      </c>
      <c r="C429" s="694" t="str">
        <f>'Раздел 1'!E460</f>
        <v>02</v>
      </c>
      <c r="D429" s="694" t="str">
        <f>'Раздел 1'!F460</f>
        <v>02</v>
      </c>
      <c r="E429" s="694" t="str">
        <f>'Раздел 1'!G460</f>
        <v>1</v>
      </c>
      <c r="F429" s="694" t="str">
        <f>'Раздел 1'!H460</f>
        <v>02</v>
      </c>
      <c r="G429" s="694" t="str">
        <f>'Раздел 1'!I460</f>
        <v>62980</v>
      </c>
      <c r="H429" s="695" t="str">
        <f>'Раздел 1'!J460</f>
        <v>244</v>
      </c>
      <c r="I429" s="696" t="str">
        <f>'Раздел 1'!K460</f>
        <v>226.00.00</v>
      </c>
      <c r="J429" s="696" t="str">
        <f>'Раздел 1'!L460</f>
        <v>000</v>
      </c>
      <c r="K429" s="696" t="str">
        <f>'Раздел 1'!M460</f>
        <v>00.00.00</v>
      </c>
      <c r="L429" s="696" t="str">
        <f>'Раздел 1'!N460</f>
        <v>005.00.0000</v>
      </c>
      <c r="M429" s="696" t="str">
        <f>'Раздел 1'!O460</f>
        <v>60.03.00</v>
      </c>
      <c r="N429" s="697">
        <f>'Раздел 1'!P460</f>
        <v>0</v>
      </c>
      <c r="O429" s="698"/>
      <c r="P429" s="699">
        <f t="shared" si="20"/>
        <v>0</v>
      </c>
      <c r="Q429" s="700">
        <f>'Раздел 1'!Q460</f>
        <v>0</v>
      </c>
      <c r="R429" s="701"/>
      <c r="S429" s="702">
        <f t="shared" si="21"/>
        <v>0</v>
      </c>
      <c r="T429" s="703">
        <f>'Раздел 1'!R460</f>
        <v>0</v>
      </c>
      <c r="U429" s="704"/>
      <c r="V429" s="705">
        <f t="shared" si="22"/>
        <v>0</v>
      </c>
      <c r="W429" s="154"/>
      <c r="X429" s="706"/>
      <c r="Y429" s="707"/>
    </row>
    <row r="430" spans="1:25" s="708" customFormat="1" ht="24.75" customHeight="1" x14ac:dyDescent="0.3">
      <c r="A430" s="693" t="e">
        <f>'Раздел 1'!#REF!</f>
        <v>#REF!</v>
      </c>
      <c r="B430" s="694" t="e">
        <f>'Раздел 1'!#REF!</f>
        <v>#REF!</v>
      </c>
      <c r="C430" s="694" t="e">
        <f>'Раздел 1'!#REF!</f>
        <v>#REF!</v>
      </c>
      <c r="D430" s="694" t="e">
        <f>'Раздел 1'!#REF!</f>
        <v>#REF!</v>
      </c>
      <c r="E430" s="694" t="e">
        <f>'Раздел 1'!#REF!</f>
        <v>#REF!</v>
      </c>
      <c r="F430" s="694" t="e">
        <f>'Раздел 1'!#REF!</f>
        <v>#REF!</v>
      </c>
      <c r="G430" s="694" t="e">
        <f>'Раздел 1'!#REF!</f>
        <v>#REF!</v>
      </c>
      <c r="H430" s="695" t="e">
        <f>'Раздел 1'!#REF!</f>
        <v>#REF!</v>
      </c>
      <c r="I430" s="696" t="e">
        <f>'Раздел 1'!#REF!</f>
        <v>#REF!</v>
      </c>
      <c r="J430" s="696" t="e">
        <f>'Раздел 1'!#REF!</f>
        <v>#REF!</v>
      </c>
      <c r="K430" s="696" t="e">
        <f>'Раздел 1'!#REF!</f>
        <v>#REF!</v>
      </c>
      <c r="L430" s="696" t="e">
        <f>'Раздел 1'!#REF!</f>
        <v>#REF!</v>
      </c>
      <c r="M430" s="696" t="e">
        <f>'Раздел 1'!#REF!</f>
        <v>#REF!</v>
      </c>
      <c r="N430" s="697" t="e">
        <f>'Раздел 1'!#REF!</f>
        <v>#REF!</v>
      </c>
      <c r="O430" s="698"/>
      <c r="P430" s="699" t="e">
        <f t="shared" si="20"/>
        <v>#REF!</v>
      </c>
      <c r="Q430" s="700" t="e">
        <f>'Раздел 1'!#REF!</f>
        <v>#REF!</v>
      </c>
      <c r="R430" s="701"/>
      <c r="S430" s="702" t="e">
        <f t="shared" si="21"/>
        <v>#REF!</v>
      </c>
      <c r="T430" s="703" t="e">
        <f>'Раздел 1'!#REF!</f>
        <v>#REF!</v>
      </c>
      <c r="U430" s="704"/>
      <c r="V430" s="705" t="e">
        <f t="shared" si="22"/>
        <v>#REF!</v>
      </c>
      <c r="W430" s="154"/>
      <c r="X430" s="706"/>
      <c r="Y430" s="707"/>
    </row>
    <row r="431" spans="1:25" s="708" customFormat="1" ht="24.75" customHeight="1" x14ac:dyDescent="0.3">
      <c r="A431" s="693" t="str">
        <f>'Раздел 1'!C461</f>
        <v>925</v>
      </c>
      <c r="B431" s="694" t="str">
        <f>'Раздел 1'!D461</f>
        <v>07</v>
      </c>
      <c r="C431" s="694" t="str">
        <f>'Раздел 1'!E461</f>
        <v>02</v>
      </c>
      <c r="D431" s="694" t="str">
        <f>'Раздел 1'!F461</f>
        <v>02</v>
      </c>
      <c r="E431" s="694" t="str">
        <f>'Раздел 1'!G461</f>
        <v>1</v>
      </c>
      <c r="F431" s="694" t="str">
        <f>'Раздел 1'!H461</f>
        <v>02</v>
      </c>
      <c r="G431" s="694" t="str">
        <f>'Раздел 1'!I461</f>
        <v>10210</v>
      </c>
      <c r="H431" s="695" t="str">
        <f>'Раздел 1'!J461</f>
        <v>244</v>
      </c>
      <c r="I431" s="696" t="str">
        <f>'Раздел 1'!K461</f>
        <v>226.00.00</v>
      </c>
      <c r="J431" s="696" t="str">
        <f>'Раздел 1'!L461</f>
        <v>000</v>
      </c>
      <c r="K431" s="696" t="str">
        <f>'Раздел 1'!M461</f>
        <v>00.00.00</v>
      </c>
      <c r="L431" s="696" t="str">
        <f>'Раздел 1'!N461</f>
        <v>020.00.0001</v>
      </c>
      <c r="M431" s="696" t="str">
        <f>'Раздел 1'!O461</f>
        <v>60.01.00</v>
      </c>
      <c r="N431" s="697">
        <f>'Раздел 1'!P461</f>
        <v>166600</v>
      </c>
      <c r="O431" s="698"/>
      <c r="P431" s="699">
        <f t="shared" si="20"/>
        <v>166600</v>
      </c>
      <c r="Q431" s="700">
        <f>'Раздел 1'!Q461</f>
        <v>166600</v>
      </c>
      <c r="R431" s="701"/>
      <c r="S431" s="702">
        <f t="shared" si="21"/>
        <v>166600</v>
      </c>
      <c r="T431" s="703">
        <f>'Раздел 1'!R461</f>
        <v>166600</v>
      </c>
      <c r="U431" s="704"/>
      <c r="V431" s="705">
        <f t="shared" si="22"/>
        <v>166600</v>
      </c>
      <c r="W431" s="154"/>
      <c r="X431" s="706"/>
      <c r="Y431" s="707"/>
    </row>
    <row r="432" spans="1:25" s="708" customFormat="1" ht="24.75" customHeight="1" x14ac:dyDescent="0.3">
      <c r="A432" s="693" t="str">
        <f>'Раздел 1'!C462</f>
        <v>925</v>
      </c>
      <c r="B432" s="694" t="str">
        <f>'Раздел 1'!D462</f>
        <v>07</v>
      </c>
      <c r="C432" s="694" t="str">
        <f>'Раздел 1'!E462</f>
        <v>07</v>
      </c>
      <c r="D432" s="694" t="str">
        <f>'Раздел 1'!F462</f>
        <v>02</v>
      </c>
      <c r="E432" s="694" t="str">
        <f>'Раздел 1'!G462</f>
        <v>3</v>
      </c>
      <c r="F432" s="694" t="str">
        <f>'Раздел 1'!H462</f>
        <v>02</v>
      </c>
      <c r="G432" s="694" t="str">
        <f>'Раздел 1'!I462</f>
        <v>00400</v>
      </c>
      <c r="H432" s="695" t="str">
        <f>'Раздел 1'!J462</f>
        <v>244</v>
      </c>
      <c r="I432" s="696" t="str">
        <f>'Раздел 1'!K462</f>
        <v>226.00.00</v>
      </c>
      <c r="J432" s="696" t="str">
        <f>'Раздел 1'!L462</f>
        <v>000</v>
      </c>
      <c r="K432" s="696" t="str">
        <f>'Раздел 1'!M462</f>
        <v>00.00.00</v>
      </c>
      <c r="L432" s="696" t="str">
        <f>'Раздел 1'!N462</f>
        <v>020.00.0003</v>
      </c>
      <c r="M432" s="696" t="str">
        <f>'Раздел 1'!O462</f>
        <v>60.01.00</v>
      </c>
      <c r="N432" s="697">
        <f>'Раздел 1'!P462</f>
        <v>27286.880000000001</v>
      </c>
      <c r="O432" s="698"/>
      <c r="P432" s="699">
        <f t="shared" si="20"/>
        <v>27286.880000000001</v>
      </c>
      <c r="Q432" s="700">
        <f>'Раздел 1'!Q462</f>
        <v>27286.880000000001</v>
      </c>
      <c r="R432" s="701"/>
      <c r="S432" s="702">
        <f t="shared" si="21"/>
        <v>27286.880000000001</v>
      </c>
      <c r="T432" s="703">
        <f>'Раздел 1'!R462</f>
        <v>27286.880000000001</v>
      </c>
      <c r="U432" s="704"/>
      <c r="V432" s="705">
        <f t="shared" si="22"/>
        <v>27286.880000000001</v>
      </c>
      <c r="W432" s="154"/>
      <c r="X432" s="706"/>
      <c r="Y432" s="707"/>
    </row>
    <row r="433" spans="1:25" s="708" customFormat="1" ht="24.75" customHeight="1" x14ac:dyDescent="0.3">
      <c r="A433" s="693" t="str">
        <f>'Раздел 1'!C463</f>
        <v>925</v>
      </c>
      <c r="B433" s="694" t="str">
        <f>'Раздел 1'!D463</f>
        <v>07</v>
      </c>
      <c r="C433" s="694" t="str">
        <f>'Раздел 1'!E463</f>
        <v>02</v>
      </c>
      <c r="D433" s="694" t="str">
        <f>'Раздел 1'!F463</f>
        <v>02</v>
      </c>
      <c r="E433" s="694" t="str">
        <f>'Раздел 1'!G463</f>
        <v>1</v>
      </c>
      <c r="F433" s="694" t="str">
        <f>'Раздел 1'!H463</f>
        <v>02</v>
      </c>
      <c r="G433" s="694" t="str">
        <f>'Раздел 1'!I463</f>
        <v>10200</v>
      </c>
      <c r="H433" s="695" t="str">
        <f>'Раздел 1'!J463</f>
        <v>244</v>
      </c>
      <c r="I433" s="696" t="str">
        <f>'Раздел 1'!K463</f>
        <v>226.00.00</v>
      </c>
      <c r="J433" s="696" t="str">
        <f>'Раздел 1'!L463</f>
        <v>000</v>
      </c>
      <c r="K433" s="696" t="str">
        <f>'Раздел 1'!M463</f>
        <v>00.00.00</v>
      </c>
      <c r="L433" s="696" t="str">
        <f>'Раздел 1'!N463</f>
        <v>020.00.0005</v>
      </c>
      <c r="M433" s="696" t="str">
        <f>'Раздел 1'!O463</f>
        <v>60.01.00</v>
      </c>
      <c r="N433" s="697">
        <f>'Раздел 1'!P463</f>
        <v>0</v>
      </c>
      <c r="O433" s="698"/>
      <c r="P433" s="699">
        <f t="shared" si="20"/>
        <v>0</v>
      </c>
      <c r="Q433" s="700">
        <f>'Раздел 1'!Q463</f>
        <v>0</v>
      </c>
      <c r="R433" s="701"/>
      <c r="S433" s="702">
        <f t="shared" si="21"/>
        <v>0</v>
      </c>
      <c r="T433" s="703">
        <f>'Раздел 1'!R463</f>
        <v>0</v>
      </c>
      <c r="U433" s="704"/>
      <c r="V433" s="705">
        <f t="shared" si="22"/>
        <v>0</v>
      </c>
      <c r="W433" s="154"/>
      <c r="X433" s="706"/>
      <c r="Y433" s="707"/>
    </row>
    <row r="434" spans="1:25" s="708" customFormat="1" ht="24.75" customHeight="1" x14ac:dyDescent="0.3">
      <c r="A434" s="693" t="str">
        <f>'Раздел 1'!C464</f>
        <v>925</v>
      </c>
      <c r="B434" s="694" t="str">
        <f>'Раздел 1'!D464</f>
        <v>07</v>
      </c>
      <c r="C434" s="694" t="str">
        <f>'Раздел 1'!E464</f>
        <v>02</v>
      </c>
      <c r="D434" s="694" t="str">
        <f>'Раздел 1'!F464</f>
        <v>02</v>
      </c>
      <c r="E434" s="694" t="str">
        <f>'Раздел 1'!G464</f>
        <v>1</v>
      </c>
      <c r="F434" s="694" t="str">
        <f>'Раздел 1'!H464</f>
        <v>E1</v>
      </c>
      <c r="G434" s="694" t="str">
        <f>'Раздел 1'!I464</f>
        <v>51690</v>
      </c>
      <c r="H434" s="695" t="str">
        <f>'Раздел 1'!J464</f>
        <v>244</v>
      </c>
      <c r="I434" s="696" t="str">
        <f>'Раздел 1'!K464</f>
        <v>226.00.00</v>
      </c>
      <c r="J434" s="696" t="str">
        <f>'Раздел 1'!L464</f>
        <v>000</v>
      </c>
      <c r="K434" s="696" t="str">
        <f>'Раздел 1'!M464</f>
        <v>00.00.00</v>
      </c>
      <c r="L434" s="696" t="str">
        <f>'Раздел 1'!N464</f>
        <v>020.00.0006</v>
      </c>
      <c r="M434" s="696" t="str">
        <f>'Раздел 1'!O464</f>
        <v>60.01.00</v>
      </c>
      <c r="N434" s="697">
        <f>'Раздел 1'!P464</f>
        <v>0</v>
      </c>
      <c r="O434" s="698"/>
      <c r="P434" s="699">
        <f t="shared" si="20"/>
        <v>0</v>
      </c>
      <c r="Q434" s="700">
        <f>'Раздел 1'!Q464</f>
        <v>0</v>
      </c>
      <c r="R434" s="701"/>
      <c r="S434" s="702">
        <f t="shared" si="21"/>
        <v>0</v>
      </c>
      <c r="T434" s="703">
        <f>'Раздел 1'!R464</f>
        <v>0</v>
      </c>
      <c r="U434" s="704"/>
      <c r="V434" s="705">
        <f t="shared" si="22"/>
        <v>0</v>
      </c>
      <c r="W434" s="154"/>
      <c r="X434" s="706"/>
      <c r="Y434" s="707"/>
    </row>
    <row r="435" spans="1:25" s="708" customFormat="1" ht="24.75" customHeight="1" x14ac:dyDescent="0.3">
      <c r="A435" s="693" t="str">
        <f>'Раздел 1'!C465</f>
        <v>925</v>
      </c>
      <c r="B435" s="694" t="str">
        <f>'Раздел 1'!D465</f>
        <v>07</v>
      </c>
      <c r="C435" s="694" t="str">
        <f>'Раздел 1'!E465</f>
        <v>02</v>
      </c>
      <c r="D435" s="694" t="str">
        <f>'Раздел 1'!F465</f>
        <v>02</v>
      </c>
      <c r="E435" s="694" t="str">
        <f>'Раздел 1'!G465</f>
        <v>1</v>
      </c>
      <c r="F435" s="694" t="str">
        <f>'Раздел 1'!H465</f>
        <v>02</v>
      </c>
      <c r="G435" s="694" t="str">
        <f>'Раздел 1'!I465</f>
        <v>10200</v>
      </c>
      <c r="H435" s="695" t="str">
        <f>'Раздел 1'!J465</f>
        <v>244</v>
      </c>
      <c r="I435" s="696" t="str">
        <f>'Раздел 1'!K465</f>
        <v>226.00.00</v>
      </c>
      <c r="J435" s="696" t="str">
        <f>'Раздел 1'!L465</f>
        <v>000</v>
      </c>
      <c r="K435" s="696" t="str">
        <f>'Раздел 1'!M465</f>
        <v>00.00.00</v>
      </c>
      <c r="L435" s="696" t="str">
        <f>'Раздел 1'!N465</f>
        <v>020.00.0007</v>
      </c>
      <c r="M435" s="696" t="str">
        <f>'Раздел 1'!O465</f>
        <v>60.01.00</v>
      </c>
      <c r="N435" s="697">
        <f>'Раздел 1'!P465</f>
        <v>1927200</v>
      </c>
      <c r="O435" s="698"/>
      <c r="P435" s="699">
        <f t="shared" si="20"/>
        <v>1927200</v>
      </c>
      <c r="Q435" s="700">
        <f>'Раздел 1'!Q465</f>
        <v>1599950</v>
      </c>
      <c r="R435" s="701"/>
      <c r="S435" s="702">
        <f t="shared" si="21"/>
        <v>1599950</v>
      </c>
      <c r="T435" s="703">
        <f>'Раздел 1'!R465</f>
        <v>1418000</v>
      </c>
      <c r="U435" s="704"/>
      <c r="V435" s="705">
        <f t="shared" si="22"/>
        <v>1418000</v>
      </c>
      <c r="W435" s="154"/>
      <c r="X435" s="706"/>
      <c r="Y435" s="707"/>
    </row>
    <row r="436" spans="1:25" s="708" customFormat="1" ht="24.75" customHeight="1" x14ac:dyDescent="0.3">
      <c r="A436" s="693" t="str">
        <f>'Раздел 1'!C466</f>
        <v>925</v>
      </c>
      <c r="B436" s="694" t="str">
        <f>'Раздел 1'!D466</f>
        <v>07</v>
      </c>
      <c r="C436" s="694" t="str">
        <f>'Раздел 1'!E466</f>
        <v>02</v>
      </c>
      <c r="D436" s="694" t="str">
        <f>'Раздел 1'!F466</f>
        <v>02</v>
      </c>
      <c r="E436" s="694" t="str">
        <f>'Раздел 1'!G466</f>
        <v>1</v>
      </c>
      <c r="F436" s="694" t="str">
        <f>'Раздел 1'!H466</f>
        <v>02</v>
      </c>
      <c r="G436" s="694" t="str">
        <f>'Раздел 1'!I466</f>
        <v>10210</v>
      </c>
      <c r="H436" s="695" t="str">
        <f>'Раздел 1'!J466</f>
        <v>244</v>
      </c>
      <c r="I436" s="696" t="str">
        <f>'Раздел 1'!K466</f>
        <v>226.00.00</v>
      </c>
      <c r="J436" s="696" t="str">
        <f>'Раздел 1'!L466</f>
        <v>000</v>
      </c>
      <c r="K436" s="696" t="str">
        <f>'Раздел 1'!M466</f>
        <v>00.00.00</v>
      </c>
      <c r="L436" s="696" t="str">
        <f>'Раздел 1'!N466</f>
        <v>020.00.0015</v>
      </c>
      <c r="M436" s="696" t="str">
        <f>'Раздел 1'!O466</f>
        <v>60.01.00</v>
      </c>
      <c r="N436" s="697">
        <f>'Раздел 1'!P466</f>
        <v>184940</v>
      </c>
      <c r="O436" s="698"/>
      <c r="P436" s="699">
        <f t="shared" si="20"/>
        <v>184940</v>
      </c>
      <c r="Q436" s="700">
        <f>'Раздел 1'!Q466</f>
        <v>0</v>
      </c>
      <c r="R436" s="701"/>
      <c r="S436" s="702">
        <f t="shared" si="21"/>
        <v>0</v>
      </c>
      <c r="T436" s="703">
        <f>'Раздел 1'!R466</f>
        <v>0</v>
      </c>
      <c r="U436" s="704"/>
      <c r="V436" s="705">
        <f t="shared" si="22"/>
        <v>0</v>
      </c>
      <c r="W436" s="154"/>
      <c r="X436" s="706"/>
      <c r="Y436" s="707"/>
    </row>
    <row r="437" spans="1:25" s="708" customFormat="1" ht="24.75" customHeight="1" x14ac:dyDescent="0.3">
      <c r="A437" s="693" t="str">
        <f>'Раздел 1'!C467</f>
        <v>925</v>
      </c>
      <c r="B437" s="694" t="str">
        <f>'Раздел 1'!D467</f>
        <v>07</v>
      </c>
      <c r="C437" s="694" t="str">
        <f>'Раздел 1'!E467</f>
        <v>02</v>
      </c>
      <c r="D437" s="694" t="str">
        <f>'Раздел 1'!F467</f>
        <v>02</v>
      </c>
      <c r="E437" s="694" t="str">
        <f>'Раздел 1'!G467</f>
        <v>1</v>
      </c>
      <c r="F437" s="694" t="str">
        <f>'Раздел 1'!H467</f>
        <v>02</v>
      </c>
      <c r="G437" s="694" t="str">
        <f>'Раздел 1'!I467</f>
        <v>L3040</v>
      </c>
      <c r="H437" s="695" t="str">
        <f>'Раздел 1'!J467</f>
        <v>244</v>
      </c>
      <c r="I437" s="696" t="str">
        <f>'Раздел 1'!K467</f>
        <v>226.00.00</v>
      </c>
      <c r="J437" s="696" t="str">
        <f>'Раздел 1'!L467</f>
        <v>000</v>
      </c>
      <c r="K437" s="696" t="str">
        <f>'Раздел 1'!M467</f>
        <v>00.00.00</v>
      </c>
      <c r="L437" s="696" t="str">
        <f>'Раздел 1'!N467</f>
        <v>020.00.0028</v>
      </c>
      <c r="M437" s="696" t="str">
        <f>'Раздел 1'!O467</f>
        <v>60.01.00</v>
      </c>
      <c r="N437" s="697">
        <f>'Раздел 1'!P467</f>
        <v>55938.19</v>
      </c>
      <c r="O437" s="698"/>
      <c r="P437" s="699">
        <f t="shared" si="20"/>
        <v>55938.19</v>
      </c>
      <c r="Q437" s="700">
        <f>'Раздел 1'!Q467</f>
        <v>53250.02</v>
      </c>
      <c r="R437" s="701"/>
      <c r="S437" s="702">
        <f t="shared" si="21"/>
        <v>53250.02</v>
      </c>
      <c r="T437" s="703">
        <f>'Раздел 1'!R467</f>
        <v>54662.64</v>
      </c>
      <c r="U437" s="704"/>
      <c r="V437" s="705">
        <f t="shared" si="22"/>
        <v>54662.64</v>
      </c>
      <c r="W437" s="154"/>
      <c r="X437" s="706"/>
      <c r="Y437" s="707"/>
    </row>
    <row r="438" spans="1:25" s="708" customFormat="1" ht="24.75" customHeight="1" x14ac:dyDescent="0.3">
      <c r="A438" s="693" t="str">
        <f>'Раздел 1'!C468</f>
        <v>925</v>
      </c>
      <c r="B438" s="694" t="str">
        <f>'Раздел 1'!D468</f>
        <v>07</v>
      </c>
      <c r="C438" s="694" t="str">
        <f>'Раздел 1'!E468</f>
        <v>02</v>
      </c>
      <c r="D438" s="694" t="str">
        <f>'Раздел 1'!F468</f>
        <v>02</v>
      </c>
      <c r="E438" s="694" t="str">
        <f>'Раздел 1'!G468</f>
        <v>1</v>
      </c>
      <c r="F438" s="694" t="str">
        <f>'Раздел 1'!H468</f>
        <v>02</v>
      </c>
      <c r="G438" s="694" t="str">
        <f>'Раздел 1'!I468</f>
        <v>10210</v>
      </c>
      <c r="H438" s="695" t="str">
        <f>'Раздел 1'!J468</f>
        <v>244</v>
      </c>
      <c r="I438" s="696" t="str">
        <f>'Раздел 1'!K468</f>
        <v>226.00.00</v>
      </c>
      <c r="J438" s="696" t="str">
        <f>'Раздел 1'!L468</f>
        <v>000</v>
      </c>
      <c r="K438" s="696" t="str">
        <f>'Раздел 1'!M468</f>
        <v>00.00.00</v>
      </c>
      <c r="L438" s="696" t="str">
        <f>'Раздел 1'!N468</f>
        <v>020.00.0031</v>
      </c>
      <c r="M438" s="696" t="str">
        <f>'Раздел 1'!O468</f>
        <v>60.01.00</v>
      </c>
      <c r="N438" s="697">
        <f>'Раздел 1'!P468</f>
        <v>0</v>
      </c>
      <c r="O438" s="698"/>
      <c r="P438" s="699">
        <f t="shared" si="20"/>
        <v>0</v>
      </c>
      <c r="Q438" s="700">
        <f>'Раздел 1'!Q468</f>
        <v>0</v>
      </c>
      <c r="R438" s="701"/>
      <c r="S438" s="702">
        <f t="shared" si="21"/>
        <v>0</v>
      </c>
      <c r="T438" s="703">
        <f>'Раздел 1'!R468</f>
        <v>0</v>
      </c>
      <c r="U438" s="704"/>
      <c r="V438" s="705">
        <f t="shared" si="22"/>
        <v>0</v>
      </c>
      <c r="W438" s="154"/>
      <c r="X438" s="706"/>
      <c r="Y438" s="707"/>
    </row>
    <row r="439" spans="1:25" s="708" customFormat="1" ht="24.75" customHeight="1" x14ac:dyDescent="0.3">
      <c r="A439" s="693" t="str">
        <f>'Раздел 1'!C469</f>
        <v>925</v>
      </c>
      <c r="B439" s="694" t="str">
        <f>'Раздел 1'!D469</f>
        <v>07</v>
      </c>
      <c r="C439" s="694" t="str">
        <f>'Раздел 1'!E469</f>
        <v>07</v>
      </c>
      <c r="D439" s="694" t="str">
        <f>'Раздел 1'!F469</f>
        <v>02</v>
      </c>
      <c r="E439" s="694" t="str">
        <f>'Раздел 1'!G469</f>
        <v>3</v>
      </c>
      <c r="F439" s="694" t="str">
        <f>'Раздел 1'!H469</f>
        <v>02</v>
      </c>
      <c r="G439" s="694" t="str">
        <f>'Раздел 1'!I469</f>
        <v>00400</v>
      </c>
      <c r="H439" s="695" t="str">
        <f>'Раздел 1'!J469</f>
        <v>244</v>
      </c>
      <c r="I439" s="696" t="str">
        <f>'Раздел 1'!K469</f>
        <v>226.00.00</v>
      </c>
      <c r="J439" s="696" t="str">
        <f>'Раздел 1'!L469</f>
        <v>000</v>
      </c>
      <c r="K439" s="696" t="str">
        <f>'Раздел 1'!M469</f>
        <v>00.00.00</v>
      </c>
      <c r="L439" s="696" t="str">
        <f>'Раздел 1'!N469</f>
        <v>020.00.0034</v>
      </c>
      <c r="M439" s="696" t="str">
        <f>'Раздел 1'!O469</f>
        <v>60.01.00</v>
      </c>
      <c r="N439" s="697">
        <f>'Раздел 1'!P469</f>
        <v>13834.72</v>
      </c>
      <c r="O439" s="698"/>
      <c r="P439" s="699">
        <f t="shared" si="20"/>
        <v>13834.72</v>
      </c>
      <c r="Q439" s="700">
        <f>'Раздел 1'!Q469</f>
        <v>7004.68</v>
      </c>
      <c r="R439" s="701"/>
      <c r="S439" s="702">
        <f t="shared" si="21"/>
        <v>7004.68</v>
      </c>
      <c r="T439" s="703">
        <f>'Раздел 1'!R469</f>
        <v>7004.68</v>
      </c>
      <c r="U439" s="704"/>
      <c r="V439" s="705">
        <f t="shared" si="22"/>
        <v>7004.68</v>
      </c>
      <c r="W439" s="154"/>
      <c r="X439" s="706"/>
      <c r="Y439" s="707"/>
    </row>
    <row r="440" spans="1:25" s="708" customFormat="1" ht="24.75" customHeight="1" x14ac:dyDescent="0.3">
      <c r="A440" s="693" t="str">
        <f>'Раздел 1'!C470</f>
        <v>925</v>
      </c>
      <c r="B440" s="694" t="str">
        <f>'Раздел 1'!D470</f>
        <v>07</v>
      </c>
      <c r="C440" s="694" t="str">
        <f>'Раздел 1'!E470</f>
        <v>02</v>
      </c>
      <c r="D440" s="694" t="str">
        <f>'Раздел 1'!F470</f>
        <v>02</v>
      </c>
      <c r="E440" s="694" t="str">
        <f>'Раздел 1'!G470</f>
        <v>1</v>
      </c>
      <c r="F440" s="694" t="str">
        <f>'Раздел 1'!H470</f>
        <v>02</v>
      </c>
      <c r="G440" s="694" t="str">
        <f>'Раздел 1'!I470</f>
        <v>10200</v>
      </c>
      <c r="H440" s="695" t="str">
        <f>'Раздел 1'!J470</f>
        <v>244</v>
      </c>
      <c r="I440" s="696" t="str">
        <f>'Раздел 1'!K470</f>
        <v>226.00.00</v>
      </c>
      <c r="J440" s="696" t="str">
        <f>'Раздел 1'!L470</f>
        <v>000</v>
      </c>
      <c r="K440" s="696" t="str">
        <f>'Раздел 1'!M470</f>
        <v>00.00.00</v>
      </c>
      <c r="L440" s="696" t="str">
        <f>'Раздел 1'!N470</f>
        <v>020.00.0019</v>
      </c>
      <c r="M440" s="696" t="str">
        <f>'Раздел 1'!O470</f>
        <v>60.01.00</v>
      </c>
      <c r="N440" s="697">
        <f>'Раздел 1'!P470</f>
        <v>0</v>
      </c>
      <c r="O440" s="698"/>
      <c r="P440" s="699">
        <f t="shared" si="20"/>
        <v>0</v>
      </c>
      <c r="Q440" s="700">
        <f>'Раздел 1'!Q470</f>
        <v>0</v>
      </c>
      <c r="R440" s="701"/>
      <c r="S440" s="702">
        <f t="shared" si="21"/>
        <v>0</v>
      </c>
      <c r="T440" s="703">
        <f>'Раздел 1'!R470</f>
        <v>0</v>
      </c>
      <c r="U440" s="704"/>
      <c r="V440" s="705">
        <f t="shared" si="22"/>
        <v>0</v>
      </c>
      <c r="W440" s="154"/>
      <c r="X440" s="706"/>
      <c r="Y440" s="707"/>
    </row>
    <row r="441" spans="1:25" s="708" customFormat="1" ht="24.75" customHeight="1" x14ac:dyDescent="0.3">
      <c r="A441" s="693" t="str">
        <f>'Раздел 1'!C471</f>
        <v>925</v>
      </c>
      <c r="B441" s="694" t="str">
        <f>'Раздел 1'!D471</f>
        <v>07</v>
      </c>
      <c r="C441" s="694" t="str">
        <f>'Раздел 1'!E471</f>
        <v>02</v>
      </c>
      <c r="D441" s="694" t="str">
        <f>'Раздел 1'!F471</f>
        <v>02</v>
      </c>
      <c r="E441" s="694" t="str">
        <f>'Раздел 1'!G471</f>
        <v>1</v>
      </c>
      <c r="F441" s="694" t="str">
        <f>'Раздел 1'!H471</f>
        <v>02</v>
      </c>
      <c r="G441" s="694" t="str">
        <f>'Раздел 1'!I471</f>
        <v>10210</v>
      </c>
      <c r="H441" s="695" t="str">
        <f>'Раздел 1'!J471</f>
        <v>244</v>
      </c>
      <c r="I441" s="696" t="str">
        <f>'Раздел 1'!K471</f>
        <v>226.00.00</v>
      </c>
      <c r="J441" s="696" t="str">
        <f>'Раздел 1'!L471</f>
        <v>000</v>
      </c>
      <c r="K441" s="696" t="str">
        <f>'Раздел 1'!M471</f>
        <v>00.00.00</v>
      </c>
      <c r="L441" s="696" t="str">
        <f>'Раздел 1'!N471</f>
        <v>020.00.0023</v>
      </c>
      <c r="M441" s="696" t="str">
        <f>'Раздел 1'!O471</f>
        <v>60.01.00</v>
      </c>
      <c r="N441" s="697">
        <f>'Раздел 1'!P471</f>
        <v>0</v>
      </c>
      <c r="O441" s="698"/>
      <c r="P441" s="699">
        <f t="shared" si="20"/>
        <v>0</v>
      </c>
      <c r="Q441" s="700">
        <f>'Раздел 1'!Q471</f>
        <v>0</v>
      </c>
      <c r="R441" s="701"/>
      <c r="S441" s="702">
        <f t="shared" si="21"/>
        <v>0</v>
      </c>
      <c r="T441" s="703">
        <f>'Раздел 1'!R471</f>
        <v>0</v>
      </c>
      <c r="U441" s="704"/>
      <c r="V441" s="705">
        <f t="shared" si="22"/>
        <v>0</v>
      </c>
      <c r="W441" s="154"/>
      <c r="X441" s="706"/>
      <c r="Y441" s="707"/>
    </row>
    <row r="442" spans="1:25" s="708" customFormat="1" ht="24.75" customHeight="1" x14ac:dyDescent="0.3">
      <c r="A442" s="693" t="str">
        <f>'Раздел 1'!C472</f>
        <v>925</v>
      </c>
      <c r="B442" s="694" t="str">
        <f>'Раздел 1'!D472</f>
        <v>07</v>
      </c>
      <c r="C442" s="694" t="str">
        <f>'Раздел 1'!E472</f>
        <v>02</v>
      </c>
      <c r="D442" s="694">
        <f>'Раздел 1'!F472</f>
        <v>0</v>
      </c>
      <c r="E442" s="694">
        <f>'Раздел 1'!G472</f>
        <v>0</v>
      </c>
      <c r="F442" s="694">
        <f>'Раздел 1'!H472</f>
        <v>0</v>
      </c>
      <c r="G442" s="694">
        <f>'Раздел 1'!I472</f>
        <v>0</v>
      </c>
      <c r="H442" s="695" t="str">
        <f>'Раздел 1'!J472</f>
        <v>244</v>
      </c>
      <c r="I442" s="696" t="str">
        <f>'Раздел 1'!K472</f>
        <v>226.00.00</v>
      </c>
      <c r="J442" s="696" t="str">
        <f>'Раздел 1'!L472</f>
        <v>000</v>
      </c>
      <c r="K442" s="696" t="str">
        <f>'Раздел 1'!M472</f>
        <v>00.00.00</v>
      </c>
      <c r="L442" s="696" t="str">
        <f>'Раздел 1'!N472</f>
        <v>020.00.ХХХ</v>
      </c>
      <c r="M442" s="696" t="str">
        <f>'Раздел 1'!O472</f>
        <v>60.01.00</v>
      </c>
      <c r="N442" s="697">
        <f>'Раздел 1'!P472</f>
        <v>0</v>
      </c>
      <c r="O442" s="698"/>
      <c r="P442" s="699">
        <f t="shared" si="20"/>
        <v>0</v>
      </c>
      <c r="Q442" s="700">
        <f>'Раздел 1'!Q472</f>
        <v>0</v>
      </c>
      <c r="R442" s="701"/>
      <c r="S442" s="702">
        <f t="shared" si="21"/>
        <v>0</v>
      </c>
      <c r="T442" s="703">
        <f>'Раздел 1'!R472</f>
        <v>0</v>
      </c>
      <c r="U442" s="704"/>
      <c r="V442" s="705">
        <f t="shared" si="22"/>
        <v>0</v>
      </c>
      <c r="W442" s="154"/>
      <c r="X442" s="706"/>
      <c r="Y442" s="707"/>
    </row>
    <row r="443" spans="1:25" s="708" customFormat="1" ht="24.75" customHeight="1" x14ac:dyDescent="0.3">
      <c r="A443" s="693" t="str">
        <f>'Раздел 1'!C473</f>
        <v>925</v>
      </c>
      <c r="B443" s="694" t="str">
        <f>'Раздел 1'!D473</f>
        <v>07</v>
      </c>
      <c r="C443" s="694" t="str">
        <f>'Раздел 1'!E473</f>
        <v>02</v>
      </c>
      <c r="D443" s="694">
        <f>'Раздел 1'!F473</f>
        <v>0</v>
      </c>
      <c r="E443" s="694">
        <f>'Раздел 1'!G473</f>
        <v>0</v>
      </c>
      <c r="F443" s="694">
        <f>'Раздел 1'!H473</f>
        <v>0</v>
      </c>
      <c r="G443" s="694">
        <f>'Раздел 1'!I473</f>
        <v>0</v>
      </c>
      <c r="H443" s="695" t="str">
        <f>'Раздел 1'!J473</f>
        <v>244</v>
      </c>
      <c r="I443" s="696" t="str">
        <f>'Раздел 1'!K473</f>
        <v>226.00.00</v>
      </c>
      <c r="J443" s="696" t="str">
        <f>'Раздел 1'!L473</f>
        <v>000</v>
      </c>
      <c r="K443" s="696" t="str">
        <f>'Раздел 1'!M473</f>
        <v>00.00.00</v>
      </c>
      <c r="L443" s="696" t="str">
        <f>'Раздел 1'!N473</f>
        <v>020.00.ХХХ</v>
      </c>
      <c r="M443" s="696" t="str">
        <f>'Раздел 1'!O473</f>
        <v>60.01.00</v>
      </c>
      <c r="N443" s="697">
        <f>'Раздел 1'!P473</f>
        <v>0</v>
      </c>
      <c r="O443" s="698"/>
      <c r="P443" s="699">
        <f t="shared" si="20"/>
        <v>0</v>
      </c>
      <c r="Q443" s="700">
        <f>'Раздел 1'!Q473</f>
        <v>0</v>
      </c>
      <c r="R443" s="701"/>
      <c r="S443" s="702">
        <f t="shared" si="21"/>
        <v>0</v>
      </c>
      <c r="T443" s="703">
        <f>'Раздел 1'!R473</f>
        <v>0</v>
      </c>
      <c r="U443" s="704"/>
      <c r="V443" s="705">
        <f t="shared" si="22"/>
        <v>0</v>
      </c>
      <c r="W443" s="154"/>
      <c r="X443" s="706"/>
      <c r="Y443" s="707"/>
    </row>
    <row r="444" spans="1:25" s="708" customFormat="1" ht="24.75" customHeight="1" x14ac:dyDescent="0.3">
      <c r="A444" s="693" t="str">
        <f>'Раздел 1'!C474</f>
        <v>925</v>
      </c>
      <c r="B444" s="694" t="str">
        <f>'Раздел 1'!D474</f>
        <v>07</v>
      </c>
      <c r="C444" s="694" t="str">
        <f>'Раздел 1'!E474</f>
        <v>02</v>
      </c>
      <c r="D444" s="694">
        <f>'Раздел 1'!F474</f>
        <v>0</v>
      </c>
      <c r="E444" s="694">
        <f>'Раздел 1'!G474</f>
        <v>0</v>
      </c>
      <c r="F444" s="694">
        <f>'Раздел 1'!H474</f>
        <v>0</v>
      </c>
      <c r="G444" s="694">
        <f>'Раздел 1'!I474</f>
        <v>0</v>
      </c>
      <c r="H444" s="695" t="str">
        <f>'Раздел 1'!J474</f>
        <v>244</v>
      </c>
      <c r="I444" s="696" t="str">
        <f>'Раздел 1'!K474</f>
        <v>226.00.00</v>
      </c>
      <c r="J444" s="696" t="str">
        <f>'Раздел 1'!L474</f>
        <v>000</v>
      </c>
      <c r="K444" s="696" t="str">
        <f>'Раздел 1'!M474</f>
        <v>00.00.00</v>
      </c>
      <c r="L444" s="696" t="str">
        <f>'Раздел 1'!N474</f>
        <v>020.00.ХХХ</v>
      </c>
      <c r="M444" s="696" t="str">
        <f>'Раздел 1'!O474</f>
        <v>60.01.00</v>
      </c>
      <c r="N444" s="697">
        <f>'Раздел 1'!P474</f>
        <v>0</v>
      </c>
      <c r="O444" s="698"/>
      <c r="P444" s="699">
        <f t="shared" si="20"/>
        <v>0</v>
      </c>
      <c r="Q444" s="700">
        <f>'Раздел 1'!Q474</f>
        <v>0</v>
      </c>
      <c r="R444" s="701"/>
      <c r="S444" s="702">
        <f t="shared" si="21"/>
        <v>0</v>
      </c>
      <c r="T444" s="703">
        <f>'Раздел 1'!R474</f>
        <v>0</v>
      </c>
      <c r="U444" s="704"/>
      <c r="V444" s="705">
        <f t="shared" si="22"/>
        <v>0</v>
      </c>
      <c r="W444" s="154"/>
      <c r="X444" s="706"/>
      <c r="Y444" s="707"/>
    </row>
    <row r="445" spans="1:25" s="708" customFormat="1" ht="24.75" customHeight="1" x14ac:dyDescent="0.3">
      <c r="A445" s="693" t="str">
        <f>'Раздел 1'!C475</f>
        <v>925</v>
      </c>
      <c r="B445" s="694" t="str">
        <f>'Раздел 1'!D475</f>
        <v>07</v>
      </c>
      <c r="C445" s="694" t="str">
        <f>'Раздел 1'!E475</f>
        <v>02</v>
      </c>
      <c r="D445" s="694">
        <f>'Раздел 1'!F475</f>
        <v>0</v>
      </c>
      <c r="E445" s="694">
        <f>'Раздел 1'!G475</f>
        <v>0</v>
      </c>
      <c r="F445" s="694">
        <f>'Раздел 1'!H475</f>
        <v>0</v>
      </c>
      <c r="G445" s="694">
        <f>'Раздел 1'!I475</f>
        <v>0</v>
      </c>
      <c r="H445" s="695" t="str">
        <f>'Раздел 1'!J475</f>
        <v>244</v>
      </c>
      <c r="I445" s="696" t="str">
        <f>'Раздел 1'!K475</f>
        <v>226.00.00</v>
      </c>
      <c r="J445" s="696" t="str">
        <f>'Раздел 1'!L475</f>
        <v>000</v>
      </c>
      <c r="K445" s="696" t="str">
        <f>'Раздел 1'!M475</f>
        <v>00.00.00</v>
      </c>
      <c r="L445" s="696" t="str">
        <f>'Раздел 1'!N475</f>
        <v>020.00.ХХХ</v>
      </c>
      <c r="M445" s="696" t="str">
        <f>'Раздел 1'!O475</f>
        <v>60.01.00</v>
      </c>
      <c r="N445" s="697">
        <f>'Раздел 1'!P475</f>
        <v>0</v>
      </c>
      <c r="O445" s="698"/>
      <c r="P445" s="699">
        <f t="shared" si="20"/>
        <v>0</v>
      </c>
      <c r="Q445" s="700">
        <f>'Раздел 1'!Q475</f>
        <v>0</v>
      </c>
      <c r="R445" s="701"/>
      <c r="S445" s="702">
        <f t="shared" si="21"/>
        <v>0</v>
      </c>
      <c r="T445" s="703">
        <f>'Раздел 1'!R475</f>
        <v>0</v>
      </c>
      <c r="U445" s="704"/>
      <c r="V445" s="705">
        <f t="shared" si="22"/>
        <v>0</v>
      </c>
      <c r="W445" s="154"/>
      <c r="X445" s="706"/>
      <c r="Y445" s="707"/>
    </row>
    <row r="446" spans="1:25" s="708" customFormat="1" ht="24.75" customHeight="1" x14ac:dyDescent="0.3">
      <c r="A446" s="693" t="str">
        <f>'Раздел 1'!C476</f>
        <v>925</v>
      </c>
      <c r="B446" s="694" t="str">
        <f>'Раздел 1'!D476</f>
        <v>07</v>
      </c>
      <c r="C446" s="694" t="str">
        <f>'Раздел 1'!E476</f>
        <v>02</v>
      </c>
      <c r="D446" s="694">
        <f>'Раздел 1'!F476</f>
        <v>0</v>
      </c>
      <c r="E446" s="694">
        <f>'Раздел 1'!G476</f>
        <v>0</v>
      </c>
      <c r="F446" s="694">
        <f>'Раздел 1'!H476</f>
        <v>0</v>
      </c>
      <c r="G446" s="694">
        <f>'Раздел 1'!I476</f>
        <v>0</v>
      </c>
      <c r="H446" s="695" t="str">
        <f>'Раздел 1'!J476</f>
        <v>244</v>
      </c>
      <c r="I446" s="696" t="str">
        <f>'Раздел 1'!K476</f>
        <v>226.00.00</v>
      </c>
      <c r="J446" s="696" t="str">
        <f>'Раздел 1'!L476</f>
        <v>000</v>
      </c>
      <c r="K446" s="696" t="str">
        <f>'Раздел 1'!M476</f>
        <v>00.00.00</v>
      </c>
      <c r="L446" s="696" t="str">
        <f>'Раздел 1'!N476</f>
        <v>020.00.ХХХ</v>
      </c>
      <c r="M446" s="696" t="str">
        <f>'Раздел 1'!O476</f>
        <v>60.01.00</v>
      </c>
      <c r="N446" s="697">
        <f>'Раздел 1'!P476</f>
        <v>0</v>
      </c>
      <c r="O446" s="698"/>
      <c r="P446" s="699">
        <f t="shared" si="20"/>
        <v>0</v>
      </c>
      <c r="Q446" s="700">
        <f>'Раздел 1'!Q476</f>
        <v>0</v>
      </c>
      <c r="R446" s="701"/>
      <c r="S446" s="702">
        <f t="shared" si="21"/>
        <v>0</v>
      </c>
      <c r="T446" s="703">
        <f>'Раздел 1'!R476</f>
        <v>0</v>
      </c>
      <c r="U446" s="704"/>
      <c r="V446" s="705">
        <f t="shared" si="22"/>
        <v>0</v>
      </c>
      <c r="W446" s="154"/>
      <c r="X446" s="706"/>
      <c r="Y446" s="707"/>
    </row>
    <row r="447" spans="1:25" s="708" customFormat="1" ht="24.75" customHeight="1" x14ac:dyDescent="0.3">
      <c r="A447" s="693" t="str">
        <f>'Раздел 1'!C477</f>
        <v>925</v>
      </c>
      <c r="B447" s="694" t="str">
        <f>'Раздел 1'!D477</f>
        <v>07</v>
      </c>
      <c r="C447" s="694" t="str">
        <f>'Раздел 1'!E477</f>
        <v>02</v>
      </c>
      <c r="D447" s="694">
        <f>'Раздел 1'!F477</f>
        <v>0</v>
      </c>
      <c r="E447" s="694">
        <f>'Раздел 1'!G477</f>
        <v>0</v>
      </c>
      <c r="F447" s="694">
        <f>'Раздел 1'!H477</f>
        <v>0</v>
      </c>
      <c r="G447" s="694">
        <f>'Раздел 1'!I477</f>
        <v>0</v>
      </c>
      <c r="H447" s="695" t="str">
        <f>'Раздел 1'!J477</f>
        <v>244</v>
      </c>
      <c r="I447" s="696" t="str">
        <f>'Раздел 1'!K477</f>
        <v>226.00.00</v>
      </c>
      <c r="J447" s="696" t="str">
        <f>'Раздел 1'!L477</f>
        <v>000</v>
      </c>
      <c r="K447" s="696" t="str">
        <f>'Раздел 1'!M477</f>
        <v>00.00.00</v>
      </c>
      <c r="L447" s="696" t="str">
        <f>'Раздел 1'!N477</f>
        <v>020.00.ХХХ</v>
      </c>
      <c r="M447" s="696" t="str">
        <f>'Раздел 1'!O477</f>
        <v>60.01.00</v>
      </c>
      <c r="N447" s="697">
        <f>'Раздел 1'!P477</f>
        <v>0</v>
      </c>
      <c r="O447" s="698"/>
      <c r="P447" s="699">
        <f t="shared" si="20"/>
        <v>0</v>
      </c>
      <c r="Q447" s="700">
        <f>'Раздел 1'!Q477</f>
        <v>0</v>
      </c>
      <c r="R447" s="701"/>
      <c r="S447" s="702">
        <f t="shared" si="21"/>
        <v>0</v>
      </c>
      <c r="T447" s="703">
        <f>'Раздел 1'!R477</f>
        <v>0</v>
      </c>
      <c r="U447" s="704"/>
      <c r="V447" s="705">
        <f t="shared" si="22"/>
        <v>0</v>
      </c>
      <c r="W447" s="154"/>
      <c r="X447" s="706"/>
      <c r="Y447" s="707"/>
    </row>
    <row r="448" spans="1:25" s="708" customFormat="1" ht="24.75" customHeight="1" x14ac:dyDescent="0.3">
      <c r="A448" s="693" t="str">
        <f>'Раздел 1'!C478</f>
        <v>925</v>
      </c>
      <c r="B448" s="694" t="str">
        <f>'Раздел 1'!D478</f>
        <v>07</v>
      </c>
      <c r="C448" s="694" t="str">
        <f>'Раздел 1'!E478</f>
        <v>02</v>
      </c>
      <c r="D448" s="694">
        <f>'Раздел 1'!F478</f>
        <v>0</v>
      </c>
      <c r="E448" s="694">
        <f>'Раздел 1'!G478</f>
        <v>0</v>
      </c>
      <c r="F448" s="694">
        <f>'Раздел 1'!H478</f>
        <v>0</v>
      </c>
      <c r="G448" s="694">
        <f>'Раздел 1'!I478</f>
        <v>0</v>
      </c>
      <c r="H448" s="695" t="str">
        <f>'Раздел 1'!J478</f>
        <v>244</v>
      </c>
      <c r="I448" s="696" t="str">
        <f>'Раздел 1'!K478</f>
        <v>226.00.00</v>
      </c>
      <c r="J448" s="696" t="str">
        <f>'Раздел 1'!L478</f>
        <v>000</v>
      </c>
      <c r="K448" s="696" t="str">
        <f>'Раздел 1'!M478</f>
        <v>00.00.00</v>
      </c>
      <c r="L448" s="696" t="str">
        <f>'Раздел 1'!N478</f>
        <v>020.00.ХХХ</v>
      </c>
      <c r="M448" s="696" t="str">
        <f>'Раздел 1'!O478</f>
        <v>60.01.00</v>
      </c>
      <c r="N448" s="697">
        <f>'Раздел 1'!P478</f>
        <v>0</v>
      </c>
      <c r="O448" s="698"/>
      <c r="P448" s="699">
        <f t="shared" si="20"/>
        <v>0</v>
      </c>
      <c r="Q448" s="700">
        <f>'Раздел 1'!Q478</f>
        <v>0</v>
      </c>
      <c r="R448" s="701"/>
      <c r="S448" s="702">
        <f t="shared" si="21"/>
        <v>0</v>
      </c>
      <c r="T448" s="703">
        <f>'Раздел 1'!R478</f>
        <v>0</v>
      </c>
      <c r="U448" s="704"/>
      <c r="V448" s="705">
        <f t="shared" si="22"/>
        <v>0</v>
      </c>
      <c r="W448" s="154"/>
      <c r="X448" s="706"/>
      <c r="Y448" s="707"/>
    </row>
    <row r="449" spans="1:25" s="708" customFormat="1" ht="24.75" customHeight="1" x14ac:dyDescent="0.3">
      <c r="A449" s="693" t="str">
        <f>'Раздел 1'!C479</f>
        <v>925</v>
      </c>
      <c r="B449" s="694" t="str">
        <f>'Раздел 1'!D479</f>
        <v>07</v>
      </c>
      <c r="C449" s="694" t="str">
        <f>'Раздел 1'!E479</f>
        <v>02</v>
      </c>
      <c r="D449" s="694">
        <f>'Раздел 1'!F479</f>
        <v>0</v>
      </c>
      <c r="E449" s="694">
        <f>'Раздел 1'!G479</f>
        <v>0</v>
      </c>
      <c r="F449" s="694">
        <f>'Раздел 1'!H479</f>
        <v>0</v>
      </c>
      <c r="G449" s="694">
        <f>'Раздел 1'!I479</f>
        <v>0</v>
      </c>
      <c r="H449" s="695" t="str">
        <f>'Раздел 1'!J479</f>
        <v>244</v>
      </c>
      <c r="I449" s="696" t="str">
        <f>'Раздел 1'!K479</f>
        <v>226.00.00</v>
      </c>
      <c r="J449" s="696" t="str">
        <f>'Раздел 1'!L479</f>
        <v>000</v>
      </c>
      <c r="K449" s="696" t="str">
        <f>'Раздел 1'!M479</f>
        <v>00.00.00</v>
      </c>
      <c r="L449" s="696" t="str">
        <f>'Раздел 1'!N479</f>
        <v>020.00.ХХХ</v>
      </c>
      <c r="M449" s="696" t="str">
        <f>'Раздел 1'!O479</f>
        <v>60.01.00</v>
      </c>
      <c r="N449" s="697">
        <f>'Раздел 1'!P479</f>
        <v>0</v>
      </c>
      <c r="O449" s="698"/>
      <c r="P449" s="699">
        <f t="shared" si="20"/>
        <v>0</v>
      </c>
      <c r="Q449" s="700">
        <f>'Раздел 1'!Q479</f>
        <v>0</v>
      </c>
      <c r="R449" s="701"/>
      <c r="S449" s="702">
        <f t="shared" si="21"/>
        <v>0</v>
      </c>
      <c r="T449" s="703">
        <f>'Раздел 1'!R479</f>
        <v>0</v>
      </c>
      <c r="U449" s="704"/>
      <c r="V449" s="705">
        <f t="shared" si="22"/>
        <v>0</v>
      </c>
      <c r="W449" s="154"/>
      <c r="X449" s="706"/>
      <c r="Y449" s="707"/>
    </row>
    <row r="450" spans="1:25" s="708" customFormat="1" ht="24.75" customHeight="1" x14ac:dyDescent="0.3">
      <c r="A450" s="693" t="str">
        <f>'Раздел 1'!C480</f>
        <v>925</v>
      </c>
      <c r="B450" s="694" t="str">
        <f>'Раздел 1'!D480</f>
        <v>07</v>
      </c>
      <c r="C450" s="694" t="str">
        <f>'Раздел 1'!E480</f>
        <v>02</v>
      </c>
      <c r="D450" s="694">
        <f>'Раздел 1'!F480</f>
        <v>0</v>
      </c>
      <c r="E450" s="694">
        <f>'Раздел 1'!G480</f>
        <v>0</v>
      </c>
      <c r="F450" s="694">
        <f>'Раздел 1'!H480</f>
        <v>0</v>
      </c>
      <c r="G450" s="694">
        <f>'Раздел 1'!I480</f>
        <v>0</v>
      </c>
      <c r="H450" s="695" t="str">
        <f>'Раздел 1'!J480</f>
        <v>244</v>
      </c>
      <c r="I450" s="696" t="str">
        <f>'Раздел 1'!K480</f>
        <v>226.00.00</v>
      </c>
      <c r="J450" s="696" t="str">
        <f>'Раздел 1'!L480</f>
        <v>000</v>
      </c>
      <c r="K450" s="696" t="str">
        <f>'Раздел 1'!M480</f>
        <v>00.00.00</v>
      </c>
      <c r="L450" s="696" t="str">
        <f>'Раздел 1'!N480</f>
        <v>020.00.ХХХ</v>
      </c>
      <c r="M450" s="696" t="str">
        <f>'Раздел 1'!O480</f>
        <v>60.01.00</v>
      </c>
      <c r="N450" s="697">
        <f>'Раздел 1'!P480</f>
        <v>0</v>
      </c>
      <c r="O450" s="698"/>
      <c r="P450" s="699">
        <f t="shared" si="20"/>
        <v>0</v>
      </c>
      <c r="Q450" s="700">
        <f>'Раздел 1'!Q480</f>
        <v>0</v>
      </c>
      <c r="R450" s="701"/>
      <c r="S450" s="702">
        <f t="shared" si="21"/>
        <v>0</v>
      </c>
      <c r="T450" s="703">
        <f>'Раздел 1'!R480</f>
        <v>0</v>
      </c>
      <c r="U450" s="704"/>
      <c r="V450" s="705">
        <f t="shared" si="22"/>
        <v>0</v>
      </c>
      <c r="W450" s="154"/>
      <c r="X450" s="706"/>
      <c r="Y450" s="707"/>
    </row>
    <row r="451" spans="1:25" s="708" customFormat="1" ht="24.75" customHeight="1" x14ac:dyDescent="0.3">
      <c r="A451" s="693" t="str">
        <f>'Раздел 1'!C481</f>
        <v>925</v>
      </c>
      <c r="B451" s="694" t="str">
        <f>'Раздел 1'!D481</f>
        <v>07</v>
      </c>
      <c r="C451" s="694" t="str">
        <f>'Раздел 1'!E481</f>
        <v>02</v>
      </c>
      <c r="D451" s="694" t="str">
        <f>'Раздел 1'!F481</f>
        <v>06</v>
      </c>
      <c r="E451" s="694" t="str">
        <f>'Раздел 1'!G481</f>
        <v>2</v>
      </c>
      <c r="F451" s="694" t="str">
        <f>'Раздел 1'!H481</f>
        <v>01</v>
      </c>
      <c r="G451" s="694" t="str">
        <f>'Раздел 1'!I481</f>
        <v>S0460</v>
      </c>
      <c r="H451" s="695" t="str">
        <f>'Раздел 1'!J481</f>
        <v>244</v>
      </c>
      <c r="I451" s="696" t="str">
        <f>'Раздел 1'!K481</f>
        <v>226.00.00</v>
      </c>
      <c r="J451" s="696" t="str">
        <f>'Раздел 1'!L481</f>
        <v>000</v>
      </c>
      <c r="K451" s="696" t="str">
        <f>'Раздел 1'!M481</f>
        <v>00.00.00</v>
      </c>
      <c r="L451" s="696" t="str">
        <f>'Раздел 1'!N481</f>
        <v>060.00.0005</v>
      </c>
      <c r="M451" s="696" t="str">
        <f>'Раздел 1'!O481</f>
        <v>60.01.00</v>
      </c>
      <c r="N451" s="697">
        <f>'Раздел 1'!P481</f>
        <v>0</v>
      </c>
      <c r="O451" s="698"/>
      <c r="P451" s="699">
        <f t="shared" si="20"/>
        <v>0</v>
      </c>
      <c r="Q451" s="700">
        <f>'Раздел 1'!Q481</f>
        <v>0</v>
      </c>
      <c r="R451" s="701"/>
      <c r="S451" s="702">
        <f t="shared" si="21"/>
        <v>0</v>
      </c>
      <c r="T451" s="703">
        <f>'Раздел 1'!R481</f>
        <v>0</v>
      </c>
      <c r="U451" s="704"/>
      <c r="V451" s="705">
        <f t="shared" si="22"/>
        <v>0</v>
      </c>
      <c r="W451" s="154"/>
      <c r="X451" s="706"/>
      <c r="Y451" s="707"/>
    </row>
    <row r="452" spans="1:25" s="708" customFormat="1" ht="24.75" customHeight="1" x14ac:dyDescent="0.3">
      <c r="A452" s="693" t="str">
        <f>'Раздел 1'!C482</f>
        <v>925</v>
      </c>
      <c r="B452" s="694" t="str">
        <f>'Раздел 1'!D482</f>
        <v>07</v>
      </c>
      <c r="C452" s="694" t="str">
        <f>'Раздел 1'!E482</f>
        <v>02</v>
      </c>
      <c r="D452" s="694" t="str">
        <f>'Раздел 1'!F482</f>
        <v>02</v>
      </c>
      <c r="E452" s="694" t="str">
        <f>'Раздел 1'!G482</f>
        <v>1</v>
      </c>
      <c r="F452" s="694" t="str">
        <f>'Раздел 1'!H482</f>
        <v>02</v>
      </c>
      <c r="G452" s="694" t="str">
        <f>'Раздел 1'!I482</f>
        <v>62370</v>
      </c>
      <c r="H452" s="695" t="str">
        <f>'Раздел 1'!J482</f>
        <v>244</v>
      </c>
      <c r="I452" s="696" t="str">
        <f>'Раздел 1'!K482</f>
        <v>226.00.00</v>
      </c>
      <c r="J452" s="696" t="str">
        <f>'Раздел 1'!L482</f>
        <v>000</v>
      </c>
      <c r="K452" s="696" t="str">
        <f>'Раздел 1'!M482</f>
        <v>00.00.00</v>
      </c>
      <c r="L452" s="696" t="str">
        <f>'Раздел 1'!N482</f>
        <v>500.02.0001</v>
      </c>
      <c r="M452" s="696" t="str">
        <f>'Раздел 1'!O482</f>
        <v>60.03.00</v>
      </c>
      <c r="N452" s="697">
        <f>'Раздел 1'!P482</f>
        <v>81650</v>
      </c>
      <c r="O452" s="698"/>
      <c r="P452" s="699">
        <f t="shared" si="20"/>
        <v>81650</v>
      </c>
      <c r="Q452" s="700">
        <f>'Раздел 1'!Q482</f>
        <v>101320</v>
      </c>
      <c r="R452" s="701"/>
      <c r="S452" s="702">
        <f t="shared" si="21"/>
        <v>101320</v>
      </c>
      <c r="T452" s="703">
        <f>'Раздел 1'!R482</f>
        <v>99030</v>
      </c>
      <c r="U452" s="704"/>
      <c r="V452" s="705">
        <f t="shared" si="22"/>
        <v>99030</v>
      </c>
      <c r="W452" s="154"/>
      <c r="X452" s="706"/>
      <c r="Y452" s="707"/>
    </row>
    <row r="453" spans="1:25" s="708" customFormat="1" ht="24.75" customHeight="1" x14ac:dyDescent="0.3">
      <c r="A453" s="693" t="str">
        <f>'Раздел 1'!C483</f>
        <v>925</v>
      </c>
      <c r="B453" s="694" t="str">
        <f>'Раздел 1'!D483</f>
        <v>07</v>
      </c>
      <c r="C453" s="694" t="str">
        <f>'Раздел 1'!E483</f>
        <v>02</v>
      </c>
      <c r="D453" s="694" t="str">
        <f>'Раздел 1'!F483</f>
        <v>02</v>
      </c>
      <c r="E453" s="694" t="str">
        <f>'Раздел 1'!G483</f>
        <v>1</v>
      </c>
      <c r="F453" s="694" t="str">
        <f>'Раздел 1'!H483</f>
        <v>E1</v>
      </c>
      <c r="G453" s="694" t="str">
        <f>'Раздел 1'!I483</f>
        <v>51690</v>
      </c>
      <c r="H453" s="695" t="str">
        <f>'Раздел 1'!J483</f>
        <v>244</v>
      </c>
      <c r="I453" s="696" t="str">
        <f>'Раздел 1'!K483</f>
        <v>226.00.00</v>
      </c>
      <c r="J453" s="696" t="str">
        <f>'Раздел 1'!L483</f>
        <v>000</v>
      </c>
      <c r="K453" s="696" t="str">
        <f>'Раздел 1'!M483</f>
        <v>00.00.00</v>
      </c>
      <c r="L453" s="696" t="str">
        <f>'Раздел 1'!N483</f>
        <v>500.02.0002</v>
      </c>
      <c r="M453" s="696" t="str">
        <f>'Раздел 1'!O483</f>
        <v>60.02.00</v>
      </c>
      <c r="N453" s="697">
        <f>'Раздел 1'!P483</f>
        <v>0</v>
      </c>
      <c r="O453" s="698"/>
      <c r="P453" s="699">
        <f t="shared" si="20"/>
        <v>0</v>
      </c>
      <c r="Q453" s="700">
        <f>'Раздел 1'!Q483</f>
        <v>0</v>
      </c>
      <c r="R453" s="701"/>
      <c r="S453" s="702">
        <f t="shared" si="21"/>
        <v>0</v>
      </c>
      <c r="T453" s="703">
        <f>'Раздел 1'!R483</f>
        <v>0</v>
      </c>
      <c r="U453" s="704"/>
      <c r="V453" s="705">
        <f t="shared" si="22"/>
        <v>0</v>
      </c>
      <c r="W453" s="154"/>
      <c r="X453" s="706"/>
      <c r="Y453" s="707"/>
    </row>
    <row r="454" spans="1:25" s="708" customFormat="1" ht="24.75" customHeight="1" x14ac:dyDescent="0.3">
      <c r="A454" s="693" t="str">
        <f>'Раздел 1'!C484</f>
        <v>925</v>
      </c>
      <c r="B454" s="694" t="str">
        <f>'Раздел 1'!D484</f>
        <v>07</v>
      </c>
      <c r="C454" s="694" t="str">
        <f>'Раздел 1'!E484</f>
        <v>02</v>
      </c>
      <c r="D454" s="694" t="str">
        <f>'Раздел 1'!F484</f>
        <v>02</v>
      </c>
      <c r="E454" s="694" t="str">
        <f>'Раздел 1'!G484</f>
        <v>1</v>
      </c>
      <c r="F454" s="694" t="str">
        <f>'Раздел 1'!H484</f>
        <v>E1</v>
      </c>
      <c r="G454" s="694" t="str">
        <f>'Раздел 1'!I484</f>
        <v>51690</v>
      </c>
      <c r="H454" s="695" t="str">
        <f>'Раздел 1'!J484</f>
        <v>244</v>
      </c>
      <c r="I454" s="696" t="str">
        <f>'Раздел 1'!K484</f>
        <v>226.00.00</v>
      </c>
      <c r="J454" s="696" t="str">
        <f>'Раздел 1'!L484</f>
        <v>000</v>
      </c>
      <c r="K454" s="696" t="str">
        <f>'Раздел 1'!M484</f>
        <v>00.00.00</v>
      </c>
      <c r="L454" s="696" t="str">
        <f>'Раздел 1'!N484</f>
        <v>500.02.0002</v>
      </c>
      <c r="M454" s="696" t="str">
        <f>'Раздел 1'!O484</f>
        <v>60.03.00</v>
      </c>
      <c r="N454" s="697">
        <f>'Раздел 1'!P484</f>
        <v>0</v>
      </c>
      <c r="O454" s="698"/>
      <c r="P454" s="699">
        <f t="shared" si="20"/>
        <v>0</v>
      </c>
      <c r="Q454" s="700">
        <f>'Раздел 1'!Q484</f>
        <v>0</v>
      </c>
      <c r="R454" s="701"/>
      <c r="S454" s="702">
        <f t="shared" si="21"/>
        <v>0</v>
      </c>
      <c r="T454" s="703">
        <f>'Раздел 1'!R484</f>
        <v>0</v>
      </c>
      <c r="U454" s="704"/>
      <c r="V454" s="705">
        <f t="shared" si="22"/>
        <v>0</v>
      </c>
      <c r="W454" s="154"/>
      <c r="X454" s="706"/>
      <c r="Y454" s="707"/>
    </row>
    <row r="455" spans="1:25" s="708" customFormat="1" ht="24.75" customHeight="1" x14ac:dyDescent="0.3">
      <c r="A455" s="693" t="str">
        <f>'Раздел 1'!C485</f>
        <v>925</v>
      </c>
      <c r="B455" s="694" t="str">
        <f>'Раздел 1'!D485</f>
        <v>07</v>
      </c>
      <c r="C455" s="694" t="str">
        <f>'Раздел 1'!E485</f>
        <v>02</v>
      </c>
      <c r="D455" s="694" t="str">
        <f>'Раздел 1'!F485</f>
        <v>02</v>
      </c>
      <c r="E455" s="694" t="str">
        <f>'Раздел 1'!G485</f>
        <v>3</v>
      </c>
      <c r="F455" s="694" t="str">
        <f>'Раздел 1'!H485</f>
        <v>01</v>
      </c>
      <c r="G455" s="694" t="str">
        <f>'Раздел 1'!I485</f>
        <v>62500</v>
      </c>
      <c r="H455" s="695" t="str">
        <f>'Раздел 1'!J485</f>
        <v>244</v>
      </c>
      <c r="I455" s="696" t="str">
        <f>'Раздел 1'!K485</f>
        <v>226.00.00</v>
      </c>
      <c r="J455" s="696" t="str">
        <f>'Раздел 1'!L485</f>
        <v>000</v>
      </c>
      <c r="K455" s="696" t="str">
        <f>'Раздел 1'!M485</f>
        <v>00.00.00</v>
      </c>
      <c r="L455" s="696" t="str">
        <f>'Раздел 1'!N485</f>
        <v>500.02.0003</v>
      </c>
      <c r="M455" s="696" t="str">
        <f>'Раздел 1'!O485</f>
        <v>60.03.00</v>
      </c>
      <c r="N455" s="697">
        <f>'Раздел 1'!P485</f>
        <v>0</v>
      </c>
      <c r="O455" s="698"/>
      <c r="P455" s="699">
        <f t="shared" si="20"/>
        <v>0</v>
      </c>
      <c r="Q455" s="700">
        <f>'Раздел 1'!Q485</f>
        <v>0</v>
      </c>
      <c r="R455" s="701"/>
      <c r="S455" s="702">
        <f t="shared" si="21"/>
        <v>0</v>
      </c>
      <c r="T455" s="703">
        <f>'Раздел 1'!R485</f>
        <v>0</v>
      </c>
      <c r="U455" s="704"/>
      <c r="V455" s="705">
        <f t="shared" si="22"/>
        <v>0</v>
      </c>
      <c r="W455" s="154"/>
      <c r="X455" s="706"/>
      <c r="Y455" s="707"/>
    </row>
    <row r="456" spans="1:25" s="708" customFormat="1" ht="24.75" customHeight="1" x14ac:dyDescent="0.3">
      <c r="A456" s="693" t="str">
        <f>'Раздел 1'!C488</f>
        <v>925</v>
      </c>
      <c r="B456" s="694" t="str">
        <f>'Раздел 1'!D488</f>
        <v>07</v>
      </c>
      <c r="C456" s="694" t="str">
        <f>'Раздел 1'!E488</f>
        <v>02</v>
      </c>
      <c r="D456" s="694" t="str">
        <f>'Раздел 1'!F488</f>
        <v>02</v>
      </c>
      <c r="E456" s="694" t="str">
        <f>'Раздел 1'!G488</f>
        <v>1</v>
      </c>
      <c r="F456" s="694" t="str">
        <f>'Раздел 1'!H488</f>
        <v>02</v>
      </c>
      <c r="G456" s="694" t="str">
        <f>'Раздел 1'!I488</f>
        <v>L3040</v>
      </c>
      <c r="H456" s="695" t="str">
        <f>'Раздел 1'!J488</f>
        <v>244</v>
      </c>
      <c r="I456" s="696" t="str">
        <f>'Раздел 1'!K488</f>
        <v>226.00.00</v>
      </c>
      <c r="J456" s="696" t="str">
        <f>'Раздел 1'!L488</f>
        <v>000</v>
      </c>
      <c r="K456" s="696" t="str">
        <f>'Раздел 1'!M488</f>
        <v>00.00.00</v>
      </c>
      <c r="L456" s="696" t="str">
        <f>'Раздел 1'!N488</f>
        <v>500.02.0005</v>
      </c>
      <c r="M456" s="696" t="str">
        <f>'Раздел 1'!O488</f>
        <v>60.02.00</v>
      </c>
      <c r="N456" s="697">
        <f>'Раздел 1'!P488</f>
        <v>1410717.87</v>
      </c>
      <c r="O456" s="698"/>
      <c r="P456" s="699">
        <f t="shared" si="20"/>
        <v>1410717.87</v>
      </c>
      <c r="Q456" s="700">
        <f>'Раздел 1'!Q488</f>
        <v>1342902.03</v>
      </c>
      <c r="R456" s="701"/>
      <c r="S456" s="702">
        <f t="shared" si="21"/>
        <v>1342902.03</v>
      </c>
      <c r="T456" s="703">
        <f>'Раздел 1'!R488</f>
        <v>1378522.7</v>
      </c>
      <c r="U456" s="704"/>
      <c r="V456" s="705">
        <f t="shared" si="22"/>
        <v>1378522.7</v>
      </c>
      <c r="W456" s="154"/>
      <c r="X456" s="706"/>
      <c r="Y456" s="707"/>
    </row>
    <row r="457" spans="1:25" s="708" customFormat="1" ht="24.75" customHeight="1" x14ac:dyDescent="0.3">
      <c r="A457" s="693" t="str">
        <f>'Раздел 1'!C489</f>
        <v>925</v>
      </c>
      <c r="B457" s="694" t="str">
        <f>'Раздел 1'!D489</f>
        <v>07</v>
      </c>
      <c r="C457" s="694" t="str">
        <f>'Раздел 1'!E489</f>
        <v>02</v>
      </c>
      <c r="D457" s="694" t="str">
        <f>'Раздел 1'!F489</f>
        <v>02</v>
      </c>
      <c r="E457" s="694" t="str">
        <f>'Раздел 1'!G489</f>
        <v>1</v>
      </c>
      <c r="F457" s="694" t="str">
        <f>'Раздел 1'!H489</f>
        <v>02</v>
      </c>
      <c r="G457" s="694" t="str">
        <f>'Раздел 1'!I489</f>
        <v>L3040</v>
      </c>
      <c r="H457" s="695" t="str">
        <f>'Раздел 1'!J489</f>
        <v>244</v>
      </c>
      <c r="I457" s="696" t="str">
        <f>'Раздел 1'!K489</f>
        <v>226.00.00</v>
      </c>
      <c r="J457" s="696" t="str">
        <f>'Раздел 1'!L489</f>
        <v>000</v>
      </c>
      <c r="K457" s="696" t="str">
        <f>'Раздел 1'!M489</f>
        <v>00.00.00</v>
      </c>
      <c r="L457" s="696" t="str">
        <f>'Раздел 1'!N489</f>
        <v>500.02.0005</v>
      </c>
      <c r="M457" s="696" t="str">
        <f>'Раздел 1'!O489</f>
        <v>60.03.00</v>
      </c>
      <c r="N457" s="697">
        <f>'Раздел 1'!P489</f>
        <v>397894.62</v>
      </c>
      <c r="O457" s="698"/>
      <c r="P457" s="699">
        <f t="shared" si="20"/>
        <v>397894.62</v>
      </c>
      <c r="Q457" s="700">
        <f>'Раздел 1'!Q489</f>
        <v>378765.95</v>
      </c>
      <c r="R457" s="701"/>
      <c r="S457" s="702">
        <f t="shared" si="21"/>
        <v>378765.95</v>
      </c>
      <c r="T457" s="703">
        <f>'Раздел 1'!R489</f>
        <v>388814.18</v>
      </c>
      <c r="U457" s="704"/>
      <c r="V457" s="705">
        <f t="shared" si="22"/>
        <v>388814.18</v>
      </c>
      <c r="W457" s="154"/>
      <c r="X457" s="706"/>
      <c r="Y457" s="707"/>
    </row>
    <row r="458" spans="1:25" s="708" customFormat="1" ht="24.75" customHeight="1" x14ac:dyDescent="0.3">
      <c r="A458" s="693" t="str">
        <f>'Раздел 1'!C490</f>
        <v>925</v>
      </c>
      <c r="B458" s="694" t="str">
        <f>'Раздел 1'!D490</f>
        <v>07</v>
      </c>
      <c r="C458" s="694" t="str">
        <f>'Раздел 1'!E490</f>
        <v>02</v>
      </c>
      <c r="D458" s="694" t="str">
        <f>'Раздел 1'!F490</f>
        <v>02</v>
      </c>
      <c r="E458" s="694" t="str">
        <f>'Раздел 1'!G490</f>
        <v>1</v>
      </c>
      <c r="F458" s="694" t="str">
        <f>'Раздел 1'!H490</f>
        <v>02</v>
      </c>
      <c r="G458" s="694" t="str">
        <f>'Раздел 1'!I490</f>
        <v>63540</v>
      </c>
      <c r="H458" s="695" t="str">
        <f>'Раздел 1'!J490</f>
        <v>244</v>
      </c>
      <c r="I458" s="696" t="str">
        <f>'Раздел 1'!K490</f>
        <v>226.00.00</v>
      </c>
      <c r="J458" s="696" t="str">
        <f>'Раздел 1'!L490</f>
        <v>000</v>
      </c>
      <c r="K458" s="696" t="str">
        <f>'Раздел 1'!M490</f>
        <v>00.00.00</v>
      </c>
      <c r="L458" s="696" t="str">
        <f>'Раздел 1'!N490</f>
        <v>500.02.0007</v>
      </c>
      <c r="M458" s="696" t="str">
        <f>'Раздел 1'!O490</f>
        <v>60.03.00</v>
      </c>
      <c r="N458" s="697">
        <f>'Раздел 1'!P490</f>
        <v>0</v>
      </c>
      <c r="O458" s="698"/>
      <c r="P458" s="699">
        <f t="shared" ref="P458:P521" si="23">N458-O458</f>
        <v>0</v>
      </c>
      <c r="Q458" s="700">
        <f>'Раздел 1'!Q490</f>
        <v>0</v>
      </c>
      <c r="R458" s="701"/>
      <c r="S458" s="702">
        <f t="shared" ref="S458:S521" si="24">Q458-R458</f>
        <v>0</v>
      </c>
      <c r="T458" s="703">
        <f>'Раздел 1'!R490</f>
        <v>0</v>
      </c>
      <c r="U458" s="704"/>
      <c r="V458" s="705">
        <f t="shared" ref="V458:V521" si="25">T458-U458</f>
        <v>0</v>
      </c>
      <c r="W458" s="154"/>
      <c r="X458" s="706"/>
      <c r="Y458" s="707"/>
    </row>
    <row r="459" spans="1:25" s="708" customFormat="1" ht="24.75" customHeight="1" x14ac:dyDescent="0.3">
      <c r="A459" s="693" t="str">
        <f>'Раздел 1'!C491</f>
        <v>925</v>
      </c>
      <c r="B459" s="694" t="str">
        <f>'Раздел 1'!D491</f>
        <v>07</v>
      </c>
      <c r="C459" s="694" t="str">
        <f>'Раздел 1'!E491</f>
        <v>02</v>
      </c>
      <c r="D459" s="694">
        <f>'Раздел 1'!F491</f>
        <v>0</v>
      </c>
      <c r="E459" s="694">
        <f>'Раздел 1'!G491</f>
        <v>0</v>
      </c>
      <c r="F459" s="694">
        <f>'Раздел 1'!H491</f>
        <v>0</v>
      </c>
      <c r="G459" s="694">
        <f>'Раздел 1'!I491</f>
        <v>0</v>
      </c>
      <c r="H459" s="695" t="str">
        <f>'Раздел 1'!J491</f>
        <v>244</v>
      </c>
      <c r="I459" s="696" t="str">
        <f>'Раздел 1'!K491</f>
        <v>226.00.00</v>
      </c>
      <c r="J459" s="696" t="str">
        <f>'Раздел 1'!L491</f>
        <v>000</v>
      </c>
      <c r="K459" s="696" t="str">
        <f>'Раздел 1'!M491</f>
        <v>00.00.00</v>
      </c>
      <c r="L459" s="696" t="str">
        <f>'Раздел 1'!N491</f>
        <v>500.02.ХХХ</v>
      </c>
      <c r="M459" s="696" t="str">
        <f>'Раздел 1'!O491</f>
        <v>60.03.00</v>
      </c>
      <c r="N459" s="697">
        <f>'Раздел 1'!P491</f>
        <v>0</v>
      </c>
      <c r="O459" s="698"/>
      <c r="P459" s="699">
        <f t="shared" si="23"/>
        <v>0</v>
      </c>
      <c r="Q459" s="700">
        <f>'Раздел 1'!Q491</f>
        <v>0</v>
      </c>
      <c r="R459" s="701"/>
      <c r="S459" s="702">
        <f t="shared" si="24"/>
        <v>0</v>
      </c>
      <c r="T459" s="703">
        <f>'Раздел 1'!R491</f>
        <v>0</v>
      </c>
      <c r="U459" s="704"/>
      <c r="V459" s="705">
        <f t="shared" si="25"/>
        <v>0</v>
      </c>
      <c r="W459" s="154"/>
      <c r="X459" s="706"/>
      <c r="Y459" s="707"/>
    </row>
    <row r="460" spans="1:25" s="708" customFormat="1" ht="24.75" customHeight="1" x14ac:dyDescent="0.3">
      <c r="A460" s="693" t="str">
        <f>'Раздел 1'!C492</f>
        <v>925</v>
      </c>
      <c r="B460" s="694" t="str">
        <f>'Раздел 1'!D492</f>
        <v>07</v>
      </c>
      <c r="C460" s="694" t="str">
        <f>'Раздел 1'!E492</f>
        <v>02</v>
      </c>
      <c r="D460" s="694">
        <f>'Раздел 1'!F492</f>
        <v>0</v>
      </c>
      <c r="E460" s="694">
        <f>'Раздел 1'!G492</f>
        <v>0</v>
      </c>
      <c r="F460" s="694">
        <f>'Раздел 1'!H492</f>
        <v>0</v>
      </c>
      <c r="G460" s="694">
        <f>'Раздел 1'!I492</f>
        <v>0</v>
      </c>
      <c r="H460" s="695" t="str">
        <f>'Раздел 1'!J492</f>
        <v>244</v>
      </c>
      <c r="I460" s="696" t="str">
        <f>'Раздел 1'!K492</f>
        <v>226.00.00</v>
      </c>
      <c r="J460" s="696" t="str">
        <f>'Раздел 1'!L492</f>
        <v>000</v>
      </c>
      <c r="K460" s="696" t="str">
        <f>'Раздел 1'!M492</f>
        <v>00.00.00</v>
      </c>
      <c r="L460" s="696" t="str">
        <f>'Раздел 1'!N492</f>
        <v>500.02.ХХХ</v>
      </c>
      <c r="M460" s="696" t="str">
        <f>'Раздел 1'!O492</f>
        <v>60.03.00</v>
      </c>
      <c r="N460" s="697">
        <f>'Раздел 1'!P492</f>
        <v>0</v>
      </c>
      <c r="O460" s="698"/>
      <c r="P460" s="699">
        <f t="shared" si="23"/>
        <v>0</v>
      </c>
      <c r="Q460" s="700">
        <f>'Раздел 1'!Q492</f>
        <v>0</v>
      </c>
      <c r="R460" s="701"/>
      <c r="S460" s="702">
        <f t="shared" si="24"/>
        <v>0</v>
      </c>
      <c r="T460" s="703">
        <f>'Раздел 1'!R492</f>
        <v>0</v>
      </c>
      <c r="U460" s="704"/>
      <c r="V460" s="705">
        <f t="shared" si="25"/>
        <v>0</v>
      </c>
      <c r="W460" s="154"/>
      <c r="X460" s="706"/>
      <c r="Y460" s="707"/>
    </row>
    <row r="461" spans="1:25" s="708" customFormat="1" ht="24.75" customHeight="1" x14ac:dyDescent="0.3">
      <c r="A461" s="693" t="str">
        <f>'Раздел 1'!C493</f>
        <v>925</v>
      </c>
      <c r="B461" s="694" t="str">
        <f>'Раздел 1'!D493</f>
        <v>07</v>
      </c>
      <c r="C461" s="694" t="str">
        <f>'Раздел 1'!E493</f>
        <v>02</v>
      </c>
      <c r="D461" s="694" t="str">
        <f>'Раздел 1'!F493</f>
        <v>06</v>
      </c>
      <c r="E461" s="694" t="str">
        <f>'Раздел 1'!G493</f>
        <v>2</v>
      </c>
      <c r="F461" s="694" t="str">
        <f>'Раздел 1'!H493</f>
        <v>01</v>
      </c>
      <c r="G461" s="694" t="str">
        <f>'Раздел 1'!I493</f>
        <v>S0460</v>
      </c>
      <c r="H461" s="695" t="str">
        <f>'Раздел 1'!J493</f>
        <v>244</v>
      </c>
      <c r="I461" s="696" t="str">
        <f>'Раздел 1'!K493</f>
        <v>226.00.00</v>
      </c>
      <c r="J461" s="696" t="str">
        <f>'Раздел 1'!L493</f>
        <v>000</v>
      </c>
      <c r="K461" s="696" t="str">
        <f>'Раздел 1'!M493</f>
        <v>00.00.00</v>
      </c>
      <c r="L461" s="696" t="str">
        <f>'Раздел 1'!N493</f>
        <v>500.03.0002</v>
      </c>
      <c r="M461" s="696" t="str">
        <f>'Раздел 1'!O493</f>
        <v>60.03.00</v>
      </c>
      <c r="N461" s="697">
        <f>'Раздел 1'!P493</f>
        <v>0</v>
      </c>
      <c r="O461" s="698"/>
      <c r="P461" s="699">
        <f t="shared" si="23"/>
        <v>0</v>
      </c>
      <c r="Q461" s="700">
        <f>'Раздел 1'!Q493</f>
        <v>0</v>
      </c>
      <c r="R461" s="701"/>
      <c r="S461" s="702">
        <f t="shared" si="24"/>
        <v>0</v>
      </c>
      <c r="T461" s="703">
        <f>'Раздел 1'!R493</f>
        <v>0</v>
      </c>
      <c r="U461" s="704"/>
      <c r="V461" s="705">
        <f t="shared" si="25"/>
        <v>0</v>
      </c>
      <c r="W461" s="154"/>
      <c r="X461" s="706"/>
      <c r="Y461" s="707"/>
    </row>
    <row r="462" spans="1:25" s="708" customFormat="1" ht="24.75" customHeight="1" x14ac:dyDescent="0.3">
      <c r="A462" s="693" t="str">
        <f>'Раздел 1'!C494</f>
        <v>925</v>
      </c>
      <c r="B462" s="694" t="str">
        <f>'Раздел 1'!D494</f>
        <v>07</v>
      </c>
      <c r="C462" s="694" t="str">
        <f>'Раздел 1'!E494</f>
        <v>02</v>
      </c>
      <c r="D462" s="694">
        <f>'Раздел 1'!F494</f>
        <v>0</v>
      </c>
      <c r="E462" s="694">
        <f>'Раздел 1'!G494</f>
        <v>0</v>
      </c>
      <c r="F462" s="694">
        <f>'Раздел 1'!H494</f>
        <v>0</v>
      </c>
      <c r="G462" s="694">
        <f>'Раздел 1'!I494</f>
        <v>0</v>
      </c>
      <c r="H462" s="695" t="str">
        <f>'Раздел 1'!J494</f>
        <v>244</v>
      </c>
      <c r="I462" s="696" t="str">
        <f>'Раздел 1'!K494</f>
        <v>226.00.00</v>
      </c>
      <c r="J462" s="696" t="str">
        <f>'Раздел 1'!L494</f>
        <v>000</v>
      </c>
      <c r="K462" s="696" t="str">
        <f>'Раздел 1'!M494</f>
        <v>00.00.00</v>
      </c>
      <c r="L462" s="696" t="str">
        <f>'Раздел 1'!N494</f>
        <v>500.03.ХХХ</v>
      </c>
      <c r="M462" s="696" t="str">
        <f>'Раздел 1'!O494</f>
        <v>60.03.00</v>
      </c>
      <c r="N462" s="697">
        <f>'Раздел 1'!P494</f>
        <v>0</v>
      </c>
      <c r="O462" s="698"/>
      <c r="P462" s="699">
        <f t="shared" si="23"/>
        <v>0</v>
      </c>
      <c r="Q462" s="700">
        <f>'Раздел 1'!Q494</f>
        <v>0</v>
      </c>
      <c r="R462" s="701"/>
      <c r="S462" s="702">
        <f t="shared" si="24"/>
        <v>0</v>
      </c>
      <c r="T462" s="703">
        <f>'Раздел 1'!R494</f>
        <v>0</v>
      </c>
      <c r="U462" s="704"/>
      <c r="V462" s="705">
        <f t="shared" si="25"/>
        <v>0</v>
      </c>
      <c r="W462" s="154"/>
      <c r="X462" s="706"/>
      <c r="Y462" s="707"/>
    </row>
    <row r="463" spans="1:25" s="708" customFormat="1" ht="24.75" customHeight="1" x14ac:dyDescent="0.3">
      <c r="A463" s="693" t="str">
        <f>'Раздел 1'!C495</f>
        <v>925</v>
      </c>
      <c r="B463" s="694" t="str">
        <f>'Раздел 1'!D495</f>
        <v>07</v>
      </c>
      <c r="C463" s="694" t="str">
        <f>'Раздел 1'!E495</f>
        <v>02</v>
      </c>
      <c r="D463" s="694">
        <f>'Раздел 1'!F495</f>
        <v>0</v>
      </c>
      <c r="E463" s="694">
        <f>'Раздел 1'!G495</f>
        <v>0</v>
      </c>
      <c r="F463" s="694">
        <f>'Раздел 1'!H495</f>
        <v>0</v>
      </c>
      <c r="G463" s="694">
        <f>'Раздел 1'!I495</f>
        <v>0</v>
      </c>
      <c r="H463" s="695" t="str">
        <f>'Раздел 1'!J495</f>
        <v>244</v>
      </c>
      <c r="I463" s="696" t="str">
        <f>'Раздел 1'!K495</f>
        <v>226.00.00</v>
      </c>
      <c r="J463" s="696" t="str">
        <f>'Раздел 1'!L495</f>
        <v>000</v>
      </c>
      <c r="K463" s="696" t="str">
        <f>'Раздел 1'!M495</f>
        <v>00.00.00</v>
      </c>
      <c r="L463" s="696" t="str">
        <f>'Раздел 1'!N495</f>
        <v>500.03.ХХХ</v>
      </c>
      <c r="M463" s="696" t="str">
        <f>'Раздел 1'!O495</f>
        <v>60.03.00</v>
      </c>
      <c r="N463" s="697">
        <f>'Раздел 1'!P495</f>
        <v>0</v>
      </c>
      <c r="O463" s="698"/>
      <c r="P463" s="699">
        <f t="shared" si="23"/>
        <v>0</v>
      </c>
      <c r="Q463" s="700">
        <f>'Раздел 1'!Q495</f>
        <v>0</v>
      </c>
      <c r="R463" s="701"/>
      <c r="S463" s="702">
        <f t="shared" si="24"/>
        <v>0</v>
      </c>
      <c r="T463" s="703">
        <f>'Раздел 1'!R495</f>
        <v>0</v>
      </c>
      <c r="U463" s="704"/>
      <c r="V463" s="705">
        <f t="shared" si="25"/>
        <v>0</v>
      </c>
      <c r="W463" s="154"/>
      <c r="X463" s="706"/>
      <c r="Y463" s="707"/>
    </row>
    <row r="464" spans="1:25" s="708" customFormat="1" ht="24.75" customHeight="1" x14ac:dyDescent="0.3">
      <c r="A464" s="693" t="e">
        <f>'Раздел 1'!#REF!</f>
        <v>#REF!</v>
      </c>
      <c r="B464" s="694" t="e">
        <f>'Раздел 1'!#REF!</f>
        <v>#REF!</v>
      </c>
      <c r="C464" s="694" t="e">
        <f>'Раздел 1'!#REF!</f>
        <v>#REF!</v>
      </c>
      <c r="D464" s="694" t="e">
        <f>'Раздел 1'!#REF!</f>
        <v>#REF!</v>
      </c>
      <c r="E464" s="694" t="e">
        <f>'Раздел 1'!#REF!</f>
        <v>#REF!</v>
      </c>
      <c r="F464" s="694" t="e">
        <f>'Раздел 1'!#REF!</f>
        <v>#REF!</v>
      </c>
      <c r="G464" s="694" t="e">
        <f>'Раздел 1'!#REF!</f>
        <v>#REF!</v>
      </c>
      <c r="H464" s="695" t="e">
        <f>'Раздел 1'!#REF!</f>
        <v>#REF!</v>
      </c>
      <c r="I464" s="696" t="e">
        <f>'Раздел 1'!#REF!</f>
        <v>#REF!</v>
      </c>
      <c r="J464" s="696" t="e">
        <f>'Раздел 1'!#REF!</f>
        <v>#REF!</v>
      </c>
      <c r="K464" s="696" t="e">
        <f>'Раздел 1'!#REF!</f>
        <v>#REF!</v>
      </c>
      <c r="L464" s="696" t="e">
        <f>'Раздел 1'!#REF!</f>
        <v>#REF!</v>
      </c>
      <c r="M464" s="696" t="e">
        <f>'Раздел 1'!#REF!</f>
        <v>#REF!</v>
      </c>
      <c r="N464" s="697" t="e">
        <f>'Раздел 1'!#REF!</f>
        <v>#REF!</v>
      </c>
      <c r="O464" s="698"/>
      <c r="P464" s="699" t="e">
        <f t="shared" si="23"/>
        <v>#REF!</v>
      </c>
      <c r="Q464" s="700" t="e">
        <f>'Раздел 1'!#REF!</f>
        <v>#REF!</v>
      </c>
      <c r="R464" s="701"/>
      <c r="S464" s="702" t="e">
        <f t="shared" si="24"/>
        <v>#REF!</v>
      </c>
      <c r="T464" s="703" t="e">
        <f>'Раздел 1'!#REF!</f>
        <v>#REF!</v>
      </c>
      <c r="U464" s="704"/>
      <c r="V464" s="705" t="e">
        <f t="shared" si="25"/>
        <v>#REF!</v>
      </c>
      <c r="W464" s="154"/>
      <c r="X464" s="706"/>
      <c r="Y464" s="707"/>
    </row>
    <row r="465" spans="1:25" s="708" customFormat="1" ht="24.75" customHeight="1" x14ac:dyDescent="0.3">
      <c r="A465" s="693" t="str">
        <f>'Раздел 1'!C496</f>
        <v>925</v>
      </c>
      <c r="B465" s="694" t="str">
        <f>'Раздел 1'!D496</f>
        <v>07</v>
      </c>
      <c r="C465" s="694" t="str">
        <f>'Раздел 1'!E496</f>
        <v>07</v>
      </c>
      <c r="D465" s="694" t="str">
        <f>'Раздел 1'!F496</f>
        <v>02</v>
      </c>
      <c r="E465" s="694" t="str">
        <f>'Раздел 1'!G496</f>
        <v>3</v>
      </c>
      <c r="F465" s="694" t="str">
        <f>'Раздел 1'!H496</f>
        <v>02</v>
      </c>
      <c r="G465" s="694" t="str">
        <f>'Раздел 1'!I496</f>
        <v>63110</v>
      </c>
      <c r="H465" s="695" t="str">
        <f>'Раздел 1'!J496</f>
        <v>244</v>
      </c>
      <c r="I465" s="696" t="str">
        <f>'Раздел 1'!K496</f>
        <v>226.00.00</v>
      </c>
      <c r="J465" s="696" t="str">
        <f>'Раздел 1'!L496</f>
        <v>000</v>
      </c>
      <c r="K465" s="696" t="str">
        <f>'Раздел 1'!M496</f>
        <v>00.00.00</v>
      </c>
      <c r="L465" s="696" t="str">
        <f>'Раздел 1'!N496</f>
        <v>500.05.0002</v>
      </c>
      <c r="M465" s="696" t="str">
        <f>'Раздел 1'!O496</f>
        <v>60.03.00</v>
      </c>
      <c r="N465" s="697">
        <f>'Раздел 1'!P496</f>
        <v>217471.66</v>
      </c>
      <c r="O465" s="698"/>
      <c r="P465" s="699">
        <f t="shared" si="23"/>
        <v>217471.66</v>
      </c>
      <c r="Q465" s="700">
        <f>'Раздел 1'!Q496</f>
        <v>358482.6</v>
      </c>
      <c r="R465" s="701"/>
      <c r="S465" s="702">
        <f t="shared" si="24"/>
        <v>358482.6</v>
      </c>
      <c r="T465" s="703">
        <f>'Раздел 1'!R496</f>
        <v>358482.6</v>
      </c>
      <c r="U465" s="704"/>
      <c r="V465" s="705">
        <f t="shared" si="25"/>
        <v>358482.6</v>
      </c>
      <c r="W465" s="154"/>
      <c r="X465" s="706"/>
      <c r="Y465" s="707"/>
    </row>
    <row r="466" spans="1:25" s="708" customFormat="1" ht="24.75" customHeight="1" x14ac:dyDescent="0.3">
      <c r="A466" s="693" t="str">
        <f>'Раздел 1'!C497</f>
        <v>925</v>
      </c>
      <c r="B466" s="694" t="str">
        <f>'Раздел 1'!D497</f>
        <v>07</v>
      </c>
      <c r="C466" s="694" t="str">
        <f>'Раздел 1'!E497</f>
        <v>02</v>
      </c>
      <c r="D466" s="694">
        <f>'Раздел 1'!F497</f>
        <v>0</v>
      </c>
      <c r="E466" s="694">
        <f>'Раздел 1'!G497</f>
        <v>0</v>
      </c>
      <c r="F466" s="694">
        <f>'Раздел 1'!H497</f>
        <v>0</v>
      </c>
      <c r="G466" s="694">
        <f>'Раздел 1'!I497</f>
        <v>0</v>
      </c>
      <c r="H466" s="695" t="str">
        <f>'Раздел 1'!J497</f>
        <v>244</v>
      </c>
      <c r="I466" s="696" t="str">
        <f>'Раздел 1'!K497</f>
        <v>226.00.00</v>
      </c>
      <c r="J466" s="696" t="str">
        <f>'Раздел 1'!L497</f>
        <v>000</v>
      </c>
      <c r="K466" s="696" t="str">
        <f>'Раздел 1'!M497</f>
        <v>00.00.00</v>
      </c>
      <c r="L466" s="696" t="str">
        <f>'Раздел 1'!N497</f>
        <v>500.05.ХХХ</v>
      </c>
      <c r="M466" s="696" t="str">
        <f>'Раздел 1'!O497</f>
        <v>60.03.00</v>
      </c>
      <c r="N466" s="697">
        <f>'Раздел 1'!P497</f>
        <v>0</v>
      </c>
      <c r="O466" s="698"/>
      <c r="P466" s="699">
        <f t="shared" si="23"/>
        <v>0</v>
      </c>
      <c r="Q466" s="700">
        <f>'Раздел 1'!Q497</f>
        <v>0</v>
      </c>
      <c r="R466" s="701"/>
      <c r="S466" s="702">
        <f t="shared" si="24"/>
        <v>0</v>
      </c>
      <c r="T466" s="703">
        <f>'Раздел 1'!R497</f>
        <v>0</v>
      </c>
      <c r="U466" s="704"/>
      <c r="V466" s="705">
        <f t="shared" si="25"/>
        <v>0</v>
      </c>
      <c r="W466" s="154"/>
      <c r="X466" s="706"/>
      <c r="Y466" s="707"/>
    </row>
    <row r="467" spans="1:25" s="708" customFormat="1" ht="24.75" customHeight="1" x14ac:dyDescent="0.3">
      <c r="A467" s="693" t="e">
        <f>'Раздел 1'!#REF!</f>
        <v>#REF!</v>
      </c>
      <c r="B467" s="694" t="e">
        <f>'Раздел 1'!#REF!</f>
        <v>#REF!</v>
      </c>
      <c r="C467" s="694" t="e">
        <f>'Раздел 1'!#REF!</f>
        <v>#REF!</v>
      </c>
      <c r="D467" s="694" t="e">
        <f>'Раздел 1'!#REF!</f>
        <v>#REF!</v>
      </c>
      <c r="E467" s="694" t="e">
        <f>'Раздел 1'!#REF!</f>
        <v>#REF!</v>
      </c>
      <c r="F467" s="694" t="e">
        <f>'Раздел 1'!#REF!</f>
        <v>#REF!</v>
      </c>
      <c r="G467" s="694" t="e">
        <f>'Раздел 1'!#REF!</f>
        <v>#REF!</v>
      </c>
      <c r="H467" s="695" t="e">
        <f>'Раздел 1'!#REF!</f>
        <v>#REF!</v>
      </c>
      <c r="I467" s="696" t="e">
        <f>'Раздел 1'!#REF!</f>
        <v>#REF!</v>
      </c>
      <c r="J467" s="696" t="e">
        <f>'Раздел 1'!#REF!</f>
        <v>#REF!</v>
      </c>
      <c r="K467" s="696" t="e">
        <f>'Раздел 1'!#REF!</f>
        <v>#REF!</v>
      </c>
      <c r="L467" s="696" t="e">
        <f>'Раздел 1'!#REF!</f>
        <v>#REF!</v>
      </c>
      <c r="M467" s="696" t="e">
        <f>'Раздел 1'!#REF!</f>
        <v>#REF!</v>
      </c>
      <c r="N467" s="697" t="e">
        <f>'Раздел 1'!#REF!</f>
        <v>#REF!</v>
      </c>
      <c r="O467" s="698"/>
      <c r="P467" s="699" t="e">
        <f t="shared" si="23"/>
        <v>#REF!</v>
      </c>
      <c r="Q467" s="700" t="e">
        <f>'Раздел 1'!#REF!</f>
        <v>#REF!</v>
      </c>
      <c r="R467" s="701"/>
      <c r="S467" s="702" t="e">
        <f t="shared" si="24"/>
        <v>#REF!</v>
      </c>
      <c r="T467" s="703" t="e">
        <f>'Раздел 1'!#REF!</f>
        <v>#REF!</v>
      </c>
      <c r="U467" s="704"/>
      <c r="V467" s="705" t="e">
        <f t="shared" si="25"/>
        <v>#REF!</v>
      </c>
      <c r="W467" s="154"/>
      <c r="X467" s="706"/>
      <c r="Y467" s="707"/>
    </row>
    <row r="468" spans="1:25" s="708" customFormat="1" ht="24.75" customHeight="1" x14ac:dyDescent="0.3">
      <c r="A468" s="693" t="e">
        <f>'Раздел 1'!#REF!</f>
        <v>#REF!</v>
      </c>
      <c r="B468" s="694" t="e">
        <f>'Раздел 1'!#REF!</f>
        <v>#REF!</v>
      </c>
      <c r="C468" s="694" t="e">
        <f>'Раздел 1'!#REF!</f>
        <v>#REF!</v>
      </c>
      <c r="D468" s="694" t="e">
        <f>'Раздел 1'!#REF!</f>
        <v>#REF!</v>
      </c>
      <c r="E468" s="694" t="e">
        <f>'Раздел 1'!#REF!</f>
        <v>#REF!</v>
      </c>
      <c r="F468" s="694" t="e">
        <f>'Раздел 1'!#REF!</f>
        <v>#REF!</v>
      </c>
      <c r="G468" s="694" t="e">
        <f>'Раздел 1'!#REF!</f>
        <v>#REF!</v>
      </c>
      <c r="H468" s="695" t="e">
        <f>'Раздел 1'!#REF!</f>
        <v>#REF!</v>
      </c>
      <c r="I468" s="696" t="e">
        <f>'Раздел 1'!#REF!</f>
        <v>#REF!</v>
      </c>
      <c r="J468" s="696" t="e">
        <f>'Раздел 1'!#REF!</f>
        <v>#REF!</v>
      </c>
      <c r="K468" s="696" t="e">
        <f>'Раздел 1'!#REF!</f>
        <v>#REF!</v>
      </c>
      <c r="L468" s="696" t="e">
        <f>'Раздел 1'!#REF!</f>
        <v>#REF!</v>
      </c>
      <c r="M468" s="696" t="e">
        <f>'Раздел 1'!#REF!</f>
        <v>#REF!</v>
      </c>
      <c r="N468" s="697" t="e">
        <f>'Раздел 1'!#REF!</f>
        <v>#REF!</v>
      </c>
      <c r="O468" s="698"/>
      <c r="P468" s="699" t="e">
        <f t="shared" si="23"/>
        <v>#REF!</v>
      </c>
      <c r="Q468" s="700" t="e">
        <f>'Раздел 1'!#REF!</f>
        <v>#REF!</v>
      </c>
      <c r="R468" s="701"/>
      <c r="S468" s="702" t="e">
        <f t="shared" si="24"/>
        <v>#REF!</v>
      </c>
      <c r="T468" s="703" t="e">
        <f>'Раздел 1'!#REF!</f>
        <v>#REF!</v>
      </c>
      <c r="U468" s="704"/>
      <c r="V468" s="705" t="e">
        <f t="shared" si="25"/>
        <v>#REF!</v>
      </c>
      <c r="W468" s="154"/>
      <c r="X468" s="706"/>
      <c r="Y468" s="707"/>
    </row>
    <row r="469" spans="1:25" s="708" customFormat="1" ht="24.75" customHeight="1" x14ac:dyDescent="0.3">
      <c r="A469" s="693" t="str">
        <f>'Раздел 1'!C498</f>
        <v>925</v>
      </c>
      <c r="B469" s="694" t="str">
        <f>'Раздел 1'!D498</f>
        <v>07</v>
      </c>
      <c r="C469" s="694" t="str">
        <f>'Раздел 1'!E498</f>
        <v>02</v>
      </c>
      <c r="D469" s="694" t="str">
        <f>'Раздел 1'!F498</f>
        <v>02</v>
      </c>
      <c r="E469" s="694" t="str">
        <f>'Раздел 1'!G498</f>
        <v>1</v>
      </c>
      <c r="F469" s="694" t="str">
        <f>'Раздел 1'!H498</f>
        <v>02</v>
      </c>
      <c r="G469" s="694" t="str">
        <f>'Раздел 1'!I498</f>
        <v>00590</v>
      </c>
      <c r="H469" s="695" t="str">
        <f>'Раздел 1'!J498</f>
        <v>244</v>
      </c>
      <c r="I469" s="696" t="str">
        <f>'Раздел 1'!K498</f>
        <v>227.00.00</v>
      </c>
      <c r="J469" s="696" t="str">
        <f>'Раздел 1'!L498</f>
        <v>000</v>
      </c>
      <c r="K469" s="696" t="str">
        <f>'Раздел 1'!M498</f>
        <v>00.00.00</v>
      </c>
      <c r="L469" s="696" t="str">
        <f>'Раздел 1'!N498</f>
        <v>х</v>
      </c>
      <c r="M469" s="696" t="str">
        <f>'Раздел 1'!O498</f>
        <v>20.00.02</v>
      </c>
      <c r="N469" s="697">
        <f>'Раздел 1'!P498</f>
        <v>0</v>
      </c>
      <c r="O469" s="698"/>
      <c r="P469" s="699">
        <f t="shared" si="23"/>
        <v>0</v>
      </c>
      <c r="Q469" s="700">
        <f>'Раздел 1'!Q498</f>
        <v>0</v>
      </c>
      <c r="R469" s="701"/>
      <c r="S469" s="702">
        <f t="shared" si="24"/>
        <v>0</v>
      </c>
      <c r="T469" s="703">
        <f>'Раздел 1'!R498</f>
        <v>0</v>
      </c>
      <c r="U469" s="704"/>
      <c r="V469" s="705">
        <f t="shared" si="25"/>
        <v>0</v>
      </c>
      <c r="W469" s="154"/>
      <c r="X469" s="706"/>
      <c r="Y469" s="707"/>
    </row>
    <row r="470" spans="1:25" s="708" customFormat="1" ht="24.75" customHeight="1" x14ac:dyDescent="0.3">
      <c r="A470" s="693" t="str">
        <f>'Раздел 1'!C499</f>
        <v>925</v>
      </c>
      <c r="B470" s="694" t="str">
        <f>'Раздел 1'!D499</f>
        <v>07</v>
      </c>
      <c r="C470" s="694" t="str">
        <f>'Раздел 1'!E499</f>
        <v>02</v>
      </c>
      <c r="D470" s="694" t="str">
        <f>'Раздел 1'!F499</f>
        <v>02</v>
      </c>
      <c r="E470" s="694" t="str">
        <f>'Раздел 1'!G499</f>
        <v>1</v>
      </c>
      <c r="F470" s="694" t="str">
        <f>'Раздел 1'!H499</f>
        <v>02</v>
      </c>
      <c r="G470" s="694" t="str">
        <f>'Раздел 1'!I499</f>
        <v>00590</v>
      </c>
      <c r="H470" s="695" t="str">
        <f>'Раздел 1'!J499</f>
        <v>244</v>
      </c>
      <c r="I470" s="696" t="str">
        <f>'Раздел 1'!K499</f>
        <v>227.00.00</v>
      </c>
      <c r="J470" s="696" t="str">
        <f>'Раздел 1'!L499</f>
        <v>001</v>
      </c>
      <c r="K470" s="696" t="str">
        <f>'Раздел 1'!M499</f>
        <v>00.00.00</v>
      </c>
      <c r="L470" s="696" t="str">
        <f>'Раздел 1'!N499</f>
        <v>х</v>
      </c>
      <c r="M470" s="696" t="str">
        <f>'Раздел 1'!O499</f>
        <v>20.00.02</v>
      </c>
      <c r="N470" s="697">
        <f>'Раздел 1'!P499</f>
        <v>0</v>
      </c>
      <c r="O470" s="698"/>
      <c r="P470" s="699">
        <f t="shared" si="23"/>
        <v>0</v>
      </c>
      <c r="Q470" s="700">
        <f>'Раздел 1'!Q499</f>
        <v>0</v>
      </c>
      <c r="R470" s="701"/>
      <c r="S470" s="702">
        <f t="shared" si="24"/>
        <v>0</v>
      </c>
      <c r="T470" s="703">
        <f>'Раздел 1'!R499</f>
        <v>0</v>
      </c>
      <c r="U470" s="704"/>
      <c r="V470" s="705">
        <f t="shared" si="25"/>
        <v>0</v>
      </c>
      <c r="W470" s="154"/>
      <c r="X470" s="706"/>
      <c r="Y470" s="707"/>
    </row>
    <row r="471" spans="1:25" s="708" customFormat="1" ht="24.75" customHeight="1" x14ac:dyDescent="0.3">
      <c r="A471" s="693" t="str">
        <f>'Раздел 1'!C500</f>
        <v>925</v>
      </c>
      <c r="B471" s="694" t="str">
        <f>'Раздел 1'!D500</f>
        <v>07</v>
      </c>
      <c r="C471" s="694" t="str">
        <f>'Раздел 1'!E500</f>
        <v>02</v>
      </c>
      <c r="D471" s="694" t="str">
        <f>'Раздел 1'!F500</f>
        <v>02</v>
      </c>
      <c r="E471" s="694" t="str">
        <f>'Раздел 1'!G500</f>
        <v>1</v>
      </c>
      <c r="F471" s="694" t="str">
        <f>'Раздел 1'!H500</f>
        <v>02</v>
      </c>
      <c r="G471" s="694" t="str">
        <f>'Раздел 1'!I500</f>
        <v>00590</v>
      </c>
      <c r="H471" s="695" t="str">
        <f>'Раздел 1'!J500</f>
        <v>244</v>
      </c>
      <c r="I471" s="696" t="str">
        <f>'Раздел 1'!K500</f>
        <v>227.00.00</v>
      </c>
      <c r="J471" s="696" t="str">
        <f>'Раздел 1'!L500</f>
        <v>000</v>
      </c>
      <c r="K471" s="696" t="str">
        <f>'Раздел 1'!M500</f>
        <v>00.00.00</v>
      </c>
      <c r="L471" s="696" t="str">
        <f>'Раздел 1'!N500</f>
        <v>001.99.0001</v>
      </c>
      <c r="M471" s="696" t="str">
        <f>'Раздел 1'!O500</f>
        <v>50.01.00</v>
      </c>
      <c r="N471" s="697">
        <f>'Раздел 1'!P500</f>
        <v>0</v>
      </c>
      <c r="O471" s="698"/>
      <c r="P471" s="699">
        <f t="shared" si="23"/>
        <v>0</v>
      </c>
      <c r="Q471" s="700">
        <f>'Раздел 1'!Q500</f>
        <v>0</v>
      </c>
      <c r="R471" s="701"/>
      <c r="S471" s="702">
        <f t="shared" si="24"/>
        <v>0</v>
      </c>
      <c r="T471" s="703">
        <f>'Раздел 1'!R500</f>
        <v>0</v>
      </c>
      <c r="U471" s="704"/>
      <c r="V471" s="705">
        <f t="shared" si="25"/>
        <v>0</v>
      </c>
      <c r="W471" s="154"/>
      <c r="X471" s="706"/>
      <c r="Y471" s="707"/>
    </row>
    <row r="472" spans="1:25" s="708" customFormat="1" ht="24.75" customHeight="1" x14ac:dyDescent="0.3">
      <c r="A472" s="693" t="str">
        <f>'Раздел 1'!C501</f>
        <v>925</v>
      </c>
      <c r="B472" s="694" t="str">
        <f>'Раздел 1'!D501</f>
        <v>07</v>
      </c>
      <c r="C472" s="694" t="str">
        <f>'Раздел 1'!E501</f>
        <v>02</v>
      </c>
      <c r="D472" s="694" t="str">
        <f>'Раздел 1'!F501</f>
        <v>02</v>
      </c>
      <c r="E472" s="694" t="str">
        <f>'Раздел 1'!G501</f>
        <v>1</v>
      </c>
      <c r="F472" s="694" t="str">
        <f>'Раздел 1'!H501</f>
        <v>02</v>
      </c>
      <c r="G472" s="694" t="str">
        <f>'Раздел 1'!I501</f>
        <v>00590</v>
      </c>
      <c r="H472" s="695" t="str">
        <f>'Раздел 1'!J501</f>
        <v>244</v>
      </c>
      <c r="I472" s="696" t="str">
        <f>'Раздел 1'!K501</f>
        <v>227.00.00</v>
      </c>
      <c r="J472" s="696" t="str">
        <f>'Раздел 1'!L501</f>
        <v>001</v>
      </c>
      <c r="K472" s="696" t="str">
        <f>'Раздел 1'!M501</f>
        <v>00.00.00</v>
      </c>
      <c r="L472" s="696" t="str">
        <f>'Раздел 1'!N501</f>
        <v>х</v>
      </c>
      <c r="M472" s="696" t="str">
        <f>'Раздел 1'!O501</f>
        <v>50.01.00</v>
      </c>
      <c r="N472" s="697">
        <f>'Раздел 1'!P501</f>
        <v>0</v>
      </c>
      <c r="O472" s="698"/>
      <c r="P472" s="699">
        <f t="shared" si="23"/>
        <v>0</v>
      </c>
      <c r="Q472" s="700">
        <f>'Раздел 1'!Q501</f>
        <v>0</v>
      </c>
      <c r="R472" s="701"/>
      <c r="S472" s="702">
        <f t="shared" si="24"/>
        <v>0</v>
      </c>
      <c r="T472" s="703">
        <f>'Раздел 1'!R501</f>
        <v>0</v>
      </c>
      <c r="U472" s="704"/>
      <c r="V472" s="705">
        <f t="shared" si="25"/>
        <v>0</v>
      </c>
      <c r="W472" s="154"/>
      <c r="X472" s="706"/>
      <c r="Y472" s="707"/>
    </row>
    <row r="473" spans="1:25" s="708" customFormat="1" ht="24.75" customHeight="1" x14ac:dyDescent="0.3">
      <c r="A473" s="693" t="str">
        <f>'Раздел 1'!C502</f>
        <v>925</v>
      </c>
      <c r="B473" s="694" t="str">
        <f>'Раздел 1'!D502</f>
        <v>07</v>
      </c>
      <c r="C473" s="694" t="str">
        <f>'Раздел 1'!E502</f>
        <v>02</v>
      </c>
      <c r="D473" s="694" t="str">
        <f>'Раздел 1'!F502</f>
        <v>02</v>
      </c>
      <c r="E473" s="694" t="str">
        <f>'Раздел 1'!G502</f>
        <v>1</v>
      </c>
      <c r="F473" s="694" t="str">
        <f>'Раздел 1'!H502</f>
        <v>02</v>
      </c>
      <c r="G473" s="694" t="str">
        <f>'Раздел 1'!I502</f>
        <v>00590</v>
      </c>
      <c r="H473" s="695" t="str">
        <f>'Раздел 1'!J502</f>
        <v>244</v>
      </c>
      <c r="I473" s="696" t="str">
        <f>'Раздел 1'!K502</f>
        <v>228.00.00</v>
      </c>
      <c r="J473" s="696" t="str">
        <f>'Раздел 1'!L502</f>
        <v>000</v>
      </c>
      <c r="K473" s="696" t="str">
        <f>'Раздел 1'!M502</f>
        <v>00.00.00</v>
      </c>
      <c r="L473" s="696" t="str">
        <f>'Раздел 1'!N502</f>
        <v>х</v>
      </c>
      <c r="M473" s="696" t="str">
        <f>'Раздел 1'!O502</f>
        <v>20.00.02</v>
      </c>
      <c r="N473" s="697">
        <f>'Раздел 1'!P502</f>
        <v>0</v>
      </c>
      <c r="O473" s="698"/>
      <c r="P473" s="699">
        <f t="shared" si="23"/>
        <v>0</v>
      </c>
      <c r="Q473" s="700">
        <f>'Раздел 1'!Q502</f>
        <v>0</v>
      </c>
      <c r="R473" s="701"/>
      <c r="S473" s="702">
        <f t="shared" si="24"/>
        <v>0</v>
      </c>
      <c r="T473" s="703">
        <f>'Раздел 1'!R502</f>
        <v>0</v>
      </c>
      <c r="U473" s="704"/>
      <c r="V473" s="705">
        <f t="shared" si="25"/>
        <v>0</v>
      </c>
      <c r="W473" s="154"/>
      <c r="X473" s="706"/>
      <c r="Y473" s="707"/>
    </row>
    <row r="474" spans="1:25" s="708" customFormat="1" ht="24.75" customHeight="1" x14ac:dyDescent="0.3">
      <c r="A474" s="693" t="str">
        <f>'Раздел 1'!C503</f>
        <v>925</v>
      </c>
      <c r="B474" s="694" t="str">
        <f>'Раздел 1'!D503</f>
        <v>07</v>
      </c>
      <c r="C474" s="694" t="str">
        <f>'Раздел 1'!E503</f>
        <v>02</v>
      </c>
      <c r="D474" s="694" t="str">
        <f>'Раздел 1'!F503</f>
        <v>02</v>
      </c>
      <c r="E474" s="694" t="str">
        <f>'Раздел 1'!G503</f>
        <v>1</v>
      </c>
      <c r="F474" s="694" t="str">
        <f>'Раздел 1'!H503</f>
        <v>02</v>
      </c>
      <c r="G474" s="694" t="str">
        <f>'Раздел 1'!I503</f>
        <v>00590</v>
      </c>
      <c r="H474" s="695" t="str">
        <f>'Раздел 1'!J503</f>
        <v>244</v>
      </c>
      <c r="I474" s="696" t="str">
        <f>'Раздел 1'!K503</f>
        <v>228.00.00</v>
      </c>
      <c r="J474" s="696" t="str">
        <f>'Раздел 1'!L503</f>
        <v>001</v>
      </c>
      <c r="K474" s="696" t="str">
        <f>'Раздел 1'!M503</f>
        <v>00.00.00</v>
      </c>
      <c r="L474" s="696" t="str">
        <f>'Раздел 1'!N503</f>
        <v>х</v>
      </c>
      <c r="M474" s="696" t="str">
        <f>'Раздел 1'!O503</f>
        <v>20.00.02</v>
      </c>
      <c r="N474" s="697">
        <f>'Раздел 1'!P503</f>
        <v>0</v>
      </c>
      <c r="O474" s="698"/>
      <c r="P474" s="699">
        <f t="shared" si="23"/>
        <v>0</v>
      </c>
      <c r="Q474" s="700">
        <f>'Раздел 1'!Q503</f>
        <v>0</v>
      </c>
      <c r="R474" s="701"/>
      <c r="S474" s="702">
        <f t="shared" si="24"/>
        <v>0</v>
      </c>
      <c r="T474" s="703">
        <f>'Раздел 1'!R503</f>
        <v>0</v>
      </c>
      <c r="U474" s="704"/>
      <c r="V474" s="705">
        <f t="shared" si="25"/>
        <v>0</v>
      </c>
      <c r="W474" s="154"/>
      <c r="X474" s="706"/>
      <c r="Y474" s="707"/>
    </row>
    <row r="475" spans="1:25" s="708" customFormat="1" ht="24.75" customHeight="1" x14ac:dyDescent="0.3">
      <c r="A475" s="693" t="str">
        <f>'Раздел 1'!C504</f>
        <v>925</v>
      </c>
      <c r="B475" s="694" t="str">
        <f>'Раздел 1'!D504</f>
        <v>07</v>
      </c>
      <c r="C475" s="694" t="str">
        <f>'Раздел 1'!E504</f>
        <v>02</v>
      </c>
      <c r="D475" s="694" t="str">
        <f>'Раздел 1'!F504</f>
        <v>02</v>
      </c>
      <c r="E475" s="694" t="str">
        <f>'Раздел 1'!G504</f>
        <v>1</v>
      </c>
      <c r="F475" s="694" t="str">
        <f>'Раздел 1'!H504</f>
        <v>02</v>
      </c>
      <c r="G475" s="694" t="str">
        <f>'Раздел 1'!I504</f>
        <v>00590</v>
      </c>
      <c r="H475" s="695" t="str">
        <f>'Раздел 1'!J504</f>
        <v>244</v>
      </c>
      <c r="I475" s="696" t="str">
        <f>'Раздел 1'!K504</f>
        <v>228.00.00</v>
      </c>
      <c r="J475" s="696" t="str">
        <f>'Раздел 1'!L504</f>
        <v>000</v>
      </c>
      <c r="K475" s="696" t="str">
        <f>'Раздел 1'!M504</f>
        <v>00.00.00</v>
      </c>
      <c r="L475" s="696" t="str">
        <f>'Раздел 1'!N504</f>
        <v>х</v>
      </c>
      <c r="M475" s="696" t="str">
        <f>'Раздел 1'!O504</f>
        <v>20.00.03</v>
      </c>
      <c r="N475" s="697">
        <f>'Раздел 1'!P504</f>
        <v>0</v>
      </c>
      <c r="O475" s="698"/>
      <c r="P475" s="699">
        <f t="shared" si="23"/>
        <v>0</v>
      </c>
      <c r="Q475" s="700">
        <f>'Раздел 1'!Q504</f>
        <v>0</v>
      </c>
      <c r="R475" s="701"/>
      <c r="S475" s="702">
        <f t="shared" si="24"/>
        <v>0</v>
      </c>
      <c r="T475" s="703">
        <f>'Раздел 1'!R504</f>
        <v>0</v>
      </c>
      <c r="U475" s="704"/>
      <c r="V475" s="705">
        <f t="shared" si="25"/>
        <v>0</v>
      </c>
      <c r="W475" s="154"/>
      <c r="X475" s="706"/>
      <c r="Y475" s="707"/>
    </row>
    <row r="476" spans="1:25" s="708" customFormat="1" ht="24.75" customHeight="1" x14ac:dyDescent="0.3">
      <c r="A476" s="693" t="str">
        <f>'Раздел 1'!C505</f>
        <v>925</v>
      </c>
      <c r="B476" s="694" t="str">
        <f>'Раздел 1'!D505</f>
        <v>07</v>
      </c>
      <c r="C476" s="694" t="str">
        <f>'Раздел 1'!E505</f>
        <v>02</v>
      </c>
      <c r="D476" s="694" t="str">
        <f>'Раздел 1'!F505</f>
        <v>02</v>
      </c>
      <c r="E476" s="694" t="str">
        <f>'Раздел 1'!G505</f>
        <v>1</v>
      </c>
      <c r="F476" s="694" t="str">
        <f>'Раздел 1'!H505</f>
        <v>02</v>
      </c>
      <c r="G476" s="694" t="str">
        <f>'Раздел 1'!I505</f>
        <v>00590</v>
      </c>
      <c r="H476" s="695" t="str">
        <f>'Раздел 1'!J505</f>
        <v>244</v>
      </c>
      <c r="I476" s="696" t="str">
        <f>'Раздел 1'!K505</f>
        <v>228.00.00</v>
      </c>
      <c r="J476" s="696" t="str">
        <f>'Раздел 1'!L505</f>
        <v>001</v>
      </c>
      <c r="K476" s="696" t="str">
        <f>'Раздел 1'!M505</f>
        <v>00.00.00</v>
      </c>
      <c r="L476" s="696" t="str">
        <f>'Раздел 1'!N505</f>
        <v>х</v>
      </c>
      <c r="M476" s="696" t="str">
        <f>'Раздел 1'!O505</f>
        <v>20.00.03</v>
      </c>
      <c r="N476" s="697">
        <f>'Раздел 1'!P505</f>
        <v>0</v>
      </c>
      <c r="O476" s="698"/>
      <c r="P476" s="699">
        <f t="shared" si="23"/>
        <v>0</v>
      </c>
      <c r="Q476" s="700">
        <f>'Раздел 1'!Q505</f>
        <v>0</v>
      </c>
      <c r="R476" s="701"/>
      <c r="S476" s="702">
        <f t="shared" si="24"/>
        <v>0</v>
      </c>
      <c r="T476" s="703">
        <f>'Раздел 1'!R505</f>
        <v>0</v>
      </c>
      <c r="U476" s="704"/>
      <c r="V476" s="705">
        <f t="shared" si="25"/>
        <v>0</v>
      </c>
      <c r="W476" s="154"/>
      <c r="X476" s="706"/>
      <c r="Y476" s="707"/>
    </row>
    <row r="477" spans="1:25" s="708" customFormat="1" ht="24.75" customHeight="1" x14ac:dyDescent="0.3">
      <c r="A477" s="693" t="str">
        <f>'Раздел 1'!C506</f>
        <v>925</v>
      </c>
      <c r="B477" s="694" t="str">
        <f>'Раздел 1'!D506</f>
        <v>07</v>
      </c>
      <c r="C477" s="694" t="str">
        <f>'Раздел 1'!E506</f>
        <v>02</v>
      </c>
      <c r="D477" s="694" t="str">
        <f>'Раздел 1'!F506</f>
        <v>02</v>
      </c>
      <c r="E477" s="694" t="str">
        <f>'Раздел 1'!G506</f>
        <v>1</v>
      </c>
      <c r="F477" s="694" t="str">
        <f>'Раздел 1'!H506</f>
        <v>02</v>
      </c>
      <c r="G477" s="694" t="str">
        <f>'Раздел 1'!I506</f>
        <v>00590</v>
      </c>
      <c r="H477" s="695" t="str">
        <f>'Раздел 1'!J506</f>
        <v>244</v>
      </c>
      <c r="I477" s="696" t="str">
        <f>'Раздел 1'!K506</f>
        <v>228.00.00</v>
      </c>
      <c r="J477" s="696" t="str">
        <f>'Раздел 1'!L506</f>
        <v>000</v>
      </c>
      <c r="K477" s="696" t="str">
        <f>'Раздел 1'!M506</f>
        <v>00.00.00</v>
      </c>
      <c r="L477" s="696" t="str">
        <f>'Раздел 1'!N506</f>
        <v>х</v>
      </c>
      <c r="M477" s="696" t="str">
        <f>'Раздел 1'!O506</f>
        <v>20.00.04</v>
      </c>
      <c r="N477" s="697">
        <f>'Раздел 1'!P506</f>
        <v>0</v>
      </c>
      <c r="O477" s="698"/>
      <c r="P477" s="699">
        <f t="shared" si="23"/>
        <v>0</v>
      </c>
      <c r="Q477" s="700">
        <f>'Раздел 1'!Q506</f>
        <v>0</v>
      </c>
      <c r="R477" s="701"/>
      <c r="S477" s="702">
        <f t="shared" si="24"/>
        <v>0</v>
      </c>
      <c r="T477" s="703">
        <f>'Раздел 1'!R506</f>
        <v>0</v>
      </c>
      <c r="U477" s="704"/>
      <c r="V477" s="705">
        <f t="shared" si="25"/>
        <v>0</v>
      </c>
      <c r="W477" s="154"/>
      <c r="X477" s="706"/>
      <c r="Y477" s="707"/>
    </row>
    <row r="478" spans="1:25" s="708" customFormat="1" ht="24.75" customHeight="1" x14ac:dyDescent="0.3">
      <c r="A478" s="693" t="str">
        <f>'Раздел 1'!C507</f>
        <v>925</v>
      </c>
      <c r="B478" s="694" t="str">
        <f>'Раздел 1'!D507</f>
        <v>07</v>
      </c>
      <c r="C478" s="694" t="str">
        <f>'Раздел 1'!E507</f>
        <v>02</v>
      </c>
      <c r="D478" s="694" t="str">
        <f>'Раздел 1'!F507</f>
        <v>02</v>
      </c>
      <c r="E478" s="694" t="str">
        <f>'Раздел 1'!G507</f>
        <v>1</v>
      </c>
      <c r="F478" s="694" t="str">
        <f>'Раздел 1'!H507</f>
        <v>02</v>
      </c>
      <c r="G478" s="694" t="str">
        <f>'Раздел 1'!I507</f>
        <v>00590</v>
      </c>
      <c r="H478" s="695" t="str">
        <f>'Раздел 1'!J507</f>
        <v>244</v>
      </c>
      <c r="I478" s="696" t="str">
        <f>'Раздел 1'!K507</f>
        <v>228.00.00</v>
      </c>
      <c r="J478" s="696" t="str">
        <f>'Раздел 1'!L507</f>
        <v>001</v>
      </c>
      <c r="K478" s="696" t="str">
        <f>'Раздел 1'!M507</f>
        <v>00.00.00</v>
      </c>
      <c r="L478" s="696" t="str">
        <f>'Раздел 1'!N507</f>
        <v>х</v>
      </c>
      <c r="M478" s="696" t="str">
        <f>'Раздел 1'!O507</f>
        <v>20.00.04</v>
      </c>
      <c r="N478" s="697">
        <f>'Раздел 1'!P507</f>
        <v>0</v>
      </c>
      <c r="O478" s="698"/>
      <c r="P478" s="699">
        <f t="shared" si="23"/>
        <v>0</v>
      </c>
      <c r="Q478" s="700">
        <f>'Раздел 1'!Q507</f>
        <v>0</v>
      </c>
      <c r="R478" s="701"/>
      <c r="S478" s="702">
        <f t="shared" si="24"/>
        <v>0</v>
      </c>
      <c r="T478" s="703">
        <f>'Раздел 1'!R507</f>
        <v>0</v>
      </c>
      <c r="U478" s="704"/>
      <c r="V478" s="705">
        <f t="shared" si="25"/>
        <v>0</v>
      </c>
      <c r="W478" s="154"/>
      <c r="X478" s="706"/>
      <c r="Y478" s="707"/>
    </row>
    <row r="479" spans="1:25" s="708" customFormat="1" ht="24.75" customHeight="1" x14ac:dyDescent="0.3">
      <c r="A479" s="693" t="str">
        <f>'Раздел 1'!C508</f>
        <v>925</v>
      </c>
      <c r="B479" s="694" t="str">
        <f>'Раздел 1'!D508</f>
        <v>07</v>
      </c>
      <c r="C479" s="694" t="str">
        <f>'Раздел 1'!E508</f>
        <v>02</v>
      </c>
      <c r="D479" s="694" t="str">
        <f>'Раздел 1'!F508</f>
        <v>02</v>
      </c>
      <c r="E479" s="694" t="str">
        <f>'Раздел 1'!G508</f>
        <v>1</v>
      </c>
      <c r="F479" s="694" t="str">
        <f>'Раздел 1'!H508</f>
        <v>02</v>
      </c>
      <c r="G479" s="694" t="str">
        <f>'Раздел 1'!I508</f>
        <v>00590</v>
      </c>
      <c r="H479" s="695" t="str">
        <f>'Раздел 1'!J508</f>
        <v>244</v>
      </c>
      <c r="I479" s="696" t="str">
        <f>'Раздел 1'!K508</f>
        <v>228.00.00</v>
      </c>
      <c r="J479" s="696" t="str">
        <f>'Раздел 1'!L508</f>
        <v>000</v>
      </c>
      <c r="K479" s="696" t="str">
        <f>'Раздел 1'!M508</f>
        <v>00.00.00</v>
      </c>
      <c r="L479" s="696" t="str">
        <f>'Раздел 1'!N508</f>
        <v>001.99.0001</v>
      </c>
      <c r="M479" s="696" t="str">
        <f>'Раздел 1'!O508</f>
        <v>50.01.00</v>
      </c>
      <c r="N479" s="697">
        <f>'Раздел 1'!P508</f>
        <v>0</v>
      </c>
      <c r="O479" s="698"/>
      <c r="P479" s="699">
        <f t="shared" si="23"/>
        <v>0</v>
      </c>
      <c r="Q479" s="700">
        <f>'Раздел 1'!Q508</f>
        <v>0</v>
      </c>
      <c r="R479" s="701"/>
      <c r="S479" s="702">
        <f t="shared" si="24"/>
        <v>0</v>
      </c>
      <c r="T479" s="703">
        <f>'Раздел 1'!R508</f>
        <v>200000</v>
      </c>
      <c r="U479" s="704"/>
      <c r="V479" s="705">
        <f t="shared" si="25"/>
        <v>200000</v>
      </c>
      <c r="W479" s="154"/>
      <c r="X479" s="706"/>
      <c r="Y479" s="707"/>
    </row>
    <row r="480" spans="1:25" s="708" customFormat="1" ht="24.75" customHeight="1" x14ac:dyDescent="0.3">
      <c r="A480" s="693" t="str">
        <f>'Раздел 1'!C509</f>
        <v>925</v>
      </c>
      <c r="B480" s="694" t="str">
        <f>'Раздел 1'!D509</f>
        <v>07</v>
      </c>
      <c r="C480" s="694" t="str">
        <f>'Раздел 1'!E509</f>
        <v>02</v>
      </c>
      <c r="D480" s="694" t="str">
        <f>'Раздел 1'!F509</f>
        <v>02</v>
      </c>
      <c r="E480" s="694" t="str">
        <f>'Раздел 1'!G509</f>
        <v>1</v>
      </c>
      <c r="F480" s="694" t="str">
        <f>'Раздел 1'!H509</f>
        <v>02</v>
      </c>
      <c r="G480" s="694" t="str">
        <f>'Раздел 1'!I509</f>
        <v>00590</v>
      </c>
      <c r="H480" s="695" t="str">
        <f>'Раздел 1'!J509</f>
        <v>244</v>
      </c>
      <c r="I480" s="696" t="str">
        <f>'Раздел 1'!K509</f>
        <v>228.00.00</v>
      </c>
      <c r="J480" s="696" t="str">
        <f>'Раздел 1'!L509</f>
        <v>001</v>
      </c>
      <c r="K480" s="696" t="str">
        <f>'Раздел 1'!M509</f>
        <v>00.00.00</v>
      </c>
      <c r="L480" s="696" t="str">
        <f>'Раздел 1'!N509</f>
        <v>х</v>
      </c>
      <c r="M480" s="696" t="str">
        <f>'Раздел 1'!O509</f>
        <v>50.01.00</v>
      </c>
      <c r="N480" s="697">
        <f>'Раздел 1'!P509</f>
        <v>0</v>
      </c>
      <c r="O480" s="698"/>
      <c r="P480" s="699">
        <f t="shared" si="23"/>
        <v>0</v>
      </c>
      <c r="Q480" s="700">
        <f>'Раздел 1'!Q509</f>
        <v>0</v>
      </c>
      <c r="R480" s="701"/>
      <c r="S480" s="702">
        <f t="shared" si="24"/>
        <v>0</v>
      </c>
      <c r="T480" s="703">
        <f>'Раздел 1'!R509</f>
        <v>0</v>
      </c>
      <c r="U480" s="704"/>
      <c r="V480" s="705">
        <f t="shared" si="25"/>
        <v>0</v>
      </c>
      <c r="W480" s="154"/>
      <c r="X480" s="706"/>
      <c r="Y480" s="707"/>
    </row>
    <row r="481" spans="1:25" s="708" customFormat="1" ht="24.75" customHeight="1" x14ac:dyDescent="0.3">
      <c r="A481" s="693" t="str">
        <f>'Раздел 1'!C510</f>
        <v>925</v>
      </c>
      <c r="B481" s="694" t="str">
        <f>'Раздел 1'!D510</f>
        <v>07</v>
      </c>
      <c r="C481" s="694" t="str">
        <f>'Раздел 1'!E510</f>
        <v>02</v>
      </c>
      <c r="D481" s="694" t="str">
        <f>'Раздел 1'!F510</f>
        <v>02</v>
      </c>
      <c r="E481" s="694" t="str">
        <f>'Раздел 1'!G510</f>
        <v>1</v>
      </c>
      <c r="F481" s="694" t="str">
        <f>'Раздел 1'!H510</f>
        <v>02</v>
      </c>
      <c r="G481" s="694" t="str">
        <f>'Раздел 1'!I510</f>
        <v>62980</v>
      </c>
      <c r="H481" s="695" t="str">
        <f>'Раздел 1'!J510</f>
        <v>244</v>
      </c>
      <c r="I481" s="696" t="str">
        <f>'Раздел 1'!K510</f>
        <v>228.00.00</v>
      </c>
      <c r="J481" s="696" t="str">
        <f>'Раздел 1'!L510</f>
        <v>000</v>
      </c>
      <c r="K481" s="696" t="str">
        <f>'Раздел 1'!M510</f>
        <v>00.00.00</v>
      </c>
      <c r="L481" s="696" t="str">
        <f>'Раздел 1'!N510</f>
        <v>005.00.0000</v>
      </c>
      <c r="M481" s="696" t="str">
        <f>'Раздел 1'!O510</f>
        <v>60.03.00</v>
      </c>
      <c r="N481" s="697">
        <f>'Раздел 1'!P510</f>
        <v>0</v>
      </c>
      <c r="O481" s="698"/>
      <c r="P481" s="699">
        <f t="shared" si="23"/>
        <v>0</v>
      </c>
      <c r="Q481" s="700">
        <f>'Раздел 1'!Q510</f>
        <v>0</v>
      </c>
      <c r="R481" s="701"/>
      <c r="S481" s="702">
        <f t="shared" si="24"/>
        <v>0</v>
      </c>
      <c r="T481" s="703">
        <f>'Раздел 1'!R510</f>
        <v>0</v>
      </c>
      <c r="U481" s="704"/>
      <c r="V481" s="705">
        <f t="shared" si="25"/>
        <v>0</v>
      </c>
      <c r="W481" s="154"/>
      <c r="X481" s="706"/>
      <c r="Y481" s="707"/>
    </row>
    <row r="482" spans="1:25" s="708" customFormat="1" ht="24.75" customHeight="1" x14ac:dyDescent="0.3">
      <c r="A482" s="693" t="str">
        <f>'Раздел 1'!C511</f>
        <v>925</v>
      </c>
      <c r="B482" s="694" t="str">
        <f>'Раздел 1'!D511</f>
        <v>07</v>
      </c>
      <c r="C482" s="694" t="str">
        <f>'Раздел 1'!E511</f>
        <v>02</v>
      </c>
      <c r="D482" s="694" t="str">
        <f>'Раздел 1'!F511</f>
        <v>02</v>
      </c>
      <c r="E482" s="694" t="str">
        <f>'Раздел 1'!G511</f>
        <v>1</v>
      </c>
      <c r="F482" s="694" t="str">
        <f>'Раздел 1'!H511</f>
        <v>02</v>
      </c>
      <c r="G482" s="694" t="str">
        <f>'Раздел 1'!I511</f>
        <v>10200</v>
      </c>
      <c r="H482" s="695" t="str">
        <f>'Раздел 1'!J511</f>
        <v>244</v>
      </c>
      <c r="I482" s="696" t="str">
        <f>'Раздел 1'!K511</f>
        <v>228.00.00</v>
      </c>
      <c r="J482" s="696" t="str">
        <f>'Раздел 1'!L511</f>
        <v>000</v>
      </c>
      <c r="K482" s="696" t="str">
        <f>'Раздел 1'!M511</f>
        <v>00.00.00</v>
      </c>
      <c r="L482" s="696" t="str">
        <f>'Раздел 1'!N511</f>
        <v>020.00.0019</v>
      </c>
      <c r="M482" s="696" t="str">
        <f>'Раздел 1'!O511</f>
        <v>60.01.00</v>
      </c>
      <c r="N482" s="697">
        <f>'Раздел 1'!P511</f>
        <v>0</v>
      </c>
      <c r="O482" s="698"/>
      <c r="P482" s="699">
        <f t="shared" si="23"/>
        <v>0</v>
      </c>
      <c r="Q482" s="700">
        <f>'Раздел 1'!Q511</f>
        <v>0</v>
      </c>
      <c r="R482" s="701"/>
      <c r="S482" s="702">
        <f t="shared" si="24"/>
        <v>0</v>
      </c>
      <c r="T482" s="703">
        <f>'Раздел 1'!R511</f>
        <v>0</v>
      </c>
      <c r="U482" s="704"/>
      <c r="V482" s="705">
        <f t="shared" si="25"/>
        <v>0</v>
      </c>
      <c r="W482" s="154"/>
      <c r="X482" s="706"/>
      <c r="Y482" s="707"/>
    </row>
    <row r="483" spans="1:25" s="708" customFormat="1" ht="24.75" customHeight="1" x14ac:dyDescent="0.3">
      <c r="A483" s="693" t="str">
        <f>'Раздел 1'!C512</f>
        <v>925</v>
      </c>
      <c r="B483" s="694" t="str">
        <f>'Раздел 1'!D512</f>
        <v>07</v>
      </c>
      <c r="C483" s="694" t="str">
        <f>'Раздел 1'!E512</f>
        <v>02</v>
      </c>
      <c r="D483" s="694">
        <f>'Раздел 1'!F512</f>
        <v>0</v>
      </c>
      <c r="E483" s="694">
        <f>'Раздел 1'!G512</f>
        <v>0</v>
      </c>
      <c r="F483" s="694">
        <f>'Раздел 1'!H512</f>
        <v>0</v>
      </c>
      <c r="G483" s="694">
        <f>'Раздел 1'!I512</f>
        <v>0</v>
      </c>
      <c r="H483" s="695" t="str">
        <f>'Раздел 1'!J512</f>
        <v>244</v>
      </c>
      <c r="I483" s="696" t="str">
        <f>'Раздел 1'!K512</f>
        <v>228.00.00</v>
      </c>
      <c r="J483" s="696" t="str">
        <f>'Раздел 1'!L512</f>
        <v>000</v>
      </c>
      <c r="K483" s="696" t="str">
        <f>'Раздел 1'!M512</f>
        <v>00.00.00</v>
      </c>
      <c r="L483" s="696" t="str">
        <f>'Раздел 1'!N512</f>
        <v>020.00.ХХХ</v>
      </c>
      <c r="M483" s="696" t="str">
        <f>'Раздел 1'!O512</f>
        <v>60.01.00</v>
      </c>
      <c r="N483" s="697">
        <f>'Раздел 1'!P512</f>
        <v>0</v>
      </c>
      <c r="O483" s="698"/>
      <c r="P483" s="699">
        <f t="shared" si="23"/>
        <v>0</v>
      </c>
      <c r="Q483" s="700">
        <f>'Раздел 1'!Q512</f>
        <v>0</v>
      </c>
      <c r="R483" s="701"/>
      <c r="S483" s="702">
        <f t="shared" si="24"/>
        <v>0</v>
      </c>
      <c r="T483" s="703">
        <f>'Раздел 1'!R512</f>
        <v>0</v>
      </c>
      <c r="U483" s="704"/>
      <c r="V483" s="705">
        <f t="shared" si="25"/>
        <v>0</v>
      </c>
      <c r="W483" s="154"/>
      <c r="X483" s="706"/>
      <c r="Y483" s="707"/>
    </row>
    <row r="484" spans="1:25" s="708" customFormat="1" ht="24.75" customHeight="1" x14ac:dyDescent="0.3">
      <c r="A484" s="693" t="str">
        <f>'Раздел 1'!C513</f>
        <v>925</v>
      </c>
      <c r="B484" s="694" t="str">
        <f>'Раздел 1'!D513</f>
        <v>07</v>
      </c>
      <c r="C484" s="694" t="str">
        <f>'Раздел 1'!E513</f>
        <v>02</v>
      </c>
      <c r="D484" s="694">
        <f>'Раздел 1'!F513</f>
        <v>0</v>
      </c>
      <c r="E484" s="694">
        <f>'Раздел 1'!G513</f>
        <v>0</v>
      </c>
      <c r="F484" s="694">
        <f>'Раздел 1'!H513</f>
        <v>0</v>
      </c>
      <c r="G484" s="694">
        <f>'Раздел 1'!I513</f>
        <v>0</v>
      </c>
      <c r="H484" s="695" t="str">
        <f>'Раздел 1'!J513</f>
        <v>244</v>
      </c>
      <c r="I484" s="696" t="str">
        <f>'Раздел 1'!K513</f>
        <v>228.00.00</v>
      </c>
      <c r="J484" s="696" t="str">
        <f>'Раздел 1'!L513</f>
        <v>000</v>
      </c>
      <c r="K484" s="696" t="str">
        <f>'Раздел 1'!M513</f>
        <v>00.00.00</v>
      </c>
      <c r="L484" s="696" t="str">
        <f>'Раздел 1'!N513</f>
        <v>020.00.ХХХ</v>
      </c>
      <c r="M484" s="696" t="str">
        <f>'Раздел 1'!O513</f>
        <v>60.01.00</v>
      </c>
      <c r="N484" s="697">
        <f>'Раздел 1'!P513</f>
        <v>0</v>
      </c>
      <c r="O484" s="698"/>
      <c r="P484" s="699">
        <f t="shared" si="23"/>
        <v>0</v>
      </c>
      <c r="Q484" s="700">
        <f>'Раздел 1'!Q513</f>
        <v>0</v>
      </c>
      <c r="R484" s="701"/>
      <c r="S484" s="702">
        <f t="shared" si="24"/>
        <v>0</v>
      </c>
      <c r="T484" s="703">
        <f>'Раздел 1'!R513</f>
        <v>0</v>
      </c>
      <c r="U484" s="704"/>
      <c r="V484" s="705">
        <f t="shared" si="25"/>
        <v>0</v>
      </c>
      <c r="W484" s="154"/>
      <c r="X484" s="706"/>
      <c r="Y484" s="707"/>
    </row>
    <row r="485" spans="1:25" s="708" customFormat="1" ht="24.75" customHeight="1" x14ac:dyDescent="0.3">
      <c r="A485" s="693" t="str">
        <f>'Раздел 1'!C514</f>
        <v>925</v>
      </c>
      <c r="B485" s="694" t="str">
        <f>'Раздел 1'!D514</f>
        <v>07</v>
      </c>
      <c r="C485" s="694" t="str">
        <f>'Раздел 1'!E514</f>
        <v>02</v>
      </c>
      <c r="D485" s="694">
        <f>'Раздел 1'!F514</f>
        <v>0</v>
      </c>
      <c r="E485" s="694">
        <f>'Раздел 1'!G514</f>
        <v>0</v>
      </c>
      <c r="F485" s="694">
        <f>'Раздел 1'!H514</f>
        <v>0</v>
      </c>
      <c r="G485" s="694">
        <f>'Раздел 1'!I514</f>
        <v>0</v>
      </c>
      <c r="H485" s="695" t="str">
        <f>'Раздел 1'!J514</f>
        <v>244</v>
      </c>
      <c r="I485" s="696" t="str">
        <f>'Раздел 1'!K514</f>
        <v>228.00.00</v>
      </c>
      <c r="J485" s="696" t="str">
        <f>'Раздел 1'!L514</f>
        <v>000</v>
      </c>
      <c r="K485" s="696" t="str">
        <f>'Раздел 1'!M514</f>
        <v>00.00.00</v>
      </c>
      <c r="L485" s="696" t="str">
        <f>'Раздел 1'!N514</f>
        <v>020.00.ХХХ</v>
      </c>
      <c r="M485" s="696" t="str">
        <f>'Раздел 1'!O514</f>
        <v>60.01.00</v>
      </c>
      <c r="N485" s="697">
        <f>'Раздел 1'!P514</f>
        <v>0</v>
      </c>
      <c r="O485" s="698"/>
      <c r="P485" s="699">
        <f t="shared" si="23"/>
        <v>0</v>
      </c>
      <c r="Q485" s="700">
        <f>'Раздел 1'!Q514</f>
        <v>0</v>
      </c>
      <c r="R485" s="701"/>
      <c r="S485" s="702">
        <f t="shared" si="24"/>
        <v>0</v>
      </c>
      <c r="T485" s="703">
        <f>'Раздел 1'!R514</f>
        <v>0</v>
      </c>
      <c r="U485" s="704"/>
      <c r="V485" s="705">
        <f t="shared" si="25"/>
        <v>0</v>
      </c>
      <c r="W485" s="154"/>
      <c r="X485" s="706"/>
      <c r="Y485" s="707"/>
    </row>
    <row r="486" spans="1:25" s="708" customFormat="1" ht="24.75" customHeight="1" x14ac:dyDescent="0.3">
      <c r="A486" s="693" t="str">
        <f>'Раздел 1'!C515</f>
        <v>925</v>
      </c>
      <c r="B486" s="694" t="str">
        <f>'Раздел 1'!D515</f>
        <v>07</v>
      </c>
      <c r="C486" s="694" t="str">
        <f>'Раздел 1'!E515</f>
        <v>02</v>
      </c>
      <c r="D486" s="694">
        <f>'Раздел 1'!F515</f>
        <v>0</v>
      </c>
      <c r="E486" s="694">
        <f>'Раздел 1'!G515</f>
        <v>0</v>
      </c>
      <c r="F486" s="694">
        <f>'Раздел 1'!H515</f>
        <v>0</v>
      </c>
      <c r="G486" s="694">
        <f>'Раздел 1'!I515</f>
        <v>0</v>
      </c>
      <c r="H486" s="695" t="str">
        <f>'Раздел 1'!J515</f>
        <v>244</v>
      </c>
      <c r="I486" s="696" t="str">
        <f>'Раздел 1'!K515</f>
        <v>228.00.00</v>
      </c>
      <c r="J486" s="696" t="str">
        <f>'Раздел 1'!L515</f>
        <v>000</v>
      </c>
      <c r="K486" s="696" t="str">
        <f>'Раздел 1'!M515</f>
        <v>00.00.00</v>
      </c>
      <c r="L486" s="696" t="str">
        <f>'Раздел 1'!N515</f>
        <v>020.00.ХХХ</v>
      </c>
      <c r="M486" s="696" t="str">
        <f>'Раздел 1'!O515</f>
        <v>60.01.00</v>
      </c>
      <c r="N486" s="697">
        <f>'Раздел 1'!P515</f>
        <v>0</v>
      </c>
      <c r="O486" s="698"/>
      <c r="P486" s="699">
        <f t="shared" si="23"/>
        <v>0</v>
      </c>
      <c r="Q486" s="700">
        <f>'Раздел 1'!Q515</f>
        <v>0</v>
      </c>
      <c r="R486" s="701"/>
      <c r="S486" s="702">
        <f t="shared" si="24"/>
        <v>0</v>
      </c>
      <c r="T486" s="703">
        <f>'Раздел 1'!R515</f>
        <v>0</v>
      </c>
      <c r="U486" s="704"/>
      <c r="V486" s="705">
        <f t="shared" si="25"/>
        <v>0</v>
      </c>
      <c r="W486" s="154"/>
      <c r="X486" s="706"/>
      <c r="Y486" s="707"/>
    </row>
    <row r="487" spans="1:25" s="708" customFormat="1" ht="24.75" customHeight="1" x14ac:dyDescent="0.3">
      <c r="A487" s="693" t="str">
        <f>'Раздел 1'!C516</f>
        <v>925</v>
      </c>
      <c r="B487" s="694" t="str">
        <f>'Раздел 1'!D516</f>
        <v>07</v>
      </c>
      <c r="C487" s="694" t="str">
        <f>'Раздел 1'!E516</f>
        <v>02</v>
      </c>
      <c r="D487" s="694" t="str">
        <f>'Раздел 1'!F516</f>
        <v>06</v>
      </c>
      <c r="E487" s="694" t="str">
        <f>'Раздел 1'!G516</f>
        <v>2</v>
      </c>
      <c r="F487" s="694" t="str">
        <f>'Раздел 1'!H516</f>
        <v>01</v>
      </c>
      <c r="G487" s="694" t="str">
        <f>'Раздел 1'!I516</f>
        <v>S0460</v>
      </c>
      <c r="H487" s="695" t="str">
        <f>'Раздел 1'!J516</f>
        <v>244</v>
      </c>
      <c r="I487" s="696" t="str">
        <f>'Раздел 1'!K516</f>
        <v>228.00.00</v>
      </c>
      <c r="J487" s="696" t="str">
        <f>'Раздел 1'!L516</f>
        <v>000</v>
      </c>
      <c r="K487" s="696" t="str">
        <f>'Раздел 1'!M516</f>
        <v>00.00.00</v>
      </c>
      <c r="L487" s="696" t="str">
        <f>'Раздел 1'!N516</f>
        <v>060.00.0006</v>
      </c>
      <c r="M487" s="696" t="str">
        <f>'Раздел 1'!O516</f>
        <v>60.01.00</v>
      </c>
      <c r="N487" s="697">
        <f>'Раздел 1'!P516</f>
        <v>0</v>
      </c>
      <c r="O487" s="698"/>
      <c r="P487" s="699">
        <f t="shared" si="23"/>
        <v>0</v>
      </c>
      <c r="Q487" s="700">
        <f>'Раздел 1'!Q516</f>
        <v>0</v>
      </c>
      <c r="R487" s="701"/>
      <c r="S487" s="702">
        <f t="shared" si="24"/>
        <v>0</v>
      </c>
      <c r="T487" s="703">
        <f>'Раздел 1'!R516</f>
        <v>0</v>
      </c>
      <c r="U487" s="704"/>
      <c r="V487" s="705">
        <f t="shared" si="25"/>
        <v>0</v>
      </c>
      <c r="W487" s="154"/>
      <c r="X487" s="706"/>
      <c r="Y487" s="707"/>
    </row>
    <row r="488" spans="1:25" s="708" customFormat="1" ht="24.75" customHeight="1" x14ac:dyDescent="0.3">
      <c r="A488" s="693" t="str">
        <f>'Раздел 1'!C517</f>
        <v>925</v>
      </c>
      <c r="B488" s="694" t="str">
        <f>'Раздел 1'!D517</f>
        <v>07</v>
      </c>
      <c r="C488" s="694" t="str">
        <f>'Раздел 1'!E517</f>
        <v>02</v>
      </c>
      <c r="D488" s="694" t="str">
        <f>'Раздел 1'!F517</f>
        <v>02</v>
      </c>
      <c r="E488" s="694" t="str">
        <f>'Раздел 1'!G517</f>
        <v>3</v>
      </c>
      <c r="F488" s="694" t="str">
        <f>'Раздел 1'!H517</f>
        <v>01</v>
      </c>
      <c r="G488" s="694" t="str">
        <f>'Раздел 1'!I517</f>
        <v>62500</v>
      </c>
      <c r="H488" s="695" t="str">
        <f>'Раздел 1'!J517</f>
        <v>244</v>
      </c>
      <c r="I488" s="696" t="str">
        <f>'Раздел 1'!K517</f>
        <v>228.00.00</v>
      </c>
      <c r="J488" s="696" t="str">
        <f>'Раздел 1'!L517</f>
        <v>000</v>
      </c>
      <c r="K488" s="696" t="str">
        <f>'Раздел 1'!M517</f>
        <v>00.00.00</v>
      </c>
      <c r="L488" s="696" t="str">
        <f>'Раздел 1'!N517</f>
        <v>500.02.0003</v>
      </c>
      <c r="M488" s="696" t="str">
        <f>'Раздел 1'!O517</f>
        <v>60.03.00</v>
      </c>
      <c r="N488" s="697">
        <f>'Раздел 1'!P517</f>
        <v>0</v>
      </c>
      <c r="O488" s="698"/>
      <c r="P488" s="699">
        <f t="shared" si="23"/>
        <v>0</v>
      </c>
      <c r="Q488" s="700">
        <f>'Раздел 1'!Q517</f>
        <v>0</v>
      </c>
      <c r="R488" s="701"/>
      <c r="S488" s="702">
        <f t="shared" si="24"/>
        <v>0</v>
      </c>
      <c r="T488" s="703">
        <f>'Раздел 1'!R517</f>
        <v>0</v>
      </c>
      <c r="U488" s="704"/>
      <c r="V488" s="705">
        <f t="shared" si="25"/>
        <v>0</v>
      </c>
      <c r="W488" s="154"/>
      <c r="X488" s="706"/>
      <c r="Y488" s="707"/>
    </row>
    <row r="489" spans="1:25" s="708" customFormat="1" ht="24.75" customHeight="1" x14ac:dyDescent="0.3">
      <c r="A489" s="693" t="str">
        <f>'Раздел 1'!C518</f>
        <v>925</v>
      </c>
      <c r="B489" s="694" t="str">
        <f>'Раздел 1'!D518</f>
        <v>07</v>
      </c>
      <c r="C489" s="694" t="str">
        <f>'Раздел 1'!E518</f>
        <v>02</v>
      </c>
      <c r="D489" s="694">
        <f>'Раздел 1'!F518</f>
        <v>0</v>
      </c>
      <c r="E489" s="694">
        <f>'Раздел 1'!G518</f>
        <v>0</v>
      </c>
      <c r="F489" s="694">
        <f>'Раздел 1'!H518</f>
        <v>0</v>
      </c>
      <c r="G489" s="694">
        <f>'Раздел 1'!I518</f>
        <v>0</v>
      </c>
      <c r="H489" s="695" t="str">
        <f>'Раздел 1'!J518</f>
        <v>244</v>
      </c>
      <c r="I489" s="696" t="str">
        <f>'Раздел 1'!K518</f>
        <v>228.00.00</v>
      </c>
      <c r="J489" s="696" t="str">
        <f>'Раздел 1'!L518</f>
        <v>000</v>
      </c>
      <c r="K489" s="696" t="str">
        <f>'Раздел 1'!M518</f>
        <v>00.00.00</v>
      </c>
      <c r="L489" s="696" t="str">
        <f>'Раздел 1'!N518</f>
        <v>500.02.ХХХ</v>
      </c>
      <c r="M489" s="696" t="str">
        <f>'Раздел 1'!O518</f>
        <v>60.03.00</v>
      </c>
      <c r="N489" s="697">
        <f>'Раздел 1'!P518</f>
        <v>0</v>
      </c>
      <c r="O489" s="698"/>
      <c r="P489" s="699">
        <f t="shared" si="23"/>
        <v>0</v>
      </c>
      <c r="Q489" s="700">
        <f>'Раздел 1'!Q518</f>
        <v>0</v>
      </c>
      <c r="R489" s="701"/>
      <c r="S489" s="702">
        <f t="shared" si="24"/>
        <v>0</v>
      </c>
      <c r="T489" s="703">
        <f>'Раздел 1'!R518</f>
        <v>0</v>
      </c>
      <c r="U489" s="704"/>
      <c r="V489" s="705">
        <f t="shared" si="25"/>
        <v>0</v>
      </c>
      <c r="W489" s="154"/>
      <c r="X489" s="706"/>
      <c r="Y489" s="707"/>
    </row>
    <row r="490" spans="1:25" s="708" customFormat="1" ht="24.75" customHeight="1" x14ac:dyDescent="0.3">
      <c r="A490" s="693" t="str">
        <f>'Раздел 1'!C519</f>
        <v>925</v>
      </c>
      <c r="B490" s="694" t="str">
        <f>'Раздел 1'!D519</f>
        <v>07</v>
      </c>
      <c r="C490" s="694" t="str">
        <f>'Раздел 1'!E519</f>
        <v>02</v>
      </c>
      <c r="D490" s="694">
        <f>'Раздел 1'!F519</f>
        <v>0</v>
      </c>
      <c r="E490" s="694">
        <f>'Раздел 1'!G519</f>
        <v>0</v>
      </c>
      <c r="F490" s="694">
        <f>'Раздел 1'!H519</f>
        <v>0</v>
      </c>
      <c r="G490" s="694">
        <f>'Раздел 1'!I519</f>
        <v>0</v>
      </c>
      <c r="H490" s="695" t="str">
        <f>'Раздел 1'!J519</f>
        <v>244</v>
      </c>
      <c r="I490" s="696" t="str">
        <f>'Раздел 1'!K519</f>
        <v>228.00.00</v>
      </c>
      <c r="J490" s="696" t="str">
        <f>'Раздел 1'!L519</f>
        <v>000</v>
      </c>
      <c r="K490" s="696" t="str">
        <f>'Раздел 1'!M519</f>
        <v>00.00.00</v>
      </c>
      <c r="L490" s="696" t="str">
        <f>'Раздел 1'!N519</f>
        <v>500.02.ХХХ</v>
      </c>
      <c r="M490" s="696" t="str">
        <f>'Раздел 1'!O519</f>
        <v>60.03.00</v>
      </c>
      <c r="N490" s="697">
        <f>'Раздел 1'!P519</f>
        <v>0</v>
      </c>
      <c r="O490" s="698"/>
      <c r="P490" s="699">
        <f t="shared" si="23"/>
        <v>0</v>
      </c>
      <c r="Q490" s="700">
        <f>'Раздел 1'!Q519</f>
        <v>0</v>
      </c>
      <c r="R490" s="701"/>
      <c r="S490" s="702">
        <f t="shared" si="24"/>
        <v>0</v>
      </c>
      <c r="T490" s="703">
        <f>'Раздел 1'!R519</f>
        <v>0</v>
      </c>
      <c r="U490" s="704"/>
      <c r="V490" s="705">
        <f t="shared" si="25"/>
        <v>0</v>
      </c>
      <c r="W490" s="154"/>
      <c r="X490" s="706"/>
      <c r="Y490" s="707"/>
    </row>
    <row r="491" spans="1:25" s="708" customFormat="1" ht="24.75" customHeight="1" x14ac:dyDescent="0.3">
      <c r="A491" s="693" t="str">
        <f>'Раздел 1'!C520</f>
        <v>925</v>
      </c>
      <c r="B491" s="694" t="str">
        <f>'Раздел 1'!D520</f>
        <v>07</v>
      </c>
      <c r="C491" s="694" t="str">
        <f>'Раздел 1'!E520</f>
        <v>02</v>
      </c>
      <c r="D491" s="694">
        <f>'Раздел 1'!F520</f>
        <v>0</v>
      </c>
      <c r="E491" s="694">
        <f>'Раздел 1'!G520</f>
        <v>0</v>
      </c>
      <c r="F491" s="694">
        <f>'Раздел 1'!H520</f>
        <v>0</v>
      </c>
      <c r="G491" s="694">
        <f>'Раздел 1'!I520</f>
        <v>0</v>
      </c>
      <c r="H491" s="695" t="str">
        <f>'Раздел 1'!J520</f>
        <v>244</v>
      </c>
      <c r="I491" s="696" t="str">
        <f>'Раздел 1'!K520</f>
        <v>228.00.00</v>
      </c>
      <c r="J491" s="696" t="str">
        <f>'Раздел 1'!L520</f>
        <v>000</v>
      </c>
      <c r="K491" s="696" t="str">
        <f>'Раздел 1'!M520</f>
        <v>00.00.00</v>
      </c>
      <c r="L491" s="696" t="str">
        <f>'Раздел 1'!N520</f>
        <v>500.02.ХХХ</v>
      </c>
      <c r="M491" s="696" t="str">
        <f>'Раздел 1'!O520</f>
        <v>60.03.00</v>
      </c>
      <c r="N491" s="697">
        <f>'Раздел 1'!P520</f>
        <v>0</v>
      </c>
      <c r="O491" s="698"/>
      <c r="P491" s="699">
        <f t="shared" si="23"/>
        <v>0</v>
      </c>
      <c r="Q491" s="700">
        <f>'Раздел 1'!Q520</f>
        <v>0</v>
      </c>
      <c r="R491" s="701"/>
      <c r="S491" s="702">
        <f t="shared" si="24"/>
        <v>0</v>
      </c>
      <c r="T491" s="703">
        <f>'Раздел 1'!R520</f>
        <v>0</v>
      </c>
      <c r="U491" s="704"/>
      <c r="V491" s="705">
        <f t="shared" si="25"/>
        <v>0</v>
      </c>
      <c r="W491" s="154"/>
      <c r="X491" s="706"/>
      <c r="Y491" s="707"/>
    </row>
    <row r="492" spans="1:25" s="708" customFormat="1" ht="24.75" customHeight="1" x14ac:dyDescent="0.3">
      <c r="A492" s="693" t="str">
        <f>'Раздел 1'!C521</f>
        <v>925</v>
      </c>
      <c r="B492" s="694" t="str">
        <f>'Раздел 1'!D521</f>
        <v>07</v>
      </c>
      <c r="C492" s="694" t="str">
        <f>'Раздел 1'!E521</f>
        <v>02</v>
      </c>
      <c r="D492" s="694" t="str">
        <f>'Раздел 1'!F521</f>
        <v>06</v>
      </c>
      <c r="E492" s="694" t="str">
        <f>'Раздел 1'!G521</f>
        <v>2</v>
      </c>
      <c r="F492" s="694" t="str">
        <f>'Раздел 1'!H521</f>
        <v>01</v>
      </c>
      <c r="G492" s="694" t="str">
        <f>'Раздел 1'!I521</f>
        <v>S0460</v>
      </c>
      <c r="H492" s="695" t="str">
        <f>'Раздел 1'!J521</f>
        <v>244</v>
      </c>
      <c r="I492" s="696" t="str">
        <f>'Раздел 1'!K521</f>
        <v>228.00.00</v>
      </c>
      <c r="J492" s="696" t="str">
        <f>'Раздел 1'!L521</f>
        <v>000</v>
      </c>
      <c r="K492" s="696" t="str">
        <f>'Раздел 1'!M521</f>
        <v>00.00.00</v>
      </c>
      <c r="L492" s="696" t="str">
        <f>'Раздел 1'!N521</f>
        <v>500.03.0002</v>
      </c>
      <c r="M492" s="696" t="str">
        <f>'Раздел 1'!O521</f>
        <v>60.03.00</v>
      </c>
      <c r="N492" s="697">
        <f>'Раздел 1'!P521</f>
        <v>0</v>
      </c>
      <c r="O492" s="698"/>
      <c r="P492" s="699">
        <f t="shared" si="23"/>
        <v>0</v>
      </c>
      <c r="Q492" s="700">
        <f>'Раздел 1'!Q521</f>
        <v>0</v>
      </c>
      <c r="R492" s="701"/>
      <c r="S492" s="702">
        <f t="shared" si="24"/>
        <v>0</v>
      </c>
      <c r="T492" s="703">
        <f>'Раздел 1'!R521</f>
        <v>0</v>
      </c>
      <c r="U492" s="704"/>
      <c r="V492" s="705">
        <f t="shared" si="25"/>
        <v>0</v>
      </c>
      <c r="W492" s="154"/>
      <c r="X492" s="706"/>
      <c r="Y492" s="707"/>
    </row>
    <row r="493" spans="1:25" s="708" customFormat="1" ht="24.75" customHeight="1" x14ac:dyDescent="0.3">
      <c r="A493" s="693" t="str">
        <f>'Раздел 1'!C522</f>
        <v>925</v>
      </c>
      <c r="B493" s="694" t="str">
        <f>'Раздел 1'!D522</f>
        <v>07</v>
      </c>
      <c r="C493" s="694" t="str">
        <f>'Раздел 1'!E522</f>
        <v>02</v>
      </c>
      <c r="D493" s="694">
        <f>'Раздел 1'!F522</f>
        <v>0</v>
      </c>
      <c r="E493" s="694">
        <f>'Раздел 1'!G522</f>
        <v>0</v>
      </c>
      <c r="F493" s="694">
        <f>'Раздел 1'!H522</f>
        <v>0</v>
      </c>
      <c r="G493" s="694">
        <f>'Раздел 1'!I522</f>
        <v>0</v>
      </c>
      <c r="H493" s="695" t="str">
        <f>'Раздел 1'!J522</f>
        <v>244</v>
      </c>
      <c r="I493" s="696" t="str">
        <f>'Раздел 1'!K522</f>
        <v>228.00.00</v>
      </c>
      <c r="J493" s="696" t="str">
        <f>'Раздел 1'!L522</f>
        <v>000</v>
      </c>
      <c r="K493" s="696" t="str">
        <f>'Раздел 1'!M522</f>
        <v>00.00.00</v>
      </c>
      <c r="L493" s="696" t="str">
        <f>'Раздел 1'!N522</f>
        <v>500.03.ХХХ</v>
      </c>
      <c r="M493" s="696" t="str">
        <f>'Раздел 1'!O522</f>
        <v>60.03.00</v>
      </c>
      <c r="N493" s="697">
        <f>'Раздел 1'!P522</f>
        <v>0</v>
      </c>
      <c r="O493" s="698"/>
      <c r="P493" s="699">
        <f t="shared" si="23"/>
        <v>0</v>
      </c>
      <c r="Q493" s="700">
        <f>'Раздел 1'!Q522</f>
        <v>0</v>
      </c>
      <c r="R493" s="701"/>
      <c r="S493" s="702">
        <f t="shared" si="24"/>
        <v>0</v>
      </c>
      <c r="T493" s="703">
        <f>'Раздел 1'!R522</f>
        <v>0</v>
      </c>
      <c r="U493" s="704"/>
      <c r="V493" s="705">
        <f t="shared" si="25"/>
        <v>0</v>
      </c>
      <c r="W493" s="154"/>
      <c r="X493" s="706"/>
      <c r="Y493" s="707"/>
    </row>
    <row r="494" spans="1:25" s="708" customFormat="1" ht="24.75" customHeight="1" x14ac:dyDescent="0.3">
      <c r="A494" s="693" t="str">
        <f>'Раздел 1'!C523</f>
        <v>925</v>
      </c>
      <c r="B494" s="694" t="str">
        <f>'Раздел 1'!D523</f>
        <v>07</v>
      </c>
      <c r="C494" s="694" t="str">
        <f>'Раздел 1'!E523</f>
        <v>02</v>
      </c>
      <c r="D494" s="694">
        <f>'Раздел 1'!F523</f>
        <v>0</v>
      </c>
      <c r="E494" s="694">
        <f>'Раздел 1'!G523</f>
        <v>0</v>
      </c>
      <c r="F494" s="694">
        <f>'Раздел 1'!H523</f>
        <v>0</v>
      </c>
      <c r="G494" s="694">
        <f>'Раздел 1'!I523</f>
        <v>0</v>
      </c>
      <c r="H494" s="695" t="str">
        <f>'Раздел 1'!J523</f>
        <v>244</v>
      </c>
      <c r="I494" s="696" t="str">
        <f>'Раздел 1'!K523</f>
        <v>228.00.00</v>
      </c>
      <c r="J494" s="696" t="str">
        <f>'Раздел 1'!L523</f>
        <v>000</v>
      </c>
      <c r="K494" s="696" t="str">
        <f>'Раздел 1'!M523</f>
        <v>00.00.00</v>
      </c>
      <c r="L494" s="696" t="str">
        <f>'Раздел 1'!N523</f>
        <v>500.03.ХХХ</v>
      </c>
      <c r="M494" s="696" t="str">
        <f>'Раздел 1'!O523</f>
        <v>60.03.00</v>
      </c>
      <c r="N494" s="697">
        <f>'Раздел 1'!P523</f>
        <v>0</v>
      </c>
      <c r="O494" s="698"/>
      <c r="P494" s="699">
        <f t="shared" si="23"/>
        <v>0</v>
      </c>
      <c r="Q494" s="700">
        <f>'Раздел 1'!Q523</f>
        <v>0</v>
      </c>
      <c r="R494" s="701"/>
      <c r="S494" s="702">
        <f t="shared" si="24"/>
        <v>0</v>
      </c>
      <c r="T494" s="703">
        <f>'Раздел 1'!R523</f>
        <v>0</v>
      </c>
      <c r="U494" s="704"/>
      <c r="V494" s="705">
        <f t="shared" si="25"/>
        <v>0</v>
      </c>
      <c r="W494" s="154"/>
      <c r="X494" s="706"/>
      <c r="Y494" s="707"/>
    </row>
    <row r="495" spans="1:25" s="708" customFormat="1" ht="24.75" customHeight="1" x14ac:dyDescent="0.3">
      <c r="A495" s="693" t="e">
        <f>'Раздел 1'!#REF!</f>
        <v>#REF!</v>
      </c>
      <c r="B495" s="694" t="e">
        <f>'Раздел 1'!#REF!</f>
        <v>#REF!</v>
      </c>
      <c r="C495" s="694" t="e">
        <f>'Раздел 1'!#REF!</f>
        <v>#REF!</v>
      </c>
      <c r="D495" s="694" t="e">
        <f>'Раздел 1'!#REF!</f>
        <v>#REF!</v>
      </c>
      <c r="E495" s="694" t="e">
        <f>'Раздел 1'!#REF!</f>
        <v>#REF!</v>
      </c>
      <c r="F495" s="694" t="e">
        <f>'Раздел 1'!#REF!</f>
        <v>#REF!</v>
      </c>
      <c r="G495" s="694" t="e">
        <f>'Раздел 1'!#REF!</f>
        <v>#REF!</v>
      </c>
      <c r="H495" s="695" t="e">
        <f>'Раздел 1'!#REF!</f>
        <v>#REF!</v>
      </c>
      <c r="I495" s="696" t="e">
        <f>'Раздел 1'!#REF!</f>
        <v>#REF!</v>
      </c>
      <c r="J495" s="696" t="e">
        <f>'Раздел 1'!#REF!</f>
        <v>#REF!</v>
      </c>
      <c r="K495" s="696" t="e">
        <f>'Раздел 1'!#REF!</f>
        <v>#REF!</v>
      </c>
      <c r="L495" s="696" t="e">
        <f>'Раздел 1'!#REF!</f>
        <v>#REF!</v>
      </c>
      <c r="M495" s="696" t="e">
        <f>'Раздел 1'!#REF!</f>
        <v>#REF!</v>
      </c>
      <c r="N495" s="697" t="e">
        <f>'Раздел 1'!#REF!</f>
        <v>#REF!</v>
      </c>
      <c r="O495" s="698"/>
      <c r="P495" s="699" t="e">
        <f t="shared" si="23"/>
        <v>#REF!</v>
      </c>
      <c r="Q495" s="700" t="e">
        <f>'Раздел 1'!#REF!</f>
        <v>#REF!</v>
      </c>
      <c r="R495" s="701"/>
      <c r="S495" s="702" t="e">
        <f t="shared" si="24"/>
        <v>#REF!</v>
      </c>
      <c r="T495" s="703" t="e">
        <f>'Раздел 1'!#REF!</f>
        <v>#REF!</v>
      </c>
      <c r="U495" s="704"/>
      <c r="V495" s="705" t="e">
        <f t="shared" si="25"/>
        <v>#REF!</v>
      </c>
      <c r="W495" s="154"/>
      <c r="X495" s="706"/>
      <c r="Y495" s="707"/>
    </row>
    <row r="496" spans="1:25" s="708" customFormat="1" ht="24.75" customHeight="1" x14ac:dyDescent="0.3">
      <c r="A496" s="693" t="e">
        <f>'Раздел 1'!#REF!</f>
        <v>#REF!</v>
      </c>
      <c r="B496" s="694" t="e">
        <f>'Раздел 1'!#REF!</f>
        <v>#REF!</v>
      </c>
      <c r="C496" s="694" t="e">
        <f>'Раздел 1'!#REF!</f>
        <v>#REF!</v>
      </c>
      <c r="D496" s="694" t="e">
        <f>'Раздел 1'!#REF!</f>
        <v>#REF!</v>
      </c>
      <c r="E496" s="694" t="e">
        <f>'Раздел 1'!#REF!</f>
        <v>#REF!</v>
      </c>
      <c r="F496" s="694" t="e">
        <f>'Раздел 1'!#REF!</f>
        <v>#REF!</v>
      </c>
      <c r="G496" s="694" t="e">
        <f>'Раздел 1'!#REF!</f>
        <v>#REF!</v>
      </c>
      <c r="H496" s="695" t="e">
        <f>'Раздел 1'!#REF!</f>
        <v>#REF!</v>
      </c>
      <c r="I496" s="696" t="e">
        <f>'Раздел 1'!#REF!</f>
        <v>#REF!</v>
      </c>
      <c r="J496" s="696" t="e">
        <f>'Раздел 1'!#REF!</f>
        <v>#REF!</v>
      </c>
      <c r="K496" s="696" t="e">
        <f>'Раздел 1'!#REF!</f>
        <v>#REF!</v>
      </c>
      <c r="L496" s="696" t="e">
        <f>'Раздел 1'!#REF!</f>
        <v>#REF!</v>
      </c>
      <c r="M496" s="696" t="e">
        <f>'Раздел 1'!#REF!</f>
        <v>#REF!</v>
      </c>
      <c r="N496" s="697" t="e">
        <f>'Раздел 1'!#REF!</f>
        <v>#REF!</v>
      </c>
      <c r="O496" s="698"/>
      <c r="P496" s="699" t="e">
        <f t="shared" si="23"/>
        <v>#REF!</v>
      </c>
      <c r="Q496" s="700" t="e">
        <f>'Раздел 1'!#REF!</f>
        <v>#REF!</v>
      </c>
      <c r="R496" s="701"/>
      <c r="S496" s="702" t="e">
        <f t="shared" si="24"/>
        <v>#REF!</v>
      </c>
      <c r="T496" s="703" t="e">
        <f>'Раздел 1'!#REF!</f>
        <v>#REF!</v>
      </c>
      <c r="U496" s="704"/>
      <c r="V496" s="705" t="e">
        <f t="shared" si="25"/>
        <v>#REF!</v>
      </c>
      <c r="W496" s="154"/>
      <c r="X496" s="706"/>
      <c r="Y496" s="707"/>
    </row>
    <row r="497" spans="1:25" s="708" customFormat="1" ht="24.75" customHeight="1" x14ac:dyDescent="0.3">
      <c r="A497" s="693" t="str">
        <f>'Раздел 1'!C524</f>
        <v>925</v>
      </c>
      <c r="B497" s="694" t="str">
        <f>'Раздел 1'!D524</f>
        <v>07</v>
      </c>
      <c r="C497" s="694" t="str">
        <f>'Раздел 1'!E524</f>
        <v>02</v>
      </c>
      <c r="D497" s="694" t="str">
        <f>'Раздел 1'!F524</f>
        <v>02</v>
      </c>
      <c r="E497" s="694" t="str">
        <f>'Раздел 1'!G524</f>
        <v>1</v>
      </c>
      <c r="F497" s="694" t="str">
        <f>'Раздел 1'!H524</f>
        <v>02</v>
      </c>
      <c r="G497" s="694" t="str">
        <f>'Раздел 1'!I524</f>
        <v>00590</v>
      </c>
      <c r="H497" s="695" t="str">
        <f>'Раздел 1'!J524</f>
        <v>244</v>
      </c>
      <c r="I497" s="696" t="str">
        <f>'Раздел 1'!K524</f>
        <v>310.00.00</v>
      </c>
      <c r="J497" s="696" t="str">
        <f>'Раздел 1'!L524</f>
        <v>000</v>
      </c>
      <c r="K497" s="696" t="str">
        <f>'Раздел 1'!M524</f>
        <v>00.00.00</v>
      </c>
      <c r="L497" s="696" t="str">
        <f>'Раздел 1'!N524</f>
        <v>х</v>
      </c>
      <c r="M497" s="696" t="str">
        <f>'Раздел 1'!O524</f>
        <v>20.00.02</v>
      </c>
      <c r="N497" s="697">
        <f>'Раздел 1'!P524</f>
        <v>0</v>
      </c>
      <c r="O497" s="698"/>
      <c r="P497" s="699">
        <f t="shared" si="23"/>
        <v>0</v>
      </c>
      <c r="Q497" s="700">
        <f>'Раздел 1'!Q524</f>
        <v>0</v>
      </c>
      <c r="R497" s="701"/>
      <c r="S497" s="702">
        <f t="shared" si="24"/>
        <v>0</v>
      </c>
      <c r="T497" s="703">
        <f>'Раздел 1'!R524</f>
        <v>0</v>
      </c>
      <c r="U497" s="704"/>
      <c r="V497" s="705">
        <f t="shared" si="25"/>
        <v>0</v>
      </c>
      <c r="W497" s="154"/>
      <c r="X497" s="706"/>
      <c r="Y497" s="707"/>
    </row>
    <row r="498" spans="1:25" s="708" customFormat="1" ht="24.75" customHeight="1" x14ac:dyDescent="0.3">
      <c r="A498" s="693" t="str">
        <f>'Раздел 1'!C525</f>
        <v>925</v>
      </c>
      <c r="B498" s="694" t="str">
        <f>'Раздел 1'!D525</f>
        <v>07</v>
      </c>
      <c r="C498" s="694" t="str">
        <f>'Раздел 1'!E525</f>
        <v>02</v>
      </c>
      <c r="D498" s="694" t="str">
        <f>'Раздел 1'!F525</f>
        <v>02</v>
      </c>
      <c r="E498" s="694" t="str">
        <f>'Раздел 1'!G525</f>
        <v>1</v>
      </c>
      <c r="F498" s="694" t="str">
        <f>'Раздел 1'!H525</f>
        <v>02</v>
      </c>
      <c r="G498" s="694" t="str">
        <f>'Раздел 1'!I525</f>
        <v>00590</v>
      </c>
      <c r="H498" s="695" t="str">
        <f>'Раздел 1'!J525</f>
        <v>244</v>
      </c>
      <c r="I498" s="696" t="str">
        <f>'Раздел 1'!K525</f>
        <v>310.00.00</v>
      </c>
      <c r="J498" s="696" t="str">
        <f>'Раздел 1'!L525</f>
        <v>001</v>
      </c>
      <c r="K498" s="696" t="str">
        <f>'Раздел 1'!M525</f>
        <v>00.00.00</v>
      </c>
      <c r="L498" s="696" t="str">
        <f>'Раздел 1'!N525</f>
        <v>х</v>
      </c>
      <c r="M498" s="696" t="str">
        <f>'Раздел 1'!O525</f>
        <v>20.00.02</v>
      </c>
      <c r="N498" s="697">
        <f>'Раздел 1'!P525</f>
        <v>0</v>
      </c>
      <c r="O498" s="698"/>
      <c r="P498" s="699">
        <f t="shared" si="23"/>
        <v>0</v>
      </c>
      <c r="Q498" s="700">
        <f>'Раздел 1'!Q525</f>
        <v>0</v>
      </c>
      <c r="R498" s="701"/>
      <c r="S498" s="702">
        <f t="shared" si="24"/>
        <v>0</v>
      </c>
      <c r="T498" s="703">
        <f>'Раздел 1'!R525</f>
        <v>0</v>
      </c>
      <c r="U498" s="704"/>
      <c r="V498" s="705">
        <f t="shared" si="25"/>
        <v>0</v>
      </c>
      <c r="W498" s="154"/>
      <c r="X498" s="706"/>
      <c r="Y498" s="707"/>
    </row>
    <row r="499" spans="1:25" s="708" customFormat="1" ht="24.75" customHeight="1" x14ac:dyDescent="0.3">
      <c r="A499" s="693" t="str">
        <f>'Раздел 1'!C526</f>
        <v>925</v>
      </c>
      <c r="B499" s="694" t="str">
        <f>'Раздел 1'!D526</f>
        <v>07</v>
      </c>
      <c r="C499" s="694" t="str">
        <f>'Раздел 1'!E526</f>
        <v>02</v>
      </c>
      <c r="D499" s="694" t="str">
        <f>'Раздел 1'!F526</f>
        <v>02</v>
      </c>
      <c r="E499" s="694" t="str">
        <f>'Раздел 1'!G526</f>
        <v>1</v>
      </c>
      <c r="F499" s="694" t="str">
        <f>'Раздел 1'!H526</f>
        <v>02</v>
      </c>
      <c r="G499" s="694" t="str">
        <f>'Раздел 1'!I526</f>
        <v>00590</v>
      </c>
      <c r="H499" s="695" t="str">
        <f>'Раздел 1'!J526</f>
        <v>244</v>
      </c>
      <c r="I499" s="696" t="str">
        <f>'Раздел 1'!K526</f>
        <v>310.00.00</v>
      </c>
      <c r="J499" s="696" t="str">
        <f>'Раздел 1'!L526</f>
        <v>000</v>
      </c>
      <c r="K499" s="696" t="str">
        <f>'Раздел 1'!M526</f>
        <v>00.00.00</v>
      </c>
      <c r="L499" s="696" t="str">
        <f>'Раздел 1'!N526</f>
        <v>х</v>
      </c>
      <c r="M499" s="696" t="str">
        <f>'Раздел 1'!O526</f>
        <v>20.00.03</v>
      </c>
      <c r="N499" s="697">
        <f>'Раздел 1'!P526</f>
        <v>0</v>
      </c>
      <c r="O499" s="698"/>
      <c r="P499" s="699">
        <f t="shared" si="23"/>
        <v>0</v>
      </c>
      <c r="Q499" s="700">
        <f>'Раздел 1'!Q526</f>
        <v>0</v>
      </c>
      <c r="R499" s="701"/>
      <c r="S499" s="702">
        <f t="shared" si="24"/>
        <v>0</v>
      </c>
      <c r="T499" s="703">
        <f>'Раздел 1'!R526</f>
        <v>0</v>
      </c>
      <c r="U499" s="704"/>
      <c r="V499" s="705">
        <f t="shared" si="25"/>
        <v>0</v>
      </c>
      <c r="W499" s="154"/>
      <c r="X499" s="706"/>
      <c r="Y499" s="707"/>
    </row>
    <row r="500" spans="1:25" s="708" customFormat="1" ht="24.75" customHeight="1" x14ac:dyDescent="0.3">
      <c r="A500" s="693" t="str">
        <f>'Раздел 1'!C527</f>
        <v>925</v>
      </c>
      <c r="B500" s="694" t="str">
        <f>'Раздел 1'!D527</f>
        <v>07</v>
      </c>
      <c r="C500" s="694" t="str">
        <f>'Раздел 1'!E527</f>
        <v>02</v>
      </c>
      <c r="D500" s="694" t="str">
        <f>'Раздел 1'!F527</f>
        <v>02</v>
      </c>
      <c r="E500" s="694" t="str">
        <f>'Раздел 1'!G527</f>
        <v>1</v>
      </c>
      <c r="F500" s="694" t="str">
        <f>'Раздел 1'!H527</f>
        <v>02</v>
      </c>
      <c r="G500" s="694" t="str">
        <f>'Раздел 1'!I527</f>
        <v>00590</v>
      </c>
      <c r="H500" s="695" t="str">
        <f>'Раздел 1'!J527</f>
        <v>244</v>
      </c>
      <c r="I500" s="696" t="str">
        <f>'Раздел 1'!K527</f>
        <v>310.00.00</v>
      </c>
      <c r="J500" s="696" t="str">
        <f>'Раздел 1'!L527</f>
        <v>001</v>
      </c>
      <c r="K500" s="696" t="str">
        <f>'Раздел 1'!M527</f>
        <v>00.00.00</v>
      </c>
      <c r="L500" s="696" t="str">
        <f>'Раздел 1'!N527</f>
        <v>х</v>
      </c>
      <c r="M500" s="696" t="str">
        <f>'Раздел 1'!O527</f>
        <v>20.00.03</v>
      </c>
      <c r="N500" s="697">
        <f>'Раздел 1'!P527</f>
        <v>0</v>
      </c>
      <c r="O500" s="698"/>
      <c r="P500" s="699">
        <f t="shared" si="23"/>
        <v>0</v>
      </c>
      <c r="Q500" s="700">
        <f>'Раздел 1'!Q527</f>
        <v>0</v>
      </c>
      <c r="R500" s="701"/>
      <c r="S500" s="702">
        <f t="shared" si="24"/>
        <v>0</v>
      </c>
      <c r="T500" s="703">
        <f>'Раздел 1'!R527</f>
        <v>0</v>
      </c>
      <c r="U500" s="704"/>
      <c r="V500" s="705">
        <f t="shared" si="25"/>
        <v>0</v>
      </c>
      <c r="W500" s="154"/>
      <c r="X500" s="706"/>
      <c r="Y500" s="707"/>
    </row>
    <row r="501" spans="1:25" s="708" customFormat="1" ht="24.75" customHeight="1" x14ac:dyDescent="0.3">
      <c r="A501" s="693" t="str">
        <f>'Раздел 1'!C528</f>
        <v>925</v>
      </c>
      <c r="B501" s="694" t="str">
        <f>'Раздел 1'!D528</f>
        <v>07</v>
      </c>
      <c r="C501" s="694" t="str">
        <f>'Раздел 1'!E528</f>
        <v>02</v>
      </c>
      <c r="D501" s="694" t="str">
        <f>'Раздел 1'!F528</f>
        <v>02</v>
      </c>
      <c r="E501" s="694" t="str">
        <f>'Раздел 1'!G528</f>
        <v>1</v>
      </c>
      <c r="F501" s="694" t="str">
        <f>'Раздел 1'!H528</f>
        <v>02</v>
      </c>
      <c r="G501" s="694" t="str">
        <f>'Раздел 1'!I528</f>
        <v>00590</v>
      </c>
      <c r="H501" s="695" t="str">
        <f>'Раздел 1'!J528</f>
        <v>244</v>
      </c>
      <c r="I501" s="696" t="str">
        <f>'Раздел 1'!K528</f>
        <v>310.00.00</v>
      </c>
      <c r="J501" s="696" t="str">
        <f>'Раздел 1'!L528</f>
        <v>000</v>
      </c>
      <c r="K501" s="696" t="str">
        <f>'Раздел 1'!M528</f>
        <v>00.00.00</v>
      </c>
      <c r="L501" s="696" t="str">
        <f>'Раздел 1'!N528</f>
        <v>х</v>
      </c>
      <c r="M501" s="696" t="str">
        <f>'Раздел 1'!O528</f>
        <v>20.00.04</v>
      </c>
      <c r="N501" s="697">
        <f>'Раздел 1'!P528</f>
        <v>0</v>
      </c>
      <c r="O501" s="698"/>
      <c r="P501" s="699">
        <f t="shared" si="23"/>
        <v>0</v>
      </c>
      <c r="Q501" s="700">
        <f>'Раздел 1'!Q528</f>
        <v>0</v>
      </c>
      <c r="R501" s="701"/>
      <c r="S501" s="702">
        <f t="shared" si="24"/>
        <v>0</v>
      </c>
      <c r="T501" s="703">
        <f>'Раздел 1'!R528</f>
        <v>0</v>
      </c>
      <c r="U501" s="704"/>
      <c r="V501" s="705">
        <f t="shared" si="25"/>
        <v>0</v>
      </c>
      <c r="W501" s="154"/>
      <c r="X501" s="706"/>
      <c r="Y501" s="707"/>
    </row>
    <row r="502" spans="1:25" s="708" customFormat="1" ht="24.75" customHeight="1" x14ac:dyDescent="0.3">
      <c r="A502" s="693" t="str">
        <f>'Раздел 1'!C529</f>
        <v>925</v>
      </c>
      <c r="B502" s="694" t="str">
        <f>'Раздел 1'!D529</f>
        <v>07</v>
      </c>
      <c r="C502" s="694" t="str">
        <f>'Раздел 1'!E529</f>
        <v>02</v>
      </c>
      <c r="D502" s="694" t="str">
        <f>'Раздел 1'!F529</f>
        <v>02</v>
      </c>
      <c r="E502" s="694" t="str">
        <f>'Раздел 1'!G529</f>
        <v>1</v>
      </c>
      <c r="F502" s="694" t="str">
        <f>'Раздел 1'!H529</f>
        <v>02</v>
      </c>
      <c r="G502" s="694" t="str">
        <f>'Раздел 1'!I529</f>
        <v>00590</v>
      </c>
      <c r="H502" s="695" t="str">
        <f>'Раздел 1'!J529</f>
        <v>244</v>
      </c>
      <c r="I502" s="696" t="str">
        <f>'Раздел 1'!K529</f>
        <v>310.00.00</v>
      </c>
      <c r="J502" s="696" t="str">
        <f>'Раздел 1'!L529</f>
        <v>001</v>
      </c>
      <c r="K502" s="696" t="str">
        <f>'Раздел 1'!M529</f>
        <v>00.00.00</v>
      </c>
      <c r="L502" s="696" t="str">
        <f>'Раздел 1'!N529</f>
        <v>х</v>
      </c>
      <c r="M502" s="696" t="str">
        <f>'Раздел 1'!O529</f>
        <v>20.00.04</v>
      </c>
      <c r="N502" s="697">
        <f>'Раздел 1'!P529</f>
        <v>0</v>
      </c>
      <c r="O502" s="698"/>
      <c r="P502" s="699">
        <f t="shared" si="23"/>
        <v>0</v>
      </c>
      <c r="Q502" s="700">
        <f>'Раздел 1'!Q529</f>
        <v>0</v>
      </c>
      <c r="R502" s="701"/>
      <c r="S502" s="702">
        <f t="shared" si="24"/>
        <v>0</v>
      </c>
      <c r="T502" s="703">
        <f>'Раздел 1'!R529</f>
        <v>0</v>
      </c>
      <c r="U502" s="704"/>
      <c r="V502" s="705">
        <f t="shared" si="25"/>
        <v>0</v>
      </c>
      <c r="W502" s="154"/>
      <c r="X502" s="706"/>
      <c r="Y502" s="707"/>
    </row>
    <row r="503" spans="1:25" s="708" customFormat="1" ht="24.75" customHeight="1" x14ac:dyDescent="0.3">
      <c r="A503" s="693" t="str">
        <f>'Раздел 1'!C530</f>
        <v>925</v>
      </c>
      <c r="B503" s="694" t="str">
        <f>'Раздел 1'!D530</f>
        <v>07</v>
      </c>
      <c r="C503" s="694" t="str">
        <f>'Раздел 1'!E530</f>
        <v>02</v>
      </c>
      <c r="D503" s="694" t="str">
        <f>'Раздел 1'!F530</f>
        <v>02</v>
      </c>
      <c r="E503" s="694" t="str">
        <f>'Раздел 1'!G530</f>
        <v>1</v>
      </c>
      <c r="F503" s="694" t="str">
        <f>'Раздел 1'!H530</f>
        <v>02</v>
      </c>
      <c r="G503" s="694" t="str">
        <f>'Раздел 1'!I530</f>
        <v>00590</v>
      </c>
      <c r="H503" s="695" t="str">
        <f>'Раздел 1'!J530</f>
        <v>244</v>
      </c>
      <c r="I503" s="696" t="str">
        <f>'Раздел 1'!K530</f>
        <v>310.00.00</v>
      </c>
      <c r="J503" s="696" t="str">
        <f>'Раздел 1'!L530</f>
        <v>000</v>
      </c>
      <c r="K503" s="696" t="str">
        <f>'Раздел 1'!M530</f>
        <v>00.00.00</v>
      </c>
      <c r="L503" s="696" t="str">
        <f>'Раздел 1'!N530</f>
        <v>001.04.0001</v>
      </c>
      <c r="M503" s="696" t="str">
        <f>'Раздел 1'!O530</f>
        <v>50.01.00</v>
      </c>
      <c r="N503" s="697">
        <f>'Раздел 1'!P530</f>
        <v>0</v>
      </c>
      <c r="O503" s="698"/>
      <c r="P503" s="699">
        <f t="shared" si="23"/>
        <v>0</v>
      </c>
      <c r="Q503" s="700">
        <f>'Раздел 1'!Q530</f>
        <v>0</v>
      </c>
      <c r="R503" s="701"/>
      <c r="S503" s="702">
        <f t="shared" si="24"/>
        <v>0</v>
      </c>
      <c r="T503" s="703">
        <f>'Раздел 1'!R530</f>
        <v>0</v>
      </c>
      <c r="U503" s="704"/>
      <c r="V503" s="705">
        <f t="shared" si="25"/>
        <v>0</v>
      </c>
      <c r="W503" s="154"/>
      <c r="X503" s="706"/>
      <c r="Y503" s="707"/>
    </row>
    <row r="504" spans="1:25" s="708" customFormat="1" ht="24.75" customHeight="1" x14ac:dyDescent="0.3">
      <c r="A504" s="693" t="str">
        <f>'Раздел 1'!C531</f>
        <v>925</v>
      </c>
      <c r="B504" s="694" t="str">
        <f>'Раздел 1'!D531</f>
        <v>07</v>
      </c>
      <c r="C504" s="694" t="str">
        <f>'Раздел 1'!E531</f>
        <v>02</v>
      </c>
      <c r="D504" s="694" t="str">
        <f>'Раздел 1'!F531</f>
        <v>02</v>
      </c>
      <c r="E504" s="694" t="str">
        <f>'Раздел 1'!G531</f>
        <v>1</v>
      </c>
      <c r="F504" s="694" t="str">
        <f>'Раздел 1'!H531</f>
        <v>02</v>
      </c>
      <c r="G504" s="694" t="str">
        <f>'Раздел 1'!I531</f>
        <v>00590</v>
      </c>
      <c r="H504" s="695" t="str">
        <f>'Раздел 1'!J531</f>
        <v>244</v>
      </c>
      <c r="I504" s="696" t="str">
        <f>'Раздел 1'!K531</f>
        <v>310.00.00</v>
      </c>
      <c r="J504" s="696" t="str">
        <f>'Раздел 1'!L531</f>
        <v>001</v>
      </c>
      <c r="K504" s="696" t="str">
        <f>'Раздел 1'!M531</f>
        <v>00.00.00</v>
      </c>
      <c r="L504" s="696" t="str">
        <f>'Раздел 1'!N531</f>
        <v>х</v>
      </c>
      <c r="M504" s="696" t="str">
        <f>'Раздел 1'!O531</f>
        <v>50.01.00</v>
      </c>
      <c r="N504" s="697">
        <f>'Раздел 1'!P531</f>
        <v>0</v>
      </c>
      <c r="O504" s="698"/>
      <c r="P504" s="699">
        <f t="shared" si="23"/>
        <v>0</v>
      </c>
      <c r="Q504" s="700">
        <f>'Раздел 1'!Q531</f>
        <v>0</v>
      </c>
      <c r="R504" s="701"/>
      <c r="S504" s="702">
        <f t="shared" si="24"/>
        <v>0</v>
      </c>
      <c r="T504" s="703">
        <f>'Раздел 1'!R531</f>
        <v>0</v>
      </c>
      <c r="U504" s="704"/>
      <c r="V504" s="705">
        <f t="shared" si="25"/>
        <v>0</v>
      </c>
      <c r="W504" s="154"/>
      <c r="X504" s="706"/>
      <c r="Y504" s="707"/>
    </row>
    <row r="505" spans="1:25" s="708" customFormat="1" ht="24.75" customHeight="1" x14ac:dyDescent="0.3">
      <c r="A505" s="693" t="str">
        <f>'Раздел 1'!C532</f>
        <v>925</v>
      </c>
      <c r="B505" s="694" t="str">
        <f>'Раздел 1'!D532</f>
        <v>07</v>
      </c>
      <c r="C505" s="694" t="str">
        <f>'Раздел 1'!E532</f>
        <v>02</v>
      </c>
      <c r="D505" s="694" t="str">
        <f>'Раздел 1'!F532</f>
        <v>02</v>
      </c>
      <c r="E505" s="694" t="str">
        <f>'Раздел 1'!G532</f>
        <v>1</v>
      </c>
      <c r="F505" s="694" t="str">
        <f>'Раздел 1'!H532</f>
        <v>02</v>
      </c>
      <c r="G505" s="694" t="str">
        <f>'Раздел 1'!I532</f>
        <v>60860</v>
      </c>
      <c r="H505" s="695" t="str">
        <f>'Раздел 1'!J532</f>
        <v>244</v>
      </c>
      <c r="I505" s="696" t="str">
        <f>'Раздел 1'!K532</f>
        <v>310.00.00</v>
      </c>
      <c r="J505" s="696" t="str">
        <f>'Раздел 1'!L532</f>
        <v>000</v>
      </c>
      <c r="K505" s="696" t="str">
        <f>'Раздел 1'!M532</f>
        <v>00.00.00</v>
      </c>
      <c r="L505" s="696" t="str">
        <f>'Раздел 1'!N532</f>
        <v>001.07.0002</v>
      </c>
      <c r="M505" s="696" t="str">
        <f>'Раздел 1'!O532</f>
        <v>50.03.00</v>
      </c>
      <c r="N505" s="697">
        <f>'Раздел 1'!P532</f>
        <v>840000</v>
      </c>
      <c r="O505" s="698"/>
      <c r="P505" s="699">
        <f t="shared" si="23"/>
        <v>840000</v>
      </c>
      <c r="Q505" s="700">
        <f>'Раздел 1'!Q532</f>
        <v>870000</v>
      </c>
      <c r="R505" s="701"/>
      <c r="S505" s="702">
        <f t="shared" si="24"/>
        <v>870000</v>
      </c>
      <c r="T505" s="703">
        <f>'Раздел 1'!R532</f>
        <v>870000</v>
      </c>
      <c r="U505" s="704"/>
      <c r="V505" s="705">
        <f t="shared" si="25"/>
        <v>870000</v>
      </c>
      <c r="W505" s="154"/>
      <c r="X505" s="706"/>
      <c r="Y505" s="707"/>
    </row>
    <row r="506" spans="1:25" s="708" customFormat="1" ht="24.75" customHeight="1" x14ac:dyDescent="0.3">
      <c r="A506" s="693" t="str">
        <f>'Раздел 1'!C533</f>
        <v>925</v>
      </c>
      <c r="B506" s="694" t="str">
        <f>'Раздел 1'!D533</f>
        <v>07</v>
      </c>
      <c r="C506" s="694" t="str">
        <f>'Раздел 1'!E533</f>
        <v>02</v>
      </c>
      <c r="D506" s="694" t="str">
        <f>'Раздел 1'!F533</f>
        <v>02</v>
      </c>
      <c r="E506" s="694" t="str">
        <f>'Раздел 1'!G533</f>
        <v>1</v>
      </c>
      <c r="F506" s="694" t="str">
        <f>'Раздел 1'!H533</f>
        <v>02</v>
      </c>
      <c r="G506" s="694" t="str">
        <f>'Раздел 1'!I533</f>
        <v>60860</v>
      </c>
      <c r="H506" s="695" t="str">
        <f>'Раздел 1'!J533</f>
        <v>244</v>
      </c>
      <c r="I506" s="696" t="str">
        <f>'Раздел 1'!K533</f>
        <v>310.00.00</v>
      </c>
      <c r="J506" s="696" t="str">
        <f>'Раздел 1'!L533</f>
        <v>001</v>
      </c>
      <c r="K506" s="696" t="str">
        <f>'Раздел 1'!M533</f>
        <v>00.00.00</v>
      </c>
      <c r="L506" s="696" t="str">
        <f>'Раздел 1'!N533</f>
        <v>х</v>
      </c>
      <c r="M506" s="696" t="str">
        <f>'Раздел 1'!O533</f>
        <v>50.03.00</v>
      </c>
      <c r="N506" s="697">
        <f>'Раздел 1'!P533</f>
        <v>0</v>
      </c>
      <c r="O506" s="698"/>
      <c r="P506" s="699">
        <f t="shared" si="23"/>
        <v>0</v>
      </c>
      <c r="Q506" s="700">
        <f>'Раздел 1'!Q533</f>
        <v>0</v>
      </c>
      <c r="R506" s="701"/>
      <c r="S506" s="702">
        <f t="shared" si="24"/>
        <v>0</v>
      </c>
      <c r="T506" s="703">
        <f>'Раздел 1'!R533</f>
        <v>0</v>
      </c>
      <c r="U506" s="704"/>
      <c r="V506" s="705">
        <f t="shared" si="25"/>
        <v>0</v>
      </c>
      <c r="W506" s="154"/>
      <c r="X506" s="706"/>
      <c r="Y506" s="707"/>
    </row>
    <row r="507" spans="1:25" s="708" customFormat="1" ht="24.75" customHeight="1" x14ac:dyDescent="0.3">
      <c r="A507" s="693" t="e">
        <f>'Раздел 1'!#REF!</f>
        <v>#REF!</v>
      </c>
      <c r="B507" s="694" t="e">
        <f>'Раздел 1'!#REF!</f>
        <v>#REF!</v>
      </c>
      <c r="C507" s="694" t="e">
        <f>'Раздел 1'!#REF!</f>
        <v>#REF!</v>
      </c>
      <c r="D507" s="694" t="e">
        <f>'Раздел 1'!#REF!</f>
        <v>#REF!</v>
      </c>
      <c r="E507" s="694" t="e">
        <f>'Раздел 1'!#REF!</f>
        <v>#REF!</v>
      </c>
      <c r="F507" s="694" t="e">
        <f>'Раздел 1'!#REF!</f>
        <v>#REF!</v>
      </c>
      <c r="G507" s="694" t="e">
        <f>'Раздел 1'!#REF!</f>
        <v>#REF!</v>
      </c>
      <c r="H507" s="695" t="e">
        <f>'Раздел 1'!#REF!</f>
        <v>#REF!</v>
      </c>
      <c r="I507" s="696" t="e">
        <f>'Раздел 1'!#REF!</f>
        <v>#REF!</v>
      </c>
      <c r="J507" s="696" t="e">
        <f>'Раздел 1'!#REF!</f>
        <v>#REF!</v>
      </c>
      <c r="K507" s="696" t="e">
        <f>'Раздел 1'!#REF!</f>
        <v>#REF!</v>
      </c>
      <c r="L507" s="696" t="e">
        <f>'Раздел 1'!#REF!</f>
        <v>#REF!</v>
      </c>
      <c r="M507" s="696" t="e">
        <f>'Раздел 1'!#REF!</f>
        <v>#REF!</v>
      </c>
      <c r="N507" s="697" t="e">
        <f>'Раздел 1'!#REF!</f>
        <v>#REF!</v>
      </c>
      <c r="O507" s="698"/>
      <c r="P507" s="699" t="e">
        <f t="shared" si="23"/>
        <v>#REF!</v>
      </c>
      <c r="Q507" s="700" t="e">
        <f>'Раздел 1'!#REF!</f>
        <v>#REF!</v>
      </c>
      <c r="R507" s="701"/>
      <c r="S507" s="702" t="e">
        <f t="shared" si="24"/>
        <v>#REF!</v>
      </c>
      <c r="T507" s="703" t="e">
        <f>'Раздел 1'!#REF!</f>
        <v>#REF!</v>
      </c>
      <c r="U507" s="704"/>
      <c r="V507" s="705" t="e">
        <f t="shared" si="25"/>
        <v>#REF!</v>
      </c>
      <c r="W507" s="154"/>
      <c r="X507" s="706"/>
      <c r="Y507" s="707"/>
    </row>
    <row r="508" spans="1:25" s="708" customFormat="1" ht="24.75" customHeight="1" x14ac:dyDescent="0.3">
      <c r="A508" s="693" t="e">
        <f>'Раздел 1'!#REF!</f>
        <v>#REF!</v>
      </c>
      <c r="B508" s="694" t="e">
        <f>'Раздел 1'!#REF!</f>
        <v>#REF!</v>
      </c>
      <c r="C508" s="694" t="e">
        <f>'Раздел 1'!#REF!</f>
        <v>#REF!</v>
      </c>
      <c r="D508" s="694" t="e">
        <f>'Раздел 1'!#REF!</f>
        <v>#REF!</v>
      </c>
      <c r="E508" s="694" t="e">
        <f>'Раздел 1'!#REF!</f>
        <v>#REF!</v>
      </c>
      <c r="F508" s="694" t="e">
        <f>'Раздел 1'!#REF!</f>
        <v>#REF!</v>
      </c>
      <c r="G508" s="694" t="e">
        <f>'Раздел 1'!#REF!</f>
        <v>#REF!</v>
      </c>
      <c r="H508" s="695" t="e">
        <f>'Раздел 1'!#REF!</f>
        <v>#REF!</v>
      </c>
      <c r="I508" s="696" t="e">
        <f>'Раздел 1'!#REF!</f>
        <v>#REF!</v>
      </c>
      <c r="J508" s="696" t="e">
        <f>'Раздел 1'!#REF!</f>
        <v>#REF!</v>
      </c>
      <c r="K508" s="696" t="e">
        <f>'Раздел 1'!#REF!</f>
        <v>#REF!</v>
      </c>
      <c r="L508" s="696" t="e">
        <f>'Раздел 1'!#REF!</f>
        <v>#REF!</v>
      </c>
      <c r="M508" s="696" t="e">
        <f>'Раздел 1'!#REF!</f>
        <v>#REF!</v>
      </c>
      <c r="N508" s="697" t="e">
        <f>'Раздел 1'!#REF!</f>
        <v>#REF!</v>
      </c>
      <c r="O508" s="698"/>
      <c r="P508" s="699" t="e">
        <f t="shared" si="23"/>
        <v>#REF!</v>
      </c>
      <c r="Q508" s="700" t="e">
        <f>'Раздел 1'!#REF!</f>
        <v>#REF!</v>
      </c>
      <c r="R508" s="701"/>
      <c r="S508" s="702" t="e">
        <f t="shared" si="24"/>
        <v>#REF!</v>
      </c>
      <c r="T508" s="703" t="e">
        <f>'Раздел 1'!#REF!</f>
        <v>#REF!</v>
      </c>
      <c r="U508" s="704"/>
      <c r="V508" s="705" t="e">
        <f t="shared" si="25"/>
        <v>#REF!</v>
      </c>
      <c r="W508" s="154"/>
      <c r="X508" s="706"/>
      <c r="Y508" s="707"/>
    </row>
    <row r="509" spans="1:25" s="708" customFormat="1" ht="24.75" customHeight="1" x14ac:dyDescent="0.3">
      <c r="A509" s="693" t="e">
        <f>'Раздел 1'!#REF!</f>
        <v>#REF!</v>
      </c>
      <c r="B509" s="694" t="e">
        <f>'Раздел 1'!#REF!</f>
        <v>#REF!</v>
      </c>
      <c r="C509" s="694" t="e">
        <f>'Раздел 1'!#REF!</f>
        <v>#REF!</v>
      </c>
      <c r="D509" s="694" t="e">
        <f>'Раздел 1'!#REF!</f>
        <v>#REF!</v>
      </c>
      <c r="E509" s="694" t="e">
        <f>'Раздел 1'!#REF!</f>
        <v>#REF!</v>
      </c>
      <c r="F509" s="694" t="e">
        <f>'Раздел 1'!#REF!</f>
        <v>#REF!</v>
      </c>
      <c r="G509" s="694" t="e">
        <f>'Раздел 1'!#REF!</f>
        <v>#REF!</v>
      </c>
      <c r="H509" s="695" t="e">
        <f>'Раздел 1'!#REF!</f>
        <v>#REF!</v>
      </c>
      <c r="I509" s="696" t="e">
        <f>'Раздел 1'!#REF!</f>
        <v>#REF!</v>
      </c>
      <c r="J509" s="696" t="e">
        <f>'Раздел 1'!#REF!</f>
        <v>#REF!</v>
      </c>
      <c r="K509" s="696" t="e">
        <f>'Раздел 1'!#REF!</f>
        <v>#REF!</v>
      </c>
      <c r="L509" s="696" t="e">
        <f>'Раздел 1'!#REF!</f>
        <v>#REF!</v>
      </c>
      <c r="M509" s="696" t="e">
        <f>'Раздел 1'!#REF!</f>
        <v>#REF!</v>
      </c>
      <c r="N509" s="697" t="e">
        <f>'Раздел 1'!#REF!</f>
        <v>#REF!</v>
      </c>
      <c r="O509" s="698"/>
      <c r="P509" s="699" t="e">
        <f t="shared" si="23"/>
        <v>#REF!</v>
      </c>
      <c r="Q509" s="700" t="e">
        <f>'Раздел 1'!#REF!</f>
        <v>#REF!</v>
      </c>
      <c r="R509" s="701"/>
      <c r="S509" s="702" t="e">
        <f t="shared" si="24"/>
        <v>#REF!</v>
      </c>
      <c r="T509" s="703" t="e">
        <f>'Раздел 1'!#REF!</f>
        <v>#REF!</v>
      </c>
      <c r="U509" s="704"/>
      <c r="V509" s="705" t="e">
        <f t="shared" si="25"/>
        <v>#REF!</v>
      </c>
      <c r="W509" s="154"/>
      <c r="X509" s="706"/>
      <c r="Y509" s="707"/>
    </row>
    <row r="510" spans="1:25" s="708" customFormat="1" ht="24.75" customHeight="1" x14ac:dyDescent="0.3">
      <c r="A510" s="693" t="e">
        <f>'Раздел 1'!#REF!</f>
        <v>#REF!</v>
      </c>
      <c r="B510" s="694" t="e">
        <f>'Раздел 1'!#REF!</f>
        <v>#REF!</v>
      </c>
      <c r="C510" s="694" t="e">
        <f>'Раздел 1'!#REF!</f>
        <v>#REF!</v>
      </c>
      <c r="D510" s="694" t="e">
        <f>'Раздел 1'!#REF!</f>
        <v>#REF!</v>
      </c>
      <c r="E510" s="694" t="e">
        <f>'Раздел 1'!#REF!</f>
        <v>#REF!</v>
      </c>
      <c r="F510" s="694" t="e">
        <f>'Раздел 1'!#REF!</f>
        <v>#REF!</v>
      </c>
      <c r="G510" s="694" t="e">
        <f>'Раздел 1'!#REF!</f>
        <v>#REF!</v>
      </c>
      <c r="H510" s="695" t="e">
        <f>'Раздел 1'!#REF!</f>
        <v>#REF!</v>
      </c>
      <c r="I510" s="696" t="e">
        <f>'Раздел 1'!#REF!</f>
        <v>#REF!</v>
      </c>
      <c r="J510" s="696" t="e">
        <f>'Раздел 1'!#REF!</f>
        <v>#REF!</v>
      </c>
      <c r="K510" s="696" t="e">
        <f>'Раздел 1'!#REF!</f>
        <v>#REF!</v>
      </c>
      <c r="L510" s="696" t="e">
        <f>'Раздел 1'!#REF!</f>
        <v>#REF!</v>
      </c>
      <c r="M510" s="696" t="e">
        <f>'Раздел 1'!#REF!</f>
        <v>#REF!</v>
      </c>
      <c r="N510" s="697" t="e">
        <f>'Раздел 1'!#REF!</f>
        <v>#REF!</v>
      </c>
      <c r="O510" s="698"/>
      <c r="P510" s="699" t="e">
        <f t="shared" si="23"/>
        <v>#REF!</v>
      </c>
      <c r="Q510" s="700" t="e">
        <f>'Раздел 1'!#REF!</f>
        <v>#REF!</v>
      </c>
      <c r="R510" s="701"/>
      <c r="S510" s="702" t="e">
        <f t="shared" si="24"/>
        <v>#REF!</v>
      </c>
      <c r="T510" s="703" t="e">
        <f>'Раздел 1'!#REF!</f>
        <v>#REF!</v>
      </c>
      <c r="U510" s="704"/>
      <c r="V510" s="705" t="e">
        <f t="shared" si="25"/>
        <v>#REF!</v>
      </c>
      <c r="W510" s="154"/>
      <c r="X510" s="706"/>
      <c r="Y510" s="707"/>
    </row>
    <row r="511" spans="1:25" s="708" customFormat="1" ht="24.75" customHeight="1" x14ac:dyDescent="0.3">
      <c r="A511" s="693" t="str">
        <f>'Раздел 1'!C534</f>
        <v>925</v>
      </c>
      <c r="B511" s="694" t="str">
        <f>'Раздел 1'!D534</f>
        <v>07</v>
      </c>
      <c r="C511" s="694" t="str">
        <f>'Раздел 1'!E534</f>
        <v>02</v>
      </c>
      <c r="D511" s="694" t="str">
        <f>'Раздел 1'!F534</f>
        <v>02</v>
      </c>
      <c r="E511" s="694" t="str">
        <f>'Раздел 1'!G534</f>
        <v>1</v>
      </c>
      <c r="F511" s="694" t="str">
        <f>'Раздел 1'!H534</f>
        <v>02</v>
      </c>
      <c r="G511" s="694" t="str">
        <f>'Раздел 1'!I534</f>
        <v>62980</v>
      </c>
      <c r="H511" s="695" t="str">
        <f>'Раздел 1'!J534</f>
        <v>244</v>
      </c>
      <c r="I511" s="696" t="str">
        <f>'Раздел 1'!K534</f>
        <v>310.00.00</v>
      </c>
      <c r="J511" s="696" t="str">
        <f>'Раздел 1'!L534</f>
        <v>000</v>
      </c>
      <c r="K511" s="696" t="str">
        <f>'Раздел 1'!M534</f>
        <v>00.00.00</v>
      </c>
      <c r="L511" s="696" t="str">
        <f>'Раздел 1'!N534</f>
        <v>005.00.0000</v>
      </c>
      <c r="M511" s="696" t="str">
        <f>'Раздел 1'!O534</f>
        <v>60.03.00</v>
      </c>
      <c r="N511" s="697">
        <f>'Раздел 1'!P534</f>
        <v>0</v>
      </c>
      <c r="O511" s="698"/>
      <c r="P511" s="699">
        <f t="shared" si="23"/>
        <v>0</v>
      </c>
      <c r="Q511" s="700">
        <f>'Раздел 1'!Q534</f>
        <v>0</v>
      </c>
      <c r="R511" s="701"/>
      <c r="S511" s="702">
        <f t="shared" si="24"/>
        <v>0</v>
      </c>
      <c r="T511" s="703">
        <f>'Раздел 1'!R534</f>
        <v>0</v>
      </c>
      <c r="U511" s="704"/>
      <c r="V511" s="705">
        <f t="shared" si="25"/>
        <v>0</v>
      </c>
      <c r="W511" s="154"/>
      <c r="X511" s="706"/>
      <c r="Y511" s="707"/>
    </row>
    <row r="512" spans="1:25" s="708" customFormat="1" ht="24.75" customHeight="1" x14ac:dyDescent="0.3">
      <c r="A512" s="693" t="e">
        <f>'Раздел 1'!#REF!</f>
        <v>#REF!</v>
      </c>
      <c r="B512" s="694" t="e">
        <f>'Раздел 1'!#REF!</f>
        <v>#REF!</v>
      </c>
      <c r="C512" s="694" t="e">
        <f>'Раздел 1'!#REF!</f>
        <v>#REF!</v>
      </c>
      <c r="D512" s="694" t="e">
        <f>'Раздел 1'!#REF!</f>
        <v>#REF!</v>
      </c>
      <c r="E512" s="694" t="e">
        <f>'Раздел 1'!#REF!</f>
        <v>#REF!</v>
      </c>
      <c r="F512" s="694" t="e">
        <f>'Раздел 1'!#REF!</f>
        <v>#REF!</v>
      </c>
      <c r="G512" s="694" t="e">
        <f>'Раздел 1'!#REF!</f>
        <v>#REF!</v>
      </c>
      <c r="H512" s="695" t="e">
        <f>'Раздел 1'!#REF!</f>
        <v>#REF!</v>
      </c>
      <c r="I512" s="696" t="e">
        <f>'Раздел 1'!#REF!</f>
        <v>#REF!</v>
      </c>
      <c r="J512" s="696" t="e">
        <f>'Раздел 1'!#REF!</f>
        <v>#REF!</v>
      </c>
      <c r="K512" s="696" t="e">
        <f>'Раздел 1'!#REF!</f>
        <v>#REF!</v>
      </c>
      <c r="L512" s="696" t="e">
        <f>'Раздел 1'!#REF!</f>
        <v>#REF!</v>
      </c>
      <c r="M512" s="696" t="e">
        <f>'Раздел 1'!#REF!</f>
        <v>#REF!</v>
      </c>
      <c r="N512" s="697" t="e">
        <f>'Раздел 1'!#REF!</f>
        <v>#REF!</v>
      </c>
      <c r="O512" s="698"/>
      <c r="P512" s="699" t="e">
        <f t="shared" si="23"/>
        <v>#REF!</v>
      </c>
      <c r="Q512" s="700" t="e">
        <f>'Раздел 1'!#REF!</f>
        <v>#REF!</v>
      </c>
      <c r="R512" s="701"/>
      <c r="S512" s="702" t="e">
        <f t="shared" si="24"/>
        <v>#REF!</v>
      </c>
      <c r="T512" s="703" t="e">
        <f>'Раздел 1'!#REF!</f>
        <v>#REF!</v>
      </c>
      <c r="U512" s="704"/>
      <c r="V512" s="705" t="e">
        <f t="shared" si="25"/>
        <v>#REF!</v>
      </c>
      <c r="W512" s="154"/>
      <c r="X512" s="706"/>
      <c r="Y512" s="707"/>
    </row>
    <row r="513" spans="1:25" s="708" customFormat="1" ht="24.75" customHeight="1" x14ac:dyDescent="0.3">
      <c r="A513" s="693" t="str">
        <f>'Раздел 1'!C535</f>
        <v>925</v>
      </c>
      <c r="B513" s="694" t="str">
        <f>'Раздел 1'!D535</f>
        <v>07</v>
      </c>
      <c r="C513" s="694" t="str">
        <f>'Раздел 1'!E535</f>
        <v>02</v>
      </c>
      <c r="D513" s="694" t="str">
        <f>'Раздел 1'!F535</f>
        <v>02</v>
      </c>
      <c r="E513" s="694" t="str">
        <f>'Раздел 1'!G535</f>
        <v>1</v>
      </c>
      <c r="F513" s="694" t="str">
        <f>'Раздел 1'!H535</f>
        <v>E1</v>
      </c>
      <c r="G513" s="694" t="str">
        <f>'Раздел 1'!I535</f>
        <v>51690</v>
      </c>
      <c r="H513" s="695" t="str">
        <f>'Раздел 1'!J535</f>
        <v>244</v>
      </c>
      <c r="I513" s="696" t="str">
        <f>'Раздел 1'!K535</f>
        <v>310.00.00</v>
      </c>
      <c r="J513" s="696" t="str">
        <f>'Раздел 1'!L535</f>
        <v>000</v>
      </c>
      <c r="K513" s="696" t="str">
        <f>'Раздел 1'!M535</f>
        <v>00.00.00</v>
      </c>
      <c r="L513" s="696" t="str">
        <f>'Раздел 1'!N535</f>
        <v>020.00.0006</v>
      </c>
      <c r="M513" s="696" t="str">
        <f>'Раздел 1'!O535</f>
        <v>60.01.00</v>
      </c>
      <c r="N513" s="697">
        <f>'Раздел 1'!P535</f>
        <v>0</v>
      </c>
      <c r="O513" s="698"/>
      <c r="P513" s="699">
        <f t="shared" si="23"/>
        <v>0</v>
      </c>
      <c r="Q513" s="700">
        <f>'Раздел 1'!Q535</f>
        <v>0</v>
      </c>
      <c r="R513" s="701"/>
      <c r="S513" s="702">
        <f t="shared" si="24"/>
        <v>0</v>
      </c>
      <c r="T513" s="703">
        <f>'Раздел 1'!R535</f>
        <v>0</v>
      </c>
      <c r="U513" s="704"/>
      <c r="V513" s="705">
        <f t="shared" si="25"/>
        <v>0</v>
      </c>
      <c r="W513" s="154"/>
      <c r="X513" s="706"/>
      <c r="Y513" s="707"/>
    </row>
    <row r="514" spans="1:25" s="708" customFormat="1" ht="24.75" customHeight="1" x14ac:dyDescent="0.3">
      <c r="A514" s="693" t="str">
        <f>'Раздел 1'!C536</f>
        <v>925</v>
      </c>
      <c r="B514" s="694" t="str">
        <f>'Раздел 1'!D536</f>
        <v>07</v>
      </c>
      <c r="C514" s="694" t="str">
        <f>'Раздел 1'!E536</f>
        <v>02</v>
      </c>
      <c r="D514" s="694" t="str">
        <f>'Раздел 1'!F536</f>
        <v>02</v>
      </c>
      <c r="E514" s="694" t="str">
        <f>'Раздел 1'!G536</f>
        <v>1</v>
      </c>
      <c r="F514" s="694" t="str">
        <f>'Раздел 1'!H536</f>
        <v>02</v>
      </c>
      <c r="G514" s="694" t="str">
        <f>'Раздел 1'!I536</f>
        <v>10210</v>
      </c>
      <c r="H514" s="695" t="str">
        <f>'Раздел 1'!J536</f>
        <v>244</v>
      </c>
      <c r="I514" s="696" t="str">
        <f>'Раздел 1'!K536</f>
        <v>310.00.00</v>
      </c>
      <c r="J514" s="696" t="str">
        <f>'Раздел 1'!L536</f>
        <v>000</v>
      </c>
      <c r="K514" s="696" t="str">
        <f>'Раздел 1'!M536</f>
        <v>00.00.00</v>
      </c>
      <c r="L514" s="696" t="str">
        <f>'Раздел 1'!N536</f>
        <v>020.00.0010</v>
      </c>
      <c r="M514" s="696" t="str">
        <f>'Раздел 1'!O536</f>
        <v>60.01.00</v>
      </c>
      <c r="N514" s="697">
        <f>'Раздел 1'!P536</f>
        <v>0</v>
      </c>
      <c r="O514" s="698"/>
      <c r="P514" s="699">
        <f t="shared" si="23"/>
        <v>0</v>
      </c>
      <c r="Q514" s="700">
        <f>'Раздел 1'!Q536</f>
        <v>0</v>
      </c>
      <c r="R514" s="701"/>
      <c r="S514" s="702">
        <f t="shared" si="24"/>
        <v>0</v>
      </c>
      <c r="T514" s="703">
        <f>'Раздел 1'!R536</f>
        <v>0</v>
      </c>
      <c r="U514" s="704"/>
      <c r="V514" s="705">
        <f t="shared" si="25"/>
        <v>0</v>
      </c>
      <c r="W514" s="154"/>
      <c r="X514" s="706"/>
      <c r="Y514" s="707"/>
    </row>
    <row r="515" spans="1:25" s="708" customFormat="1" ht="24.75" customHeight="1" x14ac:dyDescent="0.3">
      <c r="A515" s="693" t="str">
        <f>'Раздел 1'!C537</f>
        <v>925</v>
      </c>
      <c r="B515" s="694" t="str">
        <f>'Раздел 1'!D537</f>
        <v>07</v>
      </c>
      <c r="C515" s="694" t="str">
        <f>'Раздел 1'!E537</f>
        <v>02</v>
      </c>
      <c r="D515" s="694" t="str">
        <f>'Раздел 1'!F537</f>
        <v>02</v>
      </c>
      <c r="E515" s="694" t="str">
        <f>'Раздел 1'!G537</f>
        <v>1</v>
      </c>
      <c r="F515" s="694" t="str">
        <f>'Раздел 1'!H537</f>
        <v>02</v>
      </c>
      <c r="G515" s="694" t="str">
        <f>'Раздел 1'!I537</f>
        <v>10210</v>
      </c>
      <c r="H515" s="695" t="str">
        <f>'Раздел 1'!J537</f>
        <v>244</v>
      </c>
      <c r="I515" s="696" t="str">
        <f>'Раздел 1'!K537</f>
        <v>310.00.00</v>
      </c>
      <c r="J515" s="696" t="str">
        <f>'Раздел 1'!L537</f>
        <v>000</v>
      </c>
      <c r="K515" s="696" t="str">
        <f>'Раздел 1'!M537</f>
        <v>00.00.00</v>
      </c>
      <c r="L515" s="696" t="str">
        <f>'Раздел 1'!N537</f>
        <v>020.00.0011</v>
      </c>
      <c r="M515" s="696" t="str">
        <f>'Раздел 1'!O537</f>
        <v>60.01.00</v>
      </c>
      <c r="N515" s="697">
        <f>'Раздел 1'!P537</f>
        <v>0</v>
      </c>
      <c r="O515" s="698"/>
      <c r="P515" s="699">
        <f t="shared" si="23"/>
        <v>0</v>
      </c>
      <c r="Q515" s="700">
        <f>'Раздел 1'!Q537</f>
        <v>0</v>
      </c>
      <c r="R515" s="701"/>
      <c r="S515" s="702">
        <f t="shared" si="24"/>
        <v>0</v>
      </c>
      <c r="T515" s="703">
        <f>'Раздел 1'!R537</f>
        <v>0</v>
      </c>
      <c r="U515" s="704"/>
      <c r="V515" s="705">
        <f t="shared" si="25"/>
        <v>0</v>
      </c>
      <c r="W515" s="154"/>
      <c r="X515" s="706"/>
      <c r="Y515" s="707"/>
    </row>
    <row r="516" spans="1:25" s="708" customFormat="1" ht="24.75" customHeight="1" x14ac:dyDescent="0.3">
      <c r="A516" s="693" t="str">
        <f>'Раздел 1'!C538</f>
        <v>925</v>
      </c>
      <c r="B516" s="694" t="str">
        <f>'Раздел 1'!D538</f>
        <v>07</v>
      </c>
      <c r="C516" s="694" t="str">
        <f>'Раздел 1'!E538</f>
        <v>02</v>
      </c>
      <c r="D516" s="694" t="str">
        <f>'Раздел 1'!F538</f>
        <v>02</v>
      </c>
      <c r="E516" s="694" t="str">
        <f>'Раздел 1'!G538</f>
        <v>1</v>
      </c>
      <c r="F516" s="694" t="str">
        <f>'Раздел 1'!H538</f>
        <v>R3</v>
      </c>
      <c r="G516" s="694" t="str">
        <f>'Раздел 1'!I538</f>
        <v>S2470</v>
      </c>
      <c r="H516" s="695" t="str">
        <f>'Раздел 1'!J538</f>
        <v>244</v>
      </c>
      <c r="I516" s="696" t="str">
        <f>'Раздел 1'!K538</f>
        <v>310.00.00</v>
      </c>
      <c r="J516" s="696" t="str">
        <f>'Раздел 1'!L538</f>
        <v>000</v>
      </c>
      <c r="K516" s="696" t="str">
        <f>'Раздел 1'!M538</f>
        <v>00.00.00</v>
      </c>
      <c r="L516" s="696" t="str">
        <f>'Раздел 1'!N538</f>
        <v>020.00.0013</v>
      </c>
      <c r="M516" s="696" t="str">
        <f>'Раздел 1'!O538</f>
        <v>60.01.00</v>
      </c>
      <c r="N516" s="697">
        <f>'Раздел 1'!P538</f>
        <v>0</v>
      </c>
      <c r="O516" s="698"/>
      <c r="P516" s="699">
        <f t="shared" si="23"/>
        <v>0</v>
      </c>
      <c r="Q516" s="700">
        <f>'Раздел 1'!Q538</f>
        <v>0</v>
      </c>
      <c r="R516" s="701"/>
      <c r="S516" s="702">
        <f t="shared" si="24"/>
        <v>0</v>
      </c>
      <c r="T516" s="703">
        <f>'Раздел 1'!R538</f>
        <v>0</v>
      </c>
      <c r="U516" s="704"/>
      <c r="V516" s="705">
        <f t="shared" si="25"/>
        <v>0</v>
      </c>
      <c r="W516" s="154"/>
      <c r="X516" s="706"/>
      <c r="Y516" s="707"/>
    </row>
    <row r="517" spans="1:25" s="708" customFormat="1" ht="24.75" customHeight="1" x14ac:dyDescent="0.3">
      <c r="A517" s="693" t="str">
        <f>'Раздел 1'!C539</f>
        <v>925</v>
      </c>
      <c r="B517" s="694" t="str">
        <f>'Раздел 1'!D539</f>
        <v>07</v>
      </c>
      <c r="C517" s="694" t="str">
        <f>'Раздел 1'!E539</f>
        <v>02</v>
      </c>
      <c r="D517" s="694">
        <f>'Раздел 1'!F539</f>
        <v>0</v>
      </c>
      <c r="E517" s="694">
        <f>'Раздел 1'!G539</f>
        <v>0</v>
      </c>
      <c r="F517" s="694">
        <f>'Раздел 1'!H539</f>
        <v>0</v>
      </c>
      <c r="G517" s="694">
        <f>'Раздел 1'!I539</f>
        <v>0</v>
      </c>
      <c r="H517" s="695" t="str">
        <f>'Раздел 1'!J539</f>
        <v>244</v>
      </c>
      <c r="I517" s="696" t="str">
        <f>'Раздел 1'!K539</f>
        <v>310.00.00</v>
      </c>
      <c r="J517" s="696" t="str">
        <f>'Раздел 1'!L539</f>
        <v>000</v>
      </c>
      <c r="K517" s="696" t="str">
        <f>'Раздел 1'!M539</f>
        <v>00.00.00</v>
      </c>
      <c r="L517" s="696" t="str">
        <f>'Раздел 1'!N539</f>
        <v>020.00.0018</v>
      </c>
      <c r="M517" s="696" t="str">
        <f>'Раздел 1'!O539</f>
        <v>60.01.00</v>
      </c>
      <c r="N517" s="697">
        <f>'Раздел 1'!P539</f>
        <v>0</v>
      </c>
      <c r="O517" s="698"/>
      <c r="P517" s="699">
        <f t="shared" si="23"/>
        <v>0</v>
      </c>
      <c r="Q517" s="700">
        <f>'Раздел 1'!Q539</f>
        <v>0</v>
      </c>
      <c r="R517" s="701"/>
      <c r="S517" s="702">
        <f t="shared" si="24"/>
        <v>0</v>
      </c>
      <c r="T517" s="703">
        <f>'Раздел 1'!R539</f>
        <v>0</v>
      </c>
      <c r="U517" s="704"/>
      <c r="V517" s="705">
        <f t="shared" si="25"/>
        <v>0</v>
      </c>
      <c r="W517" s="154"/>
      <c r="X517" s="706"/>
      <c r="Y517" s="707"/>
    </row>
    <row r="518" spans="1:25" s="708" customFormat="1" ht="24.75" customHeight="1" x14ac:dyDescent="0.3">
      <c r="A518" s="693" t="str">
        <f>'Раздел 1'!C540</f>
        <v>925</v>
      </c>
      <c r="B518" s="694" t="str">
        <f>'Раздел 1'!D540</f>
        <v>07</v>
      </c>
      <c r="C518" s="694" t="str">
        <f>'Раздел 1'!E540</f>
        <v>02</v>
      </c>
      <c r="D518" s="694" t="str">
        <f>'Раздел 1'!F540</f>
        <v>02</v>
      </c>
      <c r="E518" s="694" t="str">
        <f>'Раздел 1'!G540</f>
        <v>1</v>
      </c>
      <c r="F518" s="694" t="str">
        <f>'Раздел 1'!H540</f>
        <v>02</v>
      </c>
      <c r="G518" s="694" t="str">
        <f>'Раздел 1'!I540</f>
        <v>10200</v>
      </c>
      <c r="H518" s="695" t="str">
        <f>'Раздел 1'!J540</f>
        <v>244</v>
      </c>
      <c r="I518" s="696" t="str">
        <f>'Раздел 1'!K540</f>
        <v>310.00.00</v>
      </c>
      <c r="J518" s="696" t="str">
        <f>'Раздел 1'!L540</f>
        <v>000</v>
      </c>
      <c r="K518" s="696" t="str">
        <f>'Раздел 1'!M540</f>
        <v>00.00.00</v>
      </c>
      <c r="L518" s="696" t="str">
        <f>'Раздел 1'!N540</f>
        <v>020.00.0019</v>
      </c>
      <c r="M518" s="696" t="str">
        <f>'Раздел 1'!O540</f>
        <v>60.01.00</v>
      </c>
      <c r="N518" s="697">
        <f>'Раздел 1'!P540</f>
        <v>78223</v>
      </c>
      <c r="O518" s="698"/>
      <c r="P518" s="699">
        <f t="shared" si="23"/>
        <v>78223</v>
      </c>
      <c r="Q518" s="700">
        <f>'Раздел 1'!Q540</f>
        <v>0</v>
      </c>
      <c r="R518" s="701"/>
      <c r="S518" s="702">
        <f t="shared" si="24"/>
        <v>0</v>
      </c>
      <c r="T518" s="703">
        <f>'Раздел 1'!R540</f>
        <v>0</v>
      </c>
      <c r="U518" s="704"/>
      <c r="V518" s="705">
        <f t="shared" si="25"/>
        <v>0</v>
      </c>
      <c r="W518" s="154"/>
      <c r="X518" s="706"/>
      <c r="Y518" s="707"/>
    </row>
    <row r="519" spans="1:25" s="708" customFormat="1" ht="24.75" customHeight="1" x14ac:dyDescent="0.3">
      <c r="A519" s="693" t="str">
        <f>'Раздел 1'!C541</f>
        <v>925</v>
      </c>
      <c r="B519" s="694" t="str">
        <f>'Раздел 1'!D541</f>
        <v>07</v>
      </c>
      <c r="C519" s="694" t="str">
        <f>'Раздел 1'!E541</f>
        <v>02</v>
      </c>
      <c r="D519" s="694" t="str">
        <f>'Раздел 1'!F541</f>
        <v>02</v>
      </c>
      <c r="E519" s="694" t="str">
        <f>'Раздел 1'!G541</f>
        <v>1</v>
      </c>
      <c r="F519" s="694" t="str">
        <f>'Раздел 1'!H541</f>
        <v>02</v>
      </c>
      <c r="G519" s="694" t="str">
        <f>'Раздел 1'!I541</f>
        <v>10220</v>
      </c>
      <c r="H519" s="695" t="str">
        <f>'Раздел 1'!J541</f>
        <v>244</v>
      </c>
      <c r="I519" s="696" t="str">
        <f>'Раздел 1'!K541</f>
        <v>310.00.00</v>
      </c>
      <c r="J519" s="696" t="str">
        <f>'Раздел 1'!L541</f>
        <v>000</v>
      </c>
      <c r="K519" s="696" t="str">
        <f>'Раздел 1'!M541</f>
        <v>00.00.00</v>
      </c>
      <c r="L519" s="696" t="str">
        <f>'Раздел 1'!N541</f>
        <v>020.00.0021</v>
      </c>
      <c r="M519" s="696" t="str">
        <f>'Раздел 1'!O541</f>
        <v>60.01.00</v>
      </c>
      <c r="N519" s="697">
        <f>'Раздел 1'!P541</f>
        <v>0</v>
      </c>
      <c r="O519" s="698"/>
      <c r="P519" s="699">
        <f t="shared" si="23"/>
        <v>0</v>
      </c>
      <c r="Q519" s="700">
        <f>'Раздел 1'!Q541</f>
        <v>0</v>
      </c>
      <c r="R519" s="701"/>
      <c r="S519" s="702">
        <f t="shared" si="24"/>
        <v>0</v>
      </c>
      <c r="T519" s="703">
        <f>'Раздел 1'!R541</f>
        <v>0</v>
      </c>
      <c r="U519" s="704"/>
      <c r="V519" s="705">
        <f t="shared" si="25"/>
        <v>0</v>
      </c>
      <c r="W519" s="154"/>
      <c r="X519" s="706"/>
      <c r="Y519" s="707"/>
    </row>
    <row r="520" spans="1:25" s="708" customFormat="1" ht="24.75" customHeight="1" x14ac:dyDescent="0.3">
      <c r="A520" s="693" t="str">
        <f>'Раздел 1'!C542</f>
        <v>925</v>
      </c>
      <c r="B520" s="694" t="str">
        <f>'Раздел 1'!D542</f>
        <v>07</v>
      </c>
      <c r="C520" s="694" t="str">
        <f>'Раздел 1'!E542</f>
        <v>02</v>
      </c>
      <c r="D520" s="694">
        <f>'Раздел 1'!F542</f>
        <v>0</v>
      </c>
      <c r="E520" s="694">
        <f>'Раздел 1'!G542</f>
        <v>0</v>
      </c>
      <c r="F520" s="694">
        <f>'Раздел 1'!H542</f>
        <v>0</v>
      </c>
      <c r="G520" s="694">
        <f>'Раздел 1'!I542</f>
        <v>0</v>
      </c>
      <c r="H520" s="695" t="str">
        <f>'Раздел 1'!J542</f>
        <v>244</v>
      </c>
      <c r="I520" s="696" t="str">
        <f>'Раздел 1'!K542</f>
        <v>310.00.00</v>
      </c>
      <c r="J520" s="696" t="str">
        <f>'Раздел 1'!L542</f>
        <v>000</v>
      </c>
      <c r="K520" s="696" t="str">
        <f>'Раздел 1'!M542</f>
        <v>00.00.00</v>
      </c>
      <c r="L520" s="696" t="str">
        <f>'Раздел 1'!N542</f>
        <v>020.00.ХХХ</v>
      </c>
      <c r="M520" s="696" t="str">
        <f>'Раздел 1'!O542</f>
        <v>60.01.00</v>
      </c>
      <c r="N520" s="697">
        <f>'Раздел 1'!P542</f>
        <v>0</v>
      </c>
      <c r="O520" s="698"/>
      <c r="P520" s="699">
        <f t="shared" si="23"/>
        <v>0</v>
      </c>
      <c r="Q520" s="700">
        <f>'Раздел 1'!Q542</f>
        <v>0</v>
      </c>
      <c r="R520" s="701"/>
      <c r="S520" s="702">
        <f t="shared" si="24"/>
        <v>0</v>
      </c>
      <c r="T520" s="703">
        <f>'Раздел 1'!R542</f>
        <v>0</v>
      </c>
      <c r="U520" s="704"/>
      <c r="V520" s="705">
        <f t="shared" si="25"/>
        <v>0</v>
      </c>
      <c r="W520" s="154"/>
      <c r="X520" s="706"/>
      <c r="Y520" s="707"/>
    </row>
    <row r="521" spans="1:25" s="708" customFormat="1" ht="24.75" customHeight="1" x14ac:dyDescent="0.3">
      <c r="A521" s="693" t="str">
        <f>'Раздел 1'!C543</f>
        <v>925</v>
      </c>
      <c r="B521" s="694" t="str">
        <f>'Раздел 1'!D543</f>
        <v>07</v>
      </c>
      <c r="C521" s="694" t="str">
        <f>'Раздел 1'!E543</f>
        <v>02</v>
      </c>
      <c r="D521" s="694">
        <f>'Раздел 1'!F543</f>
        <v>0</v>
      </c>
      <c r="E521" s="694">
        <f>'Раздел 1'!G543</f>
        <v>0</v>
      </c>
      <c r="F521" s="694">
        <f>'Раздел 1'!H543</f>
        <v>0</v>
      </c>
      <c r="G521" s="694">
        <f>'Раздел 1'!I543</f>
        <v>0</v>
      </c>
      <c r="H521" s="695" t="str">
        <f>'Раздел 1'!J543</f>
        <v>244</v>
      </c>
      <c r="I521" s="696" t="str">
        <f>'Раздел 1'!K543</f>
        <v>310.00.00</v>
      </c>
      <c r="J521" s="696" t="str">
        <f>'Раздел 1'!L543</f>
        <v>000</v>
      </c>
      <c r="K521" s="696" t="str">
        <f>'Раздел 1'!M543</f>
        <v>00.00.00</v>
      </c>
      <c r="L521" s="696" t="str">
        <f>'Раздел 1'!N543</f>
        <v>020.00.ХХХ</v>
      </c>
      <c r="M521" s="696" t="str">
        <f>'Раздел 1'!O543</f>
        <v>60.01.00</v>
      </c>
      <c r="N521" s="697">
        <f>'Раздел 1'!P543</f>
        <v>0</v>
      </c>
      <c r="O521" s="698"/>
      <c r="P521" s="699">
        <f t="shared" si="23"/>
        <v>0</v>
      </c>
      <c r="Q521" s="700">
        <f>'Раздел 1'!Q543</f>
        <v>0</v>
      </c>
      <c r="R521" s="701"/>
      <c r="S521" s="702">
        <f t="shared" si="24"/>
        <v>0</v>
      </c>
      <c r="T521" s="703">
        <f>'Раздел 1'!R543</f>
        <v>0</v>
      </c>
      <c r="U521" s="704"/>
      <c r="V521" s="705">
        <f t="shared" si="25"/>
        <v>0</v>
      </c>
      <c r="W521" s="154"/>
      <c r="X521" s="706"/>
      <c r="Y521" s="707"/>
    </row>
    <row r="522" spans="1:25" s="708" customFormat="1" ht="24.75" customHeight="1" x14ac:dyDescent="0.3">
      <c r="A522" s="693" t="e">
        <f>'Раздел 1'!#REF!</f>
        <v>#REF!</v>
      </c>
      <c r="B522" s="694" t="e">
        <f>'Раздел 1'!#REF!</f>
        <v>#REF!</v>
      </c>
      <c r="C522" s="694" t="e">
        <f>'Раздел 1'!#REF!</f>
        <v>#REF!</v>
      </c>
      <c r="D522" s="694" t="e">
        <f>'Раздел 1'!#REF!</f>
        <v>#REF!</v>
      </c>
      <c r="E522" s="694" t="e">
        <f>'Раздел 1'!#REF!</f>
        <v>#REF!</v>
      </c>
      <c r="F522" s="694" t="e">
        <f>'Раздел 1'!#REF!</f>
        <v>#REF!</v>
      </c>
      <c r="G522" s="694" t="e">
        <f>'Раздел 1'!#REF!</f>
        <v>#REF!</v>
      </c>
      <c r="H522" s="695" t="e">
        <f>'Раздел 1'!#REF!</f>
        <v>#REF!</v>
      </c>
      <c r="I522" s="696" t="e">
        <f>'Раздел 1'!#REF!</f>
        <v>#REF!</v>
      </c>
      <c r="J522" s="696" t="e">
        <f>'Раздел 1'!#REF!</f>
        <v>#REF!</v>
      </c>
      <c r="K522" s="696" t="e">
        <f>'Раздел 1'!#REF!</f>
        <v>#REF!</v>
      </c>
      <c r="L522" s="696" t="e">
        <f>'Раздел 1'!#REF!</f>
        <v>#REF!</v>
      </c>
      <c r="M522" s="696" t="e">
        <f>'Раздел 1'!#REF!</f>
        <v>#REF!</v>
      </c>
      <c r="N522" s="697" t="e">
        <f>'Раздел 1'!#REF!</f>
        <v>#REF!</v>
      </c>
      <c r="O522" s="698"/>
      <c r="P522" s="699" t="e">
        <f t="shared" ref="P522:P585" si="26">N522-O522</f>
        <v>#REF!</v>
      </c>
      <c r="Q522" s="700" t="e">
        <f>'Раздел 1'!#REF!</f>
        <v>#REF!</v>
      </c>
      <c r="R522" s="701"/>
      <c r="S522" s="702" t="e">
        <f t="shared" ref="S522:S585" si="27">Q522-R522</f>
        <v>#REF!</v>
      </c>
      <c r="T522" s="703" t="e">
        <f>'Раздел 1'!#REF!</f>
        <v>#REF!</v>
      </c>
      <c r="U522" s="704"/>
      <c r="V522" s="705" t="e">
        <f t="shared" ref="V522:V585" si="28">T522-U522</f>
        <v>#REF!</v>
      </c>
      <c r="W522" s="154"/>
      <c r="X522" s="706"/>
      <c r="Y522" s="707"/>
    </row>
    <row r="523" spans="1:25" s="708" customFormat="1" ht="24.75" customHeight="1" x14ac:dyDescent="0.3">
      <c r="A523" s="693" t="e">
        <f>'Раздел 1'!#REF!</f>
        <v>#REF!</v>
      </c>
      <c r="B523" s="694" t="e">
        <f>'Раздел 1'!#REF!</f>
        <v>#REF!</v>
      </c>
      <c r="C523" s="694" t="e">
        <f>'Раздел 1'!#REF!</f>
        <v>#REF!</v>
      </c>
      <c r="D523" s="694" t="e">
        <f>'Раздел 1'!#REF!</f>
        <v>#REF!</v>
      </c>
      <c r="E523" s="694" t="e">
        <f>'Раздел 1'!#REF!</f>
        <v>#REF!</v>
      </c>
      <c r="F523" s="694" t="e">
        <f>'Раздел 1'!#REF!</f>
        <v>#REF!</v>
      </c>
      <c r="G523" s="694" t="e">
        <f>'Раздел 1'!#REF!</f>
        <v>#REF!</v>
      </c>
      <c r="H523" s="695" t="e">
        <f>'Раздел 1'!#REF!</f>
        <v>#REF!</v>
      </c>
      <c r="I523" s="696" t="e">
        <f>'Раздел 1'!#REF!</f>
        <v>#REF!</v>
      </c>
      <c r="J523" s="696" t="e">
        <f>'Раздел 1'!#REF!</f>
        <v>#REF!</v>
      </c>
      <c r="K523" s="696" t="e">
        <f>'Раздел 1'!#REF!</f>
        <v>#REF!</v>
      </c>
      <c r="L523" s="696" t="e">
        <f>'Раздел 1'!#REF!</f>
        <v>#REF!</v>
      </c>
      <c r="M523" s="696" t="e">
        <f>'Раздел 1'!#REF!</f>
        <v>#REF!</v>
      </c>
      <c r="N523" s="697" t="e">
        <f>'Раздел 1'!#REF!</f>
        <v>#REF!</v>
      </c>
      <c r="O523" s="698"/>
      <c r="P523" s="699" t="e">
        <f t="shared" si="26"/>
        <v>#REF!</v>
      </c>
      <c r="Q523" s="700" t="e">
        <f>'Раздел 1'!#REF!</f>
        <v>#REF!</v>
      </c>
      <c r="R523" s="701"/>
      <c r="S523" s="702" t="e">
        <f t="shared" si="27"/>
        <v>#REF!</v>
      </c>
      <c r="T523" s="703" t="e">
        <f>'Раздел 1'!#REF!</f>
        <v>#REF!</v>
      </c>
      <c r="U523" s="704"/>
      <c r="V523" s="705" t="e">
        <f t="shared" si="28"/>
        <v>#REF!</v>
      </c>
      <c r="W523" s="154"/>
      <c r="X523" s="706"/>
      <c r="Y523" s="707"/>
    </row>
    <row r="524" spans="1:25" s="708" customFormat="1" ht="24.75" customHeight="1" x14ac:dyDescent="0.3">
      <c r="A524" s="693" t="str">
        <f>'Раздел 1'!C544</f>
        <v>925</v>
      </c>
      <c r="B524" s="694" t="str">
        <f>'Раздел 1'!D544</f>
        <v>07</v>
      </c>
      <c r="C524" s="694" t="str">
        <f>'Раздел 1'!E544</f>
        <v>02</v>
      </c>
      <c r="D524" s="694" t="str">
        <f>'Раздел 1'!F544</f>
        <v>02</v>
      </c>
      <c r="E524" s="694" t="str">
        <f>'Раздел 1'!G544</f>
        <v>1</v>
      </c>
      <c r="F524" s="694" t="str">
        <f>'Раздел 1'!H544</f>
        <v>E1</v>
      </c>
      <c r="G524" s="694" t="str">
        <f>'Раздел 1'!I544</f>
        <v>51690</v>
      </c>
      <c r="H524" s="695" t="str">
        <f>'Раздел 1'!J544</f>
        <v>244</v>
      </c>
      <c r="I524" s="696" t="str">
        <f>'Раздел 1'!K544</f>
        <v>310.00.00</v>
      </c>
      <c r="J524" s="696" t="str">
        <f>'Раздел 1'!L544</f>
        <v>000</v>
      </c>
      <c r="K524" s="696" t="str">
        <f>'Раздел 1'!M544</f>
        <v>00.00.00</v>
      </c>
      <c r="L524" s="696" t="str">
        <f>'Раздел 1'!N544</f>
        <v>500.02.0002</v>
      </c>
      <c r="M524" s="696" t="str">
        <f>'Раздел 1'!O544</f>
        <v>60.02.00</v>
      </c>
      <c r="N524" s="697">
        <f>'Раздел 1'!P544</f>
        <v>0</v>
      </c>
      <c r="O524" s="698"/>
      <c r="P524" s="699">
        <f t="shared" si="26"/>
        <v>0</v>
      </c>
      <c r="Q524" s="700">
        <f>'Раздел 1'!Q544</f>
        <v>0</v>
      </c>
      <c r="R524" s="701"/>
      <c r="S524" s="702">
        <f t="shared" si="27"/>
        <v>0</v>
      </c>
      <c r="T524" s="703">
        <f>'Раздел 1'!R544</f>
        <v>0</v>
      </c>
      <c r="U524" s="704"/>
      <c r="V524" s="705">
        <f t="shared" si="28"/>
        <v>0</v>
      </c>
      <c r="W524" s="154"/>
      <c r="X524" s="706"/>
      <c r="Y524" s="707"/>
    </row>
    <row r="525" spans="1:25" s="708" customFormat="1" ht="24.75" customHeight="1" x14ac:dyDescent="0.3">
      <c r="A525" s="693" t="str">
        <f>'Раздел 1'!C545</f>
        <v>925</v>
      </c>
      <c r="B525" s="694" t="str">
        <f>'Раздел 1'!D545</f>
        <v>07</v>
      </c>
      <c r="C525" s="694" t="str">
        <f>'Раздел 1'!E545</f>
        <v>02</v>
      </c>
      <c r="D525" s="694" t="str">
        <f>'Раздел 1'!F545</f>
        <v>02</v>
      </c>
      <c r="E525" s="694" t="str">
        <f>'Раздел 1'!G545</f>
        <v>1</v>
      </c>
      <c r="F525" s="694" t="str">
        <f>'Раздел 1'!H545</f>
        <v>E1</v>
      </c>
      <c r="G525" s="694" t="str">
        <f>'Раздел 1'!I545</f>
        <v>51690</v>
      </c>
      <c r="H525" s="695" t="str">
        <f>'Раздел 1'!J545</f>
        <v>244</v>
      </c>
      <c r="I525" s="696" t="str">
        <f>'Раздел 1'!K545</f>
        <v>310.00.00</v>
      </c>
      <c r="J525" s="696" t="str">
        <f>'Раздел 1'!L545</f>
        <v>000</v>
      </c>
      <c r="K525" s="696" t="str">
        <f>'Раздел 1'!M545</f>
        <v>00.00.00</v>
      </c>
      <c r="L525" s="696" t="str">
        <f>'Раздел 1'!N545</f>
        <v>500.02.0002</v>
      </c>
      <c r="M525" s="696" t="str">
        <f>'Раздел 1'!O545</f>
        <v>60.03.00</v>
      </c>
      <c r="N525" s="697">
        <f>'Раздел 1'!P545</f>
        <v>0</v>
      </c>
      <c r="O525" s="698"/>
      <c r="P525" s="699">
        <f t="shared" si="26"/>
        <v>0</v>
      </c>
      <c r="Q525" s="700">
        <f>'Раздел 1'!Q545</f>
        <v>0</v>
      </c>
      <c r="R525" s="701"/>
      <c r="S525" s="702">
        <f t="shared" si="27"/>
        <v>0</v>
      </c>
      <c r="T525" s="703">
        <f>'Раздел 1'!R545</f>
        <v>0</v>
      </c>
      <c r="U525" s="704"/>
      <c r="V525" s="705">
        <f t="shared" si="28"/>
        <v>0</v>
      </c>
      <c r="W525" s="154"/>
      <c r="X525" s="706"/>
      <c r="Y525" s="707"/>
    </row>
    <row r="526" spans="1:25" s="708" customFormat="1" ht="24.75" customHeight="1" x14ac:dyDescent="0.3">
      <c r="A526" s="693" t="str">
        <f>'Раздел 1'!C546</f>
        <v>925</v>
      </c>
      <c r="B526" s="694" t="str">
        <f>'Раздел 1'!D546</f>
        <v>07</v>
      </c>
      <c r="C526" s="694" t="str">
        <f>'Раздел 1'!E546</f>
        <v>02</v>
      </c>
      <c r="D526" s="694" t="str">
        <f>'Раздел 1'!F546</f>
        <v>02</v>
      </c>
      <c r="E526" s="694" t="str">
        <f>'Раздел 1'!G546</f>
        <v>3</v>
      </c>
      <c r="F526" s="694" t="str">
        <f>'Раздел 1'!H546</f>
        <v>01</v>
      </c>
      <c r="G526" s="694" t="str">
        <f>'Раздел 1'!I546</f>
        <v>62500</v>
      </c>
      <c r="H526" s="695" t="str">
        <f>'Раздел 1'!J546</f>
        <v>244</v>
      </c>
      <c r="I526" s="696" t="str">
        <f>'Раздел 1'!K546</f>
        <v>310.00.00</v>
      </c>
      <c r="J526" s="696" t="str">
        <f>'Раздел 1'!L546</f>
        <v>000</v>
      </c>
      <c r="K526" s="696" t="str">
        <f>'Раздел 1'!M546</f>
        <v>00.00.00</v>
      </c>
      <c r="L526" s="696" t="str">
        <f>'Раздел 1'!N546</f>
        <v>500.02.0003</v>
      </c>
      <c r="M526" s="696" t="str">
        <f>'Раздел 1'!O546</f>
        <v>60.03.00</v>
      </c>
      <c r="N526" s="697">
        <f>'Раздел 1'!P546</f>
        <v>0</v>
      </c>
      <c r="O526" s="698"/>
      <c r="P526" s="699">
        <f t="shared" si="26"/>
        <v>0</v>
      </c>
      <c r="Q526" s="700">
        <f>'Раздел 1'!Q546</f>
        <v>0</v>
      </c>
      <c r="R526" s="701"/>
      <c r="S526" s="702">
        <f t="shared" si="27"/>
        <v>0</v>
      </c>
      <c r="T526" s="703">
        <f>'Раздел 1'!R546</f>
        <v>0</v>
      </c>
      <c r="U526" s="704"/>
      <c r="V526" s="705">
        <f t="shared" si="28"/>
        <v>0</v>
      </c>
      <c r="W526" s="154"/>
      <c r="X526" s="706"/>
      <c r="Y526" s="707"/>
    </row>
    <row r="527" spans="1:25" s="708" customFormat="1" ht="24.75" customHeight="1" x14ac:dyDescent="0.3">
      <c r="A527" s="693" t="str">
        <f>'Раздел 1'!C547</f>
        <v>925</v>
      </c>
      <c r="B527" s="694" t="str">
        <f>'Раздел 1'!D547</f>
        <v>07</v>
      </c>
      <c r="C527" s="694" t="str">
        <f>'Раздел 1'!E547</f>
        <v>02</v>
      </c>
      <c r="D527" s="694">
        <f>'Раздел 1'!F547</f>
        <v>0</v>
      </c>
      <c r="E527" s="694">
        <f>'Раздел 1'!G547</f>
        <v>0</v>
      </c>
      <c r="F527" s="694">
        <f>'Раздел 1'!H547</f>
        <v>0</v>
      </c>
      <c r="G527" s="694">
        <f>'Раздел 1'!I547</f>
        <v>0</v>
      </c>
      <c r="H527" s="695" t="str">
        <f>'Раздел 1'!J547</f>
        <v>244</v>
      </c>
      <c r="I527" s="696" t="str">
        <f>'Раздел 1'!K547</f>
        <v>310.00.00</v>
      </c>
      <c r="J527" s="696" t="str">
        <f>'Раздел 1'!L547</f>
        <v>000</v>
      </c>
      <c r="K527" s="696" t="str">
        <f>'Раздел 1'!M547</f>
        <v>00.00.00</v>
      </c>
      <c r="L527" s="696" t="str">
        <f>'Раздел 1'!N547</f>
        <v>500.02.хххх</v>
      </c>
      <c r="M527" s="696" t="str">
        <f>'Раздел 1'!O547</f>
        <v>60.03.00</v>
      </c>
      <c r="N527" s="697">
        <f>'Раздел 1'!P547</f>
        <v>0</v>
      </c>
      <c r="O527" s="698"/>
      <c r="P527" s="699">
        <f t="shared" si="26"/>
        <v>0</v>
      </c>
      <c r="Q527" s="700">
        <f>'Раздел 1'!Q547</f>
        <v>0</v>
      </c>
      <c r="R527" s="701"/>
      <c r="S527" s="702">
        <f t="shared" si="27"/>
        <v>0</v>
      </c>
      <c r="T527" s="703">
        <f>'Раздел 1'!R547</f>
        <v>0</v>
      </c>
      <c r="U527" s="704"/>
      <c r="V527" s="705">
        <f t="shared" si="28"/>
        <v>0</v>
      </c>
      <c r="W527" s="154"/>
      <c r="X527" s="706"/>
      <c r="Y527" s="707"/>
    </row>
    <row r="528" spans="1:25" s="708" customFormat="1" ht="24.75" customHeight="1" x14ac:dyDescent="0.3">
      <c r="A528" s="693" t="str">
        <f>'Раздел 1'!C548</f>
        <v>925</v>
      </c>
      <c r="B528" s="694" t="str">
        <f>'Раздел 1'!D548</f>
        <v>07</v>
      </c>
      <c r="C528" s="694" t="str">
        <f>'Раздел 1'!E548</f>
        <v>02</v>
      </c>
      <c r="D528" s="694">
        <f>'Раздел 1'!F548</f>
        <v>0</v>
      </c>
      <c r="E528" s="694">
        <f>'Раздел 1'!G548</f>
        <v>0</v>
      </c>
      <c r="F528" s="694">
        <f>'Раздел 1'!H548</f>
        <v>0</v>
      </c>
      <c r="G528" s="694">
        <f>'Раздел 1'!I548</f>
        <v>0</v>
      </c>
      <c r="H528" s="695" t="str">
        <f>'Раздел 1'!J548</f>
        <v>244</v>
      </c>
      <c r="I528" s="696" t="str">
        <f>'Раздел 1'!K548</f>
        <v>310.00.00</v>
      </c>
      <c r="J528" s="696" t="str">
        <f>'Раздел 1'!L548</f>
        <v>000</v>
      </c>
      <c r="K528" s="696" t="str">
        <f>'Раздел 1'!M548</f>
        <v>00.00.00</v>
      </c>
      <c r="L528" s="696" t="str">
        <f>'Раздел 1'!N548</f>
        <v>500.02.ХХХ</v>
      </c>
      <c r="M528" s="696" t="str">
        <f>'Раздел 1'!O548</f>
        <v>60.03.00</v>
      </c>
      <c r="N528" s="697">
        <f>'Раздел 1'!P548</f>
        <v>0</v>
      </c>
      <c r="O528" s="698"/>
      <c r="P528" s="699">
        <f t="shared" si="26"/>
        <v>0</v>
      </c>
      <c r="Q528" s="700">
        <f>'Раздел 1'!Q548</f>
        <v>0</v>
      </c>
      <c r="R528" s="701"/>
      <c r="S528" s="702">
        <f t="shared" si="27"/>
        <v>0</v>
      </c>
      <c r="T528" s="703">
        <f>'Раздел 1'!R548</f>
        <v>0</v>
      </c>
      <c r="U528" s="704"/>
      <c r="V528" s="705">
        <f t="shared" si="28"/>
        <v>0</v>
      </c>
      <c r="W528" s="154"/>
      <c r="X528" s="706"/>
      <c r="Y528" s="707"/>
    </row>
    <row r="529" spans="1:25" s="708" customFormat="1" ht="24.75" customHeight="1" x14ac:dyDescent="0.3">
      <c r="A529" s="693" t="str">
        <f>'Раздел 1'!C549</f>
        <v>925</v>
      </c>
      <c r="B529" s="694" t="str">
        <f>'Раздел 1'!D549</f>
        <v>07</v>
      </c>
      <c r="C529" s="694" t="str">
        <f>'Раздел 1'!E549</f>
        <v>02</v>
      </c>
      <c r="D529" s="694">
        <f>'Раздел 1'!F549</f>
        <v>0</v>
      </c>
      <c r="E529" s="694">
        <f>'Раздел 1'!G549</f>
        <v>0</v>
      </c>
      <c r="F529" s="694">
        <f>'Раздел 1'!H549</f>
        <v>0</v>
      </c>
      <c r="G529" s="694">
        <f>'Раздел 1'!I549</f>
        <v>0</v>
      </c>
      <c r="H529" s="695" t="str">
        <f>'Раздел 1'!J549</f>
        <v>244</v>
      </c>
      <c r="I529" s="696" t="str">
        <f>'Раздел 1'!K549</f>
        <v>310.00.00</v>
      </c>
      <c r="J529" s="696" t="str">
        <f>'Раздел 1'!L549</f>
        <v>000</v>
      </c>
      <c r="K529" s="696" t="str">
        <f>'Раздел 1'!M549</f>
        <v>00.00.00</v>
      </c>
      <c r="L529" s="696" t="str">
        <f>'Раздел 1'!N549</f>
        <v>500.02.ХХХ</v>
      </c>
      <c r="M529" s="696" t="str">
        <f>'Раздел 1'!O549</f>
        <v>60.03.00</v>
      </c>
      <c r="N529" s="697">
        <f>'Раздел 1'!P549</f>
        <v>0</v>
      </c>
      <c r="O529" s="698"/>
      <c r="P529" s="699">
        <f t="shared" si="26"/>
        <v>0</v>
      </c>
      <c r="Q529" s="700">
        <f>'Раздел 1'!Q549</f>
        <v>0</v>
      </c>
      <c r="R529" s="701"/>
      <c r="S529" s="702">
        <f t="shared" si="27"/>
        <v>0</v>
      </c>
      <c r="T529" s="703">
        <f>'Раздел 1'!R549</f>
        <v>0</v>
      </c>
      <c r="U529" s="704"/>
      <c r="V529" s="705">
        <f t="shared" si="28"/>
        <v>0</v>
      </c>
      <c r="W529" s="154"/>
      <c r="X529" s="706"/>
      <c r="Y529" s="707"/>
    </row>
    <row r="530" spans="1:25" s="708" customFormat="1" ht="24.75" customHeight="1" x14ac:dyDescent="0.3">
      <c r="A530" s="693" t="str">
        <f>'Раздел 1'!C550</f>
        <v>925</v>
      </c>
      <c r="B530" s="694" t="str">
        <f>'Раздел 1'!D550</f>
        <v>07</v>
      </c>
      <c r="C530" s="694" t="str">
        <f>'Раздел 1'!E550</f>
        <v>02</v>
      </c>
      <c r="D530" s="694">
        <f>'Раздел 1'!F550</f>
        <v>0</v>
      </c>
      <c r="E530" s="694">
        <f>'Раздел 1'!G550</f>
        <v>0</v>
      </c>
      <c r="F530" s="694">
        <f>'Раздел 1'!H550</f>
        <v>0</v>
      </c>
      <c r="G530" s="694">
        <f>'Раздел 1'!I550</f>
        <v>0</v>
      </c>
      <c r="H530" s="695" t="str">
        <f>'Раздел 1'!J550</f>
        <v>244</v>
      </c>
      <c r="I530" s="696" t="str">
        <f>'Раздел 1'!K550</f>
        <v>310.00.00</v>
      </c>
      <c r="J530" s="696" t="str">
        <f>'Раздел 1'!L550</f>
        <v>000</v>
      </c>
      <c r="K530" s="696" t="str">
        <f>'Раздел 1'!M550</f>
        <v>00.00.00</v>
      </c>
      <c r="L530" s="696" t="str">
        <f>'Раздел 1'!N550</f>
        <v>500.02.ХХХ</v>
      </c>
      <c r="M530" s="696" t="str">
        <f>'Раздел 1'!O550</f>
        <v>60.03.00</v>
      </c>
      <c r="N530" s="697">
        <f>'Раздел 1'!P550</f>
        <v>0</v>
      </c>
      <c r="O530" s="698"/>
      <c r="P530" s="699">
        <f t="shared" si="26"/>
        <v>0</v>
      </c>
      <c r="Q530" s="700">
        <f>'Раздел 1'!Q550</f>
        <v>0</v>
      </c>
      <c r="R530" s="701"/>
      <c r="S530" s="702">
        <f t="shared" si="27"/>
        <v>0</v>
      </c>
      <c r="T530" s="703">
        <f>'Раздел 1'!R550</f>
        <v>0</v>
      </c>
      <c r="U530" s="704"/>
      <c r="V530" s="705">
        <f t="shared" si="28"/>
        <v>0</v>
      </c>
      <c r="W530" s="154"/>
      <c r="X530" s="706"/>
      <c r="Y530" s="707"/>
    </row>
    <row r="531" spans="1:25" s="708" customFormat="1" ht="24.75" customHeight="1" x14ac:dyDescent="0.3">
      <c r="A531" s="693" t="e">
        <f>'Раздел 1'!#REF!</f>
        <v>#REF!</v>
      </c>
      <c r="B531" s="694" t="e">
        <f>'Раздел 1'!#REF!</f>
        <v>#REF!</v>
      </c>
      <c r="C531" s="694" t="e">
        <f>'Раздел 1'!#REF!</f>
        <v>#REF!</v>
      </c>
      <c r="D531" s="694" t="e">
        <f>'Раздел 1'!#REF!</f>
        <v>#REF!</v>
      </c>
      <c r="E531" s="694" t="e">
        <f>'Раздел 1'!#REF!</f>
        <v>#REF!</v>
      </c>
      <c r="F531" s="694" t="e">
        <f>'Раздел 1'!#REF!</f>
        <v>#REF!</v>
      </c>
      <c r="G531" s="694" t="e">
        <f>'Раздел 1'!#REF!</f>
        <v>#REF!</v>
      </c>
      <c r="H531" s="695" t="e">
        <f>'Раздел 1'!#REF!</f>
        <v>#REF!</v>
      </c>
      <c r="I531" s="696" t="e">
        <f>'Раздел 1'!#REF!</f>
        <v>#REF!</v>
      </c>
      <c r="J531" s="696" t="e">
        <f>'Раздел 1'!#REF!</f>
        <v>#REF!</v>
      </c>
      <c r="K531" s="696" t="e">
        <f>'Раздел 1'!#REF!</f>
        <v>#REF!</v>
      </c>
      <c r="L531" s="696" t="e">
        <f>'Раздел 1'!#REF!</f>
        <v>#REF!</v>
      </c>
      <c r="M531" s="696" t="e">
        <f>'Раздел 1'!#REF!</f>
        <v>#REF!</v>
      </c>
      <c r="N531" s="697" t="e">
        <f>'Раздел 1'!#REF!</f>
        <v>#REF!</v>
      </c>
      <c r="O531" s="698"/>
      <c r="P531" s="699" t="e">
        <f t="shared" si="26"/>
        <v>#REF!</v>
      </c>
      <c r="Q531" s="700" t="e">
        <f>'Раздел 1'!#REF!</f>
        <v>#REF!</v>
      </c>
      <c r="R531" s="701"/>
      <c r="S531" s="702" t="e">
        <f t="shared" si="27"/>
        <v>#REF!</v>
      </c>
      <c r="T531" s="703" t="e">
        <f>'Раздел 1'!#REF!</f>
        <v>#REF!</v>
      </c>
      <c r="U531" s="704"/>
      <c r="V531" s="705" t="e">
        <f t="shared" si="28"/>
        <v>#REF!</v>
      </c>
      <c r="W531" s="154"/>
      <c r="X531" s="706"/>
      <c r="Y531" s="707"/>
    </row>
    <row r="532" spans="1:25" s="708" customFormat="1" ht="24.75" customHeight="1" x14ac:dyDescent="0.3">
      <c r="A532" s="693" t="str">
        <f>'Раздел 1'!C551</f>
        <v>925</v>
      </c>
      <c r="B532" s="694" t="str">
        <f>'Раздел 1'!D551</f>
        <v>07</v>
      </c>
      <c r="C532" s="694" t="str">
        <f>'Раздел 1'!E551</f>
        <v>02</v>
      </c>
      <c r="D532" s="694">
        <f>'Раздел 1'!F551</f>
        <v>0</v>
      </c>
      <c r="E532" s="694">
        <f>'Раздел 1'!G551</f>
        <v>0</v>
      </c>
      <c r="F532" s="694">
        <f>'Раздел 1'!H551</f>
        <v>0</v>
      </c>
      <c r="G532" s="694">
        <f>'Раздел 1'!I551</f>
        <v>0</v>
      </c>
      <c r="H532" s="695" t="str">
        <f>'Раздел 1'!J551</f>
        <v>244</v>
      </c>
      <c r="I532" s="696" t="str">
        <f>'Раздел 1'!K551</f>
        <v>310.00.00</v>
      </c>
      <c r="J532" s="696" t="str">
        <f>'Раздел 1'!L551</f>
        <v>000</v>
      </c>
      <c r="K532" s="696" t="str">
        <f>'Раздел 1'!M551</f>
        <v>00.00.00</v>
      </c>
      <c r="L532" s="696" t="str">
        <f>'Раздел 1'!N551</f>
        <v>500.03.ХХХ</v>
      </c>
      <c r="M532" s="696" t="str">
        <f>'Раздел 1'!O551</f>
        <v>60.03.00</v>
      </c>
      <c r="N532" s="697">
        <f>'Раздел 1'!P551</f>
        <v>0</v>
      </c>
      <c r="O532" s="698"/>
      <c r="P532" s="699">
        <f t="shared" si="26"/>
        <v>0</v>
      </c>
      <c r="Q532" s="700">
        <f>'Раздел 1'!Q551</f>
        <v>0</v>
      </c>
      <c r="R532" s="701"/>
      <c r="S532" s="702">
        <f t="shared" si="27"/>
        <v>0</v>
      </c>
      <c r="T532" s="703">
        <f>'Раздел 1'!R551</f>
        <v>0</v>
      </c>
      <c r="U532" s="704"/>
      <c r="V532" s="705">
        <f t="shared" si="28"/>
        <v>0</v>
      </c>
      <c r="W532" s="154"/>
      <c r="X532" s="706"/>
      <c r="Y532" s="707"/>
    </row>
    <row r="533" spans="1:25" s="708" customFormat="1" ht="24.75" customHeight="1" x14ac:dyDescent="0.3">
      <c r="A533" s="693" t="str">
        <f>'Раздел 1'!C552</f>
        <v>925</v>
      </c>
      <c r="B533" s="694" t="str">
        <f>'Раздел 1'!D552</f>
        <v>07</v>
      </c>
      <c r="C533" s="694" t="str">
        <f>'Раздел 1'!E552</f>
        <v>02</v>
      </c>
      <c r="D533" s="694">
        <f>'Раздел 1'!F552</f>
        <v>0</v>
      </c>
      <c r="E533" s="694">
        <f>'Раздел 1'!G552</f>
        <v>0</v>
      </c>
      <c r="F533" s="694">
        <f>'Раздел 1'!H552</f>
        <v>0</v>
      </c>
      <c r="G533" s="694">
        <f>'Раздел 1'!I552</f>
        <v>0</v>
      </c>
      <c r="H533" s="695" t="str">
        <f>'Раздел 1'!J552</f>
        <v>244</v>
      </c>
      <c r="I533" s="696" t="str">
        <f>'Раздел 1'!K552</f>
        <v>310.00.00</v>
      </c>
      <c r="J533" s="696" t="str">
        <f>'Раздел 1'!L552</f>
        <v>000</v>
      </c>
      <c r="K533" s="696" t="str">
        <f>'Раздел 1'!M552</f>
        <v>00.00.00</v>
      </c>
      <c r="L533" s="696" t="str">
        <f>'Раздел 1'!N552</f>
        <v>500.03.ХХХ</v>
      </c>
      <c r="M533" s="696" t="str">
        <f>'Раздел 1'!O552</f>
        <v>60.03.00</v>
      </c>
      <c r="N533" s="697">
        <f>'Раздел 1'!P552</f>
        <v>0</v>
      </c>
      <c r="O533" s="698"/>
      <c r="P533" s="699">
        <f t="shared" si="26"/>
        <v>0</v>
      </c>
      <c r="Q533" s="700">
        <f>'Раздел 1'!Q552</f>
        <v>0</v>
      </c>
      <c r="R533" s="701"/>
      <c r="S533" s="702">
        <f t="shared" si="27"/>
        <v>0</v>
      </c>
      <c r="T533" s="703">
        <f>'Раздел 1'!R552</f>
        <v>0</v>
      </c>
      <c r="U533" s="704"/>
      <c r="V533" s="705">
        <f t="shared" si="28"/>
        <v>0</v>
      </c>
      <c r="W533" s="154"/>
      <c r="X533" s="706"/>
      <c r="Y533" s="707"/>
    </row>
    <row r="534" spans="1:25" s="708" customFormat="1" ht="24.75" customHeight="1" x14ac:dyDescent="0.3">
      <c r="A534" s="693" t="e">
        <f>'Раздел 1'!#REF!</f>
        <v>#REF!</v>
      </c>
      <c r="B534" s="694" t="e">
        <f>'Раздел 1'!#REF!</f>
        <v>#REF!</v>
      </c>
      <c r="C534" s="694" t="e">
        <f>'Раздел 1'!#REF!</f>
        <v>#REF!</v>
      </c>
      <c r="D534" s="694" t="e">
        <f>'Раздел 1'!#REF!</f>
        <v>#REF!</v>
      </c>
      <c r="E534" s="694" t="e">
        <f>'Раздел 1'!#REF!</f>
        <v>#REF!</v>
      </c>
      <c r="F534" s="694" t="e">
        <f>'Раздел 1'!#REF!</f>
        <v>#REF!</v>
      </c>
      <c r="G534" s="694" t="e">
        <f>'Раздел 1'!#REF!</f>
        <v>#REF!</v>
      </c>
      <c r="H534" s="695" t="e">
        <f>'Раздел 1'!#REF!</f>
        <v>#REF!</v>
      </c>
      <c r="I534" s="696" t="e">
        <f>'Раздел 1'!#REF!</f>
        <v>#REF!</v>
      </c>
      <c r="J534" s="696" t="e">
        <f>'Раздел 1'!#REF!</f>
        <v>#REF!</v>
      </c>
      <c r="K534" s="696" t="e">
        <f>'Раздел 1'!#REF!</f>
        <v>#REF!</v>
      </c>
      <c r="L534" s="696" t="e">
        <f>'Раздел 1'!#REF!</f>
        <v>#REF!</v>
      </c>
      <c r="M534" s="696" t="e">
        <f>'Раздел 1'!#REF!</f>
        <v>#REF!</v>
      </c>
      <c r="N534" s="697" t="e">
        <f>'Раздел 1'!#REF!</f>
        <v>#REF!</v>
      </c>
      <c r="O534" s="698"/>
      <c r="P534" s="699" t="e">
        <f t="shared" si="26"/>
        <v>#REF!</v>
      </c>
      <c r="Q534" s="700" t="e">
        <f>'Раздел 1'!#REF!</f>
        <v>#REF!</v>
      </c>
      <c r="R534" s="701"/>
      <c r="S534" s="702" t="e">
        <f t="shared" si="27"/>
        <v>#REF!</v>
      </c>
      <c r="T534" s="703" t="e">
        <f>'Раздел 1'!#REF!</f>
        <v>#REF!</v>
      </c>
      <c r="U534" s="704"/>
      <c r="V534" s="705" t="e">
        <f t="shared" si="28"/>
        <v>#REF!</v>
      </c>
      <c r="W534" s="154"/>
      <c r="X534" s="706"/>
      <c r="Y534" s="707"/>
    </row>
    <row r="535" spans="1:25" s="708" customFormat="1" ht="24.75" customHeight="1" x14ac:dyDescent="0.3">
      <c r="A535" s="693" t="str">
        <f>'Раздел 1'!C553</f>
        <v>925</v>
      </c>
      <c r="B535" s="694" t="str">
        <f>'Раздел 1'!D553</f>
        <v>07</v>
      </c>
      <c r="C535" s="694" t="str">
        <f>'Раздел 1'!E553</f>
        <v>02</v>
      </c>
      <c r="D535" s="694" t="str">
        <f>'Раздел 1'!F553</f>
        <v>02</v>
      </c>
      <c r="E535" s="694" t="str">
        <f>'Раздел 1'!G553</f>
        <v>1</v>
      </c>
      <c r="F535" s="694" t="str">
        <f>'Раздел 1'!H553</f>
        <v>02</v>
      </c>
      <c r="G535" s="694" t="str">
        <f>'Раздел 1'!I553</f>
        <v>00590</v>
      </c>
      <c r="H535" s="695" t="str">
        <f>'Раздел 1'!J553</f>
        <v>244</v>
      </c>
      <c r="I535" s="696" t="str">
        <f>'Раздел 1'!K553</f>
        <v>320.00.00</v>
      </c>
      <c r="J535" s="696" t="str">
        <f>'Раздел 1'!L553</f>
        <v>000</v>
      </c>
      <c r="K535" s="696" t="str">
        <f>'Раздел 1'!M553</f>
        <v>00.00.00</v>
      </c>
      <c r="L535" s="696" t="str">
        <f>'Раздел 1'!N553</f>
        <v>х</v>
      </c>
      <c r="M535" s="696" t="str">
        <f>'Раздел 1'!O553</f>
        <v>20.00.02</v>
      </c>
      <c r="N535" s="697">
        <f>'Раздел 1'!P553</f>
        <v>0</v>
      </c>
      <c r="O535" s="698"/>
      <c r="P535" s="699">
        <f t="shared" si="26"/>
        <v>0</v>
      </c>
      <c r="Q535" s="700">
        <f>'Раздел 1'!Q553</f>
        <v>0</v>
      </c>
      <c r="R535" s="701"/>
      <c r="S535" s="702">
        <f t="shared" si="27"/>
        <v>0</v>
      </c>
      <c r="T535" s="703">
        <f>'Раздел 1'!R553</f>
        <v>0</v>
      </c>
      <c r="U535" s="704"/>
      <c r="V535" s="705">
        <f t="shared" si="28"/>
        <v>0</v>
      </c>
      <c r="W535" s="154"/>
      <c r="X535" s="706"/>
      <c r="Y535" s="707"/>
    </row>
    <row r="536" spans="1:25" s="708" customFormat="1" ht="24.75" customHeight="1" x14ac:dyDescent="0.3">
      <c r="A536" s="693" t="str">
        <f>'Раздел 1'!C554</f>
        <v>925</v>
      </c>
      <c r="B536" s="694" t="str">
        <f>'Раздел 1'!D554</f>
        <v>07</v>
      </c>
      <c r="C536" s="694" t="str">
        <f>'Раздел 1'!E554</f>
        <v>02</v>
      </c>
      <c r="D536" s="694" t="str">
        <f>'Раздел 1'!F554</f>
        <v>02</v>
      </c>
      <c r="E536" s="694" t="str">
        <f>'Раздел 1'!G554</f>
        <v>1</v>
      </c>
      <c r="F536" s="694" t="str">
        <f>'Раздел 1'!H554</f>
        <v>02</v>
      </c>
      <c r="G536" s="694" t="str">
        <f>'Раздел 1'!I554</f>
        <v>00590</v>
      </c>
      <c r="H536" s="695" t="str">
        <f>'Раздел 1'!J554</f>
        <v>244</v>
      </c>
      <c r="I536" s="696" t="str">
        <f>'Раздел 1'!K554</f>
        <v>320.00.00</v>
      </c>
      <c r="J536" s="696" t="str">
        <f>'Раздел 1'!L554</f>
        <v>001</v>
      </c>
      <c r="K536" s="696" t="str">
        <f>'Раздел 1'!M554</f>
        <v>00.00.00</v>
      </c>
      <c r="L536" s="696" t="str">
        <f>'Раздел 1'!N554</f>
        <v>х</v>
      </c>
      <c r="M536" s="696" t="str">
        <f>'Раздел 1'!O554</f>
        <v>20.00.02</v>
      </c>
      <c r="N536" s="697">
        <f>'Раздел 1'!P554</f>
        <v>0</v>
      </c>
      <c r="O536" s="698"/>
      <c r="P536" s="699">
        <f t="shared" si="26"/>
        <v>0</v>
      </c>
      <c r="Q536" s="700">
        <f>'Раздел 1'!Q554</f>
        <v>0</v>
      </c>
      <c r="R536" s="701"/>
      <c r="S536" s="702">
        <f t="shared" si="27"/>
        <v>0</v>
      </c>
      <c r="T536" s="703">
        <f>'Раздел 1'!R554</f>
        <v>0</v>
      </c>
      <c r="U536" s="704"/>
      <c r="V536" s="705">
        <f t="shared" si="28"/>
        <v>0</v>
      </c>
      <c r="W536" s="154"/>
      <c r="X536" s="706"/>
      <c r="Y536" s="707"/>
    </row>
    <row r="537" spans="1:25" s="708" customFormat="1" ht="24.75" customHeight="1" x14ac:dyDescent="0.3">
      <c r="A537" s="693" t="str">
        <f>'Раздел 1'!C555</f>
        <v>925</v>
      </c>
      <c r="B537" s="694" t="str">
        <f>'Раздел 1'!D555</f>
        <v>07</v>
      </c>
      <c r="C537" s="694" t="str">
        <f>'Раздел 1'!E555</f>
        <v>02</v>
      </c>
      <c r="D537" s="694" t="str">
        <f>'Раздел 1'!F555</f>
        <v>02</v>
      </c>
      <c r="E537" s="694" t="str">
        <f>'Раздел 1'!G555</f>
        <v>1</v>
      </c>
      <c r="F537" s="694" t="str">
        <f>'Раздел 1'!H555</f>
        <v>02</v>
      </c>
      <c r="G537" s="694" t="str">
        <f>'Раздел 1'!I555</f>
        <v>00590</v>
      </c>
      <c r="H537" s="695" t="str">
        <f>'Раздел 1'!J555</f>
        <v>244</v>
      </c>
      <c r="I537" s="696" t="str">
        <f>'Раздел 1'!K555</f>
        <v>320.00.00</v>
      </c>
      <c r="J537" s="696" t="str">
        <f>'Раздел 1'!L555</f>
        <v>000</v>
      </c>
      <c r="K537" s="696" t="str">
        <f>'Раздел 1'!M555</f>
        <v>00.00.00</v>
      </c>
      <c r="L537" s="696" t="str">
        <f>'Раздел 1'!N555</f>
        <v>х</v>
      </c>
      <c r="M537" s="696" t="str">
        <f>'Раздел 1'!O555</f>
        <v>20.00.03</v>
      </c>
      <c r="N537" s="697">
        <f>'Раздел 1'!P555</f>
        <v>0</v>
      </c>
      <c r="O537" s="698"/>
      <c r="P537" s="699">
        <f t="shared" si="26"/>
        <v>0</v>
      </c>
      <c r="Q537" s="700">
        <f>'Раздел 1'!Q555</f>
        <v>0</v>
      </c>
      <c r="R537" s="701"/>
      <c r="S537" s="702">
        <f t="shared" si="27"/>
        <v>0</v>
      </c>
      <c r="T537" s="703">
        <f>'Раздел 1'!R555</f>
        <v>0</v>
      </c>
      <c r="U537" s="704"/>
      <c r="V537" s="705">
        <f t="shared" si="28"/>
        <v>0</v>
      </c>
      <c r="W537" s="154"/>
      <c r="X537" s="706"/>
      <c r="Y537" s="707"/>
    </row>
    <row r="538" spans="1:25" s="708" customFormat="1" ht="24.75" customHeight="1" x14ac:dyDescent="0.3">
      <c r="A538" s="693" t="str">
        <f>'Раздел 1'!C556</f>
        <v>925</v>
      </c>
      <c r="B538" s="694" t="str">
        <f>'Раздел 1'!D556</f>
        <v>07</v>
      </c>
      <c r="C538" s="694" t="str">
        <f>'Раздел 1'!E556</f>
        <v>02</v>
      </c>
      <c r="D538" s="694" t="str">
        <f>'Раздел 1'!F556</f>
        <v>02</v>
      </c>
      <c r="E538" s="694" t="str">
        <f>'Раздел 1'!G556</f>
        <v>1</v>
      </c>
      <c r="F538" s="694" t="str">
        <f>'Раздел 1'!H556</f>
        <v>02</v>
      </c>
      <c r="G538" s="694" t="str">
        <f>'Раздел 1'!I556</f>
        <v>00590</v>
      </c>
      <c r="H538" s="695" t="str">
        <f>'Раздел 1'!J556</f>
        <v>244</v>
      </c>
      <c r="I538" s="696" t="str">
        <f>'Раздел 1'!K556</f>
        <v>320.00.00</v>
      </c>
      <c r="J538" s="696" t="str">
        <f>'Раздел 1'!L556</f>
        <v>001</v>
      </c>
      <c r="K538" s="696" t="str">
        <f>'Раздел 1'!M556</f>
        <v>00.00.00</v>
      </c>
      <c r="L538" s="696" t="str">
        <f>'Раздел 1'!N556</f>
        <v>х</v>
      </c>
      <c r="M538" s="696" t="str">
        <f>'Раздел 1'!O556</f>
        <v>20.00.03</v>
      </c>
      <c r="N538" s="697">
        <f>'Раздел 1'!P556</f>
        <v>0</v>
      </c>
      <c r="O538" s="698"/>
      <c r="P538" s="699">
        <f t="shared" si="26"/>
        <v>0</v>
      </c>
      <c r="Q538" s="700">
        <f>'Раздел 1'!Q556</f>
        <v>0</v>
      </c>
      <c r="R538" s="701"/>
      <c r="S538" s="702">
        <f t="shared" si="27"/>
        <v>0</v>
      </c>
      <c r="T538" s="703">
        <f>'Раздел 1'!R556</f>
        <v>0</v>
      </c>
      <c r="U538" s="704"/>
      <c r="V538" s="705">
        <f t="shared" si="28"/>
        <v>0</v>
      </c>
      <c r="W538" s="154"/>
      <c r="X538" s="706"/>
      <c r="Y538" s="707"/>
    </row>
    <row r="539" spans="1:25" s="708" customFormat="1" ht="24.75" customHeight="1" x14ac:dyDescent="0.3">
      <c r="A539" s="693" t="str">
        <f>'Раздел 1'!C557</f>
        <v>925</v>
      </c>
      <c r="B539" s="694" t="str">
        <f>'Раздел 1'!D557</f>
        <v>07</v>
      </c>
      <c r="C539" s="694" t="str">
        <f>'Раздел 1'!E557</f>
        <v>02</v>
      </c>
      <c r="D539" s="694" t="str">
        <f>'Раздел 1'!F557</f>
        <v>02</v>
      </c>
      <c r="E539" s="694" t="str">
        <f>'Раздел 1'!G557</f>
        <v>1</v>
      </c>
      <c r="F539" s="694" t="str">
        <f>'Раздел 1'!H557</f>
        <v>02</v>
      </c>
      <c r="G539" s="694" t="str">
        <f>'Раздел 1'!I557</f>
        <v>00590</v>
      </c>
      <c r="H539" s="695" t="str">
        <f>'Раздел 1'!J557</f>
        <v>244</v>
      </c>
      <c r="I539" s="696" t="str">
        <f>'Раздел 1'!K557</f>
        <v>320.00.00</v>
      </c>
      <c r="J539" s="696" t="str">
        <f>'Раздел 1'!L557</f>
        <v>000</v>
      </c>
      <c r="K539" s="696" t="str">
        <f>'Раздел 1'!M557</f>
        <v>00.00.00</v>
      </c>
      <c r="L539" s="696" t="str">
        <f>'Раздел 1'!N557</f>
        <v>х</v>
      </c>
      <c r="M539" s="696" t="str">
        <f>'Раздел 1'!O557</f>
        <v>20.00.04</v>
      </c>
      <c r="N539" s="697">
        <f>'Раздел 1'!P557</f>
        <v>0</v>
      </c>
      <c r="O539" s="698"/>
      <c r="P539" s="699">
        <f t="shared" si="26"/>
        <v>0</v>
      </c>
      <c r="Q539" s="700">
        <f>'Раздел 1'!Q557</f>
        <v>0</v>
      </c>
      <c r="R539" s="701"/>
      <c r="S539" s="702">
        <f t="shared" si="27"/>
        <v>0</v>
      </c>
      <c r="T539" s="703">
        <f>'Раздел 1'!R557</f>
        <v>0</v>
      </c>
      <c r="U539" s="704"/>
      <c r="V539" s="705">
        <f t="shared" si="28"/>
        <v>0</v>
      </c>
      <c r="W539" s="154"/>
      <c r="X539" s="706"/>
      <c r="Y539" s="707"/>
    </row>
    <row r="540" spans="1:25" s="708" customFormat="1" ht="24.75" customHeight="1" x14ac:dyDescent="0.3">
      <c r="A540" s="693" t="str">
        <f>'Раздел 1'!C558</f>
        <v>925</v>
      </c>
      <c r="B540" s="694" t="str">
        <f>'Раздел 1'!D558</f>
        <v>07</v>
      </c>
      <c r="C540" s="694" t="str">
        <f>'Раздел 1'!E558</f>
        <v>02</v>
      </c>
      <c r="D540" s="694" t="str">
        <f>'Раздел 1'!F558</f>
        <v>02</v>
      </c>
      <c r="E540" s="694" t="str">
        <f>'Раздел 1'!G558</f>
        <v>1</v>
      </c>
      <c r="F540" s="694" t="str">
        <f>'Раздел 1'!H558</f>
        <v>02</v>
      </c>
      <c r="G540" s="694" t="str">
        <f>'Раздел 1'!I558</f>
        <v>00590</v>
      </c>
      <c r="H540" s="695" t="str">
        <f>'Раздел 1'!J558</f>
        <v>244</v>
      </c>
      <c r="I540" s="696" t="str">
        <f>'Раздел 1'!K558</f>
        <v>320.00.00</v>
      </c>
      <c r="J540" s="696" t="str">
        <f>'Раздел 1'!L558</f>
        <v>001</v>
      </c>
      <c r="K540" s="696" t="str">
        <f>'Раздел 1'!M558</f>
        <v>00.00.00</v>
      </c>
      <c r="L540" s="696" t="str">
        <f>'Раздел 1'!N558</f>
        <v>х</v>
      </c>
      <c r="M540" s="696" t="str">
        <f>'Раздел 1'!O558</f>
        <v>20.00.04</v>
      </c>
      <c r="N540" s="697">
        <f>'Раздел 1'!P558</f>
        <v>0</v>
      </c>
      <c r="O540" s="698"/>
      <c r="P540" s="699">
        <f t="shared" si="26"/>
        <v>0</v>
      </c>
      <c r="Q540" s="700">
        <f>'Раздел 1'!Q558</f>
        <v>0</v>
      </c>
      <c r="R540" s="701"/>
      <c r="S540" s="702">
        <f t="shared" si="27"/>
        <v>0</v>
      </c>
      <c r="T540" s="703">
        <f>'Раздел 1'!R558</f>
        <v>0</v>
      </c>
      <c r="U540" s="704"/>
      <c r="V540" s="705">
        <f t="shared" si="28"/>
        <v>0</v>
      </c>
      <c r="W540" s="154"/>
      <c r="X540" s="706"/>
      <c r="Y540" s="707"/>
    </row>
    <row r="541" spans="1:25" s="708" customFormat="1" ht="24.75" customHeight="1" x14ac:dyDescent="0.3">
      <c r="A541" s="693" t="str">
        <f>'Раздел 1'!C559</f>
        <v>925</v>
      </c>
      <c r="B541" s="694" t="str">
        <f>'Раздел 1'!D559</f>
        <v>07</v>
      </c>
      <c r="C541" s="694" t="str">
        <f>'Раздел 1'!E559</f>
        <v>02</v>
      </c>
      <c r="D541" s="694" t="str">
        <f>'Раздел 1'!F559</f>
        <v>02</v>
      </c>
      <c r="E541" s="694" t="str">
        <f>'Раздел 1'!G559</f>
        <v>1</v>
      </c>
      <c r="F541" s="694" t="str">
        <f>'Раздел 1'!H559</f>
        <v>02</v>
      </c>
      <c r="G541" s="694" t="str">
        <f>'Раздел 1'!I559</f>
        <v>00590</v>
      </c>
      <c r="H541" s="695" t="str">
        <f>'Раздел 1'!J559</f>
        <v>244</v>
      </c>
      <c r="I541" s="696" t="str">
        <f>'Раздел 1'!K559</f>
        <v>320.00.00</v>
      </c>
      <c r="J541" s="696" t="str">
        <f>'Раздел 1'!L559</f>
        <v>000</v>
      </c>
      <c r="K541" s="696" t="str">
        <f>'Раздел 1'!M559</f>
        <v>00.00.00</v>
      </c>
      <c r="L541" s="696" t="str">
        <f>'Раздел 1'!N559</f>
        <v>001.99.0001</v>
      </c>
      <c r="M541" s="696" t="str">
        <f>'Раздел 1'!O559</f>
        <v>50.01.00</v>
      </c>
      <c r="N541" s="697">
        <f>'Раздел 1'!P559</f>
        <v>0</v>
      </c>
      <c r="O541" s="698"/>
      <c r="P541" s="699">
        <f t="shared" si="26"/>
        <v>0</v>
      </c>
      <c r="Q541" s="700">
        <f>'Раздел 1'!Q559</f>
        <v>0</v>
      </c>
      <c r="R541" s="701"/>
      <c r="S541" s="702">
        <f t="shared" si="27"/>
        <v>0</v>
      </c>
      <c r="T541" s="703">
        <f>'Раздел 1'!R559</f>
        <v>0</v>
      </c>
      <c r="U541" s="704"/>
      <c r="V541" s="705">
        <f t="shared" si="28"/>
        <v>0</v>
      </c>
      <c r="W541" s="154"/>
      <c r="X541" s="706"/>
      <c r="Y541" s="707"/>
    </row>
    <row r="542" spans="1:25" s="708" customFormat="1" ht="24.75" customHeight="1" x14ac:dyDescent="0.3">
      <c r="A542" s="693" t="str">
        <f>'Раздел 1'!C560</f>
        <v>925</v>
      </c>
      <c r="B542" s="694" t="str">
        <f>'Раздел 1'!D560</f>
        <v>07</v>
      </c>
      <c r="C542" s="694" t="str">
        <f>'Раздел 1'!E560</f>
        <v>02</v>
      </c>
      <c r="D542" s="694" t="str">
        <f>'Раздел 1'!F560</f>
        <v>02</v>
      </c>
      <c r="E542" s="694" t="str">
        <f>'Раздел 1'!G560</f>
        <v>1</v>
      </c>
      <c r="F542" s="694" t="str">
        <f>'Раздел 1'!H560</f>
        <v>02</v>
      </c>
      <c r="G542" s="694" t="str">
        <f>'Раздел 1'!I560</f>
        <v>00590</v>
      </c>
      <c r="H542" s="695" t="str">
        <f>'Раздел 1'!J560</f>
        <v>244</v>
      </c>
      <c r="I542" s="696" t="str">
        <f>'Раздел 1'!K560</f>
        <v>320.00.00</v>
      </c>
      <c r="J542" s="696" t="str">
        <f>'Раздел 1'!L560</f>
        <v>001</v>
      </c>
      <c r="K542" s="696" t="str">
        <f>'Раздел 1'!M560</f>
        <v>00.00.00</v>
      </c>
      <c r="L542" s="696" t="str">
        <f>'Раздел 1'!N560</f>
        <v>х</v>
      </c>
      <c r="M542" s="696" t="str">
        <f>'Раздел 1'!O560</f>
        <v>50.01.00</v>
      </c>
      <c r="N542" s="697">
        <f>'Раздел 1'!P560</f>
        <v>0</v>
      </c>
      <c r="O542" s="698"/>
      <c r="P542" s="699">
        <f t="shared" si="26"/>
        <v>0</v>
      </c>
      <c r="Q542" s="700">
        <f>'Раздел 1'!Q560</f>
        <v>0</v>
      </c>
      <c r="R542" s="701"/>
      <c r="S542" s="702">
        <f t="shared" si="27"/>
        <v>0</v>
      </c>
      <c r="T542" s="703">
        <f>'Раздел 1'!R560</f>
        <v>0</v>
      </c>
      <c r="U542" s="704"/>
      <c r="V542" s="705">
        <f t="shared" si="28"/>
        <v>0</v>
      </c>
      <c r="W542" s="154"/>
      <c r="X542" s="706"/>
      <c r="Y542" s="707"/>
    </row>
    <row r="543" spans="1:25" s="708" customFormat="1" ht="24.75" customHeight="1" x14ac:dyDescent="0.3">
      <c r="A543" s="693" t="str">
        <f>'Раздел 1'!C561</f>
        <v>925</v>
      </c>
      <c r="B543" s="694" t="str">
        <f>'Раздел 1'!D561</f>
        <v>07</v>
      </c>
      <c r="C543" s="694" t="str">
        <f>'Раздел 1'!E561</f>
        <v>02</v>
      </c>
      <c r="D543" s="694" t="str">
        <f>'Раздел 1'!F561</f>
        <v>02</v>
      </c>
      <c r="E543" s="694" t="str">
        <f>'Раздел 1'!G561</f>
        <v>1</v>
      </c>
      <c r="F543" s="694" t="str">
        <f>'Раздел 1'!H561</f>
        <v>02</v>
      </c>
      <c r="G543" s="694" t="str">
        <f>'Раздел 1'!I561</f>
        <v>60860</v>
      </c>
      <c r="H543" s="695" t="str">
        <f>'Раздел 1'!J561</f>
        <v>244</v>
      </c>
      <c r="I543" s="696" t="str">
        <f>'Раздел 1'!K561</f>
        <v>320.00.00</v>
      </c>
      <c r="J543" s="696" t="str">
        <f>'Раздел 1'!L561</f>
        <v>000</v>
      </c>
      <c r="K543" s="696" t="str">
        <f>'Раздел 1'!M561</f>
        <v>00.00.00</v>
      </c>
      <c r="L543" s="696" t="str">
        <f>'Раздел 1'!N561</f>
        <v>001.07.0002</v>
      </c>
      <c r="M543" s="696" t="str">
        <f>'Раздел 1'!O561</f>
        <v>50.03.00</v>
      </c>
      <c r="N543" s="697">
        <f>'Раздел 1'!P561</f>
        <v>0</v>
      </c>
      <c r="O543" s="698"/>
      <c r="P543" s="699">
        <f t="shared" si="26"/>
        <v>0</v>
      </c>
      <c r="Q543" s="700">
        <f>'Раздел 1'!Q561</f>
        <v>0</v>
      </c>
      <c r="R543" s="701"/>
      <c r="S543" s="702">
        <f t="shared" si="27"/>
        <v>0</v>
      </c>
      <c r="T543" s="703">
        <f>'Раздел 1'!R561</f>
        <v>0</v>
      </c>
      <c r="U543" s="704"/>
      <c r="V543" s="705">
        <f t="shared" si="28"/>
        <v>0</v>
      </c>
      <c r="W543" s="154"/>
      <c r="X543" s="706"/>
      <c r="Y543" s="707"/>
    </row>
    <row r="544" spans="1:25" s="708" customFormat="1" ht="24.75" customHeight="1" x14ac:dyDescent="0.3">
      <c r="A544" s="693" t="str">
        <f>'Раздел 1'!C562</f>
        <v>925</v>
      </c>
      <c r="B544" s="694" t="str">
        <f>'Раздел 1'!D562</f>
        <v>07</v>
      </c>
      <c r="C544" s="694" t="str">
        <f>'Раздел 1'!E562</f>
        <v>02</v>
      </c>
      <c r="D544" s="694" t="str">
        <f>'Раздел 1'!F562</f>
        <v>02</v>
      </c>
      <c r="E544" s="694" t="str">
        <f>'Раздел 1'!G562</f>
        <v>1</v>
      </c>
      <c r="F544" s="694" t="str">
        <f>'Раздел 1'!H562</f>
        <v>02</v>
      </c>
      <c r="G544" s="694" t="str">
        <f>'Раздел 1'!I562</f>
        <v>60860</v>
      </c>
      <c r="H544" s="695" t="str">
        <f>'Раздел 1'!J562</f>
        <v>244</v>
      </c>
      <c r="I544" s="696" t="str">
        <f>'Раздел 1'!K562</f>
        <v>320.00.00</v>
      </c>
      <c r="J544" s="696" t="str">
        <f>'Раздел 1'!L562</f>
        <v>001</v>
      </c>
      <c r="K544" s="696" t="str">
        <f>'Раздел 1'!M562</f>
        <v>00.00.00</v>
      </c>
      <c r="L544" s="696" t="str">
        <f>'Раздел 1'!N562</f>
        <v>х</v>
      </c>
      <c r="M544" s="696" t="str">
        <f>'Раздел 1'!O562</f>
        <v>50.03.00</v>
      </c>
      <c r="N544" s="697">
        <f>'Раздел 1'!P562</f>
        <v>0</v>
      </c>
      <c r="O544" s="698"/>
      <c r="P544" s="699">
        <f t="shared" si="26"/>
        <v>0</v>
      </c>
      <c r="Q544" s="700">
        <f>'Раздел 1'!Q562</f>
        <v>0</v>
      </c>
      <c r="R544" s="701"/>
      <c r="S544" s="702">
        <f t="shared" si="27"/>
        <v>0</v>
      </c>
      <c r="T544" s="703">
        <f>'Раздел 1'!R562</f>
        <v>0</v>
      </c>
      <c r="U544" s="704"/>
      <c r="V544" s="705">
        <f t="shared" si="28"/>
        <v>0</v>
      </c>
      <c r="W544" s="154"/>
      <c r="X544" s="706"/>
      <c r="Y544" s="707"/>
    </row>
    <row r="545" spans="1:25" s="708" customFormat="1" ht="24.75" customHeight="1" x14ac:dyDescent="0.3">
      <c r="A545" s="693" t="str">
        <f>'Раздел 1'!C563</f>
        <v>925</v>
      </c>
      <c r="B545" s="694" t="str">
        <f>'Раздел 1'!D563</f>
        <v>07</v>
      </c>
      <c r="C545" s="694" t="str">
        <f>'Раздел 1'!E563</f>
        <v>02</v>
      </c>
      <c r="D545" s="694" t="str">
        <f>'Раздел 1'!F563</f>
        <v>02</v>
      </c>
      <c r="E545" s="694" t="str">
        <f>'Раздел 1'!G563</f>
        <v>1</v>
      </c>
      <c r="F545" s="694" t="str">
        <f>'Раздел 1'!H563</f>
        <v>02</v>
      </c>
      <c r="G545" s="694" t="str">
        <f>'Раздел 1'!I563</f>
        <v>62980</v>
      </c>
      <c r="H545" s="695" t="str">
        <f>'Раздел 1'!J563</f>
        <v>244</v>
      </c>
      <c r="I545" s="696" t="str">
        <f>'Раздел 1'!K563</f>
        <v>320.00.00</v>
      </c>
      <c r="J545" s="696" t="str">
        <f>'Раздел 1'!L563</f>
        <v>000</v>
      </c>
      <c r="K545" s="696" t="str">
        <f>'Раздел 1'!M563</f>
        <v>00.00.00</v>
      </c>
      <c r="L545" s="696" t="str">
        <f>'Раздел 1'!N563</f>
        <v>005.00.0000</v>
      </c>
      <c r="M545" s="696" t="str">
        <f>'Раздел 1'!O563</f>
        <v>60.03.00</v>
      </c>
      <c r="N545" s="697">
        <f>'Раздел 1'!P563</f>
        <v>0</v>
      </c>
      <c r="O545" s="698"/>
      <c r="P545" s="699">
        <f t="shared" si="26"/>
        <v>0</v>
      </c>
      <c r="Q545" s="700">
        <f>'Раздел 1'!Q563</f>
        <v>0</v>
      </c>
      <c r="R545" s="701"/>
      <c r="S545" s="702">
        <f t="shared" si="27"/>
        <v>0</v>
      </c>
      <c r="T545" s="703">
        <f>'Раздел 1'!R563</f>
        <v>0</v>
      </c>
      <c r="U545" s="704"/>
      <c r="V545" s="705">
        <f t="shared" si="28"/>
        <v>0</v>
      </c>
      <c r="W545" s="154"/>
      <c r="X545" s="706"/>
      <c r="Y545" s="707"/>
    </row>
    <row r="546" spans="1:25" s="708" customFormat="1" ht="24.75" customHeight="1" x14ac:dyDescent="0.3">
      <c r="A546" s="693" t="e">
        <f>'Раздел 1'!#REF!</f>
        <v>#REF!</v>
      </c>
      <c r="B546" s="694" t="e">
        <f>'Раздел 1'!#REF!</f>
        <v>#REF!</v>
      </c>
      <c r="C546" s="694" t="e">
        <f>'Раздел 1'!#REF!</f>
        <v>#REF!</v>
      </c>
      <c r="D546" s="694" t="e">
        <f>'Раздел 1'!#REF!</f>
        <v>#REF!</v>
      </c>
      <c r="E546" s="694" t="e">
        <f>'Раздел 1'!#REF!</f>
        <v>#REF!</v>
      </c>
      <c r="F546" s="694" t="e">
        <f>'Раздел 1'!#REF!</f>
        <v>#REF!</v>
      </c>
      <c r="G546" s="694" t="e">
        <f>'Раздел 1'!#REF!</f>
        <v>#REF!</v>
      </c>
      <c r="H546" s="695" t="e">
        <f>'Раздел 1'!#REF!</f>
        <v>#REF!</v>
      </c>
      <c r="I546" s="696" t="e">
        <f>'Раздел 1'!#REF!</f>
        <v>#REF!</v>
      </c>
      <c r="J546" s="696" t="e">
        <f>'Раздел 1'!#REF!</f>
        <v>#REF!</v>
      </c>
      <c r="K546" s="696" t="e">
        <f>'Раздел 1'!#REF!</f>
        <v>#REF!</v>
      </c>
      <c r="L546" s="696" t="e">
        <f>'Раздел 1'!#REF!</f>
        <v>#REF!</v>
      </c>
      <c r="M546" s="696" t="e">
        <f>'Раздел 1'!#REF!</f>
        <v>#REF!</v>
      </c>
      <c r="N546" s="697" t="e">
        <f>'Раздел 1'!#REF!</f>
        <v>#REF!</v>
      </c>
      <c r="O546" s="698"/>
      <c r="P546" s="699" t="e">
        <f t="shared" si="26"/>
        <v>#REF!</v>
      </c>
      <c r="Q546" s="700" t="e">
        <f>'Раздел 1'!#REF!</f>
        <v>#REF!</v>
      </c>
      <c r="R546" s="701"/>
      <c r="S546" s="702" t="e">
        <f t="shared" si="27"/>
        <v>#REF!</v>
      </c>
      <c r="T546" s="703" t="e">
        <f>'Раздел 1'!#REF!</f>
        <v>#REF!</v>
      </c>
      <c r="U546" s="704"/>
      <c r="V546" s="705" t="e">
        <f t="shared" si="28"/>
        <v>#REF!</v>
      </c>
      <c r="W546" s="154"/>
      <c r="X546" s="706"/>
      <c r="Y546" s="707"/>
    </row>
    <row r="547" spans="1:25" s="708" customFormat="1" ht="24.75" customHeight="1" x14ac:dyDescent="0.3">
      <c r="A547" s="693" t="str">
        <f>'Раздел 1'!C564</f>
        <v>925</v>
      </c>
      <c r="B547" s="694" t="str">
        <f>'Раздел 1'!D564</f>
        <v>07</v>
      </c>
      <c r="C547" s="694" t="str">
        <f>'Раздел 1'!E564</f>
        <v>02</v>
      </c>
      <c r="D547" s="694" t="str">
        <f>'Раздел 1'!F564</f>
        <v>02</v>
      </c>
      <c r="E547" s="694" t="str">
        <f>'Раздел 1'!G564</f>
        <v>1</v>
      </c>
      <c r="F547" s="694" t="str">
        <f>'Раздел 1'!H564</f>
        <v>E1</v>
      </c>
      <c r="G547" s="694" t="str">
        <f>'Раздел 1'!I564</f>
        <v>51690</v>
      </c>
      <c r="H547" s="695" t="str">
        <f>'Раздел 1'!J564</f>
        <v>244</v>
      </c>
      <c r="I547" s="696" t="str">
        <f>'Раздел 1'!K564</f>
        <v>320.00.00</v>
      </c>
      <c r="J547" s="696" t="str">
        <f>'Раздел 1'!L564</f>
        <v>000</v>
      </c>
      <c r="K547" s="696" t="str">
        <f>'Раздел 1'!M564</f>
        <v>00.00.00</v>
      </c>
      <c r="L547" s="696" t="str">
        <f>'Раздел 1'!N564</f>
        <v>020.00.0006</v>
      </c>
      <c r="M547" s="696" t="str">
        <f>'Раздел 1'!O564</f>
        <v>60.01.00</v>
      </c>
      <c r="N547" s="697">
        <f>'Раздел 1'!P564</f>
        <v>0</v>
      </c>
      <c r="O547" s="698"/>
      <c r="P547" s="699">
        <f t="shared" si="26"/>
        <v>0</v>
      </c>
      <c r="Q547" s="700">
        <f>'Раздел 1'!Q564</f>
        <v>0</v>
      </c>
      <c r="R547" s="701"/>
      <c r="S547" s="702">
        <f t="shared" si="27"/>
        <v>0</v>
      </c>
      <c r="T547" s="703">
        <f>'Раздел 1'!R564</f>
        <v>0</v>
      </c>
      <c r="U547" s="704"/>
      <c r="V547" s="705">
        <f t="shared" si="28"/>
        <v>0</v>
      </c>
      <c r="W547" s="154"/>
      <c r="X547" s="706"/>
      <c r="Y547" s="707"/>
    </row>
    <row r="548" spans="1:25" s="708" customFormat="1" ht="24.75" customHeight="1" x14ac:dyDescent="0.3">
      <c r="A548" s="693" t="str">
        <f>'Раздел 1'!C565</f>
        <v>925</v>
      </c>
      <c r="B548" s="694" t="str">
        <f>'Раздел 1'!D565</f>
        <v>07</v>
      </c>
      <c r="C548" s="694" t="str">
        <f>'Раздел 1'!E565</f>
        <v>02</v>
      </c>
      <c r="D548" s="694">
        <f>'Раздел 1'!F565</f>
        <v>0</v>
      </c>
      <c r="E548" s="694">
        <f>'Раздел 1'!G565</f>
        <v>0</v>
      </c>
      <c r="F548" s="694">
        <f>'Раздел 1'!H565</f>
        <v>0</v>
      </c>
      <c r="G548" s="694">
        <f>'Раздел 1'!I565</f>
        <v>0</v>
      </c>
      <c r="H548" s="695" t="str">
        <f>'Раздел 1'!J565</f>
        <v>244</v>
      </c>
      <c r="I548" s="696" t="str">
        <f>'Раздел 1'!K565</f>
        <v>320.00.00</v>
      </c>
      <c r="J548" s="696" t="str">
        <f>'Раздел 1'!L565</f>
        <v>000</v>
      </c>
      <c r="K548" s="696" t="str">
        <f>'Раздел 1'!M565</f>
        <v>00.00.00</v>
      </c>
      <c r="L548" s="696" t="str">
        <f>'Раздел 1'!N565</f>
        <v>020.00.0018</v>
      </c>
      <c r="M548" s="696" t="str">
        <f>'Раздел 1'!O565</f>
        <v>60.01.00</v>
      </c>
      <c r="N548" s="697">
        <f>'Раздел 1'!P565</f>
        <v>0</v>
      </c>
      <c r="O548" s="698"/>
      <c r="P548" s="699">
        <f t="shared" si="26"/>
        <v>0</v>
      </c>
      <c r="Q548" s="700">
        <f>'Раздел 1'!Q565</f>
        <v>0</v>
      </c>
      <c r="R548" s="701"/>
      <c r="S548" s="702">
        <f t="shared" si="27"/>
        <v>0</v>
      </c>
      <c r="T548" s="703">
        <f>'Раздел 1'!R565</f>
        <v>0</v>
      </c>
      <c r="U548" s="704"/>
      <c r="V548" s="705">
        <f t="shared" si="28"/>
        <v>0</v>
      </c>
      <c r="W548" s="154"/>
      <c r="X548" s="706"/>
      <c r="Y548" s="707"/>
    </row>
    <row r="549" spans="1:25" s="708" customFormat="1" ht="24.75" customHeight="1" x14ac:dyDescent="0.3">
      <c r="A549" s="693" t="str">
        <f>'Раздел 1'!C566</f>
        <v>925</v>
      </c>
      <c r="B549" s="694" t="str">
        <f>'Раздел 1'!D566</f>
        <v>07</v>
      </c>
      <c r="C549" s="694" t="str">
        <f>'Раздел 1'!E566</f>
        <v>02</v>
      </c>
      <c r="D549" s="694">
        <f>'Раздел 1'!F566</f>
        <v>0</v>
      </c>
      <c r="E549" s="694">
        <f>'Раздел 1'!G566</f>
        <v>0</v>
      </c>
      <c r="F549" s="694">
        <f>'Раздел 1'!H566</f>
        <v>0</v>
      </c>
      <c r="G549" s="694">
        <f>'Раздел 1'!I566</f>
        <v>0</v>
      </c>
      <c r="H549" s="695" t="str">
        <f>'Раздел 1'!J566</f>
        <v>244</v>
      </c>
      <c r="I549" s="696" t="str">
        <f>'Раздел 1'!K566</f>
        <v>320.00.00</v>
      </c>
      <c r="J549" s="696" t="str">
        <f>'Раздел 1'!L566</f>
        <v>000</v>
      </c>
      <c r="K549" s="696" t="str">
        <f>'Раздел 1'!M566</f>
        <v>00.00.00</v>
      </c>
      <c r="L549" s="696" t="str">
        <f>'Раздел 1'!N566</f>
        <v>020.00.ХХХ</v>
      </c>
      <c r="M549" s="696" t="str">
        <f>'Раздел 1'!O566</f>
        <v>60.01.00</v>
      </c>
      <c r="N549" s="697">
        <f>'Раздел 1'!P566</f>
        <v>0</v>
      </c>
      <c r="O549" s="698"/>
      <c r="P549" s="699">
        <f t="shared" si="26"/>
        <v>0</v>
      </c>
      <c r="Q549" s="700">
        <f>'Раздел 1'!Q566</f>
        <v>0</v>
      </c>
      <c r="R549" s="701"/>
      <c r="S549" s="702">
        <f t="shared" si="27"/>
        <v>0</v>
      </c>
      <c r="T549" s="703">
        <f>'Раздел 1'!R566</f>
        <v>0</v>
      </c>
      <c r="U549" s="704"/>
      <c r="V549" s="705">
        <f t="shared" si="28"/>
        <v>0</v>
      </c>
      <c r="W549" s="154"/>
      <c r="X549" s="706"/>
      <c r="Y549" s="707"/>
    </row>
    <row r="550" spans="1:25" s="708" customFormat="1" ht="24.75" customHeight="1" x14ac:dyDescent="0.3">
      <c r="A550" s="693" t="str">
        <f>'Раздел 1'!C567</f>
        <v>925</v>
      </c>
      <c r="B550" s="694" t="str">
        <f>'Раздел 1'!D567</f>
        <v>07</v>
      </c>
      <c r="C550" s="694" t="str">
        <f>'Раздел 1'!E567</f>
        <v>02</v>
      </c>
      <c r="D550" s="694">
        <f>'Раздел 1'!F567</f>
        <v>0</v>
      </c>
      <c r="E550" s="694">
        <f>'Раздел 1'!G567</f>
        <v>0</v>
      </c>
      <c r="F550" s="694">
        <f>'Раздел 1'!H567</f>
        <v>0</v>
      </c>
      <c r="G550" s="694">
        <f>'Раздел 1'!I567</f>
        <v>0</v>
      </c>
      <c r="H550" s="695" t="str">
        <f>'Раздел 1'!J567</f>
        <v>244</v>
      </c>
      <c r="I550" s="696" t="str">
        <f>'Раздел 1'!K567</f>
        <v>320.00.00</v>
      </c>
      <c r="J550" s="696" t="str">
        <f>'Раздел 1'!L567</f>
        <v>000</v>
      </c>
      <c r="K550" s="696" t="str">
        <f>'Раздел 1'!M567</f>
        <v>00.00.00</v>
      </c>
      <c r="L550" s="696" t="str">
        <f>'Раздел 1'!N567</f>
        <v>020.00.ХХХ</v>
      </c>
      <c r="M550" s="696" t="str">
        <f>'Раздел 1'!O567</f>
        <v>60.01.00</v>
      </c>
      <c r="N550" s="697">
        <f>'Раздел 1'!P567</f>
        <v>0</v>
      </c>
      <c r="O550" s="698"/>
      <c r="P550" s="699">
        <f t="shared" si="26"/>
        <v>0</v>
      </c>
      <c r="Q550" s="700">
        <f>'Раздел 1'!Q567</f>
        <v>0</v>
      </c>
      <c r="R550" s="701"/>
      <c r="S550" s="702">
        <f t="shared" si="27"/>
        <v>0</v>
      </c>
      <c r="T550" s="703">
        <f>'Раздел 1'!R567</f>
        <v>0</v>
      </c>
      <c r="U550" s="704"/>
      <c r="V550" s="705">
        <f t="shared" si="28"/>
        <v>0</v>
      </c>
      <c r="W550" s="154"/>
      <c r="X550" s="706"/>
      <c r="Y550" s="707"/>
    </row>
    <row r="551" spans="1:25" s="708" customFormat="1" ht="24.75" customHeight="1" x14ac:dyDescent="0.3">
      <c r="A551" s="693" t="str">
        <f>'Раздел 1'!C568</f>
        <v>925</v>
      </c>
      <c r="B551" s="694" t="str">
        <f>'Раздел 1'!D568</f>
        <v>07</v>
      </c>
      <c r="C551" s="694" t="str">
        <f>'Раздел 1'!E568</f>
        <v>02</v>
      </c>
      <c r="D551" s="694">
        <f>'Раздел 1'!F568</f>
        <v>0</v>
      </c>
      <c r="E551" s="694">
        <f>'Раздел 1'!G568</f>
        <v>0</v>
      </c>
      <c r="F551" s="694">
        <f>'Раздел 1'!H568</f>
        <v>0</v>
      </c>
      <c r="G551" s="694">
        <f>'Раздел 1'!I568</f>
        <v>0</v>
      </c>
      <c r="H551" s="695" t="str">
        <f>'Раздел 1'!J568</f>
        <v>244</v>
      </c>
      <c r="I551" s="696" t="str">
        <f>'Раздел 1'!K568</f>
        <v>320.00.00</v>
      </c>
      <c r="J551" s="696" t="str">
        <f>'Раздел 1'!L568</f>
        <v>000</v>
      </c>
      <c r="K551" s="696" t="str">
        <f>'Раздел 1'!M568</f>
        <v>00.00.00</v>
      </c>
      <c r="L551" s="696" t="str">
        <f>'Раздел 1'!N568</f>
        <v>020.00.ХХХ</v>
      </c>
      <c r="M551" s="696" t="str">
        <f>'Раздел 1'!O568</f>
        <v>60.01.00</v>
      </c>
      <c r="N551" s="697">
        <f>'Раздел 1'!P568</f>
        <v>0</v>
      </c>
      <c r="O551" s="698"/>
      <c r="P551" s="699">
        <f t="shared" si="26"/>
        <v>0</v>
      </c>
      <c r="Q551" s="700">
        <f>'Раздел 1'!Q568</f>
        <v>0</v>
      </c>
      <c r="R551" s="701"/>
      <c r="S551" s="702">
        <f t="shared" si="27"/>
        <v>0</v>
      </c>
      <c r="T551" s="703">
        <f>'Раздел 1'!R568</f>
        <v>0</v>
      </c>
      <c r="U551" s="704"/>
      <c r="V551" s="705">
        <f t="shared" si="28"/>
        <v>0</v>
      </c>
      <c r="W551" s="154"/>
      <c r="X551" s="706"/>
      <c r="Y551" s="707"/>
    </row>
    <row r="552" spans="1:25" s="708" customFormat="1" ht="24.75" customHeight="1" x14ac:dyDescent="0.3">
      <c r="A552" s="693" t="str">
        <f>'Раздел 1'!C569</f>
        <v>925</v>
      </c>
      <c r="B552" s="694" t="str">
        <f>'Раздел 1'!D569</f>
        <v>07</v>
      </c>
      <c r="C552" s="694" t="str">
        <f>'Раздел 1'!E569</f>
        <v>02</v>
      </c>
      <c r="D552" s="694">
        <f>'Раздел 1'!F569</f>
        <v>0</v>
      </c>
      <c r="E552" s="694">
        <f>'Раздел 1'!G569</f>
        <v>0</v>
      </c>
      <c r="F552" s="694">
        <f>'Раздел 1'!H569</f>
        <v>0</v>
      </c>
      <c r="G552" s="694">
        <f>'Раздел 1'!I569</f>
        <v>0</v>
      </c>
      <c r="H552" s="695" t="str">
        <f>'Раздел 1'!J569</f>
        <v>244</v>
      </c>
      <c r="I552" s="696" t="str">
        <f>'Раздел 1'!K569</f>
        <v>320.00.00</v>
      </c>
      <c r="J552" s="696" t="str">
        <f>'Раздел 1'!L569</f>
        <v>000</v>
      </c>
      <c r="K552" s="696" t="str">
        <f>'Раздел 1'!M569</f>
        <v>00.00.00</v>
      </c>
      <c r="L552" s="696" t="str">
        <f>'Раздел 1'!N569</f>
        <v>020.00.ХХХ</v>
      </c>
      <c r="M552" s="696" t="str">
        <f>'Раздел 1'!O569</f>
        <v>60.01.00</v>
      </c>
      <c r="N552" s="697">
        <f>'Раздел 1'!P569</f>
        <v>0</v>
      </c>
      <c r="O552" s="698"/>
      <c r="P552" s="699">
        <f t="shared" si="26"/>
        <v>0</v>
      </c>
      <c r="Q552" s="700">
        <f>'Раздел 1'!Q569</f>
        <v>0</v>
      </c>
      <c r="R552" s="701"/>
      <c r="S552" s="702">
        <f t="shared" si="27"/>
        <v>0</v>
      </c>
      <c r="T552" s="703">
        <f>'Раздел 1'!R569</f>
        <v>0</v>
      </c>
      <c r="U552" s="704"/>
      <c r="V552" s="705">
        <f t="shared" si="28"/>
        <v>0</v>
      </c>
      <c r="W552" s="154"/>
      <c r="X552" s="706"/>
      <c r="Y552" s="707"/>
    </row>
    <row r="553" spans="1:25" s="708" customFormat="1" ht="24.75" customHeight="1" x14ac:dyDescent="0.3">
      <c r="A553" s="693" t="e">
        <f>'Раздел 1'!#REF!</f>
        <v>#REF!</v>
      </c>
      <c r="B553" s="694" t="e">
        <f>'Раздел 1'!#REF!</f>
        <v>#REF!</v>
      </c>
      <c r="C553" s="694" t="e">
        <f>'Раздел 1'!#REF!</f>
        <v>#REF!</v>
      </c>
      <c r="D553" s="694" t="e">
        <f>'Раздел 1'!#REF!</f>
        <v>#REF!</v>
      </c>
      <c r="E553" s="694" t="e">
        <f>'Раздел 1'!#REF!</f>
        <v>#REF!</v>
      </c>
      <c r="F553" s="694" t="e">
        <f>'Раздел 1'!#REF!</f>
        <v>#REF!</v>
      </c>
      <c r="G553" s="694" t="e">
        <f>'Раздел 1'!#REF!</f>
        <v>#REF!</v>
      </c>
      <c r="H553" s="695" t="e">
        <f>'Раздел 1'!#REF!</f>
        <v>#REF!</v>
      </c>
      <c r="I553" s="696" t="e">
        <f>'Раздел 1'!#REF!</f>
        <v>#REF!</v>
      </c>
      <c r="J553" s="696" t="e">
        <f>'Раздел 1'!#REF!</f>
        <v>#REF!</v>
      </c>
      <c r="K553" s="696" t="e">
        <f>'Раздел 1'!#REF!</f>
        <v>#REF!</v>
      </c>
      <c r="L553" s="696" t="e">
        <f>'Раздел 1'!#REF!</f>
        <v>#REF!</v>
      </c>
      <c r="M553" s="696" t="e">
        <f>'Раздел 1'!#REF!</f>
        <v>#REF!</v>
      </c>
      <c r="N553" s="697" t="e">
        <f>'Раздел 1'!#REF!</f>
        <v>#REF!</v>
      </c>
      <c r="O553" s="698"/>
      <c r="P553" s="699" t="e">
        <f t="shared" si="26"/>
        <v>#REF!</v>
      </c>
      <c r="Q553" s="700" t="e">
        <f>'Раздел 1'!#REF!</f>
        <v>#REF!</v>
      </c>
      <c r="R553" s="701"/>
      <c r="S553" s="702" t="e">
        <f t="shared" si="27"/>
        <v>#REF!</v>
      </c>
      <c r="T553" s="703" t="e">
        <f>'Раздел 1'!#REF!</f>
        <v>#REF!</v>
      </c>
      <c r="U553" s="704"/>
      <c r="V553" s="705" t="e">
        <f t="shared" si="28"/>
        <v>#REF!</v>
      </c>
      <c r="W553" s="154"/>
      <c r="X553" s="706"/>
      <c r="Y553" s="707"/>
    </row>
    <row r="554" spans="1:25" s="708" customFormat="1" ht="24.75" customHeight="1" x14ac:dyDescent="0.3">
      <c r="A554" s="693" t="e">
        <f>'Раздел 1'!#REF!</f>
        <v>#REF!</v>
      </c>
      <c r="B554" s="694" t="e">
        <f>'Раздел 1'!#REF!</f>
        <v>#REF!</v>
      </c>
      <c r="C554" s="694" t="e">
        <f>'Раздел 1'!#REF!</f>
        <v>#REF!</v>
      </c>
      <c r="D554" s="694" t="e">
        <f>'Раздел 1'!#REF!</f>
        <v>#REF!</v>
      </c>
      <c r="E554" s="694" t="e">
        <f>'Раздел 1'!#REF!</f>
        <v>#REF!</v>
      </c>
      <c r="F554" s="694" t="e">
        <f>'Раздел 1'!#REF!</f>
        <v>#REF!</v>
      </c>
      <c r="G554" s="694" t="e">
        <f>'Раздел 1'!#REF!</f>
        <v>#REF!</v>
      </c>
      <c r="H554" s="695" t="e">
        <f>'Раздел 1'!#REF!</f>
        <v>#REF!</v>
      </c>
      <c r="I554" s="696" t="e">
        <f>'Раздел 1'!#REF!</f>
        <v>#REF!</v>
      </c>
      <c r="J554" s="696" t="e">
        <f>'Раздел 1'!#REF!</f>
        <v>#REF!</v>
      </c>
      <c r="K554" s="696" t="e">
        <f>'Раздел 1'!#REF!</f>
        <v>#REF!</v>
      </c>
      <c r="L554" s="696" t="e">
        <f>'Раздел 1'!#REF!</f>
        <v>#REF!</v>
      </c>
      <c r="M554" s="696" t="e">
        <f>'Раздел 1'!#REF!</f>
        <v>#REF!</v>
      </c>
      <c r="N554" s="697" t="e">
        <f>'Раздел 1'!#REF!</f>
        <v>#REF!</v>
      </c>
      <c r="O554" s="698"/>
      <c r="P554" s="699" t="e">
        <f t="shared" si="26"/>
        <v>#REF!</v>
      </c>
      <c r="Q554" s="700" t="e">
        <f>'Раздел 1'!#REF!</f>
        <v>#REF!</v>
      </c>
      <c r="R554" s="701"/>
      <c r="S554" s="702" t="e">
        <f t="shared" si="27"/>
        <v>#REF!</v>
      </c>
      <c r="T554" s="703" t="e">
        <f>'Раздел 1'!#REF!</f>
        <v>#REF!</v>
      </c>
      <c r="U554" s="704"/>
      <c r="V554" s="705" t="e">
        <f t="shared" si="28"/>
        <v>#REF!</v>
      </c>
      <c r="W554" s="154"/>
      <c r="X554" s="706"/>
      <c r="Y554" s="707"/>
    </row>
    <row r="555" spans="1:25" s="708" customFormat="1" ht="24.75" customHeight="1" x14ac:dyDescent="0.3">
      <c r="A555" s="693" t="str">
        <f>'Раздел 1'!C570</f>
        <v>925</v>
      </c>
      <c r="B555" s="694" t="str">
        <f>'Раздел 1'!D570</f>
        <v>07</v>
      </c>
      <c r="C555" s="694" t="str">
        <f>'Раздел 1'!E570</f>
        <v>02</v>
      </c>
      <c r="D555" s="694" t="str">
        <f>'Раздел 1'!F570</f>
        <v>02</v>
      </c>
      <c r="E555" s="694" t="str">
        <f>'Раздел 1'!G570</f>
        <v>1</v>
      </c>
      <c r="F555" s="694" t="str">
        <f>'Раздел 1'!H570</f>
        <v>E1</v>
      </c>
      <c r="G555" s="694" t="str">
        <f>'Раздел 1'!I570</f>
        <v>51690</v>
      </c>
      <c r="H555" s="695" t="str">
        <f>'Раздел 1'!J570</f>
        <v>244</v>
      </c>
      <c r="I555" s="696" t="str">
        <f>'Раздел 1'!K570</f>
        <v>320.00.00</v>
      </c>
      <c r="J555" s="696" t="str">
        <f>'Раздел 1'!L570</f>
        <v>000</v>
      </c>
      <c r="K555" s="696" t="str">
        <f>'Раздел 1'!M570</f>
        <v>00.00.00</v>
      </c>
      <c r="L555" s="696" t="str">
        <f>'Раздел 1'!N570</f>
        <v>500.02.0002</v>
      </c>
      <c r="M555" s="696" t="str">
        <f>'Раздел 1'!O570</f>
        <v>60.02.00</v>
      </c>
      <c r="N555" s="697">
        <f>'Раздел 1'!P570</f>
        <v>0</v>
      </c>
      <c r="O555" s="698"/>
      <c r="P555" s="699">
        <f t="shared" si="26"/>
        <v>0</v>
      </c>
      <c r="Q555" s="700">
        <f>'Раздел 1'!Q570</f>
        <v>0</v>
      </c>
      <c r="R555" s="701"/>
      <c r="S555" s="702">
        <f t="shared" si="27"/>
        <v>0</v>
      </c>
      <c r="T555" s="703">
        <f>'Раздел 1'!R570</f>
        <v>0</v>
      </c>
      <c r="U555" s="704"/>
      <c r="V555" s="705">
        <f t="shared" si="28"/>
        <v>0</v>
      </c>
      <c r="W555" s="154"/>
      <c r="X555" s="706"/>
      <c r="Y555" s="707"/>
    </row>
    <row r="556" spans="1:25" s="708" customFormat="1" ht="24.75" customHeight="1" x14ac:dyDescent="0.3">
      <c r="A556" s="693" t="str">
        <f>'Раздел 1'!C571</f>
        <v>925</v>
      </c>
      <c r="B556" s="694" t="str">
        <f>'Раздел 1'!D571</f>
        <v>07</v>
      </c>
      <c r="C556" s="694" t="str">
        <f>'Раздел 1'!E571</f>
        <v>02</v>
      </c>
      <c r="D556" s="694" t="str">
        <f>'Раздел 1'!F571</f>
        <v>02</v>
      </c>
      <c r="E556" s="694" t="str">
        <f>'Раздел 1'!G571</f>
        <v>1</v>
      </c>
      <c r="F556" s="694" t="str">
        <f>'Раздел 1'!H571</f>
        <v>E1</v>
      </c>
      <c r="G556" s="694" t="str">
        <f>'Раздел 1'!I571</f>
        <v>51690</v>
      </c>
      <c r="H556" s="695" t="str">
        <f>'Раздел 1'!J571</f>
        <v>244</v>
      </c>
      <c r="I556" s="696" t="str">
        <f>'Раздел 1'!K571</f>
        <v>320.00.00</v>
      </c>
      <c r="J556" s="696" t="str">
        <f>'Раздел 1'!L571</f>
        <v>000</v>
      </c>
      <c r="K556" s="696" t="str">
        <f>'Раздел 1'!M571</f>
        <v>00.00.00</v>
      </c>
      <c r="L556" s="696" t="str">
        <f>'Раздел 1'!N571</f>
        <v>500.02.0002</v>
      </c>
      <c r="M556" s="696" t="str">
        <f>'Раздел 1'!O571</f>
        <v>60.03.00</v>
      </c>
      <c r="N556" s="697">
        <f>'Раздел 1'!P571</f>
        <v>0</v>
      </c>
      <c r="O556" s="698"/>
      <c r="P556" s="699">
        <f t="shared" si="26"/>
        <v>0</v>
      </c>
      <c r="Q556" s="700">
        <f>'Раздел 1'!Q571</f>
        <v>0</v>
      </c>
      <c r="R556" s="701"/>
      <c r="S556" s="702">
        <f t="shared" si="27"/>
        <v>0</v>
      </c>
      <c r="T556" s="703">
        <f>'Раздел 1'!R571</f>
        <v>0</v>
      </c>
      <c r="U556" s="704"/>
      <c r="V556" s="705">
        <f t="shared" si="28"/>
        <v>0</v>
      </c>
      <c r="W556" s="154"/>
      <c r="X556" s="706"/>
      <c r="Y556" s="707"/>
    </row>
    <row r="557" spans="1:25" s="708" customFormat="1" ht="24.75" customHeight="1" x14ac:dyDescent="0.3">
      <c r="A557" s="693" t="str">
        <f>'Раздел 1'!C572</f>
        <v>925</v>
      </c>
      <c r="B557" s="694" t="str">
        <f>'Раздел 1'!D572</f>
        <v>07</v>
      </c>
      <c r="C557" s="694" t="str">
        <f>'Раздел 1'!E572</f>
        <v>02</v>
      </c>
      <c r="D557" s="694" t="str">
        <f>'Раздел 1'!F572</f>
        <v>02</v>
      </c>
      <c r="E557" s="694" t="str">
        <f>'Раздел 1'!G572</f>
        <v>3</v>
      </c>
      <c r="F557" s="694" t="str">
        <f>'Раздел 1'!H572</f>
        <v>01</v>
      </c>
      <c r="G557" s="694" t="str">
        <f>'Раздел 1'!I572</f>
        <v>62500</v>
      </c>
      <c r="H557" s="695" t="str">
        <f>'Раздел 1'!J572</f>
        <v>244</v>
      </c>
      <c r="I557" s="696" t="str">
        <f>'Раздел 1'!K572</f>
        <v>320.00.00</v>
      </c>
      <c r="J557" s="696" t="str">
        <f>'Раздел 1'!L572</f>
        <v>000</v>
      </c>
      <c r="K557" s="696" t="str">
        <f>'Раздел 1'!M572</f>
        <v>00.00.00</v>
      </c>
      <c r="L557" s="696" t="str">
        <f>'Раздел 1'!N572</f>
        <v>500.02.0003</v>
      </c>
      <c r="M557" s="696" t="str">
        <f>'Раздел 1'!O572</f>
        <v>60.03.00</v>
      </c>
      <c r="N557" s="697">
        <f>'Раздел 1'!P572</f>
        <v>0</v>
      </c>
      <c r="O557" s="698"/>
      <c r="P557" s="699">
        <f t="shared" si="26"/>
        <v>0</v>
      </c>
      <c r="Q557" s="700">
        <f>'Раздел 1'!Q572</f>
        <v>0</v>
      </c>
      <c r="R557" s="701"/>
      <c r="S557" s="702">
        <f t="shared" si="27"/>
        <v>0</v>
      </c>
      <c r="T557" s="703">
        <f>'Раздел 1'!R572</f>
        <v>0</v>
      </c>
      <c r="U557" s="704"/>
      <c r="V557" s="705">
        <f t="shared" si="28"/>
        <v>0</v>
      </c>
      <c r="W557" s="154"/>
      <c r="X557" s="706"/>
      <c r="Y557" s="707"/>
    </row>
    <row r="558" spans="1:25" s="708" customFormat="1" ht="24.75" customHeight="1" x14ac:dyDescent="0.3">
      <c r="A558" s="693" t="str">
        <f>'Раздел 1'!C573</f>
        <v>925</v>
      </c>
      <c r="B558" s="694" t="str">
        <f>'Раздел 1'!D573</f>
        <v>07</v>
      </c>
      <c r="C558" s="694" t="str">
        <f>'Раздел 1'!E573</f>
        <v>02</v>
      </c>
      <c r="D558" s="694">
        <f>'Раздел 1'!F573</f>
        <v>0</v>
      </c>
      <c r="E558" s="694">
        <f>'Раздел 1'!G573</f>
        <v>0</v>
      </c>
      <c r="F558" s="694">
        <f>'Раздел 1'!H573</f>
        <v>0</v>
      </c>
      <c r="G558" s="694">
        <f>'Раздел 1'!I573</f>
        <v>0</v>
      </c>
      <c r="H558" s="695" t="str">
        <f>'Раздел 1'!J573</f>
        <v>244</v>
      </c>
      <c r="I558" s="696" t="str">
        <f>'Раздел 1'!K573</f>
        <v>320.00.00</v>
      </c>
      <c r="J558" s="696" t="str">
        <f>'Раздел 1'!L573</f>
        <v>000</v>
      </c>
      <c r="K558" s="696" t="str">
        <f>'Раздел 1'!M573</f>
        <v>00.00.00</v>
      </c>
      <c r="L558" s="696" t="str">
        <f>'Раздел 1'!N573</f>
        <v>500.02.хххх</v>
      </c>
      <c r="M558" s="696" t="str">
        <f>'Раздел 1'!O573</f>
        <v>60.03.00</v>
      </c>
      <c r="N558" s="697">
        <f>'Раздел 1'!P573</f>
        <v>0</v>
      </c>
      <c r="O558" s="698"/>
      <c r="P558" s="699">
        <f t="shared" si="26"/>
        <v>0</v>
      </c>
      <c r="Q558" s="700">
        <f>'Раздел 1'!Q573</f>
        <v>0</v>
      </c>
      <c r="R558" s="701"/>
      <c r="S558" s="702">
        <f t="shared" si="27"/>
        <v>0</v>
      </c>
      <c r="T558" s="703">
        <f>'Раздел 1'!R573</f>
        <v>0</v>
      </c>
      <c r="U558" s="704"/>
      <c r="V558" s="705">
        <f t="shared" si="28"/>
        <v>0</v>
      </c>
      <c r="W558" s="154"/>
      <c r="X558" s="706"/>
      <c r="Y558" s="707"/>
    </row>
    <row r="559" spans="1:25" s="708" customFormat="1" ht="24.75" customHeight="1" x14ac:dyDescent="0.3">
      <c r="A559" s="693" t="str">
        <f>'Раздел 1'!C574</f>
        <v>925</v>
      </c>
      <c r="B559" s="694" t="str">
        <f>'Раздел 1'!D574</f>
        <v>07</v>
      </c>
      <c r="C559" s="694" t="str">
        <f>'Раздел 1'!E574</f>
        <v>02</v>
      </c>
      <c r="D559" s="694">
        <f>'Раздел 1'!F574</f>
        <v>0</v>
      </c>
      <c r="E559" s="694">
        <f>'Раздел 1'!G574</f>
        <v>0</v>
      </c>
      <c r="F559" s="694">
        <f>'Раздел 1'!H574</f>
        <v>0</v>
      </c>
      <c r="G559" s="694">
        <f>'Раздел 1'!I574</f>
        <v>0</v>
      </c>
      <c r="H559" s="695" t="str">
        <f>'Раздел 1'!J574</f>
        <v>244</v>
      </c>
      <c r="I559" s="696" t="str">
        <f>'Раздел 1'!K574</f>
        <v>320.00.00</v>
      </c>
      <c r="J559" s="696" t="str">
        <f>'Раздел 1'!L574</f>
        <v>000</v>
      </c>
      <c r="K559" s="696" t="str">
        <f>'Раздел 1'!M574</f>
        <v>00.00.00</v>
      </c>
      <c r="L559" s="696" t="str">
        <f>'Раздел 1'!N574</f>
        <v>500.02.ХХХ</v>
      </c>
      <c r="M559" s="696" t="str">
        <f>'Раздел 1'!O574</f>
        <v>60.03.00</v>
      </c>
      <c r="N559" s="697">
        <f>'Раздел 1'!P574</f>
        <v>0</v>
      </c>
      <c r="O559" s="698"/>
      <c r="P559" s="699">
        <f t="shared" si="26"/>
        <v>0</v>
      </c>
      <c r="Q559" s="700">
        <f>'Раздел 1'!Q574</f>
        <v>0</v>
      </c>
      <c r="R559" s="701"/>
      <c r="S559" s="702">
        <f t="shared" si="27"/>
        <v>0</v>
      </c>
      <c r="T559" s="703">
        <f>'Раздел 1'!R574</f>
        <v>0</v>
      </c>
      <c r="U559" s="704"/>
      <c r="V559" s="705">
        <f t="shared" si="28"/>
        <v>0</v>
      </c>
      <c r="W559" s="154"/>
      <c r="X559" s="706"/>
      <c r="Y559" s="707"/>
    </row>
    <row r="560" spans="1:25" s="708" customFormat="1" ht="24.75" customHeight="1" x14ac:dyDescent="0.3">
      <c r="A560" s="693" t="str">
        <f>'Раздел 1'!C575</f>
        <v>925</v>
      </c>
      <c r="B560" s="694" t="str">
        <f>'Раздел 1'!D575</f>
        <v>07</v>
      </c>
      <c r="C560" s="694" t="str">
        <f>'Раздел 1'!E575</f>
        <v>02</v>
      </c>
      <c r="D560" s="694">
        <f>'Раздел 1'!F575</f>
        <v>0</v>
      </c>
      <c r="E560" s="694">
        <f>'Раздел 1'!G575</f>
        <v>0</v>
      </c>
      <c r="F560" s="694">
        <f>'Раздел 1'!H575</f>
        <v>0</v>
      </c>
      <c r="G560" s="694">
        <f>'Раздел 1'!I575</f>
        <v>0</v>
      </c>
      <c r="H560" s="695" t="str">
        <f>'Раздел 1'!J575</f>
        <v>244</v>
      </c>
      <c r="I560" s="696" t="str">
        <f>'Раздел 1'!K575</f>
        <v>320.00.00</v>
      </c>
      <c r="J560" s="696" t="str">
        <f>'Раздел 1'!L575</f>
        <v>000</v>
      </c>
      <c r="K560" s="696" t="str">
        <f>'Раздел 1'!M575</f>
        <v>00.00.00</v>
      </c>
      <c r="L560" s="696" t="str">
        <f>'Раздел 1'!N575</f>
        <v>500.02.ХХХ</v>
      </c>
      <c r="M560" s="696" t="str">
        <f>'Раздел 1'!O575</f>
        <v>60.03.00</v>
      </c>
      <c r="N560" s="697">
        <f>'Раздел 1'!P575</f>
        <v>0</v>
      </c>
      <c r="O560" s="698"/>
      <c r="P560" s="699">
        <f t="shared" si="26"/>
        <v>0</v>
      </c>
      <c r="Q560" s="700">
        <f>'Раздел 1'!Q575</f>
        <v>0</v>
      </c>
      <c r="R560" s="701"/>
      <c r="S560" s="702">
        <f t="shared" si="27"/>
        <v>0</v>
      </c>
      <c r="T560" s="703">
        <f>'Раздел 1'!R575</f>
        <v>0</v>
      </c>
      <c r="U560" s="704"/>
      <c r="V560" s="705">
        <f t="shared" si="28"/>
        <v>0</v>
      </c>
      <c r="W560" s="154"/>
      <c r="X560" s="706"/>
      <c r="Y560" s="707"/>
    </row>
    <row r="561" spans="1:25" s="708" customFormat="1" ht="24.75" customHeight="1" x14ac:dyDescent="0.3">
      <c r="A561" s="693" t="str">
        <f>'Раздел 1'!C576</f>
        <v>925</v>
      </c>
      <c r="B561" s="694" t="str">
        <f>'Раздел 1'!D576</f>
        <v>07</v>
      </c>
      <c r="C561" s="694" t="str">
        <f>'Раздел 1'!E576</f>
        <v>02</v>
      </c>
      <c r="D561" s="694">
        <f>'Раздел 1'!F576</f>
        <v>0</v>
      </c>
      <c r="E561" s="694">
        <f>'Раздел 1'!G576</f>
        <v>0</v>
      </c>
      <c r="F561" s="694">
        <f>'Раздел 1'!H576</f>
        <v>0</v>
      </c>
      <c r="G561" s="694">
        <f>'Раздел 1'!I576</f>
        <v>0</v>
      </c>
      <c r="H561" s="695" t="str">
        <f>'Раздел 1'!J576</f>
        <v>244</v>
      </c>
      <c r="I561" s="696" t="str">
        <f>'Раздел 1'!K576</f>
        <v>320.00.00</v>
      </c>
      <c r="J561" s="696" t="str">
        <f>'Раздел 1'!L576</f>
        <v>000</v>
      </c>
      <c r="K561" s="696" t="str">
        <f>'Раздел 1'!M576</f>
        <v>00.00.00</v>
      </c>
      <c r="L561" s="696" t="str">
        <f>'Раздел 1'!N576</f>
        <v>500.02.ХХХ</v>
      </c>
      <c r="M561" s="696" t="str">
        <f>'Раздел 1'!O576</f>
        <v>60.03.00</v>
      </c>
      <c r="N561" s="697">
        <f>'Раздел 1'!P576</f>
        <v>0</v>
      </c>
      <c r="O561" s="698"/>
      <c r="P561" s="699">
        <f t="shared" si="26"/>
        <v>0</v>
      </c>
      <c r="Q561" s="700">
        <f>'Раздел 1'!Q576</f>
        <v>0</v>
      </c>
      <c r="R561" s="701"/>
      <c r="S561" s="702">
        <f t="shared" si="27"/>
        <v>0</v>
      </c>
      <c r="T561" s="703">
        <f>'Раздел 1'!R576</f>
        <v>0</v>
      </c>
      <c r="U561" s="704"/>
      <c r="V561" s="705">
        <f t="shared" si="28"/>
        <v>0</v>
      </c>
      <c r="W561" s="154"/>
      <c r="X561" s="706"/>
      <c r="Y561" s="707"/>
    </row>
    <row r="562" spans="1:25" s="708" customFormat="1" ht="24.75" customHeight="1" x14ac:dyDescent="0.3">
      <c r="A562" s="693" t="str">
        <f>'Раздел 1'!C577</f>
        <v>925</v>
      </c>
      <c r="B562" s="694" t="str">
        <f>'Раздел 1'!D577</f>
        <v>07</v>
      </c>
      <c r="C562" s="694" t="str">
        <f>'Раздел 1'!E577</f>
        <v>02</v>
      </c>
      <c r="D562" s="694">
        <f>'Раздел 1'!F577</f>
        <v>0</v>
      </c>
      <c r="E562" s="694">
        <f>'Раздел 1'!G577</f>
        <v>0</v>
      </c>
      <c r="F562" s="694">
        <f>'Раздел 1'!H577</f>
        <v>0</v>
      </c>
      <c r="G562" s="694">
        <f>'Раздел 1'!I577</f>
        <v>0</v>
      </c>
      <c r="H562" s="695" t="str">
        <f>'Раздел 1'!J577</f>
        <v>244</v>
      </c>
      <c r="I562" s="696" t="str">
        <f>'Раздел 1'!K577</f>
        <v>320.00.00</v>
      </c>
      <c r="J562" s="696" t="str">
        <f>'Раздел 1'!L577</f>
        <v>000</v>
      </c>
      <c r="K562" s="696" t="str">
        <f>'Раздел 1'!M577</f>
        <v>00.00.00</v>
      </c>
      <c r="L562" s="696" t="str">
        <f>'Раздел 1'!N577</f>
        <v>500.03.ХХХ</v>
      </c>
      <c r="M562" s="696" t="str">
        <f>'Раздел 1'!O577</f>
        <v>60.03.00</v>
      </c>
      <c r="N562" s="697">
        <f>'Раздел 1'!P577</f>
        <v>0</v>
      </c>
      <c r="O562" s="698"/>
      <c r="P562" s="699">
        <f t="shared" si="26"/>
        <v>0</v>
      </c>
      <c r="Q562" s="700">
        <f>'Раздел 1'!Q577</f>
        <v>0</v>
      </c>
      <c r="R562" s="701"/>
      <c r="S562" s="702">
        <f t="shared" si="27"/>
        <v>0</v>
      </c>
      <c r="T562" s="703">
        <f>'Раздел 1'!R577</f>
        <v>0</v>
      </c>
      <c r="U562" s="704"/>
      <c r="V562" s="705">
        <f t="shared" si="28"/>
        <v>0</v>
      </c>
      <c r="W562" s="154"/>
      <c r="X562" s="706"/>
      <c r="Y562" s="707"/>
    </row>
    <row r="563" spans="1:25" s="708" customFormat="1" ht="24.75" customHeight="1" x14ac:dyDescent="0.3">
      <c r="A563" s="693" t="e">
        <f>'Раздел 1'!#REF!</f>
        <v>#REF!</v>
      </c>
      <c r="B563" s="694" t="e">
        <f>'Раздел 1'!#REF!</f>
        <v>#REF!</v>
      </c>
      <c r="C563" s="694" t="e">
        <f>'Раздел 1'!#REF!</f>
        <v>#REF!</v>
      </c>
      <c r="D563" s="694" t="e">
        <f>'Раздел 1'!#REF!</f>
        <v>#REF!</v>
      </c>
      <c r="E563" s="694" t="e">
        <f>'Раздел 1'!#REF!</f>
        <v>#REF!</v>
      </c>
      <c r="F563" s="694" t="e">
        <f>'Раздел 1'!#REF!</f>
        <v>#REF!</v>
      </c>
      <c r="G563" s="694" t="e">
        <f>'Раздел 1'!#REF!</f>
        <v>#REF!</v>
      </c>
      <c r="H563" s="695" t="e">
        <f>'Раздел 1'!#REF!</f>
        <v>#REF!</v>
      </c>
      <c r="I563" s="696" t="e">
        <f>'Раздел 1'!#REF!</f>
        <v>#REF!</v>
      </c>
      <c r="J563" s="696" t="e">
        <f>'Раздел 1'!#REF!</f>
        <v>#REF!</v>
      </c>
      <c r="K563" s="696" t="e">
        <f>'Раздел 1'!#REF!</f>
        <v>#REF!</v>
      </c>
      <c r="L563" s="696" t="e">
        <f>'Раздел 1'!#REF!</f>
        <v>#REF!</v>
      </c>
      <c r="M563" s="696" t="e">
        <f>'Раздел 1'!#REF!</f>
        <v>#REF!</v>
      </c>
      <c r="N563" s="697" t="e">
        <f>'Раздел 1'!#REF!</f>
        <v>#REF!</v>
      </c>
      <c r="O563" s="698"/>
      <c r="P563" s="699" t="e">
        <f t="shared" si="26"/>
        <v>#REF!</v>
      </c>
      <c r="Q563" s="700" t="e">
        <f>'Раздел 1'!#REF!</f>
        <v>#REF!</v>
      </c>
      <c r="R563" s="701"/>
      <c r="S563" s="702" t="e">
        <f t="shared" si="27"/>
        <v>#REF!</v>
      </c>
      <c r="T563" s="703" t="e">
        <f>'Раздел 1'!#REF!</f>
        <v>#REF!</v>
      </c>
      <c r="U563" s="704"/>
      <c r="V563" s="705" t="e">
        <f t="shared" si="28"/>
        <v>#REF!</v>
      </c>
      <c r="W563" s="154"/>
      <c r="X563" s="706"/>
      <c r="Y563" s="707"/>
    </row>
    <row r="564" spans="1:25" s="708" customFormat="1" ht="24.75" customHeight="1" x14ac:dyDescent="0.3">
      <c r="A564" s="693" t="e">
        <f>'Раздел 1'!#REF!</f>
        <v>#REF!</v>
      </c>
      <c r="B564" s="694" t="e">
        <f>'Раздел 1'!#REF!</f>
        <v>#REF!</v>
      </c>
      <c r="C564" s="694" t="e">
        <f>'Раздел 1'!#REF!</f>
        <v>#REF!</v>
      </c>
      <c r="D564" s="694" t="e">
        <f>'Раздел 1'!#REF!</f>
        <v>#REF!</v>
      </c>
      <c r="E564" s="694" t="e">
        <f>'Раздел 1'!#REF!</f>
        <v>#REF!</v>
      </c>
      <c r="F564" s="694" t="e">
        <f>'Раздел 1'!#REF!</f>
        <v>#REF!</v>
      </c>
      <c r="G564" s="694" t="e">
        <f>'Раздел 1'!#REF!</f>
        <v>#REF!</v>
      </c>
      <c r="H564" s="695" t="e">
        <f>'Раздел 1'!#REF!</f>
        <v>#REF!</v>
      </c>
      <c r="I564" s="696" t="e">
        <f>'Раздел 1'!#REF!</f>
        <v>#REF!</v>
      </c>
      <c r="J564" s="696" t="e">
        <f>'Раздел 1'!#REF!</f>
        <v>#REF!</v>
      </c>
      <c r="K564" s="696" t="e">
        <f>'Раздел 1'!#REF!</f>
        <v>#REF!</v>
      </c>
      <c r="L564" s="696" t="e">
        <f>'Раздел 1'!#REF!</f>
        <v>#REF!</v>
      </c>
      <c r="M564" s="696" t="e">
        <f>'Раздел 1'!#REF!</f>
        <v>#REF!</v>
      </c>
      <c r="N564" s="697" t="e">
        <f>'Раздел 1'!#REF!</f>
        <v>#REF!</v>
      </c>
      <c r="O564" s="698"/>
      <c r="P564" s="699" t="e">
        <f t="shared" si="26"/>
        <v>#REF!</v>
      </c>
      <c r="Q564" s="700" t="e">
        <f>'Раздел 1'!#REF!</f>
        <v>#REF!</v>
      </c>
      <c r="R564" s="701"/>
      <c r="S564" s="702" t="e">
        <f t="shared" si="27"/>
        <v>#REF!</v>
      </c>
      <c r="T564" s="703" t="e">
        <f>'Раздел 1'!#REF!</f>
        <v>#REF!</v>
      </c>
      <c r="U564" s="704"/>
      <c r="V564" s="705" t="e">
        <f t="shared" si="28"/>
        <v>#REF!</v>
      </c>
      <c r="W564" s="154"/>
      <c r="X564" s="706"/>
      <c r="Y564" s="707"/>
    </row>
    <row r="565" spans="1:25" s="708" customFormat="1" ht="24.75" customHeight="1" x14ac:dyDescent="0.3">
      <c r="A565" s="693" t="str">
        <f>'Раздел 1'!C578</f>
        <v>х</v>
      </c>
      <c r="B565" s="694">
        <f>'Раздел 1'!D578</f>
        <v>0</v>
      </c>
      <c r="C565" s="694">
        <f>'Раздел 1'!E578</f>
        <v>0</v>
      </c>
      <c r="D565" s="694">
        <f>'Раздел 1'!F578</f>
        <v>0</v>
      </c>
      <c r="E565" s="694">
        <f>'Раздел 1'!G578</f>
        <v>0</v>
      </c>
      <c r="F565" s="694">
        <f>'Раздел 1'!H578</f>
        <v>0</v>
      </c>
      <c r="G565" s="694">
        <f>'Раздел 1'!I578</f>
        <v>0</v>
      </c>
      <c r="H565" s="695">
        <f>'Раздел 1'!J578</f>
        <v>0</v>
      </c>
      <c r="I565" s="696" t="str">
        <f>'Раздел 1'!K578</f>
        <v>х</v>
      </c>
      <c r="J565" s="696">
        <f>'Раздел 1'!L578</f>
        <v>0</v>
      </c>
      <c r="K565" s="696">
        <f>'Раздел 1'!M578</f>
        <v>0</v>
      </c>
      <c r="L565" s="696">
        <f>'Раздел 1'!N578</f>
        <v>0</v>
      </c>
      <c r="M565" s="696">
        <f>'Раздел 1'!O578</f>
        <v>0</v>
      </c>
      <c r="N565" s="697">
        <f>'Раздел 1'!P578</f>
        <v>83982.99</v>
      </c>
      <c r="O565" s="698"/>
      <c r="P565" s="699">
        <f t="shared" si="26"/>
        <v>83982.99</v>
      </c>
      <c r="Q565" s="700">
        <f>'Раздел 1'!Q578</f>
        <v>53600</v>
      </c>
      <c r="R565" s="701"/>
      <c r="S565" s="702">
        <f t="shared" si="27"/>
        <v>53600</v>
      </c>
      <c r="T565" s="703">
        <f>'Раздел 1'!R578</f>
        <v>53600</v>
      </c>
      <c r="U565" s="704"/>
      <c r="V565" s="705">
        <f t="shared" si="28"/>
        <v>53600</v>
      </c>
      <c r="W565" s="154"/>
      <c r="X565" s="706"/>
      <c r="Y565" s="707"/>
    </row>
    <row r="566" spans="1:25" s="708" customFormat="1" ht="24.75" customHeight="1" x14ac:dyDescent="0.3">
      <c r="A566" s="693" t="str">
        <f>'Раздел 1'!C579</f>
        <v>925</v>
      </c>
      <c r="B566" s="694" t="str">
        <f>'Раздел 1'!D579</f>
        <v>07</v>
      </c>
      <c r="C566" s="694" t="str">
        <f>'Раздел 1'!E579</f>
        <v>02</v>
      </c>
      <c r="D566" s="694" t="str">
        <f>'Раздел 1'!F579</f>
        <v>02</v>
      </c>
      <c r="E566" s="694" t="str">
        <f>'Раздел 1'!G579</f>
        <v>1</v>
      </c>
      <c r="F566" s="694" t="str">
        <f>'Раздел 1'!H579</f>
        <v>02</v>
      </c>
      <c r="G566" s="694" t="str">
        <f>'Раздел 1'!I579</f>
        <v>00590</v>
      </c>
      <c r="H566" s="695" t="str">
        <f>'Раздел 1'!J579</f>
        <v>244</v>
      </c>
      <c r="I566" s="696" t="str">
        <f>'Раздел 1'!K579</f>
        <v>341.00.00</v>
      </c>
      <c r="J566" s="696" t="str">
        <f>'Раздел 1'!L579</f>
        <v>000</v>
      </c>
      <c r="K566" s="696" t="str">
        <f>'Раздел 1'!M579</f>
        <v>00.00.00</v>
      </c>
      <c r="L566" s="696" t="str">
        <f>'Раздел 1'!N579</f>
        <v>х</v>
      </c>
      <c r="M566" s="696" t="str">
        <f>'Раздел 1'!O579</f>
        <v>20.00.02</v>
      </c>
      <c r="N566" s="697">
        <f>'Раздел 1'!P579</f>
        <v>0</v>
      </c>
      <c r="O566" s="698"/>
      <c r="P566" s="699">
        <f t="shared" si="26"/>
        <v>0</v>
      </c>
      <c r="Q566" s="700">
        <f>'Раздел 1'!Q579</f>
        <v>0</v>
      </c>
      <c r="R566" s="701"/>
      <c r="S566" s="702">
        <f t="shared" si="27"/>
        <v>0</v>
      </c>
      <c r="T566" s="703">
        <f>'Раздел 1'!R579</f>
        <v>0</v>
      </c>
      <c r="U566" s="704"/>
      <c r="V566" s="705">
        <f t="shared" si="28"/>
        <v>0</v>
      </c>
      <c r="W566" s="154"/>
      <c r="X566" s="706"/>
      <c r="Y566" s="707"/>
    </row>
    <row r="567" spans="1:25" s="708" customFormat="1" ht="24.75" customHeight="1" x14ac:dyDescent="0.3">
      <c r="A567" s="693" t="str">
        <f>'Раздел 1'!C580</f>
        <v>925</v>
      </c>
      <c r="B567" s="694" t="str">
        <f>'Раздел 1'!D580</f>
        <v>07</v>
      </c>
      <c r="C567" s="694" t="str">
        <f>'Раздел 1'!E580</f>
        <v>02</v>
      </c>
      <c r="D567" s="694" t="str">
        <f>'Раздел 1'!F580</f>
        <v>02</v>
      </c>
      <c r="E567" s="694" t="str">
        <f>'Раздел 1'!G580</f>
        <v>1</v>
      </c>
      <c r="F567" s="694" t="str">
        <f>'Раздел 1'!H580</f>
        <v>02</v>
      </c>
      <c r="G567" s="694" t="str">
        <f>'Раздел 1'!I580</f>
        <v>00590</v>
      </c>
      <c r="H567" s="695" t="str">
        <f>'Раздел 1'!J580</f>
        <v>244</v>
      </c>
      <c r="I567" s="696" t="str">
        <f>'Раздел 1'!K580</f>
        <v>341.00.00</v>
      </c>
      <c r="J567" s="696" t="str">
        <f>'Раздел 1'!L580</f>
        <v>001</v>
      </c>
      <c r="K567" s="696" t="str">
        <f>'Раздел 1'!M580</f>
        <v>00.00.00</v>
      </c>
      <c r="L567" s="696" t="str">
        <f>'Раздел 1'!N580</f>
        <v>х</v>
      </c>
      <c r="M567" s="696" t="str">
        <f>'Раздел 1'!O580</f>
        <v>20.00.02</v>
      </c>
      <c r="N567" s="697">
        <f>'Раздел 1'!P580</f>
        <v>0</v>
      </c>
      <c r="O567" s="698"/>
      <c r="P567" s="699">
        <f t="shared" si="26"/>
        <v>0</v>
      </c>
      <c r="Q567" s="700">
        <f>'Раздел 1'!Q580</f>
        <v>0</v>
      </c>
      <c r="R567" s="701"/>
      <c r="S567" s="702">
        <f t="shared" si="27"/>
        <v>0</v>
      </c>
      <c r="T567" s="703">
        <f>'Раздел 1'!R580</f>
        <v>0</v>
      </c>
      <c r="U567" s="704"/>
      <c r="V567" s="705">
        <f t="shared" si="28"/>
        <v>0</v>
      </c>
      <c r="W567" s="154"/>
      <c r="X567" s="706"/>
      <c r="Y567" s="707"/>
    </row>
    <row r="568" spans="1:25" s="708" customFormat="1" ht="24.75" customHeight="1" x14ac:dyDescent="0.3">
      <c r="A568" s="693" t="str">
        <f>'Раздел 1'!C581</f>
        <v>925</v>
      </c>
      <c r="B568" s="694" t="str">
        <f>'Раздел 1'!D581</f>
        <v>07</v>
      </c>
      <c r="C568" s="694" t="str">
        <f>'Раздел 1'!E581</f>
        <v>02</v>
      </c>
      <c r="D568" s="694" t="str">
        <f>'Раздел 1'!F581</f>
        <v>02</v>
      </c>
      <c r="E568" s="694" t="str">
        <f>'Раздел 1'!G581</f>
        <v>1</v>
      </c>
      <c r="F568" s="694" t="str">
        <f>'Раздел 1'!H581</f>
        <v>02</v>
      </c>
      <c r="G568" s="694" t="str">
        <f>'Раздел 1'!I581</f>
        <v>00590</v>
      </c>
      <c r="H568" s="695" t="str">
        <f>'Раздел 1'!J581</f>
        <v>244</v>
      </c>
      <c r="I568" s="696" t="str">
        <f>'Раздел 1'!K581</f>
        <v>341.00.00</v>
      </c>
      <c r="J568" s="696" t="str">
        <f>'Раздел 1'!L581</f>
        <v>000</v>
      </c>
      <c r="K568" s="696" t="str">
        <f>'Раздел 1'!M581</f>
        <v>00.00.00</v>
      </c>
      <c r="L568" s="696" t="str">
        <f>'Раздел 1'!N581</f>
        <v>х</v>
      </c>
      <c r="M568" s="696" t="str">
        <f>'Раздел 1'!O581</f>
        <v>20.00.03</v>
      </c>
      <c r="N568" s="697">
        <f>'Раздел 1'!P581</f>
        <v>0</v>
      </c>
      <c r="O568" s="698"/>
      <c r="P568" s="699">
        <f t="shared" si="26"/>
        <v>0</v>
      </c>
      <c r="Q568" s="700">
        <f>'Раздел 1'!Q581</f>
        <v>0</v>
      </c>
      <c r="R568" s="701"/>
      <c r="S568" s="702">
        <f t="shared" si="27"/>
        <v>0</v>
      </c>
      <c r="T568" s="703">
        <f>'Раздел 1'!R581</f>
        <v>0</v>
      </c>
      <c r="U568" s="704"/>
      <c r="V568" s="705">
        <f t="shared" si="28"/>
        <v>0</v>
      </c>
      <c r="W568" s="154"/>
      <c r="X568" s="706"/>
      <c r="Y568" s="707"/>
    </row>
    <row r="569" spans="1:25" s="708" customFormat="1" ht="24.75" customHeight="1" x14ac:dyDescent="0.3">
      <c r="A569" s="693" t="str">
        <f>'Раздел 1'!C582</f>
        <v>925</v>
      </c>
      <c r="B569" s="694" t="str">
        <f>'Раздел 1'!D582</f>
        <v>07</v>
      </c>
      <c r="C569" s="694" t="str">
        <f>'Раздел 1'!E582</f>
        <v>02</v>
      </c>
      <c r="D569" s="694" t="str">
        <f>'Раздел 1'!F582</f>
        <v>02</v>
      </c>
      <c r="E569" s="694" t="str">
        <f>'Раздел 1'!G582</f>
        <v>1</v>
      </c>
      <c r="F569" s="694" t="str">
        <f>'Раздел 1'!H582</f>
        <v>02</v>
      </c>
      <c r="G569" s="694" t="str">
        <f>'Раздел 1'!I582</f>
        <v>00590</v>
      </c>
      <c r="H569" s="695" t="str">
        <f>'Раздел 1'!J582</f>
        <v>244</v>
      </c>
      <c r="I569" s="696" t="str">
        <f>'Раздел 1'!K582</f>
        <v>341.00.00</v>
      </c>
      <c r="J569" s="696" t="str">
        <f>'Раздел 1'!L582</f>
        <v>001</v>
      </c>
      <c r="K569" s="696" t="str">
        <f>'Раздел 1'!M582</f>
        <v>00.00.00</v>
      </c>
      <c r="L569" s="696" t="str">
        <f>'Раздел 1'!N582</f>
        <v>х</v>
      </c>
      <c r="M569" s="696" t="str">
        <f>'Раздел 1'!O582</f>
        <v>20.00.03</v>
      </c>
      <c r="N569" s="697">
        <f>'Раздел 1'!P582</f>
        <v>0</v>
      </c>
      <c r="O569" s="698"/>
      <c r="P569" s="699">
        <f t="shared" si="26"/>
        <v>0</v>
      </c>
      <c r="Q569" s="700">
        <f>'Раздел 1'!Q582</f>
        <v>0</v>
      </c>
      <c r="R569" s="701"/>
      <c r="S569" s="702">
        <f t="shared" si="27"/>
        <v>0</v>
      </c>
      <c r="T569" s="703">
        <f>'Раздел 1'!R582</f>
        <v>0</v>
      </c>
      <c r="U569" s="704"/>
      <c r="V569" s="705">
        <f t="shared" si="28"/>
        <v>0</v>
      </c>
      <c r="W569" s="154"/>
      <c r="X569" s="706"/>
      <c r="Y569" s="707"/>
    </row>
    <row r="570" spans="1:25" s="708" customFormat="1" ht="24.75" customHeight="1" x14ac:dyDescent="0.3">
      <c r="A570" s="693" t="str">
        <f>'Раздел 1'!C583</f>
        <v>925</v>
      </c>
      <c r="B570" s="694" t="str">
        <f>'Раздел 1'!D583</f>
        <v>07</v>
      </c>
      <c r="C570" s="694" t="str">
        <f>'Раздел 1'!E583</f>
        <v>02</v>
      </c>
      <c r="D570" s="694" t="str">
        <f>'Раздел 1'!F583</f>
        <v>02</v>
      </c>
      <c r="E570" s="694" t="str">
        <f>'Раздел 1'!G583</f>
        <v>1</v>
      </c>
      <c r="F570" s="694" t="str">
        <f>'Раздел 1'!H583</f>
        <v>02</v>
      </c>
      <c r="G570" s="694" t="str">
        <f>'Раздел 1'!I583</f>
        <v>00590</v>
      </c>
      <c r="H570" s="695" t="str">
        <f>'Раздел 1'!J583</f>
        <v>244</v>
      </c>
      <c r="I570" s="696" t="str">
        <f>'Раздел 1'!K583</f>
        <v>341.00.00</v>
      </c>
      <c r="J570" s="696" t="str">
        <f>'Раздел 1'!L583</f>
        <v>000</v>
      </c>
      <c r="K570" s="696" t="str">
        <f>'Раздел 1'!M583</f>
        <v>00.00.00</v>
      </c>
      <c r="L570" s="696" t="str">
        <f>'Раздел 1'!N583</f>
        <v>001.99.0001</v>
      </c>
      <c r="M570" s="696" t="str">
        <f>'Раздел 1'!O583</f>
        <v>50.01.00</v>
      </c>
      <c r="N570" s="697">
        <f>'Раздел 1'!P583</f>
        <v>0</v>
      </c>
      <c r="O570" s="698"/>
      <c r="P570" s="699">
        <f t="shared" si="26"/>
        <v>0</v>
      </c>
      <c r="Q570" s="700">
        <f>'Раздел 1'!Q583</f>
        <v>0</v>
      </c>
      <c r="R570" s="701"/>
      <c r="S570" s="702">
        <f t="shared" si="27"/>
        <v>0</v>
      </c>
      <c r="T570" s="703">
        <f>'Раздел 1'!R583</f>
        <v>0</v>
      </c>
      <c r="U570" s="704"/>
      <c r="V570" s="705">
        <f t="shared" si="28"/>
        <v>0</v>
      </c>
      <c r="W570" s="154"/>
      <c r="X570" s="706"/>
      <c r="Y570" s="707"/>
    </row>
    <row r="571" spans="1:25" s="708" customFormat="1" ht="24.75" customHeight="1" x14ac:dyDescent="0.3">
      <c r="A571" s="693" t="str">
        <f>'Раздел 1'!C584</f>
        <v>925</v>
      </c>
      <c r="B571" s="694" t="str">
        <f>'Раздел 1'!D584</f>
        <v>07</v>
      </c>
      <c r="C571" s="694" t="str">
        <f>'Раздел 1'!E584</f>
        <v>02</v>
      </c>
      <c r="D571" s="694" t="str">
        <f>'Раздел 1'!F584</f>
        <v>02</v>
      </c>
      <c r="E571" s="694" t="str">
        <f>'Раздел 1'!G584</f>
        <v>1</v>
      </c>
      <c r="F571" s="694" t="str">
        <f>'Раздел 1'!H584</f>
        <v>02</v>
      </c>
      <c r="G571" s="694" t="str">
        <f>'Раздел 1'!I584</f>
        <v>00590</v>
      </c>
      <c r="H571" s="695" t="str">
        <f>'Раздел 1'!J584</f>
        <v>244</v>
      </c>
      <c r="I571" s="696" t="str">
        <f>'Раздел 1'!K584</f>
        <v>341.00.00</v>
      </c>
      <c r="J571" s="696" t="str">
        <f>'Раздел 1'!L584</f>
        <v>001</v>
      </c>
      <c r="K571" s="696" t="str">
        <f>'Раздел 1'!M584</f>
        <v>00.00.00</v>
      </c>
      <c r="L571" s="696" t="str">
        <f>'Раздел 1'!N584</f>
        <v>х</v>
      </c>
      <c r="M571" s="696" t="str">
        <f>'Раздел 1'!O584</f>
        <v>50.01.00</v>
      </c>
      <c r="N571" s="697">
        <f>'Раздел 1'!P584</f>
        <v>0</v>
      </c>
      <c r="O571" s="698"/>
      <c r="P571" s="699">
        <f t="shared" si="26"/>
        <v>0</v>
      </c>
      <c r="Q571" s="700">
        <f>'Раздел 1'!Q584</f>
        <v>0</v>
      </c>
      <c r="R571" s="701"/>
      <c r="S571" s="702">
        <f t="shared" si="27"/>
        <v>0</v>
      </c>
      <c r="T571" s="703">
        <f>'Раздел 1'!R584</f>
        <v>0</v>
      </c>
      <c r="U571" s="704"/>
      <c r="V571" s="705">
        <f t="shared" si="28"/>
        <v>0</v>
      </c>
      <c r="W571" s="154"/>
      <c r="X571" s="706"/>
      <c r="Y571" s="707"/>
    </row>
    <row r="572" spans="1:25" s="708" customFormat="1" ht="24.75" customHeight="1" x14ac:dyDescent="0.3">
      <c r="A572" s="693" t="str">
        <f>'Раздел 1'!C585</f>
        <v>925</v>
      </c>
      <c r="B572" s="694" t="str">
        <f>'Раздел 1'!D585</f>
        <v>07</v>
      </c>
      <c r="C572" s="694" t="str">
        <f>'Раздел 1'!E585</f>
        <v>02</v>
      </c>
      <c r="D572" s="694" t="str">
        <f>'Раздел 1'!F585</f>
        <v>02</v>
      </c>
      <c r="E572" s="694" t="str">
        <f>'Раздел 1'!G585</f>
        <v>1</v>
      </c>
      <c r="F572" s="694" t="str">
        <f>'Раздел 1'!H585</f>
        <v>02</v>
      </c>
      <c r="G572" s="694" t="str">
        <f>'Раздел 1'!I585</f>
        <v>60860</v>
      </c>
      <c r="H572" s="695" t="str">
        <f>'Раздел 1'!J585</f>
        <v>244</v>
      </c>
      <c r="I572" s="696" t="str">
        <f>'Раздел 1'!K585</f>
        <v>341.00.00</v>
      </c>
      <c r="J572" s="696" t="str">
        <f>'Раздел 1'!L585</f>
        <v>000</v>
      </c>
      <c r="K572" s="696" t="str">
        <f>'Раздел 1'!M585</f>
        <v>00.00.00</v>
      </c>
      <c r="L572" s="696" t="str">
        <f>'Раздел 1'!N585</f>
        <v>001.07.0002</v>
      </c>
      <c r="M572" s="696" t="str">
        <f>'Раздел 1'!O585</f>
        <v>50.03.00</v>
      </c>
      <c r="N572" s="697">
        <f>'Раздел 1'!P585</f>
        <v>0</v>
      </c>
      <c r="O572" s="698"/>
      <c r="P572" s="699">
        <f t="shared" si="26"/>
        <v>0</v>
      </c>
      <c r="Q572" s="700">
        <f>'Раздел 1'!Q585</f>
        <v>0</v>
      </c>
      <c r="R572" s="701"/>
      <c r="S572" s="702">
        <f t="shared" si="27"/>
        <v>0</v>
      </c>
      <c r="T572" s="703">
        <f>'Раздел 1'!R585</f>
        <v>0</v>
      </c>
      <c r="U572" s="704"/>
      <c r="V572" s="705">
        <f t="shared" si="28"/>
        <v>0</v>
      </c>
      <c r="W572" s="154"/>
      <c r="X572" s="706"/>
      <c r="Y572" s="707"/>
    </row>
    <row r="573" spans="1:25" s="708" customFormat="1" ht="24.75" customHeight="1" x14ac:dyDescent="0.3">
      <c r="A573" s="693" t="str">
        <f>'Раздел 1'!C586</f>
        <v>925</v>
      </c>
      <c r="B573" s="694" t="str">
        <f>'Раздел 1'!D586</f>
        <v>07</v>
      </c>
      <c r="C573" s="694" t="str">
        <f>'Раздел 1'!E586</f>
        <v>02</v>
      </c>
      <c r="D573" s="694" t="str">
        <f>'Раздел 1'!F586</f>
        <v>02</v>
      </c>
      <c r="E573" s="694" t="str">
        <f>'Раздел 1'!G586</f>
        <v>1</v>
      </c>
      <c r="F573" s="694" t="str">
        <f>'Раздел 1'!H586</f>
        <v>02</v>
      </c>
      <c r="G573" s="694" t="str">
        <f>'Раздел 1'!I586</f>
        <v>60860</v>
      </c>
      <c r="H573" s="695" t="str">
        <f>'Раздел 1'!J586</f>
        <v>244</v>
      </c>
      <c r="I573" s="696" t="str">
        <f>'Раздел 1'!K586</f>
        <v>341.00.00</v>
      </c>
      <c r="J573" s="696" t="str">
        <f>'Раздел 1'!L586</f>
        <v>001</v>
      </c>
      <c r="K573" s="696" t="str">
        <f>'Раздел 1'!M586</f>
        <v>00.00.00</v>
      </c>
      <c r="L573" s="696" t="str">
        <f>'Раздел 1'!N586</f>
        <v>х</v>
      </c>
      <c r="M573" s="696" t="str">
        <f>'Раздел 1'!O586</f>
        <v>50.03.00</v>
      </c>
      <c r="N573" s="697">
        <f>'Раздел 1'!P586</f>
        <v>0</v>
      </c>
      <c r="O573" s="698"/>
      <c r="P573" s="699">
        <f t="shared" si="26"/>
        <v>0</v>
      </c>
      <c r="Q573" s="700">
        <f>'Раздел 1'!Q586</f>
        <v>0</v>
      </c>
      <c r="R573" s="701"/>
      <c r="S573" s="702">
        <f t="shared" si="27"/>
        <v>0</v>
      </c>
      <c r="T573" s="703">
        <f>'Раздел 1'!R586</f>
        <v>0</v>
      </c>
      <c r="U573" s="704"/>
      <c r="V573" s="705">
        <f t="shared" si="28"/>
        <v>0</v>
      </c>
      <c r="W573" s="154"/>
      <c r="X573" s="706"/>
      <c r="Y573" s="707"/>
    </row>
    <row r="574" spans="1:25" s="708" customFormat="1" ht="24.75" customHeight="1" x14ac:dyDescent="0.3">
      <c r="A574" s="693" t="str">
        <f>'Раздел 1'!C587</f>
        <v>925</v>
      </c>
      <c r="B574" s="694" t="str">
        <f>'Раздел 1'!D587</f>
        <v>07</v>
      </c>
      <c r="C574" s="694" t="str">
        <f>'Раздел 1'!E587</f>
        <v>02</v>
      </c>
      <c r="D574" s="694" t="str">
        <f>'Раздел 1'!F587</f>
        <v>02</v>
      </c>
      <c r="E574" s="694" t="str">
        <f>'Раздел 1'!G587</f>
        <v>1</v>
      </c>
      <c r="F574" s="694" t="str">
        <f>'Раздел 1'!H587</f>
        <v>02</v>
      </c>
      <c r="G574" s="694" t="str">
        <f>'Раздел 1'!I587</f>
        <v>62980</v>
      </c>
      <c r="H574" s="695" t="str">
        <f>'Раздел 1'!J587</f>
        <v>244</v>
      </c>
      <c r="I574" s="696" t="str">
        <f>'Раздел 1'!K587</f>
        <v>341.00.00</v>
      </c>
      <c r="J574" s="696" t="str">
        <f>'Раздел 1'!L587</f>
        <v>000</v>
      </c>
      <c r="K574" s="696" t="str">
        <f>'Раздел 1'!M587</f>
        <v>00.00.00</v>
      </c>
      <c r="L574" s="696" t="str">
        <f>'Раздел 1'!N587</f>
        <v>005.00.0000</v>
      </c>
      <c r="M574" s="696" t="str">
        <f>'Раздел 1'!O587</f>
        <v>60.03.00</v>
      </c>
      <c r="N574" s="697">
        <f>'Раздел 1'!P587</f>
        <v>0</v>
      </c>
      <c r="O574" s="698"/>
      <c r="P574" s="699">
        <f t="shared" si="26"/>
        <v>0</v>
      </c>
      <c r="Q574" s="700">
        <f>'Раздел 1'!Q587</f>
        <v>0</v>
      </c>
      <c r="R574" s="701"/>
      <c r="S574" s="702">
        <f t="shared" si="27"/>
        <v>0</v>
      </c>
      <c r="T574" s="703">
        <f>'Раздел 1'!R587</f>
        <v>0</v>
      </c>
      <c r="U574" s="704"/>
      <c r="V574" s="705">
        <f t="shared" si="28"/>
        <v>0</v>
      </c>
      <c r="W574" s="154"/>
      <c r="X574" s="706"/>
      <c r="Y574" s="707"/>
    </row>
    <row r="575" spans="1:25" s="708" customFormat="1" ht="24.75" customHeight="1" x14ac:dyDescent="0.3">
      <c r="A575" s="693" t="e">
        <f>'Раздел 1'!#REF!</f>
        <v>#REF!</v>
      </c>
      <c r="B575" s="694" t="e">
        <f>'Раздел 1'!#REF!</f>
        <v>#REF!</v>
      </c>
      <c r="C575" s="694" t="e">
        <f>'Раздел 1'!#REF!</f>
        <v>#REF!</v>
      </c>
      <c r="D575" s="694" t="e">
        <f>'Раздел 1'!#REF!</f>
        <v>#REF!</v>
      </c>
      <c r="E575" s="694" t="e">
        <f>'Раздел 1'!#REF!</f>
        <v>#REF!</v>
      </c>
      <c r="F575" s="694" t="e">
        <f>'Раздел 1'!#REF!</f>
        <v>#REF!</v>
      </c>
      <c r="G575" s="694" t="e">
        <f>'Раздел 1'!#REF!</f>
        <v>#REF!</v>
      </c>
      <c r="H575" s="695" t="e">
        <f>'Раздел 1'!#REF!</f>
        <v>#REF!</v>
      </c>
      <c r="I575" s="696" t="e">
        <f>'Раздел 1'!#REF!</f>
        <v>#REF!</v>
      </c>
      <c r="J575" s="696" t="e">
        <f>'Раздел 1'!#REF!</f>
        <v>#REF!</v>
      </c>
      <c r="K575" s="696" t="e">
        <f>'Раздел 1'!#REF!</f>
        <v>#REF!</v>
      </c>
      <c r="L575" s="696" t="e">
        <f>'Раздел 1'!#REF!</f>
        <v>#REF!</v>
      </c>
      <c r="M575" s="696" t="e">
        <f>'Раздел 1'!#REF!</f>
        <v>#REF!</v>
      </c>
      <c r="N575" s="697" t="e">
        <f>'Раздел 1'!#REF!</f>
        <v>#REF!</v>
      </c>
      <c r="O575" s="698"/>
      <c r="P575" s="699" t="e">
        <f t="shared" si="26"/>
        <v>#REF!</v>
      </c>
      <c r="Q575" s="700" t="e">
        <f>'Раздел 1'!#REF!</f>
        <v>#REF!</v>
      </c>
      <c r="R575" s="701"/>
      <c r="S575" s="702" t="e">
        <f t="shared" si="27"/>
        <v>#REF!</v>
      </c>
      <c r="T575" s="703" t="e">
        <f>'Раздел 1'!#REF!</f>
        <v>#REF!</v>
      </c>
      <c r="U575" s="704"/>
      <c r="V575" s="705" t="e">
        <f t="shared" si="28"/>
        <v>#REF!</v>
      </c>
      <c r="W575" s="154"/>
      <c r="X575" s="706"/>
      <c r="Y575" s="707"/>
    </row>
    <row r="576" spans="1:25" s="708" customFormat="1" ht="24.75" customHeight="1" x14ac:dyDescent="0.3">
      <c r="A576" s="693" t="str">
        <f>'Раздел 1'!C588</f>
        <v>925</v>
      </c>
      <c r="B576" s="694" t="str">
        <f>'Раздел 1'!D588</f>
        <v>07</v>
      </c>
      <c r="C576" s="694" t="str">
        <f>'Раздел 1'!E588</f>
        <v>02</v>
      </c>
      <c r="D576" s="694">
        <f>'Раздел 1'!F588</f>
        <v>0</v>
      </c>
      <c r="E576" s="694">
        <f>'Раздел 1'!G588</f>
        <v>0</v>
      </c>
      <c r="F576" s="694">
        <f>'Раздел 1'!H588</f>
        <v>0</v>
      </c>
      <c r="G576" s="694">
        <f>'Раздел 1'!I588</f>
        <v>0</v>
      </c>
      <c r="H576" s="695" t="str">
        <f>'Раздел 1'!J588</f>
        <v>244</v>
      </c>
      <c r="I576" s="696" t="str">
        <f>'Раздел 1'!K588</f>
        <v>341.00.00</v>
      </c>
      <c r="J576" s="696" t="str">
        <f>'Раздел 1'!L588</f>
        <v>000</v>
      </c>
      <c r="K576" s="696" t="str">
        <f>'Раздел 1'!M588</f>
        <v>00.00.00</v>
      </c>
      <c r="L576" s="696" t="str">
        <f>'Раздел 1'!N588</f>
        <v>020.00.0018</v>
      </c>
      <c r="M576" s="696" t="str">
        <f>'Раздел 1'!O588</f>
        <v>60.01.00</v>
      </c>
      <c r="N576" s="697">
        <f>'Раздел 1'!P588</f>
        <v>0</v>
      </c>
      <c r="O576" s="698"/>
      <c r="P576" s="699">
        <f t="shared" si="26"/>
        <v>0</v>
      </c>
      <c r="Q576" s="700">
        <f>'Раздел 1'!Q588</f>
        <v>0</v>
      </c>
      <c r="R576" s="701"/>
      <c r="S576" s="702">
        <f t="shared" si="27"/>
        <v>0</v>
      </c>
      <c r="T576" s="703">
        <f>'Раздел 1'!R588</f>
        <v>0</v>
      </c>
      <c r="U576" s="704"/>
      <c r="V576" s="705">
        <f t="shared" si="28"/>
        <v>0</v>
      </c>
      <c r="W576" s="154"/>
      <c r="X576" s="706"/>
      <c r="Y576" s="707"/>
    </row>
    <row r="577" spans="1:25" s="708" customFormat="1" ht="24.75" customHeight="1" x14ac:dyDescent="0.3">
      <c r="A577" s="693" t="str">
        <f>'Раздел 1'!C589</f>
        <v>925</v>
      </c>
      <c r="B577" s="694" t="str">
        <f>'Раздел 1'!D589</f>
        <v>07</v>
      </c>
      <c r="C577" s="694" t="str">
        <f>'Раздел 1'!E589</f>
        <v>02</v>
      </c>
      <c r="D577" s="694">
        <f>'Раздел 1'!F589</f>
        <v>0</v>
      </c>
      <c r="E577" s="694">
        <f>'Раздел 1'!G589</f>
        <v>0</v>
      </c>
      <c r="F577" s="694">
        <f>'Раздел 1'!H589</f>
        <v>0</v>
      </c>
      <c r="G577" s="694">
        <f>'Раздел 1'!I589</f>
        <v>0</v>
      </c>
      <c r="H577" s="695" t="str">
        <f>'Раздел 1'!J589</f>
        <v>244</v>
      </c>
      <c r="I577" s="696" t="str">
        <f>'Раздел 1'!K589</f>
        <v>341.00.00</v>
      </c>
      <c r="J577" s="696" t="str">
        <f>'Раздел 1'!L589</f>
        <v>000</v>
      </c>
      <c r="K577" s="696" t="str">
        <f>'Раздел 1'!M589</f>
        <v>00.00.00</v>
      </c>
      <c r="L577" s="696" t="str">
        <f>'Раздел 1'!N589</f>
        <v>020.00.ХХХ</v>
      </c>
      <c r="M577" s="696" t="str">
        <f>'Раздел 1'!O589</f>
        <v>60.01.00</v>
      </c>
      <c r="N577" s="697">
        <f>'Раздел 1'!P589</f>
        <v>0</v>
      </c>
      <c r="O577" s="698"/>
      <c r="P577" s="699">
        <f t="shared" si="26"/>
        <v>0</v>
      </c>
      <c r="Q577" s="700">
        <f>'Раздел 1'!Q589</f>
        <v>0</v>
      </c>
      <c r="R577" s="701"/>
      <c r="S577" s="702">
        <f t="shared" si="27"/>
        <v>0</v>
      </c>
      <c r="T577" s="703">
        <f>'Раздел 1'!R589</f>
        <v>0</v>
      </c>
      <c r="U577" s="704"/>
      <c r="V577" s="705">
        <f t="shared" si="28"/>
        <v>0</v>
      </c>
      <c r="W577" s="154"/>
      <c r="X577" s="706"/>
      <c r="Y577" s="707"/>
    </row>
    <row r="578" spans="1:25" s="708" customFormat="1" ht="24.75" customHeight="1" x14ac:dyDescent="0.3">
      <c r="A578" s="693" t="str">
        <f>'Раздел 1'!C590</f>
        <v>925</v>
      </c>
      <c r="B578" s="694" t="str">
        <f>'Раздел 1'!D590</f>
        <v>07</v>
      </c>
      <c r="C578" s="694" t="str">
        <f>'Раздел 1'!E590</f>
        <v>02</v>
      </c>
      <c r="D578" s="694">
        <f>'Раздел 1'!F590</f>
        <v>0</v>
      </c>
      <c r="E578" s="694">
        <f>'Раздел 1'!G590</f>
        <v>0</v>
      </c>
      <c r="F578" s="694">
        <f>'Раздел 1'!H590</f>
        <v>0</v>
      </c>
      <c r="G578" s="694">
        <f>'Раздел 1'!I590</f>
        <v>0</v>
      </c>
      <c r="H578" s="695" t="str">
        <f>'Раздел 1'!J590</f>
        <v>244</v>
      </c>
      <c r="I578" s="696" t="str">
        <f>'Раздел 1'!K590</f>
        <v>341.00.00</v>
      </c>
      <c r="J578" s="696" t="str">
        <f>'Раздел 1'!L590</f>
        <v>000</v>
      </c>
      <c r="K578" s="696" t="str">
        <f>'Раздел 1'!M590</f>
        <v>00.00.00</v>
      </c>
      <c r="L578" s="696" t="str">
        <f>'Раздел 1'!N590</f>
        <v>020.00.ХХХ</v>
      </c>
      <c r="M578" s="696" t="str">
        <f>'Раздел 1'!O590</f>
        <v>60.01.00</v>
      </c>
      <c r="N578" s="697">
        <f>'Раздел 1'!P590</f>
        <v>0</v>
      </c>
      <c r="O578" s="698"/>
      <c r="P578" s="699">
        <f t="shared" si="26"/>
        <v>0</v>
      </c>
      <c r="Q578" s="700">
        <f>'Раздел 1'!Q590</f>
        <v>0</v>
      </c>
      <c r="R578" s="701"/>
      <c r="S578" s="702">
        <f t="shared" si="27"/>
        <v>0</v>
      </c>
      <c r="T578" s="703">
        <f>'Раздел 1'!R590</f>
        <v>0</v>
      </c>
      <c r="U578" s="704"/>
      <c r="V578" s="705">
        <f t="shared" si="28"/>
        <v>0</v>
      </c>
      <c r="W578" s="154"/>
      <c r="X578" s="706"/>
      <c r="Y578" s="707"/>
    </row>
    <row r="579" spans="1:25" s="708" customFormat="1" ht="24.75" customHeight="1" x14ac:dyDescent="0.3">
      <c r="A579" s="693" t="str">
        <f>'Раздел 1'!C591</f>
        <v>925</v>
      </c>
      <c r="B579" s="694" t="str">
        <f>'Раздел 1'!D591</f>
        <v>07</v>
      </c>
      <c r="C579" s="694" t="str">
        <f>'Раздел 1'!E591</f>
        <v>02</v>
      </c>
      <c r="D579" s="694">
        <f>'Раздел 1'!F591</f>
        <v>0</v>
      </c>
      <c r="E579" s="694">
        <f>'Раздел 1'!G591</f>
        <v>0</v>
      </c>
      <c r="F579" s="694">
        <f>'Раздел 1'!H591</f>
        <v>0</v>
      </c>
      <c r="G579" s="694">
        <f>'Раздел 1'!I591</f>
        <v>0</v>
      </c>
      <c r="H579" s="695" t="str">
        <f>'Раздел 1'!J591</f>
        <v>244</v>
      </c>
      <c r="I579" s="696" t="str">
        <f>'Раздел 1'!K591</f>
        <v>341.00.00</v>
      </c>
      <c r="J579" s="696" t="str">
        <f>'Раздел 1'!L591</f>
        <v>000</v>
      </c>
      <c r="K579" s="696" t="str">
        <f>'Раздел 1'!M591</f>
        <v>00.00.00</v>
      </c>
      <c r="L579" s="696" t="str">
        <f>'Раздел 1'!N591</f>
        <v>020.00.ХХХ</v>
      </c>
      <c r="M579" s="696" t="str">
        <f>'Раздел 1'!O591</f>
        <v>60.01.00</v>
      </c>
      <c r="N579" s="697">
        <f>'Раздел 1'!P591</f>
        <v>0</v>
      </c>
      <c r="O579" s="698"/>
      <c r="P579" s="699">
        <f t="shared" si="26"/>
        <v>0</v>
      </c>
      <c r="Q579" s="700">
        <f>'Раздел 1'!Q591</f>
        <v>0</v>
      </c>
      <c r="R579" s="701"/>
      <c r="S579" s="702">
        <f t="shared" si="27"/>
        <v>0</v>
      </c>
      <c r="T579" s="703">
        <f>'Раздел 1'!R591</f>
        <v>0</v>
      </c>
      <c r="U579" s="704"/>
      <c r="V579" s="705">
        <f t="shared" si="28"/>
        <v>0</v>
      </c>
      <c r="W579" s="154"/>
      <c r="X579" s="706"/>
      <c r="Y579" s="707"/>
    </row>
    <row r="580" spans="1:25" s="708" customFormat="1" ht="24.75" customHeight="1" x14ac:dyDescent="0.3">
      <c r="A580" s="693" t="str">
        <f>'Раздел 1'!C592</f>
        <v>925</v>
      </c>
      <c r="B580" s="694" t="str">
        <f>'Раздел 1'!D592</f>
        <v>07</v>
      </c>
      <c r="C580" s="694" t="str">
        <f>'Раздел 1'!E592</f>
        <v>02</v>
      </c>
      <c r="D580" s="694">
        <f>'Раздел 1'!F592</f>
        <v>0</v>
      </c>
      <c r="E580" s="694">
        <f>'Раздел 1'!G592</f>
        <v>0</v>
      </c>
      <c r="F580" s="694">
        <f>'Раздел 1'!H592</f>
        <v>0</v>
      </c>
      <c r="G580" s="694">
        <f>'Раздел 1'!I592</f>
        <v>0</v>
      </c>
      <c r="H580" s="695" t="str">
        <f>'Раздел 1'!J592</f>
        <v>244</v>
      </c>
      <c r="I580" s="696" t="str">
        <f>'Раздел 1'!K592</f>
        <v>341.00.00</v>
      </c>
      <c r="J580" s="696" t="str">
        <f>'Раздел 1'!L592</f>
        <v>000</v>
      </c>
      <c r="K580" s="696" t="str">
        <f>'Раздел 1'!M592</f>
        <v>00.00.00</v>
      </c>
      <c r="L580" s="696" t="str">
        <f>'Раздел 1'!N592</f>
        <v>020.00.ХХХ</v>
      </c>
      <c r="M580" s="696" t="str">
        <f>'Раздел 1'!O592</f>
        <v>60.01.00</v>
      </c>
      <c r="N580" s="697">
        <f>'Раздел 1'!P592</f>
        <v>0</v>
      </c>
      <c r="O580" s="698"/>
      <c r="P580" s="699">
        <f t="shared" si="26"/>
        <v>0</v>
      </c>
      <c r="Q580" s="700">
        <f>'Раздел 1'!Q592</f>
        <v>0</v>
      </c>
      <c r="R580" s="701"/>
      <c r="S580" s="702">
        <f t="shared" si="27"/>
        <v>0</v>
      </c>
      <c r="T580" s="703">
        <f>'Раздел 1'!R592</f>
        <v>0</v>
      </c>
      <c r="U580" s="704"/>
      <c r="V580" s="705">
        <f t="shared" si="28"/>
        <v>0</v>
      </c>
      <c r="W580" s="154"/>
      <c r="X580" s="706"/>
      <c r="Y580" s="707"/>
    </row>
    <row r="581" spans="1:25" s="708" customFormat="1" ht="24.75" customHeight="1" x14ac:dyDescent="0.3">
      <c r="A581" s="693" t="e">
        <f>'Раздел 1'!#REF!</f>
        <v>#REF!</v>
      </c>
      <c r="B581" s="694" t="e">
        <f>'Раздел 1'!#REF!</f>
        <v>#REF!</v>
      </c>
      <c r="C581" s="694" t="e">
        <f>'Раздел 1'!#REF!</f>
        <v>#REF!</v>
      </c>
      <c r="D581" s="694" t="e">
        <f>'Раздел 1'!#REF!</f>
        <v>#REF!</v>
      </c>
      <c r="E581" s="694" t="e">
        <f>'Раздел 1'!#REF!</f>
        <v>#REF!</v>
      </c>
      <c r="F581" s="694" t="e">
        <f>'Раздел 1'!#REF!</f>
        <v>#REF!</v>
      </c>
      <c r="G581" s="694" t="e">
        <f>'Раздел 1'!#REF!</f>
        <v>#REF!</v>
      </c>
      <c r="H581" s="695" t="e">
        <f>'Раздел 1'!#REF!</f>
        <v>#REF!</v>
      </c>
      <c r="I581" s="696" t="e">
        <f>'Раздел 1'!#REF!</f>
        <v>#REF!</v>
      </c>
      <c r="J581" s="696" t="e">
        <f>'Раздел 1'!#REF!</f>
        <v>#REF!</v>
      </c>
      <c r="K581" s="696" t="e">
        <f>'Раздел 1'!#REF!</f>
        <v>#REF!</v>
      </c>
      <c r="L581" s="696" t="e">
        <f>'Раздел 1'!#REF!</f>
        <v>#REF!</v>
      </c>
      <c r="M581" s="696" t="e">
        <f>'Раздел 1'!#REF!</f>
        <v>#REF!</v>
      </c>
      <c r="N581" s="697" t="e">
        <f>'Раздел 1'!#REF!</f>
        <v>#REF!</v>
      </c>
      <c r="O581" s="698"/>
      <c r="P581" s="699" t="e">
        <f t="shared" si="26"/>
        <v>#REF!</v>
      </c>
      <c r="Q581" s="700" t="e">
        <f>'Раздел 1'!#REF!</f>
        <v>#REF!</v>
      </c>
      <c r="R581" s="701"/>
      <c r="S581" s="702" t="e">
        <f t="shared" si="27"/>
        <v>#REF!</v>
      </c>
      <c r="T581" s="703" t="e">
        <f>'Раздел 1'!#REF!</f>
        <v>#REF!</v>
      </c>
      <c r="U581" s="704"/>
      <c r="V581" s="705" t="e">
        <f t="shared" si="28"/>
        <v>#REF!</v>
      </c>
      <c r="W581" s="154"/>
      <c r="X581" s="706"/>
      <c r="Y581" s="707"/>
    </row>
    <row r="582" spans="1:25" s="708" customFormat="1" ht="24.75" customHeight="1" x14ac:dyDescent="0.3">
      <c r="A582" s="693" t="e">
        <f>'Раздел 1'!#REF!</f>
        <v>#REF!</v>
      </c>
      <c r="B582" s="694" t="e">
        <f>'Раздел 1'!#REF!</f>
        <v>#REF!</v>
      </c>
      <c r="C582" s="694" t="e">
        <f>'Раздел 1'!#REF!</f>
        <v>#REF!</v>
      </c>
      <c r="D582" s="694" t="e">
        <f>'Раздел 1'!#REF!</f>
        <v>#REF!</v>
      </c>
      <c r="E582" s="694" t="e">
        <f>'Раздел 1'!#REF!</f>
        <v>#REF!</v>
      </c>
      <c r="F582" s="694" t="e">
        <f>'Раздел 1'!#REF!</f>
        <v>#REF!</v>
      </c>
      <c r="G582" s="694" t="e">
        <f>'Раздел 1'!#REF!</f>
        <v>#REF!</v>
      </c>
      <c r="H582" s="695" t="e">
        <f>'Раздел 1'!#REF!</f>
        <v>#REF!</v>
      </c>
      <c r="I582" s="696" t="e">
        <f>'Раздел 1'!#REF!</f>
        <v>#REF!</v>
      </c>
      <c r="J582" s="696" t="e">
        <f>'Раздел 1'!#REF!</f>
        <v>#REF!</v>
      </c>
      <c r="K582" s="696" t="e">
        <f>'Раздел 1'!#REF!</f>
        <v>#REF!</v>
      </c>
      <c r="L582" s="696" t="e">
        <f>'Раздел 1'!#REF!</f>
        <v>#REF!</v>
      </c>
      <c r="M582" s="696" t="e">
        <f>'Раздел 1'!#REF!</f>
        <v>#REF!</v>
      </c>
      <c r="N582" s="697" t="e">
        <f>'Раздел 1'!#REF!</f>
        <v>#REF!</v>
      </c>
      <c r="O582" s="698"/>
      <c r="P582" s="699" t="e">
        <f t="shared" si="26"/>
        <v>#REF!</v>
      </c>
      <c r="Q582" s="700" t="e">
        <f>'Раздел 1'!#REF!</f>
        <v>#REF!</v>
      </c>
      <c r="R582" s="701"/>
      <c r="S582" s="702" t="e">
        <f t="shared" si="27"/>
        <v>#REF!</v>
      </c>
      <c r="T582" s="703" t="e">
        <f>'Раздел 1'!#REF!</f>
        <v>#REF!</v>
      </c>
      <c r="U582" s="704"/>
      <c r="V582" s="705" t="e">
        <f t="shared" si="28"/>
        <v>#REF!</v>
      </c>
      <c r="W582" s="154"/>
      <c r="X582" s="706"/>
      <c r="Y582" s="707"/>
    </row>
    <row r="583" spans="1:25" s="708" customFormat="1" ht="24.75" customHeight="1" x14ac:dyDescent="0.3">
      <c r="A583" s="693" t="str">
        <f>'Раздел 1'!C593</f>
        <v>925</v>
      </c>
      <c r="B583" s="694" t="str">
        <f>'Раздел 1'!D593</f>
        <v>07</v>
      </c>
      <c r="C583" s="694" t="str">
        <f>'Раздел 1'!E593</f>
        <v>02</v>
      </c>
      <c r="D583" s="694">
        <f>'Раздел 1'!F593</f>
        <v>0</v>
      </c>
      <c r="E583" s="694">
        <f>'Раздел 1'!G593</f>
        <v>0</v>
      </c>
      <c r="F583" s="694">
        <f>'Раздел 1'!H593</f>
        <v>0</v>
      </c>
      <c r="G583" s="694">
        <f>'Раздел 1'!I593</f>
        <v>0</v>
      </c>
      <c r="H583" s="695" t="str">
        <f>'Раздел 1'!J593</f>
        <v>244</v>
      </c>
      <c r="I583" s="696" t="str">
        <f>'Раздел 1'!K593</f>
        <v>341.00.00</v>
      </c>
      <c r="J583" s="696" t="str">
        <f>'Раздел 1'!L593</f>
        <v>000</v>
      </c>
      <c r="K583" s="696" t="str">
        <f>'Раздел 1'!M593</f>
        <v>00.00.00</v>
      </c>
      <c r="L583" s="696" t="str">
        <f>'Раздел 1'!N593</f>
        <v>500.02.хххх</v>
      </c>
      <c r="M583" s="696" t="str">
        <f>'Раздел 1'!O593</f>
        <v>60.03.00</v>
      </c>
      <c r="N583" s="697">
        <f>'Раздел 1'!P593</f>
        <v>0</v>
      </c>
      <c r="O583" s="698"/>
      <c r="P583" s="699">
        <f t="shared" si="26"/>
        <v>0</v>
      </c>
      <c r="Q583" s="700">
        <f>'Раздел 1'!Q593</f>
        <v>0</v>
      </c>
      <c r="R583" s="701"/>
      <c r="S583" s="702">
        <f t="shared" si="27"/>
        <v>0</v>
      </c>
      <c r="T583" s="703">
        <f>'Раздел 1'!R593</f>
        <v>0</v>
      </c>
      <c r="U583" s="704"/>
      <c r="V583" s="705">
        <f t="shared" si="28"/>
        <v>0</v>
      </c>
      <c r="W583" s="154"/>
      <c r="X583" s="706"/>
      <c r="Y583" s="707"/>
    </row>
    <row r="584" spans="1:25" s="708" customFormat="1" ht="24.75" customHeight="1" x14ac:dyDescent="0.3">
      <c r="A584" s="693" t="str">
        <f>'Раздел 1'!C594</f>
        <v>925</v>
      </c>
      <c r="B584" s="694" t="str">
        <f>'Раздел 1'!D594</f>
        <v>07</v>
      </c>
      <c r="C584" s="694" t="str">
        <f>'Раздел 1'!E594</f>
        <v>02</v>
      </c>
      <c r="D584" s="694">
        <f>'Раздел 1'!F594</f>
        <v>0</v>
      </c>
      <c r="E584" s="694">
        <f>'Раздел 1'!G594</f>
        <v>0</v>
      </c>
      <c r="F584" s="694">
        <f>'Раздел 1'!H594</f>
        <v>0</v>
      </c>
      <c r="G584" s="694">
        <f>'Раздел 1'!I594</f>
        <v>0</v>
      </c>
      <c r="H584" s="695" t="str">
        <f>'Раздел 1'!J594</f>
        <v>244</v>
      </c>
      <c r="I584" s="696" t="str">
        <f>'Раздел 1'!K594</f>
        <v>341.00.00</v>
      </c>
      <c r="J584" s="696" t="str">
        <f>'Раздел 1'!L594</f>
        <v>000</v>
      </c>
      <c r="K584" s="696" t="str">
        <f>'Раздел 1'!M594</f>
        <v>00.00.00</v>
      </c>
      <c r="L584" s="696" t="str">
        <f>'Раздел 1'!N594</f>
        <v>500.02.ХХХ</v>
      </c>
      <c r="M584" s="696" t="str">
        <f>'Раздел 1'!O594</f>
        <v>60.03.00</v>
      </c>
      <c r="N584" s="697">
        <f>'Раздел 1'!P594</f>
        <v>0</v>
      </c>
      <c r="O584" s="698"/>
      <c r="P584" s="699">
        <f t="shared" si="26"/>
        <v>0</v>
      </c>
      <c r="Q584" s="700">
        <f>'Раздел 1'!Q594</f>
        <v>0</v>
      </c>
      <c r="R584" s="701"/>
      <c r="S584" s="702">
        <f t="shared" si="27"/>
        <v>0</v>
      </c>
      <c r="T584" s="703">
        <f>'Раздел 1'!R594</f>
        <v>0</v>
      </c>
      <c r="U584" s="704"/>
      <c r="V584" s="705">
        <f t="shared" si="28"/>
        <v>0</v>
      </c>
      <c r="W584" s="154"/>
      <c r="X584" s="706"/>
      <c r="Y584" s="707"/>
    </row>
    <row r="585" spans="1:25" s="708" customFormat="1" ht="24.75" customHeight="1" x14ac:dyDescent="0.3">
      <c r="A585" s="693" t="str">
        <f>'Раздел 1'!C595</f>
        <v>925</v>
      </c>
      <c r="B585" s="694" t="str">
        <f>'Раздел 1'!D595</f>
        <v>07</v>
      </c>
      <c r="C585" s="694" t="str">
        <f>'Раздел 1'!E595</f>
        <v>02</v>
      </c>
      <c r="D585" s="694">
        <f>'Раздел 1'!F595</f>
        <v>0</v>
      </c>
      <c r="E585" s="694">
        <f>'Раздел 1'!G595</f>
        <v>0</v>
      </c>
      <c r="F585" s="694">
        <f>'Раздел 1'!H595</f>
        <v>0</v>
      </c>
      <c r="G585" s="694">
        <f>'Раздел 1'!I595</f>
        <v>0</v>
      </c>
      <c r="H585" s="695" t="str">
        <f>'Раздел 1'!J595</f>
        <v>244</v>
      </c>
      <c r="I585" s="696" t="str">
        <f>'Раздел 1'!K595</f>
        <v>341.00.00</v>
      </c>
      <c r="J585" s="696" t="str">
        <f>'Раздел 1'!L595</f>
        <v>000</v>
      </c>
      <c r="K585" s="696" t="str">
        <f>'Раздел 1'!M595</f>
        <v>00.00.00</v>
      </c>
      <c r="L585" s="696" t="str">
        <f>'Раздел 1'!N595</f>
        <v>500.02.ХХХ</v>
      </c>
      <c r="M585" s="696" t="str">
        <f>'Раздел 1'!O595</f>
        <v>60.03.00</v>
      </c>
      <c r="N585" s="697">
        <f>'Раздел 1'!P595</f>
        <v>0</v>
      </c>
      <c r="O585" s="698"/>
      <c r="P585" s="699">
        <f t="shared" si="26"/>
        <v>0</v>
      </c>
      <c r="Q585" s="700">
        <f>'Раздел 1'!Q595</f>
        <v>0</v>
      </c>
      <c r="R585" s="701"/>
      <c r="S585" s="702">
        <f t="shared" si="27"/>
        <v>0</v>
      </c>
      <c r="T585" s="703">
        <f>'Раздел 1'!R595</f>
        <v>0</v>
      </c>
      <c r="U585" s="704"/>
      <c r="V585" s="705">
        <f t="shared" si="28"/>
        <v>0</v>
      </c>
      <c r="W585" s="154"/>
      <c r="X585" s="706"/>
      <c r="Y585" s="707"/>
    </row>
    <row r="586" spans="1:25" s="708" customFormat="1" ht="24.75" customHeight="1" x14ac:dyDescent="0.3">
      <c r="A586" s="693" t="str">
        <f>'Раздел 1'!C596</f>
        <v>925</v>
      </c>
      <c r="B586" s="694" t="str">
        <f>'Раздел 1'!D596</f>
        <v>07</v>
      </c>
      <c r="C586" s="694" t="str">
        <f>'Раздел 1'!E596</f>
        <v>02</v>
      </c>
      <c r="D586" s="694">
        <f>'Раздел 1'!F596</f>
        <v>0</v>
      </c>
      <c r="E586" s="694">
        <f>'Раздел 1'!G596</f>
        <v>0</v>
      </c>
      <c r="F586" s="694">
        <f>'Раздел 1'!H596</f>
        <v>0</v>
      </c>
      <c r="G586" s="694">
        <f>'Раздел 1'!I596</f>
        <v>0</v>
      </c>
      <c r="H586" s="695" t="str">
        <f>'Раздел 1'!J596</f>
        <v>244</v>
      </c>
      <c r="I586" s="696" t="str">
        <f>'Раздел 1'!K596</f>
        <v>341.00.00</v>
      </c>
      <c r="J586" s="696" t="str">
        <f>'Раздел 1'!L596</f>
        <v>000</v>
      </c>
      <c r="K586" s="696" t="str">
        <f>'Раздел 1'!M596</f>
        <v>00.00.00</v>
      </c>
      <c r="L586" s="696" t="str">
        <f>'Раздел 1'!N596</f>
        <v>500.02.ХХХ</v>
      </c>
      <c r="M586" s="696" t="str">
        <f>'Раздел 1'!O596</f>
        <v>60.03.00</v>
      </c>
      <c r="N586" s="697">
        <f>'Раздел 1'!P596</f>
        <v>0</v>
      </c>
      <c r="O586" s="698"/>
      <c r="P586" s="699">
        <f t="shared" ref="P586:P649" si="29">N586-O586</f>
        <v>0</v>
      </c>
      <c r="Q586" s="700">
        <f>'Раздел 1'!Q596</f>
        <v>0</v>
      </c>
      <c r="R586" s="701"/>
      <c r="S586" s="702">
        <f t="shared" ref="S586:S649" si="30">Q586-R586</f>
        <v>0</v>
      </c>
      <c r="T586" s="703">
        <f>'Раздел 1'!R596</f>
        <v>0</v>
      </c>
      <c r="U586" s="704"/>
      <c r="V586" s="705">
        <f t="shared" ref="V586:V649" si="31">T586-U586</f>
        <v>0</v>
      </c>
      <c r="W586" s="154"/>
      <c r="X586" s="706"/>
      <c r="Y586" s="707"/>
    </row>
    <row r="587" spans="1:25" s="708" customFormat="1" ht="24.75" customHeight="1" x14ac:dyDescent="0.3">
      <c r="A587" s="693" t="str">
        <f>'Раздел 1'!C597</f>
        <v>925</v>
      </c>
      <c r="B587" s="694" t="str">
        <f>'Раздел 1'!D597</f>
        <v>07</v>
      </c>
      <c r="C587" s="694" t="str">
        <f>'Раздел 1'!E597</f>
        <v>02</v>
      </c>
      <c r="D587" s="694">
        <f>'Раздел 1'!F597</f>
        <v>0</v>
      </c>
      <c r="E587" s="694">
        <f>'Раздел 1'!G597</f>
        <v>0</v>
      </c>
      <c r="F587" s="694">
        <f>'Раздел 1'!H597</f>
        <v>0</v>
      </c>
      <c r="G587" s="694">
        <f>'Раздел 1'!I597</f>
        <v>0</v>
      </c>
      <c r="H587" s="695" t="str">
        <f>'Раздел 1'!J597</f>
        <v>244</v>
      </c>
      <c r="I587" s="696" t="str">
        <f>'Раздел 1'!K597</f>
        <v>341.00.00</v>
      </c>
      <c r="J587" s="696" t="str">
        <f>'Раздел 1'!L597</f>
        <v>000</v>
      </c>
      <c r="K587" s="696" t="str">
        <f>'Раздел 1'!M597</f>
        <v>00.00.00</v>
      </c>
      <c r="L587" s="696" t="str">
        <f>'Раздел 1'!N597</f>
        <v>500.03.ХХХ</v>
      </c>
      <c r="M587" s="696" t="str">
        <f>'Раздел 1'!O597</f>
        <v>60.03.00</v>
      </c>
      <c r="N587" s="697">
        <f>'Раздел 1'!P597</f>
        <v>0</v>
      </c>
      <c r="O587" s="698"/>
      <c r="P587" s="699">
        <f t="shared" si="29"/>
        <v>0</v>
      </c>
      <c r="Q587" s="700">
        <f>'Раздел 1'!Q597</f>
        <v>0</v>
      </c>
      <c r="R587" s="701"/>
      <c r="S587" s="702">
        <f t="shared" si="30"/>
        <v>0</v>
      </c>
      <c r="T587" s="703">
        <f>'Раздел 1'!R597</f>
        <v>0</v>
      </c>
      <c r="U587" s="704"/>
      <c r="V587" s="705">
        <f t="shared" si="31"/>
        <v>0</v>
      </c>
      <c r="W587" s="154"/>
      <c r="X587" s="706"/>
      <c r="Y587" s="707"/>
    </row>
    <row r="588" spans="1:25" s="708" customFormat="1" ht="24.75" customHeight="1" x14ac:dyDescent="0.3">
      <c r="A588" s="693" t="str">
        <f>'Раздел 1'!C598</f>
        <v>925</v>
      </c>
      <c r="B588" s="694" t="str">
        <f>'Раздел 1'!D598</f>
        <v>07</v>
      </c>
      <c r="C588" s="694" t="str">
        <f>'Раздел 1'!E598</f>
        <v>02</v>
      </c>
      <c r="D588" s="694">
        <f>'Раздел 1'!F598</f>
        <v>0</v>
      </c>
      <c r="E588" s="694">
        <f>'Раздел 1'!G598</f>
        <v>0</v>
      </c>
      <c r="F588" s="694">
        <f>'Раздел 1'!H598</f>
        <v>0</v>
      </c>
      <c r="G588" s="694">
        <f>'Раздел 1'!I598</f>
        <v>0</v>
      </c>
      <c r="H588" s="695" t="str">
        <f>'Раздел 1'!J598</f>
        <v>244</v>
      </c>
      <c r="I588" s="696" t="str">
        <f>'Раздел 1'!K598</f>
        <v>341.00.00</v>
      </c>
      <c r="J588" s="696" t="str">
        <f>'Раздел 1'!L598</f>
        <v>000</v>
      </c>
      <c r="K588" s="696" t="str">
        <f>'Раздел 1'!M598</f>
        <v>00.00.00</v>
      </c>
      <c r="L588" s="696" t="str">
        <f>'Раздел 1'!N598</f>
        <v>500.03.ХХХ</v>
      </c>
      <c r="M588" s="696" t="str">
        <f>'Раздел 1'!O598</f>
        <v>60.03.00</v>
      </c>
      <c r="N588" s="697">
        <f>'Раздел 1'!P598</f>
        <v>0</v>
      </c>
      <c r="O588" s="698"/>
      <c r="P588" s="699">
        <f t="shared" si="29"/>
        <v>0</v>
      </c>
      <c r="Q588" s="700">
        <f>'Раздел 1'!Q598</f>
        <v>0</v>
      </c>
      <c r="R588" s="701"/>
      <c r="S588" s="702">
        <f t="shared" si="30"/>
        <v>0</v>
      </c>
      <c r="T588" s="703">
        <f>'Раздел 1'!R598</f>
        <v>0</v>
      </c>
      <c r="U588" s="704"/>
      <c r="V588" s="705">
        <f t="shared" si="31"/>
        <v>0</v>
      </c>
      <c r="W588" s="154"/>
      <c r="X588" s="706"/>
      <c r="Y588" s="707"/>
    </row>
    <row r="589" spans="1:25" s="708" customFormat="1" ht="24.75" customHeight="1" x14ac:dyDescent="0.3">
      <c r="A589" s="693" t="e">
        <f>'Раздел 1'!#REF!</f>
        <v>#REF!</v>
      </c>
      <c r="B589" s="694" t="e">
        <f>'Раздел 1'!#REF!</f>
        <v>#REF!</v>
      </c>
      <c r="C589" s="694" t="e">
        <f>'Раздел 1'!#REF!</f>
        <v>#REF!</v>
      </c>
      <c r="D589" s="694" t="e">
        <f>'Раздел 1'!#REF!</f>
        <v>#REF!</v>
      </c>
      <c r="E589" s="694" t="e">
        <f>'Раздел 1'!#REF!</f>
        <v>#REF!</v>
      </c>
      <c r="F589" s="694" t="e">
        <f>'Раздел 1'!#REF!</f>
        <v>#REF!</v>
      </c>
      <c r="G589" s="694" t="e">
        <f>'Раздел 1'!#REF!</f>
        <v>#REF!</v>
      </c>
      <c r="H589" s="695" t="e">
        <f>'Раздел 1'!#REF!</f>
        <v>#REF!</v>
      </c>
      <c r="I589" s="696" t="e">
        <f>'Раздел 1'!#REF!</f>
        <v>#REF!</v>
      </c>
      <c r="J589" s="696" t="e">
        <f>'Раздел 1'!#REF!</f>
        <v>#REF!</v>
      </c>
      <c r="K589" s="696" t="e">
        <f>'Раздел 1'!#REF!</f>
        <v>#REF!</v>
      </c>
      <c r="L589" s="696" t="e">
        <f>'Раздел 1'!#REF!</f>
        <v>#REF!</v>
      </c>
      <c r="M589" s="696" t="e">
        <f>'Раздел 1'!#REF!</f>
        <v>#REF!</v>
      </c>
      <c r="N589" s="697" t="e">
        <f>'Раздел 1'!#REF!</f>
        <v>#REF!</v>
      </c>
      <c r="O589" s="698"/>
      <c r="P589" s="699" t="e">
        <f t="shared" si="29"/>
        <v>#REF!</v>
      </c>
      <c r="Q589" s="700" t="e">
        <f>'Раздел 1'!#REF!</f>
        <v>#REF!</v>
      </c>
      <c r="R589" s="701"/>
      <c r="S589" s="702" t="e">
        <f t="shared" si="30"/>
        <v>#REF!</v>
      </c>
      <c r="T589" s="703" t="e">
        <f>'Раздел 1'!#REF!</f>
        <v>#REF!</v>
      </c>
      <c r="U589" s="704"/>
      <c r="V589" s="705" t="e">
        <f t="shared" si="31"/>
        <v>#REF!</v>
      </c>
      <c r="W589" s="154"/>
      <c r="X589" s="706"/>
      <c r="Y589" s="707"/>
    </row>
    <row r="590" spans="1:25" s="708" customFormat="1" ht="24.75" customHeight="1" x14ac:dyDescent="0.3">
      <c r="A590" s="693" t="str">
        <f>'Раздел 1'!C599</f>
        <v>925</v>
      </c>
      <c r="B590" s="694" t="str">
        <f>'Раздел 1'!D599</f>
        <v>07</v>
      </c>
      <c r="C590" s="694" t="str">
        <f>'Раздел 1'!E599</f>
        <v>02</v>
      </c>
      <c r="D590" s="694" t="str">
        <f>'Раздел 1'!F599</f>
        <v>02</v>
      </c>
      <c r="E590" s="694" t="str">
        <f>'Раздел 1'!G599</f>
        <v>1</v>
      </c>
      <c r="F590" s="694" t="str">
        <f>'Раздел 1'!H599</f>
        <v>02</v>
      </c>
      <c r="G590" s="694" t="str">
        <f>'Раздел 1'!I599</f>
        <v>00590</v>
      </c>
      <c r="H590" s="695" t="str">
        <f>'Раздел 1'!J599</f>
        <v>244</v>
      </c>
      <c r="I590" s="696" t="str">
        <f>'Раздел 1'!K599</f>
        <v>342.00.00</v>
      </c>
      <c r="J590" s="696" t="str">
        <f>'Раздел 1'!L599</f>
        <v>000</v>
      </c>
      <c r="K590" s="696" t="str">
        <f>'Раздел 1'!M599</f>
        <v>00.00.00</v>
      </c>
      <c r="L590" s="696" t="str">
        <f>'Раздел 1'!N599</f>
        <v>х</v>
      </c>
      <c r="M590" s="696" t="str">
        <f>'Раздел 1'!O599</f>
        <v>20.00.02</v>
      </c>
      <c r="N590" s="697">
        <f>'Раздел 1'!P599</f>
        <v>0</v>
      </c>
      <c r="O590" s="698"/>
      <c r="P590" s="699">
        <f t="shared" si="29"/>
        <v>0</v>
      </c>
      <c r="Q590" s="700">
        <f>'Раздел 1'!Q599</f>
        <v>0</v>
      </c>
      <c r="R590" s="701"/>
      <c r="S590" s="702">
        <f t="shared" si="30"/>
        <v>0</v>
      </c>
      <c r="T590" s="703">
        <f>'Раздел 1'!R599</f>
        <v>0</v>
      </c>
      <c r="U590" s="704"/>
      <c r="V590" s="705">
        <f t="shared" si="31"/>
        <v>0</v>
      </c>
      <c r="W590" s="154"/>
      <c r="X590" s="706"/>
      <c r="Y590" s="707"/>
    </row>
    <row r="591" spans="1:25" s="708" customFormat="1" ht="24.75" customHeight="1" x14ac:dyDescent="0.3">
      <c r="A591" s="693" t="str">
        <f>'Раздел 1'!C600</f>
        <v>925</v>
      </c>
      <c r="B591" s="694" t="str">
        <f>'Раздел 1'!D600</f>
        <v>07</v>
      </c>
      <c r="C591" s="694" t="str">
        <f>'Раздел 1'!E600</f>
        <v>02</v>
      </c>
      <c r="D591" s="694" t="str">
        <f>'Раздел 1'!F600</f>
        <v>02</v>
      </c>
      <c r="E591" s="694" t="str">
        <f>'Раздел 1'!G600</f>
        <v>1</v>
      </c>
      <c r="F591" s="694" t="str">
        <f>'Раздел 1'!H600</f>
        <v>02</v>
      </c>
      <c r="G591" s="694" t="str">
        <f>'Раздел 1'!I600</f>
        <v>00590</v>
      </c>
      <c r="H591" s="695" t="str">
        <f>'Раздел 1'!J600</f>
        <v>244</v>
      </c>
      <c r="I591" s="696" t="str">
        <f>'Раздел 1'!K600</f>
        <v>342.00.00</v>
      </c>
      <c r="J591" s="696" t="str">
        <f>'Раздел 1'!L600</f>
        <v>001</v>
      </c>
      <c r="K591" s="696" t="str">
        <f>'Раздел 1'!M600</f>
        <v>00.00.00</v>
      </c>
      <c r="L591" s="696" t="str">
        <f>'Раздел 1'!N600</f>
        <v>х</v>
      </c>
      <c r="M591" s="696" t="str">
        <f>'Раздел 1'!O600</f>
        <v>20.00.02</v>
      </c>
      <c r="N591" s="697">
        <f>'Раздел 1'!P600</f>
        <v>0</v>
      </c>
      <c r="O591" s="698"/>
      <c r="P591" s="699">
        <f t="shared" si="29"/>
        <v>0</v>
      </c>
      <c r="Q591" s="700">
        <f>'Раздел 1'!Q600</f>
        <v>0</v>
      </c>
      <c r="R591" s="701"/>
      <c r="S591" s="702">
        <f t="shared" si="30"/>
        <v>0</v>
      </c>
      <c r="T591" s="703">
        <f>'Раздел 1'!R600</f>
        <v>0</v>
      </c>
      <c r="U591" s="704"/>
      <c r="V591" s="705">
        <f t="shared" si="31"/>
        <v>0</v>
      </c>
      <c r="W591" s="154"/>
      <c r="X591" s="706"/>
      <c r="Y591" s="707"/>
    </row>
    <row r="592" spans="1:25" s="708" customFormat="1" ht="24.75" customHeight="1" x14ac:dyDescent="0.3">
      <c r="A592" s="693" t="str">
        <f>'Раздел 1'!C601</f>
        <v>925</v>
      </c>
      <c r="B592" s="694" t="str">
        <f>'Раздел 1'!D601</f>
        <v>07</v>
      </c>
      <c r="C592" s="694" t="str">
        <f>'Раздел 1'!E601</f>
        <v>02</v>
      </c>
      <c r="D592" s="694" t="str">
        <f>'Раздел 1'!F601</f>
        <v>02</v>
      </c>
      <c r="E592" s="694" t="str">
        <f>'Раздел 1'!G601</f>
        <v>1</v>
      </c>
      <c r="F592" s="694" t="str">
        <f>'Раздел 1'!H601</f>
        <v>02</v>
      </c>
      <c r="G592" s="694" t="str">
        <f>'Раздел 1'!I601</f>
        <v>00590</v>
      </c>
      <c r="H592" s="695" t="str">
        <f>'Раздел 1'!J601</f>
        <v>244</v>
      </c>
      <c r="I592" s="696" t="str">
        <f>'Раздел 1'!K601</f>
        <v>342.00.00</v>
      </c>
      <c r="J592" s="696" t="str">
        <f>'Раздел 1'!L601</f>
        <v>000</v>
      </c>
      <c r="K592" s="696" t="str">
        <f>'Раздел 1'!M601</f>
        <v>00.00.00</v>
      </c>
      <c r="L592" s="696" t="str">
        <f>'Раздел 1'!N601</f>
        <v>001.99.0001</v>
      </c>
      <c r="M592" s="696" t="str">
        <f>'Раздел 1'!O601</f>
        <v>50.01.00</v>
      </c>
      <c r="N592" s="697">
        <f>'Раздел 1'!P601</f>
        <v>0</v>
      </c>
      <c r="O592" s="698"/>
      <c r="P592" s="699">
        <f t="shared" si="29"/>
        <v>0</v>
      </c>
      <c r="Q592" s="700">
        <f>'Раздел 1'!Q601</f>
        <v>0</v>
      </c>
      <c r="R592" s="701"/>
      <c r="S592" s="702">
        <f t="shared" si="30"/>
        <v>0</v>
      </c>
      <c r="T592" s="703">
        <f>'Раздел 1'!R601</f>
        <v>0</v>
      </c>
      <c r="U592" s="704"/>
      <c r="V592" s="705">
        <f t="shared" si="31"/>
        <v>0</v>
      </c>
      <c r="W592" s="154"/>
      <c r="X592" s="706"/>
      <c r="Y592" s="707"/>
    </row>
    <row r="593" spans="1:25" s="708" customFormat="1" ht="24.75" customHeight="1" x14ac:dyDescent="0.3">
      <c r="A593" s="693" t="str">
        <f>'Раздел 1'!C602</f>
        <v>925</v>
      </c>
      <c r="B593" s="694" t="str">
        <f>'Раздел 1'!D602</f>
        <v>07</v>
      </c>
      <c r="C593" s="694" t="str">
        <f>'Раздел 1'!E602</f>
        <v>02</v>
      </c>
      <c r="D593" s="694" t="str">
        <f>'Раздел 1'!F602</f>
        <v>02</v>
      </c>
      <c r="E593" s="694" t="str">
        <f>'Раздел 1'!G602</f>
        <v>1</v>
      </c>
      <c r="F593" s="694" t="str">
        <f>'Раздел 1'!H602</f>
        <v>02</v>
      </c>
      <c r="G593" s="694" t="str">
        <f>'Раздел 1'!I602</f>
        <v>00590</v>
      </c>
      <c r="H593" s="695" t="str">
        <f>'Раздел 1'!J602</f>
        <v>244</v>
      </c>
      <c r="I593" s="696" t="str">
        <f>'Раздел 1'!K602</f>
        <v>342.00.00</v>
      </c>
      <c r="J593" s="696" t="str">
        <f>'Раздел 1'!L602</f>
        <v>001</v>
      </c>
      <c r="K593" s="696" t="str">
        <f>'Раздел 1'!M602</f>
        <v>00.00.00</v>
      </c>
      <c r="L593" s="696" t="str">
        <f>'Раздел 1'!N602</f>
        <v>х</v>
      </c>
      <c r="M593" s="696" t="str">
        <f>'Раздел 1'!O602</f>
        <v>50.01.00</v>
      </c>
      <c r="N593" s="697">
        <f>'Раздел 1'!P602</f>
        <v>0</v>
      </c>
      <c r="O593" s="698"/>
      <c r="P593" s="699">
        <f t="shared" si="29"/>
        <v>0</v>
      </c>
      <c r="Q593" s="700">
        <f>'Раздел 1'!Q602</f>
        <v>0</v>
      </c>
      <c r="R593" s="701"/>
      <c r="S593" s="702">
        <f t="shared" si="30"/>
        <v>0</v>
      </c>
      <c r="T593" s="703">
        <f>'Раздел 1'!R602</f>
        <v>0</v>
      </c>
      <c r="U593" s="704"/>
      <c r="V593" s="705">
        <f t="shared" si="31"/>
        <v>0</v>
      </c>
      <c r="W593" s="154"/>
      <c r="X593" s="706"/>
      <c r="Y593" s="707"/>
    </row>
    <row r="594" spans="1:25" s="708" customFormat="1" ht="24.75" customHeight="1" x14ac:dyDescent="0.3">
      <c r="A594" s="693" t="str">
        <f>'Раздел 1'!C603</f>
        <v>925</v>
      </c>
      <c r="B594" s="694" t="str">
        <f>'Раздел 1'!D603</f>
        <v>07</v>
      </c>
      <c r="C594" s="694" t="str">
        <f>'Раздел 1'!E603</f>
        <v>02</v>
      </c>
      <c r="D594" s="694" t="str">
        <f>'Раздел 1'!F603</f>
        <v>02</v>
      </c>
      <c r="E594" s="694" t="str">
        <f>'Раздел 1'!G603</f>
        <v>1</v>
      </c>
      <c r="F594" s="694" t="str">
        <f>'Раздел 1'!H603</f>
        <v>02</v>
      </c>
      <c r="G594" s="694" t="str">
        <f>'Раздел 1'!I603</f>
        <v>10210</v>
      </c>
      <c r="H594" s="695" t="str">
        <f>'Раздел 1'!J603</f>
        <v>244</v>
      </c>
      <c r="I594" s="696" t="str">
        <f>'Раздел 1'!K603</f>
        <v>342.00.00</v>
      </c>
      <c r="J594" s="696" t="str">
        <f>'Раздел 1'!L603</f>
        <v>000</v>
      </c>
      <c r="K594" s="696" t="str">
        <f>'Раздел 1'!M603</f>
        <v>00.00.00</v>
      </c>
      <c r="L594" s="696" t="str">
        <f>'Раздел 1'!N603</f>
        <v>020.00.0001</v>
      </c>
      <c r="M594" s="696" t="str">
        <f>'Раздел 1'!O603</f>
        <v>60.01.00</v>
      </c>
      <c r="N594" s="697">
        <f>'Раздел 1'!P603</f>
        <v>0</v>
      </c>
      <c r="O594" s="698"/>
      <c r="P594" s="699">
        <f t="shared" si="29"/>
        <v>0</v>
      </c>
      <c r="Q594" s="700">
        <f>'Раздел 1'!Q603</f>
        <v>0</v>
      </c>
      <c r="R594" s="701"/>
      <c r="S594" s="702">
        <f t="shared" si="30"/>
        <v>0</v>
      </c>
      <c r="T594" s="703">
        <f>'Раздел 1'!R603</f>
        <v>0</v>
      </c>
      <c r="U594" s="704"/>
      <c r="V594" s="705">
        <f t="shared" si="31"/>
        <v>0</v>
      </c>
      <c r="W594" s="154"/>
      <c r="X594" s="706"/>
      <c r="Y594" s="707"/>
    </row>
    <row r="595" spans="1:25" s="708" customFormat="1" ht="24.75" customHeight="1" x14ac:dyDescent="0.3">
      <c r="A595" s="693" t="str">
        <f>'Раздел 1'!C604</f>
        <v>925</v>
      </c>
      <c r="B595" s="694" t="str">
        <f>'Раздел 1'!D604</f>
        <v>07</v>
      </c>
      <c r="C595" s="694" t="str">
        <f>'Раздел 1'!E604</f>
        <v>02</v>
      </c>
      <c r="D595" s="694" t="str">
        <f>'Раздел 1'!F604</f>
        <v>02</v>
      </c>
      <c r="E595" s="694" t="str">
        <f>'Раздел 1'!G604</f>
        <v>1</v>
      </c>
      <c r="F595" s="694" t="str">
        <f>'Раздел 1'!H604</f>
        <v>02</v>
      </c>
      <c r="G595" s="694" t="str">
        <f>'Раздел 1'!I604</f>
        <v>10210</v>
      </c>
      <c r="H595" s="695" t="str">
        <f>'Раздел 1'!J604</f>
        <v>244</v>
      </c>
      <c r="I595" s="696" t="str">
        <f>'Раздел 1'!K604</f>
        <v>342.00.00</v>
      </c>
      <c r="J595" s="696" t="str">
        <f>'Раздел 1'!L604</f>
        <v>000</v>
      </c>
      <c r="K595" s="696" t="str">
        <f>'Раздел 1'!M604</f>
        <v>00.00.00</v>
      </c>
      <c r="L595" s="696" t="str">
        <f>'Раздел 1'!N604</f>
        <v>020.00.0002</v>
      </c>
      <c r="M595" s="696" t="str">
        <f>'Раздел 1'!O604</f>
        <v>60.01.00</v>
      </c>
      <c r="N595" s="697">
        <f>'Раздел 1'!P604</f>
        <v>0</v>
      </c>
      <c r="O595" s="698"/>
      <c r="P595" s="699">
        <f t="shared" si="29"/>
        <v>0</v>
      </c>
      <c r="Q595" s="700">
        <f>'Раздел 1'!Q604</f>
        <v>0</v>
      </c>
      <c r="R595" s="701"/>
      <c r="S595" s="702">
        <f t="shared" si="30"/>
        <v>0</v>
      </c>
      <c r="T595" s="703">
        <f>'Раздел 1'!R604</f>
        <v>0</v>
      </c>
      <c r="U595" s="704"/>
      <c r="V595" s="705">
        <f t="shared" si="31"/>
        <v>0</v>
      </c>
      <c r="W595" s="154"/>
      <c r="X595" s="706"/>
      <c r="Y595" s="707"/>
    </row>
    <row r="596" spans="1:25" s="708" customFormat="1" ht="24.75" customHeight="1" x14ac:dyDescent="0.3">
      <c r="A596" s="693" t="str">
        <f>'Раздел 1'!C605</f>
        <v>925</v>
      </c>
      <c r="B596" s="694" t="str">
        <f>'Раздел 1'!D605</f>
        <v>07</v>
      </c>
      <c r="C596" s="694" t="str">
        <f>'Раздел 1'!E605</f>
        <v>07</v>
      </c>
      <c r="D596" s="694" t="str">
        <f>'Раздел 1'!F605</f>
        <v>02</v>
      </c>
      <c r="E596" s="694" t="str">
        <f>'Раздел 1'!G605</f>
        <v>3</v>
      </c>
      <c r="F596" s="694" t="str">
        <f>'Раздел 1'!H605</f>
        <v>02</v>
      </c>
      <c r="G596" s="694" t="str">
        <f>'Раздел 1'!I605</f>
        <v>00400</v>
      </c>
      <c r="H596" s="695" t="str">
        <f>'Раздел 1'!J605</f>
        <v>244</v>
      </c>
      <c r="I596" s="696" t="str">
        <f>'Раздел 1'!K605</f>
        <v>342.00.00</v>
      </c>
      <c r="J596" s="696" t="str">
        <f>'Раздел 1'!L605</f>
        <v>000</v>
      </c>
      <c r="K596" s="696" t="str">
        <f>'Раздел 1'!M605</f>
        <v>00.00.00</v>
      </c>
      <c r="L596" s="696" t="str">
        <f>'Раздел 1'!N605</f>
        <v>020.00.0003</v>
      </c>
      <c r="M596" s="696" t="str">
        <f>'Раздел 1'!O605</f>
        <v>60.01.00</v>
      </c>
      <c r="N596" s="697">
        <f>'Раздел 1'!P605</f>
        <v>0</v>
      </c>
      <c r="O596" s="698"/>
      <c r="P596" s="699">
        <f t="shared" si="29"/>
        <v>0</v>
      </c>
      <c r="Q596" s="700">
        <f>'Раздел 1'!Q605</f>
        <v>0</v>
      </c>
      <c r="R596" s="701"/>
      <c r="S596" s="702">
        <f t="shared" si="30"/>
        <v>0</v>
      </c>
      <c r="T596" s="703">
        <f>'Раздел 1'!R605</f>
        <v>0</v>
      </c>
      <c r="U596" s="704"/>
      <c r="V596" s="705">
        <f t="shared" si="31"/>
        <v>0</v>
      </c>
      <c r="W596" s="154"/>
      <c r="X596" s="706"/>
      <c r="Y596" s="707"/>
    </row>
    <row r="597" spans="1:25" s="708" customFormat="1" ht="24.75" customHeight="1" x14ac:dyDescent="0.3">
      <c r="A597" s="693" t="str">
        <f>'Раздел 1'!C606</f>
        <v>925</v>
      </c>
      <c r="B597" s="694" t="str">
        <f>'Раздел 1'!D606</f>
        <v>07</v>
      </c>
      <c r="C597" s="694" t="str">
        <f>'Раздел 1'!E606</f>
        <v>02</v>
      </c>
      <c r="D597" s="694" t="str">
        <f>'Раздел 1'!F606</f>
        <v>02</v>
      </c>
      <c r="E597" s="694" t="str">
        <f>'Раздел 1'!G606</f>
        <v>1</v>
      </c>
      <c r="F597" s="694" t="str">
        <f>'Раздел 1'!H606</f>
        <v>02</v>
      </c>
      <c r="G597" s="694" t="str">
        <f>'Раздел 1'!I606</f>
        <v>10210</v>
      </c>
      <c r="H597" s="695" t="str">
        <f>'Раздел 1'!J606</f>
        <v>244</v>
      </c>
      <c r="I597" s="696" t="str">
        <f>'Раздел 1'!K606</f>
        <v>342.00.00</v>
      </c>
      <c r="J597" s="696" t="str">
        <f>'Раздел 1'!L606</f>
        <v>000</v>
      </c>
      <c r="K597" s="696" t="str">
        <f>'Раздел 1'!M606</f>
        <v>00.00.00</v>
      </c>
      <c r="L597" s="696" t="str">
        <f>'Раздел 1'!N606</f>
        <v>020.00.0015</v>
      </c>
      <c r="M597" s="696" t="str">
        <f>'Раздел 1'!O606</f>
        <v>60.01.00</v>
      </c>
      <c r="N597" s="697">
        <f>'Раздел 1'!P606</f>
        <v>0</v>
      </c>
      <c r="O597" s="698"/>
      <c r="P597" s="699">
        <f t="shared" si="29"/>
        <v>0</v>
      </c>
      <c r="Q597" s="700">
        <f>'Раздел 1'!Q606</f>
        <v>0</v>
      </c>
      <c r="R597" s="701"/>
      <c r="S597" s="702">
        <f t="shared" si="30"/>
        <v>0</v>
      </c>
      <c r="T597" s="703">
        <f>'Раздел 1'!R606</f>
        <v>0</v>
      </c>
      <c r="U597" s="704"/>
      <c r="V597" s="705">
        <f t="shared" si="31"/>
        <v>0</v>
      </c>
      <c r="W597" s="154"/>
      <c r="X597" s="706"/>
      <c r="Y597" s="707"/>
    </row>
    <row r="598" spans="1:25" s="708" customFormat="1" ht="24.75" customHeight="1" x14ac:dyDescent="0.3">
      <c r="A598" s="693" t="str">
        <f>'Раздел 1'!C607</f>
        <v>925</v>
      </c>
      <c r="B598" s="694" t="str">
        <f>'Раздел 1'!D607</f>
        <v>07</v>
      </c>
      <c r="C598" s="694" t="str">
        <f>'Раздел 1'!E607</f>
        <v>02</v>
      </c>
      <c r="D598" s="694" t="str">
        <f>'Раздел 1'!F607</f>
        <v>02</v>
      </c>
      <c r="E598" s="694" t="str">
        <f>'Раздел 1'!G607</f>
        <v>1</v>
      </c>
      <c r="F598" s="694" t="str">
        <f>'Раздел 1'!H607</f>
        <v>02</v>
      </c>
      <c r="G598" s="694" t="str">
        <f>'Раздел 1'!I607</f>
        <v>L3040</v>
      </c>
      <c r="H598" s="695" t="str">
        <f>'Раздел 1'!J607</f>
        <v>244</v>
      </c>
      <c r="I598" s="696" t="str">
        <f>'Раздел 1'!K607</f>
        <v>342.00.00</v>
      </c>
      <c r="J598" s="696" t="str">
        <f>'Раздел 1'!L607</f>
        <v>000</v>
      </c>
      <c r="K598" s="696" t="str">
        <f>'Раздел 1'!M607</f>
        <v>00.00.00</v>
      </c>
      <c r="L598" s="696" t="str">
        <f>'Раздел 1'!N607</f>
        <v>020.00.0028</v>
      </c>
      <c r="M598" s="696" t="str">
        <f>'Раздел 1'!O607</f>
        <v>60.01.00</v>
      </c>
      <c r="N598" s="697">
        <f>'Раздел 1'!P607</f>
        <v>0</v>
      </c>
      <c r="O598" s="698"/>
      <c r="P598" s="699">
        <f t="shared" si="29"/>
        <v>0</v>
      </c>
      <c r="Q598" s="700">
        <f>'Раздел 1'!Q607</f>
        <v>0</v>
      </c>
      <c r="R598" s="701"/>
      <c r="S598" s="702">
        <f t="shared" si="30"/>
        <v>0</v>
      </c>
      <c r="T598" s="703">
        <f>'Раздел 1'!R607</f>
        <v>0</v>
      </c>
      <c r="U598" s="704"/>
      <c r="V598" s="705">
        <f t="shared" si="31"/>
        <v>0</v>
      </c>
      <c r="W598" s="154"/>
      <c r="X598" s="706"/>
      <c r="Y598" s="707"/>
    </row>
    <row r="599" spans="1:25" s="708" customFormat="1" ht="24.75" customHeight="1" x14ac:dyDescent="0.3">
      <c r="A599" s="693" t="str">
        <f>'Раздел 1'!C608</f>
        <v>925</v>
      </c>
      <c r="B599" s="694" t="str">
        <f>'Раздел 1'!D608</f>
        <v>07</v>
      </c>
      <c r="C599" s="694" t="str">
        <f>'Раздел 1'!E608</f>
        <v>02</v>
      </c>
      <c r="D599" s="694">
        <f>'Раздел 1'!F608</f>
        <v>0</v>
      </c>
      <c r="E599" s="694">
        <f>'Раздел 1'!G608</f>
        <v>0</v>
      </c>
      <c r="F599" s="694">
        <f>'Раздел 1'!H608</f>
        <v>0</v>
      </c>
      <c r="G599" s="694">
        <f>'Раздел 1'!I608</f>
        <v>0</v>
      </c>
      <c r="H599" s="695" t="str">
        <f>'Раздел 1'!J608</f>
        <v>244</v>
      </c>
      <c r="I599" s="696" t="str">
        <f>'Раздел 1'!K608</f>
        <v>342.00.00</v>
      </c>
      <c r="J599" s="696" t="str">
        <f>'Раздел 1'!L608</f>
        <v>000</v>
      </c>
      <c r="K599" s="696" t="str">
        <f>'Раздел 1'!M608</f>
        <v>00.00.00</v>
      </c>
      <c r="L599" s="696" t="str">
        <f>'Раздел 1'!N608</f>
        <v>020.00.ХХХ</v>
      </c>
      <c r="M599" s="696" t="str">
        <f>'Раздел 1'!O608</f>
        <v>60.01.00</v>
      </c>
      <c r="N599" s="697">
        <f>'Раздел 1'!P608</f>
        <v>0</v>
      </c>
      <c r="O599" s="698"/>
      <c r="P599" s="699">
        <f t="shared" si="29"/>
        <v>0</v>
      </c>
      <c r="Q599" s="700">
        <f>'Раздел 1'!Q608</f>
        <v>0</v>
      </c>
      <c r="R599" s="701"/>
      <c r="S599" s="702">
        <f t="shared" si="30"/>
        <v>0</v>
      </c>
      <c r="T599" s="703">
        <f>'Раздел 1'!R608</f>
        <v>0</v>
      </c>
      <c r="U599" s="704"/>
      <c r="V599" s="705">
        <f t="shared" si="31"/>
        <v>0</v>
      </c>
      <c r="W599" s="154"/>
      <c r="X599" s="706"/>
      <c r="Y599" s="707"/>
    </row>
    <row r="600" spans="1:25" s="708" customFormat="1" ht="24.75" customHeight="1" x14ac:dyDescent="0.3">
      <c r="A600" s="693" t="str">
        <f>'Раздел 1'!C609</f>
        <v>925</v>
      </c>
      <c r="B600" s="694" t="str">
        <f>'Раздел 1'!D609</f>
        <v>07</v>
      </c>
      <c r="C600" s="694" t="str">
        <f>'Раздел 1'!E609</f>
        <v>02</v>
      </c>
      <c r="D600" s="694">
        <f>'Раздел 1'!F609</f>
        <v>0</v>
      </c>
      <c r="E600" s="694">
        <f>'Раздел 1'!G609</f>
        <v>0</v>
      </c>
      <c r="F600" s="694">
        <f>'Раздел 1'!H609</f>
        <v>0</v>
      </c>
      <c r="G600" s="694">
        <f>'Раздел 1'!I609</f>
        <v>0</v>
      </c>
      <c r="H600" s="695" t="str">
        <f>'Раздел 1'!J609</f>
        <v>244</v>
      </c>
      <c r="I600" s="696" t="str">
        <f>'Раздел 1'!K609</f>
        <v>342.00.00</v>
      </c>
      <c r="J600" s="696" t="str">
        <f>'Раздел 1'!L609</f>
        <v>000</v>
      </c>
      <c r="K600" s="696" t="str">
        <f>'Раздел 1'!M609</f>
        <v>00.00.00</v>
      </c>
      <c r="L600" s="696" t="str">
        <f>'Раздел 1'!N609</f>
        <v>020.00.ХХХ</v>
      </c>
      <c r="M600" s="696" t="str">
        <f>'Раздел 1'!O609</f>
        <v>60.01.00</v>
      </c>
      <c r="N600" s="697">
        <f>'Раздел 1'!P609</f>
        <v>0</v>
      </c>
      <c r="O600" s="698"/>
      <c r="P600" s="699">
        <f t="shared" si="29"/>
        <v>0</v>
      </c>
      <c r="Q600" s="700">
        <f>'Раздел 1'!Q609</f>
        <v>0</v>
      </c>
      <c r="R600" s="701"/>
      <c r="S600" s="702">
        <f t="shared" si="30"/>
        <v>0</v>
      </c>
      <c r="T600" s="703">
        <f>'Раздел 1'!R609</f>
        <v>0</v>
      </c>
      <c r="U600" s="704"/>
      <c r="V600" s="705">
        <f t="shared" si="31"/>
        <v>0</v>
      </c>
      <c r="W600" s="154"/>
      <c r="X600" s="706"/>
      <c r="Y600" s="707"/>
    </row>
    <row r="601" spans="1:25" s="708" customFormat="1" ht="24.75" customHeight="1" x14ac:dyDescent="0.3">
      <c r="A601" s="693" t="str">
        <f>'Раздел 1'!C610</f>
        <v>925</v>
      </c>
      <c r="B601" s="694" t="str">
        <f>'Раздел 1'!D610</f>
        <v>07</v>
      </c>
      <c r="C601" s="694" t="str">
        <f>'Раздел 1'!E610</f>
        <v>02</v>
      </c>
      <c r="D601" s="694" t="str">
        <f>'Раздел 1'!F610</f>
        <v>02</v>
      </c>
      <c r="E601" s="694" t="str">
        <f>'Раздел 1'!G610</f>
        <v>1</v>
      </c>
      <c r="F601" s="694" t="str">
        <f>'Раздел 1'!H610</f>
        <v>02</v>
      </c>
      <c r="G601" s="694" t="str">
        <f>'Раздел 1'!I610</f>
        <v>62370</v>
      </c>
      <c r="H601" s="695" t="str">
        <f>'Раздел 1'!J610</f>
        <v>244</v>
      </c>
      <c r="I601" s="696" t="str">
        <f>'Раздел 1'!K610</f>
        <v>342.00.00</v>
      </c>
      <c r="J601" s="696" t="str">
        <f>'Раздел 1'!L610</f>
        <v>000</v>
      </c>
      <c r="K601" s="696" t="str">
        <f>'Раздел 1'!M610</f>
        <v>00.00.00</v>
      </c>
      <c r="L601" s="696" t="str">
        <f>'Раздел 1'!N610</f>
        <v>500.02.0001</v>
      </c>
      <c r="M601" s="696" t="str">
        <f>'Раздел 1'!O610</f>
        <v>60.03.00</v>
      </c>
      <c r="N601" s="697">
        <f>'Раздел 1'!P610</f>
        <v>0</v>
      </c>
      <c r="O601" s="698"/>
      <c r="P601" s="699">
        <f t="shared" si="29"/>
        <v>0</v>
      </c>
      <c r="Q601" s="700">
        <f>'Раздел 1'!Q610</f>
        <v>0</v>
      </c>
      <c r="R601" s="701"/>
      <c r="S601" s="702">
        <f t="shared" si="30"/>
        <v>0</v>
      </c>
      <c r="T601" s="703">
        <f>'Раздел 1'!R610</f>
        <v>0</v>
      </c>
      <c r="U601" s="704"/>
      <c r="V601" s="705">
        <f t="shared" si="31"/>
        <v>0</v>
      </c>
      <c r="W601" s="154"/>
      <c r="X601" s="706"/>
      <c r="Y601" s="707"/>
    </row>
    <row r="602" spans="1:25" s="708" customFormat="1" ht="24.75" customHeight="1" x14ac:dyDescent="0.3">
      <c r="A602" s="693" t="str">
        <f>'Раздел 1'!C611</f>
        <v>925</v>
      </c>
      <c r="B602" s="694" t="str">
        <f>'Раздел 1'!D611</f>
        <v>07</v>
      </c>
      <c r="C602" s="694" t="str">
        <f>'Раздел 1'!E611</f>
        <v>02</v>
      </c>
      <c r="D602" s="694" t="str">
        <f>'Раздел 1'!F611</f>
        <v>02</v>
      </c>
      <c r="E602" s="694" t="str">
        <f>'Раздел 1'!G611</f>
        <v>1</v>
      </c>
      <c r="F602" s="694" t="str">
        <f>'Раздел 1'!H611</f>
        <v>02</v>
      </c>
      <c r="G602" s="694" t="str">
        <f>'Раздел 1'!I611</f>
        <v>L3040</v>
      </c>
      <c r="H602" s="695" t="str">
        <f>'Раздел 1'!J611</f>
        <v>244</v>
      </c>
      <c r="I602" s="696" t="str">
        <f>'Раздел 1'!K611</f>
        <v>342.00.00</v>
      </c>
      <c r="J602" s="696" t="str">
        <f>'Раздел 1'!L611</f>
        <v>000</v>
      </c>
      <c r="K602" s="696" t="str">
        <f>'Раздел 1'!M611</f>
        <v>00.00.00</v>
      </c>
      <c r="L602" s="696" t="str">
        <f>'Раздел 1'!N611</f>
        <v>500.02.0005</v>
      </c>
      <c r="M602" s="696" t="str">
        <f>'Раздел 1'!O611</f>
        <v>60.02.00</v>
      </c>
      <c r="N602" s="697">
        <f>'Раздел 1'!P611</f>
        <v>0</v>
      </c>
      <c r="O602" s="698"/>
      <c r="P602" s="699">
        <f t="shared" si="29"/>
        <v>0</v>
      </c>
      <c r="Q602" s="700">
        <f>'Раздел 1'!Q611</f>
        <v>0</v>
      </c>
      <c r="R602" s="701"/>
      <c r="S602" s="702">
        <f t="shared" si="30"/>
        <v>0</v>
      </c>
      <c r="T602" s="703">
        <f>'Раздел 1'!R611</f>
        <v>0</v>
      </c>
      <c r="U602" s="704"/>
      <c r="V602" s="705">
        <f t="shared" si="31"/>
        <v>0</v>
      </c>
      <c r="W602" s="154"/>
      <c r="X602" s="706"/>
      <c r="Y602" s="707"/>
    </row>
    <row r="603" spans="1:25" s="708" customFormat="1" ht="24.75" customHeight="1" x14ac:dyDescent="0.3">
      <c r="A603" s="693" t="str">
        <f>'Раздел 1'!C612</f>
        <v>925</v>
      </c>
      <c r="B603" s="694" t="str">
        <f>'Раздел 1'!D612</f>
        <v>07</v>
      </c>
      <c r="C603" s="694" t="str">
        <f>'Раздел 1'!E612</f>
        <v>02</v>
      </c>
      <c r="D603" s="694" t="str">
        <f>'Раздел 1'!F612</f>
        <v>02</v>
      </c>
      <c r="E603" s="694" t="str">
        <f>'Раздел 1'!G612</f>
        <v>1</v>
      </c>
      <c r="F603" s="694" t="str">
        <f>'Раздел 1'!H612</f>
        <v>02</v>
      </c>
      <c r="G603" s="694" t="str">
        <f>'Раздел 1'!I612</f>
        <v>L3040</v>
      </c>
      <c r="H603" s="695" t="str">
        <f>'Раздел 1'!J612</f>
        <v>244</v>
      </c>
      <c r="I603" s="696" t="str">
        <f>'Раздел 1'!K612</f>
        <v>342.00.00</v>
      </c>
      <c r="J603" s="696" t="str">
        <f>'Раздел 1'!L612</f>
        <v>000</v>
      </c>
      <c r="K603" s="696" t="str">
        <f>'Раздел 1'!M612</f>
        <v>00.00.00</v>
      </c>
      <c r="L603" s="696" t="str">
        <f>'Раздел 1'!N612</f>
        <v>500.02.0005</v>
      </c>
      <c r="M603" s="696" t="str">
        <f>'Раздел 1'!O612</f>
        <v>60.03.00</v>
      </c>
      <c r="N603" s="697">
        <f>'Раздел 1'!P612</f>
        <v>0</v>
      </c>
      <c r="O603" s="698"/>
      <c r="P603" s="699">
        <f t="shared" si="29"/>
        <v>0</v>
      </c>
      <c r="Q603" s="700">
        <f>'Раздел 1'!Q612</f>
        <v>0</v>
      </c>
      <c r="R603" s="701"/>
      <c r="S603" s="702">
        <f t="shared" si="30"/>
        <v>0</v>
      </c>
      <c r="T603" s="703">
        <f>'Раздел 1'!R612</f>
        <v>0</v>
      </c>
      <c r="U603" s="704"/>
      <c r="V603" s="705">
        <f t="shared" si="31"/>
        <v>0</v>
      </c>
      <c r="W603" s="154"/>
      <c r="X603" s="706"/>
      <c r="Y603" s="707"/>
    </row>
    <row r="604" spans="1:25" s="708" customFormat="1" ht="24.75" customHeight="1" x14ac:dyDescent="0.3">
      <c r="A604" s="693" t="str">
        <f>'Раздел 1'!C613</f>
        <v>925</v>
      </c>
      <c r="B604" s="694" t="str">
        <f>'Раздел 1'!D613</f>
        <v>07</v>
      </c>
      <c r="C604" s="694" t="str">
        <f>'Раздел 1'!E613</f>
        <v>02</v>
      </c>
      <c r="D604" s="694">
        <f>'Раздел 1'!F613</f>
        <v>0</v>
      </c>
      <c r="E604" s="694">
        <f>'Раздел 1'!G613</f>
        <v>0</v>
      </c>
      <c r="F604" s="694">
        <f>'Раздел 1'!H613</f>
        <v>0</v>
      </c>
      <c r="G604" s="694">
        <f>'Раздел 1'!I613</f>
        <v>0</v>
      </c>
      <c r="H604" s="695" t="str">
        <f>'Раздел 1'!J613</f>
        <v>244</v>
      </c>
      <c r="I604" s="696" t="str">
        <f>'Раздел 1'!K613</f>
        <v>342.00.00</v>
      </c>
      <c r="J604" s="696" t="str">
        <f>'Раздел 1'!L613</f>
        <v>000</v>
      </c>
      <c r="K604" s="696" t="str">
        <f>'Раздел 1'!M613</f>
        <v>00.00.00</v>
      </c>
      <c r="L604" s="696" t="str">
        <f>'Раздел 1'!N613</f>
        <v>500.02.ХХХ</v>
      </c>
      <c r="M604" s="696" t="str">
        <f>'Раздел 1'!O613</f>
        <v>60.03.00</v>
      </c>
      <c r="N604" s="697">
        <f>'Раздел 1'!P613</f>
        <v>0</v>
      </c>
      <c r="O604" s="698"/>
      <c r="P604" s="699">
        <f t="shared" si="29"/>
        <v>0</v>
      </c>
      <c r="Q604" s="700">
        <f>'Раздел 1'!Q613</f>
        <v>0</v>
      </c>
      <c r="R604" s="701"/>
      <c r="S604" s="702">
        <f t="shared" si="30"/>
        <v>0</v>
      </c>
      <c r="T604" s="703">
        <f>'Раздел 1'!R613</f>
        <v>0</v>
      </c>
      <c r="U604" s="704"/>
      <c r="V604" s="705">
        <f t="shared" si="31"/>
        <v>0</v>
      </c>
      <c r="W604" s="154"/>
      <c r="X604" s="706"/>
      <c r="Y604" s="707"/>
    </row>
    <row r="605" spans="1:25" s="708" customFormat="1" ht="24.75" customHeight="1" x14ac:dyDescent="0.3">
      <c r="A605" s="693" t="str">
        <f>'Раздел 1'!C614</f>
        <v>925</v>
      </c>
      <c r="B605" s="694" t="str">
        <f>'Раздел 1'!D614</f>
        <v>07</v>
      </c>
      <c r="C605" s="694" t="str">
        <f>'Раздел 1'!E614</f>
        <v>02</v>
      </c>
      <c r="D605" s="694">
        <f>'Раздел 1'!F614</f>
        <v>0</v>
      </c>
      <c r="E605" s="694">
        <f>'Раздел 1'!G614</f>
        <v>0</v>
      </c>
      <c r="F605" s="694">
        <f>'Раздел 1'!H614</f>
        <v>0</v>
      </c>
      <c r="G605" s="694">
        <f>'Раздел 1'!I614</f>
        <v>0</v>
      </c>
      <c r="H605" s="695" t="str">
        <f>'Раздел 1'!J614</f>
        <v>244</v>
      </c>
      <c r="I605" s="696" t="str">
        <f>'Раздел 1'!K614</f>
        <v>342.00.00</v>
      </c>
      <c r="J605" s="696" t="str">
        <f>'Раздел 1'!L614</f>
        <v>000</v>
      </c>
      <c r="K605" s="696" t="str">
        <f>'Раздел 1'!M614</f>
        <v>00.00.00</v>
      </c>
      <c r="L605" s="696" t="str">
        <f>'Раздел 1'!N614</f>
        <v>500.02.ХХХ</v>
      </c>
      <c r="M605" s="696" t="str">
        <f>'Раздел 1'!O614</f>
        <v>60.03.00</v>
      </c>
      <c r="N605" s="697">
        <f>'Раздел 1'!P614</f>
        <v>0</v>
      </c>
      <c r="O605" s="698"/>
      <c r="P605" s="699">
        <f t="shared" si="29"/>
        <v>0</v>
      </c>
      <c r="Q605" s="700">
        <f>'Раздел 1'!Q614</f>
        <v>0</v>
      </c>
      <c r="R605" s="701"/>
      <c r="S605" s="702">
        <f t="shared" si="30"/>
        <v>0</v>
      </c>
      <c r="T605" s="703">
        <f>'Раздел 1'!R614</f>
        <v>0</v>
      </c>
      <c r="U605" s="704"/>
      <c r="V605" s="705">
        <f t="shared" si="31"/>
        <v>0</v>
      </c>
      <c r="W605" s="154"/>
      <c r="X605" s="706"/>
      <c r="Y605" s="707"/>
    </row>
    <row r="606" spans="1:25" s="708" customFormat="1" ht="24.75" customHeight="1" x14ac:dyDescent="0.3">
      <c r="A606" s="693" t="e">
        <f>'Раздел 1'!#REF!</f>
        <v>#REF!</v>
      </c>
      <c r="B606" s="694" t="e">
        <f>'Раздел 1'!#REF!</f>
        <v>#REF!</v>
      </c>
      <c r="C606" s="694" t="e">
        <f>'Раздел 1'!#REF!</f>
        <v>#REF!</v>
      </c>
      <c r="D606" s="694" t="e">
        <f>'Раздел 1'!#REF!</f>
        <v>#REF!</v>
      </c>
      <c r="E606" s="694" t="e">
        <f>'Раздел 1'!#REF!</f>
        <v>#REF!</v>
      </c>
      <c r="F606" s="694" t="e">
        <f>'Раздел 1'!#REF!</f>
        <v>#REF!</v>
      </c>
      <c r="G606" s="694" t="e">
        <f>'Раздел 1'!#REF!</f>
        <v>#REF!</v>
      </c>
      <c r="H606" s="695" t="e">
        <f>'Раздел 1'!#REF!</f>
        <v>#REF!</v>
      </c>
      <c r="I606" s="696" t="e">
        <f>'Раздел 1'!#REF!</f>
        <v>#REF!</v>
      </c>
      <c r="J606" s="696" t="e">
        <f>'Раздел 1'!#REF!</f>
        <v>#REF!</v>
      </c>
      <c r="K606" s="696" t="e">
        <f>'Раздел 1'!#REF!</f>
        <v>#REF!</v>
      </c>
      <c r="L606" s="696" t="e">
        <f>'Раздел 1'!#REF!</f>
        <v>#REF!</v>
      </c>
      <c r="M606" s="696" t="e">
        <f>'Раздел 1'!#REF!</f>
        <v>#REF!</v>
      </c>
      <c r="N606" s="697" t="e">
        <f>'Раздел 1'!#REF!</f>
        <v>#REF!</v>
      </c>
      <c r="O606" s="698"/>
      <c r="P606" s="699" t="e">
        <f t="shared" si="29"/>
        <v>#REF!</v>
      </c>
      <c r="Q606" s="700" t="e">
        <f>'Раздел 1'!#REF!</f>
        <v>#REF!</v>
      </c>
      <c r="R606" s="701"/>
      <c r="S606" s="702" t="e">
        <f t="shared" si="30"/>
        <v>#REF!</v>
      </c>
      <c r="T606" s="703" t="e">
        <f>'Раздел 1'!#REF!</f>
        <v>#REF!</v>
      </c>
      <c r="U606" s="704"/>
      <c r="V606" s="705" t="e">
        <f t="shared" si="31"/>
        <v>#REF!</v>
      </c>
      <c r="W606" s="154"/>
      <c r="X606" s="706"/>
      <c r="Y606" s="707"/>
    </row>
    <row r="607" spans="1:25" s="708" customFormat="1" ht="24.75" customHeight="1" x14ac:dyDescent="0.3">
      <c r="A607" s="693" t="e">
        <f>'Раздел 1'!#REF!</f>
        <v>#REF!</v>
      </c>
      <c r="B607" s="694" t="e">
        <f>'Раздел 1'!#REF!</f>
        <v>#REF!</v>
      </c>
      <c r="C607" s="694" t="e">
        <f>'Раздел 1'!#REF!</f>
        <v>#REF!</v>
      </c>
      <c r="D607" s="694" t="e">
        <f>'Раздел 1'!#REF!</f>
        <v>#REF!</v>
      </c>
      <c r="E607" s="694" t="e">
        <f>'Раздел 1'!#REF!</f>
        <v>#REF!</v>
      </c>
      <c r="F607" s="694" t="e">
        <f>'Раздел 1'!#REF!</f>
        <v>#REF!</v>
      </c>
      <c r="G607" s="694" t="e">
        <f>'Раздел 1'!#REF!</f>
        <v>#REF!</v>
      </c>
      <c r="H607" s="695" t="e">
        <f>'Раздел 1'!#REF!</f>
        <v>#REF!</v>
      </c>
      <c r="I607" s="696" t="e">
        <f>'Раздел 1'!#REF!</f>
        <v>#REF!</v>
      </c>
      <c r="J607" s="696" t="e">
        <f>'Раздел 1'!#REF!</f>
        <v>#REF!</v>
      </c>
      <c r="K607" s="696" t="e">
        <f>'Раздел 1'!#REF!</f>
        <v>#REF!</v>
      </c>
      <c r="L607" s="696" t="e">
        <f>'Раздел 1'!#REF!</f>
        <v>#REF!</v>
      </c>
      <c r="M607" s="696" t="e">
        <f>'Раздел 1'!#REF!</f>
        <v>#REF!</v>
      </c>
      <c r="N607" s="697" t="e">
        <f>'Раздел 1'!#REF!</f>
        <v>#REF!</v>
      </c>
      <c r="O607" s="698"/>
      <c r="P607" s="699" t="e">
        <f t="shared" si="29"/>
        <v>#REF!</v>
      </c>
      <c r="Q607" s="700" t="e">
        <f>'Раздел 1'!#REF!</f>
        <v>#REF!</v>
      </c>
      <c r="R607" s="701"/>
      <c r="S607" s="702" t="e">
        <f t="shared" si="30"/>
        <v>#REF!</v>
      </c>
      <c r="T607" s="703" t="e">
        <f>'Раздел 1'!#REF!</f>
        <v>#REF!</v>
      </c>
      <c r="U607" s="704"/>
      <c r="V607" s="705" t="e">
        <f t="shared" si="31"/>
        <v>#REF!</v>
      </c>
      <c r="W607" s="154"/>
      <c r="X607" s="706"/>
      <c r="Y607" s="707"/>
    </row>
    <row r="608" spans="1:25" s="708" customFormat="1" ht="24.75" customHeight="1" x14ac:dyDescent="0.3">
      <c r="A608" s="693" t="str">
        <f>'Раздел 1'!C615</f>
        <v>925</v>
      </c>
      <c r="B608" s="694" t="str">
        <f>'Раздел 1'!D615</f>
        <v>07</v>
      </c>
      <c r="C608" s="694" t="str">
        <f>'Раздел 1'!E615</f>
        <v>07</v>
      </c>
      <c r="D608" s="694" t="str">
        <f>'Раздел 1'!F615</f>
        <v>02</v>
      </c>
      <c r="E608" s="694" t="str">
        <f>'Раздел 1'!G615</f>
        <v>3</v>
      </c>
      <c r="F608" s="694" t="str">
        <f>'Раздел 1'!H615</f>
        <v>02</v>
      </c>
      <c r="G608" s="694" t="str">
        <f>'Раздел 1'!I615</f>
        <v>63110</v>
      </c>
      <c r="H608" s="695" t="str">
        <f>'Раздел 1'!J615</f>
        <v>244</v>
      </c>
      <c r="I608" s="696" t="str">
        <f>'Раздел 1'!K615</f>
        <v>342.00.00</v>
      </c>
      <c r="J608" s="696" t="str">
        <f>'Раздел 1'!L615</f>
        <v>000</v>
      </c>
      <c r="K608" s="696" t="str">
        <f>'Раздел 1'!M615</f>
        <v>00.00.00</v>
      </c>
      <c r="L608" s="696" t="str">
        <f>'Раздел 1'!N615</f>
        <v>500.05.0002</v>
      </c>
      <c r="M608" s="696" t="str">
        <f>'Раздел 1'!O615</f>
        <v>60.03.00</v>
      </c>
      <c r="N608" s="697">
        <f>'Раздел 1'!P615</f>
        <v>0</v>
      </c>
      <c r="O608" s="698"/>
      <c r="P608" s="699">
        <f t="shared" si="29"/>
        <v>0</v>
      </c>
      <c r="Q608" s="700">
        <f>'Раздел 1'!Q615</f>
        <v>0</v>
      </c>
      <c r="R608" s="701"/>
      <c r="S608" s="702">
        <f t="shared" si="30"/>
        <v>0</v>
      </c>
      <c r="T608" s="703">
        <f>'Раздел 1'!R615</f>
        <v>0</v>
      </c>
      <c r="U608" s="704"/>
      <c r="V608" s="705">
        <f t="shared" si="31"/>
        <v>0</v>
      </c>
      <c r="W608" s="154"/>
      <c r="X608" s="706"/>
      <c r="Y608" s="707"/>
    </row>
    <row r="609" spans="1:25" s="708" customFormat="1" ht="24.75" customHeight="1" x14ac:dyDescent="0.3">
      <c r="A609" s="693" t="str">
        <f>'Раздел 1'!C616</f>
        <v>925</v>
      </c>
      <c r="B609" s="694" t="str">
        <f>'Раздел 1'!D616</f>
        <v>07</v>
      </c>
      <c r="C609" s="694" t="str">
        <f>'Раздел 1'!E616</f>
        <v>02</v>
      </c>
      <c r="D609" s="694">
        <f>'Раздел 1'!F616</f>
        <v>0</v>
      </c>
      <c r="E609" s="694">
        <f>'Раздел 1'!G616</f>
        <v>0</v>
      </c>
      <c r="F609" s="694">
        <f>'Раздел 1'!H616</f>
        <v>0</v>
      </c>
      <c r="G609" s="694">
        <f>'Раздел 1'!I616</f>
        <v>0</v>
      </c>
      <c r="H609" s="695" t="str">
        <f>'Раздел 1'!J616</f>
        <v>244</v>
      </c>
      <c r="I609" s="696" t="str">
        <f>'Раздел 1'!K616</f>
        <v>342.00.00</v>
      </c>
      <c r="J609" s="696" t="str">
        <f>'Раздел 1'!L616</f>
        <v>000</v>
      </c>
      <c r="K609" s="696" t="str">
        <f>'Раздел 1'!M616</f>
        <v>00.00.00</v>
      </c>
      <c r="L609" s="696" t="str">
        <f>'Раздел 1'!N616</f>
        <v>500.05.ХХХ</v>
      </c>
      <c r="M609" s="696" t="str">
        <f>'Раздел 1'!O616</f>
        <v>60.03.00</v>
      </c>
      <c r="N609" s="697">
        <f>'Раздел 1'!P616</f>
        <v>0</v>
      </c>
      <c r="O609" s="698"/>
      <c r="P609" s="699">
        <f t="shared" si="29"/>
        <v>0</v>
      </c>
      <c r="Q609" s="700">
        <f>'Раздел 1'!Q616</f>
        <v>0</v>
      </c>
      <c r="R609" s="701"/>
      <c r="S609" s="702">
        <f t="shared" si="30"/>
        <v>0</v>
      </c>
      <c r="T609" s="703">
        <f>'Раздел 1'!R616</f>
        <v>0</v>
      </c>
      <c r="U609" s="704"/>
      <c r="V609" s="705">
        <f t="shared" si="31"/>
        <v>0</v>
      </c>
      <c r="W609" s="154"/>
      <c r="X609" s="706"/>
      <c r="Y609" s="707"/>
    </row>
    <row r="610" spans="1:25" s="708" customFormat="1" ht="24.75" customHeight="1" x14ac:dyDescent="0.3">
      <c r="A610" s="693" t="e">
        <f>'Раздел 1'!#REF!</f>
        <v>#REF!</v>
      </c>
      <c r="B610" s="694" t="e">
        <f>'Раздел 1'!#REF!</f>
        <v>#REF!</v>
      </c>
      <c r="C610" s="694" t="e">
        <f>'Раздел 1'!#REF!</f>
        <v>#REF!</v>
      </c>
      <c r="D610" s="694" t="e">
        <f>'Раздел 1'!#REF!</f>
        <v>#REF!</v>
      </c>
      <c r="E610" s="694" t="e">
        <f>'Раздел 1'!#REF!</f>
        <v>#REF!</v>
      </c>
      <c r="F610" s="694" t="e">
        <f>'Раздел 1'!#REF!</f>
        <v>#REF!</v>
      </c>
      <c r="G610" s="694" t="e">
        <f>'Раздел 1'!#REF!</f>
        <v>#REF!</v>
      </c>
      <c r="H610" s="695" t="e">
        <f>'Раздел 1'!#REF!</f>
        <v>#REF!</v>
      </c>
      <c r="I610" s="696" t="e">
        <f>'Раздел 1'!#REF!</f>
        <v>#REF!</v>
      </c>
      <c r="J610" s="696" t="e">
        <f>'Раздел 1'!#REF!</f>
        <v>#REF!</v>
      </c>
      <c r="K610" s="696" t="e">
        <f>'Раздел 1'!#REF!</f>
        <v>#REF!</v>
      </c>
      <c r="L610" s="696" t="e">
        <f>'Раздел 1'!#REF!</f>
        <v>#REF!</v>
      </c>
      <c r="M610" s="696" t="e">
        <f>'Раздел 1'!#REF!</f>
        <v>#REF!</v>
      </c>
      <c r="N610" s="697" t="e">
        <f>'Раздел 1'!#REF!</f>
        <v>#REF!</v>
      </c>
      <c r="O610" s="698"/>
      <c r="P610" s="699" t="e">
        <f t="shared" si="29"/>
        <v>#REF!</v>
      </c>
      <c r="Q610" s="700" t="e">
        <f>'Раздел 1'!#REF!</f>
        <v>#REF!</v>
      </c>
      <c r="R610" s="701"/>
      <c r="S610" s="702" t="e">
        <f t="shared" si="30"/>
        <v>#REF!</v>
      </c>
      <c r="T610" s="703" t="e">
        <f>'Раздел 1'!#REF!</f>
        <v>#REF!</v>
      </c>
      <c r="U610" s="704"/>
      <c r="V610" s="705" t="e">
        <f t="shared" si="31"/>
        <v>#REF!</v>
      </c>
      <c r="W610" s="154"/>
      <c r="X610" s="706"/>
      <c r="Y610" s="707"/>
    </row>
    <row r="611" spans="1:25" s="708" customFormat="1" ht="24.75" customHeight="1" x14ac:dyDescent="0.3">
      <c r="A611" s="693" t="str">
        <f>'Раздел 1'!C617</f>
        <v>925</v>
      </c>
      <c r="B611" s="694" t="str">
        <f>'Раздел 1'!D617</f>
        <v>07</v>
      </c>
      <c r="C611" s="694" t="str">
        <f>'Раздел 1'!E617</f>
        <v>02</v>
      </c>
      <c r="D611" s="694" t="str">
        <f>'Раздел 1'!F617</f>
        <v>02</v>
      </c>
      <c r="E611" s="694" t="str">
        <f>'Раздел 1'!G617</f>
        <v>1</v>
      </c>
      <c r="F611" s="694" t="str">
        <f>'Раздел 1'!H617</f>
        <v>02</v>
      </c>
      <c r="G611" s="694" t="str">
        <f>'Раздел 1'!I617</f>
        <v>00590</v>
      </c>
      <c r="H611" s="695" t="str">
        <f>'Раздел 1'!J617</f>
        <v>244</v>
      </c>
      <c r="I611" s="696" t="str">
        <f>'Раздел 1'!K617</f>
        <v>343.00.00</v>
      </c>
      <c r="J611" s="696" t="str">
        <f>'Раздел 1'!L617</f>
        <v>000</v>
      </c>
      <c r="K611" s="696" t="str">
        <f>'Раздел 1'!M617</f>
        <v>00.00.00</v>
      </c>
      <c r="L611" s="696" t="str">
        <f>'Раздел 1'!N617</f>
        <v>х</v>
      </c>
      <c r="M611" s="696" t="str">
        <f>'Раздел 1'!O617</f>
        <v>20.00.02</v>
      </c>
      <c r="N611" s="697">
        <f>'Раздел 1'!P617</f>
        <v>0</v>
      </c>
      <c r="O611" s="698"/>
      <c r="P611" s="699">
        <f t="shared" si="29"/>
        <v>0</v>
      </c>
      <c r="Q611" s="700">
        <f>'Раздел 1'!Q617</f>
        <v>0</v>
      </c>
      <c r="R611" s="701"/>
      <c r="S611" s="702">
        <f t="shared" si="30"/>
        <v>0</v>
      </c>
      <c r="T611" s="703">
        <f>'Раздел 1'!R617</f>
        <v>0</v>
      </c>
      <c r="U611" s="704"/>
      <c r="V611" s="705">
        <f t="shared" si="31"/>
        <v>0</v>
      </c>
      <c r="W611" s="154"/>
      <c r="X611" s="706"/>
      <c r="Y611" s="707"/>
    </row>
    <row r="612" spans="1:25" s="708" customFormat="1" ht="24.75" customHeight="1" x14ac:dyDescent="0.3">
      <c r="A612" s="693" t="str">
        <f>'Раздел 1'!C618</f>
        <v>925</v>
      </c>
      <c r="B612" s="694" t="str">
        <f>'Раздел 1'!D618</f>
        <v>07</v>
      </c>
      <c r="C612" s="694" t="str">
        <f>'Раздел 1'!E618</f>
        <v>02</v>
      </c>
      <c r="D612" s="694" t="str">
        <f>'Раздел 1'!F618</f>
        <v>02</v>
      </c>
      <c r="E612" s="694" t="str">
        <f>'Раздел 1'!G618</f>
        <v>1</v>
      </c>
      <c r="F612" s="694" t="str">
        <f>'Раздел 1'!H618</f>
        <v>02</v>
      </c>
      <c r="G612" s="694" t="str">
        <f>'Раздел 1'!I618</f>
        <v>00590</v>
      </c>
      <c r="H612" s="695" t="str">
        <f>'Раздел 1'!J618</f>
        <v>244</v>
      </c>
      <c r="I612" s="696" t="str">
        <f>'Раздел 1'!K618</f>
        <v>343.00.00</v>
      </c>
      <c r="J612" s="696" t="str">
        <f>'Раздел 1'!L618</f>
        <v>001</v>
      </c>
      <c r="K612" s="696" t="str">
        <f>'Раздел 1'!M618</f>
        <v>00.00.00</v>
      </c>
      <c r="L612" s="696" t="str">
        <f>'Раздел 1'!N618</f>
        <v>х</v>
      </c>
      <c r="M612" s="696" t="str">
        <f>'Раздел 1'!O618</f>
        <v>20.00.02</v>
      </c>
      <c r="N612" s="697">
        <f>'Раздел 1'!P618</f>
        <v>0</v>
      </c>
      <c r="O612" s="698"/>
      <c r="P612" s="699">
        <f t="shared" si="29"/>
        <v>0</v>
      </c>
      <c r="Q612" s="700">
        <f>'Раздел 1'!Q618</f>
        <v>0</v>
      </c>
      <c r="R612" s="701"/>
      <c r="S612" s="702">
        <f t="shared" si="30"/>
        <v>0</v>
      </c>
      <c r="T612" s="703">
        <f>'Раздел 1'!R618</f>
        <v>0</v>
      </c>
      <c r="U612" s="704"/>
      <c r="V612" s="705">
        <f t="shared" si="31"/>
        <v>0</v>
      </c>
      <c r="W612" s="154"/>
      <c r="X612" s="706"/>
      <c r="Y612" s="707"/>
    </row>
    <row r="613" spans="1:25" s="708" customFormat="1" ht="24.75" customHeight="1" x14ac:dyDescent="0.3">
      <c r="A613" s="693" t="str">
        <f>'Раздел 1'!C619</f>
        <v>925</v>
      </c>
      <c r="B613" s="694" t="str">
        <f>'Раздел 1'!D619</f>
        <v>07</v>
      </c>
      <c r="C613" s="694" t="str">
        <f>'Раздел 1'!E619</f>
        <v>02</v>
      </c>
      <c r="D613" s="694" t="str">
        <f>'Раздел 1'!F619</f>
        <v>02</v>
      </c>
      <c r="E613" s="694" t="str">
        <f>'Раздел 1'!G619</f>
        <v>1</v>
      </c>
      <c r="F613" s="694" t="str">
        <f>'Раздел 1'!H619</f>
        <v>02</v>
      </c>
      <c r="G613" s="694" t="str">
        <f>'Раздел 1'!I619</f>
        <v>00590</v>
      </c>
      <c r="H613" s="695" t="str">
        <f>'Раздел 1'!J619</f>
        <v>244</v>
      </c>
      <c r="I613" s="696" t="str">
        <f>'Раздел 1'!K619</f>
        <v>343.00.00</v>
      </c>
      <c r="J613" s="696" t="str">
        <f>'Раздел 1'!L619</f>
        <v>000</v>
      </c>
      <c r="K613" s="696" t="str">
        <f>'Раздел 1'!M619</f>
        <v>00.00.00</v>
      </c>
      <c r="L613" s="696" t="str">
        <f>'Раздел 1'!N619</f>
        <v>001.99.0001</v>
      </c>
      <c r="M613" s="696" t="str">
        <f>'Раздел 1'!O619</f>
        <v>50.01.00</v>
      </c>
      <c r="N613" s="697">
        <f>'Раздел 1'!P619</f>
        <v>0</v>
      </c>
      <c r="O613" s="698"/>
      <c r="P613" s="699">
        <f t="shared" si="29"/>
        <v>0</v>
      </c>
      <c r="Q613" s="700">
        <f>'Раздел 1'!Q619</f>
        <v>0</v>
      </c>
      <c r="R613" s="701"/>
      <c r="S613" s="702">
        <f t="shared" si="30"/>
        <v>0</v>
      </c>
      <c r="T613" s="703">
        <f>'Раздел 1'!R619</f>
        <v>0</v>
      </c>
      <c r="U613" s="704"/>
      <c r="V613" s="705">
        <f t="shared" si="31"/>
        <v>0</v>
      </c>
      <c r="W613" s="154"/>
      <c r="X613" s="706"/>
      <c r="Y613" s="707"/>
    </row>
    <row r="614" spans="1:25" s="708" customFormat="1" ht="24.75" customHeight="1" x14ac:dyDescent="0.3">
      <c r="A614" s="693" t="str">
        <f>'Раздел 1'!C620</f>
        <v>925</v>
      </c>
      <c r="B614" s="694" t="str">
        <f>'Раздел 1'!D620</f>
        <v>07</v>
      </c>
      <c r="C614" s="694" t="str">
        <f>'Раздел 1'!E620</f>
        <v>02</v>
      </c>
      <c r="D614" s="694" t="str">
        <f>'Раздел 1'!F620</f>
        <v>02</v>
      </c>
      <c r="E614" s="694" t="str">
        <f>'Раздел 1'!G620</f>
        <v>1</v>
      </c>
      <c r="F614" s="694" t="str">
        <f>'Раздел 1'!H620</f>
        <v>02</v>
      </c>
      <c r="G614" s="694" t="str">
        <f>'Раздел 1'!I620</f>
        <v>00590</v>
      </c>
      <c r="H614" s="695" t="str">
        <f>'Раздел 1'!J620</f>
        <v>244</v>
      </c>
      <c r="I614" s="696" t="str">
        <f>'Раздел 1'!K620</f>
        <v>343.00.00</v>
      </c>
      <c r="J614" s="696" t="str">
        <f>'Раздел 1'!L620</f>
        <v>001</v>
      </c>
      <c r="K614" s="696" t="str">
        <f>'Раздел 1'!M620</f>
        <v>00.00.00</v>
      </c>
      <c r="L614" s="696" t="str">
        <f>'Раздел 1'!N620</f>
        <v>х</v>
      </c>
      <c r="M614" s="696" t="str">
        <f>'Раздел 1'!O620</f>
        <v>50.01.00</v>
      </c>
      <c r="N614" s="697">
        <f>'Раздел 1'!P620</f>
        <v>0</v>
      </c>
      <c r="O614" s="698"/>
      <c r="P614" s="699">
        <f t="shared" si="29"/>
        <v>0</v>
      </c>
      <c r="Q614" s="700">
        <f>'Раздел 1'!Q620</f>
        <v>0</v>
      </c>
      <c r="R614" s="701"/>
      <c r="S614" s="702">
        <f t="shared" si="30"/>
        <v>0</v>
      </c>
      <c r="T614" s="703">
        <f>'Раздел 1'!R620</f>
        <v>0</v>
      </c>
      <c r="U614" s="704"/>
      <c r="V614" s="705">
        <f t="shared" si="31"/>
        <v>0</v>
      </c>
      <c r="W614" s="154"/>
      <c r="X614" s="706"/>
      <c r="Y614" s="707"/>
    </row>
    <row r="615" spans="1:25" s="708" customFormat="1" ht="24.75" customHeight="1" x14ac:dyDescent="0.3">
      <c r="A615" s="693" t="e">
        <f>'Раздел 1'!#REF!</f>
        <v>#REF!</v>
      </c>
      <c r="B615" s="694" t="e">
        <f>'Раздел 1'!#REF!</f>
        <v>#REF!</v>
      </c>
      <c r="C615" s="694" t="e">
        <f>'Раздел 1'!#REF!</f>
        <v>#REF!</v>
      </c>
      <c r="D615" s="694" t="e">
        <f>'Раздел 1'!#REF!</f>
        <v>#REF!</v>
      </c>
      <c r="E615" s="694" t="e">
        <f>'Раздел 1'!#REF!</f>
        <v>#REF!</v>
      </c>
      <c r="F615" s="694" t="e">
        <f>'Раздел 1'!#REF!</f>
        <v>#REF!</v>
      </c>
      <c r="G615" s="694" t="e">
        <f>'Раздел 1'!#REF!</f>
        <v>#REF!</v>
      </c>
      <c r="H615" s="695" t="e">
        <f>'Раздел 1'!#REF!</f>
        <v>#REF!</v>
      </c>
      <c r="I615" s="696" t="e">
        <f>'Раздел 1'!#REF!</f>
        <v>#REF!</v>
      </c>
      <c r="J615" s="696" t="e">
        <f>'Раздел 1'!#REF!</f>
        <v>#REF!</v>
      </c>
      <c r="K615" s="696" t="e">
        <f>'Раздел 1'!#REF!</f>
        <v>#REF!</v>
      </c>
      <c r="L615" s="696" t="e">
        <f>'Раздел 1'!#REF!</f>
        <v>#REF!</v>
      </c>
      <c r="M615" s="696" t="e">
        <f>'Раздел 1'!#REF!</f>
        <v>#REF!</v>
      </c>
      <c r="N615" s="697" t="e">
        <f>'Раздел 1'!#REF!</f>
        <v>#REF!</v>
      </c>
      <c r="O615" s="698"/>
      <c r="P615" s="699" t="e">
        <f t="shared" si="29"/>
        <v>#REF!</v>
      </c>
      <c r="Q615" s="700" t="e">
        <f>'Раздел 1'!#REF!</f>
        <v>#REF!</v>
      </c>
      <c r="R615" s="701"/>
      <c r="S615" s="702" t="e">
        <f t="shared" si="30"/>
        <v>#REF!</v>
      </c>
      <c r="T615" s="703" t="e">
        <f>'Раздел 1'!#REF!</f>
        <v>#REF!</v>
      </c>
      <c r="U615" s="704"/>
      <c r="V615" s="705" t="e">
        <f t="shared" si="31"/>
        <v>#REF!</v>
      </c>
      <c r="W615" s="154"/>
      <c r="X615" s="706"/>
      <c r="Y615" s="707"/>
    </row>
    <row r="616" spans="1:25" s="708" customFormat="1" ht="24.75" customHeight="1" x14ac:dyDescent="0.3">
      <c r="A616" s="693" t="e">
        <f>'Раздел 1'!#REF!</f>
        <v>#REF!</v>
      </c>
      <c r="B616" s="694" t="e">
        <f>'Раздел 1'!#REF!</f>
        <v>#REF!</v>
      </c>
      <c r="C616" s="694" t="e">
        <f>'Раздел 1'!#REF!</f>
        <v>#REF!</v>
      </c>
      <c r="D616" s="694" t="e">
        <f>'Раздел 1'!#REF!</f>
        <v>#REF!</v>
      </c>
      <c r="E616" s="694" t="e">
        <f>'Раздел 1'!#REF!</f>
        <v>#REF!</v>
      </c>
      <c r="F616" s="694" t="e">
        <f>'Раздел 1'!#REF!</f>
        <v>#REF!</v>
      </c>
      <c r="G616" s="694" t="e">
        <f>'Раздел 1'!#REF!</f>
        <v>#REF!</v>
      </c>
      <c r="H616" s="695" t="e">
        <f>'Раздел 1'!#REF!</f>
        <v>#REF!</v>
      </c>
      <c r="I616" s="696" t="e">
        <f>'Раздел 1'!#REF!</f>
        <v>#REF!</v>
      </c>
      <c r="J616" s="696" t="e">
        <f>'Раздел 1'!#REF!</f>
        <v>#REF!</v>
      </c>
      <c r="K616" s="696" t="e">
        <f>'Раздел 1'!#REF!</f>
        <v>#REF!</v>
      </c>
      <c r="L616" s="696" t="e">
        <f>'Раздел 1'!#REF!</f>
        <v>#REF!</v>
      </c>
      <c r="M616" s="696" t="e">
        <f>'Раздел 1'!#REF!</f>
        <v>#REF!</v>
      </c>
      <c r="N616" s="697" t="e">
        <f>'Раздел 1'!#REF!</f>
        <v>#REF!</v>
      </c>
      <c r="O616" s="698"/>
      <c r="P616" s="699" t="e">
        <f t="shared" si="29"/>
        <v>#REF!</v>
      </c>
      <c r="Q616" s="700" t="e">
        <f>'Раздел 1'!#REF!</f>
        <v>#REF!</v>
      </c>
      <c r="R616" s="701"/>
      <c r="S616" s="702" t="e">
        <f t="shared" si="30"/>
        <v>#REF!</v>
      </c>
      <c r="T616" s="703" t="e">
        <f>'Раздел 1'!#REF!</f>
        <v>#REF!</v>
      </c>
      <c r="U616" s="704"/>
      <c r="V616" s="705" t="e">
        <f t="shared" si="31"/>
        <v>#REF!</v>
      </c>
      <c r="W616" s="154"/>
      <c r="X616" s="706"/>
      <c r="Y616" s="707"/>
    </row>
    <row r="617" spans="1:25" s="708" customFormat="1" ht="24.75" customHeight="1" x14ac:dyDescent="0.3">
      <c r="A617" s="693" t="str">
        <f>'Раздел 1'!C621</f>
        <v>925</v>
      </c>
      <c r="B617" s="694" t="str">
        <f>'Раздел 1'!D621</f>
        <v>07</v>
      </c>
      <c r="C617" s="694" t="str">
        <f>'Раздел 1'!E621</f>
        <v>02</v>
      </c>
      <c r="D617" s="694" t="str">
        <f>'Раздел 1'!F621</f>
        <v>02</v>
      </c>
      <c r="E617" s="694" t="str">
        <f>'Раздел 1'!G621</f>
        <v>1</v>
      </c>
      <c r="F617" s="694" t="str">
        <f>'Раздел 1'!H621</f>
        <v>02</v>
      </c>
      <c r="G617" s="694" t="str">
        <f>'Раздел 1'!I621</f>
        <v>00590</v>
      </c>
      <c r="H617" s="695" t="str">
        <f>'Раздел 1'!J621</f>
        <v>244</v>
      </c>
      <c r="I617" s="696" t="str">
        <f>'Раздел 1'!K621</f>
        <v>344.00.00</v>
      </c>
      <c r="J617" s="696" t="str">
        <f>'Раздел 1'!L621</f>
        <v>000</v>
      </c>
      <c r="K617" s="696" t="str">
        <f>'Раздел 1'!M621</f>
        <v>00.00.00</v>
      </c>
      <c r="L617" s="696" t="str">
        <f>'Раздел 1'!N621</f>
        <v>х</v>
      </c>
      <c r="M617" s="696" t="str">
        <f>'Раздел 1'!O621</f>
        <v>20.00.02</v>
      </c>
      <c r="N617" s="697">
        <f>'Раздел 1'!P621</f>
        <v>0</v>
      </c>
      <c r="O617" s="698"/>
      <c r="P617" s="699">
        <f t="shared" si="29"/>
        <v>0</v>
      </c>
      <c r="Q617" s="700">
        <f>'Раздел 1'!Q621</f>
        <v>0</v>
      </c>
      <c r="R617" s="701"/>
      <c r="S617" s="702">
        <f t="shared" si="30"/>
        <v>0</v>
      </c>
      <c r="T617" s="703">
        <f>'Раздел 1'!R621</f>
        <v>0</v>
      </c>
      <c r="U617" s="704"/>
      <c r="V617" s="705">
        <f t="shared" si="31"/>
        <v>0</v>
      </c>
      <c r="W617" s="154"/>
      <c r="X617" s="706"/>
      <c r="Y617" s="707"/>
    </row>
    <row r="618" spans="1:25" s="708" customFormat="1" ht="24.75" customHeight="1" x14ac:dyDescent="0.3">
      <c r="A618" s="693" t="str">
        <f>'Раздел 1'!C622</f>
        <v>925</v>
      </c>
      <c r="B618" s="694" t="str">
        <f>'Раздел 1'!D622</f>
        <v>07</v>
      </c>
      <c r="C618" s="694" t="str">
        <f>'Раздел 1'!E622</f>
        <v>02</v>
      </c>
      <c r="D618" s="694" t="str">
        <f>'Раздел 1'!F622</f>
        <v>02</v>
      </c>
      <c r="E618" s="694" t="str">
        <f>'Раздел 1'!G622</f>
        <v>1</v>
      </c>
      <c r="F618" s="694" t="str">
        <f>'Раздел 1'!H622</f>
        <v>02</v>
      </c>
      <c r="G618" s="694" t="str">
        <f>'Раздел 1'!I622</f>
        <v>00590</v>
      </c>
      <c r="H618" s="695" t="str">
        <f>'Раздел 1'!J622</f>
        <v>244</v>
      </c>
      <c r="I618" s="696" t="str">
        <f>'Раздел 1'!K622</f>
        <v>344.00.00</v>
      </c>
      <c r="J618" s="696" t="str">
        <f>'Раздел 1'!L622</f>
        <v>001</v>
      </c>
      <c r="K618" s="696" t="str">
        <f>'Раздел 1'!M622</f>
        <v>00.00.00</v>
      </c>
      <c r="L618" s="696" t="str">
        <f>'Раздел 1'!N622</f>
        <v>х</v>
      </c>
      <c r="M618" s="696" t="str">
        <f>'Раздел 1'!O622</f>
        <v>20.00.02</v>
      </c>
      <c r="N618" s="697">
        <f>'Раздел 1'!P622</f>
        <v>382.99000000000024</v>
      </c>
      <c r="O618" s="698"/>
      <c r="P618" s="699">
        <f t="shared" si="29"/>
        <v>382.99000000000024</v>
      </c>
      <c r="Q618" s="700">
        <f>'Раздел 1'!Q622</f>
        <v>0</v>
      </c>
      <c r="R618" s="701"/>
      <c r="S618" s="702">
        <f t="shared" si="30"/>
        <v>0</v>
      </c>
      <c r="T618" s="703">
        <f>'Раздел 1'!R622</f>
        <v>0</v>
      </c>
      <c r="U618" s="704"/>
      <c r="V618" s="705">
        <f t="shared" si="31"/>
        <v>0</v>
      </c>
      <c r="W618" s="154"/>
      <c r="X618" s="706"/>
      <c r="Y618" s="707"/>
    </row>
    <row r="619" spans="1:25" s="708" customFormat="1" ht="24.75" customHeight="1" x14ac:dyDescent="0.3">
      <c r="A619" s="693" t="str">
        <f>'Раздел 1'!C623</f>
        <v>925</v>
      </c>
      <c r="B619" s="694" t="str">
        <f>'Раздел 1'!D623</f>
        <v>07</v>
      </c>
      <c r="C619" s="694" t="str">
        <f>'Раздел 1'!E623</f>
        <v>02</v>
      </c>
      <c r="D619" s="694" t="str">
        <f>'Раздел 1'!F623</f>
        <v>02</v>
      </c>
      <c r="E619" s="694" t="str">
        <f>'Раздел 1'!G623</f>
        <v>1</v>
      </c>
      <c r="F619" s="694" t="str">
        <f>'Раздел 1'!H623</f>
        <v>02</v>
      </c>
      <c r="G619" s="694" t="str">
        <f>'Раздел 1'!I623</f>
        <v>00590</v>
      </c>
      <c r="H619" s="695" t="str">
        <f>'Раздел 1'!J623</f>
        <v>244</v>
      </c>
      <c r="I619" s="696" t="str">
        <f>'Раздел 1'!K623</f>
        <v>344.00.00</v>
      </c>
      <c r="J619" s="696" t="str">
        <f>'Раздел 1'!L623</f>
        <v>000</v>
      </c>
      <c r="K619" s="696" t="str">
        <f>'Раздел 1'!M623</f>
        <v>00.00.00</v>
      </c>
      <c r="L619" s="696" t="str">
        <f>'Раздел 1'!N623</f>
        <v>х</v>
      </c>
      <c r="M619" s="696" t="str">
        <f>'Раздел 1'!O623</f>
        <v>20.00.03</v>
      </c>
      <c r="N619" s="697">
        <f>'Раздел 1'!P623</f>
        <v>0</v>
      </c>
      <c r="O619" s="698"/>
      <c r="P619" s="699">
        <f t="shared" si="29"/>
        <v>0</v>
      </c>
      <c r="Q619" s="700">
        <f>'Раздел 1'!Q623</f>
        <v>0</v>
      </c>
      <c r="R619" s="701"/>
      <c r="S619" s="702">
        <f t="shared" si="30"/>
        <v>0</v>
      </c>
      <c r="T619" s="703">
        <f>'Раздел 1'!R623</f>
        <v>0</v>
      </c>
      <c r="U619" s="704"/>
      <c r="V619" s="705">
        <f t="shared" si="31"/>
        <v>0</v>
      </c>
      <c r="W619" s="154"/>
      <c r="X619" s="706"/>
      <c r="Y619" s="707"/>
    </row>
    <row r="620" spans="1:25" s="708" customFormat="1" ht="24.75" customHeight="1" x14ac:dyDescent="0.3">
      <c r="A620" s="693" t="str">
        <f>'Раздел 1'!C624</f>
        <v>925</v>
      </c>
      <c r="B620" s="694" t="str">
        <f>'Раздел 1'!D624</f>
        <v>07</v>
      </c>
      <c r="C620" s="694" t="str">
        <f>'Раздел 1'!E624</f>
        <v>02</v>
      </c>
      <c r="D620" s="694" t="str">
        <f>'Раздел 1'!F624</f>
        <v>02</v>
      </c>
      <c r="E620" s="694" t="str">
        <f>'Раздел 1'!G624</f>
        <v>1</v>
      </c>
      <c r="F620" s="694" t="str">
        <f>'Раздел 1'!H624</f>
        <v>02</v>
      </c>
      <c r="G620" s="694" t="str">
        <f>'Раздел 1'!I624</f>
        <v>00590</v>
      </c>
      <c r="H620" s="695" t="str">
        <f>'Раздел 1'!J624</f>
        <v>244</v>
      </c>
      <c r="I620" s="696" t="str">
        <f>'Раздел 1'!K624</f>
        <v>344.00.00</v>
      </c>
      <c r="J620" s="696" t="str">
        <f>'Раздел 1'!L624</f>
        <v>001</v>
      </c>
      <c r="K620" s="696" t="str">
        <f>'Раздел 1'!M624</f>
        <v>00.00.00</v>
      </c>
      <c r="L620" s="696" t="str">
        <f>'Раздел 1'!N624</f>
        <v>х</v>
      </c>
      <c r="M620" s="696" t="str">
        <f>'Раздел 1'!O624</f>
        <v>20.00.03</v>
      </c>
      <c r="N620" s="697">
        <f>'Раздел 1'!P624</f>
        <v>0</v>
      </c>
      <c r="O620" s="698"/>
      <c r="P620" s="699">
        <f t="shared" si="29"/>
        <v>0</v>
      </c>
      <c r="Q620" s="700">
        <f>'Раздел 1'!Q624</f>
        <v>0</v>
      </c>
      <c r="R620" s="701"/>
      <c r="S620" s="702">
        <f t="shared" si="30"/>
        <v>0</v>
      </c>
      <c r="T620" s="703">
        <f>'Раздел 1'!R624</f>
        <v>0</v>
      </c>
      <c r="U620" s="704"/>
      <c r="V620" s="705">
        <f t="shared" si="31"/>
        <v>0</v>
      </c>
      <c r="W620" s="154"/>
      <c r="X620" s="706"/>
      <c r="Y620" s="707"/>
    </row>
    <row r="621" spans="1:25" s="708" customFormat="1" ht="24.75" customHeight="1" x14ac:dyDescent="0.3">
      <c r="A621" s="693" t="str">
        <f>'Раздел 1'!C625</f>
        <v>925</v>
      </c>
      <c r="B621" s="694" t="str">
        <f>'Раздел 1'!D625</f>
        <v>07</v>
      </c>
      <c r="C621" s="694" t="str">
        <f>'Раздел 1'!E625</f>
        <v>02</v>
      </c>
      <c r="D621" s="694" t="str">
        <f>'Раздел 1'!F625</f>
        <v>02</v>
      </c>
      <c r="E621" s="694" t="str">
        <f>'Раздел 1'!G625</f>
        <v>1</v>
      </c>
      <c r="F621" s="694" t="str">
        <f>'Раздел 1'!H625</f>
        <v>02</v>
      </c>
      <c r="G621" s="694" t="str">
        <f>'Раздел 1'!I625</f>
        <v>00590</v>
      </c>
      <c r="H621" s="695" t="str">
        <f>'Раздел 1'!J625</f>
        <v>244</v>
      </c>
      <c r="I621" s="696" t="str">
        <f>'Раздел 1'!K625</f>
        <v>344.00.00</v>
      </c>
      <c r="J621" s="696" t="str">
        <f>'Раздел 1'!L625</f>
        <v>000</v>
      </c>
      <c r="K621" s="696" t="str">
        <f>'Раздел 1'!M625</f>
        <v>00.00.00</v>
      </c>
      <c r="L621" s="696" t="str">
        <f>'Раздел 1'!N625</f>
        <v>001.99.0001</v>
      </c>
      <c r="M621" s="696" t="str">
        <f>'Раздел 1'!O625</f>
        <v>50.01.00</v>
      </c>
      <c r="N621" s="697">
        <f>'Раздел 1'!P625</f>
        <v>0</v>
      </c>
      <c r="O621" s="698"/>
      <c r="P621" s="699">
        <f t="shared" si="29"/>
        <v>0</v>
      </c>
      <c r="Q621" s="700">
        <f>'Раздел 1'!Q625</f>
        <v>0</v>
      </c>
      <c r="R621" s="701"/>
      <c r="S621" s="702">
        <f t="shared" si="30"/>
        <v>0</v>
      </c>
      <c r="T621" s="703">
        <f>'Раздел 1'!R625</f>
        <v>0</v>
      </c>
      <c r="U621" s="704"/>
      <c r="V621" s="705">
        <f t="shared" si="31"/>
        <v>0</v>
      </c>
      <c r="W621" s="154"/>
      <c r="X621" s="706"/>
      <c r="Y621" s="707"/>
    </row>
    <row r="622" spans="1:25" s="708" customFormat="1" ht="24.75" customHeight="1" x14ac:dyDescent="0.3">
      <c r="A622" s="693" t="str">
        <f>'Раздел 1'!C626</f>
        <v>925</v>
      </c>
      <c r="B622" s="694" t="str">
        <f>'Раздел 1'!D626</f>
        <v>07</v>
      </c>
      <c r="C622" s="694" t="str">
        <f>'Раздел 1'!E626</f>
        <v>02</v>
      </c>
      <c r="D622" s="694" t="str">
        <f>'Раздел 1'!F626</f>
        <v>02</v>
      </c>
      <c r="E622" s="694" t="str">
        <f>'Раздел 1'!G626</f>
        <v>1</v>
      </c>
      <c r="F622" s="694" t="str">
        <f>'Раздел 1'!H626</f>
        <v>02</v>
      </c>
      <c r="G622" s="694" t="str">
        <f>'Раздел 1'!I626</f>
        <v>00590</v>
      </c>
      <c r="H622" s="695" t="str">
        <f>'Раздел 1'!J626</f>
        <v>244</v>
      </c>
      <c r="I622" s="696" t="str">
        <f>'Раздел 1'!K626</f>
        <v>344.00.00</v>
      </c>
      <c r="J622" s="696" t="str">
        <f>'Раздел 1'!L626</f>
        <v>001</v>
      </c>
      <c r="K622" s="696" t="str">
        <f>'Раздел 1'!M626</f>
        <v>00.00.00</v>
      </c>
      <c r="L622" s="696" t="str">
        <f>'Раздел 1'!N626</f>
        <v>х</v>
      </c>
      <c r="M622" s="696" t="str">
        <f>'Раздел 1'!O626</f>
        <v>50.01.00</v>
      </c>
      <c r="N622" s="697">
        <f>'Раздел 1'!P626</f>
        <v>0</v>
      </c>
      <c r="O622" s="698"/>
      <c r="P622" s="699">
        <f t="shared" si="29"/>
        <v>0</v>
      </c>
      <c r="Q622" s="700">
        <f>'Раздел 1'!Q626</f>
        <v>0</v>
      </c>
      <c r="R622" s="701"/>
      <c r="S622" s="702">
        <f t="shared" si="30"/>
        <v>0</v>
      </c>
      <c r="T622" s="703">
        <f>'Раздел 1'!R626</f>
        <v>0</v>
      </c>
      <c r="U622" s="704"/>
      <c r="V622" s="705">
        <f t="shared" si="31"/>
        <v>0</v>
      </c>
      <c r="W622" s="154"/>
      <c r="X622" s="706"/>
      <c r="Y622" s="707"/>
    </row>
    <row r="623" spans="1:25" s="708" customFormat="1" ht="24.75" customHeight="1" x14ac:dyDescent="0.3">
      <c r="A623" s="693" t="str">
        <f>'Раздел 1'!C627</f>
        <v>925</v>
      </c>
      <c r="B623" s="694" t="str">
        <f>'Раздел 1'!D627</f>
        <v>07</v>
      </c>
      <c r="C623" s="694" t="str">
        <f>'Раздел 1'!E627</f>
        <v>02</v>
      </c>
      <c r="D623" s="694" t="str">
        <f>'Раздел 1'!F627</f>
        <v>02</v>
      </c>
      <c r="E623" s="694" t="str">
        <f>'Раздел 1'!G627</f>
        <v>1</v>
      </c>
      <c r="F623" s="694" t="str">
        <f>'Раздел 1'!H627</f>
        <v>02</v>
      </c>
      <c r="G623" s="694" t="str">
        <f>'Раздел 1'!I627</f>
        <v>62980</v>
      </c>
      <c r="H623" s="695" t="str">
        <f>'Раздел 1'!J627</f>
        <v>244</v>
      </c>
      <c r="I623" s="696" t="str">
        <f>'Раздел 1'!K627</f>
        <v>344.00.00</v>
      </c>
      <c r="J623" s="696" t="str">
        <f>'Раздел 1'!L627</f>
        <v>000</v>
      </c>
      <c r="K623" s="696" t="str">
        <f>'Раздел 1'!M627</f>
        <v>00.00.00</v>
      </c>
      <c r="L623" s="696" t="str">
        <f>'Раздел 1'!N627</f>
        <v>005.00.0000</v>
      </c>
      <c r="M623" s="696" t="str">
        <f>'Раздел 1'!O627</f>
        <v>60.03.00</v>
      </c>
      <c r="N623" s="697">
        <f>'Раздел 1'!P627</f>
        <v>0</v>
      </c>
      <c r="O623" s="698"/>
      <c r="P623" s="699">
        <f t="shared" si="29"/>
        <v>0</v>
      </c>
      <c r="Q623" s="700">
        <f>'Раздел 1'!Q627</f>
        <v>0</v>
      </c>
      <c r="R623" s="701"/>
      <c r="S623" s="702">
        <f t="shared" si="30"/>
        <v>0</v>
      </c>
      <c r="T623" s="703">
        <f>'Раздел 1'!R627</f>
        <v>0</v>
      </c>
      <c r="U623" s="704"/>
      <c r="V623" s="705">
        <f t="shared" si="31"/>
        <v>0</v>
      </c>
      <c r="W623" s="154"/>
      <c r="X623" s="706"/>
      <c r="Y623" s="707"/>
    </row>
    <row r="624" spans="1:25" s="708" customFormat="1" ht="24.75" customHeight="1" x14ac:dyDescent="0.3">
      <c r="A624" s="693" t="e">
        <f>'Раздел 1'!#REF!</f>
        <v>#REF!</v>
      </c>
      <c r="B624" s="694" t="e">
        <f>'Раздел 1'!#REF!</f>
        <v>#REF!</v>
      </c>
      <c r="C624" s="694" t="e">
        <f>'Раздел 1'!#REF!</f>
        <v>#REF!</v>
      </c>
      <c r="D624" s="694" t="e">
        <f>'Раздел 1'!#REF!</f>
        <v>#REF!</v>
      </c>
      <c r="E624" s="694" t="e">
        <f>'Раздел 1'!#REF!</f>
        <v>#REF!</v>
      </c>
      <c r="F624" s="694" t="e">
        <f>'Раздел 1'!#REF!</f>
        <v>#REF!</v>
      </c>
      <c r="G624" s="694" t="e">
        <f>'Раздел 1'!#REF!</f>
        <v>#REF!</v>
      </c>
      <c r="H624" s="695" t="e">
        <f>'Раздел 1'!#REF!</f>
        <v>#REF!</v>
      </c>
      <c r="I624" s="696" t="e">
        <f>'Раздел 1'!#REF!</f>
        <v>#REF!</v>
      </c>
      <c r="J624" s="696" t="e">
        <f>'Раздел 1'!#REF!</f>
        <v>#REF!</v>
      </c>
      <c r="K624" s="696" t="e">
        <f>'Раздел 1'!#REF!</f>
        <v>#REF!</v>
      </c>
      <c r="L624" s="696" t="e">
        <f>'Раздел 1'!#REF!</f>
        <v>#REF!</v>
      </c>
      <c r="M624" s="696" t="e">
        <f>'Раздел 1'!#REF!</f>
        <v>#REF!</v>
      </c>
      <c r="N624" s="697" t="e">
        <f>'Раздел 1'!#REF!</f>
        <v>#REF!</v>
      </c>
      <c r="O624" s="698"/>
      <c r="P624" s="699" t="e">
        <f t="shared" si="29"/>
        <v>#REF!</v>
      </c>
      <c r="Q624" s="700" t="e">
        <f>'Раздел 1'!#REF!</f>
        <v>#REF!</v>
      </c>
      <c r="R624" s="701"/>
      <c r="S624" s="702" t="e">
        <f t="shared" si="30"/>
        <v>#REF!</v>
      </c>
      <c r="T624" s="703" t="e">
        <f>'Раздел 1'!#REF!</f>
        <v>#REF!</v>
      </c>
      <c r="U624" s="704"/>
      <c r="V624" s="705" t="e">
        <f t="shared" si="31"/>
        <v>#REF!</v>
      </c>
      <c r="W624" s="154"/>
      <c r="X624" s="706"/>
      <c r="Y624" s="707"/>
    </row>
    <row r="625" spans="1:25" s="708" customFormat="1" ht="24.75" customHeight="1" x14ac:dyDescent="0.3">
      <c r="A625" s="693" t="str">
        <f>'Раздел 1'!C628</f>
        <v>925</v>
      </c>
      <c r="B625" s="694" t="str">
        <f>'Раздел 1'!D628</f>
        <v>07</v>
      </c>
      <c r="C625" s="694" t="str">
        <f>'Раздел 1'!E628</f>
        <v>02</v>
      </c>
      <c r="D625" s="694" t="str">
        <f>'Раздел 1'!F628</f>
        <v>02</v>
      </c>
      <c r="E625" s="694" t="str">
        <f>'Раздел 1'!G628</f>
        <v>1</v>
      </c>
      <c r="F625" s="694" t="str">
        <f>'Раздел 1'!H628</f>
        <v>E1</v>
      </c>
      <c r="G625" s="694" t="str">
        <f>'Раздел 1'!I628</f>
        <v>51690</v>
      </c>
      <c r="H625" s="695" t="str">
        <f>'Раздел 1'!J628</f>
        <v>244</v>
      </c>
      <c r="I625" s="696" t="str">
        <f>'Раздел 1'!K628</f>
        <v>344.00.00</v>
      </c>
      <c r="J625" s="696" t="str">
        <f>'Раздел 1'!L628</f>
        <v>000</v>
      </c>
      <c r="K625" s="696" t="str">
        <f>'Раздел 1'!M628</f>
        <v>00.00.00</v>
      </c>
      <c r="L625" s="696" t="str">
        <f>'Раздел 1'!N628</f>
        <v>020.00.0006</v>
      </c>
      <c r="M625" s="696" t="str">
        <f>'Раздел 1'!O628</f>
        <v>60.01.00</v>
      </c>
      <c r="N625" s="697">
        <f>'Раздел 1'!P628</f>
        <v>0</v>
      </c>
      <c r="O625" s="698"/>
      <c r="P625" s="699">
        <f t="shared" si="29"/>
        <v>0</v>
      </c>
      <c r="Q625" s="700">
        <f>'Раздел 1'!Q628</f>
        <v>0</v>
      </c>
      <c r="R625" s="701"/>
      <c r="S625" s="702">
        <f t="shared" si="30"/>
        <v>0</v>
      </c>
      <c r="T625" s="703">
        <f>'Раздел 1'!R628</f>
        <v>0</v>
      </c>
      <c r="U625" s="704"/>
      <c r="V625" s="705">
        <f t="shared" si="31"/>
        <v>0</v>
      </c>
      <c r="W625" s="154"/>
      <c r="X625" s="706"/>
      <c r="Y625" s="707"/>
    </row>
    <row r="626" spans="1:25" s="708" customFormat="1" ht="24.75" customHeight="1" x14ac:dyDescent="0.3">
      <c r="A626" s="693" t="str">
        <f>'Раздел 1'!C629</f>
        <v>925</v>
      </c>
      <c r="B626" s="694" t="str">
        <f>'Раздел 1'!D629</f>
        <v>07</v>
      </c>
      <c r="C626" s="694" t="str">
        <f>'Раздел 1'!E629</f>
        <v>02</v>
      </c>
      <c r="D626" s="694">
        <f>'Раздел 1'!F629</f>
        <v>0</v>
      </c>
      <c r="E626" s="694">
        <f>'Раздел 1'!G629</f>
        <v>0</v>
      </c>
      <c r="F626" s="694">
        <f>'Раздел 1'!H629</f>
        <v>0</v>
      </c>
      <c r="G626" s="694">
        <f>'Раздел 1'!I629</f>
        <v>0</v>
      </c>
      <c r="H626" s="695" t="str">
        <f>'Раздел 1'!J629</f>
        <v>244</v>
      </c>
      <c r="I626" s="696" t="str">
        <f>'Раздел 1'!K629</f>
        <v>344.00.00</v>
      </c>
      <c r="J626" s="696" t="str">
        <f>'Раздел 1'!L629</f>
        <v>000</v>
      </c>
      <c r="K626" s="696" t="str">
        <f>'Раздел 1'!M629</f>
        <v>00.00.00</v>
      </c>
      <c r="L626" s="696" t="str">
        <f>'Раздел 1'!N629</f>
        <v>020.00.0018</v>
      </c>
      <c r="M626" s="696" t="str">
        <f>'Раздел 1'!O629</f>
        <v>60.01.00</v>
      </c>
      <c r="N626" s="697">
        <f>'Раздел 1'!P629</f>
        <v>0</v>
      </c>
      <c r="O626" s="698"/>
      <c r="P626" s="699">
        <f t="shared" si="29"/>
        <v>0</v>
      </c>
      <c r="Q626" s="700">
        <f>'Раздел 1'!Q629</f>
        <v>0</v>
      </c>
      <c r="R626" s="701"/>
      <c r="S626" s="702">
        <f t="shared" si="30"/>
        <v>0</v>
      </c>
      <c r="T626" s="703">
        <f>'Раздел 1'!R629</f>
        <v>0</v>
      </c>
      <c r="U626" s="704"/>
      <c r="V626" s="705">
        <f t="shared" si="31"/>
        <v>0</v>
      </c>
      <c r="W626" s="154"/>
      <c r="X626" s="706"/>
      <c r="Y626" s="707"/>
    </row>
    <row r="627" spans="1:25" s="708" customFormat="1" ht="24.75" customHeight="1" x14ac:dyDescent="0.3">
      <c r="A627" s="693" t="str">
        <f>'Раздел 1'!C630</f>
        <v>925</v>
      </c>
      <c r="B627" s="694" t="str">
        <f>'Раздел 1'!D630</f>
        <v>07</v>
      </c>
      <c r="C627" s="694" t="str">
        <f>'Раздел 1'!E630</f>
        <v>02</v>
      </c>
      <c r="D627" s="694">
        <f>'Раздел 1'!F630</f>
        <v>0</v>
      </c>
      <c r="E627" s="694">
        <f>'Раздел 1'!G630</f>
        <v>0</v>
      </c>
      <c r="F627" s="694">
        <f>'Раздел 1'!H630</f>
        <v>0</v>
      </c>
      <c r="G627" s="694">
        <f>'Раздел 1'!I630</f>
        <v>0</v>
      </c>
      <c r="H627" s="695" t="str">
        <f>'Раздел 1'!J630</f>
        <v>244</v>
      </c>
      <c r="I627" s="696" t="str">
        <f>'Раздел 1'!K630</f>
        <v>344.00.00</v>
      </c>
      <c r="J627" s="696" t="str">
        <f>'Раздел 1'!L630</f>
        <v>000</v>
      </c>
      <c r="K627" s="696" t="str">
        <f>'Раздел 1'!M630</f>
        <v>00.00.00</v>
      </c>
      <c r="L627" s="696" t="str">
        <f>'Раздел 1'!N630</f>
        <v>020.00.ХХХ</v>
      </c>
      <c r="M627" s="696" t="str">
        <f>'Раздел 1'!O630</f>
        <v>60.01.00</v>
      </c>
      <c r="N627" s="697">
        <f>'Раздел 1'!P630</f>
        <v>0</v>
      </c>
      <c r="O627" s="698"/>
      <c r="P627" s="699">
        <f t="shared" si="29"/>
        <v>0</v>
      </c>
      <c r="Q627" s="700">
        <f>'Раздел 1'!Q630</f>
        <v>0</v>
      </c>
      <c r="R627" s="701"/>
      <c r="S627" s="702">
        <f t="shared" si="30"/>
        <v>0</v>
      </c>
      <c r="T627" s="703">
        <f>'Раздел 1'!R630</f>
        <v>0</v>
      </c>
      <c r="U627" s="704"/>
      <c r="V627" s="705">
        <f t="shared" si="31"/>
        <v>0</v>
      </c>
      <c r="W627" s="154"/>
      <c r="X627" s="706"/>
      <c r="Y627" s="707"/>
    </row>
    <row r="628" spans="1:25" s="708" customFormat="1" ht="24.75" customHeight="1" x14ac:dyDescent="0.3">
      <c r="A628" s="693" t="str">
        <f>'Раздел 1'!C631</f>
        <v>925</v>
      </c>
      <c r="B628" s="694" t="str">
        <f>'Раздел 1'!D631</f>
        <v>07</v>
      </c>
      <c r="C628" s="694" t="str">
        <f>'Раздел 1'!E631</f>
        <v>02</v>
      </c>
      <c r="D628" s="694">
        <f>'Раздел 1'!F631</f>
        <v>0</v>
      </c>
      <c r="E628" s="694">
        <f>'Раздел 1'!G631</f>
        <v>0</v>
      </c>
      <c r="F628" s="694">
        <f>'Раздел 1'!H631</f>
        <v>0</v>
      </c>
      <c r="G628" s="694">
        <f>'Раздел 1'!I631</f>
        <v>0</v>
      </c>
      <c r="H628" s="695" t="str">
        <f>'Раздел 1'!J631</f>
        <v>244</v>
      </c>
      <c r="I628" s="696" t="str">
        <f>'Раздел 1'!K631</f>
        <v>344.00.00</v>
      </c>
      <c r="J628" s="696" t="str">
        <f>'Раздел 1'!L631</f>
        <v>000</v>
      </c>
      <c r="K628" s="696" t="str">
        <f>'Раздел 1'!M631</f>
        <v>00.00.00</v>
      </c>
      <c r="L628" s="696" t="str">
        <f>'Раздел 1'!N631</f>
        <v>020.00.ХХХ</v>
      </c>
      <c r="M628" s="696" t="str">
        <f>'Раздел 1'!O631</f>
        <v>60.01.00</v>
      </c>
      <c r="N628" s="697">
        <f>'Раздел 1'!P631</f>
        <v>0</v>
      </c>
      <c r="O628" s="698"/>
      <c r="P628" s="699">
        <f t="shared" si="29"/>
        <v>0</v>
      </c>
      <c r="Q628" s="700">
        <f>'Раздел 1'!Q631</f>
        <v>0</v>
      </c>
      <c r="R628" s="701"/>
      <c r="S628" s="702">
        <f t="shared" si="30"/>
        <v>0</v>
      </c>
      <c r="T628" s="703">
        <f>'Раздел 1'!R631</f>
        <v>0</v>
      </c>
      <c r="U628" s="704"/>
      <c r="V628" s="705">
        <f t="shared" si="31"/>
        <v>0</v>
      </c>
      <c r="W628" s="154"/>
      <c r="X628" s="706"/>
      <c r="Y628" s="707"/>
    </row>
    <row r="629" spans="1:25" s="708" customFormat="1" ht="24.75" customHeight="1" x14ac:dyDescent="0.3">
      <c r="A629" s="693" t="str">
        <f>'Раздел 1'!C632</f>
        <v>925</v>
      </c>
      <c r="B629" s="694" t="str">
        <f>'Раздел 1'!D632</f>
        <v>07</v>
      </c>
      <c r="C629" s="694" t="str">
        <f>'Раздел 1'!E632</f>
        <v>02</v>
      </c>
      <c r="D629" s="694">
        <f>'Раздел 1'!F632</f>
        <v>0</v>
      </c>
      <c r="E629" s="694">
        <f>'Раздел 1'!G632</f>
        <v>0</v>
      </c>
      <c r="F629" s="694">
        <f>'Раздел 1'!H632</f>
        <v>0</v>
      </c>
      <c r="G629" s="694">
        <f>'Раздел 1'!I632</f>
        <v>0</v>
      </c>
      <c r="H629" s="695" t="str">
        <f>'Раздел 1'!J632</f>
        <v>244</v>
      </c>
      <c r="I629" s="696" t="str">
        <f>'Раздел 1'!K632</f>
        <v>344.00.00</v>
      </c>
      <c r="J629" s="696" t="str">
        <f>'Раздел 1'!L632</f>
        <v>000</v>
      </c>
      <c r="K629" s="696" t="str">
        <f>'Раздел 1'!M632</f>
        <v>00.00.00</v>
      </c>
      <c r="L629" s="696" t="str">
        <f>'Раздел 1'!N632</f>
        <v>020.00.ХХХ</v>
      </c>
      <c r="M629" s="696" t="str">
        <f>'Раздел 1'!O632</f>
        <v>60.01.00</v>
      </c>
      <c r="N629" s="697">
        <f>'Раздел 1'!P632</f>
        <v>0</v>
      </c>
      <c r="O629" s="698"/>
      <c r="P629" s="699">
        <f t="shared" si="29"/>
        <v>0</v>
      </c>
      <c r="Q629" s="700">
        <f>'Раздел 1'!Q632</f>
        <v>0</v>
      </c>
      <c r="R629" s="701"/>
      <c r="S629" s="702">
        <f t="shared" si="30"/>
        <v>0</v>
      </c>
      <c r="T629" s="703">
        <f>'Раздел 1'!R632</f>
        <v>0</v>
      </c>
      <c r="U629" s="704"/>
      <c r="V629" s="705">
        <f t="shared" si="31"/>
        <v>0</v>
      </c>
      <c r="W629" s="154"/>
      <c r="X629" s="706"/>
      <c r="Y629" s="707"/>
    </row>
    <row r="630" spans="1:25" s="708" customFormat="1" ht="24.75" customHeight="1" x14ac:dyDescent="0.3">
      <c r="A630" s="693" t="e">
        <f>'Раздел 1'!#REF!</f>
        <v>#REF!</v>
      </c>
      <c r="B630" s="694" t="e">
        <f>'Раздел 1'!#REF!</f>
        <v>#REF!</v>
      </c>
      <c r="C630" s="694" t="e">
        <f>'Раздел 1'!#REF!</f>
        <v>#REF!</v>
      </c>
      <c r="D630" s="694" t="e">
        <f>'Раздел 1'!#REF!</f>
        <v>#REF!</v>
      </c>
      <c r="E630" s="694" t="e">
        <f>'Раздел 1'!#REF!</f>
        <v>#REF!</v>
      </c>
      <c r="F630" s="694" t="e">
        <f>'Раздел 1'!#REF!</f>
        <v>#REF!</v>
      </c>
      <c r="G630" s="694" t="e">
        <f>'Раздел 1'!#REF!</f>
        <v>#REF!</v>
      </c>
      <c r="H630" s="695" t="e">
        <f>'Раздел 1'!#REF!</f>
        <v>#REF!</v>
      </c>
      <c r="I630" s="696" t="e">
        <f>'Раздел 1'!#REF!</f>
        <v>#REF!</v>
      </c>
      <c r="J630" s="696" t="e">
        <f>'Раздел 1'!#REF!</f>
        <v>#REF!</v>
      </c>
      <c r="K630" s="696" t="e">
        <f>'Раздел 1'!#REF!</f>
        <v>#REF!</v>
      </c>
      <c r="L630" s="696" t="e">
        <f>'Раздел 1'!#REF!</f>
        <v>#REF!</v>
      </c>
      <c r="M630" s="696" t="e">
        <f>'Раздел 1'!#REF!</f>
        <v>#REF!</v>
      </c>
      <c r="N630" s="697" t="e">
        <f>'Раздел 1'!#REF!</f>
        <v>#REF!</v>
      </c>
      <c r="O630" s="698"/>
      <c r="P630" s="699" t="e">
        <f t="shared" si="29"/>
        <v>#REF!</v>
      </c>
      <c r="Q630" s="700" t="e">
        <f>'Раздел 1'!#REF!</f>
        <v>#REF!</v>
      </c>
      <c r="R630" s="701"/>
      <c r="S630" s="702" t="e">
        <f t="shared" si="30"/>
        <v>#REF!</v>
      </c>
      <c r="T630" s="703" t="e">
        <f>'Раздел 1'!#REF!</f>
        <v>#REF!</v>
      </c>
      <c r="U630" s="704"/>
      <c r="V630" s="705" t="e">
        <f t="shared" si="31"/>
        <v>#REF!</v>
      </c>
      <c r="W630" s="154"/>
      <c r="X630" s="706"/>
      <c r="Y630" s="707"/>
    </row>
    <row r="631" spans="1:25" s="708" customFormat="1" ht="24.75" customHeight="1" x14ac:dyDescent="0.3">
      <c r="A631" s="693" t="e">
        <f>'Раздел 1'!#REF!</f>
        <v>#REF!</v>
      </c>
      <c r="B631" s="694" t="e">
        <f>'Раздел 1'!#REF!</f>
        <v>#REF!</v>
      </c>
      <c r="C631" s="694" t="e">
        <f>'Раздел 1'!#REF!</f>
        <v>#REF!</v>
      </c>
      <c r="D631" s="694" t="e">
        <f>'Раздел 1'!#REF!</f>
        <v>#REF!</v>
      </c>
      <c r="E631" s="694" t="e">
        <f>'Раздел 1'!#REF!</f>
        <v>#REF!</v>
      </c>
      <c r="F631" s="694" t="e">
        <f>'Раздел 1'!#REF!</f>
        <v>#REF!</v>
      </c>
      <c r="G631" s="694" t="e">
        <f>'Раздел 1'!#REF!</f>
        <v>#REF!</v>
      </c>
      <c r="H631" s="695" t="e">
        <f>'Раздел 1'!#REF!</f>
        <v>#REF!</v>
      </c>
      <c r="I631" s="696" t="e">
        <f>'Раздел 1'!#REF!</f>
        <v>#REF!</v>
      </c>
      <c r="J631" s="696" t="e">
        <f>'Раздел 1'!#REF!</f>
        <v>#REF!</v>
      </c>
      <c r="K631" s="696" t="e">
        <f>'Раздел 1'!#REF!</f>
        <v>#REF!</v>
      </c>
      <c r="L631" s="696" t="e">
        <f>'Раздел 1'!#REF!</f>
        <v>#REF!</v>
      </c>
      <c r="M631" s="696" t="e">
        <f>'Раздел 1'!#REF!</f>
        <v>#REF!</v>
      </c>
      <c r="N631" s="697" t="e">
        <f>'Раздел 1'!#REF!</f>
        <v>#REF!</v>
      </c>
      <c r="O631" s="698"/>
      <c r="P631" s="699" t="e">
        <f t="shared" si="29"/>
        <v>#REF!</v>
      </c>
      <c r="Q631" s="700" t="e">
        <f>'Раздел 1'!#REF!</f>
        <v>#REF!</v>
      </c>
      <c r="R631" s="701"/>
      <c r="S631" s="702" t="e">
        <f t="shared" si="30"/>
        <v>#REF!</v>
      </c>
      <c r="T631" s="703" t="e">
        <f>'Раздел 1'!#REF!</f>
        <v>#REF!</v>
      </c>
      <c r="U631" s="704"/>
      <c r="V631" s="705" t="e">
        <f t="shared" si="31"/>
        <v>#REF!</v>
      </c>
      <c r="W631" s="154"/>
      <c r="X631" s="706"/>
      <c r="Y631" s="707"/>
    </row>
    <row r="632" spans="1:25" s="708" customFormat="1" ht="24.75" customHeight="1" x14ac:dyDescent="0.3">
      <c r="A632" s="693" t="str">
        <f>'Раздел 1'!C633</f>
        <v>925</v>
      </c>
      <c r="B632" s="694" t="str">
        <f>'Раздел 1'!D633</f>
        <v>07</v>
      </c>
      <c r="C632" s="694" t="str">
        <f>'Раздел 1'!E633</f>
        <v>02</v>
      </c>
      <c r="D632" s="694" t="str">
        <f>'Раздел 1'!F633</f>
        <v>02</v>
      </c>
      <c r="E632" s="694" t="str">
        <f>'Раздел 1'!G633</f>
        <v>1</v>
      </c>
      <c r="F632" s="694" t="str">
        <f>'Раздел 1'!H633</f>
        <v>E1</v>
      </c>
      <c r="G632" s="694" t="str">
        <f>'Раздел 1'!I633</f>
        <v>51690</v>
      </c>
      <c r="H632" s="695" t="str">
        <f>'Раздел 1'!J633</f>
        <v>244</v>
      </c>
      <c r="I632" s="696" t="str">
        <f>'Раздел 1'!K633</f>
        <v>344.00.00</v>
      </c>
      <c r="J632" s="696" t="str">
        <f>'Раздел 1'!L633</f>
        <v>000</v>
      </c>
      <c r="K632" s="696" t="str">
        <f>'Раздел 1'!M633</f>
        <v>00.00.00</v>
      </c>
      <c r="L632" s="696" t="str">
        <f>'Раздел 1'!N633</f>
        <v>500.02.0002</v>
      </c>
      <c r="M632" s="696" t="str">
        <f>'Раздел 1'!O633</f>
        <v>60.02.00</v>
      </c>
      <c r="N632" s="697">
        <f>'Раздел 1'!P633</f>
        <v>0</v>
      </c>
      <c r="O632" s="698"/>
      <c r="P632" s="699">
        <f t="shared" si="29"/>
        <v>0</v>
      </c>
      <c r="Q632" s="700">
        <f>'Раздел 1'!Q633</f>
        <v>0</v>
      </c>
      <c r="R632" s="701"/>
      <c r="S632" s="702">
        <f t="shared" si="30"/>
        <v>0</v>
      </c>
      <c r="T632" s="703">
        <f>'Раздел 1'!R633</f>
        <v>0</v>
      </c>
      <c r="U632" s="704"/>
      <c r="V632" s="705">
        <f t="shared" si="31"/>
        <v>0</v>
      </c>
      <c r="W632" s="154"/>
      <c r="X632" s="706"/>
      <c r="Y632" s="707"/>
    </row>
    <row r="633" spans="1:25" s="708" customFormat="1" ht="24.75" customHeight="1" x14ac:dyDescent="0.3">
      <c r="A633" s="693" t="str">
        <f>'Раздел 1'!C634</f>
        <v>925</v>
      </c>
      <c r="B633" s="694" t="str">
        <f>'Раздел 1'!D634</f>
        <v>07</v>
      </c>
      <c r="C633" s="694" t="str">
        <f>'Раздел 1'!E634</f>
        <v>02</v>
      </c>
      <c r="D633" s="694" t="str">
        <f>'Раздел 1'!F634</f>
        <v>02</v>
      </c>
      <c r="E633" s="694" t="str">
        <f>'Раздел 1'!G634</f>
        <v>1</v>
      </c>
      <c r="F633" s="694" t="str">
        <f>'Раздел 1'!H634</f>
        <v>E1</v>
      </c>
      <c r="G633" s="694" t="str">
        <f>'Раздел 1'!I634</f>
        <v>51690</v>
      </c>
      <c r="H633" s="695" t="str">
        <f>'Раздел 1'!J634</f>
        <v>244</v>
      </c>
      <c r="I633" s="696" t="str">
        <f>'Раздел 1'!K634</f>
        <v>344.00.00</v>
      </c>
      <c r="J633" s="696" t="str">
        <f>'Раздел 1'!L634</f>
        <v>000</v>
      </c>
      <c r="K633" s="696" t="str">
        <f>'Раздел 1'!M634</f>
        <v>00.00.00</v>
      </c>
      <c r="L633" s="696" t="str">
        <f>'Раздел 1'!N634</f>
        <v>500.02.0002</v>
      </c>
      <c r="M633" s="696" t="str">
        <f>'Раздел 1'!O634</f>
        <v>60.03.00</v>
      </c>
      <c r="N633" s="697">
        <f>'Раздел 1'!P634</f>
        <v>0</v>
      </c>
      <c r="O633" s="698"/>
      <c r="P633" s="699">
        <f t="shared" si="29"/>
        <v>0</v>
      </c>
      <c r="Q633" s="700">
        <f>'Раздел 1'!Q634</f>
        <v>0</v>
      </c>
      <c r="R633" s="701"/>
      <c r="S633" s="702">
        <f t="shared" si="30"/>
        <v>0</v>
      </c>
      <c r="T633" s="703">
        <f>'Раздел 1'!R634</f>
        <v>0</v>
      </c>
      <c r="U633" s="704"/>
      <c r="V633" s="705">
        <f t="shared" si="31"/>
        <v>0</v>
      </c>
      <c r="W633" s="154"/>
      <c r="X633" s="706"/>
      <c r="Y633" s="707"/>
    </row>
    <row r="634" spans="1:25" s="708" customFormat="1" ht="24.75" customHeight="1" x14ac:dyDescent="0.3">
      <c r="A634" s="693" t="e">
        <f>'Раздел 1'!#REF!</f>
        <v>#REF!</v>
      </c>
      <c r="B634" s="694" t="e">
        <f>'Раздел 1'!#REF!</f>
        <v>#REF!</v>
      </c>
      <c r="C634" s="694" t="e">
        <f>'Раздел 1'!#REF!</f>
        <v>#REF!</v>
      </c>
      <c r="D634" s="694" t="e">
        <f>'Раздел 1'!#REF!</f>
        <v>#REF!</v>
      </c>
      <c r="E634" s="694" t="e">
        <f>'Раздел 1'!#REF!</f>
        <v>#REF!</v>
      </c>
      <c r="F634" s="694" t="e">
        <f>'Раздел 1'!#REF!</f>
        <v>#REF!</v>
      </c>
      <c r="G634" s="694" t="e">
        <f>'Раздел 1'!#REF!</f>
        <v>#REF!</v>
      </c>
      <c r="H634" s="695" t="e">
        <f>'Раздел 1'!#REF!</f>
        <v>#REF!</v>
      </c>
      <c r="I634" s="696" t="e">
        <f>'Раздел 1'!#REF!</f>
        <v>#REF!</v>
      </c>
      <c r="J634" s="696" t="e">
        <f>'Раздел 1'!#REF!</f>
        <v>#REF!</v>
      </c>
      <c r="K634" s="696" t="e">
        <f>'Раздел 1'!#REF!</f>
        <v>#REF!</v>
      </c>
      <c r="L634" s="696" t="e">
        <f>'Раздел 1'!#REF!</f>
        <v>#REF!</v>
      </c>
      <c r="M634" s="696" t="e">
        <f>'Раздел 1'!#REF!</f>
        <v>#REF!</v>
      </c>
      <c r="N634" s="697" t="e">
        <f>'Раздел 1'!#REF!</f>
        <v>#REF!</v>
      </c>
      <c r="O634" s="698"/>
      <c r="P634" s="699" t="e">
        <f t="shared" si="29"/>
        <v>#REF!</v>
      </c>
      <c r="Q634" s="700" t="e">
        <f>'Раздел 1'!#REF!</f>
        <v>#REF!</v>
      </c>
      <c r="R634" s="701"/>
      <c r="S634" s="702" t="e">
        <f t="shared" si="30"/>
        <v>#REF!</v>
      </c>
      <c r="T634" s="703" t="e">
        <f>'Раздел 1'!#REF!</f>
        <v>#REF!</v>
      </c>
      <c r="U634" s="704"/>
      <c r="V634" s="705" t="e">
        <f t="shared" si="31"/>
        <v>#REF!</v>
      </c>
      <c r="W634" s="154"/>
      <c r="X634" s="706"/>
      <c r="Y634" s="707"/>
    </row>
    <row r="635" spans="1:25" s="708" customFormat="1" ht="24.75" customHeight="1" x14ac:dyDescent="0.3">
      <c r="A635" s="693" t="str">
        <f>'Раздел 1'!C635</f>
        <v>925</v>
      </c>
      <c r="B635" s="694" t="str">
        <f>'Раздел 1'!D635</f>
        <v>07</v>
      </c>
      <c r="C635" s="694" t="str">
        <f>'Раздел 1'!E635</f>
        <v>02</v>
      </c>
      <c r="D635" s="694">
        <f>'Раздел 1'!F635</f>
        <v>0</v>
      </c>
      <c r="E635" s="694">
        <f>'Раздел 1'!G635</f>
        <v>0</v>
      </c>
      <c r="F635" s="694">
        <f>'Раздел 1'!H635</f>
        <v>0</v>
      </c>
      <c r="G635" s="694">
        <f>'Раздел 1'!I635</f>
        <v>0</v>
      </c>
      <c r="H635" s="695" t="str">
        <f>'Раздел 1'!J635</f>
        <v>244</v>
      </c>
      <c r="I635" s="696" t="str">
        <f>'Раздел 1'!K635</f>
        <v>344.00.00</v>
      </c>
      <c r="J635" s="696" t="str">
        <f>'Раздел 1'!L635</f>
        <v>000</v>
      </c>
      <c r="K635" s="696" t="str">
        <f>'Раздел 1'!M635</f>
        <v>00.00.00</v>
      </c>
      <c r="L635" s="696" t="str">
        <f>'Раздел 1'!N635</f>
        <v>500.02.ХХХ</v>
      </c>
      <c r="M635" s="696" t="str">
        <f>'Раздел 1'!O635</f>
        <v>60.03.00</v>
      </c>
      <c r="N635" s="697">
        <f>'Раздел 1'!P635</f>
        <v>0</v>
      </c>
      <c r="O635" s="698"/>
      <c r="P635" s="699">
        <f t="shared" si="29"/>
        <v>0</v>
      </c>
      <c r="Q635" s="700">
        <f>'Раздел 1'!Q635</f>
        <v>0</v>
      </c>
      <c r="R635" s="701"/>
      <c r="S635" s="702">
        <f t="shared" si="30"/>
        <v>0</v>
      </c>
      <c r="T635" s="703">
        <f>'Раздел 1'!R635</f>
        <v>0</v>
      </c>
      <c r="U635" s="704"/>
      <c r="V635" s="705">
        <f t="shared" si="31"/>
        <v>0</v>
      </c>
      <c r="W635" s="154"/>
      <c r="X635" s="706"/>
      <c r="Y635" s="707"/>
    </row>
    <row r="636" spans="1:25" s="708" customFormat="1" ht="24.75" customHeight="1" x14ac:dyDescent="0.3">
      <c r="A636" s="693" t="e">
        <f>'Раздел 1'!#REF!</f>
        <v>#REF!</v>
      </c>
      <c r="B636" s="694" t="e">
        <f>'Раздел 1'!#REF!</f>
        <v>#REF!</v>
      </c>
      <c r="C636" s="694" t="e">
        <f>'Раздел 1'!#REF!</f>
        <v>#REF!</v>
      </c>
      <c r="D636" s="694" t="e">
        <f>'Раздел 1'!#REF!</f>
        <v>#REF!</v>
      </c>
      <c r="E636" s="694" t="e">
        <f>'Раздел 1'!#REF!</f>
        <v>#REF!</v>
      </c>
      <c r="F636" s="694" t="e">
        <f>'Раздел 1'!#REF!</f>
        <v>#REF!</v>
      </c>
      <c r="G636" s="694" t="e">
        <f>'Раздел 1'!#REF!</f>
        <v>#REF!</v>
      </c>
      <c r="H636" s="695" t="e">
        <f>'Раздел 1'!#REF!</f>
        <v>#REF!</v>
      </c>
      <c r="I636" s="696" t="e">
        <f>'Раздел 1'!#REF!</f>
        <v>#REF!</v>
      </c>
      <c r="J636" s="696" t="e">
        <f>'Раздел 1'!#REF!</f>
        <v>#REF!</v>
      </c>
      <c r="K636" s="696" t="e">
        <f>'Раздел 1'!#REF!</f>
        <v>#REF!</v>
      </c>
      <c r="L636" s="696" t="e">
        <f>'Раздел 1'!#REF!</f>
        <v>#REF!</v>
      </c>
      <c r="M636" s="696" t="e">
        <f>'Раздел 1'!#REF!</f>
        <v>#REF!</v>
      </c>
      <c r="N636" s="697" t="e">
        <f>'Раздел 1'!#REF!</f>
        <v>#REF!</v>
      </c>
      <c r="O636" s="698"/>
      <c r="P636" s="699" t="e">
        <f t="shared" si="29"/>
        <v>#REF!</v>
      </c>
      <c r="Q636" s="700" t="e">
        <f>'Раздел 1'!#REF!</f>
        <v>#REF!</v>
      </c>
      <c r="R636" s="701"/>
      <c r="S636" s="702" t="e">
        <f t="shared" si="30"/>
        <v>#REF!</v>
      </c>
      <c r="T636" s="703" t="e">
        <f>'Раздел 1'!#REF!</f>
        <v>#REF!</v>
      </c>
      <c r="U636" s="704"/>
      <c r="V636" s="705" t="e">
        <f t="shared" si="31"/>
        <v>#REF!</v>
      </c>
      <c r="W636" s="154"/>
      <c r="X636" s="706"/>
      <c r="Y636" s="707"/>
    </row>
    <row r="637" spans="1:25" s="708" customFormat="1" ht="24.75" customHeight="1" x14ac:dyDescent="0.3">
      <c r="A637" s="693" t="str">
        <f>'Раздел 1'!C636</f>
        <v>925</v>
      </c>
      <c r="B637" s="694" t="str">
        <f>'Раздел 1'!D636</f>
        <v>07</v>
      </c>
      <c r="C637" s="694" t="str">
        <f>'Раздел 1'!E636</f>
        <v>02</v>
      </c>
      <c r="D637" s="694">
        <f>'Раздел 1'!F636</f>
        <v>0</v>
      </c>
      <c r="E637" s="694">
        <f>'Раздел 1'!G636</f>
        <v>0</v>
      </c>
      <c r="F637" s="694">
        <f>'Раздел 1'!H636</f>
        <v>0</v>
      </c>
      <c r="G637" s="694">
        <f>'Раздел 1'!I636</f>
        <v>0</v>
      </c>
      <c r="H637" s="695" t="str">
        <f>'Раздел 1'!J636</f>
        <v>244</v>
      </c>
      <c r="I637" s="696" t="str">
        <f>'Раздел 1'!K636</f>
        <v>344.00.00</v>
      </c>
      <c r="J637" s="696" t="str">
        <f>'Раздел 1'!L636</f>
        <v>000</v>
      </c>
      <c r="K637" s="696" t="str">
        <f>'Раздел 1'!M636</f>
        <v>00.00.00</v>
      </c>
      <c r="L637" s="696" t="str">
        <f>'Раздел 1'!N636</f>
        <v>500.02.ХХХ</v>
      </c>
      <c r="M637" s="696" t="str">
        <f>'Раздел 1'!O636</f>
        <v>60.03.00</v>
      </c>
      <c r="N637" s="697">
        <f>'Раздел 1'!P636</f>
        <v>0</v>
      </c>
      <c r="O637" s="698"/>
      <c r="P637" s="699">
        <f t="shared" si="29"/>
        <v>0</v>
      </c>
      <c r="Q637" s="700">
        <f>'Раздел 1'!Q636</f>
        <v>0</v>
      </c>
      <c r="R637" s="701"/>
      <c r="S637" s="702">
        <f t="shared" si="30"/>
        <v>0</v>
      </c>
      <c r="T637" s="703">
        <f>'Раздел 1'!R636</f>
        <v>0</v>
      </c>
      <c r="U637" s="704"/>
      <c r="V637" s="705">
        <f t="shared" si="31"/>
        <v>0</v>
      </c>
      <c r="W637" s="154"/>
      <c r="X637" s="706"/>
      <c r="Y637" s="707"/>
    </row>
    <row r="638" spans="1:25" s="708" customFormat="1" ht="24.75" customHeight="1" x14ac:dyDescent="0.3">
      <c r="A638" s="693" t="str">
        <f>'Раздел 1'!C637</f>
        <v>925</v>
      </c>
      <c r="B638" s="694" t="str">
        <f>'Раздел 1'!D637</f>
        <v>07</v>
      </c>
      <c r="C638" s="694" t="str">
        <f>'Раздел 1'!E637</f>
        <v>02</v>
      </c>
      <c r="D638" s="694">
        <f>'Раздел 1'!F637</f>
        <v>0</v>
      </c>
      <c r="E638" s="694">
        <f>'Раздел 1'!G637</f>
        <v>0</v>
      </c>
      <c r="F638" s="694">
        <f>'Раздел 1'!H637</f>
        <v>0</v>
      </c>
      <c r="G638" s="694">
        <f>'Раздел 1'!I637</f>
        <v>0</v>
      </c>
      <c r="H638" s="695" t="str">
        <f>'Раздел 1'!J637</f>
        <v>244</v>
      </c>
      <c r="I638" s="696" t="str">
        <f>'Раздел 1'!K637</f>
        <v>344.00.00</v>
      </c>
      <c r="J638" s="696" t="str">
        <f>'Раздел 1'!L637</f>
        <v>000</v>
      </c>
      <c r="K638" s="696" t="str">
        <f>'Раздел 1'!M637</f>
        <v>00.00.00</v>
      </c>
      <c r="L638" s="696" t="str">
        <f>'Раздел 1'!N637</f>
        <v>500.03.ХХХ</v>
      </c>
      <c r="M638" s="696" t="str">
        <f>'Раздел 1'!O637</f>
        <v>60.03.00</v>
      </c>
      <c r="N638" s="697">
        <f>'Раздел 1'!P637</f>
        <v>0</v>
      </c>
      <c r="O638" s="698"/>
      <c r="P638" s="699">
        <f t="shared" si="29"/>
        <v>0</v>
      </c>
      <c r="Q638" s="700">
        <f>'Раздел 1'!Q637</f>
        <v>0</v>
      </c>
      <c r="R638" s="701"/>
      <c r="S638" s="702">
        <f t="shared" si="30"/>
        <v>0</v>
      </c>
      <c r="T638" s="703">
        <f>'Раздел 1'!R637</f>
        <v>0</v>
      </c>
      <c r="U638" s="704"/>
      <c r="V638" s="705">
        <f t="shared" si="31"/>
        <v>0</v>
      </c>
      <c r="W638" s="154"/>
      <c r="X638" s="706"/>
      <c r="Y638" s="707"/>
    </row>
    <row r="639" spans="1:25" s="708" customFormat="1" ht="24.75" customHeight="1" x14ac:dyDescent="0.3">
      <c r="A639" s="693" t="e">
        <f>'Раздел 1'!#REF!</f>
        <v>#REF!</v>
      </c>
      <c r="B639" s="694" t="e">
        <f>'Раздел 1'!#REF!</f>
        <v>#REF!</v>
      </c>
      <c r="C639" s="694" t="e">
        <f>'Раздел 1'!#REF!</f>
        <v>#REF!</v>
      </c>
      <c r="D639" s="694" t="e">
        <f>'Раздел 1'!#REF!</f>
        <v>#REF!</v>
      </c>
      <c r="E639" s="694" t="e">
        <f>'Раздел 1'!#REF!</f>
        <v>#REF!</v>
      </c>
      <c r="F639" s="694" t="e">
        <f>'Раздел 1'!#REF!</f>
        <v>#REF!</v>
      </c>
      <c r="G639" s="694" t="e">
        <f>'Раздел 1'!#REF!</f>
        <v>#REF!</v>
      </c>
      <c r="H639" s="695" t="e">
        <f>'Раздел 1'!#REF!</f>
        <v>#REF!</v>
      </c>
      <c r="I639" s="696" t="e">
        <f>'Раздел 1'!#REF!</f>
        <v>#REF!</v>
      </c>
      <c r="J639" s="696" t="e">
        <f>'Раздел 1'!#REF!</f>
        <v>#REF!</v>
      </c>
      <c r="K639" s="696" t="e">
        <f>'Раздел 1'!#REF!</f>
        <v>#REF!</v>
      </c>
      <c r="L639" s="696" t="e">
        <f>'Раздел 1'!#REF!</f>
        <v>#REF!</v>
      </c>
      <c r="M639" s="696" t="e">
        <f>'Раздел 1'!#REF!</f>
        <v>#REF!</v>
      </c>
      <c r="N639" s="697" t="e">
        <f>'Раздел 1'!#REF!</f>
        <v>#REF!</v>
      </c>
      <c r="O639" s="698"/>
      <c r="P639" s="699" t="e">
        <f t="shared" si="29"/>
        <v>#REF!</v>
      </c>
      <c r="Q639" s="700" t="e">
        <f>'Раздел 1'!#REF!</f>
        <v>#REF!</v>
      </c>
      <c r="R639" s="701"/>
      <c r="S639" s="702" t="e">
        <f t="shared" si="30"/>
        <v>#REF!</v>
      </c>
      <c r="T639" s="703" t="e">
        <f>'Раздел 1'!#REF!</f>
        <v>#REF!</v>
      </c>
      <c r="U639" s="704"/>
      <c r="V639" s="705" t="e">
        <f t="shared" si="31"/>
        <v>#REF!</v>
      </c>
      <c r="W639" s="154"/>
      <c r="X639" s="706"/>
      <c r="Y639" s="707"/>
    </row>
    <row r="640" spans="1:25" s="708" customFormat="1" ht="24.75" customHeight="1" x14ac:dyDescent="0.3">
      <c r="A640" s="693" t="e">
        <f>'Раздел 1'!#REF!</f>
        <v>#REF!</v>
      </c>
      <c r="B640" s="694" t="e">
        <f>'Раздел 1'!#REF!</f>
        <v>#REF!</v>
      </c>
      <c r="C640" s="694" t="e">
        <f>'Раздел 1'!#REF!</f>
        <v>#REF!</v>
      </c>
      <c r="D640" s="694" t="e">
        <f>'Раздел 1'!#REF!</f>
        <v>#REF!</v>
      </c>
      <c r="E640" s="694" t="e">
        <f>'Раздел 1'!#REF!</f>
        <v>#REF!</v>
      </c>
      <c r="F640" s="694" t="e">
        <f>'Раздел 1'!#REF!</f>
        <v>#REF!</v>
      </c>
      <c r="G640" s="694" t="e">
        <f>'Раздел 1'!#REF!</f>
        <v>#REF!</v>
      </c>
      <c r="H640" s="695" t="e">
        <f>'Раздел 1'!#REF!</f>
        <v>#REF!</v>
      </c>
      <c r="I640" s="696" t="e">
        <f>'Раздел 1'!#REF!</f>
        <v>#REF!</v>
      </c>
      <c r="J640" s="696" t="e">
        <f>'Раздел 1'!#REF!</f>
        <v>#REF!</v>
      </c>
      <c r="K640" s="696" t="e">
        <f>'Раздел 1'!#REF!</f>
        <v>#REF!</v>
      </c>
      <c r="L640" s="696" t="e">
        <f>'Раздел 1'!#REF!</f>
        <v>#REF!</v>
      </c>
      <c r="M640" s="696" t="e">
        <f>'Раздел 1'!#REF!</f>
        <v>#REF!</v>
      </c>
      <c r="N640" s="697" t="e">
        <f>'Раздел 1'!#REF!</f>
        <v>#REF!</v>
      </c>
      <c r="O640" s="698"/>
      <c r="P640" s="699" t="e">
        <f t="shared" si="29"/>
        <v>#REF!</v>
      </c>
      <c r="Q640" s="700" t="e">
        <f>'Раздел 1'!#REF!</f>
        <v>#REF!</v>
      </c>
      <c r="R640" s="701"/>
      <c r="S640" s="702" t="e">
        <f t="shared" si="30"/>
        <v>#REF!</v>
      </c>
      <c r="T640" s="703" t="e">
        <f>'Раздел 1'!#REF!</f>
        <v>#REF!</v>
      </c>
      <c r="U640" s="704"/>
      <c r="V640" s="705" t="e">
        <f t="shared" si="31"/>
        <v>#REF!</v>
      </c>
      <c r="W640" s="154"/>
      <c r="X640" s="706"/>
      <c r="Y640" s="707"/>
    </row>
    <row r="641" spans="1:25" s="708" customFormat="1" ht="24.75" customHeight="1" x14ac:dyDescent="0.3">
      <c r="A641" s="693" t="str">
        <f>'Раздел 1'!C638</f>
        <v>925</v>
      </c>
      <c r="B641" s="694" t="str">
        <f>'Раздел 1'!D638</f>
        <v>07</v>
      </c>
      <c r="C641" s="694" t="str">
        <f>'Раздел 1'!E638</f>
        <v>02</v>
      </c>
      <c r="D641" s="694" t="str">
        <f>'Раздел 1'!F638</f>
        <v>02</v>
      </c>
      <c r="E641" s="694" t="str">
        <f>'Раздел 1'!G638</f>
        <v>1</v>
      </c>
      <c r="F641" s="694" t="str">
        <f>'Раздел 1'!H638</f>
        <v>02</v>
      </c>
      <c r="G641" s="694" t="str">
        <f>'Раздел 1'!I638</f>
        <v>00590</v>
      </c>
      <c r="H641" s="695" t="str">
        <f>'Раздел 1'!J638</f>
        <v>244</v>
      </c>
      <c r="I641" s="696" t="str">
        <f>'Раздел 1'!K638</f>
        <v>345.00.00</v>
      </c>
      <c r="J641" s="696" t="str">
        <f>'Раздел 1'!L638</f>
        <v>000</v>
      </c>
      <c r="K641" s="696" t="str">
        <f>'Раздел 1'!M638</f>
        <v>00.00.00</v>
      </c>
      <c r="L641" s="696" t="str">
        <f>'Раздел 1'!N638</f>
        <v>х</v>
      </c>
      <c r="M641" s="696" t="str">
        <f>'Раздел 1'!O638</f>
        <v>20.00.02</v>
      </c>
      <c r="N641" s="697">
        <f>'Раздел 1'!P638</f>
        <v>0</v>
      </c>
      <c r="O641" s="698"/>
      <c r="P641" s="699">
        <f t="shared" si="29"/>
        <v>0</v>
      </c>
      <c r="Q641" s="700">
        <f>'Раздел 1'!Q638</f>
        <v>0</v>
      </c>
      <c r="R641" s="701"/>
      <c r="S641" s="702">
        <f t="shared" si="30"/>
        <v>0</v>
      </c>
      <c r="T641" s="703">
        <f>'Раздел 1'!R638</f>
        <v>0</v>
      </c>
      <c r="U641" s="704"/>
      <c r="V641" s="705">
        <f t="shared" si="31"/>
        <v>0</v>
      </c>
      <c r="W641" s="154"/>
      <c r="X641" s="706"/>
      <c r="Y641" s="707"/>
    </row>
    <row r="642" spans="1:25" s="708" customFormat="1" ht="24.75" customHeight="1" x14ac:dyDescent="0.3">
      <c r="A642" s="693" t="str">
        <f>'Раздел 1'!C639</f>
        <v>925</v>
      </c>
      <c r="B642" s="694" t="str">
        <f>'Раздел 1'!D639</f>
        <v>07</v>
      </c>
      <c r="C642" s="694" t="str">
        <f>'Раздел 1'!E639</f>
        <v>02</v>
      </c>
      <c r="D642" s="694" t="str">
        <f>'Раздел 1'!F639</f>
        <v>02</v>
      </c>
      <c r="E642" s="694" t="str">
        <f>'Раздел 1'!G639</f>
        <v>1</v>
      </c>
      <c r="F642" s="694" t="str">
        <f>'Раздел 1'!H639</f>
        <v>02</v>
      </c>
      <c r="G642" s="694" t="str">
        <f>'Раздел 1'!I639</f>
        <v>00590</v>
      </c>
      <c r="H642" s="695" t="str">
        <f>'Раздел 1'!J639</f>
        <v>244</v>
      </c>
      <c r="I642" s="696" t="str">
        <f>'Раздел 1'!K639</f>
        <v>345.00.00</v>
      </c>
      <c r="J642" s="696" t="str">
        <f>'Раздел 1'!L639</f>
        <v>001</v>
      </c>
      <c r="K642" s="696" t="str">
        <f>'Раздел 1'!M639</f>
        <v>00.00.00</v>
      </c>
      <c r="L642" s="696" t="str">
        <f>'Раздел 1'!N639</f>
        <v>х</v>
      </c>
      <c r="M642" s="696" t="str">
        <f>'Раздел 1'!O639</f>
        <v>20.00.02</v>
      </c>
      <c r="N642" s="697">
        <f>'Раздел 1'!P639</f>
        <v>0</v>
      </c>
      <c r="O642" s="698"/>
      <c r="P642" s="699">
        <f t="shared" si="29"/>
        <v>0</v>
      </c>
      <c r="Q642" s="700">
        <f>'Раздел 1'!Q639</f>
        <v>0</v>
      </c>
      <c r="R642" s="701"/>
      <c r="S642" s="702">
        <f t="shared" si="30"/>
        <v>0</v>
      </c>
      <c r="T642" s="703">
        <f>'Раздел 1'!R639</f>
        <v>0</v>
      </c>
      <c r="U642" s="704"/>
      <c r="V642" s="705">
        <f t="shared" si="31"/>
        <v>0</v>
      </c>
      <c r="W642" s="154"/>
      <c r="X642" s="706"/>
      <c r="Y642" s="707"/>
    </row>
    <row r="643" spans="1:25" s="708" customFormat="1" ht="24.75" customHeight="1" x14ac:dyDescent="0.3">
      <c r="A643" s="693" t="str">
        <f>'Раздел 1'!C640</f>
        <v>925</v>
      </c>
      <c r="B643" s="694" t="str">
        <f>'Раздел 1'!D640</f>
        <v>07</v>
      </c>
      <c r="C643" s="694" t="str">
        <f>'Раздел 1'!E640</f>
        <v>02</v>
      </c>
      <c r="D643" s="694" t="str">
        <f>'Раздел 1'!F640</f>
        <v>02</v>
      </c>
      <c r="E643" s="694" t="str">
        <f>'Раздел 1'!G640</f>
        <v>1</v>
      </c>
      <c r="F643" s="694" t="str">
        <f>'Раздел 1'!H640</f>
        <v>02</v>
      </c>
      <c r="G643" s="694" t="str">
        <f>'Раздел 1'!I640</f>
        <v>00590</v>
      </c>
      <c r="H643" s="695" t="str">
        <f>'Раздел 1'!J640</f>
        <v>244</v>
      </c>
      <c r="I643" s="696" t="str">
        <f>'Раздел 1'!K640</f>
        <v>345.00.00</v>
      </c>
      <c r="J643" s="696" t="str">
        <f>'Раздел 1'!L640</f>
        <v>000</v>
      </c>
      <c r="K643" s="696" t="str">
        <f>'Раздел 1'!M640</f>
        <v>00.00.00</v>
      </c>
      <c r="L643" s="696" t="str">
        <f>'Раздел 1'!N640</f>
        <v>х</v>
      </c>
      <c r="M643" s="696" t="str">
        <f>'Раздел 1'!O640</f>
        <v>20.00.03</v>
      </c>
      <c r="N643" s="697">
        <f>'Раздел 1'!P640</f>
        <v>0</v>
      </c>
      <c r="O643" s="698"/>
      <c r="P643" s="699">
        <f t="shared" si="29"/>
        <v>0</v>
      </c>
      <c r="Q643" s="700">
        <f>'Раздел 1'!Q640</f>
        <v>0</v>
      </c>
      <c r="R643" s="701"/>
      <c r="S643" s="702">
        <f t="shared" si="30"/>
        <v>0</v>
      </c>
      <c r="T643" s="703">
        <f>'Раздел 1'!R640</f>
        <v>0</v>
      </c>
      <c r="U643" s="704"/>
      <c r="V643" s="705">
        <f t="shared" si="31"/>
        <v>0</v>
      </c>
      <c r="W643" s="154"/>
      <c r="X643" s="706"/>
      <c r="Y643" s="707"/>
    </row>
    <row r="644" spans="1:25" s="708" customFormat="1" ht="24.75" customHeight="1" x14ac:dyDescent="0.3">
      <c r="A644" s="693" t="str">
        <f>'Раздел 1'!C641</f>
        <v>925</v>
      </c>
      <c r="B644" s="694" t="str">
        <f>'Раздел 1'!D641</f>
        <v>07</v>
      </c>
      <c r="C644" s="694" t="str">
        <f>'Раздел 1'!E641</f>
        <v>02</v>
      </c>
      <c r="D644" s="694" t="str">
        <f>'Раздел 1'!F641</f>
        <v>02</v>
      </c>
      <c r="E644" s="694" t="str">
        <f>'Раздел 1'!G641</f>
        <v>1</v>
      </c>
      <c r="F644" s="694" t="str">
        <f>'Раздел 1'!H641</f>
        <v>02</v>
      </c>
      <c r="G644" s="694" t="str">
        <f>'Раздел 1'!I641</f>
        <v>00590</v>
      </c>
      <c r="H644" s="695" t="str">
        <f>'Раздел 1'!J641</f>
        <v>244</v>
      </c>
      <c r="I644" s="696" t="str">
        <f>'Раздел 1'!K641</f>
        <v>345.00.00</v>
      </c>
      <c r="J644" s="696" t="str">
        <f>'Раздел 1'!L641</f>
        <v>001</v>
      </c>
      <c r="K644" s="696" t="str">
        <f>'Раздел 1'!M641</f>
        <v>00.00.00</v>
      </c>
      <c r="L644" s="696" t="str">
        <f>'Раздел 1'!N641</f>
        <v>х</v>
      </c>
      <c r="M644" s="696" t="str">
        <f>'Раздел 1'!O641</f>
        <v>20.00.03</v>
      </c>
      <c r="N644" s="697">
        <f>'Раздел 1'!P641</f>
        <v>0</v>
      </c>
      <c r="O644" s="698"/>
      <c r="P644" s="699">
        <f t="shared" si="29"/>
        <v>0</v>
      </c>
      <c r="Q644" s="700">
        <f>'Раздел 1'!Q641</f>
        <v>0</v>
      </c>
      <c r="R644" s="701"/>
      <c r="S644" s="702">
        <f t="shared" si="30"/>
        <v>0</v>
      </c>
      <c r="T644" s="703">
        <f>'Раздел 1'!R641</f>
        <v>0</v>
      </c>
      <c r="U644" s="704"/>
      <c r="V644" s="705">
        <f t="shared" si="31"/>
        <v>0</v>
      </c>
      <c r="W644" s="154"/>
      <c r="X644" s="706"/>
      <c r="Y644" s="707"/>
    </row>
    <row r="645" spans="1:25" s="708" customFormat="1" ht="24.75" customHeight="1" x14ac:dyDescent="0.3">
      <c r="A645" s="693" t="str">
        <f>'Раздел 1'!C642</f>
        <v>925</v>
      </c>
      <c r="B645" s="694" t="str">
        <f>'Раздел 1'!D642</f>
        <v>07</v>
      </c>
      <c r="C645" s="694" t="str">
        <f>'Раздел 1'!E642</f>
        <v>02</v>
      </c>
      <c r="D645" s="694" t="str">
        <f>'Раздел 1'!F642</f>
        <v>02</v>
      </c>
      <c r="E645" s="694" t="str">
        <f>'Раздел 1'!G642</f>
        <v>1</v>
      </c>
      <c r="F645" s="694" t="str">
        <f>'Раздел 1'!H642</f>
        <v>02</v>
      </c>
      <c r="G645" s="694" t="str">
        <f>'Раздел 1'!I642</f>
        <v>00590</v>
      </c>
      <c r="H645" s="695" t="str">
        <f>'Раздел 1'!J642</f>
        <v>244</v>
      </c>
      <c r="I645" s="696" t="str">
        <f>'Раздел 1'!K642</f>
        <v>345.00.00</v>
      </c>
      <c r="J645" s="696" t="str">
        <f>'Раздел 1'!L642</f>
        <v>000</v>
      </c>
      <c r="K645" s="696" t="str">
        <f>'Раздел 1'!M642</f>
        <v>00.00.00</v>
      </c>
      <c r="L645" s="696" t="str">
        <f>'Раздел 1'!N642</f>
        <v>001.99.0001</v>
      </c>
      <c r="M645" s="696" t="str">
        <f>'Раздел 1'!O642</f>
        <v>50.01.00</v>
      </c>
      <c r="N645" s="697">
        <f>'Раздел 1'!P642</f>
        <v>0</v>
      </c>
      <c r="O645" s="698"/>
      <c r="P645" s="699">
        <f t="shared" si="29"/>
        <v>0</v>
      </c>
      <c r="Q645" s="700">
        <f>'Раздел 1'!Q642</f>
        <v>0</v>
      </c>
      <c r="R645" s="701"/>
      <c r="S645" s="702">
        <f t="shared" si="30"/>
        <v>0</v>
      </c>
      <c r="T645" s="703">
        <f>'Раздел 1'!R642</f>
        <v>0</v>
      </c>
      <c r="U645" s="704"/>
      <c r="V645" s="705">
        <f t="shared" si="31"/>
        <v>0</v>
      </c>
      <c r="W645" s="154"/>
      <c r="X645" s="706"/>
      <c r="Y645" s="707"/>
    </row>
    <row r="646" spans="1:25" s="708" customFormat="1" ht="24.75" customHeight="1" x14ac:dyDescent="0.3">
      <c r="A646" s="693" t="str">
        <f>'Раздел 1'!C643</f>
        <v>925</v>
      </c>
      <c r="B646" s="694" t="str">
        <f>'Раздел 1'!D643</f>
        <v>07</v>
      </c>
      <c r="C646" s="694" t="str">
        <f>'Раздел 1'!E643</f>
        <v>02</v>
      </c>
      <c r="D646" s="694" t="str">
        <f>'Раздел 1'!F643</f>
        <v>02</v>
      </c>
      <c r="E646" s="694" t="str">
        <f>'Раздел 1'!G643</f>
        <v>1</v>
      </c>
      <c r="F646" s="694" t="str">
        <f>'Раздел 1'!H643</f>
        <v>02</v>
      </c>
      <c r="G646" s="694" t="str">
        <f>'Раздел 1'!I643</f>
        <v>00590</v>
      </c>
      <c r="H646" s="695" t="str">
        <f>'Раздел 1'!J643</f>
        <v>244</v>
      </c>
      <c r="I646" s="696" t="str">
        <f>'Раздел 1'!K643</f>
        <v>345.00.00</v>
      </c>
      <c r="J646" s="696" t="str">
        <f>'Раздел 1'!L643</f>
        <v>001</v>
      </c>
      <c r="K646" s="696" t="str">
        <f>'Раздел 1'!M643</f>
        <v>00.00.00</v>
      </c>
      <c r="L646" s="696" t="str">
        <f>'Раздел 1'!N643</f>
        <v>х</v>
      </c>
      <c r="M646" s="696" t="str">
        <f>'Раздел 1'!O643</f>
        <v>50.01.00</v>
      </c>
      <c r="N646" s="697">
        <f>'Раздел 1'!P643</f>
        <v>0</v>
      </c>
      <c r="O646" s="698"/>
      <c r="P646" s="699">
        <f t="shared" si="29"/>
        <v>0</v>
      </c>
      <c r="Q646" s="700">
        <f>'Раздел 1'!Q643</f>
        <v>0</v>
      </c>
      <c r="R646" s="701"/>
      <c r="S646" s="702">
        <f t="shared" si="30"/>
        <v>0</v>
      </c>
      <c r="T646" s="703">
        <f>'Раздел 1'!R643</f>
        <v>0</v>
      </c>
      <c r="U646" s="704"/>
      <c r="V646" s="705">
        <f t="shared" si="31"/>
        <v>0</v>
      </c>
      <c r="W646" s="154"/>
      <c r="X646" s="706"/>
      <c r="Y646" s="707"/>
    </row>
    <row r="647" spans="1:25" s="708" customFormat="1" ht="24.75" customHeight="1" x14ac:dyDescent="0.3">
      <c r="A647" s="693" t="str">
        <f>'Раздел 1'!C644</f>
        <v>925</v>
      </c>
      <c r="B647" s="694" t="str">
        <f>'Раздел 1'!D644</f>
        <v>07</v>
      </c>
      <c r="C647" s="694" t="str">
        <f>'Раздел 1'!E644</f>
        <v>02</v>
      </c>
      <c r="D647" s="694" t="str">
        <f>'Раздел 1'!F644</f>
        <v>02</v>
      </c>
      <c r="E647" s="694" t="str">
        <f>'Раздел 1'!G644</f>
        <v>1</v>
      </c>
      <c r="F647" s="694" t="str">
        <f>'Раздел 1'!H644</f>
        <v>02</v>
      </c>
      <c r="G647" s="694" t="str">
        <f>'Раздел 1'!I644</f>
        <v>60860</v>
      </c>
      <c r="H647" s="695" t="str">
        <f>'Раздел 1'!J644</f>
        <v>244</v>
      </c>
      <c r="I647" s="696" t="str">
        <f>'Раздел 1'!K644</f>
        <v>345.00.00</v>
      </c>
      <c r="J647" s="696" t="str">
        <f>'Раздел 1'!L644</f>
        <v>000</v>
      </c>
      <c r="K647" s="696" t="str">
        <f>'Раздел 1'!M644</f>
        <v>00.00.00</v>
      </c>
      <c r="L647" s="696" t="str">
        <f>'Раздел 1'!N644</f>
        <v>001.07.0002</v>
      </c>
      <c r="M647" s="696" t="str">
        <f>'Раздел 1'!O644</f>
        <v>50.03.00</v>
      </c>
      <c r="N647" s="697">
        <f>'Раздел 1'!P644</f>
        <v>0</v>
      </c>
      <c r="O647" s="698"/>
      <c r="P647" s="699">
        <f t="shared" si="29"/>
        <v>0</v>
      </c>
      <c r="Q647" s="700">
        <f>'Раздел 1'!Q644</f>
        <v>0</v>
      </c>
      <c r="R647" s="701"/>
      <c r="S647" s="702">
        <f t="shared" si="30"/>
        <v>0</v>
      </c>
      <c r="T647" s="703">
        <f>'Раздел 1'!R644</f>
        <v>0</v>
      </c>
      <c r="U647" s="704"/>
      <c r="V647" s="705">
        <f t="shared" si="31"/>
        <v>0</v>
      </c>
      <c r="W647" s="154"/>
      <c r="X647" s="706"/>
      <c r="Y647" s="707"/>
    </row>
    <row r="648" spans="1:25" s="708" customFormat="1" ht="24.75" customHeight="1" x14ac:dyDescent="0.3">
      <c r="A648" s="693" t="str">
        <f>'Раздел 1'!C645</f>
        <v>925</v>
      </c>
      <c r="B648" s="694" t="str">
        <f>'Раздел 1'!D645</f>
        <v>07</v>
      </c>
      <c r="C648" s="694" t="str">
        <f>'Раздел 1'!E645</f>
        <v>02</v>
      </c>
      <c r="D648" s="694" t="str">
        <f>'Раздел 1'!F645</f>
        <v>02</v>
      </c>
      <c r="E648" s="694" t="str">
        <f>'Раздел 1'!G645</f>
        <v>1</v>
      </c>
      <c r="F648" s="694" t="str">
        <f>'Раздел 1'!H645</f>
        <v>02</v>
      </c>
      <c r="G648" s="694" t="str">
        <f>'Раздел 1'!I645</f>
        <v>60860</v>
      </c>
      <c r="H648" s="695" t="str">
        <f>'Раздел 1'!J645</f>
        <v>244</v>
      </c>
      <c r="I648" s="696" t="str">
        <f>'Раздел 1'!K645</f>
        <v>345.00.00</v>
      </c>
      <c r="J648" s="696" t="str">
        <f>'Раздел 1'!L645</f>
        <v>001</v>
      </c>
      <c r="K648" s="696" t="str">
        <f>'Раздел 1'!M645</f>
        <v>00.00.00</v>
      </c>
      <c r="L648" s="696" t="str">
        <f>'Раздел 1'!N645</f>
        <v>х</v>
      </c>
      <c r="M648" s="696" t="str">
        <f>'Раздел 1'!O645</f>
        <v>50.03.00</v>
      </c>
      <c r="N648" s="697">
        <f>'Раздел 1'!P645</f>
        <v>0</v>
      </c>
      <c r="O648" s="698"/>
      <c r="P648" s="699">
        <f t="shared" si="29"/>
        <v>0</v>
      </c>
      <c r="Q648" s="700">
        <f>'Раздел 1'!Q645</f>
        <v>0</v>
      </c>
      <c r="R648" s="701"/>
      <c r="S648" s="702">
        <f t="shared" si="30"/>
        <v>0</v>
      </c>
      <c r="T648" s="703">
        <f>'Раздел 1'!R645</f>
        <v>0</v>
      </c>
      <c r="U648" s="704"/>
      <c r="V648" s="705">
        <f t="shared" si="31"/>
        <v>0</v>
      </c>
      <c r="W648" s="154"/>
      <c r="X648" s="706"/>
      <c r="Y648" s="707"/>
    </row>
    <row r="649" spans="1:25" s="708" customFormat="1" ht="24.75" customHeight="1" x14ac:dyDescent="0.3">
      <c r="A649" s="693" t="str">
        <f>'Раздел 1'!C646</f>
        <v>925</v>
      </c>
      <c r="B649" s="694" t="str">
        <f>'Раздел 1'!D646</f>
        <v>07</v>
      </c>
      <c r="C649" s="694" t="str">
        <f>'Раздел 1'!E646</f>
        <v>02</v>
      </c>
      <c r="D649" s="694" t="str">
        <f>'Раздел 1'!F646</f>
        <v>02</v>
      </c>
      <c r="E649" s="694" t="str">
        <f>'Раздел 1'!G646</f>
        <v>1</v>
      </c>
      <c r="F649" s="694" t="str">
        <f>'Раздел 1'!H646</f>
        <v>02</v>
      </c>
      <c r="G649" s="694" t="str">
        <f>'Раздел 1'!I646</f>
        <v>62980</v>
      </c>
      <c r="H649" s="695" t="str">
        <f>'Раздел 1'!J646</f>
        <v>244</v>
      </c>
      <c r="I649" s="696" t="str">
        <f>'Раздел 1'!K646</f>
        <v>345.00.00</v>
      </c>
      <c r="J649" s="696" t="str">
        <f>'Раздел 1'!L646</f>
        <v>000</v>
      </c>
      <c r="K649" s="696" t="str">
        <f>'Раздел 1'!M646</f>
        <v>00.00.00</v>
      </c>
      <c r="L649" s="696" t="str">
        <f>'Раздел 1'!N646</f>
        <v>005.00.0000</v>
      </c>
      <c r="M649" s="696" t="str">
        <f>'Раздел 1'!O646</f>
        <v>60.03.00</v>
      </c>
      <c r="N649" s="697">
        <f>'Раздел 1'!P646</f>
        <v>0</v>
      </c>
      <c r="O649" s="698"/>
      <c r="P649" s="699">
        <f t="shared" si="29"/>
        <v>0</v>
      </c>
      <c r="Q649" s="700">
        <f>'Раздел 1'!Q646</f>
        <v>0</v>
      </c>
      <c r="R649" s="701"/>
      <c r="S649" s="702">
        <f t="shared" si="30"/>
        <v>0</v>
      </c>
      <c r="T649" s="703">
        <f>'Раздел 1'!R646</f>
        <v>0</v>
      </c>
      <c r="U649" s="704"/>
      <c r="V649" s="705">
        <f t="shared" si="31"/>
        <v>0</v>
      </c>
      <c r="W649" s="154"/>
      <c r="X649" s="706"/>
      <c r="Y649" s="707"/>
    </row>
    <row r="650" spans="1:25" s="708" customFormat="1" ht="24.75" customHeight="1" x14ac:dyDescent="0.3">
      <c r="A650" s="693" t="e">
        <f>'Раздел 1'!#REF!</f>
        <v>#REF!</v>
      </c>
      <c r="B650" s="694" t="e">
        <f>'Раздел 1'!#REF!</f>
        <v>#REF!</v>
      </c>
      <c r="C650" s="694" t="e">
        <f>'Раздел 1'!#REF!</f>
        <v>#REF!</v>
      </c>
      <c r="D650" s="694" t="e">
        <f>'Раздел 1'!#REF!</f>
        <v>#REF!</v>
      </c>
      <c r="E650" s="694" t="e">
        <f>'Раздел 1'!#REF!</f>
        <v>#REF!</v>
      </c>
      <c r="F650" s="694" t="e">
        <f>'Раздел 1'!#REF!</f>
        <v>#REF!</v>
      </c>
      <c r="G650" s="694" t="e">
        <f>'Раздел 1'!#REF!</f>
        <v>#REF!</v>
      </c>
      <c r="H650" s="695" t="e">
        <f>'Раздел 1'!#REF!</f>
        <v>#REF!</v>
      </c>
      <c r="I650" s="696" t="e">
        <f>'Раздел 1'!#REF!</f>
        <v>#REF!</v>
      </c>
      <c r="J650" s="696" t="e">
        <f>'Раздел 1'!#REF!</f>
        <v>#REF!</v>
      </c>
      <c r="K650" s="696" t="e">
        <f>'Раздел 1'!#REF!</f>
        <v>#REF!</v>
      </c>
      <c r="L650" s="696" t="e">
        <f>'Раздел 1'!#REF!</f>
        <v>#REF!</v>
      </c>
      <c r="M650" s="696" t="e">
        <f>'Раздел 1'!#REF!</f>
        <v>#REF!</v>
      </c>
      <c r="N650" s="697" t="e">
        <f>'Раздел 1'!#REF!</f>
        <v>#REF!</v>
      </c>
      <c r="O650" s="698"/>
      <c r="P650" s="699" t="e">
        <f t="shared" ref="P650:P713" si="32">N650-O650</f>
        <v>#REF!</v>
      </c>
      <c r="Q650" s="700" t="e">
        <f>'Раздел 1'!#REF!</f>
        <v>#REF!</v>
      </c>
      <c r="R650" s="701"/>
      <c r="S650" s="702" t="e">
        <f t="shared" ref="S650:S713" si="33">Q650-R650</f>
        <v>#REF!</v>
      </c>
      <c r="T650" s="703" t="e">
        <f>'Раздел 1'!#REF!</f>
        <v>#REF!</v>
      </c>
      <c r="U650" s="704"/>
      <c r="V650" s="705" t="e">
        <f t="shared" ref="V650:V713" si="34">T650-U650</f>
        <v>#REF!</v>
      </c>
      <c r="W650" s="154"/>
      <c r="X650" s="706"/>
      <c r="Y650" s="707"/>
    </row>
    <row r="651" spans="1:25" s="708" customFormat="1" ht="24.75" customHeight="1" x14ac:dyDescent="0.3">
      <c r="A651" s="693" t="str">
        <f>'Раздел 1'!C647</f>
        <v>925</v>
      </c>
      <c r="B651" s="694" t="str">
        <f>'Раздел 1'!D647</f>
        <v>07</v>
      </c>
      <c r="C651" s="694" t="str">
        <f>'Раздел 1'!E647</f>
        <v>02</v>
      </c>
      <c r="D651" s="694" t="str">
        <f>'Раздел 1'!F647</f>
        <v>02</v>
      </c>
      <c r="E651" s="694" t="str">
        <f>'Раздел 1'!G647</f>
        <v>1</v>
      </c>
      <c r="F651" s="694" t="str">
        <f>'Раздел 1'!H647</f>
        <v>E1</v>
      </c>
      <c r="G651" s="694" t="str">
        <f>'Раздел 1'!I647</f>
        <v>51690</v>
      </c>
      <c r="H651" s="695" t="str">
        <f>'Раздел 1'!J647</f>
        <v>244</v>
      </c>
      <c r="I651" s="696" t="str">
        <f>'Раздел 1'!K647</f>
        <v>345.00.00</v>
      </c>
      <c r="J651" s="696" t="str">
        <f>'Раздел 1'!L647</f>
        <v>000</v>
      </c>
      <c r="K651" s="696" t="str">
        <f>'Раздел 1'!M647</f>
        <v>00.00.00</v>
      </c>
      <c r="L651" s="696" t="str">
        <f>'Раздел 1'!N647</f>
        <v>020.00.0006</v>
      </c>
      <c r="M651" s="696" t="str">
        <f>'Раздел 1'!O647</f>
        <v>60.01.00</v>
      </c>
      <c r="N651" s="697">
        <f>'Раздел 1'!P647</f>
        <v>0</v>
      </c>
      <c r="O651" s="698"/>
      <c r="P651" s="699">
        <f t="shared" si="32"/>
        <v>0</v>
      </c>
      <c r="Q651" s="700">
        <f>'Раздел 1'!Q647</f>
        <v>0</v>
      </c>
      <c r="R651" s="701"/>
      <c r="S651" s="702">
        <f t="shared" si="33"/>
        <v>0</v>
      </c>
      <c r="T651" s="703">
        <f>'Раздел 1'!R647</f>
        <v>0</v>
      </c>
      <c r="U651" s="704"/>
      <c r="V651" s="705">
        <f t="shared" si="34"/>
        <v>0</v>
      </c>
      <c r="W651" s="154"/>
      <c r="X651" s="706"/>
      <c r="Y651" s="707"/>
    </row>
    <row r="652" spans="1:25" s="708" customFormat="1" ht="24.75" customHeight="1" x14ac:dyDescent="0.3">
      <c r="A652" s="693" t="str">
        <f>'Раздел 1'!C648</f>
        <v>925</v>
      </c>
      <c r="B652" s="694" t="str">
        <f>'Раздел 1'!D648</f>
        <v>07</v>
      </c>
      <c r="C652" s="694" t="str">
        <f>'Раздел 1'!E648</f>
        <v>02</v>
      </c>
      <c r="D652" s="694">
        <f>'Раздел 1'!F648</f>
        <v>0</v>
      </c>
      <c r="E652" s="694">
        <f>'Раздел 1'!G648</f>
        <v>0</v>
      </c>
      <c r="F652" s="694">
        <f>'Раздел 1'!H648</f>
        <v>0</v>
      </c>
      <c r="G652" s="694">
        <f>'Раздел 1'!I648</f>
        <v>0</v>
      </c>
      <c r="H652" s="695" t="str">
        <f>'Раздел 1'!J648</f>
        <v>244</v>
      </c>
      <c r="I652" s="696" t="str">
        <f>'Раздел 1'!K648</f>
        <v>345.00.00</v>
      </c>
      <c r="J652" s="696" t="str">
        <f>'Раздел 1'!L648</f>
        <v>000</v>
      </c>
      <c r="K652" s="696" t="str">
        <f>'Раздел 1'!M648</f>
        <v>00.00.00</v>
      </c>
      <c r="L652" s="696" t="str">
        <f>'Раздел 1'!N648</f>
        <v>020.00.0018</v>
      </c>
      <c r="M652" s="696" t="str">
        <f>'Раздел 1'!O648</f>
        <v>60.01.00</v>
      </c>
      <c r="N652" s="697">
        <f>'Раздел 1'!P648</f>
        <v>0</v>
      </c>
      <c r="O652" s="698"/>
      <c r="P652" s="699">
        <f t="shared" si="32"/>
        <v>0</v>
      </c>
      <c r="Q652" s="700">
        <f>'Раздел 1'!Q648</f>
        <v>0</v>
      </c>
      <c r="R652" s="701"/>
      <c r="S652" s="702">
        <f t="shared" si="33"/>
        <v>0</v>
      </c>
      <c r="T652" s="703">
        <f>'Раздел 1'!R648</f>
        <v>0</v>
      </c>
      <c r="U652" s="704"/>
      <c r="V652" s="705">
        <f t="shared" si="34"/>
        <v>0</v>
      </c>
      <c r="W652" s="154"/>
      <c r="X652" s="706"/>
      <c r="Y652" s="707"/>
    </row>
    <row r="653" spans="1:25" s="708" customFormat="1" ht="24.75" customHeight="1" x14ac:dyDescent="0.3">
      <c r="A653" s="693" t="str">
        <f>'Раздел 1'!C649</f>
        <v>925</v>
      </c>
      <c r="B653" s="694" t="str">
        <f>'Раздел 1'!D649</f>
        <v>07</v>
      </c>
      <c r="C653" s="694" t="str">
        <f>'Раздел 1'!E649</f>
        <v>02</v>
      </c>
      <c r="D653" s="694">
        <f>'Раздел 1'!F649</f>
        <v>0</v>
      </c>
      <c r="E653" s="694">
        <f>'Раздел 1'!G649</f>
        <v>0</v>
      </c>
      <c r="F653" s="694">
        <f>'Раздел 1'!H649</f>
        <v>0</v>
      </c>
      <c r="G653" s="694">
        <f>'Раздел 1'!I649</f>
        <v>0</v>
      </c>
      <c r="H653" s="695" t="str">
        <f>'Раздел 1'!J649</f>
        <v>244</v>
      </c>
      <c r="I653" s="696" t="str">
        <f>'Раздел 1'!K649</f>
        <v>345.00.00</v>
      </c>
      <c r="J653" s="696" t="str">
        <f>'Раздел 1'!L649</f>
        <v>000</v>
      </c>
      <c r="K653" s="696" t="str">
        <f>'Раздел 1'!M649</f>
        <v>00.00.00</v>
      </c>
      <c r="L653" s="696" t="str">
        <f>'Раздел 1'!N649</f>
        <v>020.00.ХХХ</v>
      </c>
      <c r="M653" s="696" t="str">
        <f>'Раздел 1'!O649</f>
        <v>60.01.00</v>
      </c>
      <c r="N653" s="697">
        <f>'Раздел 1'!P649</f>
        <v>0</v>
      </c>
      <c r="O653" s="698"/>
      <c r="P653" s="699">
        <f t="shared" si="32"/>
        <v>0</v>
      </c>
      <c r="Q653" s="700">
        <f>'Раздел 1'!Q649</f>
        <v>0</v>
      </c>
      <c r="R653" s="701"/>
      <c r="S653" s="702">
        <f t="shared" si="33"/>
        <v>0</v>
      </c>
      <c r="T653" s="703">
        <f>'Раздел 1'!R649</f>
        <v>0</v>
      </c>
      <c r="U653" s="704"/>
      <c r="V653" s="705">
        <f t="shared" si="34"/>
        <v>0</v>
      </c>
      <c r="W653" s="154"/>
      <c r="X653" s="706"/>
      <c r="Y653" s="707"/>
    </row>
    <row r="654" spans="1:25" s="708" customFormat="1" ht="24.75" customHeight="1" x14ac:dyDescent="0.3">
      <c r="A654" s="693" t="str">
        <f>'Раздел 1'!C650</f>
        <v>925</v>
      </c>
      <c r="B654" s="694" t="str">
        <f>'Раздел 1'!D650</f>
        <v>07</v>
      </c>
      <c r="C654" s="694" t="str">
        <f>'Раздел 1'!E650</f>
        <v>02</v>
      </c>
      <c r="D654" s="694">
        <f>'Раздел 1'!F650</f>
        <v>0</v>
      </c>
      <c r="E654" s="694">
        <f>'Раздел 1'!G650</f>
        <v>0</v>
      </c>
      <c r="F654" s="694">
        <f>'Раздел 1'!H650</f>
        <v>0</v>
      </c>
      <c r="G654" s="694">
        <f>'Раздел 1'!I650</f>
        <v>0</v>
      </c>
      <c r="H654" s="695" t="str">
        <f>'Раздел 1'!J650</f>
        <v>244</v>
      </c>
      <c r="I654" s="696" t="str">
        <f>'Раздел 1'!K650</f>
        <v>345.00.00</v>
      </c>
      <c r="J654" s="696" t="str">
        <f>'Раздел 1'!L650</f>
        <v>000</v>
      </c>
      <c r="K654" s="696" t="str">
        <f>'Раздел 1'!M650</f>
        <v>00.00.00</v>
      </c>
      <c r="L654" s="696" t="str">
        <f>'Раздел 1'!N650</f>
        <v>020.00.ХХХ</v>
      </c>
      <c r="M654" s="696" t="str">
        <f>'Раздел 1'!O650</f>
        <v>60.01.00</v>
      </c>
      <c r="N654" s="697">
        <f>'Раздел 1'!P650</f>
        <v>0</v>
      </c>
      <c r="O654" s="698"/>
      <c r="P654" s="699">
        <f t="shared" si="32"/>
        <v>0</v>
      </c>
      <c r="Q654" s="700">
        <f>'Раздел 1'!Q650</f>
        <v>0</v>
      </c>
      <c r="R654" s="701"/>
      <c r="S654" s="702">
        <f t="shared" si="33"/>
        <v>0</v>
      </c>
      <c r="T654" s="703">
        <f>'Раздел 1'!R650</f>
        <v>0</v>
      </c>
      <c r="U654" s="704"/>
      <c r="V654" s="705">
        <f t="shared" si="34"/>
        <v>0</v>
      </c>
      <c r="W654" s="154"/>
      <c r="X654" s="706"/>
      <c r="Y654" s="707"/>
    </row>
    <row r="655" spans="1:25" s="708" customFormat="1" ht="24.75" customHeight="1" x14ac:dyDescent="0.3">
      <c r="A655" s="693" t="str">
        <f>'Раздел 1'!C651</f>
        <v>925</v>
      </c>
      <c r="B655" s="694" t="str">
        <f>'Раздел 1'!D651</f>
        <v>07</v>
      </c>
      <c r="C655" s="694" t="str">
        <f>'Раздел 1'!E651</f>
        <v>02</v>
      </c>
      <c r="D655" s="694">
        <f>'Раздел 1'!F651</f>
        <v>0</v>
      </c>
      <c r="E655" s="694">
        <f>'Раздел 1'!G651</f>
        <v>0</v>
      </c>
      <c r="F655" s="694">
        <f>'Раздел 1'!H651</f>
        <v>0</v>
      </c>
      <c r="G655" s="694">
        <f>'Раздел 1'!I651</f>
        <v>0</v>
      </c>
      <c r="H655" s="695" t="str">
        <f>'Раздел 1'!J651</f>
        <v>244</v>
      </c>
      <c r="I655" s="696" t="str">
        <f>'Раздел 1'!K651</f>
        <v>345.00.00</v>
      </c>
      <c r="J655" s="696" t="str">
        <f>'Раздел 1'!L651</f>
        <v>000</v>
      </c>
      <c r="K655" s="696" t="str">
        <f>'Раздел 1'!M651</f>
        <v>00.00.00</v>
      </c>
      <c r="L655" s="696" t="str">
        <f>'Раздел 1'!N651</f>
        <v>020.00.ХХХ</v>
      </c>
      <c r="M655" s="696" t="str">
        <f>'Раздел 1'!O651</f>
        <v>60.01.00</v>
      </c>
      <c r="N655" s="697">
        <f>'Раздел 1'!P651</f>
        <v>0</v>
      </c>
      <c r="O655" s="698"/>
      <c r="P655" s="699">
        <f t="shared" si="32"/>
        <v>0</v>
      </c>
      <c r="Q655" s="700">
        <f>'Раздел 1'!Q651</f>
        <v>0</v>
      </c>
      <c r="R655" s="701"/>
      <c r="S655" s="702">
        <f t="shared" si="33"/>
        <v>0</v>
      </c>
      <c r="T655" s="703">
        <f>'Раздел 1'!R651</f>
        <v>0</v>
      </c>
      <c r="U655" s="704"/>
      <c r="V655" s="705">
        <f t="shared" si="34"/>
        <v>0</v>
      </c>
      <c r="W655" s="154"/>
      <c r="X655" s="706"/>
      <c r="Y655" s="707"/>
    </row>
    <row r="656" spans="1:25" s="708" customFormat="1" ht="24.75" customHeight="1" x14ac:dyDescent="0.3">
      <c r="A656" s="693" t="str">
        <f>'Раздел 1'!C652</f>
        <v>925</v>
      </c>
      <c r="B656" s="694" t="str">
        <f>'Раздел 1'!D652</f>
        <v>07</v>
      </c>
      <c r="C656" s="694" t="str">
        <f>'Раздел 1'!E652</f>
        <v>02</v>
      </c>
      <c r="D656" s="694">
        <f>'Раздел 1'!F652</f>
        <v>0</v>
      </c>
      <c r="E656" s="694">
        <f>'Раздел 1'!G652</f>
        <v>0</v>
      </c>
      <c r="F656" s="694">
        <f>'Раздел 1'!H652</f>
        <v>0</v>
      </c>
      <c r="G656" s="694">
        <f>'Раздел 1'!I652</f>
        <v>0</v>
      </c>
      <c r="H656" s="695" t="str">
        <f>'Раздел 1'!J652</f>
        <v>244</v>
      </c>
      <c r="I656" s="696" t="str">
        <f>'Раздел 1'!K652</f>
        <v>345.00.00</v>
      </c>
      <c r="J656" s="696" t="str">
        <f>'Раздел 1'!L652</f>
        <v>000</v>
      </c>
      <c r="K656" s="696" t="str">
        <f>'Раздел 1'!M652</f>
        <v>00.00.00</v>
      </c>
      <c r="L656" s="696" t="str">
        <f>'Раздел 1'!N652</f>
        <v>020.00.ХХХ</v>
      </c>
      <c r="M656" s="696" t="str">
        <f>'Раздел 1'!O652</f>
        <v>60.01.00</v>
      </c>
      <c r="N656" s="697">
        <f>'Раздел 1'!P652</f>
        <v>0</v>
      </c>
      <c r="O656" s="698"/>
      <c r="P656" s="699">
        <f t="shared" si="32"/>
        <v>0</v>
      </c>
      <c r="Q656" s="700">
        <f>'Раздел 1'!Q652</f>
        <v>0</v>
      </c>
      <c r="R656" s="701"/>
      <c r="S656" s="702">
        <f t="shared" si="33"/>
        <v>0</v>
      </c>
      <c r="T656" s="703">
        <f>'Раздел 1'!R652</f>
        <v>0</v>
      </c>
      <c r="U656" s="704"/>
      <c r="V656" s="705">
        <f t="shared" si="34"/>
        <v>0</v>
      </c>
      <c r="W656" s="154"/>
      <c r="X656" s="706"/>
      <c r="Y656" s="707"/>
    </row>
    <row r="657" spans="1:25" s="708" customFormat="1" ht="24.75" customHeight="1" x14ac:dyDescent="0.3">
      <c r="A657" s="693" t="e">
        <f>'Раздел 1'!#REF!</f>
        <v>#REF!</v>
      </c>
      <c r="B657" s="694" t="e">
        <f>'Раздел 1'!#REF!</f>
        <v>#REF!</v>
      </c>
      <c r="C657" s="694" t="e">
        <f>'Раздел 1'!#REF!</f>
        <v>#REF!</v>
      </c>
      <c r="D657" s="694" t="e">
        <f>'Раздел 1'!#REF!</f>
        <v>#REF!</v>
      </c>
      <c r="E657" s="694" t="e">
        <f>'Раздел 1'!#REF!</f>
        <v>#REF!</v>
      </c>
      <c r="F657" s="694" t="e">
        <f>'Раздел 1'!#REF!</f>
        <v>#REF!</v>
      </c>
      <c r="G657" s="694" t="e">
        <f>'Раздел 1'!#REF!</f>
        <v>#REF!</v>
      </c>
      <c r="H657" s="695" t="e">
        <f>'Раздел 1'!#REF!</f>
        <v>#REF!</v>
      </c>
      <c r="I657" s="696" t="e">
        <f>'Раздел 1'!#REF!</f>
        <v>#REF!</v>
      </c>
      <c r="J657" s="696" t="e">
        <f>'Раздел 1'!#REF!</f>
        <v>#REF!</v>
      </c>
      <c r="K657" s="696" t="e">
        <f>'Раздел 1'!#REF!</f>
        <v>#REF!</v>
      </c>
      <c r="L657" s="696" t="e">
        <f>'Раздел 1'!#REF!</f>
        <v>#REF!</v>
      </c>
      <c r="M657" s="696" t="e">
        <f>'Раздел 1'!#REF!</f>
        <v>#REF!</v>
      </c>
      <c r="N657" s="697" t="e">
        <f>'Раздел 1'!#REF!</f>
        <v>#REF!</v>
      </c>
      <c r="O657" s="698"/>
      <c r="P657" s="699" t="e">
        <f t="shared" si="32"/>
        <v>#REF!</v>
      </c>
      <c r="Q657" s="700" t="e">
        <f>'Раздел 1'!#REF!</f>
        <v>#REF!</v>
      </c>
      <c r="R657" s="701"/>
      <c r="S657" s="702" t="e">
        <f t="shared" si="33"/>
        <v>#REF!</v>
      </c>
      <c r="T657" s="703" t="e">
        <f>'Раздел 1'!#REF!</f>
        <v>#REF!</v>
      </c>
      <c r="U657" s="704"/>
      <c r="V657" s="705" t="e">
        <f t="shared" si="34"/>
        <v>#REF!</v>
      </c>
      <c r="W657" s="154"/>
      <c r="X657" s="706"/>
      <c r="Y657" s="707"/>
    </row>
    <row r="658" spans="1:25" s="708" customFormat="1" ht="24.75" customHeight="1" x14ac:dyDescent="0.3">
      <c r="A658" s="693" t="e">
        <f>'Раздел 1'!#REF!</f>
        <v>#REF!</v>
      </c>
      <c r="B658" s="694" t="e">
        <f>'Раздел 1'!#REF!</f>
        <v>#REF!</v>
      </c>
      <c r="C658" s="694" t="e">
        <f>'Раздел 1'!#REF!</f>
        <v>#REF!</v>
      </c>
      <c r="D658" s="694" t="e">
        <f>'Раздел 1'!#REF!</f>
        <v>#REF!</v>
      </c>
      <c r="E658" s="694" t="e">
        <f>'Раздел 1'!#REF!</f>
        <v>#REF!</v>
      </c>
      <c r="F658" s="694" t="e">
        <f>'Раздел 1'!#REF!</f>
        <v>#REF!</v>
      </c>
      <c r="G658" s="694" t="e">
        <f>'Раздел 1'!#REF!</f>
        <v>#REF!</v>
      </c>
      <c r="H658" s="695" t="e">
        <f>'Раздел 1'!#REF!</f>
        <v>#REF!</v>
      </c>
      <c r="I658" s="696" t="e">
        <f>'Раздел 1'!#REF!</f>
        <v>#REF!</v>
      </c>
      <c r="J658" s="696" t="e">
        <f>'Раздел 1'!#REF!</f>
        <v>#REF!</v>
      </c>
      <c r="K658" s="696" t="e">
        <f>'Раздел 1'!#REF!</f>
        <v>#REF!</v>
      </c>
      <c r="L658" s="696" t="e">
        <f>'Раздел 1'!#REF!</f>
        <v>#REF!</v>
      </c>
      <c r="M658" s="696" t="e">
        <f>'Раздел 1'!#REF!</f>
        <v>#REF!</v>
      </c>
      <c r="N658" s="697" t="e">
        <f>'Раздел 1'!#REF!</f>
        <v>#REF!</v>
      </c>
      <c r="O658" s="698"/>
      <c r="P658" s="699" t="e">
        <f t="shared" si="32"/>
        <v>#REF!</v>
      </c>
      <c r="Q658" s="700" t="e">
        <f>'Раздел 1'!#REF!</f>
        <v>#REF!</v>
      </c>
      <c r="R658" s="701"/>
      <c r="S658" s="702" t="e">
        <f t="shared" si="33"/>
        <v>#REF!</v>
      </c>
      <c r="T658" s="703" t="e">
        <f>'Раздел 1'!#REF!</f>
        <v>#REF!</v>
      </c>
      <c r="U658" s="704"/>
      <c r="V658" s="705" t="e">
        <f t="shared" si="34"/>
        <v>#REF!</v>
      </c>
      <c r="W658" s="154"/>
      <c r="X658" s="706"/>
      <c r="Y658" s="707"/>
    </row>
    <row r="659" spans="1:25" s="708" customFormat="1" ht="24.75" customHeight="1" x14ac:dyDescent="0.3">
      <c r="A659" s="693" t="str">
        <f>'Раздел 1'!C653</f>
        <v>925</v>
      </c>
      <c r="B659" s="694" t="str">
        <f>'Раздел 1'!D653</f>
        <v>07</v>
      </c>
      <c r="C659" s="694" t="str">
        <f>'Раздел 1'!E653</f>
        <v>02</v>
      </c>
      <c r="D659" s="694" t="str">
        <f>'Раздел 1'!F653</f>
        <v>02</v>
      </c>
      <c r="E659" s="694" t="str">
        <f>'Раздел 1'!G653</f>
        <v>1</v>
      </c>
      <c r="F659" s="694" t="str">
        <f>'Раздел 1'!H653</f>
        <v>E1</v>
      </c>
      <c r="G659" s="694" t="str">
        <f>'Раздел 1'!I653</f>
        <v>51690</v>
      </c>
      <c r="H659" s="695" t="str">
        <f>'Раздел 1'!J653</f>
        <v>244</v>
      </c>
      <c r="I659" s="696" t="str">
        <f>'Раздел 1'!K653</f>
        <v>345.00.00</v>
      </c>
      <c r="J659" s="696" t="str">
        <f>'Раздел 1'!L653</f>
        <v>000</v>
      </c>
      <c r="K659" s="696" t="str">
        <f>'Раздел 1'!M653</f>
        <v>00.00.00</v>
      </c>
      <c r="L659" s="696" t="str">
        <f>'Раздел 1'!N653</f>
        <v>500.02.0002</v>
      </c>
      <c r="M659" s="696" t="str">
        <f>'Раздел 1'!O653</f>
        <v>60.02.00</v>
      </c>
      <c r="N659" s="697">
        <f>'Раздел 1'!P653</f>
        <v>0</v>
      </c>
      <c r="O659" s="698"/>
      <c r="P659" s="699">
        <f t="shared" si="32"/>
        <v>0</v>
      </c>
      <c r="Q659" s="700">
        <f>'Раздел 1'!Q653</f>
        <v>0</v>
      </c>
      <c r="R659" s="701"/>
      <c r="S659" s="702">
        <f t="shared" si="33"/>
        <v>0</v>
      </c>
      <c r="T659" s="703">
        <f>'Раздел 1'!R653</f>
        <v>0</v>
      </c>
      <c r="U659" s="704"/>
      <c r="V659" s="705">
        <f t="shared" si="34"/>
        <v>0</v>
      </c>
      <c r="W659" s="154"/>
      <c r="X659" s="706"/>
      <c r="Y659" s="707"/>
    </row>
    <row r="660" spans="1:25" s="708" customFormat="1" ht="24.75" customHeight="1" x14ac:dyDescent="0.3">
      <c r="A660" s="693" t="str">
        <f>'Раздел 1'!C654</f>
        <v>925</v>
      </c>
      <c r="B660" s="694" t="str">
        <f>'Раздел 1'!D654</f>
        <v>07</v>
      </c>
      <c r="C660" s="694" t="str">
        <f>'Раздел 1'!E654</f>
        <v>02</v>
      </c>
      <c r="D660" s="694" t="str">
        <f>'Раздел 1'!F654</f>
        <v>02</v>
      </c>
      <c r="E660" s="694" t="str">
        <f>'Раздел 1'!G654</f>
        <v>1</v>
      </c>
      <c r="F660" s="694" t="str">
        <f>'Раздел 1'!H654</f>
        <v>E1</v>
      </c>
      <c r="G660" s="694" t="str">
        <f>'Раздел 1'!I654</f>
        <v>51690</v>
      </c>
      <c r="H660" s="695" t="str">
        <f>'Раздел 1'!J654</f>
        <v>244</v>
      </c>
      <c r="I660" s="696" t="str">
        <f>'Раздел 1'!K654</f>
        <v>345.00.00</v>
      </c>
      <c r="J660" s="696" t="str">
        <f>'Раздел 1'!L654</f>
        <v>000</v>
      </c>
      <c r="K660" s="696" t="str">
        <f>'Раздел 1'!M654</f>
        <v>00.00.00</v>
      </c>
      <c r="L660" s="696" t="str">
        <f>'Раздел 1'!N654</f>
        <v>500.02.0002</v>
      </c>
      <c r="M660" s="696" t="str">
        <f>'Раздел 1'!O654</f>
        <v>60.03.00</v>
      </c>
      <c r="N660" s="697">
        <f>'Раздел 1'!P654</f>
        <v>0</v>
      </c>
      <c r="O660" s="698"/>
      <c r="P660" s="699">
        <f t="shared" si="32"/>
        <v>0</v>
      </c>
      <c r="Q660" s="700">
        <f>'Раздел 1'!Q654</f>
        <v>0</v>
      </c>
      <c r="R660" s="701"/>
      <c r="S660" s="702">
        <f t="shared" si="33"/>
        <v>0</v>
      </c>
      <c r="T660" s="703">
        <f>'Раздел 1'!R654</f>
        <v>0</v>
      </c>
      <c r="U660" s="704"/>
      <c r="V660" s="705">
        <f t="shared" si="34"/>
        <v>0</v>
      </c>
      <c r="W660" s="154"/>
      <c r="X660" s="706"/>
      <c r="Y660" s="707"/>
    </row>
    <row r="661" spans="1:25" s="708" customFormat="1" ht="24.75" customHeight="1" x14ac:dyDescent="0.3">
      <c r="A661" s="693" t="str">
        <f>'Раздел 1'!C655</f>
        <v>925</v>
      </c>
      <c r="B661" s="694" t="str">
        <f>'Раздел 1'!D655</f>
        <v>07</v>
      </c>
      <c r="C661" s="694" t="str">
        <f>'Раздел 1'!E655</f>
        <v>02</v>
      </c>
      <c r="D661" s="694">
        <f>'Раздел 1'!F655</f>
        <v>0</v>
      </c>
      <c r="E661" s="694">
        <f>'Раздел 1'!G655</f>
        <v>0</v>
      </c>
      <c r="F661" s="694">
        <f>'Раздел 1'!H655</f>
        <v>0</v>
      </c>
      <c r="G661" s="694">
        <f>'Раздел 1'!I655</f>
        <v>0</v>
      </c>
      <c r="H661" s="695" t="str">
        <f>'Раздел 1'!J655</f>
        <v>244</v>
      </c>
      <c r="I661" s="696" t="str">
        <f>'Раздел 1'!K655</f>
        <v>345.00.00</v>
      </c>
      <c r="J661" s="696" t="str">
        <f>'Раздел 1'!L655</f>
        <v>000</v>
      </c>
      <c r="K661" s="696" t="str">
        <f>'Раздел 1'!M655</f>
        <v>00.00.00</v>
      </c>
      <c r="L661" s="696" t="str">
        <f>'Раздел 1'!N655</f>
        <v>500.02.хххх</v>
      </c>
      <c r="M661" s="696" t="str">
        <f>'Раздел 1'!O655</f>
        <v>60.03.00</v>
      </c>
      <c r="N661" s="697">
        <f>'Раздел 1'!P655</f>
        <v>0</v>
      </c>
      <c r="O661" s="698"/>
      <c r="P661" s="699">
        <f t="shared" si="32"/>
        <v>0</v>
      </c>
      <c r="Q661" s="700">
        <f>'Раздел 1'!Q655</f>
        <v>0</v>
      </c>
      <c r="R661" s="701"/>
      <c r="S661" s="702">
        <f t="shared" si="33"/>
        <v>0</v>
      </c>
      <c r="T661" s="703">
        <f>'Раздел 1'!R655</f>
        <v>0</v>
      </c>
      <c r="U661" s="704"/>
      <c r="V661" s="705">
        <f t="shared" si="34"/>
        <v>0</v>
      </c>
      <c r="W661" s="154"/>
      <c r="X661" s="706"/>
      <c r="Y661" s="707"/>
    </row>
    <row r="662" spans="1:25" s="708" customFormat="1" ht="24.75" customHeight="1" x14ac:dyDescent="0.3">
      <c r="A662" s="693" t="str">
        <f>'Раздел 1'!C656</f>
        <v>925</v>
      </c>
      <c r="B662" s="694" t="str">
        <f>'Раздел 1'!D656</f>
        <v>07</v>
      </c>
      <c r="C662" s="694" t="str">
        <f>'Раздел 1'!E656</f>
        <v>02</v>
      </c>
      <c r="D662" s="694">
        <f>'Раздел 1'!F656</f>
        <v>0</v>
      </c>
      <c r="E662" s="694">
        <f>'Раздел 1'!G656</f>
        <v>0</v>
      </c>
      <c r="F662" s="694">
        <f>'Раздел 1'!H656</f>
        <v>0</v>
      </c>
      <c r="G662" s="694">
        <f>'Раздел 1'!I656</f>
        <v>0</v>
      </c>
      <c r="H662" s="695" t="str">
        <f>'Раздел 1'!J656</f>
        <v>244</v>
      </c>
      <c r="I662" s="696" t="str">
        <f>'Раздел 1'!K656</f>
        <v>345.00.00</v>
      </c>
      <c r="J662" s="696" t="str">
        <f>'Раздел 1'!L656</f>
        <v>000</v>
      </c>
      <c r="K662" s="696" t="str">
        <f>'Раздел 1'!M656</f>
        <v>00.00.00</v>
      </c>
      <c r="L662" s="696" t="str">
        <f>'Раздел 1'!N656</f>
        <v>500.02.ХХХ</v>
      </c>
      <c r="M662" s="696" t="str">
        <f>'Раздел 1'!O656</f>
        <v>60.03.00</v>
      </c>
      <c r="N662" s="697">
        <f>'Раздел 1'!P656</f>
        <v>0</v>
      </c>
      <c r="O662" s="698"/>
      <c r="P662" s="699">
        <f t="shared" si="32"/>
        <v>0</v>
      </c>
      <c r="Q662" s="700">
        <f>'Раздел 1'!Q656</f>
        <v>0</v>
      </c>
      <c r="R662" s="701"/>
      <c r="S662" s="702">
        <f t="shared" si="33"/>
        <v>0</v>
      </c>
      <c r="T662" s="703">
        <f>'Раздел 1'!R656</f>
        <v>0</v>
      </c>
      <c r="U662" s="704"/>
      <c r="V662" s="705">
        <f t="shared" si="34"/>
        <v>0</v>
      </c>
      <c r="W662" s="154"/>
      <c r="X662" s="706"/>
      <c r="Y662" s="707"/>
    </row>
    <row r="663" spans="1:25" s="708" customFormat="1" ht="24.75" customHeight="1" x14ac:dyDescent="0.3">
      <c r="A663" s="693" t="str">
        <f>'Раздел 1'!C657</f>
        <v>925</v>
      </c>
      <c r="B663" s="694" t="str">
        <f>'Раздел 1'!D657</f>
        <v>07</v>
      </c>
      <c r="C663" s="694" t="str">
        <f>'Раздел 1'!E657</f>
        <v>02</v>
      </c>
      <c r="D663" s="694">
        <f>'Раздел 1'!F657</f>
        <v>0</v>
      </c>
      <c r="E663" s="694">
        <f>'Раздел 1'!G657</f>
        <v>0</v>
      </c>
      <c r="F663" s="694">
        <f>'Раздел 1'!H657</f>
        <v>0</v>
      </c>
      <c r="G663" s="694">
        <f>'Раздел 1'!I657</f>
        <v>0</v>
      </c>
      <c r="H663" s="695" t="str">
        <f>'Раздел 1'!J657</f>
        <v>244</v>
      </c>
      <c r="I663" s="696" t="str">
        <f>'Раздел 1'!K657</f>
        <v>345.00.00</v>
      </c>
      <c r="J663" s="696" t="str">
        <f>'Раздел 1'!L657</f>
        <v>000</v>
      </c>
      <c r="K663" s="696" t="str">
        <f>'Раздел 1'!M657</f>
        <v>00.00.00</v>
      </c>
      <c r="L663" s="696" t="str">
        <f>'Раздел 1'!N657</f>
        <v>500.02.ХХХ</v>
      </c>
      <c r="M663" s="696" t="str">
        <f>'Раздел 1'!O657</f>
        <v>60.03.00</v>
      </c>
      <c r="N663" s="697">
        <f>'Раздел 1'!P657</f>
        <v>0</v>
      </c>
      <c r="O663" s="698"/>
      <c r="P663" s="699">
        <f t="shared" si="32"/>
        <v>0</v>
      </c>
      <c r="Q663" s="700">
        <f>'Раздел 1'!Q657</f>
        <v>0</v>
      </c>
      <c r="R663" s="701"/>
      <c r="S663" s="702">
        <f t="shared" si="33"/>
        <v>0</v>
      </c>
      <c r="T663" s="703">
        <f>'Раздел 1'!R657</f>
        <v>0</v>
      </c>
      <c r="U663" s="704"/>
      <c r="V663" s="705">
        <f t="shared" si="34"/>
        <v>0</v>
      </c>
      <c r="W663" s="154"/>
      <c r="X663" s="706"/>
      <c r="Y663" s="707"/>
    </row>
    <row r="664" spans="1:25" s="708" customFormat="1" ht="24.75" customHeight="1" x14ac:dyDescent="0.3">
      <c r="A664" s="693" t="str">
        <f>'Раздел 1'!C658</f>
        <v>925</v>
      </c>
      <c r="B664" s="694" t="str">
        <f>'Раздел 1'!D658</f>
        <v>07</v>
      </c>
      <c r="C664" s="694" t="str">
        <f>'Раздел 1'!E658</f>
        <v>02</v>
      </c>
      <c r="D664" s="694">
        <f>'Раздел 1'!F658</f>
        <v>0</v>
      </c>
      <c r="E664" s="694">
        <f>'Раздел 1'!G658</f>
        <v>0</v>
      </c>
      <c r="F664" s="694">
        <f>'Раздел 1'!H658</f>
        <v>0</v>
      </c>
      <c r="G664" s="694">
        <f>'Раздел 1'!I658</f>
        <v>0</v>
      </c>
      <c r="H664" s="695" t="str">
        <f>'Раздел 1'!J658</f>
        <v>244</v>
      </c>
      <c r="I664" s="696" t="str">
        <f>'Раздел 1'!K658</f>
        <v>345.00.00</v>
      </c>
      <c r="J664" s="696" t="str">
        <f>'Раздел 1'!L658</f>
        <v>000</v>
      </c>
      <c r="K664" s="696" t="str">
        <f>'Раздел 1'!M658</f>
        <v>00.00.00</v>
      </c>
      <c r="L664" s="696" t="str">
        <f>'Раздел 1'!N658</f>
        <v>500.02.ХХХ</v>
      </c>
      <c r="M664" s="696" t="str">
        <f>'Раздел 1'!O658</f>
        <v>60.03.00</v>
      </c>
      <c r="N664" s="697">
        <f>'Раздел 1'!P658</f>
        <v>0</v>
      </c>
      <c r="O664" s="698"/>
      <c r="P664" s="699">
        <f t="shared" si="32"/>
        <v>0</v>
      </c>
      <c r="Q664" s="700">
        <f>'Раздел 1'!Q658</f>
        <v>0</v>
      </c>
      <c r="R664" s="701"/>
      <c r="S664" s="702">
        <f t="shared" si="33"/>
        <v>0</v>
      </c>
      <c r="T664" s="703">
        <f>'Раздел 1'!R658</f>
        <v>0</v>
      </c>
      <c r="U664" s="704"/>
      <c r="V664" s="705">
        <f t="shared" si="34"/>
        <v>0</v>
      </c>
      <c r="W664" s="154"/>
      <c r="X664" s="706"/>
      <c r="Y664" s="707"/>
    </row>
    <row r="665" spans="1:25" s="708" customFormat="1" ht="24.75" customHeight="1" x14ac:dyDescent="0.3">
      <c r="A665" s="693" t="str">
        <f>'Раздел 1'!C659</f>
        <v>925</v>
      </c>
      <c r="B665" s="694" t="str">
        <f>'Раздел 1'!D659</f>
        <v>07</v>
      </c>
      <c r="C665" s="694" t="str">
        <f>'Раздел 1'!E659</f>
        <v>02</v>
      </c>
      <c r="D665" s="694">
        <f>'Раздел 1'!F659</f>
        <v>0</v>
      </c>
      <c r="E665" s="694">
        <f>'Раздел 1'!G659</f>
        <v>0</v>
      </c>
      <c r="F665" s="694">
        <f>'Раздел 1'!H659</f>
        <v>0</v>
      </c>
      <c r="G665" s="694">
        <f>'Раздел 1'!I659</f>
        <v>0</v>
      </c>
      <c r="H665" s="695" t="str">
        <f>'Раздел 1'!J659</f>
        <v>244</v>
      </c>
      <c r="I665" s="696" t="str">
        <f>'Раздел 1'!K659</f>
        <v>345.00.00</v>
      </c>
      <c r="J665" s="696" t="str">
        <f>'Раздел 1'!L659</f>
        <v>000</v>
      </c>
      <c r="K665" s="696" t="str">
        <f>'Раздел 1'!M659</f>
        <v>00.00.00</v>
      </c>
      <c r="L665" s="696" t="str">
        <f>'Раздел 1'!N659</f>
        <v>500.03.ХХХ</v>
      </c>
      <c r="M665" s="696" t="str">
        <f>'Раздел 1'!O659</f>
        <v>60.03.00</v>
      </c>
      <c r="N665" s="697">
        <f>'Раздел 1'!P659</f>
        <v>0</v>
      </c>
      <c r="O665" s="698"/>
      <c r="P665" s="699">
        <f t="shared" si="32"/>
        <v>0</v>
      </c>
      <c r="Q665" s="700">
        <f>'Раздел 1'!Q659</f>
        <v>0</v>
      </c>
      <c r="R665" s="701"/>
      <c r="S665" s="702">
        <f t="shared" si="33"/>
        <v>0</v>
      </c>
      <c r="T665" s="703">
        <f>'Раздел 1'!R659</f>
        <v>0</v>
      </c>
      <c r="U665" s="704"/>
      <c r="V665" s="705">
        <f t="shared" si="34"/>
        <v>0</v>
      </c>
      <c r="W665" s="154"/>
      <c r="X665" s="706"/>
      <c r="Y665" s="707"/>
    </row>
    <row r="666" spans="1:25" s="708" customFormat="1" ht="24.75" customHeight="1" x14ac:dyDescent="0.3">
      <c r="A666" s="693" t="e">
        <f>'Раздел 1'!#REF!</f>
        <v>#REF!</v>
      </c>
      <c r="B666" s="694" t="e">
        <f>'Раздел 1'!#REF!</f>
        <v>#REF!</v>
      </c>
      <c r="C666" s="694" t="e">
        <f>'Раздел 1'!#REF!</f>
        <v>#REF!</v>
      </c>
      <c r="D666" s="694" t="e">
        <f>'Раздел 1'!#REF!</f>
        <v>#REF!</v>
      </c>
      <c r="E666" s="694" t="e">
        <f>'Раздел 1'!#REF!</f>
        <v>#REF!</v>
      </c>
      <c r="F666" s="694" t="e">
        <f>'Раздел 1'!#REF!</f>
        <v>#REF!</v>
      </c>
      <c r="G666" s="694" t="e">
        <f>'Раздел 1'!#REF!</f>
        <v>#REF!</v>
      </c>
      <c r="H666" s="695" t="e">
        <f>'Раздел 1'!#REF!</f>
        <v>#REF!</v>
      </c>
      <c r="I666" s="696" t="e">
        <f>'Раздел 1'!#REF!</f>
        <v>#REF!</v>
      </c>
      <c r="J666" s="696" t="e">
        <f>'Раздел 1'!#REF!</f>
        <v>#REF!</v>
      </c>
      <c r="K666" s="696" t="e">
        <f>'Раздел 1'!#REF!</f>
        <v>#REF!</v>
      </c>
      <c r="L666" s="696" t="e">
        <f>'Раздел 1'!#REF!</f>
        <v>#REF!</v>
      </c>
      <c r="M666" s="696" t="e">
        <f>'Раздел 1'!#REF!</f>
        <v>#REF!</v>
      </c>
      <c r="N666" s="697" t="e">
        <f>'Раздел 1'!#REF!</f>
        <v>#REF!</v>
      </c>
      <c r="O666" s="698"/>
      <c r="P666" s="699" t="e">
        <f t="shared" si="32"/>
        <v>#REF!</v>
      </c>
      <c r="Q666" s="700" t="e">
        <f>'Раздел 1'!#REF!</f>
        <v>#REF!</v>
      </c>
      <c r="R666" s="701"/>
      <c r="S666" s="702" t="e">
        <f t="shared" si="33"/>
        <v>#REF!</v>
      </c>
      <c r="T666" s="703" t="e">
        <f>'Раздел 1'!#REF!</f>
        <v>#REF!</v>
      </c>
      <c r="U666" s="704"/>
      <c r="V666" s="705" t="e">
        <f t="shared" si="34"/>
        <v>#REF!</v>
      </c>
      <c r="W666" s="154"/>
      <c r="X666" s="706"/>
      <c r="Y666" s="707"/>
    </row>
    <row r="667" spans="1:25" s="708" customFormat="1" ht="24.75" customHeight="1" x14ac:dyDescent="0.3">
      <c r="A667" s="693" t="e">
        <f>'Раздел 1'!#REF!</f>
        <v>#REF!</v>
      </c>
      <c r="B667" s="694" t="e">
        <f>'Раздел 1'!#REF!</f>
        <v>#REF!</v>
      </c>
      <c r="C667" s="694" t="e">
        <f>'Раздел 1'!#REF!</f>
        <v>#REF!</v>
      </c>
      <c r="D667" s="694" t="e">
        <f>'Раздел 1'!#REF!</f>
        <v>#REF!</v>
      </c>
      <c r="E667" s="694" t="e">
        <f>'Раздел 1'!#REF!</f>
        <v>#REF!</v>
      </c>
      <c r="F667" s="694" t="e">
        <f>'Раздел 1'!#REF!</f>
        <v>#REF!</v>
      </c>
      <c r="G667" s="694" t="e">
        <f>'Раздел 1'!#REF!</f>
        <v>#REF!</v>
      </c>
      <c r="H667" s="695" t="e">
        <f>'Раздел 1'!#REF!</f>
        <v>#REF!</v>
      </c>
      <c r="I667" s="696" t="e">
        <f>'Раздел 1'!#REF!</f>
        <v>#REF!</v>
      </c>
      <c r="J667" s="696" t="e">
        <f>'Раздел 1'!#REF!</f>
        <v>#REF!</v>
      </c>
      <c r="K667" s="696" t="e">
        <f>'Раздел 1'!#REF!</f>
        <v>#REF!</v>
      </c>
      <c r="L667" s="696" t="e">
        <f>'Раздел 1'!#REF!</f>
        <v>#REF!</v>
      </c>
      <c r="M667" s="696" t="e">
        <f>'Раздел 1'!#REF!</f>
        <v>#REF!</v>
      </c>
      <c r="N667" s="697" t="e">
        <f>'Раздел 1'!#REF!</f>
        <v>#REF!</v>
      </c>
      <c r="O667" s="698"/>
      <c r="P667" s="699" t="e">
        <f t="shared" si="32"/>
        <v>#REF!</v>
      </c>
      <c r="Q667" s="700" t="e">
        <f>'Раздел 1'!#REF!</f>
        <v>#REF!</v>
      </c>
      <c r="R667" s="701"/>
      <c r="S667" s="702" t="e">
        <f t="shared" si="33"/>
        <v>#REF!</v>
      </c>
      <c r="T667" s="703" t="e">
        <f>'Раздел 1'!#REF!</f>
        <v>#REF!</v>
      </c>
      <c r="U667" s="704"/>
      <c r="V667" s="705" t="e">
        <f t="shared" si="34"/>
        <v>#REF!</v>
      </c>
      <c r="W667" s="154"/>
      <c r="X667" s="706"/>
      <c r="Y667" s="707"/>
    </row>
    <row r="668" spans="1:25" s="708" customFormat="1" ht="24.75" customHeight="1" x14ac:dyDescent="0.3">
      <c r="A668" s="693" t="str">
        <f>'Раздел 1'!C660</f>
        <v>925</v>
      </c>
      <c r="B668" s="694" t="str">
        <f>'Раздел 1'!D660</f>
        <v>07</v>
      </c>
      <c r="C668" s="694" t="str">
        <f>'Раздел 1'!E660</f>
        <v>02</v>
      </c>
      <c r="D668" s="694" t="str">
        <f>'Раздел 1'!F660</f>
        <v>02</v>
      </c>
      <c r="E668" s="694" t="str">
        <f>'Раздел 1'!G660</f>
        <v>1</v>
      </c>
      <c r="F668" s="694" t="str">
        <f>'Раздел 1'!H660</f>
        <v>02</v>
      </c>
      <c r="G668" s="694" t="str">
        <f>'Раздел 1'!I660</f>
        <v>00590</v>
      </c>
      <c r="H668" s="695" t="str">
        <f>'Раздел 1'!J660</f>
        <v>244</v>
      </c>
      <c r="I668" s="696" t="str">
        <f>'Раздел 1'!K660</f>
        <v>346.00.00</v>
      </c>
      <c r="J668" s="696" t="str">
        <f>'Раздел 1'!L660</f>
        <v>000</v>
      </c>
      <c r="K668" s="696" t="str">
        <f>'Раздел 1'!M660</f>
        <v>00.00.00</v>
      </c>
      <c r="L668" s="696" t="str">
        <f>'Раздел 1'!N660</f>
        <v>х</v>
      </c>
      <c r="M668" s="696" t="str">
        <f>'Раздел 1'!O660</f>
        <v>20.00.02</v>
      </c>
      <c r="N668" s="697">
        <f>'Раздел 1'!P660</f>
        <v>0</v>
      </c>
      <c r="O668" s="698"/>
      <c r="P668" s="699">
        <f t="shared" si="32"/>
        <v>0</v>
      </c>
      <c r="Q668" s="700">
        <f>'Раздел 1'!Q660</f>
        <v>0</v>
      </c>
      <c r="R668" s="701"/>
      <c r="S668" s="702">
        <f t="shared" si="33"/>
        <v>0</v>
      </c>
      <c r="T668" s="703">
        <f>'Раздел 1'!R660</f>
        <v>0</v>
      </c>
      <c r="U668" s="704"/>
      <c r="V668" s="705">
        <f t="shared" si="34"/>
        <v>0</v>
      </c>
      <c r="W668" s="154"/>
      <c r="X668" s="706"/>
      <c r="Y668" s="707"/>
    </row>
    <row r="669" spans="1:25" s="708" customFormat="1" ht="24.75" customHeight="1" x14ac:dyDescent="0.3">
      <c r="A669" s="693" t="str">
        <f>'Раздел 1'!C661</f>
        <v>925</v>
      </c>
      <c r="B669" s="694" t="str">
        <f>'Раздел 1'!D661</f>
        <v>07</v>
      </c>
      <c r="C669" s="694" t="str">
        <f>'Раздел 1'!E661</f>
        <v>02</v>
      </c>
      <c r="D669" s="694" t="str">
        <f>'Раздел 1'!F661</f>
        <v>02</v>
      </c>
      <c r="E669" s="694" t="str">
        <f>'Раздел 1'!G661</f>
        <v>1</v>
      </c>
      <c r="F669" s="694" t="str">
        <f>'Раздел 1'!H661</f>
        <v>02</v>
      </c>
      <c r="G669" s="694" t="str">
        <f>'Раздел 1'!I661</f>
        <v>00590</v>
      </c>
      <c r="H669" s="695" t="str">
        <f>'Раздел 1'!J661</f>
        <v>244</v>
      </c>
      <c r="I669" s="696" t="str">
        <f>'Раздел 1'!K661</f>
        <v>346.00.00</v>
      </c>
      <c r="J669" s="696" t="str">
        <f>'Раздел 1'!L661</f>
        <v>001</v>
      </c>
      <c r="K669" s="696" t="str">
        <f>'Раздел 1'!M661</f>
        <v>00.00.00</v>
      </c>
      <c r="L669" s="696" t="str">
        <f>'Раздел 1'!N661</f>
        <v>х</v>
      </c>
      <c r="M669" s="696" t="str">
        <f>'Раздел 1'!O661</f>
        <v>20.00.02</v>
      </c>
      <c r="N669" s="697">
        <f>'Раздел 1'!P661</f>
        <v>0</v>
      </c>
      <c r="O669" s="698"/>
      <c r="P669" s="699">
        <f t="shared" si="32"/>
        <v>0</v>
      </c>
      <c r="Q669" s="700">
        <f>'Раздел 1'!Q661</f>
        <v>0</v>
      </c>
      <c r="R669" s="701"/>
      <c r="S669" s="702">
        <f t="shared" si="33"/>
        <v>0</v>
      </c>
      <c r="T669" s="703">
        <f>'Раздел 1'!R661</f>
        <v>0</v>
      </c>
      <c r="U669" s="704"/>
      <c r="V669" s="705">
        <f t="shared" si="34"/>
        <v>0</v>
      </c>
      <c r="W669" s="154"/>
      <c r="X669" s="706"/>
      <c r="Y669" s="707"/>
    </row>
    <row r="670" spans="1:25" s="708" customFormat="1" ht="24.75" customHeight="1" x14ac:dyDescent="0.3">
      <c r="A670" s="693" t="str">
        <f>'Раздел 1'!C662</f>
        <v>925</v>
      </c>
      <c r="B670" s="694" t="str">
        <f>'Раздел 1'!D662</f>
        <v>07</v>
      </c>
      <c r="C670" s="694" t="str">
        <f>'Раздел 1'!E662</f>
        <v>02</v>
      </c>
      <c r="D670" s="694" t="str">
        <f>'Раздел 1'!F662</f>
        <v>02</v>
      </c>
      <c r="E670" s="694" t="str">
        <f>'Раздел 1'!G662</f>
        <v>1</v>
      </c>
      <c r="F670" s="694" t="str">
        <f>'Раздел 1'!H662</f>
        <v>02</v>
      </c>
      <c r="G670" s="694" t="str">
        <f>'Раздел 1'!I662</f>
        <v>00590</v>
      </c>
      <c r="H670" s="695" t="str">
        <f>'Раздел 1'!J662</f>
        <v>244</v>
      </c>
      <c r="I670" s="696" t="str">
        <f>'Раздел 1'!K662</f>
        <v>346.00.00</v>
      </c>
      <c r="J670" s="696" t="str">
        <f>'Раздел 1'!L662</f>
        <v>000</v>
      </c>
      <c r="K670" s="696" t="str">
        <f>'Раздел 1'!M662</f>
        <v>00.00.00</v>
      </c>
      <c r="L670" s="696" t="str">
        <f>'Раздел 1'!N662</f>
        <v>х</v>
      </c>
      <c r="M670" s="696" t="str">
        <f>'Раздел 1'!O662</f>
        <v>20.00.03</v>
      </c>
      <c r="N670" s="697">
        <f>'Раздел 1'!P662</f>
        <v>0</v>
      </c>
      <c r="O670" s="698"/>
      <c r="P670" s="699">
        <f t="shared" si="32"/>
        <v>0</v>
      </c>
      <c r="Q670" s="700">
        <f>'Раздел 1'!Q662</f>
        <v>0</v>
      </c>
      <c r="R670" s="701"/>
      <c r="S670" s="702">
        <f t="shared" si="33"/>
        <v>0</v>
      </c>
      <c r="T670" s="703">
        <f>'Раздел 1'!R662</f>
        <v>0</v>
      </c>
      <c r="U670" s="704"/>
      <c r="V670" s="705">
        <f t="shared" si="34"/>
        <v>0</v>
      </c>
      <c r="W670" s="154"/>
      <c r="X670" s="706"/>
      <c r="Y670" s="707"/>
    </row>
    <row r="671" spans="1:25" s="708" customFormat="1" ht="24.75" customHeight="1" x14ac:dyDescent="0.3">
      <c r="A671" s="693" t="str">
        <f>'Раздел 1'!C663</f>
        <v>925</v>
      </c>
      <c r="B671" s="694" t="str">
        <f>'Раздел 1'!D663</f>
        <v>07</v>
      </c>
      <c r="C671" s="694" t="str">
        <f>'Раздел 1'!E663</f>
        <v>02</v>
      </c>
      <c r="D671" s="694" t="str">
        <f>'Раздел 1'!F663</f>
        <v>02</v>
      </c>
      <c r="E671" s="694" t="str">
        <f>'Раздел 1'!G663</f>
        <v>1</v>
      </c>
      <c r="F671" s="694" t="str">
        <f>'Раздел 1'!H663</f>
        <v>02</v>
      </c>
      <c r="G671" s="694" t="str">
        <f>'Раздел 1'!I663</f>
        <v>00590</v>
      </c>
      <c r="H671" s="695" t="str">
        <f>'Раздел 1'!J663</f>
        <v>244</v>
      </c>
      <c r="I671" s="696" t="str">
        <f>'Раздел 1'!K663</f>
        <v>346.00.00</v>
      </c>
      <c r="J671" s="696" t="str">
        <f>'Раздел 1'!L663</f>
        <v>001</v>
      </c>
      <c r="K671" s="696" t="str">
        <f>'Раздел 1'!M663</f>
        <v>00.00.00</v>
      </c>
      <c r="L671" s="696" t="str">
        <f>'Раздел 1'!N663</f>
        <v>х</v>
      </c>
      <c r="M671" s="696" t="str">
        <f>'Раздел 1'!O663</f>
        <v>20.00.03</v>
      </c>
      <c r="N671" s="697">
        <f>'Раздел 1'!P663</f>
        <v>0</v>
      </c>
      <c r="O671" s="698"/>
      <c r="P671" s="699">
        <f t="shared" si="32"/>
        <v>0</v>
      </c>
      <c r="Q671" s="700">
        <f>'Раздел 1'!Q663</f>
        <v>0</v>
      </c>
      <c r="R671" s="701"/>
      <c r="S671" s="702">
        <f t="shared" si="33"/>
        <v>0</v>
      </c>
      <c r="T671" s="703">
        <f>'Раздел 1'!R663</f>
        <v>0</v>
      </c>
      <c r="U671" s="704"/>
      <c r="V671" s="705">
        <f t="shared" si="34"/>
        <v>0</v>
      </c>
      <c r="W671" s="154"/>
      <c r="X671" s="706"/>
      <c r="Y671" s="707"/>
    </row>
    <row r="672" spans="1:25" s="708" customFormat="1" ht="24.75" customHeight="1" x14ac:dyDescent="0.3">
      <c r="A672" s="693" t="str">
        <f>'Раздел 1'!C664</f>
        <v>925</v>
      </c>
      <c r="B672" s="694" t="str">
        <f>'Раздел 1'!D664</f>
        <v>07</v>
      </c>
      <c r="C672" s="694" t="str">
        <f>'Раздел 1'!E664</f>
        <v>02</v>
      </c>
      <c r="D672" s="694" t="str">
        <f>'Раздел 1'!F664</f>
        <v>02</v>
      </c>
      <c r="E672" s="694" t="str">
        <f>'Раздел 1'!G664</f>
        <v>1</v>
      </c>
      <c r="F672" s="694" t="str">
        <f>'Раздел 1'!H664</f>
        <v>02</v>
      </c>
      <c r="G672" s="694" t="str">
        <f>'Раздел 1'!I664</f>
        <v>00590</v>
      </c>
      <c r="H672" s="695" t="str">
        <f>'Раздел 1'!J664</f>
        <v>244</v>
      </c>
      <c r="I672" s="696" t="str">
        <f>'Раздел 1'!K664</f>
        <v>346.00.00</v>
      </c>
      <c r="J672" s="696" t="str">
        <f>'Раздел 1'!L664</f>
        <v>000</v>
      </c>
      <c r="K672" s="696" t="str">
        <f>'Раздел 1'!M664</f>
        <v>00.00.00</v>
      </c>
      <c r="L672" s="696" t="str">
        <f>'Раздел 1'!N664</f>
        <v>х</v>
      </c>
      <c r="M672" s="696" t="str">
        <f>'Раздел 1'!O664</f>
        <v>20.00.04</v>
      </c>
      <c r="N672" s="697">
        <f>'Раздел 1'!P664</f>
        <v>0</v>
      </c>
      <c r="O672" s="698"/>
      <c r="P672" s="699">
        <f t="shared" si="32"/>
        <v>0</v>
      </c>
      <c r="Q672" s="700">
        <f>'Раздел 1'!Q664</f>
        <v>0</v>
      </c>
      <c r="R672" s="701"/>
      <c r="S672" s="702">
        <f t="shared" si="33"/>
        <v>0</v>
      </c>
      <c r="T672" s="703">
        <f>'Раздел 1'!R664</f>
        <v>0</v>
      </c>
      <c r="U672" s="704"/>
      <c r="V672" s="705">
        <f t="shared" si="34"/>
        <v>0</v>
      </c>
      <c r="W672" s="154"/>
      <c r="X672" s="706"/>
      <c r="Y672" s="707"/>
    </row>
    <row r="673" spans="1:25" s="708" customFormat="1" ht="24.75" customHeight="1" x14ac:dyDescent="0.3">
      <c r="A673" s="693" t="str">
        <f>'Раздел 1'!C665</f>
        <v>925</v>
      </c>
      <c r="B673" s="694" t="str">
        <f>'Раздел 1'!D665</f>
        <v>07</v>
      </c>
      <c r="C673" s="694" t="str">
        <f>'Раздел 1'!E665</f>
        <v>02</v>
      </c>
      <c r="D673" s="694" t="str">
        <f>'Раздел 1'!F665</f>
        <v>02</v>
      </c>
      <c r="E673" s="694" t="str">
        <f>'Раздел 1'!G665</f>
        <v>1</v>
      </c>
      <c r="F673" s="694" t="str">
        <f>'Раздел 1'!H665</f>
        <v>02</v>
      </c>
      <c r="G673" s="694" t="str">
        <f>'Раздел 1'!I665</f>
        <v>00590</v>
      </c>
      <c r="H673" s="695" t="str">
        <f>'Раздел 1'!J665</f>
        <v>244</v>
      </c>
      <c r="I673" s="696" t="str">
        <f>'Раздел 1'!K665</f>
        <v>346.00.00</v>
      </c>
      <c r="J673" s="696" t="str">
        <f>'Раздел 1'!L665</f>
        <v>001</v>
      </c>
      <c r="K673" s="696" t="str">
        <f>'Раздел 1'!M665</f>
        <v>00.00.00</v>
      </c>
      <c r="L673" s="696" t="str">
        <f>'Раздел 1'!N665</f>
        <v>х</v>
      </c>
      <c r="M673" s="696" t="str">
        <f>'Раздел 1'!O665</f>
        <v>20.00.04</v>
      </c>
      <c r="N673" s="697">
        <f>'Раздел 1'!P665</f>
        <v>0</v>
      </c>
      <c r="O673" s="698"/>
      <c r="P673" s="699">
        <f t="shared" si="32"/>
        <v>0</v>
      </c>
      <c r="Q673" s="700">
        <f>'Раздел 1'!Q665</f>
        <v>0</v>
      </c>
      <c r="R673" s="701"/>
      <c r="S673" s="702">
        <f t="shared" si="33"/>
        <v>0</v>
      </c>
      <c r="T673" s="703">
        <f>'Раздел 1'!R665</f>
        <v>0</v>
      </c>
      <c r="U673" s="704"/>
      <c r="V673" s="705">
        <f t="shared" si="34"/>
        <v>0</v>
      </c>
      <c r="W673" s="154"/>
      <c r="X673" s="706"/>
      <c r="Y673" s="707"/>
    </row>
    <row r="674" spans="1:25" s="708" customFormat="1" ht="24.75" customHeight="1" x14ac:dyDescent="0.3">
      <c r="A674" s="693" t="str">
        <f>'Раздел 1'!C666</f>
        <v>925</v>
      </c>
      <c r="B674" s="694" t="str">
        <f>'Раздел 1'!D666</f>
        <v>07</v>
      </c>
      <c r="C674" s="694" t="str">
        <f>'Раздел 1'!E666</f>
        <v>02</v>
      </c>
      <c r="D674" s="694" t="str">
        <f>'Раздел 1'!F666</f>
        <v>02</v>
      </c>
      <c r="E674" s="694" t="str">
        <f>'Раздел 1'!G666</f>
        <v>1</v>
      </c>
      <c r="F674" s="694" t="str">
        <f>'Раздел 1'!H666</f>
        <v>02</v>
      </c>
      <c r="G674" s="694" t="str">
        <f>'Раздел 1'!I666</f>
        <v>00590</v>
      </c>
      <c r="H674" s="695" t="str">
        <f>'Раздел 1'!J666</f>
        <v>244</v>
      </c>
      <c r="I674" s="696" t="str">
        <f>'Раздел 1'!K666</f>
        <v>346.00.00</v>
      </c>
      <c r="J674" s="696" t="str">
        <f>'Раздел 1'!L666</f>
        <v>000</v>
      </c>
      <c r="K674" s="696" t="str">
        <f>'Раздел 1'!M666</f>
        <v>00.00.00</v>
      </c>
      <c r="L674" s="696" t="str">
        <f>'Раздел 1'!N666</f>
        <v>001.99.0001</v>
      </c>
      <c r="M674" s="696" t="str">
        <f>'Раздел 1'!O666</f>
        <v>50.01.00</v>
      </c>
      <c r="N674" s="697">
        <f>'Раздел 1'!P666</f>
        <v>0</v>
      </c>
      <c r="O674" s="698"/>
      <c r="P674" s="699">
        <f t="shared" si="32"/>
        <v>0</v>
      </c>
      <c r="Q674" s="700">
        <f>'Раздел 1'!Q666</f>
        <v>0</v>
      </c>
      <c r="R674" s="701"/>
      <c r="S674" s="702">
        <f t="shared" si="33"/>
        <v>0</v>
      </c>
      <c r="T674" s="703">
        <f>'Раздел 1'!R666</f>
        <v>0</v>
      </c>
      <c r="U674" s="704"/>
      <c r="V674" s="705">
        <f t="shared" si="34"/>
        <v>0</v>
      </c>
      <c r="W674" s="154"/>
      <c r="X674" s="706"/>
      <c r="Y674" s="707"/>
    </row>
    <row r="675" spans="1:25" s="708" customFormat="1" ht="24.75" customHeight="1" x14ac:dyDescent="0.3">
      <c r="A675" s="693" t="str">
        <f>'Раздел 1'!C667</f>
        <v>925</v>
      </c>
      <c r="B675" s="694" t="str">
        <f>'Раздел 1'!D667</f>
        <v>07</v>
      </c>
      <c r="C675" s="694" t="str">
        <f>'Раздел 1'!E667</f>
        <v>02</v>
      </c>
      <c r="D675" s="694" t="str">
        <f>'Раздел 1'!F667</f>
        <v>02</v>
      </c>
      <c r="E675" s="694" t="str">
        <f>'Раздел 1'!G667</f>
        <v>1</v>
      </c>
      <c r="F675" s="694" t="str">
        <f>'Раздел 1'!H667</f>
        <v>02</v>
      </c>
      <c r="G675" s="694" t="str">
        <f>'Раздел 1'!I667</f>
        <v>00590</v>
      </c>
      <c r="H675" s="695" t="str">
        <f>'Раздел 1'!J667</f>
        <v>244</v>
      </c>
      <c r="I675" s="696" t="str">
        <f>'Раздел 1'!K667</f>
        <v>346.00.00</v>
      </c>
      <c r="J675" s="696" t="str">
        <f>'Раздел 1'!L667</f>
        <v>001</v>
      </c>
      <c r="K675" s="696" t="str">
        <f>'Раздел 1'!M667</f>
        <v>00.00.00</v>
      </c>
      <c r="L675" s="696" t="str">
        <f>'Раздел 1'!N667</f>
        <v>х</v>
      </c>
      <c r="M675" s="696" t="str">
        <f>'Раздел 1'!O667</f>
        <v>50.01.00</v>
      </c>
      <c r="N675" s="697">
        <f>'Раздел 1'!P667</f>
        <v>0</v>
      </c>
      <c r="O675" s="698"/>
      <c r="P675" s="699">
        <f t="shared" si="32"/>
        <v>0</v>
      </c>
      <c r="Q675" s="700">
        <f>'Раздел 1'!Q667</f>
        <v>0</v>
      </c>
      <c r="R675" s="701"/>
      <c r="S675" s="702">
        <f t="shared" si="33"/>
        <v>0</v>
      </c>
      <c r="T675" s="703">
        <f>'Раздел 1'!R667</f>
        <v>0</v>
      </c>
      <c r="U675" s="704"/>
      <c r="V675" s="705">
        <f t="shared" si="34"/>
        <v>0</v>
      </c>
      <c r="W675" s="154"/>
      <c r="X675" s="706"/>
      <c r="Y675" s="707"/>
    </row>
    <row r="676" spans="1:25" s="708" customFormat="1" ht="24.75" customHeight="1" x14ac:dyDescent="0.3">
      <c r="A676" s="693" t="str">
        <f>'Раздел 1'!C668</f>
        <v>925</v>
      </c>
      <c r="B676" s="694" t="str">
        <f>'Раздел 1'!D668</f>
        <v>07</v>
      </c>
      <c r="C676" s="694" t="str">
        <f>'Раздел 1'!E668</f>
        <v>02</v>
      </c>
      <c r="D676" s="694" t="str">
        <f>'Раздел 1'!F668</f>
        <v>02</v>
      </c>
      <c r="E676" s="694" t="str">
        <f>'Раздел 1'!G668</f>
        <v>1</v>
      </c>
      <c r="F676" s="694" t="str">
        <f>'Раздел 1'!H668</f>
        <v>02</v>
      </c>
      <c r="G676" s="694" t="str">
        <f>'Раздел 1'!I668</f>
        <v>60860</v>
      </c>
      <c r="H676" s="695" t="str">
        <f>'Раздел 1'!J668</f>
        <v>244</v>
      </c>
      <c r="I676" s="696" t="str">
        <f>'Раздел 1'!K668</f>
        <v>346.00.00</v>
      </c>
      <c r="J676" s="696" t="str">
        <f>'Раздел 1'!L668</f>
        <v>000</v>
      </c>
      <c r="K676" s="696" t="str">
        <f>'Раздел 1'!M668</f>
        <v>00.00.00</v>
      </c>
      <c r="L676" s="696" t="str">
        <f>'Раздел 1'!N668</f>
        <v>001.07.0002</v>
      </c>
      <c r="M676" s="696" t="str">
        <f>'Раздел 1'!O668</f>
        <v>50.03.00</v>
      </c>
      <c r="N676" s="697">
        <f>'Раздел 1'!P668</f>
        <v>65600</v>
      </c>
      <c r="O676" s="698"/>
      <c r="P676" s="699">
        <f t="shared" si="32"/>
        <v>65600</v>
      </c>
      <c r="Q676" s="700">
        <f>'Раздел 1'!Q668</f>
        <v>35600</v>
      </c>
      <c r="R676" s="701"/>
      <c r="S676" s="702">
        <f t="shared" si="33"/>
        <v>35600</v>
      </c>
      <c r="T676" s="703">
        <f>'Раздел 1'!R668</f>
        <v>35600</v>
      </c>
      <c r="U676" s="704"/>
      <c r="V676" s="705">
        <f t="shared" si="34"/>
        <v>35600</v>
      </c>
      <c r="W676" s="154"/>
      <c r="X676" s="706"/>
      <c r="Y676" s="707"/>
    </row>
    <row r="677" spans="1:25" s="708" customFormat="1" ht="24.75" customHeight="1" x14ac:dyDescent="0.3">
      <c r="A677" s="693" t="str">
        <f>'Раздел 1'!C669</f>
        <v>925</v>
      </c>
      <c r="B677" s="694" t="str">
        <f>'Раздел 1'!D669</f>
        <v>07</v>
      </c>
      <c r="C677" s="694" t="str">
        <f>'Раздел 1'!E669</f>
        <v>02</v>
      </c>
      <c r="D677" s="694" t="str">
        <f>'Раздел 1'!F669</f>
        <v>02</v>
      </c>
      <c r="E677" s="694" t="str">
        <f>'Раздел 1'!G669</f>
        <v>1</v>
      </c>
      <c r="F677" s="694" t="str">
        <f>'Раздел 1'!H669</f>
        <v>02</v>
      </c>
      <c r="G677" s="694" t="str">
        <f>'Раздел 1'!I669</f>
        <v>60860</v>
      </c>
      <c r="H677" s="695" t="str">
        <f>'Раздел 1'!J669</f>
        <v>244</v>
      </c>
      <c r="I677" s="696" t="str">
        <f>'Раздел 1'!K669</f>
        <v>346.00.00</v>
      </c>
      <c r="J677" s="696" t="str">
        <f>'Раздел 1'!L669</f>
        <v>001</v>
      </c>
      <c r="K677" s="696" t="str">
        <f>'Раздел 1'!M669</f>
        <v>00.00.00</v>
      </c>
      <c r="L677" s="696" t="str">
        <f>'Раздел 1'!N669</f>
        <v>х</v>
      </c>
      <c r="M677" s="696" t="str">
        <f>'Раздел 1'!O669</f>
        <v>50.03.00</v>
      </c>
      <c r="N677" s="697">
        <f>'Раздел 1'!P669</f>
        <v>0</v>
      </c>
      <c r="O677" s="698"/>
      <c r="P677" s="699">
        <f t="shared" si="32"/>
        <v>0</v>
      </c>
      <c r="Q677" s="700">
        <f>'Раздел 1'!Q669</f>
        <v>0</v>
      </c>
      <c r="R677" s="701"/>
      <c r="S677" s="702">
        <f t="shared" si="33"/>
        <v>0</v>
      </c>
      <c r="T677" s="703">
        <f>'Раздел 1'!R669</f>
        <v>0</v>
      </c>
      <c r="U677" s="704"/>
      <c r="V677" s="705">
        <f t="shared" si="34"/>
        <v>0</v>
      </c>
      <c r="W677" s="154"/>
      <c r="X677" s="706"/>
      <c r="Y677" s="707"/>
    </row>
    <row r="678" spans="1:25" s="708" customFormat="1" ht="24.75" customHeight="1" x14ac:dyDescent="0.3">
      <c r="A678" s="693" t="str">
        <f>'Раздел 1'!C670</f>
        <v>925</v>
      </c>
      <c r="B678" s="694" t="str">
        <f>'Раздел 1'!D670</f>
        <v>07</v>
      </c>
      <c r="C678" s="694" t="str">
        <f>'Раздел 1'!E670</f>
        <v>02</v>
      </c>
      <c r="D678" s="694" t="str">
        <f>'Раздел 1'!F670</f>
        <v>02</v>
      </c>
      <c r="E678" s="694" t="str">
        <f>'Раздел 1'!G670</f>
        <v>1</v>
      </c>
      <c r="F678" s="694" t="str">
        <f>'Раздел 1'!H670</f>
        <v>02</v>
      </c>
      <c r="G678" s="694" t="str">
        <f>'Раздел 1'!I670</f>
        <v>62980</v>
      </c>
      <c r="H678" s="695" t="str">
        <f>'Раздел 1'!J670</f>
        <v>244</v>
      </c>
      <c r="I678" s="696" t="str">
        <f>'Раздел 1'!K670</f>
        <v>346.00.00</v>
      </c>
      <c r="J678" s="696" t="str">
        <f>'Раздел 1'!L670</f>
        <v>000</v>
      </c>
      <c r="K678" s="696" t="str">
        <f>'Раздел 1'!M670</f>
        <v>00.00.00</v>
      </c>
      <c r="L678" s="696" t="str">
        <f>'Раздел 1'!N670</f>
        <v>005.00.0000</v>
      </c>
      <c r="M678" s="696" t="str">
        <f>'Раздел 1'!O670</f>
        <v>60.03.00</v>
      </c>
      <c r="N678" s="697">
        <f>'Раздел 1'!P670</f>
        <v>0</v>
      </c>
      <c r="O678" s="698"/>
      <c r="P678" s="699">
        <f t="shared" si="32"/>
        <v>0</v>
      </c>
      <c r="Q678" s="700">
        <f>'Раздел 1'!Q670</f>
        <v>0</v>
      </c>
      <c r="R678" s="701"/>
      <c r="S678" s="702">
        <f t="shared" si="33"/>
        <v>0</v>
      </c>
      <c r="T678" s="703">
        <f>'Раздел 1'!R670</f>
        <v>0</v>
      </c>
      <c r="U678" s="704"/>
      <c r="V678" s="705">
        <f t="shared" si="34"/>
        <v>0</v>
      </c>
      <c r="W678" s="154"/>
      <c r="X678" s="706"/>
      <c r="Y678" s="707"/>
    </row>
    <row r="679" spans="1:25" s="708" customFormat="1" ht="24.75" customHeight="1" x14ac:dyDescent="0.3">
      <c r="A679" s="693" t="e">
        <f>'Раздел 1'!#REF!</f>
        <v>#REF!</v>
      </c>
      <c r="B679" s="694" t="e">
        <f>'Раздел 1'!#REF!</f>
        <v>#REF!</v>
      </c>
      <c r="C679" s="694" t="e">
        <f>'Раздел 1'!#REF!</f>
        <v>#REF!</v>
      </c>
      <c r="D679" s="694" t="e">
        <f>'Раздел 1'!#REF!</f>
        <v>#REF!</v>
      </c>
      <c r="E679" s="694" t="e">
        <f>'Раздел 1'!#REF!</f>
        <v>#REF!</v>
      </c>
      <c r="F679" s="694" t="e">
        <f>'Раздел 1'!#REF!</f>
        <v>#REF!</v>
      </c>
      <c r="G679" s="694" t="e">
        <f>'Раздел 1'!#REF!</f>
        <v>#REF!</v>
      </c>
      <c r="H679" s="695" t="e">
        <f>'Раздел 1'!#REF!</f>
        <v>#REF!</v>
      </c>
      <c r="I679" s="696" t="e">
        <f>'Раздел 1'!#REF!</f>
        <v>#REF!</v>
      </c>
      <c r="J679" s="696" t="e">
        <f>'Раздел 1'!#REF!</f>
        <v>#REF!</v>
      </c>
      <c r="K679" s="696" t="e">
        <f>'Раздел 1'!#REF!</f>
        <v>#REF!</v>
      </c>
      <c r="L679" s="696" t="e">
        <f>'Раздел 1'!#REF!</f>
        <v>#REF!</v>
      </c>
      <c r="M679" s="696" t="e">
        <f>'Раздел 1'!#REF!</f>
        <v>#REF!</v>
      </c>
      <c r="N679" s="697" t="e">
        <f>'Раздел 1'!#REF!</f>
        <v>#REF!</v>
      </c>
      <c r="O679" s="698"/>
      <c r="P679" s="699" t="e">
        <f t="shared" si="32"/>
        <v>#REF!</v>
      </c>
      <c r="Q679" s="700" t="e">
        <f>'Раздел 1'!#REF!</f>
        <v>#REF!</v>
      </c>
      <c r="R679" s="701"/>
      <c r="S679" s="702" t="e">
        <f t="shared" si="33"/>
        <v>#REF!</v>
      </c>
      <c r="T679" s="703" t="e">
        <f>'Раздел 1'!#REF!</f>
        <v>#REF!</v>
      </c>
      <c r="U679" s="704"/>
      <c r="V679" s="705" t="e">
        <f t="shared" si="34"/>
        <v>#REF!</v>
      </c>
      <c r="W679" s="154"/>
      <c r="X679" s="706"/>
      <c r="Y679" s="707"/>
    </row>
    <row r="680" spans="1:25" s="708" customFormat="1" ht="24.75" customHeight="1" x14ac:dyDescent="0.3">
      <c r="A680" s="693" t="str">
        <f>'Раздел 1'!C671</f>
        <v>925</v>
      </c>
      <c r="B680" s="694" t="str">
        <f>'Раздел 1'!D671</f>
        <v>07</v>
      </c>
      <c r="C680" s="694" t="str">
        <f>'Раздел 1'!E671</f>
        <v>02</v>
      </c>
      <c r="D680" s="694" t="str">
        <f>'Раздел 1'!F671</f>
        <v>02</v>
      </c>
      <c r="E680" s="694" t="str">
        <f>'Раздел 1'!G671</f>
        <v>1</v>
      </c>
      <c r="F680" s="694" t="str">
        <f>'Раздел 1'!H671</f>
        <v>E1</v>
      </c>
      <c r="G680" s="694" t="str">
        <f>'Раздел 1'!I671</f>
        <v>51690</v>
      </c>
      <c r="H680" s="695" t="str">
        <f>'Раздел 1'!J671</f>
        <v>244</v>
      </c>
      <c r="I680" s="696" t="str">
        <f>'Раздел 1'!K671</f>
        <v>346.00.00</v>
      </c>
      <c r="J680" s="696" t="str">
        <f>'Раздел 1'!L671</f>
        <v>000</v>
      </c>
      <c r="K680" s="696" t="str">
        <f>'Раздел 1'!M671</f>
        <v>00.00.00</v>
      </c>
      <c r="L680" s="696" t="str">
        <f>'Раздел 1'!N671</f>
        <v>020.00.0006</v>
      </c>
      <c r="M680" s="696" t="str">
        <f>'Раздел 1'!O671</f>
        <v>60.01.00</v>
      </c>
      <c r="N680" s="697">
        <f>'Раздел 1'!P671</f>
        <v>0</v>
      </c>
      <c r="O680" s="698"/>
      <c r="P680" s="699">
        <f t="shared" si="32"/>
        <v>0</v>
      </c>
      <c r="Q680" s="700">
        <f>'Раздел 1'!Q671</f>
        <v>0</v>
      </c>
      <c r="R680" s="701"/>
      <c r="S680" s="702">
        <f t="shared" si="33"/>
        <v>0</v>
      </c>
      <c r="T680" s="703">
        <f>'Раздел 1'!R671</f>
        <v>0</v>
      </c>
      <c r="U680" s="704"/>
      <c r="V680" s="705">
        <f t="shared" si="34"/>
        <v>0</v>
      </c>
      <c r="W680" s="154"/>
      <c r="X680" s="706"/>
      <c r="Y680" s="707"/>
    </row>
    <row r="681" spans="1:25" s="708" customFormat="1" ht="24.75" customHeight="1" x14ac:dyDescent="0.3">
      <c r="A681" s="693" t="str">
        <f>'Раздел 1'!C672</f>
        <v>925</v>
      </c>
      <c r="B681" s="694" t="str">
        <f>'Раздел 1'!D672</f>
        <v>07</v>
      </c>
      <c r="C681" s="694" t="str">
        <f>'Раздел 1'!E672</f>
        <v>02</v>
      </c>
      <c r="D681" s="694" t="str">
        <f>'Раздел 1'!F672</f>
        <v>02</v>
      </c>
      <c r="E681" s="694" t="str">
        <f>'Раздел 1'!G672</f>
        <v>1</v>
      </c>
      <c r="F681" s="694" t="str">
        <f>'Раздел 1'!H672</f>
        <v>02</v>
      </c>
      <c r="G681" s="694" t="str">
        <f>'Раздел 1'!I672</f>
        <v>10210</v>
      </c>
      <c r="H681" s="695" t="str">
        <f>'Раздел 1'!J672</f>
        <v>244</v>
      </c>
      <c r="I681" s="696" t="str">
        <f>'Раздел 1'!K672</f>
        <v>346.00.00</v>
      </c>
      <c r="J681" s="696" t="str">
        <f>'Раздел 1'!L672</f>
        <v>000</v>
      </c>
      <c r="K681" s="696" t="str">
        <f>'Раздел 1'!M672</f>
        <v>00.00.00</v>
      </c>
      <c r="L681" s="696" t="str">
        <f>'Раздел 1'!N672</f>
        <v>020.00.0010</v>
      </c>
      <c r="M681" s="696" t="str">
        <f>'Раздел 1'!O672</f>
        <v>60.01.00</v>
      </c>
      <c r="N681" s="697">
        <f>'Раздел 1'!P672</f>
        <v>0</v>
      </c>
      <c r="O681" s="698"/>
      <c r="P681" s="699">
        <f t="shared" si="32"/>
        <v>0</v>
      </c>
      <c r="Q681" s="700">
        <f>'Раздел 1'!Q672</f>
        <v>0</v>
      </c>
      <c r="R681" s="701"/>
      <c r="S681" s="702">
        <f t="shared" si="33"/>
        <v>0</v>
      </c>
      <c r="T681" s="703">
        <f>'Раздел 1'!R672</f>
        <v>0</v>
      </c>
      <c r="U681" s="704"/>
      <c r="V681" s="705">
        <f t="shared" si="34"/>
        <v>0</v>
      </c>
      <c r="W681" s="154"/>
      <c r="X681" s="706"/>
      <c r="Y681" s="707"/>
    </row>
    <row r="682" spans="1:25" s="708" customFormat="1" ht="24.75" customHeight="1" x14ac:dyDescent="0.3">
      <c r="A682" s="693" t="str">
        <f>'Раздел 1'!C673</f>
        <v>925</v>
      </c>
      <c r="B682" s="694" t="str">
        <f>'Раздел 1'!D673</f>
        <v>07</v>
      </c>
      <c r="C682" s="694" t="str">
        <f>'Раздел 1'!E673</f>
        <v>02</v>
      </c>
      <c r="D682" s="694" t="str">
        <f>'Раздел 1'!F673</f>
        <v>02</v>
      </c>
      <c r="E682" s="694" t="str">
        <f>'Раздел 1'!G673</f>
        <v>1</v>
      </c>
      <c r="F682" s="694" t="str">
        <f>'Раздел 1'!H673</f>
        <v>02</v>
      </c>
      <c r="G682" s="694" t="str">
        <f>'Раздел 1'!I673</f>
        <v>10210</v>
      </c>
      <c r="H682" s="695" t="str">
        <f>'Раздел 1'!J673</f>
        <v>244</v>
      </c>
      <c r="I682" s="696" t="str">
        <f>'Раздел 1'!K673</f>
        <v>346.00.00</v>
      </c>
      <c r="J682" s="696" t="str">
        <f>'Раздел 1'!L673</f>
        <v>000</v>
      </c>
      <c r="K682" s="696" t="str">
        <f>'Раздел 1'!M673</f>
        <v>00.00.00</v>
      </c>
      <c r="L682" s="696" t="str">
        <f>'Раздел 1'!N673</f>
        <v>020.00.0011</v>
      </c>
      <c r="M682" s="696" t="str">
        <f>'Раздел 1'!O673</f>
        <v>60.01.00</v>
      </c>
      <c r="N682" s="697">
        <f>'Раздел 1'!P673</f>
        <v>0</v>
      </c>
      <c r="O682" s="698"/>
      <c r="P682" s="699">
        <f t="shared" si="32"/>
        <v>0</v>
      </c>
      <c r="Q682" s="700">
        <f>'Раздел 1'!Q673</f>
        <v>0</v>
      </c>
      <c r="R682" s="701"/>
      <c r="S682" s="702">
        <f t="shared" si="33"/>
        <v>0</v>
      </c>
      <c r="T682" s="703">
        <f>'Раздел 1'!R673</f>
        <v>0</v>
      </c>
      <c r="U682" s="704"/>
      <c r="V682" s="705">
        <f t="shared" si="34"/>
        <v>0</v>
      </c>
      <c r="W682" s="154"/>
      <c r="X682" s="706"/>
      <c r="Y682" s="707"/>
    </row>
    <row r="683" spans="1:25" s="708" customFormat="1" ht="24.75" customHeight="1" x14ac:dyDescent="0.3">
      <c r="A683" s="693" t="str">
        <f>'Раздел 1'!C674</f>
        <v>925</v>
      </c>
      <c r="B683" s="694" t="str">
        <f>'Раздел 1'!D674</f>
        <v>07</v>
      </c>
      <c r="C683" s="694" t="str">
        <f>'Раздел 1'!E674</f>
        <v>02</v>
      </c>
      <c r="D683" s="694">
        <f>'Раздел 1'!F674</f>
        <v>0</v>
      </c>
      <c r="E683" s="694">
        <f>'Раздел 1'!G674</f>
        <v>0</v>
      </c>
      <c r="F683" s="694">
        <f>'Раздел 1'!H674</f>
        <v>0</v>
      </c>
      <c r="G683" s="694">
        <f>'Раздел 1'!I674</f>
        <v>0</v>
      </c>
      <c r="H683" s="695" t="str">
        <f>'Раздел 1'!J674</f>
        <v>244</v>
      </c>
      <c r="I683" s="696" t="str">
        <f>'Раздел 1'!K674</f>
        <v>346.00.00</v>
      </c>
      <c r="J683" s="696" t="str">
        <f>'Раздел 1'!L674</f>
        <v>000</v>
      </c>
      <c r="K683" s="696" t="str">
        <f>'Раздел 1'!M674</f>
        <v>00.00.00</v>
      </c>
      <c r="L683" s="696" t="str">
        <f>'Раздел 1'!N674</f>
        <v>020.00.0018</v>
      </c>
      <c r="M683" s="696" t="str">
        <f>'Раздел 1'!O674</f>
        <v>60.01.00</v>
      </c>
      <c r="N683" s="697">
        <f>'Раздел 1'!P674</f>
        <v>0</v>
      </c>
      <c r="O683" s="698"/>
      <c r="P683" s="699">
        <f t="shared" si="32"/>
        <v>0</v>
      </c>
      <c r="Q683" s="700">
        <f>'Раздел 1'!Q674</f>
        <v>0</v>
      </c>
      <c r="R683" s="701"/>
      <c r="S683" s="702">
        <f t="shared" si="33"/>
        <v>0</v>
      </c>
      <c r="T683" s="703">
        <f>'Раздел 1'!R674</f>
        <v>0</v>
      </c>
      <c r="U683" s="704"/>
      <c r="V683" s="705">
        <f t="shared" si="34"/>
        <v>0</v>
      </c>
      <c r="W683" s="154"/>
      <c r="X683" s="706"/>
      <c r="Y683" s="707"/>
    </row>
    <row r="684" spans="1:25" s="708" customFormat="1" ht="24.75" customHeight="1" x14ac:dyDescent="0.3">
      <c r="A684" s="693" t="str">
        <f>'Раздел 1'!C675</f>
        <v>925</v>
      </c>
      <c r="B684" s="694" t="str">
        <f>'Раздел 1'!D675</f>
        <v>07</v>
      </c>
      <c r="C684" s="694" t="str">
        <f>'Раздел 1'!E675</f>
        <v>02</v>
      </c>
      <c r="D684" s="694">
        <f>'Раздел 1'!F675</f>
        <v>0</v>
      </c>
      <c r="E684" s="694">
        <f>'Раздел 1'!G675</f>
        <v>0</v>
      </c>
      <c r="F684" s="694">
        <f>'Раздел 1'!H675</f>
        <v>0</v>
      </c>
      <c r="G684" s="694">
        <f>'Раздел 1'!I675</f>
        <v>0</v>
      </c>
      <c r="H684" s="695" t="str">
        <f>'Раздел 1'!J675</f>
        <v>244</v>
      </c>
      <c r="I684" s="696" t="str">
        <f>'Раздел 1'!K675</f>
        <v>346.00.00</v>
      </c>
      <c r="J684" s="696" t="str">
        <f>'Раздел 1'!L675</f>
        <v>000</v>
      </c>
      <c r="K684" s="696" t="str">
        <f>'Раздел 1'!M675</f>
        <v>00.00.00</v>
      </c>
      <c r="L684" s="696" t="str">
        <f>'Раздел 1'!N675</f>
        <v>020.00.ХХХ</v>
      </c>
      <c r="M684" s="696" t="str">
        <f>'Раздел 1'!O675</f>
        <v>60.01.00</v>
      </c>
      <c r="N684" s="697">
        <f>'Раздел 1'!P675</f>
        <v>0</v>
      </c>
      <c r="O684" s="698"/>
      <c r="P684" s="699">
        <f t="shared" si="32"/>
        <v>0</v>
      </c>
      <c r="Q684" s="700">
        <f>'Раздел 1'!Q675</f>
        <v>0</v>
      </c>
      <c r="R684" s="701"/>
      <c r="S684" s="702">
        <f t="shared" si="33"/>
        <v>0</v>
      </c>
      <c r="T684" s="703">
        <f>'Раздел 1'!R675</f>
        <v>0</v>
      </c>
      <c r="U684" s="704"/>
      <c r="V684" s="705">
        <f t="shared" si="34"/>
        <v>0</v>
      </c>
      <c r="W684" s="154"/>
      <c r="X684" s="706"/>
      <c r="Y684" s="707"/>
    </row>
    <row r="685" spans="1:25" s="708" customFormat="1" ht="24.75" customHeight="1" x14ac:dyDescent="0.3">
      <c r="A685" s="693" t="str">
        <f>'Раздел 1'!C676</f>
        <v>925</v>
      </c>
      <c r="B685" s="694" t="str">
        <f>'Раздел 1'!D676</f>
        <v>07</v>
      </c>
      <c r="C685" s="694" t="str">
        <f>'Раздел 1'!E676</f>
        <v>02</v>
      </c>
      <c r="D685" s="694">
        <f>'Раздел 1'!F676</f>
        <v>0</v>
      </c>
      <c r="E685" s="694">
        <f>'Раздел 1'!G676</f>
        <v>0</v>
      </c>
      <c r="F685" s="694">
        <f>'Раздел 1'!H676</f>
        <v>0</v>
      </c>
      <c r="G685" s="694">
        <f>'Раздел 1'!I676</f>
        <v>0</v>
      </c>
      <c r="H685" s="695" t="str">
        <f>'Раздел 1'!J676</f>
        <v>244</v>
      </c>
      <c r="I685" s="696" t="str">
        <f>'Раздел 1'!K676</f>
        <v>346.00.00</v>
      </c>
      <c r="J685" s="696" t="str">
        <f>'Раздел 1'!L676</f>
        <v>000</v>
      </c>
      <c r="K685" s="696" t="str">
        <f>'Раздел 1'!M676</f>
        <v>00.00.00</v>
      </c>
      <c r="L685" s="696" t="str">
        <f>'Раздел 1'!N676</f>
        <v>020.00.ХХХ</v>
      </c>
      <c r="M685" s="696" t="str">
        <f>'Раздел 1'!O676</f>
        <v>60.01.00</v>
      </c>
      <c r="N685" s="697">
        <f>'Раздел 1'!P676</f>
        <v>0</v>
      </c>
      <c r="O685" s="698"/>
      <c r="P685" s="699">
        <f t="shared" si="32"/>
        <v>0</v>
      </c>
      <c r="Q685" s="700">
        <f>'Раздел 1'!Q676</f>
        <v>0</v>
      </c>
      <c r="R685" s="701"/>
      <c r="S685" s="702">
        <f t="shared" si="33"/>
        <v>0</v>
      </c>
      <c r="T685" s="703">
        <f>'Раздел 1'!R676</f>
        <v>0</v>
      </c>
      <c r="U685" s="704"/>
      <c r="V685" s="705">
        <f t="shared" si="34"/>
        <v>0</v>
      </c>
      <c r="W685" s="154"/>
      <c r="X685" s="706"/>
      <c r="Y685" s="707"/>
    </row>
    <row r="686" spans="1:25" s="708" customFormat="1" ht="24.75" customHeight="1" x14ac:dyDescent="0.3">
      <c r="A686" s="693" t="str">
        <f>'Раздел 1'!C677</f>
        <v>925</v>
      </c>
      <c r="B686" s="694" t="str">
        <f>'Раздел 1'!D677</f>
        <v>07</v>
      </c>
      <c r="C686" s="694" t="str">
        <f>'Раздел 1'!E677</f>
        <v>02</v>
      </c>
      <c r="D686" s="694">
        <f>'Раздел 1'!F677</f>
        <v>0</v>
      </c>
      <c r="E686" s="694">
        <f>'Раздел 1'!G677</f>
        <v>0</v>
      </c>
      <c r="F686" s="694">
        <f>'Раздел 1'!H677</f>
        <v>0</v>
      </c>
      <c r="G686" s="694">
        <f>'Раздел 1'!I677</f>
        <v>0</v>
      </c>
      <c r="H686" s="695" t="str">
        <f>'Раздел 1'!J677</f>
        <v>244</v>
      </c>
      <c r="I686" s="696" t="str">
        <f>'Раздел 1'!K677</f>
        <v>346.00.00</v>
      </c>
      <c r="J686" s="696" t="str">
        <f>'Раздел 1'!L677</f>
        <v>000</v>
      </c>
      <c r="K686" s="696" t="str">
        <f>'Раздел 1'!M677</f>
        <v>00.00.00</v>
      </c>
      <c r="L686" s="696" t="str">
        <f>'Раздел 1'!N677</f>
        <v>020.00.ХХХ</v>
      </c>
      <c r="M686" s="696" t="str">
        <f>'Раздел 1'!O677</f>
        <v>60.01.00</v>
      </c>
      <c r="N686" s="697">
        <f>'Раздел 1'!P677</f>
        <v>0</v>
      </c>
      <c r="O686" s="698"/>
      <c r="P686" s="699">
        <f t="shared" si="32"/>
        <v>0</v>
      </c>
      <c r="Q686" s="700">
        <f>'Раздел 1'!Q677</f>
        <v>0</v>
      </c>
      <c r="R686" s="701"/>
      <c r="S686" s="702">
        <f t="shared" si="33"/>
        <v>0</v>
      </c>
      <c r="T686" s="703">
        <f>'Раздел 1'!R677</f>
        <v>0</v>
      </c>
      <c r="U686" s="704"/>
      <c r="V686" s="705">
        <f t="shared" si="34"/>
        <v>0</v>
      </c>
      <c r="W686" s="154"/>
      <c r="X686" s="706"/>
      <c r="Y686" s="707"/>
    </row>
    <row r="687" spans="1:25" s="708" customFormat="1" ht="24.75" customHeight="1" x14ac:dyDescent="0.3">
      <c r="A687" s="693" t="str">
        <f>'Раздел 1'!C678</f>
        <v>925</v>
      </c>
      <c r="B687" s="694" t="str">
        <f>'Раздел 1'!D678</f>
        <v>07</v>
      </c>
      <c r="C687" s="694" t="str">
        <f>'Раздел 1'!E678</f>
        <v>02</v>
      </c>
      <c r="D687" s="694">
        <f>'Раздел 1'!F678</f>
        <v>0</v>
      </c>
      <c r="E687" s="694">
        <f>'Раздел 1'!G678</f>
        <v>0</v>
      </c>
      <c r="F687" s="694">
        <f>'Раздел 1'!H678</f>
        <v>0</v>
      </c>
      <c r="G687" s="694">
        <f>'Раздел 1'!I678</f>
        <v>0</v>
      </c>
      <c r="H687" s="695" t="str">
        <f>'Раздел 1'!J678</f>
        <v>244</v>
      </c>
      <c r="I687" s="696" t="str">
        <f>'Раздел 1'!K678</f>
        <v>346.00.00</v>
      </c>
      <c r="J687" s="696" t="str">
        <f>'Раздел 1'!L678</f>
        <v>000</v>
      </c>
      <c r="K687" s="696" t="str">
        <f>'Раздел 1'!M678</f>
        <v>00.00.00</v>
      </c>
      <c r="L687" s="696" t="str">
        <f>'Раздел 1'!N678</f>
        <v>020.00.ХХХ</v>
      </c>
      <c r="M687" s="696" t="str">
        <f>'Раздел 1'!O678</f>
        <v>60.01.00</v>
      </c>
      <c r="N687" s="697">
        <f>'Раздел 1'!P678</f>
        <v>0</v>
      </c>
      <c r="O687" s="698"/>
      <c r="P687" s="699">
        <f t="shared" si="32"/>
        <v>0</v>
      </c>
      <c r="Q687" s="700">
        <f>'Раздел 1'!Q678</f>
        <v>0</v>
      </c>
      <c r="R687" s="701"/>
      <c r="S687" s="702">
        <f t="shared" si="33"/>
        <v>0</v>
      </c>
      <c r="T687" s="703">
        <f>'Раздел 1'!R678</f>
        <v>0</v>
      </c>
      <c r="U687" s="704"/>
      <c r="V687" s="705">
        <f t="shared" si="34"/>
        <v>0</v>
      </c>
      <c r="W687" s="154"/>
      <c r="X687" s="706"/>
      <c r="Y687" s="707"/>
    </row>
    <row r="688" spans="1:25" s="708" customFormat="1" ht="24.75" customHeight="1" x14ac:dyDescent="0.3">
      <c r="A688" s="693" t="e">
        <f>'Раздел 1'!#REF!</f>
        <v>#REF!</v>
      </c>
      <c r="B688" s="694" t="e">
        <f>'Раздел 1'!#REF!</f>
        <v>#REF!</v>
      </c>
      <c r="C688" s="694" t="e">
        <f>'Раздел 1'!#REF!</f>
        <v>#REF!</v>
      </c>
      <c r="D688" s="694" t="e">
        <f>'Раздел 1'!#REF!</f>
        <v>#REF!</v>
      </c>
      <c r="E688" s="694" t="e">
        <f>'Раздел 1'!#REF!</f>
        <v>#REF!</v>
      </c>
      <c r="F688" s="694" t="e">
        <f>'Раздел 1'!#REF!</f>
        <v>#REF!</v>
      </c>
      <c r="G688" s="694" t="e">
        <f>'Раздел 1'!#REF!</f>
        <v>#REF!</v>
      </c>
      <c r="H688" s="695" t="e">
        <f>'Раздел 1'!#REF!</f>
        <v>#REF!</v>
      </c>
      <c r="I688" s="696" t="e">
        <f>'Раздел 1'!#REF!</f>
        <v>#REF!</v>
      </c>
      <c r="J688" s="696" t="e">
        <f>'Раздел 1'!#REF!</f>
        <v>#REF!</v>
      </c>
      <c r="K688" s="696" t="e">
        <f>'Раздел 1'!#REF!</f>
        <v>#REF!</v>
      </c>
      <c r="L688" s="696" t="e">
        <f>'Раздел 1'!#REF!</f>
        <v>#REF!</v>
      </c>
      <c r="M688" s="696" t="e">
        <f>'Раздел 1'!#REF!</f>
        <v>#REF!</v>
      </c>
      <c r="N688" s="697" t="e">
        <f>'Раздел 1'!#REF!</f>
        <v>#REF!</v>
      </c>
      <c r="O688" s="698"/>
      <c r="P688" s="699" t="e">
        <f t="shared" si="32"/>
        <v>#REF!</v>
      </c>
      <c r="Q688" s="700" t="e">
        <f>'Раздел 1'!#REF!</f>
        <v>#REF!</v>
      </c>
      <c r="R688" s="701"/>
      <c r="S688" s="702" t="e">
        <f t="shared" si="33"/>
        <v>#REF!</v>
      </c>
      <c r="T688" s="703" t="e">
        <f>'Раздел 1'!#REF!</f>
        <v>#REF!</v>
      </c>
      <c r="U688" s="704"/>
      <c r="V688" s="705" t="e">
        <f t="shared" si="34"/>
        <v>#REF!</v>
      </c>
      <c r="W688" s="154"/>
      <c r="X688" s="706"/>
      <c r="Y688" s="707"/>
    </row>
    <row r="689" spans="1:25" s="708" customFormat="1" ht="24.75" customHeight="1" x14ac:dyDescent="0.3">
      <c r="A689" s="693" t="e">
        <f>'Раздел 1'!#REF!</f>
        <v>#REF!</v>
      </c>
      <c r="B689" s="694" t="e">
        <f>'Раздел 1'!#REF!</f>
        <v>#REF!</v>
      </c>
      <c r="C689" s="694" t="e">
        <f>'Раздел 1'!#REF!</f>
        <v>#REF!</v>
      </c>
      <c r="D689" s="694" t="e">
        <f>'Раздел 1'!#REF!</f>
        <v>#REF!</v>
      </c>
      <c r="E689" s="694" t="e">
        <f>'Раздел 1'!#REF!</f>
        <v>#REF!</v>
      </c>
      <c r="F689" s="694" t="e">
        <f>'Раздел 1'!#REF!</f>
        <v>#REF!</v>
      </c>
      <c r="G689" s="694" t="e">
        <f>'Раздел 1'!#REF!</f>
        <v>#REF!</v>
      </c>
      <c r="H689" s="695" t="e">
        <f>'Раздел 1'!#REF!</f>
        <v>#REF!</v>
      </c>
      <c r="I689" s="696" t="e">
        <f>'Раздел 1'!#REF!</f>
        <v>#REF!</v>
      </c>
      <c r="J689" s="696" t="e">
        <f>'Раздел 1'!#REF!</f>
        <v>#REF!</v>
      </c>
      <c r="K689" s="696" t="e">
        <f>'Раздел 1'!#REF!</f>
        <v>#REF!</v>
      </c>
      <c r="L689" s="696" t="e">
        <f>'Раздел 1'!#REF!</f>
        <v>#REF!</v>
      </c>
      <c r="M689" s="696" t="e">
        <f>'Раздел 1'!#REF!</f>
        <v>#REF!</v>
      </c>
      <c r="N689" s="697" t="e">
        <f>'Раздел 1'!#REF!</f>
        <v>#REF!</v>
      </c>
      <c r="O689" s="698"/>
      <c r="P689" s="699" t="e">
        <f t="shared" si="32"/>
        <v>#REF!</v>
      </c>
      <c r="Q689" s="700" t="e">
        <f>'Раздел 1'!#REF!</f>
        <v>#REF!</v>
      </c>
      <c r="R689" s="701"/>
      <c r="S689" s="702" t="e">
        <f t="shared" si="33"/>
        <v>#REF!</v>
      </c>
      <c r="T689" s="703" t="e">
        <f>'Раздел 1'!#REF!</f>
        <v>#REF!</v>
      </c>
      <c r="U689" s="704"/>
      <c r="V689" s="705" t="e">
        <f t="shared" si="34"/>
        <v>#REF!</v>
      </c>
      <c r="W689" s="154"/>
      <c r="X689" s="706"/>
      <c r="Y689" s="707"/>
    </row>
    <row r="690" spans="1:25" s="708" customFormat="1" ht="24.75" customHeight="1" x14ac:dyDescent="0.3">
      <c r="A690" s="693" t="str">
        <f>'Раздел 1'!C679</f>
        <v>925</v>
      </c>
      <c r="B690" s="694" t="str">
        <f>'Раздел 1'!D679</f>
        <v>07</v>
      </c>
      <c r="C690" s="694" t="str">
        <f>'Раздел 1'!E679</f>
        <v>02</v>
      </c>
      <c r="D690" s="694" t="str">
        <f>'Раздел 1'!F679</f>
        <v>02</v>
      </c>
      <c r="E690" s="694" t="str">
        <f>'Раздел 1'!G679</f>
        <v>1</v>
      </c>
      <c r="F690" s="694" t="str">
        <f>'Раздел 1'!H679</f>
        <v>E1</v>
      </c>
      <c r="G690" s="694" t="str">
        <f>'Раздел 1'!I679</f>
        <v>51690</v>
      </c>
      <c r="H690" s="695" t="str">
        <f>'Раздел 1'!J679</f>
        <v>244</v>
      </c>
      <c r="I690" s="696" t="str">
        <f>'Раздел 1'!K679</f>
        <v>346.00.00</v>
      </c>
      <c r="J690" s="696" t="str">
        <f>'Раздел 1'!L679</f>
        <v>000</v>
      </c>
      <c r="K690" s="696" t="str">
        <f>'Раздел 1'!M679</f>
        <v>00.00.00</v>
      </c>
      <c r="L690" s="696" t="str">
        <f>'Раздел 1'!N679</f>
        <v>500.02.0002</v>
      </c>
      <c r="M690" s="696" t="str">
        <f>'Раздел 1'!O679</f>
        <v>60.02.00</v>
      </c>
      <c r="N690" s="697">
        <f>'Раздел 1'!P679</f>
        <v>0</v>
      </c>
      <c r="O690" s="698"/>
      <c r="P690" s="699">
        <f t="shared" si="32"/>
        <v>0</v>
      </c>
      <c r="Q690" s="700">
        <f>'Раздел 1'!Q679</f>
        <v>0</v>
      </c>
      <c r="R690" s="701"/>
      <c r="S690" s="702">
        <f t="shared" si="33"/>
        <v>0</v>
      </c>
      <c r="T690" s="703">
        <f>'Раздел 1'!R679</f>
        <v>0</v>
      </c>
      <c r="U690" s="704"/>
      <c r="V690" s="705">
        <f t="shared" si="34"/>
        <v>0</v>
      </c>
      <c r="W690" s="154"/>
      <c r="X690" s="706"/>
      <c r="Y690" s="707"/>
    </row>
    <row r="691" spans="1:25" s="708" customFormat="1" ht="24.75" customHeight="1" x14ac:dyDescent="0.3">
      <c r="A691" s="693" t="str">
        <f>'Раздел 1'!C680</f>
        <v>925</v>
      </c>
      <c r="B691" s="694" t="str">
        <f>'Раздел 1'!D680</f>
        <v>07</v>
      </c>
      <c r="C691" s="694" t="str">
        <f>'Раздел 1'!E680</f>
        <v>02</v>
      </c>
      <c r="D691" s="694" t="str">
        <f>'Раздел 1'!F680</f>
        <v>02</v>
      </c>
      <c r="E691" s="694" t="str">
        <f>'Раздел 1'!G680</f>
        <v>1</v>
      </c>
      <c r="F691" s="694" t="str">
        <f>'Раздел 1'!H680</f>
        <v>E1</v>
      </c>
      <c r="G691" s="694" t="str">
        <f>'Раздел 1'!I680</f>
        <v>51690</v>
      </c>
      <c r="H691" s="695" t="str">
        <f>'Раздел 1'!J680</f>
        <v>244</v>
      </c>
      <c r="I691" s="696" t="str">
        <f>'Раздел 1'!K680</f>
        <v>346.00.00</v>
      </c>
      <c r="J691" s="696" t="str">
        <f>'Раздел 1'!L680</f>
        <v>000</v>
      </c>
      <c r="K691" s="696" t="str">
        <f>'Раздел 1'!M680</f>
        <v>00.00.00</v>
      </c>
      <c r="L691" s="696" t="str">
        <f>'Раздел 1'!N680</f>
        <v>500.02.0002</v>
      </c>
      <c r="M691" s="696" t="str">
        <f>'Раздел 1'!O680</f>
        <v>60.03.00</v>
      </c>
      <c r="N691" s="697">
        <f>'Раздел 1'!P680</f>
        <v>0</v>
      </c>
      <c r="O691" s="698"/>
      <c r="P691" s="699">
        <f t="shared" si="32"/>
        <v>0</v>
      </c>
      <c r="Q691" s="700">
        <f>'Раздел 1'!Q680</f>
        <v>0</v>
      </c>
      <c r="R691" s="701"/>
      <c r="S691" s="702">
        <f t="shared" si="33"/>
        <v>0</v>
      </c>
      <c r="T691" s="703">
        <f>'Раздел 1'!R680</f>
        <v>0</v>
      </c>
      <c r="U691" s="704"/>
      <c r="V691" s="705">
        <f t="shared" si="34"/>
        <v>0</v>
      </c>
      <c r="W691" s="154"/>
      <c r="X691" s="706"/>
      <c r="Y691" s="707"/>
    </row>
    <row r="692" spans="1:25" s="708" customFormat="1" ht="24.75" customHeight="1" x14ac:dyDescent="0.3">
      <c r="A692" s="693" t="str">
        <f>'Раздел 1'!C681</f>
        <v>925</v>
      </c>
      <c r="B692" s="694" t="str">
        <f>'Раздел 1'!D681</f>
        <v>07</v>
      </c>
      <c r="C692" s="694" t="str">
        <f>'Раздел 1'!E681</f>
        <v>02</v>
      </c>
      <c r="D692" s="694" t="str">
        <f>'Раздел 1'!F681</f>
        <v>02</v>
      </c>
      <c r="E692" s="694" t="str">
        <f>'Раздел 1'!G681</f>
        <v>3</v>
      </c>
      <c r="F692" s="694" t="str">
        <f>'Раздел 1'!H681</f>
        <v>01</v>
      </c>
      <c r="G692" s="694" t="str">
        <f>'Раздел 1'!I681</f>
        <v>62500</v>
      </c>
      <c r="H692" s="695" t="str">
        <f>'Раздел 1'!J681</f>
        <v>244</v>
      </c>
      <c r="I692" s="696" t="str">
        <f>'Раздел 1'!K681</f>
        <v>346.00.00</v>
      </c>
      <c r="J692" s="696" t="str">
        <f>'Раздел 1'!L681</f>
        <v>000</v>
      </c>
      <c r="K692" s="696" t="str">
        <f>'Раздел 1'!M681</f>
        <v>00.00.00</v>
      </c>
      <c r="L692" s="696" t="str">
        <f>'Раздел 1'!N681</f>
        <v>500.02.0003</v>
      </c>
      <c r="M692" s="696" t="str">
        <f>'Раздел 1'!O681</f>
        <v>60.03.00</v>
      </c>
      <c r="N692" s="697">
        <f>'Раздел 1'!P681</f>
        <v>0</v>
      </c>
      <c r="O692" s="698"/>
      <c r="P692" s="699">
        <f t="shared" si="32"/>
        <v>0</v>
      </c>
      <c r="Q692" s="700">
        <f>'Раздел 1'!Q681</f>
        <v>0</v>
      </c>
      <c r="R692" s="701"/>
      <c r="S692" s="702">
        <f t="shared" si="33"/>
        <v>0</v>
      </c>
      <c r="T692" s="703">
        <f>'Раздел 1'!R681</f>
        <v>0</v>
      </c>
      <c r="U692" s="704"/>
      <c r="V692" s="705">
        <f t="shared" si="34"/>
        <v>0</v>
      </c>
      <c r="W692" s="154"/>
      <c r="X692" s="706"/>
      <c r="Y692" s="707"/>
    </row>
    <row r="693" spans="1:25" s="708" customFormat="1" ht="24.75" customHeight="1" x14ac:dyDescent="0.3">
      <c r="A693" s="693" t="str">
        <f>'Раздел 1'!C682</f>
        <v>925</v>
      </c>
      <c r="B693" s="694" t="str">
        <f>'Раздел 1'!D682</f>
        <v>07</v>
      </c>
      <c r="C693" s="694" t="str">
        <f>'Раздел 1'!E682</f>
        <v>02</v>
      </c>
      <c r="D693" s="694">
        <f>'Раздел 1'!F682</f>
        <v>0</v>
      </c>
      <c r="E693" s="694">
        <f>'Раздел 1'!G682</f>
        <v>0</v>
      </c>
      <c r="F693" s="694">
        <f>'Раздел 1'!H682</f>
        <v>0</v>
      </c>
      <c r="G693" s="694">
        <f>'Раздел 1'!I682</f>
        <v>0</v>
      </c>
      <c r="H693" s="695" t="str">
        <f>'Раздел 1'!J682</f>
        <v>244</v>
      </c>
      <c r="I693" s="696" t="str">
        <f>'Раздел 1'!K682</f>
        <v>346.00.00</v>
      </c>
      <c r="J693" s="696" t="str">
        <f>'Раздел 1'!L682</f>
        <v>000</v>
      </c>
      <c r="K693" s="696" t="str">
        <f>'Раздел 1'!M682</f>
        <v>00.00.00</v>
      </c>
      <c r="L693" s="696" t="str">
        <f>'Раздел 1'!N682</f>
        <v>500.02.хххх</v>
      </c>
      <c r="M693" s="696" t="str">
        <f>'Раздел 1'!O682</f>
        <v>60.03.00</v>
      </c>
      <c r="N693" s="697">
        <f>'Раздел 1'!P682</f>
        <v>0</v>
      </c>
      <c r="O693" s="698"/>
      <c r="P693" s="699">
        <f t="shared" si="32"/>
        <v>0</v>
      </c>
      <c r="Q693" s="700">
        <f>'Раздел 1'!Q682</f>
        <v>0</v>
      </c>
      <c r="R693" s="701"/>
      <c r="S693" s="702">
        <f t="shared" si="33"/>
        <v>0</v>
      </c>
      <c r="T693" s="703">
        <f>'Раздел 1'!R682</f>
        <v>0</v>
      </c>
      <c r="U693" s="704"/>
      <c r="V693" s="705">
        <f t="shared" si="34"/>
        <v>0</v>
      </c>
      <c r="W693" s="154"/>
      <c r="X693" s="706"/>
      <c r="Y693" s="707"/>
    </row>
    <row r="694" spans="1:25" s="708" customFormat="1" ht="24.75" customHeight="1" x14ac:dyDescent="0.3">
      <c r="A694" s="693" t="str">
        <f>'Раздел 1'!C683</f>
        <v>925</v>
      </c>
      <c r="B694" s="694" t="str">
        <f>'Раздел 1'!D683</f>
        <v>07</v>
      </c>
      <c r="C694" s="694" t="str">
        <f>'Раздел 1'!E683</f>
        <v>02</v>
      </c>
      <c r="D694" s="694">
        <f>'Раздел 1'!F683</f>
        <v>0</v>
      </c>
      <c r="E694" s="694">
        <f>'Раздел 1'!G683</f>
        <v>0</v>
      </c>
      <c r="F694" s="694">
        <f>'Раздел 1'!H683</f>
        <v>0</v>
      </c>
      <c r="G694" s="694">
        <f>'Раздел 1'!I683</f>
        <v>0</v>
      </c>
      <c r="H694" s="695" t="str">
        <f>'Раздел 1'!J683</f>
        <v>244</v>
      </c>
      <c r="I694" s="696" t="str">
        <f>'Раздел 1'!K683</f>
        <v>346.00.00</v>
      </c>
      <c r="J694" s="696" t="str">
        <f>'Раздел 1'!L683</f>
        <v>000</v>
      </c>
      <c r="K694" s="696" t="str">
        <f>'Раздел 1'!M683</f>
        <v>00.00.00</v>
      </c>
      <c r="L694" s="696" t="str">
        <f>'Раздел 1'!N683</f>
        <v>500.02.ХХХ</v>
      </c>
      <c r="M694" s="696" t="str">
        <f>'Раздел 1'!O683</f>
        <v>60.03.00</v>
      </c>
      <c r="N694" s="697">
        <f>'Раздел 1'!P683</f>
        <v>0</v>
      </c>
      <c r="O694" s="698"/>
      <c r="P694" s="699">
        <f t="shared" si="32"/>
        <v>0</v>
      </c>
      <c r="Q694" s="700">
        <f>'Раздел 1'!Q683</f>
        <v>0</v>
      </c>
      <c r="R694" s="701"/>
      <c r="S694" s="702">
        <f t="shared" si="33"/>
        <v>0</v>
      </c>
      <c r="T694" s="703">
        <f>'Раздел 1'!R683</f>
        <v>0</v>
      </c>
      <c r="U694" s="704"/>
      <c r="V694" s="705">
        <f t="shared" si="34"/>
        <v>0</v>
      </c>
      <c r="W694" s="154"/>
      <c r="X694" s="706"/>
      <c r="Y694" s="707"/>
    </row>
    <row r="695" spans="1:25" s="708" customFormat="1" ht="24.75" customHeight="1" x14ac:dyDescent="0.3">
      <c r="A695" s="693" t="str">
        <f>'Раздел 1'!C684</f>
        <v>925</v>
      </c>
      <c r="B695" s="694" t="str">
        <f>'Раздел 1'!D684</f>
        <v>07</v>
      </c>
      <c r="C695" s="694" t="str">
        <f>'Раздел 1'!E684</f>
        <v>02</v>
      </c>
      <c r="D695" s="694">
        <f>'Раздел 1'!F684</f>
        <v>0</v>
      </c>
      <c r="E695" s="694">
        <f>'Раздел 1'!G684</f>
        <v>0</v>
      </c>
      <c r="F695" s="694">
        <f>'Раздел 1'!H684</f>
        <v>0</v>
      </c>
      <c r="G695" s="694">
        <f>'Раздел 1'!I684</f>
        <v>0</v>
      </c>
      <c r="H695" s="695" t="str">
        <f>'Раздел 1'!J684</f>
        <v>244</v>
      </c>
      <c r="I695" s="696" t="str">
        <f>'Раздел 1'!K684</f>
        <v>346.00.00</v>
      </c>
      <c r="J695" s="696" t="str">
        <f>'Раздел 1'!L684</f>
        <v>000</v>
      </c>
      <c r="K695" s="696" t="str">
        <f>'Раздел 1'!M684</f>
        <v>00.00.00</v>
      </c>
      <c r="L695" s="696" t="str">
        <f>'Раздел 1'!N684</f>
        <v>500.02.ХХХ</v>
      </c>
      <c r="M695" s="696" t="str">
        <f>'Раздел 1'!O684</f>
        <v>60.03.00</v>
      </c>
      <c r="N695" s="697">
        <f>'Раздел 1'!P684</f>
        <v>0</v>
      </c>
      <c r="O695" s="698"/>
      <c r="P695" s="699">
        <f t="shared" si="32"/>
        <v>0</v>
      </c>
      <c r="Q695" s="700">
        <f>'Раздел 1'!Q684</f>
        <v>0</v>
      </c>
      <c r="R695" s="701"/>
      <c r="S695" s="702">
        <f t="shared" si="33"/>
        <v>0</v>
      </c>
      <c r="T695" s="703">
        <f>'Раздел 1'!R684</f>
        <v>0</v>
      </c>
      <c r="U695" s="704"/>
      <c r="V695" s="705">
        <f t="shared" si="34"/>
        <v>0</v>
      </c>
      <c r="W695" s="154"/>
      <c r="X695" s="706"/>
      <c r="Y695" s="707"/>
    </row>
    <row r="696" spans="1:25" s="708" customFormat="1" ht="24.75" customHeight="1" x14ac:dyDescent="0.3">
      <c r="A696" s="693" t="str">
        <f>'Раздел 1'!C685</f>
        <v>925</v>
      </c>
      <c r="B696" s="694" t="str">
        <f>'Раздел 1'!D685</f>
        <v>07</v>
      </c>
      <c r="C696" s="694" t="str">
        <f>'Раздел 1'!E685</f>
        <v>02</v>
      </c>
      <c r="D696" s="694">
        <f>'Раздел 1'!F685</f>
        <v>0</v>
      </c>
      <c r="E696" s="694">
        <f>'Раздел 1'!G685</f>
        <v>0</v>
      </c>
      <c r="F696" s="694">
        <f>'Раздел 1'!H685</f>
        <v>0</v>
      </c>
      <c r="G696" s="694">
        <f>'Раздел 1'!I685</f>
        <v>0</v>
      </c>
      <c r="H696" s="695" t="str">
        <f>'Раздел 1'!J685</f>
        <v>244</v>
      </c>
      <c r="I696" s="696" t="str">
        <f>'Раздел 1'!K685</f>
        <v>346.00.00</v>
      </c>
      <c r="J696" s="696" t="str">
        <f>'Раздел 1'!L685</f>
        <v>000</v>
      </c>
      <c r="K696" s="696" t="str">
        <f>'Раздел 1'!M685</f>
        <v>00.00.00</v>
      </c>
      <c r="L696" s="696" t="str">
        <f>'Раздел 1'!N685</f>
        <v>500.02.ХХХ</v>
      </c>
      <c r="M696" s="696" t="str">
        <f>'Раздел 1'!O685</f>
        <v>60.03.00</v>
      </c>
      <c r="N696" s="697">
        <f>'Раздел 1'!P685</f>
        <v>0</v>
      </c>
      <c r="O696" s="698"/>
      <c r="P696" s="699">
        <f t="shared" si="32"/>
        <v>0</v>
      </c>
      <c r="Q696" s="700">
        <f>'Раздел 1'!Q685</f>
        <v>0</v>
      </c>
      <c r="R696" s="701"/>
      <c r="S696" s="702">
        <f t="shared" si="33"/>
        <v>0</v>
      </c>
      <c r="T696" s="703">
        <f>'Раздел 1'!R685</f>
        <v>0</v>
      </c>
      <c r="U696" s="704"/>
      <c r="V696" s="705">
        <f t="shared" si="34"/>
        <v>0</v>
      </c>
      <c r="W696" s="154"/>
      <c r="X696" s="706"/>
      <c r="Y696" s="707"/>
    </row>
    <row r="697" spans="1:25" s="708" customFormat="1" ht="24.75" customHeight="1" x14ac:dyDescent="0.3">
      <c r="A697" s="693" t="str">
        <f>'Раздел 1'!C686</f>
        <v>925</v>
      </c>
      <c r="B697" s="694" t="str">
        <f>'Раздел 1'!D686</f>
        <v>07</v>
      </c>
      <c r="C697" s="694" t="str">
        <f>'Раздел 1'!E686</f>
        <v>02</v>
      </c>
      <c r="D697" s="694">
        <f>'Раздел 1'!F686</f>
        <v>0</v>
      </c>
      <c r="E697" s="694">
        <f>'Раздел 1'!G686</f>
        <v>0</v>
      </c>
      <c r="F697" s="694">
        <f>'Раздел 1'!H686</f>
        <v>0</v>
      </c>
      <c r="G697" s="694">
        <f>'Раздел 1'!I686</f>
        <v>0</v>
      </c>
      <c r="H697" s="695" t="str">
        <f>'Раздел 1'!J686</f>
        <v>244</v>
      </c>
      <c r="I697" s="696" t="str">
        <f>'Раздел 1'!K686</f>
        <v>346.00.00</v>
      </c>
      <c r="J697" s="696" t="str">
        <f>'Раздел 1'!L686</f>
        <v>000</v>
      </c>
      <c r="K697" s="696" t="str">
        <f>'Раздел 1'!M686</f>
        <v>00.00.00</v>
      </c>
      <c r="L697" s="696" t="str">
        <f>'Раздел 1'!N686</f>
        <v>500.03.ХХХ</v>
      </c>
      <c r="M697" s="696" t="str">
        <f>'Раздел 1'!O686</f>
        <v>60.03.00</v>
      </c>
      <c r="N697" s="697">
        <f>'Раздел 1'!P686</f>
        <v>0</v>
      </c>
      <c r="O697" s="698"/>
      <c r="P697" s="699">
        <f t="shared" si="32"/>
        <v>0</v>
      </c>
      <c r="Q697" s="700">
        <f>'Раздел 1'!Q686</f>
        <v>0</v>
      </c>
      <c r="R697" s="701"/>
      <c r="S697" s="702">
        <f t="shared" si="33"/>
        <v>0</v>
      </c>
      <c r="T697" s="703">
        <f>'Раздел 1'!R686</f>
        <v>0</v>
      </c>
      <c r="U697" s="704"/>
      <c r="V697" s="705">
        <f t="shared" si="34"/>
        <v>0</v>
      </c>
      <c r="W697" s="154"/>
      <c r="X697" s="706"/>
      <c r="Y697" s="707"/>
    </row>
    <row r="698" spans="1:25" s="708" customFormat="1" ht="24.75" customHeight="1" x14ac:dyDescent="0.3">
      <c r="A698" s="693" t="e">
        <f>'Раздел 1'!#REF!</f>
        <v>#REF!</v>
      </c>
      <c r="B698" s="694" t="e">
        <f>'Раздел 1'!#REF!</f>
        <v>#REF!</v>
      </c>
      <c r="C698" s="694" t="e">
        <f>'Раздел 1'!#REF!</f>
        <v>#REF!</v>
      </c>
      <c r="D698" s="694" t="e">
        <f>'Раздел 1'!#REF!</f>
        <v>#REF!</v>
      </c>
      <c r="E698" s="694" t="e">
        <f>'Раздел 1'!#REF!</f>
        <v>#REF!</v>
      </c>
      <c r="F698" s="694" t="e">
        <f>'Раздел 1'!#REF!</f>
        <v>#REF!</v>
      </c>
      <c r="G698" s="694" t="e">
        <f>'Раздел 1'!#REF!</f>
        <v>#REF!</v>
      </c>
      <c r="H698" s="695" t="e">
        <f>'Раздел 1'!#REF!</f>
        <v>#REF!</v>
      </c>
      <c r="I698" s="696" t="e">
        <f>'Раздел 1'!#REF!</f>
        <v>#REF!</v>
      </c>
      <c r="J698" s="696" t="e">
        <f>'Раздел 1'!#REF!</f>
        <v>#REF!</v>
      </c>
      <c r="K698" s="696" t="e">
        <f>'Раздел 1'!#REF!</f>
        <v>#REF!</v>
      </c>
      <c r="L698" s="696" t="e">
        <f>'Раздел 1'!#REF!</f>
        <v>#REF!</v>
      </c>
      <c r="M698" s="696" t="e">
        <f>'Раздел 1'!#REF!</f>
        <v>#REF!</v>
      </c>
      <c r="N698" s="697" t="e">
        <f>'Раздел 1'!#REF!</f>
        <v>#REF!</v>
      </c>
      <c r="O698" s="698"/>
      <c r="P698" s="699" t="e">
        <f t="shared" si="32"/>
        <v>#REF!</v>
      </c>
      <c r="Q698" s="700" t="e">
        <f>'Раздел 1'!#REF!</f>
        <v>#REF!</v>
      </c>
      <c r="R698" s="701"/>
      <c r="S698" s="702" t="e">
        <f t="shared" si="33"/>
        <v>#REF!</v>
      </c>
      <c r="T698" s="703" t="e">
        <f>'Раздел 1'!#REF!</f>
        <v>#REF!</v>
      </c>
      <c r="U698" s="704"/>
      <c r="V698" s="705" t="e">
        <f t="shared" si="34"/>
        <v>#REF!</v>
      </c>
      <c r="W698" s="154"/>
      <c r="X698" s="706"/>
      <c r="Y698" s="707"/>
    </row>
    <row r="699" spans="1:25" s="708" customFormat="1" ht="24.75" customHeight="1" x14ac:dyDescent="0.3">
      <c r="A699" s="693" t="e">
        <f>'Раздел 1'!#REF!</f>
        <v>#REF!</v>
      </c>
      <c r="B699" s="694" t="e">
        <f>'Раздел 1'!#REF!</f>
        <v>#REF!</v>
      </c>
      <c r="C699" s="694" t="e">
        <f>'Раздел 1'!#REF!</f>
        <v>#REF!</v>
      </c>
      <c r="D699" s="694" t="e">
        <f>'Раздел 1'!#REF!</f>
        <v>#REF!</v>
      </c>
      <c r="E699" s="694" t="e">
        <f>'Раздел 1'!#REF!</f>
        <v>#REF!</v>
      </c>
      <c r="F699" s="694" t="e">
        <f>'Раздел 1'!#REF!</f>
        <v>#REF!</v>
      </c>
      <c r="G699" s="694" t="e">
        <f>'Раздел 1'!#REF!</f>
        <v>#REF!</v>
      </c>
      <c r="H699" s="695" t="e">
        <f>'Раздел 1'!#REF!</f>
        <v>#REF!</v>
      </c>
      <c r="I699" s="696" t="e">
        <f>'Раздел 1'!#REF!</f>
        <v>#REF!</v>
      </c>
      <c r="J699" s="696" t="e">
        <f>'Раздел 1'!#REF!</f>
        <v>#REF!</v>
      </c>
      <c r="K699" s="696" t="e">
        <f>'Раздел 1'!#REF!</f>
        <v>#REF!</v>
      </c>
      <c r="L699" s="696" t="e">
        <f>'Раздел 1'!#REF!</f>
        <v>#REF!</v>
      </c>
      <c r="M699" s="696" t="e">
        <f>'Раздел 1'!#REF!</f>
        <v>#REF!</v>
      </c>
      <c r="N699" s="697" t="e">
        <f>'Раздел 1'!#REF!</f>
        <v>#REF!</v>
      </c>
      <c r="O699" s="698"/>
      <c r="P699" s="699" t="e">
        <f t="shared" si="32"/>
        <v>#REF!</v>
      </c>
      <c r="Q699" s="700" t="e">
        <f>'Раздел 1'!#REF!</f>
        <v>#REF!</v>
      </c>
      <c r="R699" s="701"/>
      <c r="S699" s="702" t="e">
        <f t="shared" si="33"/>
        <v>#REF!</v>
      </c>
      <c r="T699" s="703" t="e">
        <f>'Раздел 1'!#REF!</f>
        <v>#REF!</v>
      </c>
      <c r="U699" s="704"/>
      <c r="V699" s="705" t="e">
        <f t="shared" si="34"/>
        <v>#REF!</v>
      </c>
      <c r="W699" s="154"/>
      <c r="X699" s="706"/>
      <c r="Y699" s="707"/>
    </row>
    <row r="700" spans="1:25" s="708" customFormat="1" ht="24.75" customHeight="1" x14ac:dyDescent="0.3">
      <c r="A700" s="693" t="str">
        <f>'Раздел 1'!C687</f>
        <v>925</v>
      </c>
      <c r="B700" s="694" t="str">
        <f>'Раздел 1'!D687</f>
        <v>07</v>
      </c>
      <c r="C700" s="694" t="str">
        <f>'Раздел 1'!E687</f>
        <v>02</v>
      </c>
      <c r="D700" s="694" t="str">
        <f>'Раздел 1'!F687</f>
        <v>02</v>
      </c>
      <c r="E700" s="694" t="str">
        <f>'Раздел 1'!G687</f>
        <v>1</v>
      </c>
      <c r="F700" s="694" t="str">
        <f>'Раздел 1'!H687</f>
        <v>02</v>
      </c>
      <c r="G700" s="694" t="str">
        <f>'Раздел 1'!I687</f>
        <v>00590</v>
      </c>
      <c r="H700" s="695" t="str">
        <f>'Раздел 1'!J687</f>
        <v>244</v>
      </c>
      <c r="I700" s="696" t="str">
        <f>'Раздел 1'!K687</f>
        <v>347.00.00</v>
      </c>
      <c r="J700" s="696" t="str">
        <f>'Раздел 1'!L687</f>
        <v>000</v>
      </c>
      <c r="K700" s="696" t="str">
        <f>'Раздел 1'!M687</f>
        <v>00.00.00</v>
      </c>
      <c r="L700" s="696" t="str">
        <f>'Раздел 1'!N687</f>
        <v>х</v>
      </c>
      <c r="M700" s="696" t="str">
        <f>'Раздел 1'!O687</f>
        <v>20.00.02</v>
      </c>
      <c r="N700" s="697">
        <f>'Раздел 1'!P687</f>
        <v>0</v>
      </c>
      <c r="O700" s="698"/>
      <c r="P700" s="699">
        <f t="shared" si="32"/>
        <v>0</v>
      </c>
      <c r="Q700" s="700">
        <f>'Раздел 1'!Q687</f>
        <v>0</v>
      </c>
      <c r="R700" s="701"/>
      <c r="S700" s="702">
        <f t="shared" si="33"/>
        <v>0</v>
      </c>
      <c r="T700" s="703">
        <f>'Раздел 1'!R687</f>
        <v>0</v>
      </c>
      <c r="U700" s="704"/>
      <c r="V700" s="705">
        <f t="shared" si="34"/>
        <v>0</v>
      </c>
      <c r="W700" s="154"/>
      <c r="X700" s="706"/>
      <c r="Y700" s="707"/>
    </row>
    <row r="701" spans="1:25" s="708" customFormat="1" ht="24.75" customHeight="1" x14ac:dyDescent="0.3">
      <c r="A701" s="693" t="str">
        <f>'Раздел 1'!C688</f>
        <v>925</v>
      </c>
      <c r="B701" s="694" t="str">
        <f>'Раздел 1'!D688</f>
        <v>07</v>
      </c>
      <c r="C701" s="694" t="str">
        <f>'Раздел 1'!E688</f>
        <v>02</v>
      </c>
      <c r="D701" s="694" t="str">
        <f>'Раздел 1'!F688</f>
        <v>02</v>
      </c>
      <c r="E701" s="694" t="str">
        <f>'Раздел 1'!G688</f>
        <v>1</v>
      </c>
      <c r="F701" s="694" t="str">
        <f>'Раздел 1'!H688</f>
        <v>02</v>
      </c>
      <c r="G701" s="694" t="str">
        <f>'Раздел 1'!I688</f>
        <v>00590</v>
      </c>
      <c r="H701" s="695" t="str">
        <f>'Раздел 1'!J688</f>
        <v>244</v>
      </c>
      <c r="I701" s="696" t="str">
        <f>'Раздел 1'!K688</f>
        <v>347.00.00</v>
      </c>
      <c r="J701" s="696" t="str">
        <f>'Раздел 1'!L688</f>
        <v>001</v>
      </c>
      <c r="K701" s="696" t="str">
        <f>'Раздел 1'!M688</f>
        <v>00.00.00</v>
      </c>
      <c r="L701" s="696" t="str">
        <f>'Раздел 1'!N688</f>
        <v>х</v>
      </c>
      <c r="M701" s="696" t="str">
        <f>'Раздел 1'!O688</f>
        <v>20.00.02</v>
      </c>
      <c r="N701" s="697">
        <f>'Раздел 1'!P688</f>
        <v>0</v>
      </c>
      <c r="O701" s="698"/>
      <c r="P701" s="699">
        <f t="shared" si="32"/>
        <v>0</v>
      </c>
      <c r="Q701" s="700">
        <f>'Раздел 1'!Q688</f>
        <v>0</v>
      </c>
      <c r="R701" s="701"/>
      <c r="S701" s="702">
        <f t="shared" si="33"/>
        <v>0</v>
      </c>
      <c r="T701" s="703">
        <f>'Раздел 1'!R688</f>
        <v>0</v>
      </c>
      <c r="U701" s="704"/>
      <c r="V701" s="705">
        <f t="shared" si="34"/>
        <v>0</v>
      </c>
      <c r="W701" s="154"/>
      <c r="X701" s="706"/>
      <c r="Y701" s="707"/>
    </row>
    <row r="702" spans="1:25" s="708" customFormat="1" ht="24.75" customHeight="1" x14ac:dyDescent="0.3">
      <c r="A702" s="693" t="str">
        <f>'Раздел 1'!C689</f>
        <v>925</v>
      </c>
      <c r="B702" s="694" t="str">
        <f>'Раздел 1'!D689</f>
        <v>07</v>
      </c>
      <c r="C702" s="694" t="str">
        <f>'Раздел 1'!E689</f>
        <v>02</v>
      </c>
      <c r="D702" s="694" t="str">
        <f>'Раздел 1'!F689</f>
        <v>02</v>
      </c>
      <c r="E702" s="694" t="str">
        <f>'Раздел 1'!G689</f>
        <v>1</v>
      </c>
      <c r="F702" s="694" t="str">
        <f>'Раздел 1'!H689</f>
        <v>02</v>
      </c>
      <c r="G702" s="694" t="str">
        <f>'Раздел 1'!I689</f>
        <v>00590</v>
      </c>
      <c r="H702" s="695" t="str">
        <f>'Раздел 1'!J689</f>
        <v>244</v>
      </c>
      <c r="I702" s="696" t="str">
        <f>'Раздел 1'!K689</f>
        <v>347.00.00</v>
      </c>
      <c r="J702" s="696" t="str">
        <f>'Раздел 1'!L689</f>
        <v>000</v>
      </c>
      <c r="K702" s="696" t="str">
        <f>'Раздел 1'!M689</f>
        <v>00.00.00</v>
      </c>
      <c r="L702" s="696" t="str">
        <f>'Раздел 1'!N689</f>
        <v>х</v>
      </c>
      <c r="M702" s="696" t="str">
        <f>'Раздел 1'!O689</f>
        <v>20.00.03</v>
      </c>
      <c r="N702" s="697">
        <f>'Раздел 1'!P689</f>
        <v>0</v>
      </c>
      <c r="O702" s="698"/>
      <c r="P702" s="699">
        <f t="shared" si="32"/>
        <v>0</v>
      </c>
      <c r="Q702" s="700">
        <f>'Раздел 1'!Q689</f>
        <v>0</v>
      </c>
      <c r="R702" s="701"/>
      <c r="S702" s="702">
        <f t="shared" si="33"/>
        <v>0</v>
      </c>
      <c r="T702" s="703">
        <f>'Раздел 1'!R689</f>
        <v>0</v>
      </c>
      <c r="U702" s="704"/>
      <c r="V702" s="705">
        <f t="shared" si="34"/>
        <v>0</v>
      </c>
      <c r="W702" s="154"/>
      <c r="X702" s="706"/>
      <c r="Y702" s="707"/>
    </row>
    <row r="703" spans="1:25" s="708" customFormat="1" ht="24.75" customHeight="1" x14ac:dyDescent="0.3">
      <c r="A703" s="693" t="str">
        <f>'Раздел 1'!C690</f>
        <v>925</v>
      </c>
      <c r="B703" s="694" t="str">
        <f>'Раздел 1'!D690</f>
        <v>07</v>
      </c>
      <c r="C703" s="694" t="str">
        <f>'Раздел 1'!E690</f>
        <v>02</v>
      </c>
      <c r="D703" s="694" t="str">
        <f>'Раздел 1'!F690</f>
        <v>02</v>
      </c>
      <c r="E703" s="694" t="str">
        <f>'Раздел 1'!G690</f>
        <v>1</v>
      </c>
      <c r="F703" s="694" t="str">
        <f>'Раздел 1'!H690</f>
        <v>02</v>
      </c>
      <c r="G703" s="694" t="str">
        <f>'Раздел 1'!I690</f>
        <v>00590</v>
      </c>
      <c r="H703" s="695" t="str">
        <f>'Раздел 1'!J690</f>
        <v>244</v>
      </c>
      <c r="I703" s="696" t="str">
        <f>'Раздел 1'!K690</f>
        <v>347.00.00</v>
      </c>
      <c r="J703" s="696" t="str">
        <f>'Раздел 1'!L690</f>
        <v>001</v>
      </c>
      <c r="K703" s="696" t="str">
        <f>'Раздел 1'!M690</f>
        <v>00.00.00</v>
      </c>
      <c r="L703" s="696" t="str">
        <f>'Раздел 1'!N690</f>
        <v>х</v>
      </c>
      <c r="M703" s="696" t="str">
        <f>'Раздел 1'!O690</f>
        <v>20.00.03</v>
      </c>
      <c r="N703" s="697">
        <f>'Раздел 1'!P690</f>
        <v>0</v>
      </c>
      <c r="O703" s="698"/>
      <c r="P703" s="699">
        <f t="shared" si="32"/>
        <v>0</v>
      </c>
      <c r="Q703" s="700">
        <f>'Раздел 1'!Q690</f>
        <v>0</v>
      </c>
      <c r="R703" s="701"/>
      <c r="S703" s="702">
        <f t="shared" si="33"/>
        <v>0</v>
      </c>
      <c r="T703" s="703">
        <f>'Раздел 1'!R690</f>
        <v>0</v>
      </c>
      <c r="U703" s="704"/>
      <c r="V703" s="705">
        <f t="shared" si="34"/>
        <v>0</v>
      </c>
      <c r="W703" s="154"/>
      <c r="X703" s="706"/>
      <c r="Y703" s="707"/>
    </row>
    <row r="704" spans="1:25" s="708" customFormat="1" ht="24.75" customHeight="1" x14ac:dyDescent="0.3">
      <c r="A704" s="693" t="str">
        <f>'Раздел 1'!C691</f>
        <v>925</v>
      </c>
      <c r="B704" s="694" t="str">
        <f>'Раздел 1'!D691</f>
        <v>07</v>
      </c>
      <c r="C704" s="694" t="str">
        <f>'Раздел 1'!E691</f>
        <v>02</v>
      </c>
      <c r="D704" s="694" t="str">
        <f>'Раздел 1'!F691</f>
        <v>02</v>
      </c>
      <c r="E704" s="694" t="str">
        <f>'Раздел 1'!G691</f>
        <v>1</v>
      </c>
      <c r="F704" s="694" t="str">
        <f>'Раздел 1'!H691</f>
        <v>02</v>
      </c>
      <c r="G704" s="694" t="str">
        <f>'Раздел 1'!I691</f>
        <v>00590</v>
      </c>
      <c r="H704" s="695" t="str">
        <f>'Раздел 1'!J691</f>
        <v>244</v>
      </c>
      <c r="I704" s="696" t="str">
        <f>'Раздел 1'!K691</f>
        <v>347.00.00</v>
      </c>
      <c r="J704" s="696" t="str">
        <f>'Раздел 1'!L691</f>
        <v>000</v>
      </c>
      <c r="K704" s="696" t="str">
        <f>'Раздел 1'!M691</f>
        <v>00.00.00</v>
      </c>
      <c r="L704" s="696" t="str">
        <f>'Раздел 1'!N691</f>
        <v>001.99.0001</v>
      </c>
      <c r="M704" s="696" t="str">
        <f>'Раздел 1'!O691</f>
        <v>50.01.00</v>
      </c>
      <c r="N704" s="697">
        <f>'Раздел 1'!P691</f>
        <v>0</v>
      </c>
      <c r="O704" s="698"/>
      <c r="P704" s="699">
        <f t="shared" si="32"/>
        <v>0</v>
      </c>
      <c r="Q704" s="700">
        <f>'Раздел 1'!Q691</f>
        <v>0</v>
      </c>
      <c r="R704" s="701"/>
      <c r="S704" s="702">
        <f t="shared" si="33"/>
        <v>0</v>
      </c>
      <c r="T704" s="703">
        <f>'Раздел 1'!R691</f>
        <v>0</v>
      </c>
      <c r="U704" s="704"/>
      <c r="V704" s="705">
        <f t="shared" si="34"/>
        <v>0</v>
      </c>
      <c r="W704" s="154"/>
      <c r="X704" s="706"/>
      <c r="Y704" s="707"/>
    </row>
    <row r="705" spans="1:25" s="708" customFormat="1" ht="24.75" customHeight="1" x14ac:dyDescent="0.3">
      <c r="A705" s="693" t="str">
        <f>'Раздел 1'!C692</f>
        <v>925</v>
      </c>
      <c r="B705" s="694" t="str">
        <f>'Раздел 1'!D692</f>
        <v>07</v>
      </c>
      <c r="C705" s="694" t="str">
        <f>'Раздел 1'!E692</f>
        <v>02</v>
      </c>
      <c r="D705" s="694" t="str">
        <f>'Раздел 1'!F692</f>
        <v>02</v>
      </c>
      <c r="E705" s="694" t="str">
        <f>'Раздел 1'!G692</f>
        <v>1</v>
      </c>
      <c r="F705" s="694" t="str">
        <f>'Раздел 1'!H692</f>
        <v>02</v>
      </c>
      <c r="G705" s="694" t="str">
        <f>'Раздел 1'!I692</f>
        <v>00590</v>
      </c>
      <c r="H705" s="695" t="str">
        <f>'Раздел 1'!J692</f>
        <v>244</v>
      </c>
      <c r="I705" s="696" t="str">
        <f>'Раздел 1'!K692</f>
        <v>347.00.00</v>
      </c>
      <c r="J705" s="696" t="str">
        <f>'Раздел 1'!L692</f>
        <v>001</v>
      </c>
      <c r="K705" s="696" t="str">
        <f>'Раздел 1'!M692</f>
        <v>00.00.00</v>
      </c>
      <c r="L705" s="696" t="str">
        <f>'Раздел 1'!N692</f>
        <v>х</v>
      </c>
      <c r="M705" s="696" t="str">
        <f>'Раздел 1'!O692</f>
        <v>50.01.00</v>
      </c>
      <c r="N705" s="697">
        <f>'Раздел 1'!P692</f>
        <v>0</v>
      </c>
      <c r="O705" s="698"/>
      <c r="P705" s="699">
        <f t="shared" si="32"/>
        <v>0</v>
      </c>
      <c r="Q705" s="700">
        <f>'Раздел 1'!Q692</f>
        <v>0</v>
      </c>
      <c r="R705" s="701"/>
      <c r="S705" s="702">
        <f t="shared" si="33"/>
        <v>0</v>
      </c>
      <c r="T705" s="703">
        <f>'Раздел 1'!R692</f>
        <v>0</v>
      </c>
      <c r="U705" s="704"/>
      <c r="V705" s="705">
        <f t="shared" si="34"/>
        <v>0</v>
      </c>
      <c r="W705" s="154"/>
      <c r="X705" s="706"/>
      <c r="Y705" s="707"/>
    </row>
    <row r="706" spans="1:25" s="708" customFormat="1" ht="24.75" customHeight="1" x14ac:dyDescent="0.3">
      <c r="A706" s="693" t="str">
        <f>'Раздел 1'!C693</f>
        <v>925</v>
      </c>
      <c r="B706" s="694" t="str">
        <f>'Раздел 1'!D693</f>
        <v>07</v>
      </c>
      <c r="C706" s="694" t="str">
        <f>'Раздел 1'!E693</f>
        <v>02</v>
      </c>
      <c r="D706" s="694" t="str">
        <f>'Раздел 1'!F693</f>
        <v>02</v>
      </c>
      <c r="E706" s="694" t="str">
        <f>'Раздел 1'!G693</f>
        <v>1</v>
      </c>
      <c r="F706" s="694" t="str">
        <f>'Раздел 1'!H693</f>
        <v>02</v>
      </c>
      <c r="G706" s="694" t="str">
        <f>'Раздел 1'!I693</f>
        <v>62980</v>
      </c>
      <c r="H706" s="695" t="str">
        <f>'Раздел 1'!J693</f>
        <v>244</v>
      </c>
      <c r="I706" s="696" t="str">
        <f>'Раздел 1'!K693</f>
        <v>347.00.00</v>
      </c>
      <c r="J706" s="696" t="str">
        <f>'Раздел 1'!L693</f>
        <v>000</v>
      </c>
      <c r="K706" s="696" t="str">
        <f>'Раздел 1'!M693</f>
        <v>00.00.00</v>
      </c>
      <c r="L706" s="696" t="str">
        <f>'Раздел 1'!N693</f>
        <v>005.00.0000</v>
      </c>
      <c r="M706" s="696" t="str">
        <f>'Раздел 1'!O693</f>
        <v>60.03.00</v>
      </c>
      <c r="N706" s="697">
        <f>'Раздел 1'!P693</f>
        <v>0</v>
      </c>
      <c r="O706" s="698"/>
      <c r="P706" s="699">
        <f t="shared" si="32"/>
        <v>0</v>
      </c>
      <c r="Q706" s="700">
        <f>'Раздел 1'!Q693</f>
        <v>0</v>
      </c>
      <c r="R706" s="701"/>
      <c r="S706" s="702">
        <f t="shared" si="33"/>
        <v>0</v>
      </c>
      <c r="T706" s="703">
        <f>'Раздел 1'!R693</f>
        <v>0</v>
      </c>
      <c r="U706" s="704"/>
      <c r="V706" s="705">
        <f t="shared" si="34"/>
        <v>0</v>
      </c>
      <c r="W706" s="154"/>
      <c r="X706" s="706"/>
      <c r="Y706" s="707"/>
    </row>
    <row r="707" spans="1:25" s="708" customFormat="1" ht="24.75" customHeight="1" x14ac:dyDescent="0.3">
      <c r="A707" s="693" t="e">
        <f>'Раздел 1'!#REF!</f>
        <v>#REF!</v>
      </c>
      <c r="B707" s="694" t="e">
        <f>'Раздел 1'!#REF!</f>
        <v>#REF!</v>
      </c>
      <c r="C707" s="694" t="e">
        <f>'Раздел 1'!#REF!</f>
        <v>#REF!</v>
      </c>
      <c r="D707" s="694" t="e">
        <f>'Раздел 1'!#REF!</f>
        <v>#REF!</v>
      </c>
      <c r="E707" s="694" t="e">
        <f>'Раздел 1'!#REF!</f>
        <v>#REF!</v>
      </c>
      <c r="F707" s="694" t="e">
        <f>'Раздел 1'!#REF!</f>
        <v>#REF!</v>
      </c>
      <c r="G707" s="694" t="e">
        <f>'Раздел 1'!#REF!</f>
        <v>#REF!</v>
      </c>
      <c r="H707" s="695" t="e">
        <f>'Раздел 1'!#REF!</f>
        <v>#REF!</v>
      </c>
      <c r="I707" s="696" t="e">
        <f>'Раздел 1'!#REF!</f>
        <v>#REF!</v>
      </c>
      <c r="J707" s="696" t="e">
        <f>'Раздел 1'!#REF!</f>
        <v>#REF!</v>
      </c>
      <c r="K707" s="696" t="e">
        <f>'Раздел 1'!#REF!</f>
        <v>#REF!</v>
      </c>
      <c r="L707" s="696" t="e">
        <f>'Раздел 1'!#REF!</f>
        <v>#REF!</v>
      </c>
      <c r="M707" s="696" t="e">
        <f>'Раздел 1'!#REF!</f>
        <v>#REF!</v>
      </c>
      <c r="N707" s="697" t="e">
        <f>'Раздел 1'!#REF!</f>
        <v>#REF!</v>
      </c>
      <c r="O707" s="698"/>
      <c r="P707" s="699" t="e">
        <f t="shared" si="32"/>
        <v>#REF!</v>
      </c>
      <c r="Q707" s="700" t="e">
        <f>'Раздел 1'!#REF!</f>
        <v>#REF!</v>
      </c>
      <c r="R707" s="701"/>
      <c r="S707" s="702" t="e">
        <f t="shared" si="33"/>
        <v>#REF!</v>
      </c>
      <c r="T707" s="703" t="e">
        <f>'Раздел 1'!#REF!</f>
        <v>#REF!</v>
      </c>
      <c r="U707" s="704"/>
      <c r="V707" s="705" t="e">
        <f t="shared" si="34"/>
        <v>#REF!</v>
      </c>
      <c r="W707" s="154"/>
      <c r="X707" s="706"/>
      <c r="Y707" s="707"/>
    </row>
    <row r="708" spans="1:25" s="708" customFormat="1" ht="24.75" customHeight="1" x14ac:dyDescent="0.3">
      <c r="A708" s="693" t="str">
        <f>'Раздел 1'!C694</f>
        <v>925</v>
      </c>
      <c r="B708" s="694" t="str">
        <f>'Раздел 1'!D694</f>
        <v>07</v>
      </c>
      <c r="C708" s="694" t="str">
        <f>'Раздел 1'!E694</f>
        <v>02</v>
      </c>
      <c r="D708" s="694">
        <f>'Раздел 1'!F694</f>
        <v>0</v>
      </c>
      <c r="E708" s="694">
        <f>'Раздел 1'!G694</f>
        <v>0</v>
      </c>
      <c r="F708" s="694">
        <f>'Раздел 1'!H694</f>
        <v>0</v>
      </c>
      <c r="G708" s="694">
        <f>'Раздел 1'!I694</f>
        <v>0</v>
      </c>
      <c r="H708" s="695" t="str">
        <f>'Раздел 1'!J694</f>
        <v>244</v>
      </c>
      <c r="I708" s="696" t="str">
        <f>'Раздел 1'!K694</f>
        <v>347.00.00</v>
      </c>
      <c r="J708" s="696" t="str">
        <f>'Раздел 1'!L694</f>
        <v>000</v>
      </c>
      <c r="K708" s="696" t="str">
        <f>'Раздел 1'!M694</f>
        <v>00.00.00</v>
      </c>
      <c r="L708" s="696" t="str">
        <f>'Раздел 1'!N694</f>
        <v>020.00.ХХХ</v>
      </c>
      <c r="M708" s="696" t="str">
        <f>'Раздел 1'!O694</f>
        <v>60.01.00</v>
      </c>
      <c r="N708" s="697">
        <f>'Раздел 1'!P694</f>
        <v>0</v>
      </c>
      <c r="O708" s="698"/>
      <c r="P708" s="699">
        <f t="shared" si="32"/>
        <v>0</v>
      </c>
      <c r="Q708" s="700">
        <f>'Раздел 1'!Q694</f>
        <v>0</v>
      </c>
      <c r="R708" s="701"/>
      <c r="S708" s="702">
        <f t="shared" si="33"/>
        <v>0</v>
      </c>
      <c r="T708" s="703">
        <f>'Раздел 1'!R694</f>
        <v>0</v>
      </c>
      <c r="U708" s="704"/>
      <c r="V708" s="705">
        <f t="shared" si="34"/>
        <v>0</v>
      </c>
      <c r="W708" s="154"/>
      <c r="X708" s="706"/>
      <c r="Y708" s="707"/>
    </row>
    <row r="709" spans="1:25" s="708" customFormat="1" ht="24.75" customHeight="1" x14ac:dyDescent="0.3">
      <c r="A709" s="693" t="str">
        <f>'Раздел 1'!C695</f>
        <v>925</v>
      </c>
      <c r="B709" s="694" t="str">
        <f>'Раздел 1'!D695</f>
        <v>07</v>
      </c>
      <c r="C709" s="694" t="str">
        <f>'Раздел 1'!E695</f>
        <v>02</v>
      </c>
      <c r="D709" s="694">
        <f>'Раздел 1'!F695</f>
        <v>0</v>
      </c>
      <c r="E709" s="694">
        <f>'Раздел 1'!G695</f>
        <v>0</v>
      </c>
      <c r="F709" s="694">
        <f>'Раздел 1'!H695</f>
        <v>0</v>
      </c>
      <c r="G709" s="694">
        <f>'Раздел 1'!I695</f>
        <v>0</v>
      </c>
      <c r="H709" s="695" t="str">
        <f>'Раздел 1'!J695</f>
        <v>244</v>
      </c>
      <c r="I709" s="696" t="str">
        <f>'Раздел 1'!K695</f>
        <v>347.00.00</v>
      </c>
      <c r="J709" s="696" t="str">
        <f>'Раздел 1'!L695</f>
        <v>000</v>
      </c>
      <c r="K709" s="696" t="str">
        <f>'Раздел 1'!M695</f>
        <v>00.00.00</v>
      </c>
      <c r="L709" s="696" t="str">
        <f>'Раздел 1'!N695</f>
        <v>020.00.ХХХ</v>
      </c>
      <c r="M709" s="696" t="str">
        <f>'Раздел 1'!O695</f>
        <v>60.01.00</v>
      </c>
      <c r="N709" s="697">
        <f>'Раздел 1'!P695</f>
        <v>0</v>
      </c>
      <c r="O709" s="698"/>
      <c r="P709" s="699">
        <f t="shared" si="32"/>
        <v>0</v>
      </c>
      <c r="Q709" s="700">
        <f>'Раздел 1'!Q695</f>
        <v>0</v>
      </c>
      <c r="R709" s="701"/>
      <c r="S709" s="702">
        <f t="shared" si="33"/>
        <v>0</v>
      </c>
      <c r="T709" s="703">
        <f>'Раздел 1'!R695</f>
        <v>0</v>
      </c>
      <c r="U709" s="704"/>
      <c r="V709" s="705">
        <f t="shared" si="34"/>
        <v>0</v>
      </c>
      <c r="W709" s="154"/>
      <c r="X709" s="706"/>
      <c r="Y709" s="707"/>
    </row>
    <row r="710" spans="1:25" s="708" customFormat="1" ht="24.75" customHeight="1" x14ac:dyDescent="0.3">
      <c r="A710" s="693" t="str">
        <f>'Раздел 1'!C696</f>
        <v>925</v>
      </c>
      <c r="B710" s="694" t="str">
        <f>'Раздел 1'!D696</f>
        <v>07</v>
      </c>
      <c r="C710" s="694" t="str">
        <f>'Раздел 1'!E696</f>
        <v>02</v>
      </c>
      <c r="D710" s="694">
        <f>'Раздел 1'!F696</f>
        <v>0</v>
      </c>
      <c r="E710" s="694">
        <f>'Раздел 1'!G696</f>
        <v>0</v>
      </c>
      <c r="F710" s="694">
        <f>'Раздел 1'!H696</f>
        <v>0</v>
      </c>
      <c r="G710" s="694">
        <f>'Раздел 1'!I696</f>
        <v>0</v>
      </c>
      <c r="H710" s="695" t="str">
        <f>'Раздел 1'!J696</f>
        <v>244</v>
      </c>
      <c r="I710" s="696" t="str">
        <f>'Раздел 1'!K696</f>
        <v>347.00.00</v>
      </c>
      <c r="J710" s="696" t="str">
        <f>'Раздел 1'!L696</f>
        <v>000</v>
      </c>
      <c r="K710" s="696" t="str">
        <f>'Раздел 1'!M696</f>
        <v>00.00.00</v>
      </c>
      <c r="L710" s="696" t="str">
        <f>'Раздел 1'!N696</f>
        <v>020.00.ХХХ</v>
      </c>
      <c r="M710" s="696" t="str">
        <f>'Раздел 1'!O696</f>
        <v>60.01.00</v>
      </c>
      <c r="N710" s="697">
        <f>'Раздел 1'!P696</f>
        <v>0</v>
      </c>
      <c r="O710" s="698"/>
      <c r="P710" s="699">
        <f t="shared" si="32"/>
        <v>0</v>
      </c>
      <c r="Q710" s="700">
        <f>'Раздел 1'!Q696</f>
        <v>0</v>
      </c>
      <c r="R710" s="701"/>
      <c r="S710" s="702">
        <f t="shared" si="33"/>
        <v>0</v>
      </c>
      <c r="T710" s="703">
        <f>'Раздел 1'!R696</f>
        <v>0</v>
      </c>
      <c r="U710" s="704"/>
      <c r="V710" s="705">
        <f t="shared" si="34"/>
        <v>0</v>
      </c>
      <c r="W710" s="154"/>
      <c r="X710" s="706"/>
      <c r="Y710" s="707"/>
    </row>
    <row r="711" spans="1:25" s="708" customFormat="1" ht="24.75" customHeight="1" x14ac:dyDescent="0.3">
      <c r="A711" s="693" t="e">
        <f>'Раздел 1'!#REF!</f>
        <v>#REF!</v>
      </c>
      <c r="B711" s="694" t="e">
        <f>'Раздел 1'!#REF!</f>
        <v>#REF!</v>
      </c>
      <c r="C711" s="694" t="e">
        <f>'Раздел 1'!#REF!</f>
        <v>#REF!</v>
      </c>
      <c r="D711" s="694" t="e">
        <f>'Раздел 1'!#REF!</f>
        <v>#REF!</v>
      </c>
      <c r="E711" s="694" t="e">
        <f>'Раздел 1'!#REF!</f>
        <v>#REF!</v>
      </c>
      <c r="F711" s="694" t="e">
        <f>'Раздел 1'!#REF!</f>
        <v>#REF!</v>
      </c>
      <c r="G711" s="694" t="e">
        <f>'Раздел 1'!#REF!</f>
        <v>#REF!</v>
      </c>
      <c r="H711" s="695" t="e">
        <f>'Раздел 1'!#REF!</f>
        <v>#REF!</v>
      </c>
      <c r="I711" s="696" t="e">
        <f>'Раздел 1'!#REF!</f>
        <v>#REF!</v>
      </c>
      <c r="J711" s="696" t="e">
        <f>'Раздел 1'!#REF!</f>
        <v>#REF!</v>
      </c>
      <c r="K711" s="696" t="e">
        <f>'Раздел 1'!#REF!</f>
        <v>#REF!</v>
      </c>
      <c r="L711" s="696" t="e">
        <f>'Раздел 1'!#REF!</f>
        <v>#REF!</v>
      </c>
      <c r="M711" s="696" t="e">
        <f>'Раздел 1'!#REF!</f>
        <v>#REF!</v>
      </c>
      <c r="N711" s="697" t="e">
        <f>'Раздел 1'!#REF!</f>
        <v>#REF!</v>
      </c>
      <c r="O711" s="698"/>
      <c r="P711" s="699" t="e">
        <f t="shared" si="32"/>
        <v>#REF!</v>
      </c>
      <c r="Q711" s="700" t="e">
        <f>'Раздел 1'!#REF!</f>
        <v>#REF!</v>
      </c>
      <c r="R711" s="701"/>
      <c r="S711" s="702" t="e">
        <f t="shared" si="33"/>
        <v>#REF!</v>
      </c>
      <c r="T711" s="703" t="e">
        <f>'Раздел 1'!#REF!</f>
        <v>#REF!</v>
      </c>
      <c r="U711" s="704"/>
      <c r="V711" s="705" t="e">
        <f t="shared" si="34"/>
        <v>#REF!</v>
      </c>
      <c r="W711" s="154"/>
      <c r="X711" s="706"/>
      <c r="Y711" s="707"/>
    </row>
    <row r="712" spans="1:25" s="708" customFormat="1" ht="24.75" customHeight="1" x14ac:dyDescent="0.3">
      <c r="A712" s="693" t="e">
        <f>'Раздел 1'!#REF!</f>
        <v>#REF!</v>
      </c>
      <c r="B712" s="694" t="e">
        <f>'Раздел 1'!#REF!</f>
        <v>#REF!</v>
      </c>
      <c r="C712" s="694" t="e">
        <f>'Раздел 1'!#REF!</f>
        <v>#REF!</v>
      </c>
      <c r="D712" s="694" t="e">
        <f>'Раздел 1'!#REF!</f>
        <v>#REF!</v>
      </c>
      <c r="E712" s="694" t="e">
        <f>'Раздел 1'!#REF!</f>
        <v>#REF!</v>
      </c>
      <c r="F712" s="694" t="e">
        <f>'Раздел 1'!#REF!</f>
        <v>#REF!</v>
      </c>
      <c r="G712" s="694" t="e">
        <f>'Раздел 1'!#REF!</f>
        <v>#REF!</v>
      </c>
      <c r="H712" s="695" t="e">
        <f>'Раздел 1'!#REF!</f>
        <v>#REF!</v>
      </c>
      <c r="I712" s="696" t="e">
        <f>'Раздел 1'!#REF!</f>
        <v>#REF!</v>
      </c>
      <c r="J712" s="696" t="e">
        <f>'Раздел 1'!#REF!</f>
        <v>#REF!</v>
      </c>
      <c r="K712" s="696" t="e">
        <f>'Раздел 1'!#REF!</f>
        <v>#REF!</v>
      </c>
      <c r="L712" s="696" t="e">
        <f>'Раздел 1'!#REF!</f>
        <v>#REF!</v>
      </c>
      <c r="M712" s="696" t="e">
        <f>'Раздел 1'!#REF!</f>
        <v>#REF!</v>
      </c>
      <c r="N712" s="697" t="e">
        <f>'Раздел 1'!#REF!</f>
        <v>#REF!</v>
      </c>
      <c r="O712" s="698"/>
      <c r="P712" s="699" t="e">
        <f t="shared" si="32"/>
        <v>#REF!</v>
      </c>
      <c r="Q712" s="700" t="e">
        <f>'Раздел 1'!#REF!</f>
        <v>#REF!</v>
      </c>
      <c r="R712" s="701"/>
      <c r="S712" s="702" t="e">
        <f t="shared" si="33"/>
        <v>#REF!</v>
      </c>
      <c r="T712" s="703" t="e">
        <f>'Раздел 1'!#REF!</f>
        <v>#REF!</v>
      </c>
      <c r="U712" s="704"/>
      <c r="V712" s="705" t="e">
        <f t="shared" si="34"/>
        <v>#REF!</v>
      </c>
      <c r="W712" s="154"/>
      <c r="X712" s="706"/>
      <c r="Y712" s="707"/>
    </row>
    <row r="713" spans="1:25" s="708" customFormat="1" ht="24.75" customHeight="1" x14ac:dyDescent="0.3">
      <c r="A713" s="693" t="str">
        <f>'Раздел 1'!C697</f>
        <v>925</v>
      </c>
      <c r="B713" s="694" t="str">
        <f>'Раздел 1'!D697</f>
        <v>07</v>
      </c>
      <c r="C713" s="694" t="str">
        <f>'Раздел 1'!E697</f>
        <v>02</v>
      </c>
      <c r="D713" s="694">
        <f>'Раздел 1'!F697</f>
        <v>0</v>
      </c>
      <c r="E713" s="694">
        <f>'Раздел 1'!G697</f>
        <v>0</v>
      </c>
      <c r="F713" s="694">
        <f>'Раздел 1'!H697</f>
        <v>0</v>
      </c>
      <c r="G713" s="694">
        <f>'Раздел 1'!I697</f>
        <v>0</v>
      </c>
      <c r="H713" s="695" t="str">
        <f>'Раздел 1'!J697</f>
        <v>244</v>
      </c>
      <c r="I713" s="696" t="str">
        <f>'Раздел 1'!K697</f>
        <v>347.00.00</v>
      </c>
      <c r="J713" s="696" t="str">
        <f>'Раздел 1'!L697</f>
        <v>000</v>
      </c>
      <c r="K713" s="696" t="str">
        <f>'Раздел 1'!M697</f>
        <v>00.00.00</v>
      </c>
      <c r="L713" s="696" t="str">
        <f>'Раздел 1'!N697</f>
        <v>500.Х.ХХХ</v>
      </c>
      <c r="M713" s="696" t="str">
        <f>'Раздел 1'!O697</f>
        <v>60.03.00</v>
      </c>
      <c r="N713" s="697">
        <f>'Раздел 1'!P697</f>
        <v>0</v>
      </c>
      <c r="O713" s="698"/>
      <c r="P713" s="699">
        <f t="shared" si="32"/>
        <v>0</v>
      </c>
      <c r="Q713" s="700">
        <f>'Раздел 1'!Q697</f>
        <v>0</v>
      </c>
      <c r="R713" s="701"/>
      <c r="S713" s="702">
        <f t="shared" si="33"/>
        <v>0</v>
      </c>
      <c r="T713" s="703">
        <f>'Раздел 1'!R697</f>
        <v>0</v>
      </c>
      <c r="U713" s="704"/>
      <c r="V713" s="705">
        <f t="shared" si="34"/>
        <v>0</v>
      </c>
      <c r="W713" s="154"/>
      <c r="X713" s="706"/>
      <c r="Y713" s="707"/>
    </row>
    <row r="714" spans="1:25" s="708" customFormat="1" ht="24.75" customHeight="1" x14ac:dyDescent="0.3">
      <c r="A714" s="693" t="str">
        <f>'Раздел 1'!C698</f>
        <v>925</v>
      </c>
      <c r="B714" s="694" t="str">
        <f>'Раздел 1'!D698</f>
        <v>07</v>
      </c>
      <c r="C714" s="694" t="str">
        <f>'Раздел 1'!E698</f>
        <v>02</v>
      </c>
      <c r="D714" s="694">
        <f>'Раздел 1'!F698</f>
        <v>0</v>
      </c>
      <c r="E714" s="694">
        <f>'Раздел 1'!G698</f>
        <v>0</v>
      </c>
      <c r="F714" s="694">
        <f>'Раздел 1'!H698</f>
        <v>0</v>
      </c>
      <c r="G714" s="694">
        <f>'Раздел 1'!I698</f>
        <v>0</v>
      </c>
      <c r="H714" s="695" t="str">
        <f>'Раздел 1'!J698</f>
        <v>244</v>
      </c>
      <c r="I714" s="696" t="str">
        <f>'Раздел 1'!K698</f>
        <v>347.00.00</v>
      </c>
      <c r="J714" s="696" t="str">
        <f>'Раздел 1'!L698</f>
        <v>000</v>
      </c>
      <c r="K714" s="696" t="str">
        <f>'Раздел 1'!M698</f>
        <v>00.00.00</v>
      </c>
      <c r="L714" s="696" t="str">
        <f>'Раздел 1'!N698</f>
        <v>500.Х.ХХХ</v>
      </c>
      <c r="M714" s="696" t="str">
        <f>'Раздел 1'!O698</f>
        <v>60.03.00</v>
      </c>
      <c r="N714" s="697">
        <f>'Раздел 1'!P698</f>
        <v>0</v>
      </c>
      <c r="O714" s="698"/>
      <c r="P714" s="699">
        <f t="shared" ref="P714:P755" si="35">N714-O714</f>
        <v>0</v>
      </c>
      <c r="Q714" s="700">
        <f>'Раздел 1'!Q698</f>
        <v>0</v>
      </c>
      <c r="R714" s="701"/>
      <c r="S714" s="702">
        <f t="shared" ref="S714:S755" si="36">Q714-R714</f>
        <v>0</v>
      </c>
      <c r="T714" s="703">
        <f>'Раздел 1'!R698</f>
        <v>0</v>
      </c>
      <c r="U714" s="704"/>
      <c r="V714" s="705">
        <f t="shared" ref="V714:V755" si="37">T714-U714</f>
        <v>0</v>
      </c>
      <c r="W714" s="154"/>
      <c r="X714" s="706"/>
      <c r="Y714" s="707"/>
    </row>
    <row r="715" spans="1:25" s="708" customFormat="1" ht="24.75" customHeight="1" x14ac:dyDescent="0.3">
      <c r="A715" s="693" t="str">
        <f>'Раздел 1'!C699</f>
        <v>925</v>
      </c>
      <c r="B715" s="694" t="str">
        <f>'Раздел 1'!D699</f>
        <v>07</v>
      </c>
      <c r="C715" s="694" t="str">
        <f>'Раздел 1'!E699</f>
        <v>02</v>
      </c>
      <c r="D715" s="694" t="str">
        <f>'Раздел 1'!F699</f>
        <v>02</v>
      </c>
      <c r="E715" s="694" t="str">
        <f>'Раздел 1'!G699</f>
        <v>1</v>
      </c>
      <c r="F715" s="694" t="str">
        <f>'Раздел 1'!H699</f>
        <v>02</v>
      </c>
      <c r="G715" s="694" t="str">
        <f>'Раздел 1'!I699</f>
        <v>00590</v>
      </c>
      <c r="H715" s="695" t="str">
        <f>'Раздел 1'!J699</f>
        <v>244</v>
      </c>
      <c r="I715" s="696" t="str">
        <f>'Раздел 1'!K699</f>
        <v>349.00.00</v>
      </c>
      <c r="J715" s="696" t="str">
        <f>'Раздел 1'!L699</f>
        <v>000</v>
      </c>
      <c r="K715" s="696" t="str">
        <f>'Раздел 1'!M699</f>
        <v>00.00.00</v>
      </c>
      <c r="L715" s="696" t="str">
        <f>'Раздел 1'!N699</f>
        <v>х</v>
      </c>
      <c r="M715" s="696" t="str">
        <f>'Раздел 1'!O699</f>
        <v>20.00.02</v>
      </c>
      <c r="N715" s="697">
        <f>'Раздел 1'!P699</f>
        <v>0</v>
      </c>
      <c r="O715" s="698"/>
      <c r="P715" s="699">
        <f t="shared" si="35"/>
        <v>0</v>
      </c>
      <c r="Q715" s="700">
        <f>'Раздел 1'!Q699</f>
        <v>0</v>
      </c>
      <c r="R715" s="701"/>
      <c r="S715" s="702">
        <f t="shared" si="36"/>
        <v>0</v>
      </c>
      <c r="T715" s="703">
        <f>'Раздел 1'!R699</f>
        <v>0</v>
      </c>
      <c r="U715" s="704"/>
      <c r="V715" s="705">
        <f t="shared" si="37"/>
        <v>0</v>
      </c>
      <c r="W715" s="154"/>
      <c r="X715" s="706"/>
      <c r="Y715" s="707"/>
    </row>
    <row r="716" spans="1:25" s="708" customFormat="1" ht="24.75" customHeight="1" x14ac:dyDescent="0.3">
      <c r="A716" s="693" t="str">
        <f>'Раздел 1'!C700</f>
        <v>925</v>
      </c>
      <c r="B716" s="694" t="str">
        <f>'Раздел 1'!D700</f>
        <v>07</v>
      </c>
      <c r="C716" s="694" t="str">
        <f>'Раздел 1'!E700</f>
        <v>02</v>
      </c>
      <c r="D716" s="694" t="str">
        <f>'Раздел 1'!F700</f>
        <v>02</v>
      </c>
      <c r="E716" s="694" t="str">
        <f>'Раздел 1'!G700</f>
        <v>1</v>
      </c>
      <c r="F716" s="694" t="str">
        <f>'Раздел 1'!H700</f>
        <v>02</v>
      </c>
      <c r="G716" s="694" t="str">
        <f>'Раздел 1'!I700</f>
        <v>00590</v>
      </c>
      <c r="H716" s="695" t="str">
        <f>'Раздел 1'!J700</f>
        <v>244</v>
      </c>
      <c r="I716" s="696" t="str">
        <f>'Раздел 1'!K700</f>
        <v>349.00.00</v>
      </c>
      <c r="J716" s="696" t="str">
        <f>'Раздел 1'!L700</f>
        <v>001</v>
      </c>
      <c r="K716" s="696" t="str">
        <f>'Раздел 1'!M700</f>
        <v>00.00.00</v>
      </c>
      <c r="L716" s="696" t="str">
        <f>'Раздел 1'!N700</f>
        <v>х</v>
      </c>
      <c r="M716" s="696" t="str">
        <f>'Раздел 1'!O700</f>
        <v>20.00.02</v>
      </c>
      <c r="N716" s="697">
        <f>'Раздел 1'!P700</f>
        <v>0</v>
      </c>
      <c r="O716" s="698"/>
      <c r="P716" s="699">
        <f t="shared" si="35"/>
        <v>0</v>
      </c>
      <c r="Q716" s="700">
        <f>'Раздел 1'!Q700</f>
        <v>0</v>
      </c>
      <c r="R716" s="701"/>
      <c r="S716" s="702">
        <f t="shared" si="36"/>
        <v>0</v>
      </c>
      <c r="T716" s="703">
        <f>'Раздел 1'!R700</f>
        <v>0</v>
      </c>
      <c r="U716" s="704"/>
      <c r="V716" s="705">
        <f t="shared" si="37"/>
        <v>0</v>
      </c>
      <c r="W716" s="154"/>
      <c r="X716" s="706"/>
      <c r="Y716" s="707"/>
    </row>
    <row r="717" spans="1:25" s="708" customFormat="1" ht="24.75" customHeight="1" x14ac:dyDescent="0.3">
      <c r="A717" s="693" t="str">
        <f>'Раздел 1'!C701</f>
        <v>925</v>
      </c>
      <c r="B717" s="694" t="str">
        <f>'Раздел 1'!D701</f>
        <v>07</v>
      </c>
      <c r="C717" s="694" t="str">
        <f>'Раздел 1'!E701</f>
        <v>02</v>
      </c>
      <c r="D717" s="694" t="str">
        <f>'Раздел 1'!F701</f>
        <v>02</v>
      </c>
      <c r="E717" s="694" t="str">
        <f>'Раздел 1'!G701</f>
        <v>1</v>
      </c>
      <c r="F717" s="694" t="str">
        <f>'Раздел 1'!H701</f>
        <v>02</v>
      </c>
      <c r="G717" s="694" t="str">
        <f>'Раздел 1'!I701</f>
        <v>00590</v>
      </c>
      <c r="H717" s="695" t="str">
        <f>'Раздел 1'!J701</f>
        <v>244</v>
      </c>
      <c r="I717" s="696" t="str">
        <f>'Раздел 1'!K701</f>
        <v>349.00.00</v>
      </c>
      <c r="J717" s="696" t="str">
        <f>'Раздел 1'!L701</f>
        <v>000</v>
      </c>
      <c r="K717" s="696" t="str">
        <f>'Раздел 1'!M701</f>
        <v>00.00.00</v>
      </c>
      <c r="L717" s="696" t="str">
        <f>'Раздел 1'!N701</f>
        <v>001.99.0001</v>
      </c>
      <c r="M717" s="696" t="str">
        <f>'Раздел 1'!O701</f>
        <v>50.01.00</v>
      </c>
      <c r="N717" s="697">
        <f>'Раздел 1'!P701</f>
        <v>0</v>
      </c>
      <c r="O717" s="698"/>
      <c r="P717" s="699">
        <f t="shared" si="35"/>
        <v>0</v>
      </c>
      <c r="Q717" s="700">
        <f>'Раздел 1'!Q701</f>
        <v>0</v>
      </c>
      <c r="R717" s="701"/>
      <c r="S717" s="702">
        <f t="shared" si="36"/>
        <v>0</v>
      </c>
      <c r="T717" s="703">
        <f>'Раздел 1'!R701</f>
        <v>0</v>
      </c>
      <c r="U717" s="704"/>
      <c r="V717" s="705">
        <f t="shared" si="37"/>
        <v>0</v>
      </c>
      <c r="W717" s="154"/>
      <c r="X717" s="706"/>
      <c r="Y717" s="707"/>
    </row>
    <row r="718" spans="1:25" s="708" customFormat="1" ht="24.75" customHeight="1" x14ac:dyDescent="0.3">
      <c r="A718" s="693" t="str">
        <f>'Раздел 1'!C702</f>
        <v>925</v>
      </c>
      <c r="B718" s="694" t="str">
        <f>'Раздел 1'!D702</f>
        <v>07</v>
      </c>
      <c r="C718" s="694" t="str">
        <f>'Раздел 1'!E702</f>
        <v>02</v>
      </c>
      <c r="D718" s="694" t="str">
        <f>'Раздел 1'!F702</f>
        <v>02</v>
      </c>
      <c r="E718" s="694" t="str">
        <f>'Раздел 1'!G702</f>
        <v>1</v>
      </c>
      <c r="F718" s="694" t="str">
        <f>'Раздел 1'!H702</f>
        <v>02</v>
      </c>
      <c r="G718" s="694" t="str">
        <f>'Раздел 1'!I702</f>
        <v>00590</v>
      </c>
      <c r="H718" s="695" t="str">
        <f>'Раздел 1'!J702</f>
        <v>244</v>
      </c>
      <c r="I718" s="696" t="str">
        <f>'Раздел 1'!K702</f>
        <v>349.00.00</v>
      </c>
      <c r="J718" s="696" t="str">
        <f>'Раздел 1'!L702</f>
        <v>001</v>
      </c>
      <c r="K718" s="696" t="str">
        <f>'Раздел 1'!M702</f>
        <v>00.00.00</v>
      </c>
      <c r="L718" s="696" t="str">
        <f>'Раздел 1'!N702</f>
        <v>х</v>
      </c>
      <c r="M718" s="696" t="str">
        <f>'Раздел 1'!O702</f>
        <v>50.01.00</v>
      </c>
      <c r="N718" s="697">
        <f>'Раздел 1'!P702</f>
        <v>0</v>
      </c>
      <c r="O718" s="698"/>
      <c r="P718" s="699">
        <f t="shared" si="35"/>
        <v>0</v>
      </c>
      <c r="Q718" s="700">
        <f>'Раздел 1'!Q702</f>
        <v>0</v>
      </c>
      <c r="R718" s="701"/>
      <c r="S718" s="702">
        <f t="shared" si="36"/>
        <v>0</v>
      </c>
      <c r="T718" s="703">
        <f>'Раздел 1'!R702</f>
        <v>0</v>
      </c>
      <c r="U718" s="704"/>
      <c r="V718" s="705">
        <f t="shared" si="37"/>
        <v>0</v>
      </c>
      <c r="W718" s="154"/>
      <c r="X718" s="706"/>
      <c r="Y718" s="707"/>
    </row>
    <row r="719" spans="1:25" s="708" customFormat="1" ht="24.75" customHeight="1" x14ac:dyDescent="0.3">
      <c r="A719" s="693" t="str">
        <f>'Раздел 1'!C703</f>
        <v>925</v>
      </c>
      <c r="B719" s="694" t="str">
        <f>'Раздел 1'!D703</f>
        <v>07</v>
      </c>
      <c r="C719" s="694" t="str">
        <f>'Раздел 1'!E703</f>
        <v>02</v>
      </c>
      <c r="D719" s="694" t="str">
        <f>'Раздел 1'!F703</f>
        <v>02</v>
      </c>
      <c r="E719" s="694" t="str">
        <f>'Раздел 1'!G703</f>
        <v>1</v>
      </c>
      <c r="F719" s="694" t="str">
        <f>'Раздел 1'!H703</f>
        <v>02</v>
      </c>
      <c r="G719" s="694" t="str">
        <f>'Раздел 1'!I703</f>
        <v>60860</v>
      </c>
      <c r="H719" s="695" t="str">
        <f>'Раздел 1'!J703</f>
        <v>244</v>
      </c>
      <c r="I719" s="696" t="str">
        <f>'Раздел 1'!K703</f>
        <v>349.00.00</v>
      </c>
      <c r="J719" s="696" t="str">
        <f>'Раздел 1'!L703</f>
        <v>000</v>
      </c>
      <c r="K719" s="696" t="str">
        <f>'Раздел 1'!M703</f>
        <v>00.00.00</v>
      </c>
      <c r="L719" s="696" t="str">
        <f>'Раздел 1'!N703</f>
        <v>001.07.0002</v>
      </c>
      <c r="M719" s="696" t="str">
        <f>'Раздел 1'!O703</f>
        <v>50.03.00</v>
      </c>
      <c r="N719" s="697">
        <f>'Раздел 1'!P703</f>
        <v>18000</v>
      </c>
      <c r="O719" s="698"/>
      <c r="P719" s="699">
        <f t="shared" si="35"/>
        <v>18000</v>
      </c>
      <c r="Q719" s="700">
        <f>'Раздел 1'!Q703</f>
        <v>18000</v>
      </c>
      <c r="R719" s="701"/>
      <c r="S719" s="702">
        <f t="shared" si="36"/>
        <v>18000</v>
      </c>
      <c r="T719" s="703">
        <f>'Раздел 1'!R703</f>
        <v>18000</v>
      </c>
      <c r="U719" s="704"/>
      <c r="V719" s="705">
        <f t="shared" si="37"/>
        <v>18000</v>
      </c>
      <c r="W719" s="154"/>
      <c r="X719" s="706"/>
      <c r="Y719" s="707"/>
    </row>
    <row r="720" spans="1:25" s="708" customFormat="1" ht="24.75" customHeight="1" x14ac:dyDescent="0.3">
      <c r="A720" s="693" t="str">
        <f>'Раздел 1'!C704</f>
        <v>925</v>
      </c>
      <c r="B720" s="694" t="str">
        <f>'Раздел 1'!D704</f>
        <v>07</v>
      </c>
      <c r="C720" s="694" t="str">
        <f>'Раздел 1'!E704</f>
        <v>02</v>
      </c>
      <c r="D720" s="694" t="str">
        <f>'Раздел 1'!F704</f>
        <v>02</v>
      </c>
      <c r="E720" s="694" t="str">
        <f>'Раздел 1'!G704</f>
        <v>1</v>
      </c>
      <c r="F720" s="694" t="str">
        <f>'Раздел 1'!H704</f>
        <v>02</v>
      </c>
      <c r="G720" s="694" t="str">
        <f>'Раздел 1'!I704</f>
        <v>60860</v>
      </c>
      <c r="H720" s="695" t="str">
        <f>'Раздел 1'!J704</f>
        <v>244</v>
      </c>
      <c r="I720" s="696" t="str">
        <f>'Раздел 1'!K704</f>
        <v>349.00.00</v>
      </c>
      <c r="J720" s="696" t="str">
        <f>'Раздел 1'!L704</f>
        <v>001</v>
      </c>
      <c r="K720" s="696" t="str">
        <f>'Раздел 1'!M704</f>
        <v>00.00.00</v>
      </c>
      <c r="L720" s="696" t="str">
        <f>'Раздел 1'!N704</f>
        <v>х</v>
      </c>
      <c r="M720" s="696" t="str">
        <f>'Раздел 1'!O704</f>
        <v>50.03.00</v>
      </c>
      <c r="N720" s="697">
        <f>'Раздел 1'!P704</f>
        <v>0</v>
      </c>
      <c r="O720" s="698"/>
      <c r="P720" s="699">
        <f t="shared" si="35"/>
        <v>0</v>
      </c>
      <c r="Q720" s="700">
        <f>'Раздел 1'!Q704</f>
        <v>0</v>
      </c>
      <c r="R720" s="701"/>
      <c r="S720" s="702">
        <f t="shared" si="36"/>
        <v>0</v>
      </c>
      <c r="T720" s="703">
        <f>'Раздел 1'!R704</f>
        <v>0</v>
      </c>
      <c r="U720" s="704"/>
      <c r="V720" s="705">
        <f t="shared" si="37"/>
        <v>0</v>
      </c>
      <c r="W720" s="154"/>
      <c r="X720" s="706"/>
      <c r="Y720" s="707"/>
    </row>
    <row r="721" spans="1:25" s="708" customFormat="1" ht="24.75" customHeight="1" x14ac:dyDescent="0.3">
      <c r="A721" s="693" t="str">
        <f>'Раздел 1'!C705</f>
        <v>925</v>
      </c>
      <c r="B721" s="694" t="str">
        <f>'Раздел 1'!D705</f>
        <v>07</v>
      </c>
      <c r="C721" s="694" t="str">
        <f>'Раздел 1'!E705</f>
        <v>02</v>
      </c>
      <c r="D721" s="694" t="str">
        <f>'Раздел 1'!F705</f>
        <v>02</v>
      </c>
      <c r="E721" s="694" t="str">
        <f>'Раздел 1'!G705</f>
        <v>1</v>
      </c>
      <c r="F721" s="694" t="str">
        <f>'Раздел 1'!H705</f>
        <v>02</v>
      </c>
      <c r="G721" s="694" t="str">
        <f>'Раздел 1'!I705</f>
        <v>62980</v>
      </c>
      <c r="H721" s="695" t="str">
        <f>'Раздел 1'!J705</f>
        <v>244</v>
      </c>
      <c r="I721" s="696" t="str">
        <f>'Раздел 1'!K705</f>
        <v>349.00.00</v>
      </c>
      <c r="J721" s="696" t="str">
        <f>'Раздел 1'!L705</f>
        <v>000</v>
      </c>
      <c r="K721" s="696" t="str">
        <f>'Раздел 1'!M705</f>
        <v>00.00.00</v>
      </c>
      <c r="L721" s="696" t="str">
        <f>'Раздел 1'!N705</f>
        <v>005.00.0000</v>
      </c>
      <c r="M721" s="696" t="str">
        <f>'Раздел 1'!O705</f>
        <v>60.03.00</v>
      </c>
      <c r="N721" s="697">
        <f>'Раздел 1'!P705</f>
        <v>0</v>
      </c>
      <c r="O721" s="698"/>
      <c r="P721" s="699">
        <f t="shared" si="35"/>
        <v>0</v>
      </c>
      <c r="Q721" s="700">
        <f>'Раздел 1'!Q705</f>
        <v>0</v>
      </c>
      <c r="R721" s="701"/>
      <c r="S721" s="702">
        <f t="shared" si="36"/>
        <v>0</v>
      </c>
      <c r="T721" s="703">
        <f>'Раздел 1'!R705</f>
        <v>0</v>
      </c>
      <c r="U721" s="704"/>
      <c r="V721" s="705">
        <f t="shared" si="37"/>
        <v>0</v>
      </c>
      <c r="W721" s="154"/>
      <c r="X721" s="706"/>
      <c r="Y721" s="707"/>
    </row>
    <row r="722" spans="1:25" s="708" customFormat="1" ht="24.75" customHeight="1" x14ac:dyDescent="0.3">
      <c r="A722" s="693" t="e">
        <f>'Раздел 1'!#REF!</f>
        <v>#REF!</v>
      </c>
      <c r="B722" s="694" t="e">
        <f>'Раздел 1'!#REF!</f>
        <v>#REF!</v>
      </c>
      <c r="C722" s="694" t="e">
        <f>'Раздел 1'!#REF!</f>
        <v>#REF!</v>
      </c>
      <c r="D722" s="694" t="e">
        <f>'Раздел 1'!#REF!</f>
        <v>#REF!</v>
      </c>
      <c r="E722" s="694" t="e">
        <f>'Раздел 1'!#REF!</f>
        <v>#REF!</v>
      </c>
      <c r="F722" s="694" t="e">
        <f>'Раздел 1'!#REF!</f>
        <v>#REF!</v>
      </c>
      <c r="G722" s="694" t="e">
        <f>'Раздел 1'!#REF!</f>
        <v>#REF!</v>
      </c>
      <c r="H722" s="695" t="e">
        <f>'Раздел 1'!#REF!</f>
        <v>#REF!</v>
      </c>
      <c r="I722" s="696" t="e">
        <f>'Раздел 1'!#REF!</f>
        <v>#REF!</v>
      </c>
      <c r="J722" s="696" t="e">
        <f>'Раздел 1'!#REF!</f>
        <v>#REF!</v>
      </c>
      <c r="K722" s="696" t="e">
        <f>'Раздел 1'!#REF!</f>
        <v>#REF!</v>
      </c>
      <c r="L722" s="696" t="e">
        <f>'Раздел 1'!#REF!</f>
        <v>#REF!</v>
      </c>
      <c r="M722" s="696" t="e">
        <f>'Раздел 1'!#REF!</f>
        <v>#REF!</v>
      </c>
      <c r="N722" s="697" t="e">
        <f>'Раздел 1'!#REF!</f>
        <v>#REF!</v>
      </c>
      <c r="O722" s="698"/>
      <c r="P722" s="699" t="e">
        <f t="shared" si="35"/>
        <v>#REF!</v>
      </c>
      <c r="Q722" s="700" t="e">
        <f>'Раздел 1'!#REF!</f>
        <v>#REF!</v>
      </c>
      <c r="R722" s="701"/>
      <c r="S722" s="702" t="e">
        <f t="shared" si="36"/>
        <v>#REF!</v>
      </c>
      <c r="T722" s="703" t="e">
        <f>'Раздел 1'!#REF!</f>
        <v>#REF!</v>
      </c>
      <c r="U722" s="704"/>
      <c r="V722" s="705" t="e">
        <f t="shared" si="37"/>
        <v>#REF!</v>
      </c>
      <c r="W722" s="154"/>
      <c r="X722" s="706"/>
      <c r="Y722" s="707"/>
    </row>
    <row r="723" spans="1:25" s="708" customFormat="1" ht="24.75" customHeight="1" x14ac:dyDescent="0.3">
      <c r="A723" s="693" t="str">
        <f>'Раздел 1'!C706</f>
        <v>925</v>
      </c>
      <c r="B723" s="694" t="str">
        <f>'Раздел 1'!D706</f>
        <v>07</v>
      </c>
      <c r="C723" s="694" t="str">
        <f>'Раздел 1'!E706</f>
        <v>02</v>
      </c>
      <c r="D723" s="694">
        <f>'Раздел 1'!F706</f>
        <v>0</v>
      </c>
      <c r="E723" s="694">
        <f>'Раздел 1'!G706</f>
        <v>0</v>
      </c>
      <c r="F723" s="694">
        <f>'Раздел 1'!H706</f>
        <v>0</v>
      </c>
      <c r="G723" s="694">
        <f>'Раздел 1'!I706</f>
        <v>0</v>
      </c>
      <c r="H723" s="695" t="str">
        <f>'Раздел 1'!J706</f>
        <v>244</v>
      </c>
      <c r="I723" s="696" t="str">
        <f>'Раздел 1'!K706</f>
        <v>349.00.00</v>
      </c>
      <c r="J723" s="696" t="str">
        <f>'Раздел 1'!L706</f>
        <v>000</v>
      </c>
      <c r="K723" s="696" t="str">
        <f>'Раздел 1'!M706</f>
        <v>00.00.00</v>
      </c>
      <c r="L723" s="696" t="str">
        <f>'Раздел 1'!N706</f>
        <v>020.00.ХХХ</v>
      </c>
      <c r="M723" s="696" t="str">
        <f>'Раздел 1'!O706</f>
        <v>60.01.00</v>
      </c>
      <c r="N723" s="697">
        <f>'Раздел 1'!P706</f>
        <v>0</v>
      </c>
      <c r="O723" s="698"/>
      <c r="P723" s="699">
        <f t="shared" si="35"/>
        <v>0</v>
      </c>
      <c r="Q723" s="700">
        <f>'Раздел 1'!Q706</f>
        <v>0</v>
      </c>
      <c r="R723" s="701"/>
      <c r="S723" s="702">
        <f t="shared" si="36"/>
        <v>0</v>
      </c>
      <c r="T723" s="703">
        <f>'Раздел 1'!R706</f>
        <v>0</v>
      </c>
      <c r="U723" s="704"/>
      <c r="V723" s="705">
        <f t="shared" si="37"/>
        <v>0</v>
      </c>
      <c r="W723" s="154"/>
      <c r="X723" s="706"/>
      <c r="Y723" s="707"/>
    </row>
    <row r="724" spans="1:25" s="708" customFormat="1" ht="24.75" customHeight="1" x14ac:dyDescent="0.3">
      <c r="A724" s="693" t="str">
        <f>'Раздел 1'!C707</f>
        <v>925</v>
      </c>
      <c r="B724" s="694" t="str">
        <f>'Раздел 1'!D707</f>
        <v>07</v>
      </c>
      <c r="C724" s="694" t="str">
        <f>'Раздел 1'!E707</f>
        <v>02</v>
      </c>
      <c r="D724" s="694">
        <f>'Раздел 1'!F707</f>
        <v>0</v>
      </c>
      <c r="E724" s="694">
        <f>'Раздел 1'!G707</f>
        <v>0</v>
      </c>
      <c r="F724" s="694">
        <f>'Раздел 1'!H707</f>
        <v>0</v>
      </c>
      <c r="G724" s="694">
        <f>'Раздел 1'!I707</f>
        <v>0</v>
      </c>
      <c r="H724" s="695" t="str">
        <f>'Раздел 1'!J707</f>
        <v>244</v>
      </c>
      <c r="I724" s="696" t="str">
        <f>'Раздел 1'!K707</f>
        <v>349.00.00</v>
      </c>
      <c r="J724" s="696" t="str">
        <f>'Раздел 1'!L707</f>
        <v>000</v>
      </c>
      <c r="K724" s="696" t="str">
        <f>'Раздел 1'!M707</f>
        <v>00.00.00</v>
      </c>
      <c r="L724" s="696" t="str">
        <f>'Раздел 1'!N707</f>
        <v>020.00.ХХХ</v>
      </c>
      <c r="M724" s="696" t="str">
        <f>'Раздел 1'!O707</f>
        <v>60.01.00</v>
      </c>
      <c r="N724" s="697">
        <f>'Раздел 1'!P707</f>
        <v>0</v>
      </c>
      <c r="O724" s="698"/>
      <c r="P724" s="699">
        <f t="shared" si="35"/>
        <v>0</v>
      </c>
      <c r="Q724" s="700">
        <f>'Раздел 1'!Q707</f>
        <v>0</v>
      </c>
      <c r="R724" s="701"/>
      <c r="S724" s="702">
        <f t="shared" si="36"/>
        <v>0</v>
      </c>
      <c r="T724" s="703">
        <f>'Раздел 1'!R707</f>
        <v>0</v>
      </c>
      <c r="U724" s="704"/>
      <c r="V724" s="705">
        <f t="shared" si="37"/>
        <v>0</v>
      </c>
      <c r="W724" s="154"/>
      <c r="X724" s="706"/>
      <c r="Y724" s="707"/>
    </row>
    <row r="725" spans="1:25" s="708" customFormat="1" ht="24.75" customHeight="1" x14ac:dyDescent="0.3">
      <c r="A725" s="693" t="str">
        <f>'Раздел 1'!C708</f>
        <v>925</v>
      </c>
      <c r="B725" s="694" t="str">
        <f>'Раздел 1'!D708</f>
        <v>07</v>
      </c>
      <c r="C725" s="694" t="str">
        <f>'Раздел 1'!E708</f>
        <v>02</v>
      </c>
      <c r="D725" s="694">
        <f>'Раздел 1'!F708</f>
        <v>0</v>
      </c>
      <c r="E725" s="694">
        <f>'Раздел 1'!G708</f>
        <v>0</v>
      </c>
      <c r="F725" s="694">
        <f>'Раздел 1'!H708</f>
        <v>0</v>
      </c>
      <c r="G725" s="694">
        <f>'Раздел 1'!I708</f>
        <v>0</v>
      </c>
      <c r="H725" s="695" t="str">
        <f>'Раздел 1'!J708</f>
        <v>244</v>
      </c>
      <c r="I725" s="696" t="str">
        <f>'Раздел 1'!K708</f>
        <v>349.00.00</v>
      </c>
      <c r="J725" s="696" t="str">
        <f>'Раздел 1'!L708</f>
        <v>000</v>
      </c>
      <c r="K725" s="696" t="str">
        <f>'Раздел 1'!M708</f>
        <v>00.00.00</v>
      </c>
      <c r="L725" s="696" t="str">
        <f>'Раздел 1'!N708</f>
        <v>020.00.ХХХ</v>
      </c>
      <c r="M725" s="696" t="str">
        <f>'Раздел 1'!O708</f>
        <v>60.01.00</v>
      </c>
      <c r="N725" s="697">
        <f>'Раздел 1'!P708</f>
        <v>0</v>
      </c>
      <c r="O725" s="698"/>
      <c r="P725" s="699">
        <f t="shared" si="35"/>
        <v>0</v>
      </c>
      <c r="Q725" s="700">
        <f>'Раздел 1'!Q708</f>
        <v>0</v>
      </c>
      <c r="R725" s="701"/>
      <c r="S725" s="702">
        <f t="shared" si="36"/>
        <v>0</v>
      </c>
      <c r="T725" s="703">
        <f>'Раздел 1'!R708</f>
        <v>0</v>
      </c>
      <c r="U725" s="704"/>
      <c r="V725" s="705">
        <f t="shared" si="37"/>
        <v>0</v>
      </c>
      <c r="W725" s="154"/>
      <c r="X725" s="706"/>
      <c r="Y725" s="707"/>
    </row>
    <row r="726" spans="1:25" s="708" customFormat="1" ht="24.75" customHeight="1" x14ac:dyDescent="0.3">
      <c r="A726" s="693" t="e">
        <f>'Раздел 1'!#REF!</f>
        <v>#REF!</v>
      </c>
      <c r="B726" s="694" t="e">
        <f>'Раздел 1'!#REF!</f>
        <v>#REF!</v>
      </c>
      <c r="C726" s="694" t="e">
        <f>'Раздел 1'!#REF!</f>
        <v>#REF!</v>
      </c>
      <c r="D726" s="694" t="e">
        <f>'Раздел 1'!#REF!</f>
        <v>#REF!</v>
      </c>
      <c r="E726" s="694" t="e">
        <f>'Раздел 1'!#REF!</f>
        <v>#REF!</v>
      </c>
      <c r="F726" s="694" t="e">
        <f>'Раздел 1'!#REF!</f>
        <v>#REF!</v>
      </c>
      <c r="G726" s="694" t="e">
        <f>'Раздел 1'!#REF!</f>
        <v>#REF!</v>
      </c>
      <c r="H726" s="695" t="e">
        <f>'Раздел 1'!#REF!</f>
        <v>#REF!</v>
      </c>
      <c r="I726" s="696" t="e">
        <f>'Раздел 1'!#REF!</f>
        <v>#REF!</v>
      </c>
      <c r="J726" s="696" t="e">
        <f>'Раздел 1'!#REF!</f>
        <v>#REF!</v>
      </c>
      <c r="K726" s="696" t="e">
        <f>'Раздел 1'!#REF!</f>
        <v>#REF!</v>
      </c>
      <c r="L726" s="696" t="e">
        <f>'Раздел 1'!#REF!</f>
        <v>#REF!</v>
      </c>
      <c r="M726" s="696" t="e">
        <f>'Раздел 1'!#REF!</f>
        <v>#REF!</v>
      </c>
      <c r="N726" s="697" t="e">
        <f>'Раздел 1'!#REF!</f>
        <v>#REF!</v>
      </c>
      <c r="O726" s="698"/>
      <c r="P726" s="699" t="e">
        <f t="shared" si="35"/>
        <v>#REF!</v>
      </c>
      <c r="Q726" s="700" t="e">
        <f>'Раздел 1'!#REF!</f>
        <v>#REF!</v>
      </c>
      <c r="R726" s="701"/>
      <c r="S726" s="702" t="e">
        <f t="shared" si="36"/>
        <v>#REF!</v>
      </c>
      <c r="T726" s="703" t="e">
        <f>'Раздел 1'!#REF!</f>
        <v>#REF!</v>
      </c>
      <c r="U726" s="704"/>
      <c r="V726" s="705" t="e">
        <f t="shared" si="37"/>
        <v>#REF!</v>
      </c>
      <c r="W726" s="154"/>
      <c r="X726" s="706"/>
      <c r="Y726" s="707"/>
    </row>
    <row r="727" spans="1:25" s="708" customFormat="1" ht="24.75" customHeight="1" x14ac:dyDescent="0.3">
      <c r="A727" s="693" t="e">
        <f>'Раздел 1'!#REF!</f>
        <v>#REF!</v>
      </c>
      <c r="B727" s="694" t="e">
        <f>'Раздел 1'!#REF!</f>
        <v>#REF!</v>
      </c>
      <c r="C727" s="694" t="e">
        <f>'Раздел 1'!#REF!</f>
        <v>#REF!</v>
      </c>
      <c r="D727" s="694" t="e">
        <f>'Раздел 1'!#REF!</f>
        <v>#REF!</v>
      </c>
      <c r="E727" s="694" t="e">
        <f>'Раздел 1'!#REF!</f>
        <v>#REF!</v>
      </c>
      <c r="F727" s="694" t="e">
        <f>'Раздел 1'!#REF!</f>
        <v>#REF!</v>
      </c>
      <c r="G727" s="694" t="e">
        <f>'Раздел 1'!#REF!</f>
        <v>#REF!</v>
      </c>
      <c r="H727" s="695" t="e">
        <f>'Раздел 1'!#REF!</f>
        <v>#REF!</v>
      </c>
      <c r="I727" s="696" t="e">
        <f>'Раздел 1'!#REF!</f>
        <v>#REF!</v>
      </c>
      <c r="J727" s="696" t="e">
        <f>'Раздел 1'!#REF!</f>
        <v>#REF!</v>
      </c>
      <c r="K727" s="696" t="e">
        <f>'Раздел 1'!#REF!</f>
        <v>#REF!</v>
      </c>
      <c r="L727" s="696" t="e">
        <f>'Раздел 1'!#REF!</f>
        <v>#REF!</v>
      </c>
      <c r="M727" s="696" t="e">
        <f>'Раздел 1'!#REF!</f>
        <v>#REF!</v>
      </c>
      <c r="N727" s="697" t="e">
        <f>'Раздел 1'!#REF!</f>
        <v>#REF!</v>
      </c>
      <c r="O727" s="698"/>
      <c r="P727" s="699" t="e">
        <f t="shared" si="35"/>
        <v>#REF!</v>
      </c>
      <c r="Q727" s="700" t="e">
        <f>'Раздел 1'!#REF!</f>
        <v>#REF!</v>
      </c>
      <c r="R727" s="701"/>
      <c r="S727" s="702" t="e">
        <f t="shared" si="36"/>
        <v>#REF!</v>
      </c>
      <c r="T727" s="703" t="e">
        <f>'Раздел 1'!#REF!</f>
        <v>#REF!</v>
      </c>
      <c r="U727" s="704"/>
      <c r="V727" s="705" t="e">
        <f t="shared" si="37"/>
        <v>#REF!</v>
      </c>
      <c r="W727" s="154"/>
      <c r="X727" s="706"/>
      <c r="Y727" s="707"/>
    </row>
    <row r="728" spans="1:25" s="708" customFormat="1" ht="24.75" customHeight="1" x14ac:dyDescent="0.3">
      <c r="A728" s="693" t="e">
        <f>'Раздел 1'!#REF!</f>
        <v>#REF!</v>
      </c>
      <c r="B728" s="694" t="e">
        <f>'Раздел 1'!#REF!</f>
        <v>#REF!</v>
      </c>
      <c r="C728" s="694" t="e">
        <f>'Раздел 1'!#REF!</f>
        <v>#REF!</v>
      </c>
      <c r="D728" s="694" t="e">
        <f>'Раздел 1'!#REF!</f>
        <v>#REF!</v>
      </c>
      <c r="E728" s="694" t="e">
        <f>'Раздел 1'!#REF!</f>
        <v>#REF!</v>
      </c>
      <c r="F728" s="694" t="e">
        <f>'Раздел 1'!#REF!</f>
        <v>#REF!</v>
      </c>
      <c r="G728" s="694" t="e">
        <f>'Раздел 1'!#REF!</f>
        <v>#REF!</v>
      </c>
      <c r="H728" s="695" t="e">
        <f>'Раздел 1'!#REF!</f>
        <v>#REF!</v>
      </c>
      <c r="I728" s="696" t="e">
        <f>'Раздел 1'!#REF!</f>
        <v>#REF!</v>
      </c>
      <c r="J728" s="696" t="e">
        <f>'Раздел 1'!#REF!</f>
        <v>#REF!</v>
      </c>
      <c r="K728" s="696" t="e">
        <f>'Раздел 1'!#REF!</f>
        <v>#REF!</v>
      </c>
      <c r="L728" s="696" t="e">
        <f>'Раздел 1'!#REF!</f>
        <v>#REF!</v>
      </c>
      <c r="M728" s="696" t="e">
        <f>'Раздел 1'!#REF!</f>
        <v>#REF!</v>
      </c>
      <c r="N728" s="697" t="e">
        <f>'Раздел 1'!#REF!</f>
        <v>#REF!</v>
      </c>
      <c r="O728" s="698"/>
      <c r="P728" s="699" t="e">
        <f t="shared" si="35"/>
        <v>#REF!</v>
      </c>
      <c r="Q728" s="700" t="e">
        <f>'Раздел 1'!#REF!</f>
        <v>#REF!</v>
      </c>
      <c r="R728" s="701"/>
      <c r="S728" s="702" t="e">
        <f t="shared" si="36"/>
        <v>#REF!</v>
      </c>
      <c r="T728" s="703" t="e">
        <f>'Раздел 1'!#REF!</f>
        <v>#REF!</v>
      </c>
      <c r="U728" s="704"/>
      <c r="V728" s="705" t="e">
        <f t="shared" si="37"/>
        <v>#REF!</v>
      </c>
      <c r="W728" s="154"/>
      <c r="X728" s="706"/>
      <c r="Y728" s="707"/>
    </row>
    <row r="729" spans="1:25" s="708" customFormat="1" ht="24.75" customHeight="1" x14ac:dyDescent="0.3">
      <c r="A729" s="693" t="str">
        <f>'Раздел 1'!C709</f>
        <v>925</v>
      </c>
      <c r="B729" s="694" t="str">
        <f>'Раздел 1'!D709</f>
        <v>07</v>
      </c>
      <c r="C729" s="694" t="str">
        <f>'Раздел 1'!E709</f>
        <v>02</v>
      </c>
      <c r="D729" s="694">
        <f>'Раздел 1'!F709</f>
        <v>0</v>
      </c>
      <c r="E729" s="694">
        <f>'Раздел 1'!G709</f>
        <v>0</v>
      </c>
      <c r="F729" s="694">
        <f>'Раздел 1'!H709</f>
        <v>0</v>
      </c>
      <c r="G729" s="694">
        <f>'Раздел 1'!I709</f>
        <v>0</v>
      </c>
      <c r="H729" s="695" t="str">
        <f>'Раздел 1'!J709</f>
        <v>244</v>
      </c>
      <c r="I729" s="696" t="str">
        <f>'Раздел 1'!K709</f>
        <v>349.00.00</v>
      </c>
      <c r="J729" s="696" t="str">
        <f>'Раздел 1'!L709</f>
        <v>000</v>
      </c>
      <c r="K729" s="696" t="str">
        <f>'Раздел 1'!M709</f>
        <v>00.00.00</v>
      </c>
      <c r="L729" s="696" t="str">
        <f>'Раздел 1'!N709</f>
        <v>500.Х.ХХХ</v>
      </c>
      <c r="M729" s="696" t="str">
        <f>'Раздел 1'!O709</f>
        <v>60.03.00</v>
      </c>
      <c r="N729" s="697">
        <f>'Раздел 1'!P709</f>
        <v>0</v>
      </c>
      <c r="O729" s="698"/>
      <c r="P729" s="699">
        <f t="shared" si="35"/>
        <v>0</v>
      </c>
      <c r="Q729" s="700">
        <f>'Раздел 1'!Q709</f>
        <v>0</v>
      </c>
      <c r="R729" s="701"/>
      <c r="S729" s="702">
        <f t="shared" si="36"/>
        <v>0</v>
      </c>
      <c r="T729" s="703">
        <f>'Раздел 1'!R709</f>
        <v>0</v>
      </c>
      <c r="U729" s="704"/>
      <c r="V729" s="705">
        <f t="shared" si="37"/>
        <v>0</v>
      </c>
      <c r="W729" s="154"/>
      <c r="X729" s="706"/>
      <c r="Y729" s="707"/>
    </row>
    <row r="730" spans="1:25" s="708" customFormat="1" ht="24.75" customHeight="1" x14ac:dyDescent="0.3">
      <c r="A730" s="693" t="str">
        <f>'Раздел 1'!C710</f>
        <v>х</v>
      </c>
      <c r="B730" s="694">
        <f>'Раздел 1'!D710</f>
        <v>0</v>
      </c>
      <c r="C730" s="694">
        <f>'Раздел 1'!E710</f>
        <v>0</v>
      </c>
      <c r="D730" s="694">
        <f>'Раздел 1'!F710</f>
        <v>0</v>
      </c>
      <c r="E730" s="694">
        <f>'Раздел 1'!G710</f>
        <v>0</v>
      </c>
      <c r="F730" s="694">
        <f>'Раздел 1'!H710</f>
        <v>0</v>
      </c>
      <c r="G730" s="694">
        <f>'Раздел 1'!I710</f>
        <v>0</v>
      </c>
      <c r="H730" s="695">
        <f>'Раздел 1'!J710</f>
        <v>0</v>
      </c>
      <c r="I730" s="696" t="str">
        <f>'Раздел 1'!K710</f>
        <v>х</v>
      </c>
      <c r="J730" s="696">
        <f>'Раздел 1'!L710</f>
        <v>0</v>
      </c>
      <c r="K730" s="696">
        <f>'Раздел 1'!M710</f>
        <v>0</v>
      </c>
      <c r="L730" s="696">
        <f>'Раздел 1'!N710</f>
        <v>0</v>
      </c>
      <c r="M730" s="696">
        <f>'Раздел 1'!O710</f>
        <v>0</v>
      </c>
      <c r="N730" s="697">
        <f>'Раздел 1'!P710</f>
        <v>2257962.0099999998</v>
      </c>
      <c r="O730" s="698"/>
      <c r="P730" s="699">
        <f t="shared" si="35"/>
        <v>2257962.0099999998</v>
      </c>
      <c r="Q730" s="700">
        <f>'Раздел 1'!Q710</f>
        <v>2006034.41</v>
      </c>
      <c r="R730" s="701"/>
      <c r="S730" s="702">
        <f t="shared" si="36"/>
        <v>2006034.41</v>
      </c>
      <c r="T730" s="703">
        <f>'Раздел 1'!R710</f>
        <v>2083091.66</v>
      </c>
      <c r="U730" s="704"/>
      <c r="V730" s="705">
        <f t="shared" si="37"/>
        <v>2083091.66</v>
      </c>
      <c r="W730" s="154"/>
      <c r="X730" s="706"/>
      <c r="Y730" s="707"/>
    </row>
    <row r="731" spans="1:25" s="708" customFormat="1" ht="24.75" customHeight="1" x14ac:dyDescent="0.3">
      <c r="A731" s="693">
        <f>'Раздел 1'!C711</f>
        <v>0</v>
      </c>
      <c r="B731" s="694">
        <f>'Раздел 1'!D711</f>
        <v>0</v>
      </c>
      <c r="C731" s="694">
        <f>'Раздел 1'!E711</f>
        <v>0</v>
      </c>
      <c r="D731" s="694">
        <f>'Раздел 1'!F711</f>
        <v>0</v>
      </c>
      <c r="E731" s="694">
        <f>'Раздел 1'!G711</f>
        <v>0</v>
      </c>
      <c r="F731" s="694">
        <f>'Раздел 1'!H711</f>
        <v>0</v>
      </c>
      <c r="G731" s="694">
        <f>'Раздел 1'!I711</f>
        <v>0</v>
      </c>
      <c r="H731" s="695">
        <f>'Раздел 1'!J711</f>
        <v>0</v>
      </c>
      <c r="I731" s="696">
        <f>'Раздел 1'!K711</f>
        <v>0</v>
      </c>
      <c r="J731" s="696">
        <f>'Раздел 1'!L711</f>
        <v>0</v>
      </c>
      <c r="K731" s="696">
        <f>'Раздел 1'!M711</f>
        <v>0</v>
      </c>
      <c r="L731" s="696">
        <f>'Раздел 1'!N711</f>
        <v>0</v>
      </c>
      <c r="M731" s="696">
        <f>'Раздел 1'!O711</f>
        <v>0</v>
      </c>
      <c r="N731" s="697">
        <f>'Раздел 1'!P711</f>
        <v>0</v>
      </c>
      <c r="O731" s="698"/>
      <c r="P731" s="699">
        <f t="shared" si="35"/>
        <v>0</v>
      </c>
      <c r="Q731" s="700">
        <f>'Раздел 1'!Q711</f>
        <v>0</v>
      </c>
      <c r="R731" s="701"/>
      <c r="S731" s="702">
        <f t="shared" si="36"/>
        <v>0</v>
      </c>
      <c r="T731" s="703">
        <f>'Раздел 1'!R711</f>
        <v>0</v>
      </c>
      <c r="U731" s="704"/>
      <c r="V731" s="705">
        <f t="shared" si="37"/>
        <v>0</v>
      </c>
      <c r="W731" s="154"/>
      <c r="X731" s="706"/>
      <c r="Y731" s="707"/>
    </row>
    <row r="732" spans="1:25" s="708" customFormat="1" ht="24.75" customHeight="1" x14ac:dyDescent="0.3">
      <c r="A732" s="693" t="str">
        <f>'Раздел 1'!C712</f>
        <v>925</v>
      </c>
      <c r="B732" s="694" t="str">
        <f>'Раздел 1'!D712</f>
        <v>07</v>
      </c>
      <c r="C732" s="694" t="str">
        <f>'Раздел 1'!E712</f>
        <v>02</v>
      </c>
      <c r="D732" s="694" t="str">
        <f>'Раздел 1'!F712</f>
        <v>02</v>
      </c>
      <c r="E732" s="694" t="str">
        <f>'Раздел 1'!G712</f>
        <v>1</v>
      </c>
      <c r="F732" s="694" t="str">
        <f>'Раздел 1'!H712</f>
        <v>02</v>
      </c>
      <c r="G732" s="694" t="str">
        <f>'Раздел 1'!I712</f>
        <v>00590</v>
      </c>
      <c r="H732" s="695" t="str">
        <f>'Раздел 1'!J712</f>
        <v>247</v>
      </c>
      <c r="I732" s="696" t="str">
        <f>'Раздел 1'!K712</f>
        <v>223.00.00</v>
      </c>
      <c r="J732" s="696" t="str">
        <f>'Раздел 1'!L712</f>
        <v>000</v>
      </c>
      <c r="K732" s="696" t="str">
        <f>'Раздел 1'!M712</f>
        <v>00.00.00</v>
      </c>
      <c r="L732" s="696" t="str">
        <f>'Раздел 1'!N712</f>
        <v>х</v>
      </c>
      <c r="M732" s="696" t="str">
        <f>'Раздел 1'!O712</f>
        <v>20.00.02</v>
      </c>
      <c r="N732" s="697">
        <f>'Раздел 1'!P712</f>
        <v>95000</v>
      </c>
      <c r="O732" s="698"/>
      <c r="P732" s="699">
        <f t="shared" si="35"/>
        <v>95000</v>
      </c>
      <c r="Q732" s="700">
        <f>'Раздел 1'!Q712</f>
        <v>95000</v>
      </c>
      <c r="R732" s="701"/>
      <c r="S732" s="702">
        <f t="shared" si="36"/>
        <v>95000</v>
      </c>
      <c r="T732" s="703">
        <f>'Раздел 1'!R712</f>
        <v>95000</v>
      </c>
      <c r="U732" s="704"/>
      <c r="V732" s="705">
        <f t="shared" si="37"/>
        <v>95000</v>
      </c>
      <c r="W732" s="154"/>
      <c r="X732" s="706"/>
      <c r="Y732" s="707"/>
    </row>
    <row r="733" spans="1:25" s="708" customFormat="1" ht="24.75" customHeight="1" x14ac:dyDescent="0.3">
      <c r="A733" s="693" t="str">
        <f>'Раздел 1'!C713</f>
        <v>925</v>
      </c>
      <c r="B733" s="694" t="str">
        <f>'Раздел 1'!D713</f>
        <v>07</v>
      </c>
      <c r="C733" s="694" t="str">
        <f>'Раздел 1'!E713</f>
        <v>02</v>
      </c>
      <c r="D733" s="694" t="str">
        <f>'Раздел 1'!F713</f>
        <v>02</v>
      </c>
      <c r="E733" s="694" t="str">
        <f>'Раздел 1'!G713</f>
        <v>1</v>
      </c>
      <c r="F733" s="694" t="str">
        <f>'Раздел 1'!H713</f>
        <v>02</v>
      </c>
      <c r="G733" s="694" t="str">
        <f>'Раздел 1'!I713</f>
        <v>00590</v>
      </c>
      <c r="H733" s="695" t="str">
        <f>'Раздел 1'!J713</f>
        <v>247</v>
      </c>
      <c r="I733" s="696" t="str">
        <f>'Раздел 1'!K713</f>
        <v>223.00.00</v>
      </c>
      <c r="J733" s="696" t="str">
        <f>'Раздел 1'!L713</f>
        <v>001</v>
      </c>
      <c r="K733" s="696" t="str">
        <f>'Раздел 1'!M713</f>
        <v>00.00.00</v>
      </c>
      <c r="L733" s="696" t="str">
        <f>'Раздел 1'!N713</f>
        <v>х</v>
      </c>
      <c r="M733" s="696" t="str">
        <f>'Раздел 1'!O713</f>
        <v>20.00.02</v>
      </c>
      <c r="N733" s="697">
        <f>'Раздел 1'!P713</f>
        <v>0</v>
      </c>
      <c r="O733" s="698"/>
      <c r="P733" s="699">
        <f t="shared" si="35"/>
        <v>0</v>
      </c>
      <c r="Q733" s="700">
        <f>'Раздел 1'!Q713</f>
        <v>0</v>
      </c>
      <c r="R733" s="701"/>
      <c r="S733" s="702">
        <f t="shared" si="36"/>
        <v>0</v>
      </c>
      <c r="T733" s="703">
        <f>'Раздел 1'!R713</f>
        <v>0</v>
      </c>
      <c r="U733" s="704"/>
      <c r="V733" s="705">
        <f t="shared" si="37"/>
        <v>0</v>
      </c>
      <c r="W733" s="154"/>
      <c r="X733" s="706"/>
      <c r="Y733" s="707"/>
    </row>
    <row r="734" spans="1:25" s="708" customFormat="1" ht="24.75" customHeight="1" x14ac:dyDescent="0.3">
      <c r="A734" s="693" t="str">
        <f>'Раздел 1'!C714</f>
        <v>925</v>
      </c>
      <c r="B734" s="694" t="str">
        <f>'Раздел 1'!D714</f>
        <v>07</v>
      </c>
      <c r="C734" s="694" t="str">
        <f>'Раздел 1'!E714</f>
        <v>02</v>
      </c>
      <c r="D734" s="694" t="str">
        <f>'Раздел 1'!F714</f>
        <v>02</v>
      </c>
      <c r="E734" s="694" t="str">
        <f>'Раздел 1'!G714</f>
        <v>1</v>
      </c>
      <c r="F734" s="694" t="str">
        <f>'Раздел 1'!H714</f>
        <v>02</v>
      </c>
      <c r="G734" s="694" t="str">
        <f>'Раздел 1'!I714</f>
        <v>00590</v>
      </c>
      <c r="H734" s="695" t="str">
        <f>'Раздел 1'!J714</f>
        <v>247</v>
      </c>
      <c r="I734" s="696" t="str">
        <f>'Раздел 1'!K714</f>
        <v>223.00.00</v>
      </c>
      <c r="J734" s="696" t="str">
        <f>'Раздел 1'!L714</f>
        <v>000</v>
      </c>
      <c r="K734" s="696" t="str">
        <f>'Раздел 1'!M714</f>
        <v>00.00.00</v>
      </c>
      <c r="L734" s="696" t="str">
        <f>'Раздел 1'!N714</f>
        <v>001.02.0001</v>
      </c>
      <c r="M734" s="696" t="str">
        <f>'Раздел 1'!O714</f>
        <v>50.01.00</v>
      </c>
      <c r="N734" s="697">
        <f>'Раздел 1'!P714</f>
        <v>2027385.0999999999</v>
      </c>
      <c r="O734" s="698"/>
      <c r="P734" s="699">
        <f t="shared" si="35"/>
        <v>2027385.0999999999</v>
      </c>
      <c r="Q734" s="700">
        <f>'Раздел 1'!Q714</f>
        <v>1911034.41</v>
      </c>
      <c r="R734" s="701"/>
      <c r="S734" s="702">
        <f t="shared" si="36"/>
        <v>1911034.41</v>
      </c>
      <c r="T734" s="703">
        <f>'Раздел 1'!R714</f>
        <v>1988091.66</v>
      </c>
      <c r="U734" s="704"/>
      <c r="V734" s="705">
        <f t="shared" si="37"/>
        <v>1988091.66</v>
      </c>
      <c r="W734" s="154"/>
      <c r="X734" s="706"/>
      <c r="Y734" s="707"/>
    </row>
    <row r="735" spans="1:25" s="708" customFormat="1" ht="24.75" customHeight="1" x14ac:dyDescent="0.3">
      <c r="A735" s="693" t="str">
        <f>'Раздел 1'!C715</f>
        <v>925</v>
      </c>
      <c r="B735" s="694" t="str">
        <f>'Раздел 1'!D715</f>
        <v>07</v>
      </c>
      <c r="C735" s="694" t="str">
        <f>'Раздел 1'!E715</f>
        <v>02</v>
      </c>
      <c r="D735" s="694" t="str">
        <f>'Раздел 1'!F715</f>
        <v>02</v>
      </c>
      <c r="E735" s="694" t="str">
        <f>'Раздел 1'!G715</f>
        <v>1</v>
      </c>
      <c r="F735" s="694" t="str">
        <f>'Раздел 1'!H715</f>
        <v>02</v>
      </c>
      <c r="G735" s="694" t="str">
        <f>'Раздел 1'!I715</f>
        <v>00590</v>
      </c>
      <c r="H735" s="695" t="str">
        <f>'Раздел 1'!J715</f>
        <v>247</v>
      </c>
      <c r="I735" s="696" t="str">
        <f>'Раздел 1'!K715</f>
        <v>223.00.00</v>
      </c>
      <c r="J735" s="696" t="str">
        <f>'Раздел 1'!L715</f>
        <v>001</v>
      </c>
      <c r="K735" s="696" t="str">
        <f>'Раздел 1'!M715</f>
        <v>00.00.00</v>
      </c>
      <c r="L735" s="696" t="str">
        <f>'Раздел 1'!N715</f>
        <v>х</v>
      </c>
      <c r="M735" s="696" t="str">
        <f>'Раздел 1'!O715</f>
        <v>50.01.00</v>
      </c>
      <c r="N735" s="697">
        <f>'Раздел 1'!P715</f>
        <v>135576.91</v>
      </c>
      <c r="O735" s="698"/>
      <c r="P735" s="699">
        <f t="shared" si="35"/>
        <v>135576.91</v>
      </c>
      <c r="Q735" s="700">
        <f>'Раздел 1'!Q715</f>
        <v>0</v>
      </c>
      <c r="R735" s="701"/>
      <c r="S735" s="702">
        <f t="shared" si="36"/>
        <v>0</v>
      </c>
      <c r="T735" s="703">
        <f>'Раздел 1'!R715</f>
        <v>0</v>
      </c>
      <c r="U735" s="704"/>
      <c r="V735" s="705">
        <f t="shared" si="37"/>
        <v>0</v>
      </c>
      <c r="W735" s="154"/>
      <c r="X735" s="706"/>
      <c r="Y735" s="707"/>
    </row>
    <row r="736" spans="1:25" s="708" customFormat="1" ht="24.75" customHeight="1" x14ac:dyDescent="0.3">
      <c r="A736" s="693" t="str">
        <f>'Раздел 1'!C716</f>
        <v>х</v>
      </c>
      <c r="B736" s="694">
        <f>'Раздел 1'!D716</f>
        <v>0</v>
      </c>
      <c r="C736" s="694">
        <f>'Раздел 1'!E716</f>
        <v>0</v>
      </c>
      <c r="D736" s="694">
        <f>'Раздел 1'!F716</f>
        <v>0</v>
      </c>
      <c r="E736" s="694">
        <f>'Раздел 1'!G716</f>
        <v>0</v>
      </c>
      <c r="F736" s="694">
        <f>'Раздел 1'!H716</f>
        <v>0</v>
      </c>
      <c r="G736" s="694">
        <f>'Раздел 1'!I716</f>
        <v>0</v>
      </c>
      <c r="H736" s="695">
        <f>'Раздел 1'!J716</f>
        <v>0</v>
      </c>
      <c r="I736" s="696" t="str">
        <f>'Раздел 1'!K716</f>
        <v>х</v>
      </c>
      <c r="J736" s="696">
        <f>'Раздел 1'!L716</f>
        <v>0</v>
      </c>
      <c r="K736" s="696">
        <f>'Раздел 1'!M716</f>
        <v>0</v>
      </c>
      <c r="L736" s="696">
        <f>'Раздел 1'!N716</f>
        <v>0</v>
      </c>
      <c r="M736" s="696">
        <f>'Раздел 1'!O716</f>
        <v>0</v>
      </c>
      <c r="N736" s="697">
        <f>'Раздел 1'!P716</f>
        <v>0</v>
      </c>
      <c r="O736" s="698"/>
      <c r="P736" s="699">
        <f t="shared" si="35"/>
        <v>0</v>
      </c>
      <c r="Q736" s="700">
        <f>'Раздел 1'!Q716</f>
        <v>0</v>
      </c>
      <c r="R736" s="701"/>
      <c r="S736" s="702">
        <f t="shared" si="36"/>
        <v>0</v>
      </c>
      <c r="T736" s="703">
        <f>'Раздел 1'!R716</f>
        <v>0</v>
      </c>
      <c r="U736" s="704"/>
      <c r="V736" s="705">
        <f t="shared" si="37"/>
        <v>0</v>
      </c>
      <c r="W736" s="154"/>
      <c r="X736" s="706"/>
      <c r="Y736" s="707"/>
    </row>
    <row r="737" spans="1:25" s="708" customFormat="1" ht="24.75" customHeight="1" x14ac:dyDescent="0.3">
      <c r="A737" s="693" t="str">
        <f>'Раздел 1'!C717</f>
        <v>х</v>
      </c>
      <c r="B737" s="694">
        <f>'Раздел 1'!D717</f>
        <v>0</v>
      </c>
      <c r="C737" s="694">
        <f>'Раздел 1'!E717</f>
        <v>0</v>
      </c>
      <c r="D737" s="694">
        <f>'Раздел 1'!F717</f>
        <v>0</v>
      </c>
      <c r="E737" s="694">
        <f>'Раздел 1'!G717</f>
        <v>0</v>
      </c>
      <c r="F737" s="694">
        <f>'Раздел 1'!H717</f>
        <v>0</v>
      </c>
      <c r="G737" s="694">
        <f>'Раздел 1'!I717</f>
        <v>0</v>
      </c>
      <c r="H737" s="695">
        <f>'Раздел 1'!J717</f>
        <v>0</v>
      </c>
      <c r="I737" s="696" t="str">
        <f>'Раздел 1'!K717</f>
        <v>х</v>
      </c>
      <c r="J737" s="696">
        <f>'Раздел 1'!L717</f>
        <v>0</v>
      </c>
      <c r="K737" s="696">
        <f>'Раздел 1'!M717</f>
        <v>0</v>
      </c>
      <c r="L737" s="696">
        <f>'Раздел 1'!N717</f>
        <v>0</v>
      </c>
      <c r="M737" s="696">
        <f>'Раздел 1'!O717</f>
        <v>0</v>
      </c>
      <c r="N737" s="697">
        <f>'Раздел 1'!P717</f>
        <v>0</v>
      </c>
      <c r="O737" s="698"/>
      <c r="P737" s="699">
        <f t="shared" si="35"/>
        <v>0</v>
      </c>
      <c r="Q737" s="700">
        <f>'Раздел 1'!Q717</f>
        <v>0</v>
      </c>
      <c r="R737" s="701"/>
      <c r="S737" s="702">
        <f t="shared" si="36"/>
        <v>0</v>
      </c>
      <c r="T737" s="703">
        <f>'Раздел 1'!R717</f>
        <v>0</v>
      </c>
      <c r="U737" s="704"/>
      <c r="V737" s="705">
        <f t="shared" si="37"/>
        <v>0</v>
      </c>
      <c r="W737" s="154"/>
      <c r="X737" s="706"/>
      <c r="Y737" s="707"/>
    </row>
    <row r="738" spans="1:25" s="708" customFormat="1" ht="24.75" customHeight="1" x14ac:dyDescent="0.3">
      <c r="A738" s="693">
        <f>'Раздел 1'!C718</f>
        <v>0</v>
      </c>
      <c r="B738" s="694">
        <f>'Раздел 1'!D718</f>
        <v>0</v>
      </c>
      <c r="C738" s="694">
        <f>'Раздел 1'!E718</f>
        <v>0</v>
      </c>
      <c r="D738" s="694">
        <f>'Раздел 1'!F718</f>
        <v>0</v>
      </c>
      <c r="E738" s="694">
        <f>'Раздел 1'!G718</f>
        <v>0</v>
      </c>
      <c r="F738" s="694">
        <f>'Раздел 1'!H718</f>
        <v>0</v>
      </c>
      <c r="G738" s="694">
        <f>'Раздел 1'!I718</f>
        <v>0</v>
      </c>
      <c r="H738" s="695">
        <f>'Раздел 1'!J718</f>
        <v>0</v>
      </c>
      <c r="I738" s="696">
        <f>'Раздел 1'!K718</f>
        <v>0</v>
      </c>
      <c r="J738" s="696">
        <f>'Раздел 1'!L718</f>
        <v>0</v>
      </c>
      <c r="K738" s="696">
        <f>'Раздел 1'!M718</f>
        <v>0</v>
      </c>
      <c r="L738" s="696">
        <f>'Раздел 1'!N718</f>
        <v>0</v>
      </c>
      <c r="M738" s="696">
        <f>'Раздел 1'!O718</f>
        <v>0</v>
      </c>
      <c r="N738" s="697">
        <f>'Раздел 1'!P718</f>
        <v>0</v>
      </c>
      <c r="O738" s="698"/>
      <c r="P738" s="699">
        <f t="shared" si="35"/>
        <v>0</v>
      </c>
      <c r="Q738" s="700">
        <f>'Раздел 1'!Q718</f>
        <v>0</v>
      </c>
      <c r="R738" s="701"/>
      <c r="S738" s="702">
        <f t="shared" si="36"/>
        <v>0</v>
      </c>
      <c r="T738" s="703">
        <f>'Раздел 1'!R718</f>
        <v>0</v>
      </c>
      <c r="U738" s="704"/>
      <c r="V738" s="705">
        <f t="shared" si="37"/>
        <v>0</v>
      </c>
      <c r="W738" s="154"/>
      <c r="X738" s="706"/>
      <c r="Y738" s="707"/>
    </row>
    <row r="739" spans="1:25" s="708" customFormat="1" ht="24.75" customHeight="1" x14ac:dyDescent="0.3">
      <c r="A739" s="693">
        <f>'Раздел 1'!C719</f>
        <v>0</v>
      </c>
      <c r="B739" s="694">
        <f>'Раздел 1'!D719</f>
        <v>0</v>
      </c>
      <c r="C739" s="694">
        <f>'Раздел 1'!E719</f>
        <v>0</v>
      </c>
      <c r="D739" s="694">
        <f>'Раздел 1'!F719</f>
        <v>0</v>
      </c>
      <c r="E739" s="694">
        <f>'Раздел 1'!G719</f>
        <v>0</v>
      </c>
      <c r="F739" s="694">
        <f>'Раздел 1'!H719</f>
        <v>0</v>
      </c>
      <c r="G739" s="694">
        <f>'Раздел 1'!I719</f>
        <v>0</v>
      </c>
      <c r="H739" s="695">
        <f>'Раздел 1'!J719</f>
        <v>0</v>
      </c>
      <c r="I739" s="696">
        <f>'Раздел 1'!K719</f>
        <v>0</v>
      </c>
      <c r="J739" s="696">
        <f>'Раздел 1'!L719</f>
        <v>0</v>
      </c>
      <c r="K739" s="696">
        <f>'Раздел 1'!M719</f>
        <v>0</v>
      </c>
      <c r="L739" s="696">
        <f>'Раздел 1'!N719</f>
        <v>0</v>
      </c>
      <c r="M739" s="696">
        <f>'Раздел 1'!O719</f>
        <v>0</v>
      </c>
      <c r="N739" s="697">
        <f>'Раздел 1'!P719</f>
        <v>0</v>
      </c>
      <c r="O739" s="698"/>
      <c r="P739" s="699">
        <f t="shared" si="35"/>
        <v>0</v>
      </c>
      <c r="Q739" s="700">
        <f>'Раздел 1'!Q719</f>
        <v>0</v>
      </c>
      <c r="R739" s="701"/>
      <c r="S739" s="702">
        <f t="shared" si="36"/>
        <v>0</v>
      </c>
      <c r="T739" s="703">
        <f>'Раздел 1'!R719</f>
        <v>0</v>
      </c>
      <c r="U739" s="704"/>
      <c r="V739" s="705">
        <f t="shared" si="37"/>
        <v>0</v>
      </c>
      <c r="W739" s="154"/>
      <c r="X739" s="706"/>
      <c r="Y739" s="707"/>
    </row>
    <row r="740" spans="1:25" s="708" customFormat="1" ht="24.75" customHeight="1" x14ac:dyDescent="0.3">
      <c r="A740" s="693">
        <f>'Раздел 1'!C720</f>
        <v>0</v>
      </c>
      <c r="B740" s="694">
        <f>'Раздел 1'!D720</f>
        <v>0</v>
      </c>
      <c r="C740" s="694">
        <f>'Раздел 1'!E720</f>
        <v>0</v>
      </c>
      <c r="D740" s="694">
        <f>'Раздел 1'!F720</f>
        <v>0</v>
      </c>
      <c r="E740" s="694">
        <f>'Раздел 1'!G720</f>
        <v>0</v>
      </c>
      <c r="F740" s="694">
        <f>'Раздел 1'!H720</f>
        <v>0</v>
      </c>
      <c r="G740" s="694">
        <f>'Раздел 1'!I720</f>
        <v>0</v>
      </c>
      <c r="H740" s="695">
        <f>'Раздел 1'!J720</f>
        <v>0</v>
      </c>
      <c r="I740" s="696">
        <f>'Раздел 1'!K720</f>
        <v>0</v>
      </c>
      <c r="J740" s="696">
        <f>'Раздел 1'!L720</f>
        <v>0</v>
      </c>
      <c r="K740" s="696">
        <f>'Раздел 1'!M720</f>
        <v>0</v>
      </c>
      <c r="L740" s="696">
        <f>'Раздел 1'!N720</f>
        <v>0</v>
      </c>
      <c r="M740" s="696">
        <f>'Раздел 1'!O720</f>
        <v>0</v>
      </c>
      <c r="N740" s="697">
        <f>'Раздел 1'!P720</f>
        <v>0</v>
      </c>
      <c r="O740" s="698"/>
      <c r="P740" s="699">
        <f t="shared" si="35"/>
        <v>0</v>
      </c>
      <c r="Q740" s="700">
        <f>'Раздел 1'!Q720</f>
        <v>0</v>
      </c>
      <c r="R740" s="701"/>
      <c r="S740" s="702">
        <f t="shared" si="36"/>
        <v>0</v>
      </c>
      <c r="T740" s="703">
        <f>'Раздел 1'!R720</f>
        <v>0</v>
      </c>
      <c r="U740" s="704"/>
      <c r="V740" s="705">
        <f t="shared" si="37"/>
        <v>0</v>
      </c>
      <c r="W740" s="154"/>
      <c r="X740" s="706"/>
      <c r="Y740" s="707"/>
    </row>
    <row r="741" spans="1:25" s="708" customFormat="1" ht="24.75" customHeight="1" x14ac:dyDescent="0.3">
      <c r="A741" s="693" t="str">
        <f>'Раздел 1'!C721</f>
        <v>х</v>
      </c>
      <c r="B741" s="694">
        <f>'Раздел 1'!D721</f>
        <v>0</v>
      </c>
      <c r="C741" s="694">
        <f>'Раздел 1'!E721</f>
        <v>0</v>
      </c>
      <c r="D741" s="694">
        <f>'Раздел 1'!F721</f>
        <v>0</v>
      </c>
      <c r="E741" s="694">
        <f>'Раздел 1'!G721</f>
        <v>0</v>
      </c>
      <c r="F741" s="694">
        <f>'Раздел 1'!H721</f>
        <v>0</v>
      </c>
      <c r="G741" s="694">
        <f>'Раздел 1'!I721</f>
        <v>0</v>
      </c>
      <c r="H741" s="695">
        <f>'Раздел 1'!J721</f>
        <v>0</v>
      </c>
      <c r="I741" s="696" t="str">
        <f>'Раздел 1'!K721</f>
        <v>х</v>
      </c>
      <c r="J741" s="696">
        <f>'Раздел 1'!L721</f>
        <v>0</v>
      </c>
      <c r="K741" s="696">
        <f>'Раздел 1'!M721</f>
        <v>0</v>
      </c>
      <c r="L741" s="696">
        <f>'Раздел 1'!N721</f>
        <v>0</v>
      </c>
      <c r="M741" s="696">
        <f>'Раздел 1'!O721</f>
        <v>0</v>
      </c>
      <c r="N741" s="697">
        <f>'Раздел 1'!P721</f>
        <v>0</v>
      </c>
      <c r="O741" s="698"/>
      <c r="P741" s="699">
        <f t="shared" si="35"/>
        <v>0</v>
      </c>
      <c r="Q741" s="700">
        <f>'Раздел 1'!Q721</f>
        <v>0</v>
      </c>
      <c r="R741" s="701"/>
      <c r="S741" s="702">
        <f t="shared" si="36"/>
        <v>0</v>
      </c>
      <c r="T741" s="703">
        <f>'Раздел 1'!R721</f>
        <v>0</v>
      </c>
      <c r="U741" s="704"/>
      <c r="V741" s="705">
        <f t="shared" si="37"/>
        <v>0</v>
      </c>
      <c r="W741" s="154"/>
      <c r="X741" s="706"/>
      <c r="Y741" s="707"/>
    </row>
    <row r="742" spans="1:25" s="708" customFormat="1" ht="24.75" customHeight="1" x14ac:dyDescent="0.3">
      <c r="A742" s="693" t="str">
        <f>'Раздел 1'!C722</f>
        <v>925</v>
      </c>
      <c r="B742" s="694" t="str">
        <f>'Раздел 1'!D722</f>
        <v>07</v>
      </c>
      <c r="C742" s="694" t="str">
        <f>'Раздел 1'!E722</f>
        <v>02</v>
      </c>
      <c r="D742" s="694" t="str">
        <f>'Раздел 1'!F722</f>
        <v>02</v>
      </c>
      <c r="E742" s="694" t="str">
        <f>'Раздел 1'!G722</f>
        <v>1</v>
      </c>
      <c r="F742" s="694" t="str">
        <f>'Раздел 1'!H722</f>
        <v>02</v>
      </c>
      <c r="G742" s="694" t="str">
        <f>'Раздел 1'!I722</f>
        <v>10210</v>
      </c>
      <c r="H742" s="695" t="str">
        <f>'Раздел 1'!J722</f>
        <v>407</v>
      </c>
      <c r="I742" s="696" t="str">
        <f>'Раздел 1'!K722</f>
        <v>226.00.00</v>
      </c>
      <c r="J742" s="696" t="str">
        <f>'Раздел 1'!L722</f>
        <v>000</v>
      </c>
      <c r="K742" s="696" t="str">
        <f>'Раздел 1'!M722</f>
        <v>00.00.00</v>
      </c>
      <c r="L742" s="696" t="str">
        <f>'Раздел 1'!N722</f>
        <v>004.01.ХХХ</v>
      </c>
      <c r="M742" s="696" t="str">
        <f>'Раздел 1'!O722</f>
        <v>60.01.00</v>
      </c>
      <c r="N742" s="697">
        <f>'Раздел 1'!P722</f>
        <v>0</v>
      </c>
      <c r="O742" s="698"/>
      <c r="P742" s="699">
        <f t="shared" si="35"/>
        <v>0</v>
      </c>
      <c r="Q742" s="700">
        <f>'Раздел 1'!Q722</f>
        <v>0</v>
      </c>
      <c r="R742" s="701"/>
      <c r="S742" s="702">
        <f t="shared" si="36"/>
        <v>0</v>
      </c>
      <c r="T742" s="703">
        <f>'Раздел 1'!R722</f>
        <v>0</v>
      </c>
      <c r="U742" s="704"/>
      <c r="V742" s="705">
        <f t="shared" si="37"/>
        <v>0</v>
      </c>
      <c r="W742" s="154"/>
      <c r="X742" s="706"/>
      <c r="Y742" s="707"/>
    </row>
    <row r="743" spans="1:25" s="708" customFormat="1" ht="24.75" customHeight="1" x14ac:dyDescent="0.3">
      <c r="A743" s="693" t="str">
        <f>'Раздел 1'!C723</f>
        <v>925</v>
      </c>
      <c r="B743" s="694" t="str">
        <f>'Раздел 1'!D723</f>
        <v>07</v>
      </c>
      <c r="C743" s="694" t="str">
        <f>'Раздел 1'!E723</f>
        <v>02</v>
      </c>
      <c r="D743" s="694" t="str">
        <f>'Раздел 1'!F723</f>
        <v>02</v>
      </c>
      <c r="E743" s="694" t="str">
        <f>'Раздел 1'!G723</f>
        <v>1</v>
      </c>
      <c r="F743" s="694" t="str">
        <f>'Раздел 1'!H723</f>
        <v>02</v>
      </c>
      <c r="G743" s="694" t="str">
        <f>'Раздел 1'!I723</f>
        <v>10210</v>
      </c>
      <c r="H743" s="695" t="str">
        <f>'Раздел 1'!J723</f>
        <v>407</v>
      </c>
      <c r="I743" s="696" t="str">
        <f>'Раздел 1'!K723</f>
        <v>226.00.00</v>
      </c>
      <c r="J743" s="696" t="str">
        <f>'Раздел 1'!L723</f>
        <v>000</v>
      </c>
      <c r="K743" s="696" t="str">
        <f>'Раздел 1'!M723</f>
        <v>00.00.00</v>
      </c>
      <c r="L743" s="696" t="str">
        <f>'Раздел 1'!N723</f>
        <v>004.01.ХХХ</v>
      </c>
      <c r="M743" s="696" t="str">
        <f>'Раздел 1'!O723</f>
        <v>60.01.00</v>
      </c>
      <c r="N743" s="697">
        <f>'Раздел 1'!P723</f>
        <v>0</v>
      </c>
      <c r="O743" s="698"/>
      <c r="P743" s="699">
        <f t="shared" si="35"/>
        <v>0</v>
      </c>
      <c r="Q743" s="700">
        <f>'Раздел 1'!Q723</f>
        <v>0</v>
      </c>
      <c r="R743" s="701"/>
      <c r="S743" s="702">
        <f t="shared" si="36"/>
        <v>0</v>
      </c>
      <c r="T743" s="703">
        <f>'Раздел 1'!R723</f>
        <v>0</v>
      </c>
      <c r="U743" s="704"/>
      <c r="V743" s="705">
        <f t="shared" si="37"/>
        <v>0</v>
      </c>
      <c r="W743" s="154"/>
      <c r="X743" s="706"/>
      <c r="Y743" s="707"/>
    </row>
    <row r="744" spans="1:25" s="708" customFormat="1" ht="24.75" customHeight="1" x14ac:dyDescent="0.3">
      <c r="A744" s="693" t="e">
        <f>'Раздел 1'!#REF!</f>
        <v>#REF!</v>
      </c>
      <c r="B744" s="694" t="e">
        <f>'Раздел 1'!#REF!</f>
        <v>#REF!</v>
      </c>
      <c r="C744" s="694" t="e">
        <f>'Раздел 1'!#REF!</f>
        <v>#REF!</v>
      </c>
      <c r="D744" s="694" t="e">
        <f>'Раздел 1'!#REF!</f>
        <v>#REF!</v>
      </c>
      <c r="E744" s="694" t="e">
        <f>'Раздел 1'!#REF!</f>
        <v>#REF!</v>
      </c>
      <c r="F744" s="694" t="e">
        <f>'Раздел 1'!#REF!</f>
        <v>#REF!</v>
      </c>
      <c r="G744" s="694" t="e">
        <f>'Раздел 1'!#REF!</f>
        <v>#REF!</v>
      </c>
      <c r="H744" s="695" t="e">
        <f>'Раздел 1'!#REF!</f>
        <v>#REF!</v>
      </c>
      <c r="I744" s="696" t="e">
        <f>'Раздел 1'!#REF!</f>
        <v>#REF!</v>
      </c>
      <c r="J744" s="696" t="e">
        <f>'Раздел 1'!#REF!</f>
        <v>#REF!</v>
      </c>
      <c r="K744" s="696" t="e">
        <f>'Раздел 1'!#REF!</f>
        <v>#REF!</v>
      </c>
      <c r="L744" s="696" t="e">
        <f>'Раздел 1'!#REF!</f>
        <v>#REF!</v>
      </c>
      <c r="M744" s="696" t="e">
        <f>'Раздел 1'!#REF!</f>
        <v>#REF!</v>
      </c>
      <c r="N744" s="697" t="e">
        <f>'Раздел 1'!#REF!</f>
        <v>#REF!</v>
      </c>
      <c r="O744" s="698"/>
      <c r="P744" s="699" t="e">
        <f t="shared" si="35"/>
        <v>#REF!</v>
      </c>
      <c r="Q744" s="700" t="e">
        <f>'Раздел 1'!#REF!</f>
        <v>#REF!</v>
      </c>
      <c r="R744" s="701"/>
      <c r="S744" s="702" t="e">
        <f t="shared" si="36"/>
        <v>#REF!</v>
      </c>
      <c r="T744" s="703" t="e">
        <f>'Раздел 1'!#REF!</f>
        <v>#REF!</v>
      </c>
      <c r="U744" s="704"/>
      <c r="V744" s="705" t="e">
        <f t="shared" si="37"/>
        <v>#REF!</v>
      </c>
      <c r="W744" s="154"/>
      <c r="X744" s="706"/>
      <c r="Y744" s="707"/>
    </row>
    <row r="745" spans="1:25" s="708" customFormat="1" ht="24.75" customHeight="1" x14ac:dyDescent="0.3">
      <c r="A745" s="693" t="str">
        <f>'Раздел 1'!C724</f>
        <v>925</v>
      </c>
      <c r="B745" s="694" t="str">
        <f>'Раздел 1'!D724</f>
        <v>07</v>
      </c>
      <c r="C745" s="694" t="str">
        <f>'Раздел 1'!E724</f>
        <v>02</v>
      </c>
      <c r="D745" s="694" t="str">
        <f>'Раздел 1'!F724</f>
        <v>02</v>
      </c>
      <c r="E745" s="694" t="str">
        <f>'Раздел 1'!G724</f>
        <v>1</v>
      </c>
      <c r="F745" s="694" t="str">
        <f>'Раздел 1'!H724</f>
        <v>02</v>
      </c>
      <c r="G745" s="694" t="str">
        <f>'Раздел 1'!I724</f>
        <v>10210</v>
      </c>
      <c r="H745" s="695" t="str">
        <f>'Раздел 1'!J724</f>
        <v>407</v>
      </c>
      <c r="I745" s="696" t="str">
        <f>'Раздел 1'!K724</f>
        <v>228.00.00</v>
      </c>
      <c r="J745" s="696" t="str">
        <f>'Раздел 1'!L724</f>
        <v>000</v>
      </c>
      <c r="K745" s="696" t="str">
        <f>'Раздел 1'!M724</f>
        <v>00.00.00</v>
      </c>
      <c r="L745" s="696" t="str">
        <f>'Раздел 1'!N724</f>
        <v>004.01.0004</v>
      </c>
      <c r="M745" s="696" t="str">
        <f>'Раздел 1'!O724</f>
        <v>60.01.00</v>
      </c>
      <c r="N745" s="697">
        <f>'Раздел 1'!P724</f>
        <v>0</v>
      </c>
      <c r="O745" s="698"/>
      <c r="P745" s="699">
        <f t="shared" si="35"/>
        <v>0</v>
      </c>
      <c r="Q745" s="700">
        <f>'Раздел 1'!Q724</f>
        <v>0</v>
      </c>
      <c r="R745" s="701"/>
      <c r="S745" s="702">
        <f t="shared" si="36"/>
        <v>0</v>
      </c>
      <c r="T745" s="703">
        <f>'Раздел 1'!R724</f>
        <v>0</v>
      </c>
      <c r="U745" s="704"/>
      <c r="V745" s="705">
        <f t="shared" si="37"/>
        <v>0</v>
      </c>
      <c r="W745" s="154"/>
      <c r="X745" s="706"/>
      <c r="Y745" s="707"/>
    </row>
    <row r="746" spans="1:25" s="708" customFormat="1" ht="24.75" customHeight="1" x14ac:dyDescent="0.3">
      <c r="A746" s="693" t="str">
        <f>'Раздел 1'!C725</f>
        <v>925</v>
      </c>
      <c r="B746" s="694" t="str">
        <f>'Раздел 1'!D725</f>
        <v>07</v>
      </c>
      <c r="C746" s="694" t="str">
        <f>'Раздел 1'!E725</f>
        <v>02</v>
      </c>
      <c r="D746" s="694" t="str">
        <f>'Раздел 1'!F725</f>
        <v>02</v>
      </c>
      <c r="E746" s="694" t="str">
        <f>'Раздел 1'!G725</f>
        <v>1</v>
      </c>
      <c r="F746" s="694" t="str">
        <f>'Раздел 1'!H725</f>
        <v>02</v>
      </c>
      <c r="G746" s="694" t="str">
        <f>'Раздел 1'!I725</f>
        <v>10210</v>
      </c>
      <c r="H746" s="695" t="str">
        <f>'Раздел 1'!J725</f>
        <v>407</v>
      </c>
      <c r="I746" s="696" t="str">
        <f>'Раздел 1'!K725</f>
        <v>228.00.00</v>
      </c>
      <c r="J746" s="696" t="str">
        <f>'Раздел 1'!L725</f>
        <v>000</v>
      </c>
      <c r="K746" s="696" t="str">
        <f>'Раздел 1'!M725</f>
        <v>00.00.00</v>
      </c>
      <c r="L746" s="696" t="str">
        <f>'Раздел 1'!N725</f>
        <v>004.01.0005</v>
      </c>
      <c r="M746" s="696" t="str">
        <f>'Раздел 1'!O725</f>
        <v>60.01.00</v>
      </c>
      <c r="N746" s="697">
        <f>'Раздел 1'!P725</f>
        <v>0</v>
      </c>
      <c r="O746" s="698"/>
      <c r="P746" s="699">
        <f t="shared" si="35"/>
        <v>0</v>
      </c>
      <c r="Q746" s="700">
        <f>'Раздел 1'!Q725</f>
        <v>0</v>
      </c>
      <c r="R746" s="701"/>
      <c r="S746" s="702">
        <f t="shared" si="36"/>
        <v>0</v>
      </c>
      <c r="T746" s="703">
        <f>'Раздел 1'!R725</f>
        <v>0</v>
      </c>
      <c r="U746" s="704"/>
      <c r="V746" s="705">
        <f t="shared" si="37"/>
        <v>0</v>
      </c>
      <c r="W746" s="154"/>
      <c r="X746" s="706"/>
      <c r="Y746" s="707"/>
    </row>
    <row r="747" spans="1:25" s="708" customFormat="1" ht="24.75" customHeight="1" x14ac:dyDescent="0.3">
      <c r="A747" s="693" t="str">
        <f>'Раздел 1'!C726</f>
        <v>925</v>
      </c>
      <c r="B747" s="694" t="str">
        <f>'Раздел 1'!D726</f>
        <v>07</v>
      </c>
      <c r="C747" s="694" t="str">
        <f>'Раздел 1'!E726</f>
        <v>02</v>
      </c>
      <c r="D747" s="694" t="str">
        <f>'Раздел 1'!F726</f>
        <v>02</v>
      </c>
      <c r="E747" s="694" t="str">
        <f>'Раздел 1'!G726</f>
        <v>1</v>
      </c>
      <c r="F747" s="694" t="str">
        <f>'Раздел 1'!H726</f>
        <v>02</v>
      </c>
      <c r="G747" s="694" t="str">
        <f>'Раздел 1'!I726</f>
        <v>10210</v>
      </c>
      <c r="H747" s="695" t="str">
        <f>'Раздел 1'!J726</f>
        <v>407</v>
      </c>
      <c r="I747" s="696" t="str">
        <f>'Раздел 1'!K726</f>
        <v>228.00.00</v>
      </c>
      <c r="J747" s="696" t="str">
        <f>'Раздел 1'!L726</f>
        <v>000</v>
      </c>
      <c r="K747" s="696" t="str">
        <f>'Раздел 1'!M726</f>
        <v>00.00.00</v>
      </c>
      <c r="L747" s="696" t="str">
        <f>'Раздел 1'!N726</f>
        <v>004.01.ХХХ</v>
      </c>
      <c r="M747" s="696" t="str">
        <f>'Раздел 1'!O726</f>
        <v>60.01.00</v>
      </c>
      <c r="N747" s="697">
        <f>'Раздел 1'!P726</f>
        <v>0</v>
      </c>
      <c r="O747" s="698"/>
      <c r="P747" s="699">
        <f t="shared" si="35"/>
        <v>0</v>
      </c>
      <c r="Q747" s="700">
        <f>'Раздел 1'!Q726</f>
        <v>0</v>
      </c>
      <c r="R747" s="701"/>
      <c r="S747" s="702">
        <f t="shared" si="36"/>
        <v>0</v>
      </c>
      <c r="T747" s="703">
        <f>'Раздел 1'!R726</f>
        <v>0</v>
      </c>
      <c r="U747" s="704"/>
      <c r="V747" s="705">
        <f t="shared" si="37"/>
        <v>0</v>
      </c>
      <c r="W747" s="154"/>
      <c r="X747" s="706"/>
      <c r="Y747" s="707"/>
    </row>
    <row r="748" spans="1:25" s="708" customFormat="1" ht="24.75" customHeight="1" x14ac:dyDescent="0.3">
      <c r="A748" s="693" t="str">
        <f>'Раздел 1'!C727</f>
        <v>х</v>
      </c>
      <c r="B748" s="694">
        <f>'Раздел 1'!D727</f>
        <v>0</v>
      </c>
      <c r="C748" s="694">
        <f>'Раздел 1'!E727</f>
        <v>0</v>
      </c>
      <c r="D748" s="694">
        <f>'Раздел 1'!F727</f>
        <v>0</v>
      </c>
      <c r="E748" s="694">
        <f>'Раздел 1'!G727</f>
        <v>0</v>
      </c>
      <c r="F748" s="694">
        <f>'Раздел 1'!H727</f>
        <v>0</v>
      </c>
      <c r="G748" s="694">
        <f>'Раздел 1'!I727</f>
        <v>0</v>
      </c>
      <c r="H748" s="695">
        <f>'Раздел 1'!J727</f>
        <v>0</v>
      </c>
      <c r="I748" s="696" t="str">
        <f>'Раздел 1'!K727</f>
        <v>х</v>
      </c>
      <c r="J748" s="696">
        <f>'Раздел 1'!L727</f>
        <v>0</v>
      </c>
      <c r="K748" s="696">
        <f>'Раздел 1'!M727</f>
        <v>0</v>
      </c>
      <c r="L748" s="696">
        <f>'Раздел 1'!N727</f>
        <v>0</v>
      </c>
      <c r="M748" s="696">
        <f>'Раздел 1'!O727</f>
        <v>0</v>
      </c>
      <c r="N748" s="697">
        <f>'Раздел 1'!P727</f>
        <v>0</v>
      </c>
      <c r="O748" s="698"/>
      <c r="P748" s="699">
        <f t="shared" si="35"/>
        <v>0</v>
      </c>
      <c r="Q748" s="700">
        <f>'Раздел 1'!Q727</f>
        <v>0</v>
      </c>
      <c r="R748" s="701"/>
      <c r="S748" s="702">
        <f t="shared" si="36"/>
        <v>0</v>
      </c>
      <c r="T748" s="703">
        <f>'Раздел 1'!R727</f>
        <v>0</v>
      </c>
      <c r="U748" s="704"/>
      <c r="V748" s="705">
        <f t="shared" si="37"/>
        <v>0</v>
      </c>
      <c r="W748" s="154"/>
      <c r="X748" s="706"/>
      <c r="Y748" s="707"/>
    </row>
    <row r="749" spans="1:25" s="708" customFormat="1" ht="24.75" customHeight="1" x14ac:dyDescent="0.3">
      <c r="A749" s="693" t="str">
        <f>'Раздел 1'!C728</f>
        <v>925 0 00 00 000 00 0000 180</v>
      </c>
      <c r="B749" s="694">
        <f>'Раздел 1'!D728</f>
        <v>0</v>
      </c>
      <c r="C749" s="694">
        <f>'Раздел 1'!E728</f>
        <v>0</v>
      </c>
      <c r="D749" s="694">
        <f>'Раздел 1'!F728</f>
        <v>0</v>
      </c>
      <c r="E749" s="694">
        <f>'Раздел 1'!G728</f>
        <v>0</v>
      </c>
      <c r="F749" s="694">
        <f>'Раздел 1'!H728</f>
        <v>0</v>
      </c>
      <c r="G749" s="694">
        <f>'Раздел 1'!I728</f>
        <v>0</v>
      </c>
      <c r="H749" s="695">
        <f>'Раздел 1'!J728</f>
        <v>0</v>
      </c>
      <c r="I749" s="696" t="str">
        <f>'Раздел 1'!K728</f>
        <v>х</v>
      </c>
      <c r="J749" s="696" t="str">
        <f>'Раздел 1'!L728</f>
        <v>000</v>
      </c>
      <c r="K749" s="696" t="str">
        <f>'Раздел 1'!M728</f>
        <v>00.00.00</v>
      </c>
      <c r="L749" s="696" t="str">
        <f>'Раздел 1'!N728</f>
        <v>х</v>
      </c>
      <c r="M749" s="696" t="str">
        <f>'Раздел 1'!O728</f>
        <v>20.00.02</v>
      </c>
      <c r="N749" s="697">
        <f>'Раздел 1'!P728</f>
        <v>0</v>
      </c>
      <c r="O749" s="698"/>
      <c r="P749" s="699">
        <f t="shared" si="35"/>
        <v>0</v>
      </c>
      <c r="Q749" s="700">
        <f>'Раздел 1'!Q728</f>
        <v>0</v>
      </c>
      <c r="R749" s="701"/>
      <c r="S749" s="702">
        <f t="shared" si="36"/>
        <v>0</v>
      </c>
      <c r="T749" s="703">
        <f>'Раздел 1'!R728</f>
        <v>0</v>
      </c>
      <c r="U749" s="704"/>
      <c r="V749" s="705">
        <f t="shared" si="37"/>
        <v>0</v>
      </c>
      <c r="W749" s="154"/>
      <c r="X749" s="706"/>
      <c r="Y749" s="707"/>
    </row>
    <row r="750" spans="1:25" s="708" customFormat="1" ht="24.75" customHeight="1" x14ac:dyDescent="0.3">
      <c r="A750" s="693" t="str">
        <f>'Раздел 1'!C729</f>
        <v>х</v>
      </c>
      <c r="B750" s="694">
        <f>'Раздел 1'!D729</f>
        <v>0</v>
      </c>
      <c r="C750" s="694">
        <f>'Раздел 1'!E729</f>
        <v>0</v>
      </c>
      <c r="D750" s="694">
        <f>'Раздел 1'!F729</f>
        <v>0</v>
      </c>
      <c r="E750" s="694">
        <f>'Раздел 1'!G729</f>
        <v>0</v>
      </c>
      <c r="F750" s="694">
        <f>'Раздел 1'!H729</f>
        <v>0</v>
      </c>
      <c r="G750" s="694">
        <f>'Раздел 1'!I729</f>
        <v>0</v>
      </c>
      <c r="H750" s="695">
        <f>'Раздел 1'!J729</f>
        <v>0</v>
      </c>
      <c r="I750" s="696" t="str">
        <f>'Раздел 1'!K729</f>
        <v>х</v>
      </c>
      <c r="J750" s="696">
        <f>'Раздел 1'!L729</f>
        <v>0</v>
      </c>
      <c r="K750" s="696">
        <f>'Раздел 1'!M729</f>
        <v>0</v>
      </c>
      <c r="L750" s="696">
        <f>'Раздел 1'!N729</f>
        <v>0</v>
      </c>
      <c r="M750" s="696">
        <f>'Раздел 1'!O729</f>
        <v>0</v>
      </c>
      <c r="N750" s="697">
        <f>'Раздел 1'!P729</f>
        <v>0</v>
      </c>
      <c r="O750" s="698"/>
      <c r="P750" s="699">
        <f t="shared" si="35"/>
        <v>0</v>
      </c>
      <c r="Q750" s="700">
        <f>'Раздел 1'!Q729</f>
        <v>0</v>
      </c>
      <c r="R750" s="701"/>
      <c r="S750" s="702">
        <f t="shared" si="36"/>
        <v>0</v>
      </c>
      <c r="T750" s="703">
        <f>'Раздел 1'!R729</f>
        <v>0</v>
      </c>
      <c r="U750" s="704"/>
      <c r="V750" s="705">
        <f t="shared" si="37"/>
        <v>0</v>
      </c>
      <c r="W750" s="154"/>
      <c r="X750" s="706"/>
      <c r="Y750" s="707"/>
    </row>
    <row r="751" spans="1:25" s="708" customFormat="1" ht="24.75" customHeight="1" x14ac:dyDescent="0.3">
      <c r="A751" s="693" t="str">
        <f>'Раздел 1'!C730</f>
        <v>925 0 00 00 000 00 0000 610</v>
      </c>
      <c r="B751" s="694">
        <f>'Раздел 1'!D730</f>
        <v>0</v>
      </c>
      <c r="C751" s="694">
        <f>'Раздел 1'!E730</f>
        <v>0</v>
      </c>
      <c r="D751" s="694">
        <f>'Раздел 1'!F730</f>
        <v>0</v>
      </c>
      <c r="E751" s="694">
        <f>'Раздел 1'!G730</f>
        <v>0</v>
      </c>
      <c r="F751" s="694">
        <f>'Раздел 1'!H730</f>
        <v>0</v>
      </c>
      <c r="G751" s="694">
        <f>'Раздел 1'!I730</f>
        <v>0</v>
      </c>
      <c r="H751" s="695">
        <f>'Раздел 1'!J730</f>
        <v>0</v>
      </c>
      <c r="I751" s="696" t="str">
        <f>'Раздел 1'!K730</f>
        <v>х</v>
      </c>
      <c r="J751" s="696" t="str">
        <f>'Раздел 1'!L730</f>
        <v>000</v>
      </c>
      <c r="K751" s="696" t="str">
        <f>'Раздел 1'!M730</f>
        <v>00.00.00</v>
      </c>
      <c r="L751" s="696" t="str">
        <f>'Раздел 1'!N730</f>
        <v>х</v>
      </c>
      <c r="M751" s="696" t="str">
        <f>'Раздел 1'!O730</f>
        <v>20.00.02</v>
      </c>
      <c r="N751" s="697">
        <f>'Раздел 1'!P730</f>
        <v>0</v>
      </c>
      <c r="O751" s="698"/>
      <c r="P751" s="699">
        <f t="shared" si="35"/>
        <v>0</v>
      </c>
      <c r="Q751" s="700">
        <f>'Раздел 1'!Q730</f>
        <v>0</v>
      </c>
      <c r="R751" s="701"/>
      <c r="S751" s="702">
        <f t="shared" si="36"/>
        <v>0</v>
      </c>
      <c r="T751" s="703">
        <f>'Раздел 1'!R730</f>
        <v>0</v>
      </c>
      <c r="U751" s="704"/>
      <c r="V751" s="705">
        <f t="shared" si="37"/>
        <v>0</v>
      </c>
      <c r="W751" s="154"/>
      <c r="X751" s="706"/>
      <c r="Y751" s="707"/>
    </row>
    <row r="752" spans="1:25" s="708" customFormat="1" ht="24.75" customHeight="1" x14ac:dyDescent="0.3">
      <c r="A752" s="693" t="str">
        <f>'Раздел 1'!C731</f>
        <v>925 0 00 00 000 00 0000 610</v>
      </c>
      <c r="B752" s="694">
        <f>'Раздел 1'!D731</f>
        <v>0</v>
      </c>
      <c r="C752" s="694">
        <f>'Раздел 1'!E731</f>
        <v>0</v>
      </c>
      <c r="D752" s="694">
        <f>'Раздел 1'!F731</f>
        <v>0</v>
      </c>
      <c r="E752" s="694">
        <f>'Раздел 1'!G731</f>
        <v>0</v>
      </c>
      <c r="F752" s="694">
        <f>'Раздел 1'!H731</f>
        <v>0</v>
      </c>
      <c r="G752" s="694">
        <f>'Раздел 1'!I731</f>
        <v>0</v>
      </c>
      <c r="H752" s="695">
        <f>'Раздел 1'!J731</f>
        <v>0</v>
      </c>
      <c r="I752" s="696" t="str">
        <f>'Раздел 1'!K731</f>
        <v>х</v>
      </c>
      <c r="J752" s="696" t="str">
        <f>'Раздел 1'!L731</f>
        <v>000</v>
      </c>
      <c r="K752" s="696" t="str">
        <f>'Раздел 1'!M731</f>
        <v>00.00.00</v>
      </c>
      <c r="L752" s="696" t="str">
        <f>'Раздел 1'!N731</f>
        <v>х</v>
      </c>
      <c r="M752" s="696" t="str">
        <f>'Раздел 1'!O731</f>
        <v>20.00.03</v>
      </c>
      <c r="N752" s="697">
        <f>'Раздел 1'!P731</f>
        <v>0</v>
      </c>
      <c r="O752" s="698"/>
      <c r="P752" s="699">
        <f t="shared" si="35"/>
        <v>0</v>
      </c>
      <c r="Q752" s="700">
        <f>'Раздел 1'!Q731</f>
        <v>0</v>
      </c>
      <c r="R752" s="701"/>
      <c r="S752" s="702">
        <f t="shared" si="36"/>
        <v>0</v>
      </c>
      <c r="T752" s="703">
        <f>'Раздел 1'!R731</f>
        <v>0</v>
      </c>
      <c r="U752" s="704"/>
      <c r="V752" s="705">
        <f t="shared" si="37"/>
        <v>0</v>
      </c>
      <c r="W752" s="154"/>
      <c r="X752" s="706"/>
      <c r="Y752" s="707"/>
    </row>
    <row r="753" spans="1:25" s="708" customFormat="1" ht="24.75" customHeight="1" x14ac:dyDescent="0.3">
      <c r="A753" s="693" t="str">
        <f>'Раздел 1'!C732</f>
        <v>925 0 00 00 000 00 0000 610</v>
      </c>
      <c r="B753" s="694">
        <f>'Раздел 1'!D732</f>
        <v>0</v>
      </c>
      <c r="C753" s="694">
        <f>'Раздел 1'!E732</f>
        <v>0</v>
      </c>
      <c r="D753" s="694">
        <f>'Раздел 1'!F732</f>
        <v>0</v>
      </c>
      <c r="E753" s="694">
        <f>'Раздел 1'!G732</f>
        <v>0</v>
      </c>
      <c r="F753" s="694">
        <f>'Раздел 1'!H732</f>
        <v>0</v>
      </c>
      <c r="G753" s="694">
        <f>'Раздел 1'!I732</f>
        <v>0</v>
      </c>
      <c r="H753" s="695">
        <f>'Раздел 1'!J732</f>
        <v>0</v>
      </c>
      <c r="I753" s="696" t="str">
        <f>'Раздел 1'!K732</f>
        <v>х</v>
      </c>
      <c r="J753" s="696" t="str">
        <f>'Раздел 1'!L732</f>
        <v>000</v>
      </c>
      <c r="K753" s="696" t="str">
        <f>'Раздел 1'!M732</f>
        <v>00.00.00</v>
      </c>
      <c r="L753" s="696" t="str">
        <f>'Раздел 1'!N732</f>
        <v>х</v>
      </c>
      <c r="M753" s="696" t="str">
        <f>'Раздел 1'!O732</f>
        <v>20.00.04</v>
      </c>
      <c r="N753" s="697">
        <f>'Раздел 1'!P732</f>
        <v>0</v>
      </c>
      <c r="O753" s="698"/>
      <c r="P753" s="699">
        <f t="shared" si="35"/>
        <v>0</v>
      </c>
      <c r="Q753" s="700">
        <f>'Раздел 1'!Q732</f>
        <v>0</v>
      </c>
      <c r="R753" s="701"/>
      <c r="S753" s="702">
        <f t="shared" si="36"/>
        <v>0</v>
      </c>
      <c r="T753" s="703">
        <f>'Раздел 1'!R732</f>
        <v>0</v>
      </c>
      <c r="U753" s="704"/>
      <c r="V753" s="705">
        <f t="shared" si="37"/>
        <v>0</v>
      </c>
      <c r="W753" s="154"/>
      <c r="X753" s="706"/>
      <c r="Y753" s="707"/>
    </row>
    <row r="754" spans="1:25" s="708" customFormat="1" ht="24.75" customHeight="1" x14ac:dyDescent="0.3">
      <c r="A754" s="693" t="str">
        <f>'Раздел 1'!C733</f>
        <v>925 0 00 00 000 00 0000 610</v>
      </c>
      <c r="B754" s="694">
        <f>'Раздел 1'!D733</f>
        <v>0</v>
      </c>
      <c r="C754" s="694">
        <f>'Раздел 1'!E733</f>
        <v>0</v>
      </c>
      <c r="D754" s="694">
        <f>'Раздел 1'!F733</f>
        <v>0</v>
      </c>
      <c r="E754" s="694">
        <f>'Раздел 1'!G733</f>
        <v>0</v>
      </c>
      <c r="F754" s="694">
        <f>'Раздел 1'!H733</f>
        <v>0</v>
      </c>
      <c r="G754" s="694">
        <f>'Раздел 1'!I733</f>
        <v>0</v>
      </c>
      <c r="H754" s="695">
        <f>'Раздел 1'!J733</f>
        <v>0</v>
      </c>
      <c r="I754" s="696" t="str">
        <f>'Раздел 1'!K733</f>
        <v>х</v>
      </c>
      <c r="J754" s="696" t="str">
        <f>'Раздел 1'!L733</f>
        <v>000</v>
      </c>
      <c r="K754" s="696" t="str">
        <f>'Раздел 1'!M733</f>
        <v>00.00.00</v>
      </c>
      <c r="L754" s="696" t="str">
        <f>'Раздел 1'!N733</f>
        <v>х</v>
      </c>
      <c r="M754" s="696" t="str">
        <f>'Раздел 1'!O733</f>
        <v>50.01.00</v>
      </c>
      <c r="N754" s="697">
        <f>'Раздел 1'!P733</f>
        <v>0</v>
      </c>
      <c r="O754" s="698"/>
      <c r="P754" s="699">
        <f t="shared" si="35"/>
        <v>0</v>
      </c>
      <c r="Q754" s="700">
        <f>'Раздел 1'!Q733</f>
        <v>0</v>
      </c>
      <c r="R754" s="701"/>
      <c r="S754" s="702">
        <f t="shared" si="36"/>
        <v>0</v>
      </c>
      <c r="T754" s="703">
        <f>'Раздел 1'!R733</f>
        <v>0</v>
      </c>
      <c r="U754" s="704"/>
      <c r="V754" s="705">
        <f t="shared" si="37"/>
        <v>0</v>
      </c>
      <c r="W754" s="154"/>
      <c r="X754" s="706"/>
      <c r="Y754" s="707"/>
    </row>
    <row r="755" spans="1:25" s="708" customFormat="1" ht="24.75" customHeight="1" x14ac:dyDescent="0.3">
      <c r="A755" s="693" t="str">
        <f>'Раздел 1'!C734</f>
        <v>925 0 00 00 000 00 0000 610</v>
      </c>
      <c r="B755" s="694">
        <f>'Раздел 1'!D734</f>
        <v>0</v>
      </c>
      <c r="C755" s="694">
        <f>'Раздел 1'!E734</f>
        <v>0</v>
      </c>
      <c r="D755" s="694">
        <f>'Раздел 1'!F734</f>
        <v>0</v>
      </c>
      <c r="E755" s="694">
        <f>'Раздел 1'!G734</f>
        <v>0</v>
      </c>
      <c r="F755" s="694">
        <f>'Раздел 1'!H734</f>
        <v>0</v>
      </c>
      <c r="G755" s="694">
        <f>'Раздел 1'!I734</f>
        <v>0</v>
      </c>
      <c r="H755" s="695">
        <f>'Раздел 1'!J734</f>
        <v>0</v>
      </c>
      <c r="I755" s="696" t="str">
        <f>'Раздел 1'!K734</f>
        <v>х</v>
      </c>
      <c r="J755" s="696" t="str">
        <f>'Раздел 1'!L734</f>
        <v>000</v>
      </c>
      <c r="K755" s="696" t="str">
        <f>'Раздел 1'!M734</f>
        <v>00.00.00</v>
      </c>
      <c r="L755" s="696" t="str">
        <f>'Раздел 1'!N734</f>
        <v>х</v>
      </c>
      <c r="M755" s="696" t="str">
        <f>'Раздел 1'!O734</f>
        <v>50.03.00</v>
      </c>
      <c r="N755" s="697">
        <f>'Раздел 1'!P734</f>
        <v>0</v>
      </c>
      <c r="O755" s="698"/>
      <c r="P755" s="699">
        <f t="shared" si="35"/>
        <v>0</v>
      </c>
      <c r="Q755" s="700">
        <f>'Раздел 1'!Q734</f>
        <v>0</v>
      </c>
      <c r="R755" s="701"/>
      <c r="S755" s="702">
        <f t="shared" si="36"/>
        <v>0</v>
      </c>
      <c r="T755" s="703">
        <f>'Раздел 1'!R734</f>
        <v>0</v>
      </c>
      <c r="U755" s="704"/>
      <c r="V755" s="705">
        <f t="shared" si="37"/>
        <v>0</v>
      </c>
      <c r="W755" s="154"/>
      <c r="X755" s="706"/>
      <c r="Y755" s="707"/>
    </row>
  </sheetData>
  <sheetProtection formatColumns="0" formatRows="0" autoFilter="0"/>
  <autoFilter ref="A8:V81"/>
  <mergeCells count="18">
    <mergeCell ref="A7:H7"/>
    <mergeCell ref="I7:M7"/>
    <mergeCell ref="A1:P1"/>
    <mergeCell ref="A2:P2"/>
    <mergeCell ref="G3:L3"/>
    <mergeCell ref="A4:H6"/>
    <mergeCell ref="I4:M5"/>
    <mergeCell ref="N4:V4"/>
    <mergeCell ref="N5:N6"/>
    <mergeCell ref="O5:O6"/>
    <mergeCell ref="P5:P6"/>
    <mergeCell ref="Q5:Q6"/>
    <mergeCell ref="X8:Y8"/>
    <mergeCell ref="R5:R6"/>
    <mergeCell ref="S5:S6"/>
    <mergeCell ref="T5:T6"/>
    <mergeCell ref="U5:U6"/>
    <mergeCell ref="V5:V6"/>
  </mergeCells>
  <pageMargins left="0.78740157480314965" right="0.78740157480314965" top="1.1811023622047245" bottom="0.39370078740157483" header="0.15748031496062992" footer="0.15748031496062992"/>
  <pageSetup paperSize="9" scale="45" fitToHeight="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CCFF99"/>
    <pageSetUpPr fitToPage="1"/>
  </sheetPr>
  <dimension ref="A1:K92"/>
  <sheetViews>
    <sheetView view="pageBreakPreview" zoomScale="70" zoomScaleNormal="60" zoomScaleSheetLayoutView="70" workbookViewId="0"/>
  </sheetViews>
  <sheetFormatPr defaultRowHeight="18" x14ac:dyDescent="0.35"/>
  <cols>
    <col min="1" max="1" width="7.33203125" style="70" customWidth="1"/>
    <col min="2" max="2" width="105.109375" style="42" customWidth="1"/>
    <col min="3" max="4" width="21" style="39" customWidth="1"/>
    <col min="5" max="5" width="21" style="42" customWidth="1"/>
    <col min="6" max="8" width="19" style="42" customWidth="1"/>
    <col min="9" max="256" width="9.109375" style="42"/>
    <col min="257" max="257" width="7.33203125" style="42" customWidth="1"/>
    <col min="258" max="258" width="105.109375" style="42" customWidth="1"/>
    <col min="259" max="261" width="21" style="42" customWidth="1"/>
    <col min="262" max="264" width="19" style="42" customWidth="1"/>
    <col min="265" max="512" width="9.109375" style="42"/>
    <col min="513" max="513" width="7.33203125" style="42" customWidth="1"/>
    <col min="514" max="514" width="105.109375" style="42" customWidth="1"/>
    <col min="515" max="517" width="21" style="42" customWidth="1"/>
    <col min="518" max="520" width="19" style="42" customWidth="1"/>
    <col min="521" max="768" width="9.109375" style="42"/>
    <col min="769" max="769" width="7.33203125" style="42" customWidth="1"/>
    <col min="770" max="770" width="105.109375" style="42" customWidth="1"/>
    <col min="771" max="773" width="21" style="42" customWidth="1"/>
    <col min="774" max="776" width="19" style="42" customWidth="1"/>
    <col min="777" max="1024" width="9.109375" style="42"/>
    <col min="1025" max="1025" width="7.33203125" style="42" customWidth="1"/>
    <col min="1026" max="1026" width="105.109375" style="42" customWidth="1"/>
    <col min="1027" max="1029" width="21" style="42" customWidth="1"/>
    <col min="1030" max="1032" width="19" style="42" customWidth="1"/>
    <col min="1033" max="1280" width="9.109375" style="42"/>
    <col min="1281" max="1281" width="7.33203125" style="42" customWidth="1"/>
    <col min="1282" max="1282" width="105.109375" style="42" customWidth="1"/>
    <col min="1283" max="1285" width="21" style="42" customWidth="1"/>
    <col min="1286" max="1288" width="19" style="42" customWidth="1"/>
    <col min="1289" max="1536" width="9.109375" style="42"/>
    <col min="1537" max="1537" width="7.33203125" style="42" customWidth="1"/>
    <col min="1538" max="1538" width="105.109375" style="42" customWidth="1"/>
    <col min="1539" max="1541" width="21" style="42" customWidth="1"/>
    <col min="1542" max="1544" width="19" style="42" customWidth="1"/>
    <col min="1545" max="1792" width="9.109375" style="42"/>
    <col min="1793" max="1793" width="7.33203125" style="42" customWidth="1"/>
    <col min="1794" max="1794" width="105.109375" style="42" customWidth="1"/>
    <col min="1795" max="1797" width="21" style="42" customWidth="1"/>
    <col min="1798" max="1800" width="19" style="42" customWidth="1"/>
    <col min="1801" max="2048" width="9.109375" style="42"/>
    <col min="2049" max="2049" width="7.33203125" style="42" customWidth="1"/>
    <col min="2050" max="2050" width="105.109375" style="42" customWidth="1"/>
    <col min="2051" max="2053" width="21" style="42" customWidth="1"/>
    <col min="2054" max="2056" width="19" style="42" customWidth="1"/>
    <col min="2057" max="2304" width="9.109375" style="42"/>
    <col min="2305" max="2305" width="7.33203125" style="42" customWidth="1"/>
    <col min="2306" max="2306" width="105.109375" style="42" customWidth="1"/>
    <col min="2307" max="2309" width="21" style="42" customWidth="1"/>
    <col min="2310" max="2312" width="19" style="42" customWidth="1"/>
    <col min="2313" max="2560" width="9.109375" style="42"/>
    <col min="2561" max="2561" width="7.33203125" style="42" customWidth="1"/>
    <col min="2562" max="2562" width="105.109375" style="42" customWidth="1"/>
    <col min="2563" max="2565" width="21" style="42" customWidth="1"/>
    <col min="2566" max="2568" width="19" style="42" customWidth="1"/>
    <col min="2569" max="2816" width="9.109375" style="42"/>
    <col min="2817" max="2817" width="7.33203125" style="42" customWidth="1"/>
    <col min="2818" max="2818" width="105.109375" style="42" customWidth="1"/>
    <col min="2819" max="2821" width="21" style="42" customWidth="1"/>
    <col min="2822" max="2824" width="19" style="42" customWidth="1"/>
    <col min="2825" max="3072" width="9.109375" style="42"/>
    <col min="3073" max="3073" width="7.33203125" style="42" customWidth="1"/>
    <col min="3074" max="3074" width="105.109375" style="42" customWidth="1"/>
    <col min="3075" max="3077" width="21" style="42" customWidth="1"/>
    <col min="3078" max="3080" width="19" style="42" customWidth="1"/>
    <col min="3081" max="3328" width="9.109375" style="42"/>
    <col min="3329" max="3329" width="7.33203125" style="42" customWidth="1"/>
    <col min="3330" max="3330" width="105.109375" style="42" customWidth="1"/>
    <col min="3331" max="3333" width="21" style="42" customWidth="1"/>
    <col min="3334" max="3336" width="19" style="42" customWidth="1"/>
    <col min="3337" max="3584" width="9.109375" style="42"/>
    <col min="3585" max="3585" width="7.33203125" style="42" customWidth="1"/>
    <col min="3586" max="3586" width="105.109375" style="42" customWidth="1"/>
    <col min="3587" max="3589" width="21" style="42" customWidth="1"/>
    <col min="3590" max="3592" width="19" style="42" customWidth="1"/>
    <col min="3593" max="3840" width="9.109375" style="42"/>
    <col min="3841" max="3841" width="7.33203125" style="42" customWidth="1"/>
    <col min="3842" max="3842" width="105.109375" style="42" customWidth="1"/>
    <col min="3843" max="3845" width="21" style="42" customWidth="1"/>
    <col min="3846" max="3848" width="19" style="42" customWidth="1"/>
    <col min="3849" max="4096" width="9.109375" style="42"/>
    <col min="4097" max="4097" width="7.33203125" style="42" customWidth="1"/>
    <col min="4098" max="4098" width="105.109375" style="42" customWidth="1"/>
    <col min="4099" max="4101" width="21" style="42" customWidth="1"/>
    <col min="4102" max="4104" width="19" style="42" customWidth="1"/>
    <col min="4105" max="4352" width="9.109375" style="42"/>
    <col min="4353" max="4353" width="7.33203125" style="42" customWidth="1"/>
    <col min="4354" max="4354" width="105.109375" style="42" customWidth="1"/>
    <col min="4355" max="4357" width="21" style="42" customWidth="1"/>
    <col min="4358" max="4360" width="19" style="42" customWidth="1"/>
    <col min="4361" max="4608" width="9.109375" style="42"/>
    <col min="4609" max="4609" width="7.33203125" style="42" customWidth="1"/>
    <col min="4610" max="4610" width="105.109375" style="42" customWidth="1"/>
    <col min="4611" max="4613" width="21" style="42" customWidth="1"/>
    <col min="4614" max="4616" width="19" style="42" customWidth="1"/>
    <col min="4617" max="4864" width="9.109375" style="42"/>
    <col min="4865" max="4865" width="7.33203125" style="42" customWidth="1"/>
    <col min="4866" max="4866" width="105.109375" style="42" customWidth="1"/>
    <col min="4867" max="4869" width="21" style="42" customWidth="1"/>
    <col min="4870" max="4872" width="19" style="42" customWidth="1"/>
    <col min="4873" max="5120" width="9.109375" style="42"/>
    <col min="5121" max="5121" width="7.33203125" style="42" customWidth="1"/>
    <col min="5122" max="5122" width="105.109375" style="42" customWidth="1"/>
    <col min="5123" max="5125" width="21" style="42" customWidth="1"/>
    <col min="5126" max="5128" width="19" style="42" customWidth="1"/>
    <col min="5129" max="5376" width="9.109375" style="42"/>
    <col min="5377" max="5377" width="7.33203125" style="42" customWidth="1"/>
    <col min="5378" max="5378" width="105.109375" style="42" customWidth="1"/>
    <col min="5379" max="5381" width="21" style="42" customWidth="1"/>
    <col min="5382" max="5384" width="19" style="42" customWidth="1"/>
    <col min="5385" max="5632" width="9.109375" style="42"/>
    <col min="5633" max="5633" width="7.33203125" style="42" customWidth="1"/>
    <col min="5634" max="5634" width="105.109375" style="42" customWidth="1"/>
    <col min="5635" max="5637" width="21" style="42" customWidth="1"/>
    <col min="5638" max="5640" width="19" style="42" customWidth="1"/>
    <col min="5641" max="5888" width="9.109375" style="42"/>
    <col min="5889" max="5889" width="7.33203125" style="42" customWidth="1"/>
    <col min="5890" max="5890" width="105.109375" style="42" customWidth="1"/>
    <col min="5891" max="5893" width="21" style="42" customWidth="1"/>
    <col min="5894" max="5896" width="19" style="42" customWidth="1"/>
    <col min="5897" max="6144" width="9.109375" style="42"/>
    <col min="6145" max="6145" width="7.33203125" style="42" customWidth="1"/>
    <col min="6146" max="6146" width="105.109375" style="42" customWidth="1"/>
    <col min="6147" max="6149" width="21" style="42" customWidth="1"/>
    <col min="6150" max="6152" width="19" style="42" customWidth="1"/>
    <col min="6153" max="6400" width="9.109375" style="42"/>
    <col min="6401" max="6401" width="7.33203125" style="42" customWidth="1"/>
    <col min="6402" max="6402" width="105.109375" style="42" customWidth="1"/>
    <col min="6403" max="6405" width="21" style="42" customWidth="1"/>
    <col min="6406" max="6408" width="19" style="42" customWidth="1"/>
    <col min="6409" max="6656" width="9.109375" style="42"/>
    <col min="6657" max="6657" width="7.33203125" style="42" customWidth="1"/>
    <col min="6658" max="6658" width="105.109375" style="42" customWidth="1"/>
    <col min="6659" max="6661" width="21" style="42" customWidth="1"/>
    <col min="6662" max="6664" width="19" style="42" customWidth="1"/>
    <col min="6665" max="6912" width="9.109375" style="42"/>
    <col min="6913" max="6913" width="7.33203125" style="42" customWidth="1"/>
    <col min="6914" max="6914" width="105.109375" style="42" customWidth="1"/>
    <col min="6915" max="6917" width="21" style="42" customWidth="1"/>
    <col min="6918" max="6920" width="19" style="42" customWidth="1"/>
    <col min="6921" max="7168" width="9.109375" style="42"/>
    <col min="7169" max="7169" width="7.33203125" style="42" customWidth="1"/>
    <col min="7170" max="7170" width="105.109375" style="42" customWidth="1"/>
    <col min="7171" max="7173" width="21" style="42" customWidth="1"/>
    <col min="7174" max="7176" width="19" style="42" customWidth="1"/>
    <col min="7177" max="7424" width="9.109375" style="42"/>
    <col min="7425" max="7425" width="7.33203125" style="42" customWidth="1"/>
    <col min="7426" max="7426" width="105.109375" style="42" customWidth="1"/>
    <col min="7427" max="7429" width="21" style="42" customWidth="1"/>
    <col min="7430" max="7432" width="19" style="42" customWidth="1"/>
    <col min="7433" max="7680" width="9.109375" style="42"/>
    <col min="7681" max="7681" width="7.33203125" style="42" customWidth="1"/>
    <col min="7682" max="7682" width="105.109375" style="42" customWidth="1"/>
    <col min="7683" max="7685" width="21" style="42" customWidth="1"/>
    <col min="7686" max="7688" width="19" style="42" customWidth="1"/>
    <col min="7689" max="7936" width="9.109375" style="42"/>
    <col min="7937" max="7937" width="7.33203125" style="42" customWidth="1"/>
    <col min="7938" max="7938" width="105.109375" style="42" customWidth="1"/>
    <col min="7939" max="7941" width="21" style="42" customWidth="1"/>
    <col min="7942" max="7944" width="19" style="42" customWidth="1"/>
    <col min="7945" max="8192" width="9.109375" style="42"/>
    <col min="8193" max="8193" width="7.33203125" style="42" customWidth="1"/>
    <col min="8194" max="8194" width="105.109375" style="42" customWidth="1"/>
    <col min="8195" max="8197" width="21" style="42" customWidth="1"/>
    <col min="8198" max="8200" width="19" style="42" customWidth="1"/>
    <col min="8201" max="8448" width="9.109375" style="42"/>
    <col min="8449" max="8449" width="7.33203125" style="42" customWidth="1"/>
    <col min="8450" max="8450" width="105.109375" style="42" customWidth="1"/>
    <col min="8451" max="8453" width="21" style="42" customWidth="1"/>
    <col min="8454" max="8456" width="19" style="42" customWidth="1"/>
    <col min="8457" max="8704" width="9.109375" style="42"/>
    <col min="8705" max="8705" width="7.33203125" style="42" customWidth="1"/>
    <col min="8706" max="8706" width="105.109375" style="42" customWidth="1"/>
    <col min="8707" max="8709" width="21" style="42" customWidth="1"/>
    <col min="8710" max="8712" width="19" style="42" customWidth="1"/>
    <col min="8713" max="8960" width="9.109375" style="42"/>
    <col min="8961" max="8961" width="7.33203125" style="42" customWidth="1"/>
    <col min="8962" max="8962" width="105.109375" style="42" customWidth="1"/>
    <col min="8963" max="8965" width="21" style="42" customWidth="1"/>
    <col min="8966" max="8968" width="19" style="42" customWidth="1"/>
    <col min="8969" max="9216" width="9.109375" style="42"/>
    <col min="9217" max="9217" width="7.33203125" style="42" customWidth="1"/>
    <col min="9218" max="9218" width="105.109375" style="42" customWidth="1"/>
    <col min="9219" max="9221" width="21" style="42" customWidth="1"/>
    <col min="9222" max="9224" width="19" style="42" customWidth="1"/>
    <col min="9225" max="9472" width="9.109375" style="42"/>
    <col min="9473" max="9473" width="7.33203125" style="42" customWidth="1"/>
    <col min="9474" max="9474" width="105.109375" style="42" customWidth="1"/>
    <col min="9475" max="9477" width="21" style="42" customWidth="1"/>
    <col min="9478" max="9480" width="19" style="42" customWidth="1"/>
    <col min="9481" max="9728" width="9.109375" style="42"/>
    <col min="9729" max="9729" width="7.33203125" style="42" customWidth="1"/>
    <col min="9730" max="9730" width="105.109375" style="42" customWidth="1"/>
    <col min="9731" max="9733" width="21" style="42" customWidth="1"/>
    <col min="9734" max="9736" width="19" style="42" customWidth="1"/>
    <col min="9737" max="9984" width="9.109375" style="42"/>
    <col min="9985" max="9985" width="7.33203125" style="42" customWidth="1"/>
    <col min="9986" max="9986" width="105.109375" style="42" customWidth="1"/>
    <col min="9987" max="9989" width="21" style="42" customWidth="1"/>
    <col min="9990" max="9992" width="19" style="42" customWidth="1"/>
    <col min="9993" max="10240" width="9.109375" style="42"/>
    <col min="10241" max="10241" width="7.33203125" style="42" customWidth="1"/>
    <col min="10242" max="10242" width="105.109375" style="42" customWidth="1"/>
    <col min="10243" max="10245" width="21" style="42" customWidth="1"/>
    <col min="10246" max="10248" width="19" style="42" customWidth="1"/>
    <col min="10249" max="10496" width="9.109375" style="42"/>
    <col min="10497" max="10497" width="7.33203125" style="42" customWidth="1"/>
    <col min="10498" max="10498" width="105.109375" style="42" customWidth="1"/>
    <col min="10499" max="10501" width="21" style="42" customWidth="1"/>
    <col min="10502" max="10504" width="19" style="42" customWidth="1"/>
    <col min="10505" max="10752" width="9.109375" style="42"/>
    <col min="10753" max="10753" width="7.33203125" style="42" customWidth="1"/>
    <col min="10754" max="10754" width="105.109375" style="42" customWidth="1"/>
    <col min="10755" max="10757" width="21" style="42" customWidth="1"/>
    <col min="10758" max="10760" width="19" style="42" customWidth="1"/>
    <col min="10761" max="11008" width="9.109375" style="42"/>
    <col min="11009" max="11009" width="7.33203125" style="42" customWidth="1"/>
    <col min="11010" max="11010" width="105.109375" style="42" customWidth="1"/>
    <col min="11011" max="11013" width="21" style="42" customWidth="1"/>
    <col min="11014" max="11016" width="19" style="42" customWidth="1"/>
    <col min="11017" max="11264" width="9.109375" style="42"/>
    <col min="11265" max="11265" width="7.33203125" style="42" customWidth="1"/>
    <col min="11266" max="11266" width="105.109375" style="42" customWidth="1"/>
    <col min="11267" max="11269" width="21" style="42" customWidth="1"/>
    <col min="11270" max="11272" width="19" style="42" customWidth="1"/>
    <col min="11273" max="11520" width="9.109375" style="42"/>
    <col min="11521" max="11521" width="7.33203125" style="42" customWidth="1"/>
    <col min="11522" max="11522" width="105.109375" style="42" customWidth="1"/>
    <col min="11523" max="11525" width="21" style="42" customWidth="1"/>
    <col min="11526" max="11528" width="19" style="42" customWidth="1"/>
    <col min="11529" max="11776" width="9.109375" style="42"/>
    <col min="11777" max="11777" width="7.33203125" style="42" customWidth="1"/>
    <col min="11778" max="11778" width="105.109375" style="42" customWidth="1"/>
    <col min="11779" max="11781" width="21" style="42" customWidth="1"/>
    <col min="11782" max="11784" width="19" style="42" customWidth="1"/>
    <col min="11785" max="12032" width="9.109375" style="42"/>
    <col min="12033" max="12033" width="7.33203125" style="42" customWidth="1"/>
    <col min="12034" max="12034" width="105.109375" style="42" customWidth="1"/>
    <col min="12035" max="12037" width="21" style="42" customWidth="1"/>
    <col min="12038" max="12040" width="19" style="42" customWidth="1"/>
    <col min="12041" max="12288" width="9.109375" style="42"/>
    <col min="12289" max="12289" width="7.33203125" style="42" customWidth="1"/>
    <col min="12290" max="12290" width="105.109375" style="42" customWidth="1"/>
    <col min="12291" max="12293" width="21" style="42" customWidth="1"/>
    <col min="12294" max="12296" width="19" style="42" customWidth="1"/>
    <col min="12297" max="12544" width="9.109375" style="42"/>
    <col min="12545" max="12545" width="7.33203125" style="42" customWidth="1"/>
    <col min="12546" max="12546" width="105.109375" style="42" customWidth="1"/>
    <col min="12547" max="12549" width="21" style="42" customWidth="1"/>
    <col min="12550" max="12552" width="19" style="42" customWidth="1"/>
    <col min="12553" max="12800" width="9.109375" style="42"/>
    <col min="12801" max="12801" width="7.33203125" style="42" customWidth="1"/>
    <col min="12802" max="12802" width="105.109375" style="42" customWidth="1"/>
    <col min="12803" max="12805" width="21" style="42" customWidth="1"/>
    <col min="12806" max="12808" width="19" style="42" customWidth="1"/>
    <col min="12809" max="13056" width="9.109375" style="42"/>
    <col min="13057" max="13057" width="7.33203125" style="42" customWidth="1"/>
    <col min="13058" max="13058" width="105.109375" style="42" customWidth="1"/>
    <col min="13059" max="13061" width="21" style="42" customWidth="1"/>
    <col min="13062" max="13064" width="19" style="42" customWidth="1"/>
    <col min="13065" max="13312" width="9.109375" style="42"/>
    <col min="13313" max="13313" width="7.33203125" style="42" customWidth="1"/>
    <col min="13314" max="13314" width="105.109375" style="42" customWidth="1"/>
    <col min="13315" max="13317" width="21" style="42" customWidth="1"/>
    <col min="13318" max="13320" width="19" style="42" customWidth="1"/>
    <col min="13321" max="13568" width="9.109375" style="42"/>
    <col min="13569" max="13569" width="7.33203125" style="42" customWidth="1"/>
    <col min="13570" max="13570" width="105.109375" style="42" customWidth="1"/>
    <col min="13571" max="13573" width="21" style="42" customWidth="1"/>
    <col min="13574" max="13576" width="19" style="42" customWidth="1"/>
    <col min="13577" max="13824" width="9.109375" style="42"/>
    <col min="13825" max="13825" width="7.33203125" style="42" customWidth="1"/>
    <col min="13826" max="13826" width="105.109375" style="42" customWidth="1"/>
    <col min="13827" max="13829" width="21" style="42" customWidth="1"/>
    <col min="13830" max="13832" width="19" style="42" customWidth="1"/>
    <col min="13833" max="14080" width="9.109375" style="42"/>
    <col min="14081" max="14081" width="7.33203125" style="42" customWidth="1"/>
    <col min="14082" max="14082" width="105.109375" style="42" customWidth="1"/>
    <col min="14083" max="14085" width="21" style="42" customWidth="1"/>
    <col min="14086" max="14088" width="19" style="42" customWidth="1"/>
    <col min="14089" max="14336" width="9.109375" style="42"/>
    <col min="14337" max="14337" width="7.33203125" style="42" customWidth="1"/>
    <col min="14338" max="14338" width="105.109375" style="42" customWidth="1"/>
    <col min="14339" max="14341" width="21" style="42" customWidth="1"/>
    <col min="14342" max="14344" width="19" style="42" customWidth="1"/>
    <col min="14345" max="14592" width="9.109375" style="42"/>
    <col min="14593" max="14593" width="7.33203125" style="42" customWidth="1"/>
    <col min="14594" max="14594" width="105.109375" style="42" customWidth="1"/>
    <col min="14595" max="14597" width="21" style="42" customWidth="1"/>
    <col min="14598" max="14600" width="19" style="42" customWidth="1"/>
    <col min="14601" max="14848" width="9.109375" style="42"/>
    <col min="14849" max="14849" width="7.33203125" style="42" customWidth="1"/>
    <col min="14850" max="14850" width="105.109375" style="42" customWidth="1"/>
    <col min="14851" max="14853" width="21" style="42" customWidth="1"/>
    <col min="14854" max="14856" width="19" style="42" customWidth="1"/>
    <col min="14857" max="15104" width="9.109375" style="42"/>
    <col min="15105" max="15105" width="7.33203125" style="42" customWidth="1"/>
    <col min="15106" max="15106" width="105.109375" style="42" customWidth="1"/>
    <col min="15107" max="15109" width="21" style="42" customWidth="1"/>
    <col min="15110" max="15112" width="19" style="42" customWidth="1"/>
    <col min="15113" max="15360" width="9.109375" style="42"/>
    <col min="15361" max="15361" width="7.33203125" style="42" customWidth="1"/>
    <col min="15362" max="15362" width="105.109375" style="42" customWidth="1"/>
    <col min="15363" max="15365" width="21" style="42" customWidth="1"/>
    <col min="15366" max="15368" width="19" style="42" customWidth="1"/>
    <col min="15369" max="15616" width="9.109375" style="42"/>
    <col min="15617" max="15617" width="7.33203125" style="42" customWidth="1"/>
    <col min="15618" max="15618" width="105.109375" style="42" customWidth="1"/>
    <col min="15619" max="15621" width="21" style="42" customWidth="1"/>
    <col min="15622" max="15624" width="19" style="42" customWidth="1"/>
    <col min="15625" max="15872" width="9.109375" style="42"/>
    <col min="15873" max="15873" width="7.33203125" style="42" customWidth="1"/>
    <col min="15874" max="15874" width="105.109375" style="42" customWidth="1"/>
    <col min="15875" max="15877" width="21" style="42" customWidth="1"/>
    <col min="15878" max="15880" width="19" style="42" customWidth="1"/>
    <col min="15881" max="16128" width="9.109375" style="42"/>
    <col min="16129" max="16129" width="7.33203125" style="42" customWidth="1"/>
    <col min="16130" max="16130" width="105.109375" style="42" customWidth="1"/>
    <col min="16131" max="16133" width="21" style="42" customWidth="1"/>
    <col min="16134" max="16136" width="19" style="42" customWidth="1"/>
    <col min="16137" max="16384" width="9.109375" style="42"/>
  </cols>
  <sheetData>
    <row r="1" spans="1:11" x14ac:dyDescent="0.35">
      <c r="A1" s="38"/>
      <c r="B1" s="39"/>
      <c r="E1" s="40"/>
      <c r="F1" s="41"/>
      <c r="G1" s="41"/>
      <c r="H1" s="9" t="s">
        <v>429</v>
      </c>
    </row>
    <row r="2" spans="1:11" ht="14.4" x14ac:dyDescent="0.3">
      <c r="A2" s="1192" t="s">
        <v>306</v>
      </c>
      <c r="B2" s="1192"/>
      <c r="C2" s="1192"/>
      <c r="D2" s="1192"/>
      <c r="E2" s="1192"/>
      <c r="F2" s="1192"/>
      <c r="G2" s="1192"/>
      <c r="H2" s="1192"/>
    </row>
    <row r="3" spans="1:11" ht="71.25" customHeight="1" x14ac:dyDescent="0.3">
      <c r="A3" s="1192"/>
      <c r="B3" s="1192"/>
      <c r="C3" s="1192"/>
      <c r="D3" s="1192"/>
      <c r="E3" s="1192"/>
      <c r="F3" s="1192"/>
      <c r="G3" s="1192"/>
      <c r="H3" s="1192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25.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 x14ac:dyDescent="0.35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 x14ac:dyDescent="0.35">
      <c r="A9" s="1195" t="s">
        <v>282</v>
      </c>
      <c r="B9" s="1195" t="s">
        <v>308</v>
      </c>
      <c r="C9" s="1197" t="s">
        <v>309</v>
      </c>
      <c r="D9" s="1198"/>
      <c r="E9" s="1199"/>
      <c r="F9" s="1197" t="s">
        <v>310</v>
      </c>
      <c r="G9" s="1198"/>
      <c r="H9" s="1199"/>
    </row>
    <row r="10" spans="1:11" ht="72" x14ac:dyDescent="0.3">
      <c r="A10" s="1196"/>
      <c r="B10" s="1196"/>
      <c r="C10" s="46" t="s">
        <v>988</v>
      </c>
      <c r="D10" s="46" t="s">
        <v>989</v>
      </c>
      <c r="E10" s="46" t="s">
        <v>990</v>
      </c>
      <c r="F10" s="46" t="s">
        <v>988</v>
      </c>
      <c r="G10" s="46" t="s">
        <v>989</v>
      </c>
      <c r="H10" s="46" t="s">
        <v>990</v>
      </c>
    </row>
    <row r="11" spans="1:11" s="49" customFormat="1" ht="31.5" customHeight="1" x14ac:dyDescent="0.3">
      <c r="A11" s="47">
        <v>1</v>
      </c>
      <c r="B11" s="47">
        <v>2</v>
      </c>
      <c r="C11" s="48">
        <v>3</v>
      </c>
      <c r="D11" s="48">
        <v>4</v>
      </c>
      <c r="E11" s="48">
        <v>5</v>
      </c>
      <c r="F11" s="48">
        <v>6</v>
      </c>
      <c r="G11" s="48">
        <v>7</v>
      </c>
      <c r="H11" s="48">
        <v>8</v>
      </c>
    </row>
    <row r="12" spans="1:11" s="53" customFormat="1" x14ac:dyDescent="0.3">
      <c r="A12" s="50" t="s">
        <v>57</v>
      </c>
      <c r="B12" s="51" t="s">
        <v>311</v>
      </c>
      <c r="C12" s="52">
        <v>0</v>
      </c>
      <c r="D12" s="52">
        <v>0</v>
      </c>
      <c r="E12" s="52">
        <v>0</v>
      </c>
      <c r="F12" s="52">
        <f>F13+F14+F15</f>
        <v>0</v>
      </c>
      <c r="G12" s="52">
        <f>F12</f>
        <v>0</v>
      </c>
      <c r="H12" s="52">
        <f>G12</f>
        <v>0</v>
      </c>
    </row>
    <row r="13" spans="1:11" ht="24" customHeight="1" x14ac:dyDescent="0.3">
      <c r="A13" s="50" t="s">
        <v>312</v>
      </c>
      <c r="B13" s="54" t="s">
        <v>313</v>
      </c>
      <c r="C13" s="55"/>
      <c r="D13" s="55"/>
      <c r="E13" s="55"/>
      <c r="F13" s="55"/>
      <c r="G13" s="52"/>
      <c r="H13" s="55"/>
    </row>
    <row r="14" spans="1:11" x14ac:dyDescent="0.3">
      <c r="A14" s="50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6" x14ac:dyDescent="0.3">
      <c r="A15" s="50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 x14ac:dyDescent="0.3">
      <c r="A16" s="50">
        <v>2</v>
      </c>
      <c r="B16" s="51" t="s">
        <v>318</v>
      </c>
      <c r="C16" s="52">
        <f>C17</f>
        <v>0</v>
      </c>
      <c r="D16" s="52">
        <f>C16</f>
        <v>0</v>
      </c>
      <c r="E16" s="52">
        <f>D16</f>
        <v>0</v>
      </c>
      <c r="F16" s="52">
        <f>SUM(F17:F21)</f>
        <v>0</v>
      </c>
      <c r="G16" s="52">
        <f>G17+G19</f>
        <v>0</v>
      </c>
      <c r="H16" s="52">
        <f>H17+H19</f>
        <v>0</v>
      </c>
    </row>
    <row r="17" spans="1:9" ht="40.5" customHeight="1" x14ac:dyDescent="0.3">
      <c r="A17" s="50" t="s">
        <v>319</v>
      </c>
      <c r="B17" s="54" t="s">
        <v>320</v>
      </c>
      <c r="C17" s="55"/>
      <c r="D17" s="55"/>
      <c r="E17" s="55"/>
      <c r="F17" s="55"/>
      <c r="G17" s="52"/>
      <c r="H17" s="55"/>
    </row>
    <row r="18" spans="1:9" ht="37.5" customHeight="1" x14ac:dyDescent="0.3">
      <c r="A18" s="50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 x14ac:dyDescent="0.3">
      <c r="A19" s="50" t="s">
        <v>323</v>
      </c>
      <c r="B19" s="54" t="s">
        <v>324</v>
      </c>
      <c r="C19" s="55"/>
      <c r="D19" s="55"/>
      <c r="E19" s="55"/>
      <c r="F19" s="55"/>
      <c r="G19" s="52"/>
      <c r="H19" s="55"/>
    </row>
    <row r="20" spans="1:9" ht="57" customHeight="1" x14ac:dyDescent="0.3">
      <c r="A20" s="50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6" x14ac:dyDescent="0.3">
      <c r="A21" s="50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6" x14ac:dyDescent="0.3">
      <c r="A22" s="50" t="s">
        <v>9</v>
      </c>
      <c r="B22" s="54" t="s">
        <v>328</v>
      </c>
      <c r="C22" s="55">
        <f>C13</f>
        <v>0</v>
      </c>
      <c r="D22" s="55">
        <f t="shared" ref="D22:E22" si="0">D13</f>
        <v>0</v>
      </c>
      <c r="E22" s="55">
        <f t="shared" si="0"/>
        <v>0</v>
      </c>
      <c r="F22" s="55"/>
      <c r="G22" s="52"/>
      <c r="H22" s="55"/>
    </row>
    <row r="23" spans="1:9" s="53" customFormat="1" ht="39" customHeight="1" x14ac:dyDescent="0.3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</f>
        <v>0</v>
      </c>
      <c r="G23" s="59">
        <f>ROUND(G13+G16+G22,2)</f>
        <v>0</v>
      </c>
      <c r="H23" s="59">
        <f>ROUND(H13+H16+H22,2)</f>
        <v>0</v>
      </c>
    </row>
    <row r="24" spans="1:9" x14ac:dyDescent="0.35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 x14ac:dyDescent="0.35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 x14ac:dyDescent="0.3">
      <c r="A26" s="34" t="s">
        <v>671</v>
      </c>
      <c r="B26" s="35"/>
      <c r="D26" s="36"/>
      <c r="F26" s="64"/>
      <c r="G26" s="36" t="s">
        <v>1143</v>
      </c>
      <c r="H26" s="35"/>
      <c r="I26" s="65"/>
    </row>
    <row r="27" spans="1:9" s="66" customFormat="1" ht="13.2" x14ac:dyDescent="0.3">
      <c r="D27" s="67" t="s">
        <v>131</v>
      </c>
      <c r="F27" s="68"/>
      <c r="G27" s="67" t="s">
        <v>132</v>
      </c>
      <c r="I27" s="68"/>
    </row>
    <row r="28" spans="1:9" s="63" customFormat="1" x14ac:dyDescent="0.3">
      <c r="A28" s="35"/>
      <c r="B28" s="35"/>
      <c r="D28" s="35"/>
      <c r="F28" s="64"/>
      <c r="G28" s="35"/>
      <c r="H28" s="35"/>
      <c r="I28" s="69"/>
    </row>
    <row r="29" spans="1:9" s="63" customFormat="1" ht="23.25" customHeight="1" x14ac:dyDescent="0.3">
      <c r="A29" s="34" t="s">
        <v>133</v>
      </c>
      <c r="B29" s="35"/>
      <c r="D29" s="36"/>
      <c r="F29" s="64"/>
      <c r="G29" s="36" t="s">
        <v>1144</v>
      </c>
      <c r="H29" s="35"/>
      <c r="I29" s="65"/>
    </row>
    <row r="30" spans="1:9" s="66" customFormat="1" ht="13.2" x14ac:dyDescent="0.3">
      <c r="D30" s="67" t="s">
        <v>131</v>
      </c>
      <c r="F30" s="68"/>
      <c r="G30" s="67" t="s">
        <v>132</v>
      </c>
      <c r="I30" s="68"/>
    </row>
    <row r="68" ht="18.75" hidden="1" customHeight="1" x14ac:dyDescent="0.35"/>
    <row r="69" ht="18.75" hidden="1" customHeight="1" x14ac:dyDescent="0.35"/>
    <row r="70" ht="18.75" hidden="1" customHeight="1" x14ac:dyDescent="0.35"/>
    <row r="71" ht="18.75" hidden="1" customHeight="1" x14ac:dyDescent="0.35"/>
    <row r="72" ht="18.75" hidden="1" customHeight="1" x14ac:dyDescent="0.35"/>
    <row r="73" ht="18.75" hidden="1" customHeight="1" x14ac:dyDescent="0.35"/>
    <row r="74" ht="18.75" hidden="1" customHeight="1" x14ac:dyDescent="0.35"/>
    <row r="79" ht="18.75" hidden="1" customHeight="1" x14ac:dyDescent="0.35"/>
    <row r="80" ht="18.75" hidden="1" customHeight="1" x14ac:dyDescent="0.35"/>
    <row r="81" ht="18.75" hidden="1" customHeight="1" x14ac:dyDescent="0.35"/>
    <row r="82" ht="18.75" hidden="1" customHeight="1" x14ac:dyDescent="0.35"/>
    <row r="83" ht="18.75" hidden="1" customHeight="1" x14ac:dyDescent="0.35"/>
    <row r="84" ht="18.75" hidden="1" customHeight="1" x14ac:dyDescent="0.35"/>
    <row r="85" ht="18.75" hidden="1" customHeight="1" x14ac:dyDescent="0.35"/>
    <row r="86" ht="18.75" hidden="1" customHeight="1" x14ac:dyDescent="0.35"/>
    <row r="90" ht="18.75" hidden="1" customHeight="1" x14ac:dyDescent="0.35"/>
    <row r="91" ht="18.75" hidden="1" customHeight="1" x14ac:dyDescent="0.35"/>
    <row r="92" ht="18.75" hidden="1" customHeight="1" x14ac:dyDescent="0.35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B3CC82"/>
    <pageSetUpPr fitToPage="1"/>
  </sheetPr>
  <dimension ref="A1:H18"/>
  <sheetViews>
    <sheetView view="pageBreakPreview" zoomScale="85" zoomScaleNormal="75" zoomScaleSheetLayoutView="85" workbookViewId="0"/>
  </sheetViews>
  <sheetFormatPr defaultColWidth="8.88671875" defaultRowHeight="14.4" x14ac:dyDescent="0.3"/>
  <cols>
    <col min="1" max="1" width="5.6640625" customWidth="1"/>
    <col min="2" max="2" width="46.44140625" customWidth="1"/>
    <col min="3" max="3" width="30.109375" customWidth="1"/>
    <col min="4" max="4" width="27.88671875" customWidth="1"/>
    <col min="5" max="5" width="31.33203125" customWidth="1"/>
    <col min="6" max="6" width="14.33203125" customWidth="1"/>
    <col min="7" max="8" width="17" customWidth="1"/>
    <col min="13" max="13" width="22.109375" customWidth="1"/>
    <col min="257" max="257" width="5.6640625" customWidth="1"/>
    <col min="258" max="258" width="46.44140625" customWidth="1"/>
    <col min="259" max="259" width="30.109375" customWidth="1"/>
    <col min="260" max="260" width="27.88671875" customWidth="1"/>
    <col min="261" max="261" width="31.33203125" customWidth="1"/>
    <col min="262" max="262" width="14.33203125" customWidth="1"/>
    <col min="263" max="263" width="12.33203125" bestFit="1" customWidth="1"/>
    <col min="269" max="269" width="22.109375" customWidth="1"/>
    <col min="513" max="513" width="5.6640625" customWidth="1"/>
    <col min="514" max="514" width="46.44140625" customWidth="1"/>
    <col min="515" max="515" width="30.109375" customWidth="1"/>
    <col min="516" max="516" width="27.88671875" customWidth="1"/>
    <col min="517" max="517" width="31.33203125" customWidth="1"/>
    <col min="518" max="518" width="14.33203125" customWidth="1"/>
    <col min="519" max="519" width="12.33203125" bestFit="1" customWidth="1"/>
    <col min="525" max="525" width="22.109375" customWidth="1"/>
    <col min="769" max="769" width="5.6640625" customWidth="1"/>
    <col min="770" max="770" width="46.44140625" customWidth="1"/>
    <col min="771" max="771" width="30.109375" customWidth="1"/>
    <col min="772" max="772" width="27.88671875" customWidth="1"/>
    <col min="773" max="773" width="31.33203125" customWidth="1"/>
    <col min="774" max="774" width="14.33203125" customWidth="1"/>
    <col min="775" max="775" width="12.33203125" bestFit="1" customWidth="1"/>
    <col min="781" max="781" width="22.109375" customWidth="1"/>
    <col min="1025" max="1025" width="5.6640625" customWidth="1"/>
    <col min="1026" max="1026" width="46.44140625" customWidth="1"/>
    <col min="1027" max="1027" width="30.109375" customWidth="1"/>
    <col min="1028" max="1028" width="27.88671875" customWidth="1"/>
    <col min="1029" max="1029" width="31.33203125" customWidth="1"/>
    <col min="1030" max="1030" width="14.33203125" customWidth="1"/>
    <col min="1031" max="1031" width="12.33203125" bestFit="1" customWidth="1"/>
    <col min="1037" max="1037" width="22.109375" customWidth="1"/>
    <col min="1281" max="1281" width="5.6640625" customWidth="1"/>
    <col min="1282" max="1282" width="46.44140625" customWidth="1"/>
    <col min="1283" max="1283" width="30.109375" customWidth="1"/>
    <col min="1284" max="1284" width="27.88671875" customWidth="1"/>
    <col min="1285" max="1285" width="31.33203125" customWidth="1"/>
    <col min="1286" max="1286" width="14.33203125" customWidth="1"/>
    <col min="1287" max="1287" width="12.33203125" bestFit="1" customWidth="1"/>
    <col min="1293" max="1293" width="22.109375" customWidth="1"/>
    <col min="1537" max="1537" width="5.6640625" customWidth="1"/>
    <col min="1538" max="1538" width="46.44140625" customWidth="1"/>
    <col min="1539" max="1539" width="30.109375" customWidth="1"/>
    <col min="1540" max="1540" width="27.88671875" customWidth="1"/>
    <col min="1541" max="1541" width="31.33203125" customWidth="1"/>
    <col min="1542" max="1542" width="14.33203125" customWidth="1"/>
    <col min="1543" max="1543" width="12.33203125" bestFit="1" customWidth="1"/>
    <col min="1549" max="1549" width="22.109375" customWidth="1"/>
    <col min="1793" max="1793" width="5.6640625" customWidth="1"/>
    <col min="1794" max="1794" width="46.44140625" customWidth="1"/>
    <col min="1795" max="1795" width="30.109375" customWidth="1"/>
    <col min="1796" max="1796" width="27.88671875" customWidth="1"/>
    <col min="1797" max="1797" width="31.33203125" customWidth="1"/>
    <col min="1798" max="1798" width="14.33203125" customWidth="1"/>
    <col min="1799" max="1799" width="12.33203125" bestFit="1" customWidth="1"/>
    <col min="1805" max="1805" width="22.109375" customWidth="1"/>
    <col min="2049" max="2049" width="5.6640625" customWidth="1"/>
    <col min="2050" max="2050" width="46.44140625" customWidth="1"/>
    <col min="2051" max="2051" width="30.109375" customWidth="1"/>
    <col min="2052" max="2052" width="27.88671875" customWidth="1"/>
    <col min="2053" max="2053" width="31.33203125" customWidth="1"/>
    <col min="2054" max="2054" width="14.33203125" customWidth="1"/>
    <col min="2055" max="2055" width="12.33203125" bestFit="1" customWidth="1"/>
    <col min="2061" max="2061" width="22.109375" customWidth="1"/>
    <col min="2305" max="2305" width="5.6640625" customWidth="1"/>
    <col min="2306" max="2306" width="46.44140625" customWidth="1"/>
    <col min="2307" max="2307" width="30.109375" customWidth="1"/>
    <col min="2308" max="2308" width="27.88671875" customWidth="1"/>
    <col min="2309" max="2309" width="31.33203125" customWidth="1"/>
    <col min="2310" max="2310" width="14.33203125" customWidth="1"/>
    <col min="2311" max="2311" width="12.33203125" bestFit="1" customWidth="1"/>
    <col min="2317" max="2317" width="22.109375" customWidth="1"/>
    <col min="2561" max="2561" width="5.6640625" customWidth="1"/>
    <col min="2562" max="2562" width="46.44140625" customWidth="1"/>
    <col min="2563" max="2563" width="30.109375" customWidth="1"/>
    <col min="2564" max="2564" width="27.88671875" customWidth="1"/>
    <col min="2565" max="2565" width="31.33203125" customWidth="1"/>
    <col min="2566" max="2566" width="14.33203125" customWidth="1"/>
    <col min="2567" max="2567" width="12.33203125" bestFit="1" customWidth="1"/>
    <col min="2573" max="2573" width="22.109375" customWidth="1"/>
    <col min="2817" max="2817" width="5.6640625" customWidth="1"/>
    <col min="2818" max="2818" width="46.44140625" customWidth="1"/>
    <col min="2819" max="2819" width="30.109375" customWidth="1"/>
    <col min="2820" max="2820" width="27.88671875" customWidth="1"/>
    <col min="2821" max="2821" width="31.33203125" customWidth="1"/>
    <col min="2822" max="2822" width="14.33203125" customWidth="1"/>
    <col min="2823" max="2823" width="12.33203125" bestFit="1" customWidth="1"/>
    <col min="2829" max="2829" width="22.109375" customWidth="1"/>
    <col min="3073" max="3073" width="5.6640625" customWidth="1"/>
    <col min="3074" max="3074" width="46.44140625" customWidth="1"/>
    <col min="3075" max="3075" width="30.109375" customWidth="1"/>
    <col min="3076" max="3076" width="27.88671875" customWidth="1"/>
    <col min="3077" max="3077" width="31.33203125" customWidth="1"/>
    <col min="3078" max="3078" width="14.33203125" customWidth="1"/>
    <col min="3079" max="3079" width="12.33203125" bestFit="1" customWidth="1"/>
    <col min="3085" max="3085" width="22.109375" customWidth="1"/>
    <col min="3329" max="3329" width="5.6640625" customWidth="1"/>
    <col min="3330" max="3330" width="46.44140625" customWidth="1"/>
    <col min="3331" max="3331" width="30.109375" customWidth="1"/>
    <col min="3332" max="3332" width="27.88671875" customWidth="1"/>
    <col min="3333" max="3333" width="31.33203125" customWidth="1"/>
    <col min="3334" max="3334" width="14.33203125" customWidth="1"/>
    <col min="3335" max="3335" width="12.33203125" bestFit="1" customWidth="1"/>
    <col min="3341" max="3341" width="22.109375" customWidth="1"/>
    <col min="3585" max="3585" width="5.6640625" customWidth="1"/>
    <col min="3586" max="3586" width="46.44140625" customWidth="1"/>
    <col min="3587" max="3587" width="30.109375" customWidth="1"/>
    <col min="3588" max="3588" width="27.88671875" customWidth="1"/>
    <col min="3589" max="3589" width="31.33203125" customWidth="1"/>
    <col min="3590" max="3590" width="14.33203125" customWidth="1"/>
    <col min="3591" max="3591" width="12.33203125" bestFit="1" customWidth="1"/>
    <col min="3597" max="3597" width="22.109375" customWidth="1"/>
    <col min="3841" max="3841" width="5.6640625" customWidth="1"/>
    <col min="3842" max="3842" width="46.44140625" customWidth="1"/>
    <col min="3843" max="3843" width="30.109375" customWidth="1"/>
    <col min="3844" max="3844" width="27.88671875" customWidth="1"/>
    <col min="3845" max="3845" width="31.33203125" customWidth="1"/>
    <col min="3846" max="3846" width="14.33203125" customWidth="1"/>
    <col min="3847" max="3847" width="12.33203125" bestFit="1" customWidth="1"/>
    <col min="3853" max="3853" width="22.109375" customWidth="1"/>
    <col min="4097" max="4097" width="5.6640625" customWidth="1"/>
    <col min="4098" max="4098" width="46.44140625" customWidth="1"/>
    <col min="4099" max="4099" width="30.109375" customWidth="1"/>
    <col min="4100" max="4100" width="27.88671875" customWidth="1"/>
    <col min="4101" max="4101" width="31.33203125" customWidth="1"/>
    <col min="4102" max="4102" width="14.33203125" customWidth="1"/>
    <col min="4103" max="4103" width="12.33203125" bestFit="1" customWidth="1"/>
    <col min="4109" max="4109" width="22.109375" customWidth="1"/>
    <col min="4353" max="4353" width="5.6640625" customWidth="1"/>
    <col min="4354" max="4354" width="46.44140625" customWidth="1"/>
    <col min="4355" max="4355" width="30.109375" customWidth="1"/>
    <col min="4356" max="4356" width="27.88671875" customWidth="1"/>
    <col min="4357" max="4357" width="31.33203125" customWidth="1"/>
    <col min="4358" max="4358" width="14.33203125" customWidth="1"/>
    <col min="4359" max="4359" width="12.33203125" bestFit="1" customWidth="1"/>
    <col min="4365" max="4365" width="22.109375" customWidth="1"/>
    <col min="4609" max="4609" width="5.6640625" customWidth="1"/>
    <col min="4610" max="4610" width="46.44140625" customWidth="1"/>
    <col min="4611" max="4611" width="30.109375" customWidth="1"/>
    <col min="4612" max="4612" width="27.88671875" customWidth="1"/>
    <col min="4613" max="4613" width="31.33203125" customWidth="1"/>
    <col min="4614" max="4614" width="14.33203125" customWidth="1"/>
    <col min="4615" max="4615" width="12.33203125" bestFit="1" customWidth="1"/>
    <col min="4621" max="4621" width="22.109375" customWidth="1"/>
    <col min="4865" max="4865" width="5.6640625" customWidth="1"/>
    <col min="4866" max="4866" width="46.44140625" customWidth="1"/>
    <col min="4867" max="4867" width="30.109375" customWidth="1"/>
    <col min="4868" max="4868" width="27.88671875" customWidth="1"/>
    <col min="4869" max="4869" width="31.33203125" customWidth="1"/>
    <col min="4870" max="4870" width="14.33203125" customWidth="1"/>
    <col min="4871" max="4871" width="12.33203125" bestFit="1" customWidth="1"/>
    <col min="4877" max="4877" width="22.109375" customWidth="1"/>
    <col min="5121" max="5121" width="5.6640625" customWidth="1"/>
    <col min="5122" max="5122" width="46.44140625" customWidth="1"/>
    <col min="5123" max="5123" width="30.109375" customWidth="1"/>
    <col min="5124" max="5124" width="27.88671875" customWidth="1"/>
    <col min="5125" max="5125" width="31.33203125" customWidth="1"/>
    <col min="5126" max="5126" width="14.33203125" customWidth="1"/>
    <col min="5127" max="5127" width="12.33203125" bestFit="1" customWidth="1"/>
    <col min="5133" max="5133" width="22.109375" customWidth="1"/>
    <col min="5377" max="5377" width="5.6640625" customWidth="1"/>
    <col min="5378" max="5378" width="46.44140625" customWidth="1"/>
    <col min="5379" max="5379" width="30.109375" customWidth="1"/>
    <col min="5380" max="5380" width="27.88671875" customWidth="1"/>
    <col min="5381" max="5381" width="31.33203125" customWidth="1"/>
    <col min="5382" max="5382" width="14.33203125" customWidth="1"/>
    <col min="5383" max="5383" width="12.33203125" bestFit="1" customWidth="1"/>
    <col min="5389" max="5389" width="22.109375" customWidth="1"/>
    <col min="5633" max="5633" width="5.6640625" customWidth="1"/>
    <col min="5634" max="5634" width="46.44140625" customWidth="1"/>
    <col min="5635" max="5635" width="30.109375" customWidth="1"/>
    <col min="5636" max="5636" width="27.88671875" customWidth="1"/>
    <col min="5637" max="5637" width="31.33203125" customWidth="1"/>
    <col min="5638" max="5638" width="14.33203125" customWidth="1"/>
    <col min="5639" max="5639" width="12.33203125" bestFit="1" customWidth="1"/>
    <col min="5645" max="5645" width="22.109375" customWidth="1"/>
    <col min="5889" max="5889" width="5.6640625" customWidth="1"/>
    <col min="5890" max="5890" width="46.44140625" customWidth="1"/>
    <col min="5891" max="5891" width="30.109375" customWidth="1"/>
    <col min="5892" max="5892" width="27.88671875" customWidth="1"/>
    <col min="5893" max="5893" width="31.33203125" customWidth="1"/>
    <col min="5894" max="5894" width="14.33203125" customWidth="1"/>
    <col min="5895" max="5895" width="12.33203125" bestFit="1" customWidth="1"/>
    <col min="5901" max="5901" width="22.109375" customWidth="1"/>
    <col min="6145" max="6145" width="5.6640625" customWidth="1"/>
    <col min="6146" max="6146" width="46.44140625" customWidth="1"/>
    <col min="6147" max="6147" width="30.109375" customWidth="1"/>
    <col min="6148" max="6148" width="27.88671875" customWidth="1"/>
    <col min="6149" max="6149" width="31.33203125" customWidth="1"/>
    <col min="6150" max="6150" width="14.33203125" customWidth="1"/>
    <col min="6151" max="6151" width="12.33203125" bestFit="1" customWidth="1"/>
    <col min="6157" max="6157" width="22.109375" customWidth="1"/>
    <col min="6401" max="6401" width="5.6640625" customWidth="1"/>
    <col min="6402" max="6402" width="46.44140625" customWidth="1"/>
    <col min="6403" max="6403" width="30.109375" customWidth="1"/>
    <col min="6404" max="6404" width="27.88671875" customWidth="1"/>
    <col min="6405" max="6405" width="31.33203125" customWidth="1"/>
    <col min="6406" max="6406" width="14.33203125" customWidth="1"/>
    <col min="6407" max="6407" width="12.33203125" bestFit="1" customWidth="1"/>
    <col min="6413" max="6413" width="22.109375" customWidth="1"/>
    <col min="6657" max="6657" width="5.6640625" customWidth="1"/>
    <col min="6658" max="6658" width="46.44140625" customWidth="1"/>
    <col min="6659" max="6659" width="30.109375" customWidth="1"/>
    <col min="6660" max="6660" width="27.88671875" customWidth="1"/>
    <col min="6661" max="6661" width="31.33203125" customWidth="1"/>
    <col min="6662" max="6662" width="14.33203125" customWidth="1"/>
    <col min="6663" max="6663" width="12.33203125" bestFit="1" customWidth="1"/>
    <col min="6669" max="6669" width="22.109375" customWidth="1"/>
    <col min="6913" max="6913" width="5.6640625" customWidth="1"/>
    <col min="6914" max="6914" width="46.44140625" customWidth="1"/>
    <col min="6915" max="6915" width="30.109375" customWidth="1"/>
    <col min="6916" max="6916" width="27.88671875" customWidth="1"/>
    <col min="6917" max="6917" width="31.33203125" customWidth="1"/>
    <col min="6918" max="6918" width="14.33203125" customWidth="1"/>
    <col min="6919" max="6919" width="12.33203125" bestFit="1" customWidth="1"/>
    <col min="6925" max="6925" width="22.109375" customWidth="1"/>
    <col min="7169" max="7169" width="5.6640625" customWidth="1"/>
    <col min="7170" max="7170" width="46.44140625" customWidth="1"/>
    <col min="7171" max="7171" width="30.109375" customWidth="1"/>
    <col min="7172" max="7172" width="27.88671875" customWidth="1"/>
    <col min="7173" max="7173" width="31.33203125" customWidth="1"/>
    <col min="7174" max="7174" width="14.33203125" customWidth="1"/>
    <col min="7175" max="7175" width="12.33203125" bestFit="1" customWidth="1"/>
    <col min="7181" max="7181" width="22.109375" customWidth="1"/>
    <col min="7425" max="7425" width="5.6640625" customWidth="1"/>
    <col min="7426" max="7426" width="46.44140625" customWidth="1"/>
    <col min="7427" max="7427" width="30.109375" customWidth="1"/>
    <col min="7428" max="7428" width="27.88671875" customWidth="1"/>
    <col min="7429" max="7429" width="31.33203125" customWidth="1"/>
    <col min="7430" max="7430" width="14.33203125" customWidth="1"/>
    <col min="7431" max="7431" width="12.33203125" bestFit="1" customWidth="1"/>
    <col min="7437" max="7437" width="22.109375" customWidth="1"/>
    <col min="7681" max="7681" width="5.6640625" customWidth="1"/>
    <col min="7682" max="7682" width="46.44140625" customWidth="1"/>
    <col min="7683" max="7683" width="30.109375" customWidth="1"/>
    <col min="7684" max="7684" width="27.88671875" customWidth="1"/>
    <col min="7685" max="7685" width="31.33203125" customWidth="1"/>
    <col min="7686" max="7686" width="14.33203125" customWidth="1"/>
    <col min="7687" max="7687" width="12.33203125" bestFit="1" customWidth="1"/>
    <col min="7693" max="7693" width="22.109375" customWidth="1"/>
    <col min="7937" max="7937" width="5.6640625" customWidth="1"/>
    <col min="7938" max="7938" width="46.44140625" customWidth="1"/>
    <col min="7939" max="7939" width="30.109375" customWidth="1"/>
    <col min="7940" max="7940" width="27.88671875" customWidth="1"/>
    <col min="7941" max="7941" width="31.33203125" customWidth="1"/>
    <col min="7942" max="7942" width="14.33203125" customWidth="1"/>
    <col min="7943" max="7943" width="12.33203125" bestFit="1" customWidth="1"/>
    <col min="7949" max="7949" width="22.109375" customWidth="1"/>
    <col min="8193" max="8193" width="5.6640625" customWidth="1"/>
    <col min="8194" max="8194" width="46.44140625" customWidth="1"/>
    <col min="8195" max="8195" width="30.109375" customWidth="1"/>
    <col min="8196" max="8196" width="27.88671875" customWidth="1"/>
    <col min="8197" max="8197" width="31.33203125" customWidth="1"/>
    <col min="8198" max="8198" width="14.33203125" customWidth="1"/>
    <col min="8199" max="8199" width="12.33203125" bestFit="1" customWidth="1"/>
    <col min="8205" max="8205" width="22.109375" customWidth="1"/>
    <col min="8449" max="8449" width="5.6640625" customWidth="1"/>
    <col min="8450" max="8450" width="46.44140625" customWidth="1"/>
    <col min="8451" max="8451" width="30.109375" customWidth="1"/>
    <col min="8452" max="8452" width="27.88671875" customWidth="1"/>
    <col min="8453" max="8453" width="31.33203125" customWidth="1"/>
    <col min="8454" max="8454" width="14.33203125" customWidth="1"/>
    <col min="8455" max="8455" width="12.33203125" bestFit="1" customWidth="1"/>
    <col min="8461" max="8461" width="22.109375" customWidth="1"/>
    <col min="8705" max="8705" width="5.6640625" customWidth="1"/>
    <col min="8706" max="8706" width="46.44140625" customWidth="1"/>
    <col min="8707" max="8707" width="30.109375" customWidth="1"/>
    <col min="8708" max="8708" width="27.88671875" customWidth="1"/>
    <col min="8709" max="8709" width="31.33203125" customWidth="1"/>
    <col min="8710" max="8710" width="14.33203125" customWidth="1"/>
    <col min="8711" max="8711" width="12.33203125" bestFit="1" customWidth="1"/>
    <col min="8717" max="8717" width="22.109375" customWidth="1"/>
    <col min="8961" max="8961" width="5.6640625" customWidth="1"/>
    <col min="8962" max="8962" width="46.44140625" customWidth="1"/>
    <col min="8963" max="8963" width="30.109375" customWidth="1"/>
    <col min="8964" max="8964" width="27.88671875" customWidth="1"/>
    <col min="8965" max="8965" width="31.33203125" customWidth="1"/>
    <col min="8966" max="8966" width="14.33203125" customWidth="1"/>
    <col min="8967" max="8967" width="12.33203125" bestFit="1" customWidth="1"/>
    <col min="8973" max="8973" width="22.109375" customWidth="1"/>
    <col min="9217" max="9217" width="5.6640625" customWidth="1"/>
    <col min="9218" max="9218" width="46.44140625" customWidth="1"/>
    <col min="9219" max="9219" width="30.109375" customWidth="1"/>
    <col min="9220" max="9220" width="27.88671875" customWidth="1"/>
    <col min="9221" max="9221" width="31.33203125" customWidth="1"/>
    <col min="9222" max="9222" width="14.33203125" customWidth="1"/>
    <col min="9223" max="9223" width="12.33203125" bestFit="1" customWidth="1"/>
    <col min="9229" max="9229" width="22.109375" customWidth="1"/>
    <col min="9473" max="9473" width="5.6640625" customWidth="1"/>
    <col min="9474" max="9474" width="46.44140625" customWidth="1"/>
    <col min="9475" max="9475" width="30.109375" customWidth="1"/>
    <col min="9476" max="9476" width="27.88671875" customWidth="1"/>
    <col min="9477" max="9477" width="31.33203125" customWidth="1"/>
    <col min="9478" max="9478" width="14.33203125" customWidth="1"/>
    <col min="9479" max="9479" width="12.33203125" bestFit="1" customWidth="1"/>
    <col min="9485" max="9485" width="22.109375" customWidth="1"/>
    <col min="9729" max="9729" width="5.6640625" customWidth="1"/>
    <col min="9730" max="9730" width="46.44140625" customWidth="1"/>
    <col min="9731" max="9731" width="30.109375" customWidth="1"/>
    <col min="9732" max="9732" width="27.88671875" customWidth="1"/>
    <col min="9733" max="9733" width="31.33203125" customWidth="1"/>
    <col min="9734" max="9734" width="14.33203125" customWidth="1"/>
    <col min="9735" max="9735" width="12.33203125" bestFit="1" customWidth="1"/>
    <col min="9741" max="9741" width="22.109375" customWidth="1"/>
    <col min="9985" max="9985" width="5.6640625" customWidth="1"/>
    <col min="9986" max="9986" width="46.44140625" customWidth="1"/>
    <col min="9987" max="9987" width="30.109375" customWidth="1"/>
    <col min="9988" max="9988" width="27.88671875" customWidth="1"/>
    <col min="9989" max="9989" width="31.33203125" customWidth="1"/>
    <col min="9990" max="9990" width="14.33203125" customWidth="1"/>
    <col min="9991" max="9991" width="12.33203125" bestFit="1" customWidth="1"/>
    <col min="9997" max="9997" width="22.109375" customWidth="1"/>
    <col min="10241" max="10241" width="5.6640625" customWidth="1"/>
    <col min="10242" max="10242" width="46.44140625" customWidth="1"/>
    <col min="10243" max="10243" width="30.109375" customWidth="1"/>
    <col min="10244" max="10244" width="27.88671875" customWidth="1"/>
    <col min="10245" max="10245" width="31.33203125" customWidth="1"/>
    <col min="10246" max="10246" width="14.33203125" customWidth="1"/>
    <col min="10247" max="10247" width="12.33203125" bestFit="1" customWidth="1"/>
    <col min="10253" max="10253" width="22.109375" customWidth="1"/>
    <col min="10497" max="10497" width="5.6640625" customWidth="1"/>
    <col min="10498" max="10498" width="46.44140625" customWidth="1"/>
    <col min="10499" max="10499" width="30.109375" customWidth="1"/>
    <col min="10500" max="10500" width="27.88671875" customWidth="1"/>
    <col min="10501" max="10501" width="31.33203125" customWidth="1"/>
    <col min="10502" max="10502" width="14.33203125" customWidth="1"/>
    <col min="10503" max="10503" width="12.33203125" bestFit="1" customWidth="1"/>
    <col min="10509" max="10509" width="22.109375" customWidth="1"/>
    <col min="10753" max="10753" width="5.6640625" customWidth="1"/>
    <col min="10754" max="10754" width="46.44140625" customWidth="1"/>
    <col min="10755" max="10755" width="30.109375" customWidth="1"/>
    <col min="10756" max="10756" width="27.88671875" customWidth="1"/>
    <col min="10757" max="10757" width="31.33203125" customWidth="1"/>
    <col min="10758" max="10758" width="14.33203125" customWidth="1"/>
    <col min="10759" max="10759" width="12.33203125" bestFit="1" customWidth="1"/>
    <col min="10765" max="10765" width="22.109375" customWidth="1"/>
    <col min="11009" max="11009" width="5.6640625" customWidth="1"/>
    <col min="11010" max="11010" width="46.44140625" customWidth="1"/>
    <col min="11011" max="11011" width="30.109375" customWidth="1"/>
    <col min="11012" max="11012" width="27.88671875" customWidth="1"/>
    <col min="11013" max="11013" width="31.33203125" customWidth="1"/>
    <col min="11014" max="11014" width="14.33203125" customWidth="1"/>
    <col min="11015" max="11015" width="12.33203125" bestFit="1" customWidth="1"/>
    <col min="11021" max="11021" width="22.109375" customWidth="1"/>
    <col min="11265" max="11265" width="5.6640625" customWidth="1"/>
    <col min="11266" max="11266" width="46.44140625" customWidth="1"/>
    <col min="11267" max="11267" width="30.109375" customWidth="1"/>
    <col min="11268" max="11268" width="27.88671875" customWidth="1"/>
    <col min="11269" max="11269" width="31.33203125" customWidth="1"/>
    <col min="11270" max="11270" width="14.33203125" customWidth="1"/>
    <col min="11271" max="11271" width="12.33203125" bestFit="1" customWidth="1"/>
    <col min="11277" max="11277" width="22.109375" customWidth="1"/>
    <col min="11521" max="11521" width="5.6640625" customWidth="1"/>
    <col min="11522" max="11522" width="46.44140625" customWidth="1"/>
    <col min="11523" max="11523" width="30.109375" customWidth="1"/>
    <col min="11524" max="11524" width="27.88671875" customWidth="1"/>
    <col min="11525" max="11525" width="31.33203125" customWidth="1"/>
    <col min="11526" max="11526" width="14.33203125" customWidth="1"/>
    <col min="11527" max="11527" width="12.33203125" bestFit="1" customWidth="1"/>
    <col min="11533" max="11533" width="22.109375" customWidth="1"/>
    <col min="11777" max="11777" width="5.6640625" customWidth="1"/>
    <col min="11778" max="11778" width="46.44140625" customWidth="1"/>
    <col min="11779" max="11779" width="30.109375" customWidth="1"/>
    <col min="11780" max="11780" width="27.88671875" customWidth="1"/>
    <col min="11781" max="11781" width="31.33203125" customWidth="1"/>
    <col min="11782" max="11782" width="14.33203125" customWidth="1"/>
    <col min="11783" max="11783" width="12.33203125" bestFit="1" customWidth="1"/>
    <col min="11789" max="11789" width="22.109375" customWidth="1"/>
    <col min="12033" max="12033" width="5.6640625" customWidth="1"/>
    <col min="12034" max="12034" width="46.44140625" customWidth="1"/>
    <col min="12035" max="12035" width="30.109375" customWidth="1"/>
    <col min="12036" max="12036" width="27.88671875" customWidth="1"/>
    <col min="12037" max="12037" width="31.33203125" customWidth="1"/>
    <col min="12038" max="12038" width="14.33203125" customWidth="1"/>
    <col min="12039" max="12039" width="12.33203125" bestFit="1" customWidth="1"/>
    <col min="12045" max="12045" width="22.109375" customWidth="1"/>
    <col min="12289" max="12289" width="5.6640625" customWidth="1"/>
    <col min="12290" max="12290" width="46.44140625" customWidth="1"/>
    <col min="12291" max="12291" width="30.109375" customWidth="1"/>
    <col min="12292" max="12292" width="27.88671875" customWidth="1"/>
    <col min="12293" max="12293" width="31.33203125" customWidth="1"/>
    <col min="12294" max="12294" width="14.33203125" customWidth="1"/>
    <col min="12295" max="12295" width="12.33203125" bestFit="1" customWidth="1"/>
    <col min="12301" max="12301" width="22.109375" customWidth="1"/>
    <col min="12545" max="12545" width="5.6640625" customWidth="1"/>
    <col min="12546" max="12546" width="46.44140625" customWidth="1"/>
    <col min="12547" max="12547" width="30.109375" customWidth="1"/>
    <col min="12548" max="12548" width="27.88671875" customWidth="1"/>
    <col min="12549" max="12549" width="31.33203125" customWidth="1"/>
    <col min="12550" max="12550" width="14.33203125" customWidth="1"/>
    <col min="12551" max="12551" width="12.33203125" bestFit="1" customWidth="1"/>
    <col min="12557" max="12557" width="22.109375" customWidth="1"/>
    <col min="12801" max="12801" width="5.6640625" customWidth="1"/>
    <col min="12802" max="12802" width="46.44140625" customWidth="1"/>
    <col min="12803" max="12803" width="30.109375" customWidth="1"/>
    <col min="12804" max="12804" width="27.88671875" customWidth="1"/>
    <col min="12805" max="12805" width="31.33203125" customWidth="1"/>
    <col min="12806" max="12806" width="14.33203125" customWidth="1"/>
    <col min="12807" max="12807" width="12.33203125" bestFit="1" customWidth="1"/>
    <col min="12813" max="12813" width="22.109375" customWidth="1"/>
    <col min="13057" max="13057" width="5.6640625" customWidth="1"/>
    <col min="13058" max="13058" width="46.44140625" customWidth="1"/>
    <col min="13059" max="13059" width="30.109375" customWidth="1"/>
    <col min="13060" max="13060" width="27.88671875" customWidth="1"/>
    <col min="13061" max="13061" width="31.33203125" customWidth="1"/>
    <col min="13062" max="13062" width="14.33203125" customWidth="1"/>
    <col min="13063" max="13063" width="12.33203125" bestFit="1" customWidth="1"/>
    <col min="13069" max="13069" width="22.109375" customWidth="1"/>
    <col min="13313" max="13313" width="5.6640625" customWidth="1"/>
    <col min="13314" max="13314" width="46.44140625" customWidth="1"/>
    <col min="13315" max="13315" width="30.109375" customWidth="1"/>
    <col min="13316" max="13316" width="27.88671875" customWidth="1"/>
    <col min="13317" max="13317" width="31.33203125" customWidth="1"/>
    <col min="13318" max="13318" width="14.33203125" customWidth="1"/>
    <col min="13319" max="13319" width="12.33203125" bestFit="1" customWidth="1"/>
    <col min="13325" max="13325" width="22.109375" customWidth="1"/>
    <col min="13569" max="13569" width="5.6640625" customWidth="1"/>
    <col min="13570" max="13570" width="46.44140625" customWidth="1"/>
    <col min="13571" max="13571" width="30.109375" customWidth="1"/>
    <col min="13572" max="13572" width="27.88671875" customWidth="1"/>
    <col min="13573" max="13573" width="31.33203125" customWidth="1"/>
    <col min="13574" max="13574" width="14.33203125" customWidth="1"/>
    <col min="13575" max="13575" width="12.33203125" bestFit="1" customWidth="1"/>
    <col min="13581" max="13581" width="22.109375" customWidth="1"/>
    <col min="13825" max="13825" width="5.6640625" customWidth="1"/>
    <col min="13826" max="13826" width="46.44140625" customWidth="1"/>
    <col min="13827" max="13827" width="30.109375" customWidth="1"/>
    <col min="13828" max="13828" width="27.88671875" customWidth="1"/>
    <col min="13829" max="13829" width="31.33203125" customWidth="1"/>
    <col min="13830" max="13830" width="14.33203125" customWidth="1"/>
    <col min="13831" max="13831" width="12.33203125" bestFit="1" customWidth="1"/>
    <col min="13837" max="13837" width="22.109375" customWidth="1"/>
    <col min="14081" max="14081" width="5.6640625" customWidth="1"/>
    <col min="14082" max="14082" width="46.44140625" customWidth="1"/>
    <col min="14083" max="14083" width="30.109375" customWidth="1"/>
    <col min="14084" max="14084" width="27.88671875" customWidth="1"/>
    <col min="14085" max="14085" width="31.33203125" customWidth="1"/>
    <col min="14086" max="14086" width="14.33203125" customWidth="1"/>
    <col min="14087" max="14087" width="12.33203125" bestFit="1" customWidth="1"/>
    <col min="14093" max="14093" width="22.109375" customWidth="1"/>
    <col min="14337" max="14337" width="5.6640625" customWidth="1"/>
    <col min="14338" max="14338" width="46.44140625" customWidth="1"/>
    <col min="14339" max="14339" width="30.109375" customWidth="1"/>
    <col min="14340" max="14340" width="27.88671875" customWidth="1"/>
    <col min="14341" max="14341" width="31.33203125" customWidth="1"/>
    <col min="14342" max="14342" width="14.33203125" customWidth="1"/>
    <col min="14343" max="14343" width="12.33203125" bestFit="1" customWidth="1"/>
    <col min="14349" max="14349" width="22.109375" customWidth="1"/>
    <col min="14593" max="14593" width="5.6640625" customWidth="1"/>
    <col min="14594" max="14594" width="46.44140625" customWidth="1"/>
    <col min="14595" max="14595" width="30.109375" customWidth="1"/>
    <col min="14596" max="14596" width="27.88671875" customWidth="1"/>
    <col min="14597" max="14597" width="31.33203125" customWidth="1"/>
    <col min="14598" max="14598" width="14.33203125" customWidth="1"/>
    <col min="14599" max="14599" width="12.33203125" bestFit="1" customWidth="1"/>
    <col min="14605" max="14605" width="22.109375" customWidth="1"/>
    <col min="14849" max="14849" width="5.6640625" customWidth="1"/>
    <col min="14850" max="14850" width="46.44140625" customWidth="1"/>
    <col min="14851" max="14851" width="30.109375" customWidth="1"/>
    <col min="14852" max="14852" width="27.88671875" customWidth="1"/>
    <col min="14853" max="14853" width="31.33203125" customWidth="1"/>
    <col min="14854" max="14854" width="14.33203125" customWidth="1"/>
    <col min="14855" max="14855" width="12.33203125" bestFit="1" customWidth="1"/>
    <col min="14861" max="14861" width="22.109375" customWidth="1"/>
    <col min="15105" max="15105" width="5.6640625" customWidth="1"/>
    <col min="15106" max="15106" width="46.44140625" customWidth="1"/>
    <col min="15107" max="15107" width="30.109375" customWidth="1"/>
    <col min="15108" max="15108" width="27.88671875" customWidth="1"/>
    <col min="15109" max="15109" width="31.33203125" customWidth="1"/>
    <col min="15110" max="15110" width="14.33203125" customWidth="1"/>
    <col min="15111" max="15111" width="12.33203125" bestFit="1" customWidth="1"/>
    <col min="15117" max="15117" width="22.109375" customWidth="1"/>
    <col min="15361" max="15361" width="5.6640625" customWidth="1"/>
    <col min="15362" max="15362" width="46.44140625" customWidth="1"/>
    <col min="15363" max="15363" width="30.109375" customWidth="1"/>
    <col min="15364" max="15364" width="27.88671875" customWidth="1"/>
    <col min="15365" max="15365" width="31.33203125" customWidth="1"/>
    <col min="15366" max="15366" width="14.33203125" customWidth="1"/>
    <col min="15367" max="15367" width="12.33203125" bestFit="1" customWidth="1"/>
    <col min="15373" max="15373" width="22.109375" customWidth="1"/>
    <col min="15617" max="15617" width="5.6640625" customWidth="1"/>
    <col min="15618" max="15618" width="46.44140625" customWidth="1"/>
    <col min="15619" max="15619" width="30.109375" customWidth="1"/>
    <col min="15620" max="15620" width="27.88671875" customWidth="1"/>
    <col min="15621" max="15621" width="31.33203125" customWidth="1"/>
    <col min="15622" max="15622" width="14.33203125" customWidth="1"/>
    <col min="15623" max="15623" width="12.33203125" bestFit="1" customWidth="1"/>
    <col min="15629" max="15629" width="22.109375" customWidth="1"/>
    <col min="15873" max="15873" width="5.6640625" customWidth="1"/>
    <col min="15874" max="15874" width="46.44140625" customWidth="1"/>
    <col min="15875" max="15875" width="30.109375" customWidth="1"/>
    <col min="15876" max="15876" width="27.88671875" customWidth="1"/>
    <col min="15877" max="15877" width="31.33203125" customWidth="1"/>
    <col min="15878" max="15878" width="14.33203125" customWidth="1"/>
    <col min="15879" max="15879" width="12.33203125" bestFit="1" customWidth="1"/>
    <col min="15885" max="15885" width="22.109375" customWidth="1"/>
    <col min="16129" max="16129" width="5.6640625" customWidth="1"/>
    <col min="16130" max="16130" width="46.44140625" customWidth="1"/>
    <col min="16131" max="16131" width="30.109375" customWidth="1"/>
    <col min="16132" max="16132" width="27.88671875" customWidth="1"/>
    <col min="16133" max="16133" width="31.33203125" customWidth="1"/>
    <col min="16134" max="16134" width="14.33203125" customWidth="1"/>
    <col min="16135" max="16135" width="12.33203125" bestFit="1" customWidth="1"/>
    <col min="16141" max="16141" width="22.109375" customWidth="1"/>
  </cols>
  <sheetData>
    <row r="1" spans="1:8" x14ac:dyDescent="0.3">
      <c r="F1" t="s">
        <v>446</v>
      </c>
    </row>
    <row r="3" spans="1:8" ht="55.95" customHeight="1" x14ac:dyDescent="0.3">
      <c r="A3" s="1160" t="s">
        <v>614</v>
      </c>
      <c r="B3" s="1160"/>
      <c r="C3" s="1160"/>
      <c r="D3" s="1160"/>
      <c r="E3" s="1160"/>
    </row>
    <row r="4" spans="1:8" ht="47.25" customHeight="1" x14ac:dyDescent="0.3">
      <c r="A4" t="s">
        <v>1145</v>
      </c>
    </row>
    <row r="5" spans="1:8" ht="19.5" customHeight="1" x14ac:dyDescent="0.3">
      <c r="A5" t="s">
        <v>307</v>
      </c>
    </row>
    <row r="6" spans="1:8" ht="18" customHeight="1" x14ac:dyDescent="0.3">
      <c r="A6" s="1160" t="s">
        <v>454</v>
      </c>
      <c r="B6" s="1160"/>
      <c r="C6" s="1160"/>
      <c r="D6" s="1160"/>
      <c r="E6" s="1160"/>
      <c r="F6" s="1160"/>
    </row>
    <row r="7" spans="1:8" ht="17.25" customHeight="1" x14ac:dyDescent="0.3">
      <c r="A7" t="s">
        <v>281</v>
      </c>
    </row>
    <row r="9" spans="1:8" ht="93" customHeight="1" x14ac:dyDescent="0.3">
      <c r="A9" t="s">
        <v>282</v>
      </c>
      <c r="B9" t="s">
        <v>297</v>
      </c>
      <c r="C9" t="s">
        <v>343</v>
      </c>
      <c r="D9" t="s">
        <v>340</v>
      </c>
      <c r="E9" t="s">
        <v>344</v>
      </c>
      <c r="F9" t="s">
        <v>300</v>
      </c>
    </row>
    <row r="10" spans="1:8" ht="24.75" customHeight="1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333</v>
      </c>
      <c r="G10" t="s">
        <v>302</v>
      </c>
      <c r="H10" t="s">
        <v>303</v>
      </c>
    </row>
    <row r="11" spans="1:8" x14ac:dyDescent="0.3">
      <c r="A11">
        <v>1</v>
      </c>
      <c r="B11" t="s">
        <v>995</v>
      </c>
      <c r="F11">
        <f>C11*D11*E11</f>
        <v>0</v>
      </c>
      <c r="H11">
        <f>F11-G11</f>
        <v>0</v>
      </c>
    </row>
    <row r="12" spans="1:8" x14ac:dyDescent="0.3">
      <c r="B12" t="s">
        <v>295</v>
      </c>
      <c r="C12" t="s">
        <v>305</v>
      </c>
      <c r="D12" t="s">
        <v>305</v>
      </c>
      <c r="E12" t="s">
        <v>305</v>
      </c>
      <c r="F12">
        <f>F11</f>
        <v>0</v>
      </c>
      <c r="G12">
        <f>SUM(G11:G11)</f>
        <v>0</v>
      </c>
      <c r="H12">
        <f>SUM(H11:H11)</f>
        <v>0</v>
      </c>
    </row>
    <row r="14" spans="1:8" ht="23.25" customHeight="1" x14ac:dyDescent="0.3">
      <c r="A14" t="s">
        <v>671</v>
      </c>
      <c r="E14" t="s">
        <v>1143</v>
      </c>
    </row>
    <row r="15" spans="1:8" x14ac:dyDescent="0.3">
      <c r="C15" t="s">
        <v>131</v>
      </c>
      <c r="E15" t="s">
        <v>132</v>
      </c>
    </row>
    <row r="17" spans="1:5" ht="23.25" customHeight="1" x14ac:dyDescent="0.3">
      <c r="A17" t="s">
        <v>133</v>
      </c>
      <c r="E17" t="s">
        <v>1144</v>
      </c>
    </row>
    <row r="18" spans="1:5" x14ac:dyDescent="0.3">
      <c r="C18" t="s">
        <v>131</v>
      </c>
      <c r="E18" t="s">
        <v>132</v>
      </c>
    </row>
  </sheetData>
  <mergeCells count="2">
    <mergeCell ref="A3:E3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B3CC82"/>
    <pageSetUpPr fitToPage="1"/>
  </sheetPr>
  <dimension ref="A1:G88"/>
  <sheetViews>
    <sheetView view="pageBreakPreview" zoomScale="80" zoomScaleNormal="75" zoomScaleSheetLayoutView="80" workbookViewId="0"/>
  </sheetViews>
  <sheetFormatPr defaultColWidth="8.88671875" defaultRowHeight="14.4" x14ac:dyDescent="0.3"/>
  <cols>
    <col min="1" max="1" width="5.6640625" customWidth="1"/>
    <col min="2" max="2" width="46.44140625" customWidth="1"/>
    <col min="3" max="3" width="30.109375" customWidth="1"/>
    <col min="4" max="4" width="31.33203125" customWidth="1"/>
    <col min="5" max="5" width="25.6640625" customWidth="1"/>
    <col min="6" max="7" width="17.109375" customWidth="1"/>
    <col min="8" max="8" width="15" customWidth="1"/>
    <col min="10" max="10" width="8.88671875" customWidth="1"/>
    <col min="257" max="257" width="5.6640625" customWidth="1"/>
    <col min="258" max="258" width="46.44140625" customWidth="1"/>
    <col min="259" max="259" width="30.109375" customWidth="1"/>
    <col min="260" max="260" width="31.33203125" customWidth="1"/>
    <col min="261" max="261" width="25.6640625" customWidth="1"/>
    <col min="262" max="263" width="17.109375" customWidth="1"/>
    <col min="264" max="264" width="15" customWidth="1"/>
    <col min="266" max="266" width="8.88671875" customWidth="1"/>
    <col min="513" max="513" width="5.6640625" customWidth="1"/>
    <col min="514" max="514" width="46.44140625" customWidth="1"/>
    <col min="515" max="515" width="30.109375" customWidth="1"/>
    <col min="516" max="516" width="31.33203125" customWidth="1"/>
    <col min="517" max="517" width="25.6640625" customWidth="1"/>
    <col min="518" max="519" width="17.109375" customWidth="1"/>
    <col min="520" max="520" width="15" customWidth="1"/>
    <col min="522" max="522" width="8.88671875" customWidth="1"/>
    <col min="769" max="769" width="5.6640625" customWidth="1"/>
    <col min="770" max="770" width="46.44140625" customWidth="1"/>
    <col min="771" max="771" width="30.109375" customWidth="1"/>
    <col min="772" max="772" width="31.33203125" customWidth="1"/>
    <col min="773" max="773" width="25.6640625" customWidth="1"/>
    <col min="774" max="775" width="17.109375" customWidth="1"/>
    <col min="776" max="776" width="15" customWidth="1"/>
    <col min="778" max="778" width="8.88671875" customWidth="1"/>
    <col min="1025" max="1025" width="5.6640625" customWidth="1"/>
    <col min="1026" max="1026" width="46.44140625" customWidth="1"/>
    <col min="1027" max="1027" width="30.109375" customWidth="1"/>
    <col min="1028" max="1028" width="31.33203125" customWidth="1"/>
    <col min="1029" max="1029" width="25.6640625" customWidth="1"/>
    <col min="1030" max="1031" width="17.109375" customWidth="1"/>
    <col min="1032" max="1032" width="15" customWidth="1"/>
    <col min="1034" max="1034" width="8.88671875" customWidth="1"/>
    <col min="1281" max="1281" width="5.6640625" customWidth="1"/>
    <col min="1282" max="1282" width="46.44140625" customWidth="1"/>
    <col min="1283" max="1283" width="30.109375" customWidth="1"/>
    <col min="1284" max="1284" width="31.33203125" customWidth="1"/>
    <col min="1285" max="1285" width="25.6640625" customWidth="1"/>
    <col min="1286" max="1287" width="17.109375" customWidth="1"/>
    <col min="1288" max="1288" width="15" customWidth="1"/>
    <col min="1290" max="1290" width="8.88671875" customWidth="1"/>
    <col min="1537" max="1537" width="5.6640625" customWidth="1"/>
    <col min="1538" max="1538" width="46.44140625" customWidth="1"/>
    <col min="1539" max="1539" width="30.109375" customWidth="1"/>
    <col min="1540" max="1540" width="31.33203125" customWidth="1"/>
    <col min="1541" max="1541" width="25.6640625" customWidth="1"/>
    <col min="1542" max="1543" width="17.109375" customWidth="1"/>
    <col min="1544" max="1544" width="15" customWidth="1"/>
    <col min="1546" max="1546" width="8.88671875" customWidth="1"/>
    <col min="1793" max="1793" width="5.6640625" customWidth="1"/>
    <col min="1794" max="1794" width="46.44140625" customWidth="1"/>
    <col min="1795" max="1795" width="30.109375" customWidth="1"/>
    <col min="1796" max="1796" width="31.33203125" customWidth="1"/>
    <col min="1797" max="1797" width="25.6640625" customWidth="1"/>
    <col min="1798" max="1799" width="17.109375" customWidth="1"/>
    <col min="1800" max="1800" width="15" customWidth="1"/>
    <col min="1802" max="1802" width="8.88671875" customWidth="1"/>
    <col min="2049" max="2049" width="5.6640625" customWidth="1"/>
    <col min="2050" max="2050" width="46.44140625" customWidth="1"/>
    <col min="2051" max="2051" width="30.109375" customWidth="1"/>
    <col min="2052" max="2052" width="31.33203125" customWidth="1"/>
    <col min="2053" max="2053" width="25.6640625" customWidth="1"/>
    <col min="2054" max="2055" width="17.109375" customWidth="1"/>
    <col min="2056" max="2056" width="15" customWidth="1"/>
    <col min="2058" max="2058" width="8.88671875" customWidth="1"/>
    <col min="2305" max="2305" width="5.6640625" customWidth="1"/>
    <col min="2306" max="2306" width="46.44140625" customWidth="1"/>
    <col min="2307" max="2307" width="30.109375" customWidth="1"/>
    <col min="2308" max="2308" width="31.33203125" customWidth="1"/>
    <col min="2309" max="2309" width="25.6640625" customWidth="1"/>
    <col min="2310" max="2311" width="17.109375" customWidth="1"/>
    <col min="2312" max="2312" width="15" customWidth="1"/>
    <col min="2314" max="2314" width="8.88671875" customWidth="1"/>
    <col min="2561" max="2561" width="5.6640625" customWidth="1"/>
    <col min="2562" max="2562" width="46.44140625" customWidth="1"/>
    <col min="2563" max="2563" width="30.109375" customWidth="1"/>
    <col min="2564" max="2564" width="31.33203125" customWidth="1"/>
    <col min="2565" max="2565" width="25.6640625" customWidth="1"/>
    <col min="2566" max="2567" width="17.109375" customWidth="1"/>
    <col min="2568" max="2568" width="15" customWidth="1"/>
    <col min="2570" max="2570" width="8.88671875" customWidth="1"/>
    <col min="2817" max="2817" width="5.6640625" customWidth="1"/>
    <col min="2818" max="2818" width="46.44140625" customWidth="1"/>
    <col min="2819" max="2819" width="30.109375" customWidth="1"/>
    <col min="2820" max="2820" width="31.33203125" customWidth="1"/>
    <col min="2821" max="2821" width="25.6640625" customWidth="1"/>
    <col min="2822" max="2823" width="17.109375" customWidth="1"/>
    <col min="2824" max="2824" width="15" customWidth="1"/>
    <col min="2826" max="2826" width="8.88671875" customWidth="1"/>
    <col min="3073" max="3073" width="5.6640625" customWidth="1"/>
    <col min="3074" max="3074" width="46.44140625" customWidth="1"/>
    <col min="3075" max="3075" width="30.109375" customWidth="1"/>
    <col min="3076" max="3076" width="31.33203125" customWidth="1"/>
    <col min="3077" max="3077" width="25.6640625" customWidth="1"/>
    <col min="3078" max="3079" width="17.109375" customWidth="1"/>
    <col min="3080" max="3080" width="15" customWidth="1"/>
    <col min="3082" max="3082" width="8.88671875" customWidth="1"/>
    <col min="3329" max="3329" width="5.6640625" customWidth="1"/>
    <col min="3330" max="3330" width="46.44140625" customWidth="1"/>
    <col min="3331" max="3331" width="30.109375" customWidth="1"/>
    <col min="3332" max="3332" width="31.33203125" customWidth="1"/>
    <col min="3333" max="3333" width="25.6640625" customWidth="1"/>
    <col min="3334" max="3335" width="17.109375" customWidth="1"/>
    <col min="3336" max="3336" width="15" customWidth="1"/>
    <col min="3338" max="3338" width="8.88671875" customWidth="1"/>
    <col min="3585" max="3585" width="5.6640625" customWidth="1"/>
    <col min="3586" max="3586" width="46.44140625" customWidth="1"/>
    <col min="3587" max="3587" width="30.109375" customWidth="1"/>
    <col min="3588" max="3588" width="31.33203125" customWidth="1"/>
    <col min="3589" max="3589" width="25.6640625" customWidth="1"/>
    <col min="3590" max="3591" width="17.109375" customWidth="1"/>
    <col min="3592" max="3592" width="15" customWidth="1"/>
    <col min="3594" max="3594" width="8.88671875" customWidth="1"/>
    <col min="3841" max="3841" width="5.6640625" customWidth="1"/>
    <col min="3842" max="3842" width="46.44140625" customWidth="1"/>
    <col min="3843" max="3843" width="30.109375" customWidth="1"/>
    <col min="3844" max="3844" width="31.33203125" customWidth="1"/>
    <col min="3845" max="3845" width="25.6640625" customWidth="1"/>
    <col min="3846" max="3847" width="17.109375" customWidth="1"/>
    <col min="3848" max="3848" width="15" customWidth="1"/>
    <col min="3850" max="3850" width="8.88671875" customWidth="1"/>
    <col min="4097" max="4097" width="5.6640625" customWidth="1"/>
    <col min="4098" max="4098" width="46.44140625" customWidth="1"/>
    <col min="4099" max="4099" width="30.109375" customWidth="1"/>
    <col min="4100" max="4100" width="31.33203125" customWidth="1"/>
    <col min="4101" max="4101" width="25.6640625" customWidth="1"/>
    <col min="4102" max="4103" width="17.109375" customWidth="1"/>
    <col min="4104" max="4104" width="15" customWidth="1"/>
    <col min="4106" max="4106" width="8.88671875" customWidth="1"/>
    <col min="4353" max="4353" width="5.6640625" customWidth="1"/>
    <col min="4354" max="4354" width="46.44140625" customWidth="1"/>
    <col min="4355" max="4355" width="30.109375" customWidth="1"/>
    <col min="4356" max="4356" width="31.33203125" customWidth="1"/>
    <col min="4357" max="4357" width="25.6640625" customWidth="1"/>
    <col min="4358" max="4359" width="17.109375" customWidth="1"/>
    <col min="4360" max="4360" width="15" customWidth="1"/>
    <col min="4362" max="4362" width="8.88671875" customWidth="1"/>
    <col min="4609" max="4609" width="5.6640625" customWidth="1"/>
    <col min="4610" max="4610" width="46.44140625" customWidth="1"/>
    <col min="4611" max="4611" width="30.109375" customWidth="1"/>
    <col min="4612" max="4612" width="31.33203125" customWidth="1"/>
    <col min="4613" max="4613" width="25.6640625" customWidth="1"/>
    <col min="4614" max="4615" width="17.109375" customWidth="1"/>
    <col min="4616" max="4616" width="15" customWidth="1"/>
    <col min="4618" max="4618" width="8.88671875" customWidth="1"/>
    <col min="4865" max="4865" width="5.6640625" customWidth="1"/>
    <col min="4866" max="4866" width="46.44140625" customWidth="1"/>
    <col min="4867" max="4867" width="30.109375" customWidth="1"/>
    <col min="4868" max="4868" width="31.33203125" customWidth="1"/>
    <col min="4869" max="4869" width="25.6640625" customWidth="1"/>
    <col min="4870" max="4871" width="17.109375" customWidth="1"/>
    <col min="4872" max="4872" width="15" customWidth="1"/>
    <col min="4874" max="4874" width="8.88671875" customWidth="1"/>
    <col min="5121" max="5121" width="5.6640625" customWidth="1"/>
    <col min="5122" max="5122" width="46.44140625" customWidth="1"/>
    <col min="5123" max="5123" width="30.109375" customWidth="1"/>
    <col min="5124" max="5124" width="31.33203125" customWidth="1"/>
    <col min="5125" max="5125" width="25.6640625" customWidth="1"/>
    <col min="5126" max="5127" width="17.109375" customWidth="1"/>
    <col min="5128" max="5128" width="15" customWidth="1"/>
    <col min="5130" max="5130" width="8.88671875" customWidth="1"/>
    <col min="5377" max="5377" width="5.6640625" customWidth="1"/>
    <col min="5378" max="5378" width="46.44140625" customWidth="1"/>
    <col min="5379" max="5379" width="30.109375" customWidth="1"/>
    <col min="5380" max="5380" width="31.33203125" customWidth="1"/>
    <col min="5381" max="5381" width="25.6640625" customWidth="1"/>
    <col min="5382" max="5383" width="17.109375" customWidth="1"/>
    <col min="5384" max="5384" width="15" customWidth="1"/>
    <col min="5386" max="5386" width="8.88671875" customWidth="1"/>
    <col min="5633" max="5633" width="5.6640625" customWidth="1"/>
    <col min="5634" max="5634" width="46.44140625" customWidth="1"/>
    <col min="5635" max="5635" width="30.109375" customWidth="1"/>
    <col min="5636" max="5636" width="31.33203125" customWidth="1"/>
    <col min="5637" max="5637" width="25.6640625" customWidth="1"/>
    <col min="5638" max="5639" width="17.109375" customWidth="1"/>
    <col min="5640" max="5640" width="15" customWidth="1"/>
    <col min="5642" max="5642" width="8.88671875" customWidth="1"/>
    <col min="5889" max="5889" width="5.6640625" customWidth="1"/>
    <col min="5890" max="5890" width="46.44140625" customWidth="1"/>
    <col min="5891" max="5891" width="30.109375" customWidth="1"/>
    <col min="5892" max="5892" width="31.33203125" customWidth="1"/>
    <col min="5893" max="5893" width="25.6640625" customWidth="1"/>
    <col min="5894" max="5895" width="17.109375" customWidth="1"/>
    <col min="5896" max="5896" width="15" customWidth="1"/>
    <col min="5898" max="5898" width="8.88671875" customWidth="1"/>
    <col min="6145" max="6145" width="5.6640625" customWidth="1"/>
    <col min="6146" max="6146" width="46.44140625" customWidth="1"/>
    <col min="6147" max="6147" width="30.109375" customWidth="1"/>
    <col min="6148" max="6148" width="31.33203125" customWidth="1"/>
    <col min="6149" max="6149" width="25.6640625" customWidth="1"/>
    <col min="6150" max="6151" width="17.109375" customWidth="1"/>
    <col min="6152" max="6152" width="15" customWidth="1"/>
    <col min="6154" max="6154" width="8.88671875" customWidth="1"/>
    <col min="6401" max="6401" width="5.6640625" customWidth="1"/>
    <col min="6402" max="6402" width="46.44140625" customWidth="1"/>
    <col min="6403" max="6403" width="30.109375" customWidth="1"/>
    <col min="6404" max="6404" width="31.33203125" customWidth="1"/>
    <col min="6405" max="6405" width="25.6640625" customWidth="1"/>
    <col min="6406" max="6407" width="17.109375" customWidth="1"/>
    <col min="6408" max="6408" width="15" customWidth="1"/>
    <col min="6410" max="6410" width="8.88671875" customWidth="1"/>
    <col min="6657" max="6657" width="5.6640625" customWidth="1"/>
    <col min="6658" max="6658" width="46.44140625" customWidth="1"/>
    <col min="6659" max="6659" width="30.109375" customWidth="1"/>
    <col min="6660" max="6660" width="31.33203125" customWidth="1"/>
    <col min="6661" max="6661" width="25.6640625" customWidth="1"/>
    <col min="6662" max="6663" width="17.109375" customWidth="1"/>
    <col min="6664" max="6664" width="15" customWidth="1"/>
    <col min="6666" max="6666" width="8.88671875" customWidth="1"/>
    <col min="6913" max="6913" width="5.6640625" customWidth="1"/>
    <col min="6914" max="6914" width="46.44140625" customWidth="1"/>
    <col min="6915" max="6915" width="30.109375" customWidth="1"/>
    <col min="6916" max="6916" width="31.33203125" customWidth="1"/>
    <col min="6917" max="6917" width="25.6640625" customWidth="1"/>
    <col min="6918" max="6919" width="17.109375" customWidth="1"/>
    <col min="6920" max="6920" width="15" customWidth="1"/>
    <col min="6922" max="6922" width="8.88671875" customWidth="1"/>
    <col min="7169" max="7169" width="5.6640625" customWidth="1"/>
    <col min="7170" max="7170" width="46.44140625" customWidth="1"/>
    <col min="7171" max="7171" width="30.109375" customWidth="1"/>
    <col min="7172" max="7172" width="31.33203125" customWidth="1"/>
    <col min="7173" max="7173" width="25.6640625" customWidth="1"/>
    <col min="7174" max="7175" width="17.109375" customWidth="1"/>
    <col min="7176" max="7176" width="15" customWidth="1"/>
    <col min="7178" max="7178" width="8.88671875" customWidth="1"/>
    <col min="7425" max="7425" width="5.6640625" customWidth="1"/>
    <col min="7426" max="7426" width="46.44140625" customWidth="1"/>
    <col min="7427" max="7427" width="30.109375" customWidth="1"/>
    <col min="7428" max="7428" width="31.33203125" customWidth="1"/>
    <col min="7429" max="7429" width="25.6640625" customWidth="1"/>
    <col min="7430" max="7431" width="17.109375" customWidth="1"/>
    <col min="7432" max="7432" width="15" customWidth="1"/>
    <col min="7434" max="7434" width="8.88671875" customWidth="1"/>
    <col min="7681" max="7681" width="5.6640625" customWidth="1"/>
    <col min="7682" max="7682" width="46.44140625" customWidth="1"/>
    <col min="7683" max="7683" width="30.109375" customWidth="1"/>
    <col min="7684" max="7684" width="31.33203125" customWidth="1"/>
    <col min="7685" max="7685" width="25.6640625" customWidth="1"/>
    <col min="7686" max="7687" width="17.109375" customWidth="1"/>
    <col min="7688" max="7688" width="15" customWidth="1"/>
    <col min="7690" max="7690" width="8.88671875" customWidth="1"/>
    <col min="7937" max="7937" width="5.6640625" customWidth="1"/>
    <col min="7938" max="7938" width="46.44140625" customWidth="1"/>
    <col min="7939" max="7939" width="30.109375" customWidth="1"/>
    <col min="7940" max="7940" width="31.33203125" customWidth="1"/>
    <col min="7941" max="7941" width="25.6640625" customWidth="1"/>
    <col min="7942" max="7943" width="17.109375" customWidth="1"/>
    <col min="7944" max="7944" width="15" customWidth="1"/>
    <col min="7946" max="7946" width="8.88671875" customWidth="1"/>
    <col min="8193" max="8193" width="5.6640625" customWidth="1"/>
    <col min="8194" max="8194" width="46.44140625" customWidth="1"/>
    <col min="8195" max="8195" width="30.109375" customWidth="1"/>
    <col min="8196" max="8196" width="31.33203125" customWidth="1"/>
    <col min="8197" max="8197" width="25.6640625" customWidth="1"/>
    <col min="8198" max="8199" width="17.109375" customWidth="1"/>
    <col min="8200" max="8200" width="15" customWidth="1"/>
    <col min="8202" max="8202" width="8.88671875" customWidth="1"/>
    <col min="8449" max="8449" width="5.6640625" customWidth="1"/>
    <col min="8450" max="8450" width="46.44140625" customWidth="1"/>
    <col min="8451" max="8451" width="30.109375" customWidth="1"/>
    <col min="8452" max="8452" width="31.33203125" customWidth="1"/>
    <col min="8453" max="8453" width="25.6640625" customWidth="1"/>
    <col min="8454" max="8455" width="17.109375" customWidth="1"/>
    <col min="8456" max="8456" width="15" customWidth="1"/>
    <col min="8458" max="8458" width="8.88671875" customWidth="1"/>
    <col min="8705" max="8705" width="5.6640625" customWidth="1"/>
    <col min="8706" max="8706" width="46.44140625" customWidth="1"/>
    <col min="8707" max="8707" width="30.109375" customWidth="1"/>
    <col min="8708" max="8708" width="31.33203125" customWidth="1"/>
    <col min="8709" max="8709" width="25.6640625" customWidth="1"/>
    <col min="8710" max="8711" width="17.109375" customWidth="1"/>
    <col min="8712" max="8712" width="15" customWidth="1"/>
    <col min="8714" max="8714" width="8.88671875" customWidth="1"/>
    <col min="8961" max="8961" width="5.6640625" customWidth="1"/>
    <col min="8962" max="8962" width="46.44140625" customWidth="1"/>
    <col min="8963" max="8963" width="30.109375" customWidth="1"/>
    <col min="8964" max="8964" width="31.33203125" customWidth="1"/>
    <col min="8965" max="8965" width="25.6640625" customWidth="1"/>
    <col min="8966" max="8967" width="17.109375" customWidth="1"/>
    <col min="8968" max="8968" width="15" customWidth="1"/>
    <col min="8970" max="8970" width="8.88671875" customWidth="1"/>
    <col min="9217" max="9217" width="5.6640625" customWidth="1"/>
    <col min="9218" max="9218" width="46.44140625" customWidth="1"/>
    <col min="9219" max="9219" width="30.109375" customWidth="1"/>
    <col min="9220" max="9220" width="31.33203125" customWidth="1"/>
    <col min="9221" max="9221" width="25.6640625" customWidth="1"/>
    <col min="9222" max="9223" width="17.109375" customWidth="1"/>
    <col min="9224" max="9224" width="15" customWidth="1"/>
    <col min="9226" max="9226" width="8.88671875" customWidth="1"/>
    <col min="9473" max="9473" width="5.6640625" customWidth="1"/>
    <col min="9474" max="9474" width="46.44140625" customWidth="1"/>
    <col min="9475" max="9475" width="30.109375" customWidth="1"/>
    <col min="9476" max="9476" width="31.33203125" customWidth="1"/>
    <col min="9477" max="9477" width="25.6640625" customWidth="1"/>
    <col min="9478" max="9479" width="17.109375" customWidth="1"/>
    <col min="9480" max="9480" width="15" customWidth="1"/>
    <col min="9482" max="9482" width="8.88671875" customWidth="1"/>
    <col min="9729" max="9729" width="5.6640625" customWidth="1"/>
    <col min="9730" max="9730" width="46.44140625" customWidth="1"/>
    <col min="9731" max="9731" width="30.109375" customWidth="1"/>
    <col min="9732" max="9732" width="31.33203125" customWidth="1"/>
    <col min="9733" max="9733" width="25.6640625" customWidth="1"/>
    <col min="9734" max="9735" width="17.109375" customWidth="1"/>
    <col min="9736" max="9736" width="15" customWidth="1"/>
    <col min="9738" max="9738" width="8.88671875" customWidth="1"/>
    <col min="9985" max="9985" width="5.6640625" customWidth="1"/>
    <col min="9986" max="9986" width="46.44140625" customWidth="1"/>
    <col min="9987" max="9987" width="30.109375" customWidth="1"/>
    <col min="9988" max="9988" width="31.33203125" customWidth="1"/>
    <col min="9989" max="9989" width="25.6640625" customWidth="1"/>
    <col min="9990" max="9991" width="17.109375" customWidth="1"/>
    <col min="9992" max="9992" width="15" customWidth="1"/>
    <col min="9994" max="9994" width="8.88671875" customWidth="1"/>
    <col min="10241" max="10241" width="5.6640625" customWidth="1"/>
    <col min="10242" max="10242" width="46.44140625" customWidth="1"/>
    <col min="10243" max="10243" width="30.109375" customWidth="1"/>
    <col min="10244" max="10244" width="31.33203125" customWidth="1"/>
    <col min="10245" max="10245" width="25.6640625" customWidth="1"/>
    <col min="10246" max="10247" width="17.109375" customWidth="1"/>
    <col min="10248" max="10248" width="15" customWidth="1"/>
    <col min="10250" max="10250" width="8.88671875" customWidth="1"/>
    <col min="10497" max="10497" width="5.6640625" customWidth="1"/>
    <col min="10498" max="10498" width="46.44140625" customWidth="1"/>
    <col min="10499" max="10499" width="30.109375" customWidth="1"/>
    <col min="10500" max="10500" width="31.33203125" customWidth="1"/>
    <col min="10501" max="10501" width="25.6640625" customWidth="1"/>
    <col min="10502" max="10503" width="17.109375" customWidth="1"/>
    <col min="10504" max="10504" width="15" customWidth="1"/>
    <col min="10506" max="10506" width="8.88671875" customWidth="1"/>
    <col min="10753" max="10753" width="5.6640625" customWidth="1"/>
    <col min="10754" max="10754" width="46.44140625" customWidth="1"/>
    <col min="10755" max="10755" width="30.109375" customWidth="1"/>
    <col min="10756" max="10756" width="31.33203125" customWidth="1"/>
    <col min="10757" max="10757" width="25.6640625" customWidth="1"/>
    <col min="10758" max="10759" width="17.109375" customWidth="1"/>
    <col min="10760" max="10760" width="15" customWidth="1"/>
    <col min="10762" max="10762" width="8.88671875" customWidth="1"/>
    <col min="11009" max="11009" width="5.6640625" customWidth="1"/>
    <col min="11010" max="11010" width="46.44140625" customWidth="1"/>
    <col min="11011" max="11011" width="30.109375" customWidth="1"/>
    <col min="11012" max="11012" width="31.33203125" customWidth="1"/>
    <col min="11013" max="11013" width="25.6640625" customWidth="1"/>
    <col min="11014" max="11015" width="17.109375" customWidth="1"/>
    <col min="11016" max="11016" width="15" customWidth="1"/>
    <col min="11018" max="11018" width="8.88671875" customWidth="1"/>
    <col min="11265" max="11265" width="5.6640625" customWidth="1"/>
    <col min="11266" max="11266" width="46.44140625" customWidth="1"/>
    <col min="11267" max="11267" width="30.109375" customWidth="1"/>
    <col min="11268" max="11268" width="31.33203125" customWidth="1"/>
    <col min="11269" max="11269" width="25.6640625" customWidth="1"/>
    <col min="11270" max="11271" width="17.109375" customWidth="1"/>
    <col min="11272" max="11272" width="15" customWidth="1"/>
    <col min="11274" max="11274" width="8.88671875" customWidth="1"/>
    <col min="11521" max="11521" width="5.6640625" customWidth="1"/>
    <col min="11522" max="11522" width="46.44140625" customWidth="1"/>
    <col min="11523" max="11523" width="30.109375" customWidth="1"/>
    <col min="11524" max="11524" width="31.33203125" customWidth="1"/>
    <col min="11525" max="11525" width="25.6640625" customWidth="1"/>
    <col min="11526" max="11527" width="17.109375" customWidth="1"/>
    <col min="11528" max="11528" width="15" customWidth="1"/>
    <col min="11530" max="11530" width="8.88671875" customWidth="1"/>
    <col min="11777" max="11777" width="5.6640625" customWidth="1"/>
    <col min="11778" max="11778" width="46.44140625" customWidth="1"/>
    <col min="11779" max="11779" width="30.109375" customWidth="1"/>
    <col min="11780" max="11780" width="31.33203125" customWidth="1"/>
    <col min="11781" max="11781" width="25.6640625" customWidth="1"/>
    <col min="11782" max="11783" width="17.109375" customWidth="1"/>
    <col min="11784" max="11784" width="15" customWidth="1"/>
    <col min="11786" max="11786" width="8.88671875" customWidth="1"/>
    <col min="12033" max="12033" width="5.6640625" customWidth="1"/>
    <col min="12034" max="12034" width="46.44140625" customWidth="1"/>
    <col min="12035" max="12035" width="30.109375" customWidth="1"/>
    <col min="12036" max="12036" width="31.33203125" customWidth="1"/>
    <col min="12037" max="12037" width="25.6640625" customWidth="1"/>
    <col min="12038" max="12039" width="17.109375" customWidth="1"/>
    <col min="12040" max="12040" width="15" customWidth="1"/>
    <col min="12042" max="12042" width="8.88671875" customWidth="1"/>
    <col min="12289" max="12289" width="5.6640625" customWidth="1"/>
    <col min="12290" max="12290" width="46.44140625" customWidth="1"/>
    <col min="12291" max="12291" width="30.109375" customWidth="1"/>
    <col min="12292" max="12292" width="31.33203125" customWidth="1"/>
    <col min="12293" max="12293" width="25.6640625" customWidth="1"/>
    <col min="12294" max="12295" width="17.109375" customWidth="1"/>
    <col min="12296" max="12296" width="15" customWidth="1"/>
    <col min="12298" max="12298" width="8.88671875" customWidth="1"/>
    <col min="12545" max="12545" width="5.6640625" customWidth="1"/>
    <col min="12546" max="12546" width="46.44140625" customWidth="1"/>
    <col min="12547" max="12547" width="30.109375" customWidth="1"/>
    <col min="12548" max="12548" width="31.33203125" customWidth="1"/>
    <col min="12549" max="12549" width="25.6640625" customWidth="1"/>
    <col min="12550" max="12551" width="17.109375" customWidth="1"/>
    <col min="12552" max="12552" width="15" customWidth="1"/>
    <col min="12554" max="12554" width="8.88671875" customWidth="1"/>
    <col min="12801" max="12801" width="5.6640625" customWidth="1"/>
    <col min="12802" max="12802" width="46.44140625" customWidth="1"/>
    <col min="12803" max="12803" width="30.109375" customWidth="1"/>
    <col min="12804" max="12804" width="31.33203125" customWidth="1"/>
    <col min="12805" max="12805" width="25.6640625" customWidth="1"/>
    <col min="12806" max="12807" width="17.109375" customWidth="1"/>
    <col min="12808" max="12808" width="15" customWidth="1"/>
    <col min="12810" max="12810" width="8.88671875" customWidth="1"/>
    <col min="13057" max="13057" width="5.6640625" customWidth="1"/>
    <col min="13058" max="13058" width="46.44140625" customWidth="1"/>
    <col min="13059" max="13059" width="30.109375" customWidth="1"/>
    <col min="13060" max="13060" width="31.33203125" customWidth="1"/>
    <col min="13061" max="13061" width="25.6640625" customWidth="1"/>
    <col min="13062" max="13063" width="17.109375" customWidth="1"/>
    <col min="13064" max="13064" width="15" customWidth="1"/>
    <col min="13066" max="13066" width="8.88671875" customWidth="1"/>
    <col min="13313" max="13313" width="5.6640625" customWidth="1"/>
    <col min="13314" max="13314" width="46.44140625" customWidth="1"/>
    <col min="13315" max="13315" width="30.109375" customWidth="1"/>
    <col min="13316" max="13316" width="31.33203125" customWidth="1"/>
    <col min="13317" max="13317" width="25.6640625" customWidth="1"/>
    <col min="13318" max="13319" width="17.109375" customWidth="1"/>
    <col min="13320" max="13320" width="15" customWidth="1"/>
    <col min="13322" max="13322" width="8.88671875" customWidth="1"/>
    <col min="13569" max="13569" width="5.6640625" customWidth="1"/>
    <col min="13570" max="13570" width="46.44140625" customWidth="1"/>
    <col min="13571" max="13571" width="30.109375" customWidth="1"/>
    <col min="13572" max="13572" width="31.33203125" customWidth="1"/>
    <col min="13573" max="13573" width="25.6640625" customWidth="1"/>
    <col min="13574" max="13575" width="17.109375" customWidth="1"/>
    <col min="13576" max="13576" width="15" customWidth="1"/>
    <col min="13578" max="13578" width="8.88671875" customWidth="1"/>
    <col min="13825" max="13825" width="5.6640625" customWidth="1"/>
    <col min="13826" max="13826" width="46.44140625" customWidth="1"/>
    <col min="13827" max="13827" width="30.109375" customWidth="1"/>
    <col min="13828" max="13828" width="31.33203125" customWidth="1"/>
    <col min="13829" max="13829" width="25.6640625" customWidth="1"/>
    <col min="13830" max="13831" width="17.109375" customWidth="1"/>
    <col min="13832" max="13832" width="15" customWidth="1"/>
    <col min="13834" max="13834" width="8.88671875" customWidth="1"/>
    <col min="14081" max="14081" width="5.6640625" customWidth="1"/>
    <col min="14082" max="14082" width="46.44140625" customWidth="1"/>
    <col min="14083" max="14083" width="30.109375" customWidth="1"/>
    <col min="14084" max="14084" width="31.33203125" customWidth="1"/>
    <col min="14085" max="14085" width="25.6640625" customWidth="1"/>
    <col min="14086" max="14087" width="17.109375" customWidth="1"/>
    <col min="14088" max="14088" width="15" customWidth="1"/>
    <col min="14090" max="14090" width="8.88671875" customWidth="1"/>
    <col min="14337" max="14337" width="5.6640625" customWidth="1"/>
    <col min="14338" max="14338" width="46.44140625" customWidth="1"/>
    <col min="14339" max="14339" width="30.109375" customWidth="1"/>
    <col min="14340" max="14340" width="31.33203125" customWidth="1"/>
    <col min="14341" max="14341" width="25.6640625" customWidth="1"/>
    <col min="14342" max="14343" width="17.109375" customWidth="1"/>
    <col min="14344" max="14344" width="15" customWidth="1"/>
    <col min="14346" max="14346" width="8.88671875" customWidth="1"/>
    <col min="14593" max="14593" width="5.6640625" customWidth="1"/>
    <col min="14594" max="14594" width="46.44140625" customWidth="1"/>
    <col min="14595" max="14595" width="30.109375" customWidth="1"/>
    <col min="14596" max="14596" width="31.33203125" customWidth="1"/>
    <col min="14597" max="14597" width="25.6640625" customWidth="1"/>
    <col min="14598" max="14599" width="17.109375" customWidth="1"/>
    <col min="14600" max="14600" width="15" customWidth="1"/>
    <col min="14602" max="14602" width="8.88671875" customWidth="1"/>
    <col min="14849" max="14849" width="5.6640625" customWidth="1"/>
    <col min="14850" max="14850" width="46.44140625" customWidth="1"/>
    <col min="14851" max="14851" width="30.109375" customWidth="1"/>
    <col min="14852" max="14852" width="31.33203125" customWidth="1"/>
    <col min="14853" max="14853" width="25.6640625" customWidth="1"/>
    <col min="14854" max="14855" width="17.109375" customWidth="1"/>
    <col min="14856" max="14856" width="15" customWidth="1"/>
    <col min="14858" max="14858" width="8.88671875" customWidth="1"/>
    <col min="15105" max="15105" width="5.6640625" customWidth="1"/>
    <col min="15106" max="15106" width="46.44140625" customWidth="1"/>
    <col min="15107" max="15107" width="30.109375" customWidth="1"/>
    <col min="15108" max="15108" width="31.33203125" customWidth="1"/>
    <col min="15109" max="15109" width="25.6640625" customWidth="1"/>
    <col min="15110" max="15111" width="17.109375" customWidth="1"/>
    <col min="15112" max="15112" width="15" customWidth="1"/>
    <col min="15114" max="15114" width="8.88671875" customWidth="1"/>
    <col min="15361" max="15361" width="5.6640625" customWidth="1"/>
    <col min="15362" max="15362" width="46.44140625" customWidth="1"/>
    <col min="15363" max="15363" width="30.109375" customWidth="1"/>
    <col min="15364" max="15364" width="31.33203125" customWidth="1"/>
    <col min="15365" max="15365" width="25.6640625" customWidth="1"/>
    <col min="15366" max="15367" width="17.109375" customWidth="1"/>
    <col min="15368" max="15368" width="15" customWidth="1"/>
    <col min="15370" max="15370" width="8.88671875" customWidth="1"/>
    <col min="15617" max="15617" width="5.6640625" customWidth="1"/>
    <col min="15618" max="15618" width="46.44140625" customWidth="1"/>
    <col min="15619" max="15619" width="30.109375" customWidth="1"/>
    <col min="15620" max="15620" width="31.33203125" customWidth="1"/>
    <col min="15621" max="15621" width="25.6640625" customWidth="1"/>
    <col min="15622" max="15623" width="17.109375" customWidth="1"/>
    <col min="15624" max="15624" width="15" customWidth="1"/>
    <col min="15626" max="15626" width="8.88671875" customWidth="1"/>
    <col min="15873" max="15873" width="5.6640625" customWidth="1"/>
    <col min="15874" max="15874" width="46.44140625" customWidth="1"/>
    <col min="15875" max="15875" width="30.109375" customWidth="1"/>
    <col min="15876" max="15876" width="31.33203125" customWidth="1"/>
    <col min="15877" max="15877" width="25.6640625" customWidth="1"/>
    <col min="15878" max="15879" width="17.109375" customWidth="1"/>
    <col min="15880" max="15880" width="15" customWidth="1"/>
    <col min="15882" max="15882" width="8.88671875" customWidth="1"/>
    <col min="16129" max="16129" width="5.6640625" customWidth="1"/>
    <col min="16130" max="16130" width="46.44140625" customWidth="1"/>
    <col min="16131" max="16131" width="30.109375" customWidth="1"/>
    <col min="16132" max="16132" width="31.33203125" customWidth="1"/>
    <col min="16133" max="16133" width="25.6640625" customWidth="1"/>
    <col min="16134" max="16135" width="17.109375" customWidth="1"/>
    <col min="16136" max="16136" width="15" customWidth="1"/>
    <col min="16138" max="16138" width="8.88671875" customWidth="1"/>
  </cols>
  <sheetData>
    <row r="1" spans="1:7" x14ac:dyDescent="0.3">
      <c r="E1" t="s">
        <v>996</v>
      </c>
    </row>
    <row r="3" spans="1:7" ht="55.95" customHeight="1" x14ac:dyDescent="0.3">
      <c r="A3" s="1160" t="s">
        <v>997</v>
      </c>
      <c r="B3" s="1160"/>
      <c r="C3" s="1160"/>
      <c r="D3" s="1160"/>
      <c r="E3" s="1160"/>
    </row>
    <row r="4" spans="1:7" ht="27" customHeight="1" x14ac:dyDescent="0.3">
      <c r="A4" t="s">
        <v>1145</v>
      </c>
    </row>
    <row r="5" spans="1:7" ht="19.5" customHeight="1" x14ac:dyDescent="0.3">
      <c r="A5" t="s">
        <v>307</v>
      </c>
    </row>
    <row r="6" spans="1:7" ht="39.75" customHeight="1" x14ac:dyDescent="0.3">
      <c r="A6" s="1160" t="s">
        <v>454</v>
      </c>
      <c r="B6" s="1160"/>
      <c r="C6" s="1160"/>
      <c r="D6" s="1160"/>
      <c r="E6" s="1160"/>
    </row>
    <row r="7" spans="1:7" ht="17.25" customHeight="1" x14ac:dyDescent="0.3">
      <c r="A7" t="s">
        <v>281</v>
      </c>
    </row>
    <row r="9" spans="1:7" ht="71.25" customHeight="1" x14ac:dyDescent="0.3">
      <c r="A9" t="s">
        <v>282</v>
      </c>
      <c r="B9" t="s">
        <v>297</v>
      </c>
      <c r="C9" t="s">
        <v>298</v>
      </c>
      <c r="D9" t="s">
        <v>299</v>
      </c>
      <c r="E9" t="s">
        <v>300</v>
      </c>
    </row>
    <row r="10" spans="1:7" ht="24.75" customHeight="1" x14ac:dyDescent="0.3">
      <c r="A10">
        <v>1</v>
      </c>
      <c r="B10">
        <v>2</v>
      </c>
      <c r="C10">
        <v>3</v>
      </c>
      <c r="D10">
        <v>4</v>
      </c>
      <c r="E10" t="s">
        <v>301</v>
      </c>
      <c r="F10" t="s">
        <v>302</v>
      </c>
      <c r="G10" t="s">
        <v>303</v>
      </c>
    </row>
    <row r="11" spans="1:7" ht="42.75" customHeight="1" x14ac:dyDescent="0.3">
      <c r="A11">
        <v>1</v>
      </c>
      <c r="B11" t="s">
        <v>998</v>
      </c>
      <c r="E11">
        <f>C11*D11</f>
        <v>0</v>
      </c>
      <c r="G11">
        <f>E11-F11</f>
        <v>0</v>
      </c>
    </row>
    <row r="12" spans="1:7" x14ac:dyDescent="0.3">
      <c r="B12" t="s">
        <v>295</v>
      </c>
      <c r="C12" t="s">
        <v>305</v>
      </c>
      <c r="D12" t="s">
        <v>305</v>
      </c>
      <c r="E12">
        <f>SUM(E11:E11)</f>
        <v>0</v>
      </c>
      <c r="F12">
        <f>SUM(F11:F11)</f>
        <v>0</v>
      </c>
      <c r="G12">
        <f>SUM(G11:G11)</f>
        <v>0</v>
      </c>
    </row>
    <row r="15" spans="1:7" ht="23.25" customHeight="1" x14ac:dyDescent="0.3">
      <c r="A15" t="s">
        <v>671</v>
      </c>
      <c r="E15" t="s">
        <v>1143</v>
      </c>
    </row>
    <row r="16" spans="1:7" x14ac:dyDescent="0.3">
      <c r="C16" t="s">
        <v>131</v>
      </c>
      <c r="E16" t="s">
        <v>132</v>
      </c>
    </row>
    <row r="18" spans="1:5" ht="23.25" customHeight="1" x14ac:dyDescent="0.3">
      <c r="A18" t="s">
        <v>133</v>
      </c>
      <c r="E18" t="s">
        <v>1144</v>
      </c>
    </row>
    <row r="19" spans="1:5" x14ac:dyDescent="0.3">
      <c r="C19" t="s">
        <v>131</v>
      </c>
      <c r="E19" t="s">
        <v>132</v>
      </c>
    </row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6" hidden="1" x14ac:dyDescent="0.3"/>
    <row r="87" hidden="1" x14ac:dyDescent="0.3"/>
    <row r="88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B3CC82"/>
    <pageSetUpPr fitToPage="1"/>
  </sheetPr>
  <dimension ref="A1:G87"/>
  <sheetViews>
    <sheetView view="pageBreakPreview" zoomScale="80" zoomScaleNormal="75" zoomScaleSheetLayoutView="80" workbookViewId="0"/>
  </sheetViews>
  <sheetFormatPr defaultColWidth="8.88671875" defaultRowHeight="14.4" x14ac:dyDescent="0.3"/>
  <cols>
    <col min="1" max="1" width="5.6640625" customWidth="1"/>
    <col min="2" max="2" width="46.44140625" customWidth="1"/>
    <col min="3" max="3" width="30.109375" customWidth="1"/>
    <col min="4" max="4" width="31.33203125" customWidth="1"/>
    <col min="5" max="5" width="25.6640625" customWidth="1"/>
    <col min="6" max="7" width="17.109375" customWidth="1"/>
    <col min="8" max="8" width="15" customWidth="1"/>
    <col min="10" max="10" width="8.88671875" customWidth="1"/>
    <col min="257" max="257" width="5.6640625" customWidth="1"/>
    <col min="258" max="258" width="46.44140625" customWidth="1"/>
    <col min="259" max="259" width="30.109375" customWidth="1"/>
    <col min="260" max="260" width="31.33203125" customWidth="1"/>
    <col min="261" max="261" width="25.6640625" customWidth="1"/>
    <col min="262" max="263" width="17.109375" customWidth="1"/>
    <col min="264" max="264" width="15" customWidth="1"/>
    <col min="266" max="266" width="8.88671875" customWidth="1"/>
    <col min="513" max="513" width="5.6640625" customWidth="1"/>
    <col min="514" max="514" width="46.44140625" customWidth="1"/>
    <col min="515" max="515" width="30.109375" customWidth="1"/>
    <col min="516" max="516" width="31.33203125" customWidth="1"/>
    <col min="517" max="517" width="25.6640625" customWidth="1"/>
    <col min="518" max="519" width="17.109375" customWidth="1"/>
    <col min="520" max="520" width="15" customWidth="1"/>
    <col min="522" max="522" width="8.88671875" customWidth="1"/>
    <col min="769" max="769" width="5.6640625" customWidth="1"/>
    <col min="770" max="770" width="46.44140625" customWidth="1"/>
    <col min="771" max="771" width="30.109375" customWidth="1"/>
    <col min="772" max="772" width="31.33203125" customWidth="1"/>
    <col min="773" max="773" width="25.6640625" customWidth="1"/>
    <col min="774" max="775" width="17.109375" customWidth="1"/>
    <col min="776" max="776" width="15" customWidth="1"/>
    <col min="778" max="778" width="8.88671875" customWidth="1"/>
    <col min="1025" max="1025" width="5.6640625" customWidth="1"/>
    <col min="1026" max="1026" width="46.44140625" customWidth="1"/>
    <col min="1027" max="1027" width="30.109375" customWidth="1"/>
    <col min="1028" max="1028" width="31.33203125" customWidth="1"/>
    <col min="1029" max="1029" width="25.6640625" customWidth="1"/>
    <col min="1030" max="1031" width="17.109375" customWidth="1"/>
    <col min="1032" max="1032" width="15" customWidth="1"/>
    <col min="1034" max="1034" width="8.88671875" customWidth="1"/>
    <col min="1281" max="1281" width="5.6640625" customWidth="1"/>
    <col min="1282" max="1282" width="46.44140625" customWidth="1"/>
    <col min="1283" max="1283" width="30.109375" customWidth="1"/>
    <col min="1284" max="1284" width="31.33203125" customWidth="1"/>
    <col min="1285" max="1285" width="25.6640625" customWidth="1"/>
    <col min="1286" max="1287" width="17.109375" customWidth="1"/>
    <col min="1288" max="1288" width="15" customWidth="1"/>
    <col min="1290" max="1290" width="8.88671875" customWidth="1"/>
    <col min="1537" max="1537" width="5.6640625" customWidth="1"/>
    <col min="1538" max="1538" width="46.44140625" customWidth="1"/>
    <col min="1539" max="1539" width="30.109375" customWidth="1"/>
    <col min="1540" max="1540" width="31.33203125" customWidth="1"/>
    <col min="1541" max="1541" width="25.6640625" customWidth="1"/>
    <col min="1542" max="1543" width="17.109375" customWidth="1"/>
    <col min="1544" max="1544" width="15" customWidth="1"/>
    <col min="1546" max="1546" width="8.88671875" customWidth="1"/>
    <col min="1793" max="1793" width="5.6640625" customWidth="1"/>
    <col min="1794" max="1794" width="46.44140625" customWidth="1"/>
    <col min="1795" max="1795" width="30.109375" customWidth="1"/>
    <col min="1796" max="1796" width="31.33203125" customWidth="1"/>
    <col min="1797" max="1797" width="25.6640625" customWidth="1"/>
    <col min="1798" max="1799" width="17.109375" customWidth="1"/>
    <col min="1800" max="1800" width="15" customWidth="1"/>
    <col min="1802" max="1802" width="8.88671875" customWidth="1"/>
    <col min="2049" max="2049" width="5.6640625" customWidth="1"/>
    <col min="2050" max="2050" width="46.44140625" customWidth="1"/>
    <col min="2051" max="2051" width="30.109375" customWidth="1"/>
    <col min="2052" max="2052" width="31.33203125" customWidth="1"/>
    <col min="2053" max="2053" width="25.6640625" customWidth="1"/>
    <col min="2054" max="2055" width="17.109375" customWidth="1"/>
    <col min="2056" max="2056" width="15" customWidth="1"/>
    <col min="2058" max="2058" width="8.88671875" customWidth="1"/>
    <col min="2305" max="2305" width="5.6640625" customWidth="1"/>
    <col min="2306" max="2306" width="46.44140625" customWidth="1"/>
    <col min="2307" max="2307" width="30.109375" customWidth="1"/>
    <col min="2308" max="2308" width="31.33203125" customWidth="1"/>
    <col min="2309" max="2309" width="25.6640625" customWidth="1"/>
    <col min="2310" max="2311" width="17.109375" customWidth="1"/>
    <col min="2312" max="2312" width="15" customWidth="1"/>
    <col min="2314" max="2314" width="8.88671875" customWidth="1"/>
    <col min="2561" max="2561" width="5.6640625" customWidth="1"/>
    <col min="2562" max="2562" width="46.44140625" customWidth="1"/>
    <col min="2563" max="2563" width="30.109375" customWidth="1"/>
    <col min="2564" max="2564" width="31.33203125" customWidth="1"/>
    <col min="2565" max="2565" width="25.6640625" customWidth="1"/>
    <col min="2566" max="2567" width="17.109375" customWidth="1"/>
    <col min="2568" max="2568" width="15" customWidth="1"/>
    <col min="2570" max="2570" width="8.88671875" customWidth="1"/>
    <col min="2817" max="2817" width="5.6640625" customWidth="1"/>
    <col min="2818" max="2818" width="46.44140625" customWidth="1"/>
    <col min="2819" max="2819" width="30.109375" customWidth="1"/>
    <col min="2820" max="2820" width="31.33203125" customWidth="1"/>
    <col min="2821" max="2821" width="25.6640625" customWidth="1"/>
    <col min="2822" max="2823" width="17.109375" customWidth="1"/>
    <col min="2824" max="2824" width="15" customWidth="1"/>
    <col min="2826" max="2826" width="8.88671875" customWidth="1"/>
    <col min="3073" max="3073" width="5.6640625" customWidth="1"/>
    <col min="3074" max="3074" width="46.44140625" customWidth="1"/>
    <col min="3075" max="3075" width="30.109375" customWidth="1"/>
    <col min="3076" max="3076" width="31.33203125" customWidth="1"/>
    <col min="3077" max="3077" width="25.6640625" customWidth="1"/>
    <col min="3078" max="3079" width="17.109375" customWidth="1"/>
    <col min="3080" max="3080" width="15" customWidth="1"/>
    <col min="3082" max="3082" width="8.88671875" customWidth="1"/>
    <col min="3329" max="3329" width="5.6640625" customWidth="1"/>
    <col min="3330" max="3330" width="46.44140625" customWidth="1"/>
    <col min="3331" max="3331" width="30.109375" customWidth="1"/>
    <col min="3332" max="3332" width="31.33203125" customWidth="1"/>
    <col min="3333" max="3333" width="25.6640625" customWidth="1"/>
    <col min="3334" max="3335" width="17.109375" customWidth="1"/>
    <col min="3336" max="3336" width="15" customWidth="1"/>
    <col min="3338" max="3338" width="8.88671875" customWidth="1"/>
    <col min="3585" max="3585" width="5.6640625" customWidth="1"/>
    <col min="3586" max="3586" width="46.44140625" customWidth="1"/>
    <col min="3587" max="3587" width="30.109375" customWidth="1"/>
    <col min="3588" max="3588" width="31.33203125" customWidth="1"/>
    <col min="3589" max="3589" width="25.6640625" customWidth="1"/>
    <col min="3590" max="3591" width="17.109375" customWidth="1"/>
    <col min="3592" max="3592" width="15" customWidth="1"/>
    <col min="3594" max="3594" width="8.88671875" customWidth="1"/>
    <col min="3841" max="3841" width="5.6640625" customWidth="1"/>
    <col min="3842" max="3842" width="46.44140625" customWidth="1"/>
    <col min="3843" max="3843" width="30.109375" customWidth="1"/>
    <col min="3844" max="3844" width="31.33203125" customWidth="1"/>
    <col min="3845" max="3845" width="25.6640625" customWidth="1"/>
    <col min="3846" max="3847" width="17.109375" customWidth="1"/>
    <col min="3848" max="3848" width="15" customWidth="1"/>
    <col min="3850" max="3850" width="8.88671875" customWidth="1"/>
    <col min="4097" max="4097" width="5.6640625" customWidth="1"/>
    <col min="4098" max="4098" width="46.44140625" customWidth="1"/>
    <col min="4099" max="4099" width="30.109375" customWidth="1"/>
    <col min="4100" max="4100" width="31.33203125" customWidth="1"/>
    <col min="4101" max="4101" width="25.6640625" customWidth="1"/>
    <col min="4102" max="4103" width="17.109375" customWidth="1"/>
    <col min="4104" max="4104" width="15" customWidth="1"/>
    <col min="4106" max="4106" width="8.88671875" customWidth="1"/>
    <col min="4353" max="4353" width="5.6640625" customWidth="1"/>
    <col min="4354" max="4354" width="46.44140625" customWidth="1"/>
    <col min="4355" max="4355" width="30.109375" customWidth="1"/>
    <col min="4356" max="4356" width="31.33203125" customWidth="1"/>
    <col min="4357" max="4357" width="25.6640625" customWidth="1"/>
    <col min="4358" max="4359" width="17.109375" customWidth="1"/>
    <col min="4360" max="4360" width="15" customWidth="1"/>
    <col min="4362" max="4362" width="8.88671875" customWidth="1"/>
    <col min="4609" max="4609" width="5.6640625" customWidth="1"/>
    <col min="4610" max="4610" width="46.44140625" customWidth="1"/>
    <col min="4611" max="4611" width="30.109375" customWidth="1"/>
    <col min="4612" max="4612" width="31.33203125" customWidth="1"/>
    <col min="4613" max="4613" width="25.6640625" customWidth="1"/>
    <col min="4614" max="4615" width="17.109375" customWidth="1"/>
    <col min="4616" max="4616" width="15" customWidth="1"/>
    <col min="4618" max="4618" width="8.88671875" customWidth="1"/>
    <col min="4865" max="4865" width="5.6640625" customWidth="1"/>
    <col min="4866" max="4866" width="46.44140625" customWidth="1"/>
    <col min="4867" max="4867" width="30.109375" customWidth="1"/>
    <col min="4868" max="4868" width="31.33203125" customWidth="1"/>
    <col min="4869" max="4869" width="25.6640625" customWidth="1"/>
    <col min="4870" max="4871" width="17.109375" customWidth="1"/>
    <col min="4872" max="4872" width="15" customWidth="1"/>
    <col min="4874" max="4874" width="8.88671875" customWidth="1"/>
    <col min="5121" max="5121" width="5.6640625" customWidth="1"/>
    <col min="5122" max="5122" width="46.44140625" customWidth="1"/>
    <col min="5123" max="5123" width="30.109375" customWidth="1"/>
    <col min="5124" max="5124" width="31.33203125" customWidth="1"/>
    <col min="5125" max="5125" width="25.6640625" customWidth="1"/>
    <col min="5126" max="5127" width="17.109375" customWidth="1"/>
    <col min="5128" max="5128" width="15" customWidth="1"/>
    <col min="5130" max="5130" width="8.88671875" customWidth="1"/>
    <col min="5377" max="5377" width="5.6640625" customWidth="1"/>
    <col min="5378" max="5378" width="46.44140625" customWidth="1"/>
    <col min="5379" max="5379" width="30.109375" customWidth="1"/>
    <col min="5380" max="5380" width="31.33203125" customWidth="1"/>
    <col min="5381" max="5381" width="25.6640625" customWidth="1"/>
    <col min="5382" max="5383" width="17.109375" customWidth="1"/>
    <col min="5384" max="5384" width="15" customWidth="1"/>
    <col min="5386" max="5386" width="8.88671875" customWidth="1"/>
    <col min="5633" max="5633" width="5.6640625" customWidth="1"/>
    <col min="5634" max="5634" width="46.44140625" customWidth="1"/>
    <col min="5635" max="5635" width="30.109375" customWidth="1"/>
    <col min="5636" max="5636" width="31.33203125" customWidth="1"/>
    <col min="5637" max="5637" width="25.6640625" customWidth="1"/>
    <col min="5638" max="5639" width="17.109375" customWidth="1"/>
    <col min="5640" max="5640" width="15" customWidth="1"/>
    <col min="5642" max="5642" width="8.88671875" customWidth="1"/>
    <col min="5889" max="5889" width="5.6640625" customWidth="1"/>
    <col min="5890" max="5890" width="46.44140625" customWidth="1"/>
    <col min="5891" max="5891" width="30.109375" customWidth="1"/>
    <col min="5892" max="5892" width="31.33203125" customWidth="1"/>
    <col min="5893" max="5893" width="25.6640625" customWidth="1"/>
    <col min="5894" max="5895" width="17.109375" customWidth="1"/>
    <col min="5896" max="5896" width="15" customWidth="1"/>
    <col min="5898" max="5898" width="8.88671875" customWidth="1"/>
    <col min="6145" max="6145" width="5.6640625" customWidth="1"/>
    <col min="6146" max="6146" width="46.44140625" customWidth="1"/>
    <col min="6147" max="6147" width="30.109375" customWidth="1"/>
    <col min="6148" max="6148" width="31.33203125" customWidth="1"/>
    <col min="6149" max="6149" width="25.6640625" customWidth="1"/>
    <col min="6150" max="6151" width="17.109375" customWidth="1"/>
    <col min="6152" max="6152" width="15" customWidth="1"/>
    <col min="6154" max="6154" width="8.88671875" customWidth="1"/>
    <col min="6401" max="6401" width="5.6640625" customWidth="1"/>
    <col min="6402" max="6402" width="46.44140625" customWidth="1"/>
    <col min="6403" max="6403" width="30.109375" customWidth="1"/>
    <col min="6404" max="6404" width="31.33203125" customWidth="1"/>
    <col min="6405" max="6405" width="25.6640625" customWidth="1"/>
    <col min="6406" max="6407" width="17.109375" customWidth="1"/>
    <col min="6408" max="6408" width="15" customWidth="1"/>
    <col min="6410" max="6410" width="8.88671875" customWidth="1"/>
    <col min="6657" max="6657" width="5.6640625" customWidth="1"/>
    <col min="6658" max="6658" width="46.44140625" customWidth="1"/>
    <col min="6659" max="6659" width="30.109375" customWidth="1"/>
    <col min="6660" max="6660" width="31.33203125" customWidth="1"/>
    <col min="6661" max="6661" width="25.6640625" customWidth="1"/>
    <col min="6662" max="6663" width="17.109375" customWidth="1"/>
    <col min="6664" max="6664" width="15" customWidth="1"/>
    <col min="6666" max="6666" width="8.88671875" customWidth="1"/>
    <col min="6913" max="6913" width="5.6640625" customWidth="1"/>
    <col min="6914" max="6914" width="46.44140625" customWidth="1"/>
    <col min="6915" max="6915" width="30.109375" customWidth="1"/>
    <col min="6916" max="6916" width="31.33203125" customWidth="1"/>
    <col min="6917" max="6917" width="25.6640625" customWidth="1"/>
    <col min="6918" max="6919" width="17.109375" customWidth="1"/>
    <col min="6920" max="6920" width="15" customWidth="1"/>
    <col min="6922" max="6922" width="8.88671875" customWidth="1"/>
    <col min="7169" max="7169" width="5.6640625" customWidth="1"/>
    <col min="7170" max="7170" width="46.44140625" customWidth="1"/>
    <col min="7171" max="7171" width="30.109375" customWidth="1"/>
    <col min="7172" max="7172" width="31.33203125" customWidth="1"/>
    <col min="7173" max="7173" width="25.6640625" customWidth="1"/>
    <col min="7174" max="7175" width="17.109375" customWidth="1"/>
    <col min="7176" max="7176" width="15" customWidth="1"/>
    <col min="7178" max="7178" width="8.88671875" customWidth="1"/>
    <col min="7425" max="7425" width="5.6640625" customWidth="1"/>
    <col min="7426" max="7426" width="46.44140625" customWidth="1"/>
    <col min="7427" max="7427" width="30.109375" customWidth="1"/>
    <col min="7428" max="7428" width="31.33203125" customWidth="1"/>
    <col min="7429" max="7429" width="25.6640625" customWidth="1"/>
    <col min="7430" max="7431" width="17.109375" customWidth="1"/>
    <col min="7432" max="7432" width="15" customWidth="1"/>
    <col min="7434" max="7434" width="8.88671875" customWidth="1"/>
    <col min="7681" max="7681" width="5.6640625" customWidth="1"/>
    <col min="7682" max="7682" width="46.44140625" customWidth="1"/>
    <col min="7683" max="7683" width="30.109375" customWidth="1"/>
    <col min="7684" max="7684" width="31.33203125" customWidth="1"/>
    <col min="7685" max="7685" width="25.6640625" customWidth="1"/>
    <col min="7686" max="7687" width="17.109375" customWidth="1"/>
    <col min="7688" max="7688" width="15" customWidth="1"/>
    <col min="7690" max="7690" width="8.88671875" customWidth="1"/>
    <col min="7937" max="7937" width="5.6640625" customWidth="1"/>
    <col min="7938" max="7938" width="46.44140625" customWidth="1"/>
    <col min="7939" max="7939" width="30.109375" customWidth="1"/>
    <col min="7940" max="7940" width="31.33203125" customWidth="1"/>
    <col min="7941" max="7941" width="25.6640625" customWidth="1"/>
    <col min="7942" max="7943" width="17.109375" customWidth="1"/>
    <col min="7944" max="7944" width="15" customWidth="1"/>
    <col min="7946" max="7946" width="8.88671875" customWidth="1"/>
    <col min="8193" max="8193" width="5.6640625" customWidth="1"/>
    <col min="8194" max="8194" width="46.44140625" customWidth="1"/>
    <col min="8195" max="8195" width="30.109375" customWidth="1"/>
    <col min="8196" max="8196" width="31.33203125" customWidth="1"/>
    <col min="8197" max="8197" width="25.6640625" customWidth="1"/>
    <col min="8198" max="8199" width="17.109375" customWidth="1"/>
    <col min="8200" max="8200" width="15" customWidth="1"/>
    <col min="8202" max="8202" width="8.88671875" customWidth="1"/>
    <col min="8449" max="8449" width="5.6640625" customWidth="1"/>
    <col min="8450" max="8450" width="46.44140625" customWidth="1"/>
    <col min="8451" max="8451" width="30.109375" customWidth="1"/>
    <col min="8452" max="8452" width="31.33203125" customWidth="1"/>
    <col min="8453" max="8453" width="25.6640625" customWidth="1"/>
    <col min="8454" max="8455" width="17.109375" customWidth="1"/>
    <col min="8456" max="8456" width="15" customWidth="1"/>
    <col min="8458" max="8458" width="8.88671875" customWidth="1"/>
    <col min="8705" max="8705" width="5.6640625" customWidth="1"/>
    <col min="8706" max="8706" width="46.44140625" customWidth="1"/>
    <col min="8707" max="8707" width="30.109375" customWidth="1"/>
    <col min="8708" max="8708" width="31.33203125" customWidth="1"/>
    <col min="8709" max="8709" width="25.6640625" customWidth="1"/>
    <col min="8710" max="8711" width="17.109375" customWidth="1"/>
    <col min="8712" max="8712" width="15" customWidth="1"/>
    <col min="8714" max="8714" width="8.88671875" customWidth="1"/>
    <col min="8961" max="8961" width="5.6640625" customWidth="1"/>
    <col min="8962" max="8962" width="46.44140625" customWidth="1"/>
    <col min="8963" max="8963" width="30.109375" customWidth="1"/>
    <col min="8964" max="8964" width="31.33203125" customWidth="1"/>
    <col min="8965" max="8965" width="25.6640625" customWidth="1"/>
    <col min="8966" max="8967" width="17.109375" customWidth="1"/>
    <col min="8968" max="8968" width="15" customWidth="1"/>
    <col min="8970" max="8970" width="8.88671875" customWidth="1"/>
    <col min="9217" max="9217" width="5.6640625" customWidth="1"/>
    <col min="9218" max="9218" width="46.44140625" customWidth="1"/>
    <col min="9219" max="9219" width="30.109375" customWidth="1"/>
    <col min="9220" max="9220" width="31.33203125" customWidth="1"/>
    <col min="9221" max="9221" width="25.6640625" customWidth="1"/>
    <col min="9222" max="9223" width="17.109375" customWidth="1"/>
    <col min="9224" max="9224" width="15" customWidth="1"/>
    <col min="9226" max="9226" width="8.88671875" customWidth="1"/>
    <col min="9473" max="9473" width="5.6640625" customWidth="1"/>
    <col min="9474" max="9474" width="46.44140625" customWidth="1"/>
    <col min="9475" max="9475" width="30.109375" customWidth="1"/>
    <col min="9476" max="9476" width="31.33203125" customWidth="1"/>
    <col min="9477" max="9477" width="25.6640625" customWidth="1"/>
    <col min="9478" max="9479" width="17.109375" customWidth="1"/>
    <col min="9480" max="9480" width="15" customWidth="1"/>
    <col min="9482" max="9482" width="8.88671875" customWidth="1"/>
    <col min="9729" max="9729" width="5.6640625" customWidth="1"/>
    <col min="9730" max="9730" width="46.44140625" customWidth="1"/>
    <col min="9731" max="9731" width="30.109375" customWidth="1"/>
    <col min="9732" max="9732" width="31.33203125" customWidth="1"/>
    <col min="9733" max="9733" width="25.6640625" customWidth="1"/>
    <col min="9734" max="9735" width="17.109375" customWidth="1"/>
    <col min="9736" max="9736" width="15" customWidth="1"/>
    <col min="9738" max="9738" width="8.88671875" customWidth="1"/>
    <col min="9985" max="9985" width="5.6640625" customWidth="1"/>
    <col min="9986" max="9986" width="46.44140625" customWidth="1"/>
    <col min="9987" max="9987" width="30.109375" customWidth="1"/>
    <col min="9988" max="9988" width="31.33203125" customWidth="1"/>
    <col min="9989" max="9989" width="25.6640625" customWidth="1"/>
    <col min="9990" max="9991" width="17.109375" customWidth="1"/>
    <col min="9992" max="9992" width="15" customWidth="1"/>
    <col min="9994" max="9994" width="8.88671875" customWidth="1"/>
    <col min="10241" max="10241" width="5.6640625" customWidth="1"/>
    <col min="10242" max="10242" width="46.44140625" customWidth="1"/>
    <col min="10243" max="10243" width="30.109375" customWidth="1"/>
    <col min="10244" max="10244" width="31.33203125" customWidth="1"/>
    <col min="10245" max="10245" width="25.6640625" customWidth="1"/>
    <col min="10246" max="10247" width="17.109375" customWidth="1"/>
    <col min="10248" max="10248" width="15" customWidth="1"/>
    <col min="10250" max="10250" width="8.88671875" customWidth="1"/>
    <col min="10497" max="10497" width="5.6640625" customWidth="1"/>
    <col min="10498" max="10498" width="46.44140625" customWidth="1"/>
    <col min="10499" max="10499" width="30.109375" customWidth="1"/>
    <col min="10500" max="10500" width="31.33203125" customWidth="1"/>
    <col min="10501" max="10501" width="25.6640625" customWidth="1"/>
    <col min="10502" max="10503" width="17.109375" customWidth="1"/>
    <col min="10504" max="10504" width="15" customWidth="1"/>
    <col min="10506" max="10506" width="8.88671875" customWidth="1"/>
    <col min="10753" max="10753" width="5.6640625" customWidth="1"/>
    <col min="10754" max="10754" width="46.44140625" customWidth="1"/>
    <col min="10755" max="10755" width="30.109375" customWidth="1"/>
    <col min="10756" max="10756" width="31.33203125" customWidth="1"/>
    <col min="10757" max="10757" width="25.6640625" customWidth="1"/>
    <col min="10758" max="10759" width="17.109375" customWidth="1"/>
    <col min="10760" max="10760" width="15" customWidth="1"/>
    <col min="10762" max="10762" width="8.88671875" customWidth="1"/>
    <col min="11009" max="11009" width="5.6640625" customWidth="1"/>
    <col min="11010" max="11010" width="46.44140625" customWidth="1"/>
    <col min="11011" max="11011" width="30.109375" customWidth="1"/>
    <col min="11012" max="11012" width="31.33203125" customWidth="1"/>
    <col min="11013" max="11013" width="25.6640625" customWidth="1"/>
    <col min="11014" max="11015" width="17.109375" customWidth="1"/>
    <col min="11016" max="11016" width="15" customWidth="1"/>
    <col min="11018" max="11018" width="8.88671875" customWidth="1"/>
    <col min="11265" max="11265" width="5.6640625" customWidth="1"/>
    <col min="11266" max="11266" width="46.44140625" customWidth="1"/>
    <col min="11267" max="11267" width="30.109375" customWidth="1"/>
    <col min="11268" max="11268" width="31.33203125" customWidth="1"/>
    <col min="11269" max="11269" width="25.6640625" customWidth="1"/>
    <col min="11270" max="11271" width="17.109375" customWidth="1"/>
    <col min="11272" max="11272" width="15" customWidth="1"/>
    <col min="11274" max="11274" width="8.88671875" customWidth="1"/>
    <col min="11521" max="11521" width="5.6640625" customWidth="1"/>
    <col min="11522" max="11522" width="46.44140625" customWidth="1"/>
    <col min="11523" max="11523" width="30.109375" customWidth="1"/>
    <col min="11524" max="11524" width="31.33203125" customWidth="1"/>
    <col min="11525" max="11525" width="25.6640625" customWidth="1"/>
    <col min="11526" max="11527" width="17.109375" customWidth="1"/>
    <col min="11528" max="11528" width="15" customWidth="1"/>
    <col min="11530" max="11530" width="8.88671875" customWidth="1"/>
    <col min="11777" max="11777" width="5.6640625" customWidth="1"/>
    <col min="11778" max="11778" width="46.44140625" customWidth="1"/>
    <col min="11779" max="11779" width="30.109375" customWidth="1"/>
    <col min="11780" max="11780" width="31.33203125" customWidth="1"/>
    <col min="11781" max="11781" width="25.6640625" customWidth="1"/>
    <col min="11782" max="11783" width="17.109375" customWidth="1"/>
    <col min="11784" max="11784" width="15" customWidth="1"/>
    <col min="11786" max="11786" width="8.88671875" customWidth="1"/>
    <col min="12033" max="12033" width="5.6640625" customWidth="1"/>
    <col min="12034" max="12034" width="46.44140625" customWidth="1"/>
    <col min="12035" max="12035" width="30.109375" customWidth="1"/>
    <col min="12036" max="12036" width="31.33203125" customWidth="1"/>
    <col min="12037" max="12037" width="25.6640625" customWidth="1"/>
    <col min="12038" max="12039" width="17.109375" customWidth="1"/>
    <col min="12040" max="12040" width="15" customWidth="1"/>
    <col min="12042" max="12042" width="8.88671875" customWidth="1"/>
    <col min="12289" max="12289" width="5.6640625" customWidth="1"/>
    <col min="12290" max="12290" width="46.44140625" customWidth="1"/>
    <col min="12291" max="12291" width="30.109375" customWidth="1"/>
    <col min="12292" max="12292" width="31.33203125" customWidth="1"/>
    <col min="12293" max="12293" width="25.6640625" customWidth="1"/>
    <col min="12294" max="12295" width="17.109375" customWidth="1"/>
    <col min="12296" max="12296" width="15" customWidth="1"/>
    <col min="12298" max="12298" width="8.88671875" customWidth="1"/>
    <col min="12545" max="12545" width="5.6640625" customWidth="1"/>
    <col min="12546" max="12546" width="46.44140625" customWidth="1"/>
    <col min="12547" max="12547" width="30.109375" customWidth="1"/>
    <col min="12548" max="12548" width="31.33203125" customWidth="1"/>
    <col min="12549" max="12549" width="25.6640625" customWidth="1"/>
    <col min="12550" max="12551" width="17.109375" customWidth="1"/>
    <col min="12552" max="12552" width="15" customWidth="1"/>
    <col min="12554" max="12554" width="8.88671875" customWidth="1"/>
    <col min="12801" max="12801" width="5.6640625" customWidth="1"/>
    <col min="12802" max="12802" width="46.44140625" customWidth="1"/>
    <col min="12803" max="12803" width="30.109375" customWidth="1"/>
    <col min="12804" max="12804" width="31.33203125" customWidth="1"/>
    <col min="12805" max="12805" width="25.6640625" customWidth="1"/>
    <col min="12806" max="12807" width="17.109375" customWidth="1"/>
    <col min="12808" max="12808" width="15" customWidth="1"/>
    <col min="12810" max="12810" width="8.88671875" customWidth="1"/>
    <col min="13057" max="13057" width="5.6640625" customWidth="1"/>
    <col min="13058" max="13058" width="46.44140625" customWidth="1"/>
    <col min="13059" max="13059" width="30.109375" customWidth="1"/>
    <col min="13060" max="13060" width="31.33203125" customWidth="1"/>
    <col min="13061" max="13061" width="25.6640625" customWidth="1"/>
    <col min="13062" max="13063" width="17.109375" customWidth="1"/>
    <col min="13064" max="13064" width="15" customWidth="1"/>
    <col min="13066" max="13066" width="8.88671875" customWidth="1"/>
    <col min="13313" max="13313" width="5.6640625" customWidth="1"/>
    <col min="13314" max="13314" width="46.44140625" customWidth="1"/>
    <col min="13315" max="13315" width="30.109375" customWidth="1"/>
    <col min="13316" max="13316" width="31.33203125" customWidth="1"/>
    <col min="13317" max="13317" width="25.6640625" customWidth="1"/>
    <col min="13318" max="13319" width="17.109375" customWidth="1"/>
    <col min="13320" max="13320" width="15" customWidth="1"/>
    <col min="13322" max="13322" width="8.88671875" customWidth="1"/>
    <col min="13569" max="13569" width="5.6640625" customWidth="1"/>
    <col min="13570" max="13570" width="46.44140625" customWidth="1"/>
    <col min="13571" max="13571" width="30.109375" customWidth="1"/>
    <col min="13572" max="13572" width="31.33203125" customWidth="1"/>
    <col min="13573" max="13573" width="25.6640625" customWidth="1"/>
    <col min="13574" max="13575" width="17.109375" customWidth="1"/>
    <col min="13576" max="13576" width="15" customWidth="1"/>
    <col min="13578" max="13578" width="8.88671875" customWidth="1"/>
    <col min="13825" max="13825" width="5.6640625" customWidth="1"/>
    <col min="13826" max="13826" width="46.44140625" customWidth="1"/>
    <col min="13827" max="13827" width="30.109375" customWidth="1"/>
    <col min="13828" max="13828" width="31.33203125" customWidth="1"/>
    <col min="13829" max="13829" width="25.6640625" customWidth="1"/>
    <col min="13830" max="13831" width="17.109375" customWidth="1"/>
    <col min="13832" max="13832" width="15" customWidth="1"/>
    <col min="13834" max="13834" width="8.88671875" customWidth="1"/>
    <col min="14081" max="14081" width="5.6640625" customWidth="1"/>
    <col min="14082" max="14082" width="46.44140625" customWidth="1"/>
    <col min="14083" max="14083" width="30.109375" customWidth="1"/>
    <col min="14084" max="14084" width="31.33203125" customWidth="1"/>
    <col min="14085" max="14085" width="25.6640625" customWidth="1"/>
    <col min="14086" max="14087" width="17.109375" customWidth="1"/>
    <col min="14088" max="14088" width="15" customWidth="1"/>
    <col min="14090" max="14090" width="8.88671875" customWidth="1"/>
    <col min="14337" max="14337" width="5.6640625" customWidth="1"/>
    <col min="14338" max="14338" width="46.44140625" customWidth="1"/>
    <col min="14339" max="14339" width="30.109375" customWidth="1"/>
    <col min="14340" max="14340" width="31.33203125" customWidth="1"/>
    <col min="14341" max="14341" width="25.6640625" customWidth="1"/>
    <col min="14342" max="14343" width="17.109375" customWidth="1"/>
    <col min="14344" max="14344" width="15" customWidth="1"/>
    <col min="14346" max="14346" width="8.88671875" customWidth="1"/>
    <col min="14593" max="14593" width="5.6640625" customWidth="1"/>
    <col min="14594" max="14594" width="46.44140625" customWidth="1"/>
    <col min="14595" max="14595" width="30.109375" customWidth="1"/>
    <col min="14596" max="14596" width="31.33203125" customWidth="1"/>
    <col min="14597" max="14597" width="25.6640625" customWidth="1"/>
    <col min="14598" max="14599" width="17.109375" customWidth="1"/>
    <col min="14600" max="14600" width="15" customWidth="1"/>
    <col min="14602" max="14602" width="8.88671875" customWidth="1"/>
    <col min="14849" max="14849" width="5.6640625" customWidth="1"/>
    <col min="14850" max="14850" width="46.44140625" customWidth="1"/>
    <col min="14851" max="14851" width="30.109375" customWidth="1"/>
    <col min="14852" max="14852" width="31.33203125" customWidth="1"/>
    <col min="14853" max="14853" width="25.6640625" customWidth="1"/>
    <col min="14854" max="14855" width="17.109375" customWidth="1"/>
    <col min="14856" max="14856" width="15" customWidth="1"/>
    <col min="14858" max="14858" width="8.88671875" customWidth="1"/>
    <col min="15105" max="15105" width="5.6640625" customWidth="1"/>
    <col min="15106" max="15106" width="46.44140625" customWidth="1"/>
    <col min="15107" max="15107" width="30.109375" customWidth="1"/>
    <col min="15108" max="15108" width="31.33203125" customWidth="1"/>
    <col min="15109" max="15109" width="25.6640625" customWidth="1"/>
    <col min="15110" max="15111" width="17.109375" customWidth="1"/>
    <col min="15112" max="15112" width="15" customWidth="1"/>
    <col min="15114" max="15114" width="8.88671875" customWidth="1"/>
    <col min="15361" max="15361" width="5.6640625" customWidth="1"/>
    <col min="15362" max="15362" width="46.44140625" customWidth="1"/>
    <col min="15363" max="15363" width="30.109375" customWidth="1"/>
    <col min="15364" max="15364" width="31.33203125" customWidth="1"/>
    <col min="15365" max="15365" width="25.6640625" customWidth="1"/>
    <col min="15366" max="15367" width="17.109375" customWidth="1"/>
    <col min="15368" max="15368" width="15" customWidth="1"/>
    <col min="15370" max="15370" width="8.88671875" customWidth="1"/>
    <col min="15617" max="15617" width="5.6640625" customWidth="1"/>
    <col min="15618" max="15618" width="46.44140625" customWidth="1"/>
    <col min="15619" max="15619" width="30.109375" customWidth="1"/>
    <col min="15620" max="15620" width="31.33203125" customWidth="1"/>
    <col min="15621" max="15621" width="25.6640625" customWidth="1"/>
    <col min="15622" max="15623" width="17.109375" customWidth="1"/>
    <col min="15624" max="15624" width="15" customWidth="1"/>
    <col min="15626" max="15626" width="8.88671875" customWidth="1"/>
    <col min="15873" max="15873" width="5.6640625" customWidth="1"/>
    <col min="15874" max="15874" width="46.44140625" customWidth="1"/>
    <col min="15875" max="15875" width="30.109375" customWidth="1"/>
    <col min="15876" max="15876" width="31.33203125" customWidth="1"/>
    <col min="15877" max="15877" width="25.6640625" customWidth="1"/>
    <col min="15878" max="15879" width="17.109375" customWidth="1"/>
    <col min="15880" max="15880" width="15" customWidth="1"/>
    <col min="15882" max="15882" width="8.88671875" customWidth="1"/>
    <col min="16129" max="16129" width="5.6640625" customWidth="1"/>
    <col min="16130" max="16130" width="46.44140625" customWidth="1"/>
    <col min="16131" max="16131" width="30.109375" customWidth="1"/>
    <col min="16132" max="16132" width="31.33203125" customWidth="1"/>
    <col min="16133" max="16133" width="25.6640625" customWidth="1"/>
    <col min="16134" max="16135" width="17.109375" customWidth="1"/>
    <col min="16136" max="16136" width="15" customWidth="1"/>
    <col min="16138" max="16138" width="8.88671875" customWidth="1"/>
  </cols>
  <sheetData>
    <row r="1" spans="1:7" x14ac:dyDescent="0.3">
      <c r="E1" t="s">
        <v>428</v>
      </c>
    </row>
    <row r="3" spans="1:7" ht="55.95" customHeight="1" x14ac:dyDescent="0.3">
      <c r="A3" s="1160" t="s">
        <v>455</v>
      </c>
      <c r="B3" s="1160"/>
      <c r="C3" s="1160"/>
      <c r="D3" s="1160"/>
      <c r="E3" s="1160"/>
    </row>
    <row r="4" spans="1:7" ht="27" customHeight="1" x14ac:dyDescent="0.3">
      <c r="A4" t="s">
        <v>1145</v>
      </c>
    </row>
    <row r="5" spans="1:7" ht="19.5" customHeight="1" x14ac:dyDescent="0.3">
      <c r="A5" t="s">
        <v>388</v>
      </c>
    </row>
    <row r="6" spans="1:7" ht="43.5" customHeight="1" x14ac:dyDescent="0.3">
      <c r="A6" s="1160" t="s">
        <v>454</v>
      </c>
      <c r="B6" s="1160"/>
      <c r="C6" s="1160"/>
      <c r="D6" s="1160"/>
      <c r="E6" s="1160"/>
    </row>
    <row r="7" spans="1:7" ht="17.25" customHeight="1" x14ac:dyDescent="0.3">
      <c r="A7" t="s">
        <v>281</v>
      </c>
    </row>
    <row r="9" spans="1:7" ht="71.25" customHeight="1" x14ac:dyDescent="0.3">
      <c r="A9" t="s">
        <v>282</v>
      </c>
      <c r="B9" t="s">
        <v>297</v>
      </c>
      <c r="C9" t="s">
        <v>298</v>
      </c>
      <c r="D9" t="s">
        <v>299</v>
      </c>
      <c r="E9" t="s">
        <v>300</v>
      </c>
    </row>
    <row r="10" spans="1:7" ht="24.75" customHeight="1" x14ac:dyDescent="0.3">
      <c r="A10">
        <v>1</v>
      </c>
      <c r="B10">
        <v>2</v>
      </c>
      <c r="C10">
        <v>3</v>
      </c>
      <c r="D10">
        <v>4</v>
      </c>
      <c r="E10" t="s">
        <v>301</v>
      </c>
      <c r="F10" t="s">
        <v>302</v>
      </c>
      <c r="G10" t="s">
        <v>303</v>
      </c>
    </row>
    <row r="11" spans="1:7" x14ac:dyDescent="0.3">
      <c r="A11">
        <v>1</v>
      </c>
      <c r="E11">
        <f>C11*D11*12</f>
        <v>0</v>
      </c>
      <c r="G11">
        <f>E11-F11</f>
        <v>0</v>
      </c>
    </row>
    <row r="12" spans="1:7" x14ac:dyDescent="0.3">
      <c r="B12" t="s">
        <v>295</v>
      </c>
      <c r="C12" t="s">
        <v>305</v>
      </c>
      <c r="D12" t="s">
        <v>305</v>
      </c>
      <c r="E12">
        <f>SUM(E11:E11)</f>
        <v>0</v>
      </c>
      <c r="F12">
        <f>SUM(F11:F11)</f>
        <v>0</v>
      </c>
      <c r="G12">
        <f>SUM(G11:G11)</f>
        <v>0</v>
      </c>
    </row>
    <row r="14" spans="1:7" ht="23.25" customHeight="1" x14ac:dyDescent="0.3">
      <c r="A14" t="s">
        <v>671</v>
      </c>
      <c r="E14" t="s">
        <v>1143</v>
      </c>
    </row>
    <row r="15" spans="1:7" x14ac:dyDescent="0.3">
      <c r="C15" t="s">
        <v>131</v>
      </c>
      <c r="E15" t="s">
        <v>132</v>
      </c>
    </row>
    <row r="17" spans="1:5" ht="23.25" customHeight="1" x14ac:dyDescent="0.3">
      <c r="A17" t="s">
        <v>133</v>
      </c>
      <c r="E17" t="s">
        <v>1144</v>
      </c>
    </row>
    <row r="18" spans="1:5" x14ac:dyDescent="0.3">
      <c r="C18" t="s">
        <v>131</v>
      </c>
      <c r="E18" t="s">
        <v>132</v>
      </c>
    </row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5" hidden="1" x14ac:dyDescent="0.3"/>
    <row r="86" hidden="1" x14ac:dyDescent="0.3"/>
    <row r="87" hidden="1" x14ac:dyDescent="0.3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CC00"/>
    <pageSetUpPr fitToPage="1"/>
  </sheetPr>
  <dimension ref="A1:I98"/>
  <sheetViews>
    <sheetView view="pageBreakPreview" zoomScale="80" zoomScaleNormal="50" zoomScaleSheetLayoutView="80" workbookViewId="0"/>
  </sheetViews>
  <sheetFormatPr defaultRowHeight="14.4" x14ac:dyDescent="0.3"/>
  <cols>
    <col min="1" max="1" width="7.6640625" customWidth="1"/>
    <col min="2" max="2" width="69.44140625" customWidth="1"/>
    <col min="3" max="3" width="15.33203125" customWidth="1"/>
    <col min="4" max="4" width="18" customWidth="1"/>
    <col min="5" max="5" width="20.5546875" customWidth="1"/>
    <col min="6" max="6" width="39.6640625" customWidth="1"/>
    <col min="7" max="7" width="27" customWidth="1"/>
    <col min="8" max="9" width="19.88671875" customWidth="1"/>
    <col min="11" max="11" width="12.33203125" customWidth="1"/>
    <col min="15" max="15" width="12" bestFit="1" customWidth="1"/>
    <col min="257" max="257" width="7.6640625" customWidth="1"/>
    <col min="258" max="258" width="69.44140625" customWidth="1"/>
    <col min="259" max="259" width="15.33203125" customWidth="1"/>
    <col min="260" max="260" width="18" customWidth="1"/>
    <col min="261" max="261" width="20.5546875" customWidth="1"/>
    <col min="262" max="262" width="39.6640625" customWidth="1"/>
    <col min="263" max="263" width="16.44140625" customWidth="1"/>
    <col min="264" max="264" width="15.109375" customWidth="1"/>
    <col min="265" max="265" width="16.33203125" customWidth="1"/>
    <col min="267" max="267" width="12.33203125" customWidth="1"/>
    <col min="271" max="271" width="12" bestFit="1" customWidth="1"/>
    <col min="513" max="513" width="7.6640625" customWidth="1"/>
    <col min="514" max="514" width="69.44140625" customWidth="1"/>
    <col min="515" max="515" width="15.33203125" customWidth="1"/>
    <col min="516" max="516" width="18" customWidth="1"/>
    <col min="517" max="517" width="20.5546875" customWidth="1"/>
    <col min="518" max="518" width="39.6640625" customWidth="1"/>
    <col min="519" max="519" width="16.44140625" customWidth="1"/>
    <col min="520" max="520" width="15.109375" customWidth="1"/>
    <col min="521" max="521" width="16.33203125" customWidth="1"/>
    <col min="523" max="523" width="12.33203125" customWidth="1"/>
    <col min="527" max="527" width="12" bestFit="1" customWidth="1"/>
    <col min="769" max="769" width="7.6640625" customWidth="1"/>
    <col min="770" max="770" width="69.44140625" customWidth="1"/>
    <col min="771" max="771" width="15.33203125" customWidth="1"/>
    <col min="772" max="772" width="18" customWidth="1"/>
    <col min="773" max="773" width="20.5546875" customWidth="1"/>
    <col min="774" max="774" width="39.6640625" customWidth="1"/>
    <col min="775" max="775" width="16.44140625" customWidth="1"/>
    <col min="776" max="776" width="15.109375" customWidth="1"/>
    <col min="777" max="777" width="16.33203125" customWidth="1"/>
    <col min="779" max="779" width="12.33203125" customWidth="1"/>
    <col min="783" max="783" width="12" bestFit="1" customWidth="1"/>
    <col min="1025" max="1025" width="7.6640625" customWidth="1"/>
    <col min="1026" max="1026" width="69.44140625" customWidth="1"/>
    <col min="1027" max="1027" width="15.33203125" customWidth="1"/>
    <col min="1028" max="1028" width="18" customWidth="1"/>
    <col min="1029" max="1029" width="20.5546875" customWidth="1"/>
    <col min="1030" max="1030" width="39.6640625" customWidth="1"/>
    <col min="1031" max="1031" width="16.44140625" customWidth="1"/>
    <col min="1032" max="1032" width="15.109375" customWidth="1"/>
    <col min="1033" max="1033" width="16.33203125" customWidth="1"/>
    <col min="1035" max="1035" width="12.33203125" customWidth="1"/>
    <col min="1039" max="1039" width="12" bestFit="1" customWidth="1"/>
    <col min="1281" max="1281" width="7.6640625" customWidth="1"/>
    <col min="1282" max="1282" width="69.44140625" customWidth="1"/>
    <col min="1283" max="1283" width="15.33203125" customWidth="1"/>
    <col min="1284" max="1284" width="18" customWidth="1"/>
    <col min="1285" max="1285" width="20.5546875" customWidth="1"/>
    <col min="1286" max="1286" width="39.6640625" customWidth="1"/>
    <col min="1287" max="1287" width="16.44140625" customWidth="1"/>
    <col min="1288" max="1288" width="15.109375" customWidth="1"/>
    <col min="1289" max="1289" width="16.33203125" customWidth="1"/>
    <col min="1291" max="1291" width="12.33203125" customWidth="1"/>
    <col min="1295" max="1295" width="12" bestFit="1" customWidth="1"/>
    <col min="1537" max="1537" width="7.6640625" customWidth="1"/>
    <col min="1538" max="1538" width="69.44140625" customWidth="1"/>
    <col min="1539" max="1539" width="15.33203125" customWidth="1"/>
    <col min="1540" max="1540" width="18" customWidth="1"/>
    <col min="1541" max="1541" width="20.5546875" customWidth="1"/>
    <col min="1542" max="1542" width="39.6640625" customWidth="1"/>
    <col min="1543" max="1543" width="16.44140625" customWidth="1"/>
    <col min="1544" max="1544" width="15.109375" customWidth="1"/>
    <col min="1545" max="1545" width="16.33203125" customWidth="1"/>
    <col min="1547" max="1547" width="12.33203125" customWidth="1"/>
    <col min="1551" max="1551" width="12" bestFit="1" customWidth="1"/>
    <col min="1793" max="1793" width="7.6640625" customWidth="1"/>
    <col min="1794" max="1794" width="69.44140625" customWidth="1"/>
    <col min="1795" max="1795" width="15.33203125" customWidth="1"/>
    <col min="1796" max="1796" width="18" customWidth="1"/>
    <col min="1797" max="1797" width="20.5546875" customWidth="1"/>
    <col min="1798" max="1798" width="39.6640625" customWidth="1"/>
    <col min="1799" max="1799" width="16.44140625" customWidth="1"/>
    <col min="1800" max="1800" width="15.109375" customWidth="1"/>
    <col min="1801" max="1801" width="16.33203125" customWidth="1"/>
    <col min="1803" max="1803" width="12.33203125" customWidth="1"/>
    <col min="1807" max="1807" width="12" bestFit="1" customWidth="1"/>
    <col min="2049" max="2049" width="7.6640625" customWidth="1"/>
    <col min="2050" max="2050" width="69.44140625" customWidth="1"/>
    <col min="2051" max="2051" width="15.33203125" customWidth="1"/>
    <col min="2052" max="2052" width="18" customWidth="1"/>
    <col min="2053" max="2053" width="20.5546875" customWidth="1"/>
    <col min="2054" max="2054" width="39.6640625" customWidth="1"/>
    <col min="2055" max="2055" width="16.44140625" customWidth="1"/>
    <col min="2056" max="2056" width="15.109375" customWidth="1"/>
    <col min="2057" max="2057" width="16.33203125" customWidth="1"/>
    <col min="2059" max="2059" width="12.33203125" customWidth="1"/>
    <col min="2063" max="2063" width="12" bestFit="1" customWidth="1"/>
    <col min="2305" max="2305" width="7.6640625" customWidth="1"/>
    <col min="2306" max="2306" width="69.44140625" customWidth="1"/>
    <col min="2307" max="2307" width="15.33203125" customWidth="1"/>
    <col min="2308" max="2308" width="18" customWidth="1"/>
    <col min="2309" max="2309" width="20.5546875" customWidth="1"/>
    <col min="2310" max="2310" width="39.6640625" customWidth="1"/>
    <col min="2311" max="2311" width="16.44140625" customWidth="1"/>
    <col min="2312" max="2312" width="15.109375" customWidth="1"/>
    <col min="2313" max="2313" width="16.33203125" customWidth="1"/>
    <col min="2315" max="2315" width="12.33203125" customWidth="1"/>
    <col min="2319" max="2319" width="12" bestFit="1" customWidth="1"/>
    <col min="2561" max="2561" width="7.6640625" customWidth="1"/>
    <col min="2562" max="2562" width="69.44140625" customWidth="1"/>
    <col min="2563" max="2563" width="15.33203125" customWidth="1"/>
    <col min="2564" max="2564" width="18" customWidth="1"/>
    <col min="2565" max="2565" width="20.5546875" customWidth="1"/>
    <col min="2566" max="2566" width="39.6640625" customWidth="1"/>
    <col min="2567" max="2567" width="16.44140625" customWidth="1"/>
    <col min="2568" max="2568" width="15.109375" customWidth="1"/>
    <col min="2569" max="2569" width="16.33203125" customWidth="1"/>
    <col min="2571" max="2571" width="12.33203125" customWidth="1"/>
    <col min="2575" max="2575" width="12" bestFit="1" customWidth="1"/>
    <col min="2817" max="2817" width="7.6640625" customWidth="1"/>
    <col min="2818" max="2818" width="69.44140625" customWidth="1"/>
    <col min="2819" max="2819" width="15.33203125" customWidth="1"/>
    <col min="2820" max="2820" width="18" customWidth="1"/>
    <col min="2821" max="2821" width="20.5546875" customWidth="1"/>
    <col min="2822" max="2822" width="39.6640625" customWidth="1"/>
    <col min="2823" max="2823" width="16.44140625" customWidth="1"/>
    <col min="2824" max="2824" width="15.109375" customWidth="1"/>
    <col min="2825" max="2825" width="16.33203125" customWidth="1"/>
    <col min="2827" max="2827" width="12.33203125" customWidth="1"/>
    <col min="2831" max="2831" width="12" bestFit="1" customWidth="1"/>
    <col min="3073" max="3073" width="7.6640625" customWidth="1"/>
    <col min="3074" max="3074" width="69.44140625" customWidth="1"/>
    <col min="3075" max="3075" width="15.33203125" customWidth="1"/>
    <col min="3076" max="3076" width="18" customWidth="1"/>
    <col min="3077" max="3077" width="20.5546875" customWidth="1"/>
    <col min="3078" max="3078" width="39.6640625" customWidth="1"/>
    <col min="3079" max="3079" width="16.44140625" customWidth="1"/>
    <col min="3080" max="3080" width="15.109375" customWidth="1"/>
    <col min="3081" max="3081" width="16.33203125" customWidth="1"/>
    <col min="3083" max="3083" width="12.33203125" customWidth="1"/>
    <col min="3087" max="3087" width="12" bestFit="1" customWidth="1"/>
    <col min="3329" max="3329" width="7.6640625" customWidth="1"/>
    <col min="3330" max="3330" width="69.44140625" customWidth="1"/>
    <col min="3331" max="3331" width="15.33203125" customWidth="1"/>
    <col min="3332" max="3332" width="18" customWidth="1"/>
    <col min="3333" max="3333" width="20.5546875" customWidth="1"/>
    <col min="3334" max="3334" width="39.6640625" customWidth="1"/>
    <col min="3335" max="3335" width="16.44140625" customWidth="1"/>
    <col min="3336" max="3336" width="15.109375" customWidth="1"/>
    <col min="3337" max="3337" width="16.33203125" customWidth="1"/>
    <col min="3339" max="3339" width="12.33203125" customWidth="1"/>
    <col min="3343" max="3343" width="12" bestFit="1" customWidth="1"/>
    <col min="3585" max="3585" width="7.6640625" customWidth="1"/>
    <col min="3586" max="3586" width="69.44140625" customWidth="1"/>
    <col min="3587" max="3587" width="15.33203125" customWidth="1"/>
    <col min="3588" max="3588" width="18" customWidth="1"/>
    <col min="3589" max="3589" width="20.5546875" customWidth="1"/>
    <col min="3590" max="3590" width="39.6640625" customWidth="1"/>
    <col min="3591" max="3591" width="16.44140625" customWidth="1"/>
    <col min="3592" max="3592" width="15.109375" customWidth="1"/>
    <col min="3593" max="3593" width="16.33203125" customWidth="1"/>
    <col min="3595" max="3595" width="12.33203125" customWidth="1"/>
    <col min="3599" max="3599" width="12" bestFit="1" customWidth="1"/>
    <col min="3841" max="3841" width="7.6640625" customWidth="1"/>
    <col min="3842" max="3842" width="69.44140625" customWidth="1"/>
    <col min="3843" max="3843" width="15.33203125" customWidth="1"/>
    <col min="3844" max="3844" width="18" customWidth="1"/>
    <col min="3845" max="3845" width="20.5546875" customWidth="1"/>
    <col min="3846" max="3846" width="39.6640625" customWidth="1"/>
    <col min="3847" max="3847" width="16.44140625" customWidth="1"/>
    <col min="3848" max="3848" width="15.109375" customWidth="1"/>
    <col min="3849" max="3849" width="16.33203125" customWidth="1"/>
    <col min="3851" max="3851" width="12.33203125" customWidth="1"/>
    <col min="3855" max="3855" width="12" bestFit="1" customWidth="1"/>
    <col min="4097" max="4097" width="7.6640625" customWidth="1"/>
    <col min="4098" max="4098" width="69.44140625" customWidth="1"/>
    <col min="4099" max="4099" width="15.33203125" customWidth="1"/>
    <col min="4100" max="4100" width="18" customWidth="1"/>
    <col min="4101" max="4101" width="20.5546875" customWidth="1"/>
    <col min="4102" max="4102" width="39.6640625" customWidth="1"/>
    <col min="4103" max="4103" width="16.44140625" customWidth="1"/>
    <col min="4104" max="4104" width="15.109375" customWidth="1"/>
    <col min="4105" max="4105" width="16.33203125" customWidth="1"/>
    <col min="4107" max="4107" width="12.33203125" customWidth="1"/>
    <col min="4111" max="4111" width="12" bestFit="1" customWidth="1"/>
    <col min="4353" max="4353" width="7.6640625" customWidth="1"/>
    <col min="4354" max="4354" width="69.44140625" customWidth="1"/>
    <col min="4355" max="4355" width="15.33203125" customWidth="1"/>
    <col min="4356" max="4356" width="18" customWidth="1"/>
    <col min="4357" max="4357" width="20.5546875" customWidth="1"/>
    <col min="4358" max="4358" width="39.6640625" customWidth="1"/>
    <col min="4359" max="4359" width="16.44140625" customWidth="1"/>
    <col min="4360" max="4360" width="15.109375" customWidth="1"/>
    <col min="4361" max="4361" width="16.33203125" customWidth="1"/>
    <col min="4363" max="4363" width="12.33203125" customWidth="1"/>
    <col min="4367" max="4367" width="12" bestFit="1" customWidth="1"/>
    <col min="4609" max="4609" width="7.6640625" customWidth="1"/>
    <col min="4610" max="4610" width="69.44140625" customWidth="1"/>
    <col min="4611" max="4611" width="15.33203125" customWidth="1"/>
    <col min="4612" max="4612" width="18" customWidth="1"/>
    <col min="4613" max="4613" width="20.5546875" customWidth="1"/>
    <col min="4614" max="4614" width="39.6640625" customWidth="1"/>
    <col min="4615" max="4615" width="16.44140625" customWidth="1"/>
    <col min="4616" max="4616" width="15.109375" customWidth="1"/>
    <col min="4617" max="4617" width="16.33203125" customWidth="1"/>
    <col min="4619" max="4619" width="12.33203125" customWidth="1"/>
    <col min="4623" max="4623" width="12" bestFit="1" customWidth="1"/>
    <col min="4865" max="4865" width="7.6640625" customWidth="1"/>
    <col min="4866" max="4866" width="69.44140625" customWidth="1"/>
    <col min="4867" max="4867" width="15.33203125" customWidth="1"/>
    <col min="4868" max="4868" width="18" customWidth="1"/>
    <col min="4869" max="4869" width="20.5546875" customWidth="1"/>
    <col min="4870" max="4870" width="39.6640625" customWidth="1"/>
    <col min="4871" max="4871" width="16.44140625" customWidth="1"/>
    <col min="4872" max="4872" width="15.109375" customWidth="1"/>
    <col min="4873" max="4873" width="16.33203125" customWidth="1"/>
    <col min="4875" max="4875" width="12.33203125" customWidth="1"/>
    <col min="4879" max="4879" width="12" bestFit="1" customWidth="1"/>
    <col min="5121" max="5121" width="7.6640625" customWidth="1"/>
    <col min="5122" max="5122" width="69.44140625" customWidth="1"/>
    <col min="5123" max="5123" width="15.33203125" customWidth="1"/>
    <col min="5124" max="5124" width="18" customWidth="1"/>
    <col min="5125" max="5125" width="20.5546875" customWidth="1"/>
    <col min="5126" max="5126" width="39.6640625" customWidth="1"/>
    <col min="5127" max="5127" width="16.44140625" customWidth="1"/>
    <col min="5128" max="5128" width="15.109375" customWidth="1"/>
    <col min="5129" max="5129" width="16.33203125" customWidth="1"/>
    <col min="5131" max="5131" width="12.33203125" customWidth="1"/>
    <col min="5135" max="5135" width="12" bestFit="1" customWidth="1"/>
    <col min="5377" max="5377" width="7.6640625" customWidth="1"/>
    <col min="5378" max="5378" width="69.44140625" customWidth="1"/>
    <col min="5379" max="5379" width="15.33203125" customWidth="1"/>
    <col min="5380" max="5380" width="18" customWidth="1"/>
    <col min="5381" max="5381" width="20.5546875" customWidth="1"/>
    <col min="5382" max="5382" width="39.6640625" customWidth="1"/>
    <col min="5383" max="5383" width="16.44140625" customWidth="1"/>
    <col min="5384" max="5384" width="15.109375" customWidth="1"/>
    <col min="5385" max="5385" width="16.33203125" customWidth="1"/>
    <col min="5387" max="5387" width="12.33203125" customWidth="1"/>
    <col min="5391" max="5391" width="12" bestFit="1" customWidth="1"/>
    <col min="5633" max="5633" width="7.6640625" customWidth="1"/>
    <col min="5634" max="5634" width="69.44140625" customWidth="1"/>
    <col min="5635" max="5635" width="15.33203125" customWidth="1"/>
    <col min="5636" max="5636" width="18" customWidth="1"/>
    <col min="5637" max="5637" width="20.5546875" customWidth="1"/>
    <col min="5638" max="5638" width="39.6640625" customWidth="1"/>
    <col min="5639" max="5639" width="16.44140625" customWidth="1"/>
    <col min="5640" max="5640" width="15.109375" customWidth="1"/>
    <col min="5641" max="5641" width="16.33203125" customWidth="1"/>
    <col min="5643" max="5643" width="12.33203125" customWidth="1"/>
    <col min="5647" max="5647" width="12" bestFit="1" customWidth="1"/>
    <col min="5889" max="5889" width="7.6640625" customWidth="1"/>
    <col min="5890" max="5890" width="69.44140625" customWidth="1"/>
    <col min="5891" max="5891" width="15.33203125" customWidth="1"/>
    <col min="5892" max="5892" width="18" customWidth="1"/>
    <col min="5893" max="5893" width="20.5546875" customWidth="1"/>
    <col min="5894" max="5894" width="39.6640625" customWidth="1"/>
    <col min="5895" max="5895" width="16.44140625" customWidth="1"/>
    <col min="5896" max="5896" width="15.109375" customWidth="1"/>
    <col min="5897" max="5897" width="16.33203125" customWidth="1"/>
    <col min="5899" max="5899" width="12.33203125" customWidth="1"/>
    <col min="5903" max="5903" width="12" bestFit="1" customWidth="1"/>
    <col min="6145" max="6145" width="7.6640625" customWidth="1"/>
    <col min="6146" max="6146" width="69.44140625" customWidth="1"/>
    <col min="6147" max="6147" width="15.33203125" customWidth="1"/>
    <col min="6148" max="6148" width="18" customWidth="1"/>
    <col min="6149" max="6149" width="20.5546875" customWidth="1"/>
    <col min="6150" max="6150" width="39.6640625" customWidth="1"/>
    <col min="6151" max="6151" width="16.44140625" customWidth="1"/>
    <col min="6152" max="6152" width="15.109375" customWidth="1"/>
    <col min="6153" max="6153" width="16.33203125" customWidth="1"/>
    <col min="6155" max="6155" width="12.33203125" customWidth="1"/>
    <col min="6159" max="6159" width="12" bestFit="1" customWidth="1"/>
    <col min="6401" max="6401" width="7.6640625" customWidth="1"/>
    <col min="6402" max="6402" width="69.44140625" customWidth="1"/>
    <col min="6403" max="6403" width="15.33203125" customWidth="1"/>
    <col min="6404" max="6404" width="18" customWidth="1"/>
    <col min="6405" max="6405" width="20.5546875" customWidth="1"/>
    <col min="6406" max="6406" width="39.6640625" customWidth="1"/>
    <col min="6407" max="6407" width="16.44140625" customWidth="1"/>
    <col min="6408" max="6408" width="15.109375" customWidth="1"/>
    <col min="6409" max="6409" width="16.33203125" customWidth="1"/>
    <col min="6411" max="6411" width="12.33203125" customWidth="1"/>
    <col min="6415" max="6415" width="12" bestFit="1" customWidth="1"/>
    <col min="6657" max="6657" width="7.6640625" customWidth="1"/>
    <col min="6658" max="6658" width="69.44140625" customWidth="1"/>
    <col min="6659" max="6659" width="15.33203125" customWidth="1"/>
    <col min="6660" max="6660" width="18" customWidth="1"/>
    <col min="6661" max="6661" width="20.5546875" customWidth="1"/>
    <col min="6662" max="6662" width="39.6640625" customWidth="1"/>
    <col min="6663" max="6663" width="16.44140625" customWidth="1"/>
    <col min="6664" max="6664" width="15.109375" customWidth="1"/>
    <col min="6665" max="6665" width="16.33203125" customWidth="1"/>
    <col min="6667" max="6667" width="12.33203125" customWidth="1"/>
    <col min="6671" max="6671" width="12" bestFit="1" customWidth="1"/>
    <col min="6913" max="6913" width="7.6640625" customWidth="1"/>
    <col min="6914" max="6914" width="69.44140625" customWidth="1"/>
    <col min="6915" max="6915" width="15.33203125" customWidth="1"/>
    <col min="6916" max="6916" width="18" customWidth="1"/>
    <col min="6917" max="6917" width="20.5546875" customWidth="1"/>
    <col min="6918" max="6918" width="39.6640625" customWidth="1"/>
    <col min="6919" max="6919" width="16.44140625" customWidth="1"/>
    <col min="6920" max="6920" width="15.109375" customWidth="1"/>
    <col min="6921" max="6921" width="16.33203125" customWidth="1"/>
    <col min="6923" max="6923" width="12.33203125" customWidth="1"/>
    <col min="6927" max="6927" width="12" bestFit="1" customWidth="1"/>
    <col min="7169" max="7169" width="7.6640625" customWidth="1"/>
    <col min="7170" max="7170" width="69.44140625" customWidth="1"/>
    <col min="7171" max="7171" width="15.33203125" customWidth="1"/>
    <col min="7172" max="7172" width="18" customWidth="1"/>
    <col min="7173" max="7173" width="20.5546875" customWidth="1"/>
    <col min="7174" max="7174" width="39.6640625" customWidth="1"/>
    <col min="7175" max="7175" width="16.44140625" customWidth="1"/>
    <col min="7176" max="7176" width="15.109375" customWidth="1"/>
    <col min="7177" max="7177" width="16.33203125" customWidth="1"/>
    <col min="7179" max="7179" width="12.33203125" customWidth="1"/>
    <col min="7183" max="7183" width="12" bestFit="1" customWidth="1"/>
    <col min="7425" max="7425" width="7.6640625" customWidth="1"/>
    <col min="7426" max="7426" width="69.44140625" customWidth="1"/>
    <col min="7427" max="7427" width="15.33203125" customWidth="1"/>
    <col min="7428" max="7428" width="18" customWidth="1"/>
    <col min="7429" max="7429" width="20.5546875" customWidth="1"/>
    <col min="7430" max="7430" width="39.6640625" customWidth="1"/>
    <col min="7431" max="7431" width="16.44140625" customWidth="1"/>
    <col min="7432" max="7432" width="15.109375" customWidth="1"/>
    <col min="7433" max="7433" width="16.33203125" customWidth="1"/>
    <col min="7435" max="7435" width="12.33203125" customWidth="1"/>
    <col min="7439" max="7439" width="12" bestFit="1" customWidth="1"/>
    <col min="7681" max="7681" width="7.6640625" customWidth="1"/>
    <col min="7682" max="7682" width="69.44140625" customWidth="1"/>
    <col min="7683" max="7683" width="15.33203125" customWidth="1"/>
    <col min="7684" max="7684" width="18" customWidth="1"/>
    <col min="7685" max="7685" width="20.5546875" customWidth="1"/>
    <col min="7686" max="7686" width="39.6640625" customWidth="1"/>
    <col min="7687" max="7687" width="16.44140625" customWidth="1"/>
    <col min="7688" max="7688" width="15.109375" customWidth="1"/>
    <col min="7689" max="7689" width="16.33203125" customWidth="1"/>
    <col min="7691" max="7691" width="12.33203125" customWidth="1"/>
    <col min="7695" max="7695" width="12" bestFit="1" customWidth="1"/>
    <col min="7937" max="7937" width="7.6640625" customWidth="1"/>
    <col min="7938" max="7938" width="69.44140625" customWidth="1"/>
    <col min="7939" max="7939" width="15.33203125" customWidth="1"/>
    <col min="7940" max="7940" width="18" customWidth="1"/>
    <col min="7941" max="7941" width="20.5546875" customWidth="1"/>
    <col min="7942" max="7942" width="39.6640625" customWidth="1"/>
    <col min="7943" max="7943" width="16.44140625" customWidth="1"/>
    <col min="7944" max="7944" width="15.109375" customWidth="1"/>
    <col min="7945" max="7945" width="16.33203125" customWidth="1"/>
    <col min="7947" max="7947" width="12.33203125" customWidth="1"/>
    <col min="7951" max="7951" width="12" bestFit="1" customWidth="1"/>
    <col min="8193" max="8193" width="7.6640625" customWidth="1"/>
    <col min="8194" max="8194" width="69.44140625" customWidth="1"/>
    <col min="8195" max="8195" width="15.33203125" customWidth="1"/>
    <col min="8196" max="8196" width="18" customWidth="1"/>
    <col min="8197" max="8197" width="20.5546875" customWidth="1"/>
    <col min="8198" max="8198" width="39.6640625" customWidth="1"/>
    <col min="8199" max="8199" width="16.44140625" customWidth="1"/>
    <col min="8200" max="8200" width="15.109375" customWidth="1"/>
    <col min="8201" max="8201" width="16.33203125" customWidth="1"/>
    <col min="8203" max="8203" width="12.33203125" customWidth="1"/>
    <col min="8207" max="8207" width="12" bestFit="1" customWidth="1"/>
    <col min="8449" max="8449" width="7.6640625" customWidth="1"/>
    <col min="8450" max="8450" width="69.44140625" customWidth="1"/>
    <col min="8451" max="8451" width="15.33203125" customWidth="1"/>
    <col min="8452" max="8452" width="18" customWidth="1"/>
    <col min="8453" max="8453" width="20.5546875" customWidth="1"/>
    <col min="8454" max="8454" width="39.6640625" customWidth="1"/>
    <col min="8455" max="8455" width="16.44140625" customWidth="1"/>
    <col min="8456" max="8456" width="15.109375" customWidth="1"/>
    <col min="8457" max="8457" width="16.33203125" customWidth="1"/>
    <col min="8459" max="8459" width="12.33203125" customWidth="1"/>
    <col min="8463" max="8463" width="12" bestFit="1" customWidth="1"/>
    <col min="8705" max="8705" width="7.6640625" customWidth="1"/>
    <col min="8706" max="8706" width="69.44140625" customWidth="1"/>
    <col min="8707" max="8707" width="15.33203125" customWidth="1"/>
    <col min="8708" max="8708" width="18" customWidth="1"/>
    <col min="8709" max="8709" width="20.5546875" customWidth="1"/>
    <col min="8710" max="8710" width="39.6640625" customWidth="1"/>
    <col min="8711" max="8711" width="16.44140625" customWidth="1"/>
    <col min="8712" max="8712" width="15.109375" customWidth="1"/>
    <col min="8713" max="8713" width="16.33203125" customWidth="1"/>
    <col min="8715" max="8715" width="12.33203125" customWidth="1"/>
    <col min="8719" max="8719" width="12" bestFit="1" customWidth="1"/>
    <col min="8961" max="8961" width="7.6640625" customWidth="1"/>
    <col min="8962" max="8962" width="69.44140625" customWidth="1"/>
    <col min="8963" max="8963" width="15.33203125" customWidth="1"/>
    <col min="8964" max="8964" width="18" customWidth="1"/>
    <col min="8965" max="8965" width="20.5546875" customWidth="1"/>
    <col min="8966" max="8966" width="39.6640625" customWidth="1"/>
    <col min="8967" max="8967" width="16.44140625" customWidth="1"/>
    <col min="8968" max="8968" width="15.109375" customWidth="1"/>
    <col min="8969" max="8969" width="16.33203125" customWidth="1"/>
    <col min="8971" max="8971" width="12.33203125" customWidth="1"/>
    <col min="8975" max="8975" width="12" bestFit="1" customWidth="1"/>
    <col min="9217" max="9217" width="7.6640625" customWidth="1"/>
    <col min="9218" max="9218" width="69.44140625" customWidth="1"/>
    <col min="9219" max="9219" width="15.33203125" customWidth="1"/>
    <col min="9220" max="9220" width="18" customWidth="1"/>
    <col min="9221" max="9221" width="20.5546875" customWidth="1"/>
    <col min="9222" max="9222" width="39.6640625" customWidth="1"/>
    <col min="9223" max="9223" width="16.44140625" customWidth="1"/>
    <col min="9224" max="9224" width="15.109375" customWidth="1"/>
    <col min="9225" max="9225" width="16.33203125" customWidth="1"/>
    <col min="9227" max="9227" width="12.33203125" customWidth="1"/>
    <col min="9231" max="9231" width="12" bestFit="1" customWidth="1"/>
    <col min="9473" max="9473" width="7.6640625" customWidth="1"/>
    <col min="9474" max="9474" width="69.44140625" customWidth="1"/>
    <col min="9475" max="9475" width="15.33203125" customWidth="1"/>
    <col min="9476" max="9476" width="18" customWidth="1"/>
    <col min="9477" max="9477" width="20.5546875" customWidth="1"/>
    <col min="9478" max="9478" width="39.6640625" customWidth="1"/>
    <col min="9479" max="9479" width="16.44140625" customWidth="1"/>
    <col min="9480" max="9480" width="15.109375" customWidth="1"/>
    <col min="9481" max="9481" width="16.33203125" customWidth="1"/>
    <col min="9483" max="9483" width="12.33203125" customWidth="1"/>
    <col min="9487" max="9487" width="12" bestFit="1" customWidth="1"/>
    <col min="9729" max="9729" width="7.6640625" customWidth="1"/>
    <col min="9730" max="9730" width="69.44140625" customWidth="1"/>
    <col min="9731" max="9731" width="15.33203125" customWidth="1"/>
    <col min="9732" max="9732" width="18" customWidth="1"/>
    <col min="9733" max="9733" width="20.5546875" customWidth="1"/>
    <col min="9734" max="9734" width="39.6640625" customWidth="1"/>
    <col min="9735" max="9735" width="16.44140625" customWidth="1"/>
    <col min="9736" max="9736" width="15.109375" customWidth="1"/>
    <col min="9737" max="9737" width="16.33203125" customWidth="1"/>
    <col min="9739" max="9739" width="12.33203125" customWidth="1"/>
    <col min="9743" max="9743" width="12" bestFit="1" customWidth="1"/>
    <col min="9985" max="9985" width="7.6640625" customWidth="1"/>
    <col min="9986" max="9986" width="69.44140625" customWidth="1"/>
    <col min="9987" max="9987" width="15.33203125" customWidth="1"/>
    <col min="9988" max="9988" width="18" customWidth="1"/>
    <col min="9989" max="9989" width="20.5546875" customWidth="1"/>
    <col min="9990" max="9990" width="39.6640625" customWidth="1"/>
    <col min="9991" max="9991" width="16.44140625" customWidth="1"/>
    <col min="9992" max="9992" width="15.109375" customWidth="1"/>
    <col min="9993" max="9993" width="16.33203125" customWidth="1"/>
    <col min="9995" max="9995" width="12.33203125" customWidth="1"/>
    <col min="9999" max="9999" width="12" bestFit="1" customWidth="1"/>
    <col min="10241" max="10241" width="7.6640625" customWidth="1"/>
    <col min="10242" max="10242" width="69.44140625" customWidth="1"/>
    <col min="10243" max="10243" width="15.33203125" customWidth="1"/>
    <col min="10244" max="10244" width="18" customWidth="1"/>
    <col min="10245" max="10245" width="20.5546875" customWidth="1"/>
    <col min="10246" max="10246" width="39.6640625" customWidth="1"/>
    <col min="10247" max="10247" width="16.44140625" customWidth="1"/>
    <col min="10248" max="10248" width="15.109375" customWidth="1"/>
    <col min="10249" max="10249" width="16.33203125" customWidth="1"/>
    <col min="10251" max="10251" width="12.33203125" customWidth="1"/>
    <col min="10255" max="10255" width="12" bestFit="1" customWidth="1"/>
    <col min="10497" max="10497" width="7.6640625" customWidth="1"/>
    <col min="10498" max="10498" width="69.44140625" customWidth="1"/>
    <col min="10499" max="10499" width="15.33203125" customWidth="1"/>
    <col min="10500" max="10500" width="18" customWidth="1"/>
    <col min="10501" max="10501" width="20.5546875" customWidth="1"/>
    <col min="10502" max="10502" width="39.6640625" customWidth="1"/>
    <col min="10503" max="10503" width="16.44140625" customWidth="1"/>
    <col min="10504" max="10504" width="15.109375" customWidth="1"/>
    <col min="10505" max="10505" width="16.33203125" customWidth="1"/>
    <col min="10507" max="10507" width="12.33203125" customWidth="1"/>
    <col min="10511" max="10511" width="12" bestFit="1" customWidth="1"/>
    <col min="10753" max="10753" width="7.6640625" customWidth="1"/>
    <col min="10754" max="10754" width="69.44140625" customWidth="1"/>
    <col min="10755" max="10755" width="15.33203125" customWidth="1"/>
    <col min="10756" max="10756" width="18" customWidth="1"/>
    <col min="10757" max="10757" width="20.5546875" customWidth="1"/>
    <col min="10758" max="10758" width="39.6640625" customWidth="1"/>
    <col min="10759" max="10759" width="16.44140625" customWidth="1"/>
    <col min="10760" max="10760" width="15.109375" customWidth="1"/>
    <col min="10761" max="10761" width="16.33203125" customWidth="1"/>
    <col min="10763" max="10763" width="12.33203125" customWidth="1"/>
    <col min="10767" max="10767" width="12" bestFit="1" customWidth="1"/>
    <col min="11009" max="11009" width="7.6640625" customWidth="1"/>
    <col min="11010" max="11010" width="69.44140625" customWidth="1"/>
    <col min="11011" max="11011" width="15.33203125" customWidth="1"/>
    <col min="11012" max="11012" width="18" customWidth="1"/>
    <col min="11013" max="11013" width="20.5546875" customWidth="1"/>
    <col min="11014" max="11014" width="39.6640625" customWidth="1"/>
    <col min="11015" max="11015" width="16.44140625" customWidth="1"/>
    <col min="11016" max="11016" width="15.109375" customWidth="1"/>
    <col min="11017" max="11017" width="16.33203125" customWidth="1"/>
    <col min="11019" max="11019" width="12.33203125" customWidth="1"/>
    <col min="11023" max="11023" width="12" bestFit="1" customWidth="1"/>
    <col min="11265" max="11265" width="7.6640625" customWidth="1"/>
    <col min="11266" max="11266" width="69.44140625" customWidth="1"/>
    <col min="11267" max="11267" width="15.33203125" customWidth="1"/>
    <col min="11268" max="11268" width="18" customWidth="1"/>
    <col min="11269" max="11269" width="20.5546875" customWidth="1"/>
    <col min="11270" max="11270" width="39.6640625" customWidth="1"/>
    <col min="11271" max="11271" width="16.44140625" customWidth="1"/>
    <col min="11272" max="11272" width="15.109375" customWidth="1"/>
    <col min="11273" max="11273" width="16.33203125" customWidth="1"/>
    <col min="11275" max="11275" width="12.33203125" customWidth="1"/>
    <col min="11279" max="11279" width="12" bestFit="1" customWidth="1"/>
    <col min="11521" max="11521" width="7.6640625" customWidth="1"/>
    <col min="11522" max="11522" width="69.44140625" customWidth="1"/>
    <col min="11523" max="11523" width="15.33203125" customWidth="1"/>
    <col min="11524" max="11524" width="18" customWidth="1"/>
    <col min="11525" max="11525" width="20.5546875" customWidth="1"/>
    <col min="11526" max="11526" width="39.6640625" customWidth="1"/>
    <col min="11527" max="11527" width="16.44140625" customWidth="1"/>
    <col min="11528" max="11528" width="15.109375" customWidth="1"/>
    <col min="11529" max="11529" width="16.33203125" customWidth="1"/>
    <col min="11531" max="11531" width="12.33203125" customWidth="1"/>
    <col min="11535" max="11535" width="12" bestFit="1" customWidth="1"/>
    <col min="11777" max="11777" width="7.6640625" customWidth="1"/>
    <col min="11778" max="11778" width="69.44140625" customWidth="1"/>
    <col min="11779" max="11779" width="15.33203125" customWidth="1"/>
    <col min="11780" max="11780" width="18" customWidth="1"/>
    <col min="11781" max="11781" width="20.5546875" customWidth="1"/>
    <col min="11782" max="11782" width="39.6640625" customWidth="1"/>
    <col min="11783" max="11783" width="16.44140625" customWidth="1"/>
    <col min="11784" max="11784" width="15.109375" customWidth="1"/>
    <col min="11785" max="11785" width="16.33203125" customWidth="1"/>
    <col min="11787" max="11787" width="12.33203125" customWidth="1"/>
    <col min="11791" max="11791" width="12" bestFit="1" customWidth="1"/>
    <col min="12033" max="12033" width="7.6640625" customWidth="1"/>
    <col min="12034" max="12034" width="69.44140625" customWidth="1"/>
    <col min="12035" max="12035" width="15.33203125" customWidth="1"/>
    <col min="12036" max="12036" width="18" customWidth="1"/>
    <col min="12037" max="12037" width="20.5546875" customWidth="1"/>
    <col min="12038" max="12038" width="39.6640625" customWidth="1"/>
    <col min="12039" max="12039" width="16.44140625" customWidth="1"/>
    <col min="12040" max="12040" width="15.109375" customWidth="1"/>
    <col min="12041" max="12041" width="16.33203125" customWidth="1"/>
    <col min="12043" max="12043" width="12.33203125" customWidth="1"/>
    <col min="12047" max="12047" width="12" bestFit="1" customWidth="1"/>
    <col min="12289" max="12289" width="7.6640625" customWidth="1"/>
    <col min="12290" max="12290" width="69.44140625" customWidth="1"/>
    <col min="12291" max="12291" width="15.33203125" customWidth="1"/>
    <col min="12292" max="12292" width="18" customWidth="1"/>
    <col min="12293" max="12293" width="20.5546875" customWidth="1"/>
    <col min="12294" max="12294" width="39.6640625" customWidth="1"/>
    <col min="12295" max="12295" width="16.44140625" customWidth="1"/>
    <col min="12296" max="12296" width="15.109375" customWidth="1"/>
    <col min="12297" max="12297" width="16.33203125" customWidth="1"/>
    <col min="12299" max="12299" width="12.33203125" customWidth="1"/>
    <col min="12303" max="12303" width="12" bestFit="1" customWidth="1"/>
    <col min="12545" max="12545" width="7.6640625" customWidth="1"/>
    <col min="12546" max="12546" width="69.44140625" customWidth="1"/>
    <col min="12547" max="12547" width="15.33203125" customWidth="1"/>
    <col min="12548" max="12548" width="18" customWidth="1"/>
    <col min="12549" max="12549" width="20.5546875" customWidth="1"/>
    <col min="12550" max="12550" width="39.6640625" customWidth="1"/>
    <col min="12551" max="12551" width="16.44140625" customWidth="1"/>
    <col min="12552" max="12552" width="15.109375" customWidth="1"/>
    <col min="12553" max="12553" width="16.33203125" customWidth="1"/>
    <col min="12555" max="12555" width="12.33203125" customWidth="1"/>
    <col min="12559" max="12559" width="12" bestFit="1" customWidth="1"/>
    <col min="12801" max="12801" width="7.6640625" customWidth="1"/>
    <col min="12802" max="12802" width="69.44140625" customWidth="1"/>
    <col min="12803" max="12803" width="15.33203125" customWidth="1"/>
    <col min="12804" max="12804" width="18" customWidth="1"/>
    <col min="12805" max="12805" width="20.5546875" customWidth="1"/>
    <col min="12806" max="12806" width="39.6640625" customWidth="1"/>
    <col min="12807" max="12807" width="16.44140625" customWidth="1"/>
    <col min="12808" max="12808" width="15.109375" customWidth="1"/>
    <col min="12809" max="12809" width="16.33203125" customWidth="1"/>
    <col min="12811" max="12811" width="12.33203125" customWidth="1"/>
    <col min="12815" max="12815" width="12" bestFit="1" customWidth="1"/>
    <col min="13057" max="13057" width="7.6640625" customWidth="1"/>
    <col min="13058" max="13058" width="69.44140625" customWidth="1"/>
    <col min="13059" max="13059" width="15.33203125" customWidth="1"/>
    <col min="13060" max="13060" width="18" customWidth="1"/>
    <col min="13061" max="13061" width="20.5546875" customWidth="1"/>
    <col min="13062" max="13062" width="39.6640625" customWidth="1"/>
    <col min="13063" max="13063" width="16.44140625" customWidth="1"/>
    <col min="13064" max="13064" width="15.109375" customWidth="1"/>
    <col min="13065" max="13065" width="16.33203125" customWidth="1"/>
    <col min="13067" max="13067" width="12.33203125" customWidth="1"/>
    <col min="13071" max="13071" width="12" bestFit="1" customWidth="1"/>
    <col min="13313" max="13313" width="7.6640625" customWidth="1"/>
    <col min="13314" max="13314" width="69.44140625" customWidth="1"/>
    <col min="13315" max="13315" width="15.33203125" customWidth="1"/>
    <col min="13316" max="13316" width="18" customWidth="1"/>
    <col min="13317" max="13317" width="20.5546875" customWidth="1"/>
    <col min="13318" max="13318" width="39.6640625" customWidth="1"/>
    <col min="13319" max="13319" width="16.44140625" customWidth="1"/>
    <col min="13320" max="13320" width="15.109375" customWidth="1"/>
    <col min="13321" max="13321" width="16.33203125" customWidth="1"/>
    <col min="13323" max="13323" width="12.33203125" customWidth="1"/>
    <col min="13327" max="13327" width="12" bestFit="1" customWidth="1"/>
    <col min="13569" max="13569" width="7.6640625" customWidth="1"/>
    <col min="13570" max="13570" width="69.44140625" customWidth="1"/>
    <col min="13571" max="13571" width="15.33203125" customWidth="1"/>
    <col min="13572" max="13572" width="18" customWidth="1"/>
    <col min="13573" max="13573" width="20.5546875" customWidth="1"/>
    <col min="13574" max="13574" width="39.6640625" customWidth="1"/>
    <col min="13575" max="13575" width="16.44140625" customWidth="1"/>
    <col min="13576" max="13576" width="15.109375" customWidth="1"/>
    <col min="13577" max="13577" width="16.33203125" customWidth="1"/>
    <col min="13579" max="13579" width="12.33203125" customWidth="1"/>
    <col min="13583" max="13583" width="12" bestFit="1" customWidth="1"/>
    <col min="13825" max="13825" width="7.6640625" customWidth="1"/>
    <col min="13826" max="13826" width="69.44140625" customWidth="1"/>
    <col min="13827" max="13827" width="15.33203125" customWidth="1"/>
    <col min="13828" max="13828" width="18" customWidth="1"/>
    <col min="13829" max="13829" width="20.5546875" customWidth="1"/>
    <col min="13830" max="13830" width="39.6640625" customWidth="1"/>
    <col min="13831" max="13831" width="16.44140625" customWidth="1"/>
    <col min="13832" max="13832" width="15.109375" customWidth="1"/>
    <col min="13833" max="13833" width="16.33203125" customWidth="1"/>
    <col min="13835" max="13835" width="12.33203125" customWidth="1"/>
    <col min="13839" max="13839" width="12" bestFit="1" customWidth="1"/>
    <col min="14081" max="14081" width="7.6640625" customWidth="1"/>
    <col min="14082" max="14082" width="69.44140625" customWidth="1"/>
    <col min="14083" max="14083" width="15.33203125" customWidth="1"/>
    <col min="14084" max="14084" width="18" customWidth="1"/>
    <col min="14085" max="14085" width="20.5546875" customWidth="1"/>
    <col min="14086" max="14086" width="39.6640625" customWidth="1"/>
    <col min="14087" max="14087" width="16.44140625" customWidth="1"/>
    <col min="14088" max="14088" width="15.109375" customWidth="1"/>
    <col min="14089" max="14089" width="16.33203125" customWidth="1"/>
    <col min="14091" max="14091" width="12.33203125" customWidth="1"/>
    <col min="14095" max="14095" width="12" bestFit="1" customWidth="1"/>
    <col min="14337" max="14337" width="7.6640625" customWidth="1"/>
    <col min="14338" max="14338" width="69.44140625" customWidth="1"/>
    <col min="14339" max="14339" width="15.33203125" customWidth="1"/>
    <col min="14340" max="14340" width="18" customWidth="1"/>
    <col min="14341" max="14341" width="20.5546875" customWidth="1"/>
    <col min="14342" max="14342" width="39.6640625" customWidth="1"/>
    <col min="14343" max="14343" width="16.44140625" customWidth="1"/>
    <col min="14344" max="14344" width="15.109375" customWidth="1"/>
    <col min="14345" max="14345" width="16.33203125" customWidth="1"/>
    <col min="14347" max="14347" width="12.33203125" customWidth="1"/>
    <col min="14351" max="14351" width="12" bestFit="1" customWidth="1"/>
    <col min="14593" max="14593" width="7.6640625" customWidth="1"/>
    <col min="14594" max="14594" width="69.44140625" customWidth="1"/>
    <col min="14595" max="14595" width="15.33203125" customWidth="1"/>
    <col min="14596" max="14596" width="18" customWidth="1"/>
    <col min="14597" max="14597" width="20.5546875" customWidth="1"/>
    <col min="14598" max="14598" width="39.6640625" customWidth="1"/>
    <col min="14599" max="14599" width="16.44140625" customWidth="1"/>
    <col min="14600" max="14600" width="15.109375" customWidth="1"/>
    <col min="14601" max="14601" width="16.33203125" customWidth="1"/>
    <col min="14603" max="14603" width="12.33203125" customWidth="1"/>
    <col min="14607" max="14607" width="12" bestFit="1" customWidth="1"/>
    <col min="14849" max="14849" width="7.6640625" customWidth="1"/>
    <col min="14850" max="14850" width="69.44140625" customWidth="1"/>
    <col min="14851" max="14851" width="15.33203125" customWidth="1"/>
    <col min="14852" max="14852" width="18" customWidth="1"/>
    <col min="14853" max="14853" width="20.5546875" customWidth="1"/>
    <col min="14854" max="14854" width="39.6640625" customWidth="1"/>
    <col min="14855" max="14855" width="16.44140625" customWidth="1"/>
    <col min="14856" max="14856" width="15.109375" customWidth="1"/>
    <col min="14857" max="14857" width="16.33203125" customWidth="1"/>
    <col min="14859" max="14859" width="12.33203125" customWidth="1"/>
    <col min="14863" max="14863" width="12" bestFit="1" customWidth="1"/>
    <col min="15105" max="15105" width="7.6640625" customWidth="1"/>
    <col min="15106" max="15106" width="69.44140625" customWidth="1"/>
    <col min="15107" max="15107" width="15.33203125" customWidth="1"/>
    <col min="15108" max="15108" width="18" customWidth="1"/>
    <col min="15109" max="15109" width="20.5546875" customWidth="1"/>
    <col min="15110" max="15110" width="39.6640625" customWidth="1"/>
    <col min="15111" max="15111" width="16.44140625" customWidth="1"/>
    <col min="15112" max="15112" width="15.109375" customWidth="1"/>
    <col min="15113" max="15113" width="16.33203125" customWidth="1"/>
    <col min="15115" max="15115" width="12.33203125" customWidth="1"/>
    <col min="15119" max="15119" width="12" bestFit="1" customWidth="1"/>
    <col min="15361" max="15361" width="7.6640625" customWidth="1"/>
    <col min="15362" max="15362" width="69.44140625" customWidth="1"/>
    <col min="15363" max="15363" width="15.33203125" customWidth="1"/>
    <col min="15364" max="15364" width="18" customWidth="1"/>
    <col min="15365" max="15365" width="20.5546875" customWidth="1"/>
    <col min="15366" max="15366" width="39.6640625" customWidth="1"/>
    <col min="15367" max="15367" width="16.44140625" customWidth="1"/>
    <col min="15368" max="15368" width="15.109375" customWidth="1"/>
    <col min="15369" max="15369" width="16.33203125" customWidth="1"/>
    <col min="15371" max="15371" width="12.33203125" customWidth="1"/>
    <col min="15375" max="15375" width="12" bestFit="1" customWidth="1"/>
    <col min="15617" max="15617" width="7.6640625" customWidth="1"/>
    <col min="15618" max="15618" width="69.44140625" customWidth="1"/>
    <col min="15619" max="15619" width="15.33203125" customWidth="1"/>
    <col min="15620" max="15620" width="18" customWidth="1"/>
    <col min="15621" max="15621" width="20.5546875" customWidth="1"/>
    <col min="15622" max="15622" width="39.6640625" customWidth="1"/>
    <col min="15623" max="15623" width="16.44140625" customWidth="1"/>
    <col min="15624" max="15624" width="15.109375" customWidth="1"/>
    <col min="15625" max="15625" width="16.33203125" customWidth="1"/>
    <col min="15627" max="15627" width="12.33203125" customWidth="1"/>
    <col min="15631" max="15631" width="12" bestFit="1" customWidth="1"/>
    <col min="15873" max="15873" width="7.6640625" customWidth="1"/>
    <col min="15874" max="15874" width="69.44140625" customWidth="1"/>
    <col min="15875" max="15875" width="15.33203125" customWidth="1"/>
    <col min="15876" max="15876" width="18" customWidth="1"/>
    <col min="15877" max="15877" width="20.5546875" customWidth="1"/>
    <col min="15878" max="15878" width="39.6640625" customWidth="1"/>
    <col min="15879" max="15879" width="16.44140625" customWidth="1"/>
    <col min="15880" max="15880" width="15.109375" customWidth="1"/>
    <col min="15881" max="15881" width="16.33203125" customWidth="1"/>
    <col min="15883" max="15883" width="12.33203125" customWidth="1"/>
    <col min="15887" max="15887" width="12" bestFit="1" customWidth="1"/>
    <col min="16129" max="16129" width="7.6640625" customWidth="1"/>
    <col min="16130" max="16130" width="69.44140625" customWidth="1"/>
    <col min="16131" max="16131" width="15.33203125" customWidth="1"/>
    <col min="16132" max="16132" width="18" customWidth="1"/>
    <col min="16133" max="16133" width="20.5546875" customWidth="1"/>
    <col min="16134" max="16134" width="39.6640625" customWidth="1"/>
    <col min="16135" max="16135" width="16.44140625" customWidth="1"/>
    <col min="16136" max="16136" width="15.109375" customWidth="1"/>
    <col min="16137" max="16137" width="16.33203125" customWidth="1"/>
    <col min="16139" max="16139" width="12.33203125" customWidth="1"/>
    <col min="16143" max="16143" width="12" bestFit="1" customWidth="1"/>
  </cols>
  <sheetData>
    <row r="1" spans="1:9" x14ac:dyDescent="0.3">
      <c r="F1" t="s">
        <v>433</v>
      </c>
    </row>
    <row r="3" spans="1:9" x14ac:dyDescent="0.3">
      <c r="A3" s="1160" t="s">
        <v>533</v>
      </c>
      <c r="B3" s="1160"/>
      <c r="C3" s="1160"/>
      <c r="D3" s="1160"/>
      <c r="E3" s="1160"/>
      <c r="F3" s="1160"/>
    </row>
    <row r="4" spans="1:9" ht="27" customHeight="1" x14ac:dyDescent="0.3">
      <c r="A4" t="s">
        <v>1145</v>
      </c>
    </row>
    <row r="5" spans="1:9" ht="19.5" customHeight="1" x14ac:dyDescent="0.3">
      <c r="A5" t="s">
        <v>345</v>
      </c>
    </row>
    <row r="6" spans="1:9" ht="37.5" customHeight="1" x14ac:dyDescent="0.3">
      <c r="A6" s="1160" t="s">
        <v>454</v>
      </c>
      <c r="B6" s="1160"/>
      <c r="C6" s="1160"/>
      <c r="D6" s="1160"/>
    </row>
    <row r="7" spans="1:9" ht="17.25" customHeight="1" x14ac:dyDescent="0.3">
      <c r="A7" t="s">
        <v>281</v>
      </c>
    </row>
    <row r="9" spans="1:9" x14ac:dyDescent="0.3">
      <c r="A9" t="s">
        <v>282</v>
      </c>
      <c r="B9" t="s">
        <v>297</v>
      </c>
      <c r="C9" t="s">
        <v>346</v>
      </c>
      <c r="D9" t="s">
        <v>347</v>
      </c>
      <c r="E9" t="s">
        <v>348</v>
      </c>
      <c r="F9" t="s">
        <v>349</v>
      </c>
    </row>
    <row r="10" spans="1:9" x14ac:dyDescent="0.3">
      <c r="A10">
        <v>1</v>
      </c>
      <c r="B10">
        <v>2</v>
      </c>
      <c r="C10">
        <v>3</v>
      </c>
      <c r="D10">
        <v>4</v>
      </c>
      <c r="E10">
        <v>5</v>
      </c>
      <c r="F10" t="s">
        <v>350</v>
      </c>
      <c r="G10" t="s">
        <v>357</v>
      </c>
      <c r="H10" t="s">
        <v>302</v>
      </c>
      <c r="I10" t="s">
        <v>303</v>
      </c>
    </row>
    <row r="11" spans="1:9" x14ac:dyDescent="0.3">
      <c r="A11" s="1160" t="s">
        <v>999</v>
      </c>
      <c r="B11" s="1160"/>
      <c r="C11" s="1160"/>
      <c r="D11" s="1160"/>
      <c r="E11" s="1160"/>
      <c r="F11" s="1160"/>
      <c r="G11" t="s">
        <v>1000</v>
      </c>
    </row>
    <row r="12" spans="1:9" ht="54" customHeight="1" x14ac:dyDescent="0.3">
      <c r="A12">
        <v>1</v>
      </c>
      <c r="B12" t="s">
        <v>351</v>
      </c>
      <c r="E12" t="e">
        <f>F12/D12</f>
        <v>#DIV/0!</v>
      </c>
      <c r="I12">
        <f>F12-H12</f>
        <v>0</v>
      </c>
    </row>
    <row r="13" spans="1:9" ht="54" customHeight="1" x14ac:dyDescent="0.3">
      <c r="A13">
        <v>2</v>
      </c>
      <c r="B13" t="s">
        <v>352</v>
      </c>
      <c r="E13" t="e">
        <f t="shared" ref="E13:E15" si="0">F13/D13</f>
        <v>#DIV/0!</v>
      </c>
      <c r="I13">
        <f>F13-H13</f>
        <v>0</v>
      </c>
    </row>
    <row r="14" spans="1:9" ht="39.75" customHeight="1" x14ac:dyDescent="0.3">
      <c r="A14">
        <v>3</v>
      </c>
      <c r="B14" t="s">
        <v>353</v>
      </c>
      <c r="E14" t="e">
        <f t="shared" si="0"/>
        <v>#DIV/0!</v>
      </c>
      <c r="I14">
        <f>F14-H14</f>
        <v>0</v>
      </c>
    </row>
    <row r="15" spans="1:9" ht="39.75" customHeight="1" x14ac:dyDescent="0.3">
      <c r="A15">
        <v>4</v>
      </c>
      <c r="B15" t="s">
        <v>532</v>
      </c>
      <c r="E15" t="e">
        <f t="shared" si="0"/>
        <v>#DIV/0!</v>
      </c>
      <c r="I15">
        <f>F15-H15</f>
        <v>0</v>
      </c>
    </row>
    <row r="16" spans="1:9" x14ac:dyDescent="0.3">
      <c r="B16" t="s">
        <v>295</v>
      </c>
      <c r="C16" t="s">
        <v>305</v>
      </c>
      <c r="D16" t="s">
        <v>305</v>
      </c>
      <c r="E16" t="s">
        <v>305</v>
      </c>
      <c r="F16">
        <f>SUM(F12:F15)</f>
        <v>0</v>
      </c>
      <c r="G16" t="s">
        <v>535</v>
      </c>
      <c r="H16">
        <f>SUM(H12:H15)</f>
        <v>0</v>
      </c>
      <c r="I16">
        <f>SUM(I12:I15)</f>
        <v>0</v>
      </c>
    </row>
    <row r="17" spans="1:9" x14ac:dyDescent="0.3">
      <c r="A17" s="1160" t="s">
        <v>1001</v>
      </c>
      <c r="B17" s="1160"/>
      <c r="C17" s="1160"/>
      <c r="D17" s="1160"/>
      <c r="E17" s="1160"/>
      <c r="F17" s="1160"/>
      <c r="G17" t="s">
        <v>1002</v>
      </c>
    </row>
    <row r="18" spans="1:9" ht="54" customHeight="1" x14ac:dyDescent="0.3">
      <c r="A18">
        <v>1</v>
      </c>
      <c r="B18" t="s">
        <v>351</v>
      </c>
      <c r="E18" t="e">
        <f>F18/D18</f>
        <v>#DIV/0!</v>
      </c>
      <c r="I18">
        <f>F18-H18</f>
        <v>0</v>
      </c>
    </row>
    <row r="19" spans="1:9" ht="54" customHeight="1" x14ac:dyDescent="0.3">
      <c r="A19">
        <v>2</v>
      </c>
      <c r="B19" t="s">
        <v>352</v>
      </c>
      <c r="E19" t="e">
        <f t="shared" ref="E19:E21" si="1">F19/D19</f>
        <v>#DIV/0!</v>
      </c>
      <c r="I19">
        <f>F19-H19</f>
        <v>0</v>
      </c>
    </row>
    <row r="20" spans="1:9" ht="39.75" customHeight="1" x14ac:dyDescent="0.3">
      <c r="A20">
        <v>3</v>
      </c>
      <c r="B20" t="s">
        <v>353</v>
      </c>
      <c r="E20" t="e">
        <f t="shared" si="1"/>
        <v>#DIV/0!</v>
      </c>
      <c r="I20">
        <f>F20-H20</f>
        <v>0</v>
      </c>
    </row>
    <row r="21" spans="1:9" ht="39.75" customHeight="1" x14ac:dyDescent="0.3">
      <c r="A21">
        <v>4</v>
      </c>
      <c r="B21" t="s">
        <v>532</v>
      </c>
      <c r="E21" t="e">
        <f t="shared" si="1"/>
        <v>#DIV/0!</v>
      </c>
      <c r="I21">
        <f>F21-H21</f>
        <v>0</v>
      </c>
    </row>
    <row r="22" spans="1:9" x14ac:dyDescent="0.3">
      <c r="B22" t="s">
        <v>295</v>
      </c>
      <c r="C22" t="s">
        <v>305</v>
      </c>
      <c r="D22" t="s">
        <v>305</v>
      </c>
      <c r="E22" t="s">
        <v>305</v>
      </c>
      <c r="F22">
        <f>SUM(F18:F21)</f>
        <v>0</v>
      </c>
      <c r="G22" t="s">
        <v>536</v>
      </c>
      <c r="H22">
        <f>SUM(H18:H21)</f>
        <v>0</v>
      </c>
      <c r="I22">
        <f>SUM(I18:I21)</f>
        <v>0</v>
      </c>
    </row>
    <row r="23" spans="1:9" ht="18.75" customHeight="1" x14ac:dyDescent="0.3">
      <c r="A23" s="1160" t="s">
        <v>489</v>
      </c>
      <c r="B23" s="1160"/>
      <c r="C23" s="1160"/>
      <c r="D23" s="1160"/>
      <c r="E23" s="1160"/>
      <c r="F23" s="1160"/>
      <c r="G23" t="s">
        <v>1002</v>
      </c>
    </row>
    <row r="24" spans="1:9" ht="54" customHeight="1" x14ac:dyDescent="0.3">
      <c r="A24">
        <v>1</v>
      </c>
      <c r="B24" t="s">
        <v>351</v>
      </c>
      <c r="E24" t="e">
        <f>F24/D24</f>
        <v>#DIV/0!</v>
      </c>
      <c r="I24">
        <f>F24-H24</f>
        <v>0</v>
      </c>
    </row>
    <row r="25" spans="1:9" ht="54" customHeight="1" x14ac:dyDescent="0.3">
      <c r="A25">
        <v>2</v>
      </c>
      <c r="B25" t="s">
        <v>352</v>
      </c>
      <c r="E25" t="e">
        <f t="shared" ref="E25:E27" si="2">F25/D25</f>
        <v>#DIV/0!</v>
      </c>
      <c r="I25">
        <f>F25-H25</f>
        <v>0</v>
      </c>
    </row>
    <row r="26" spans="1:9" ht="39.75" customHeight="1" x14ac:dyDescent="0.3">
      <c r="A26">
        <v>3</v>
      </c>
      <c r="B26" t="s">
        <v>353</v>
      </c>
      <c r="E26" t="e">
        <f t="shared" si="2"/>
        <v>#DIV/0!</v>
      </c>
      <c r="I26">
        <f>F26-H26</f>
        <v>0</v>
      </c>
    </row>
    <row r="27" spans="1:9" ht="39.75" customHeight="1" x14ac:dyDescent="0.3">
      <c r="A27">
        <v>4</v>
      </c>
      <c r="B27" t="s">
        <v>532</v>
      </c>
      <c r="E27" t="e">
        <f t="shared" si="2"/>
        <v>#DIV/0!</v>
      </c>
      <c r="I27">
        <f>F27-H27</f>
        <v>0</v>
      </c>
    </row>
    <row r="28" spans="1:9" x14ac:dyDescent="0.3">
      <c r="B28" t="s">
        <v>295</v>
      </c>
      <c r="C28" t="s">
        <v>305</v>
      </c>
      <c r="D28" t="s">
        <v>305</v>
      </c>
      <c r="E28" t="s">
        <v>305</v>
      </c>
      <c r="F28">
        <f>SUM(F24:F27)</f>
        <v>0</v>
      </c>
      <c r="G28" t="s">
        <v>536</v>
      </c>
      <c r="H28">
        <f>SUM(H24:H27)</f>
        <v>0</v>
      </c>
      <c r="I28">
        <f>SUM(I24:I27)</f>
        <v>0</v>
      </c>
    </row>
    <row r="29" spans="1:9" x14ac:dyDescent="0.3">
      <c r="G29" t="s">
        <v>457</v>
      </c>
      <c r="H29">
        <f>H16+H22+H28</f>
        <v>0</v>
      </c>
      <c r="I29">
        <f>I16+I22+I28</f>
        <v>0</v>
      </c>
    </row>
    <row r="32" spans="1:9" ht="23.25" customHeight="1" x14ac:dyDescent="0.3">
      <c r="A32" t="s">
        <v>671</v>
      </c>
      <c r="F32" t="s">
        <v>1143</v>
      </c>
    </row>
    <row r="33" spans="1:6" x14ac:dyDescent="0.3">
      <c r="D33" t="s">
        <v>131</v>
      </c>
      <c r="F33" t="s">
        <v>132</v>
      </c>
    </row>
    <row r="35" spans="1:6" ht="23.25" customHeight="1" x14ac:dyDescent="0.3">
      <c r="A35" t="s">
        <v>133</v>
      </c>
      <c r="F35" t="s">
        <v>1144</v>
      </c>
    </row>
    <row r="36" spans="1:6" x14ac:dyDescent="0.3">
      <c r="D36" t="s">
        <v>131</v>
      </c>
      <c r="F36" t="s">
        <v>132</v>
      </c>
    </row>
    <row r="38" spans="1:6" x14ac:dyDescent="0.3">
      <c r="B38" t="s">
        <v>1046</v>
      </c>
    </row>
    <row r="39" spans="1:6" x14ac:dyDescent="0.3">
      <c r="B39" t="s">
        <v>1003</v>
      </c>
    </row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6" hidden="1" x14ac:dyDescent="0.3"/>
    <row r="97" hidden="1" x14ac:dyDescent="0.3"/>
    <row r="98" hidden="1" x14ac:dyDescent="0.3"/>
  </sheetData>
  <mergeCells count="5">
    <mergeCell ref="A3:F3"/>
    <mergeCell ref="A6:D6"/>
    <mergeCell ref="A11:F11"/>
    <mergeCell ref="A17:F17"/>
    <mergeCell ref="A23:F23"/>
  </mergeCells>
  <pageMargins left="0.78740157480314965" right="0.78740157480314965" top="1.1811023622047245" bottom="0.39370078740157483" header="0.15748031496062992" footer="0.15748031496062992"/>
  <pageSetup paperSize="9" scale="4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92D050"/>
    <pageSetUpPr fitToPage="1"/>
  </sheetPr>
  <dimension ref="A1:H32"/>
  <sheetViews>
    <sheetView view="pageBreakPreview" zoomScale="80" zoomScaleSheetLayoutView="80" workbookViewId="0"/>
  </sheetViews>
  <sheetFormatPr defaultRowHeight="14.4" x14ac:dyDescent="0.3"/>
  <cols>
    <col min="1" max="1" width="8" customWidth="1"/>
    <col min="2" max="2" width="74.109375" customWidth="1"/>
    <col min="3" max="3" width="24.6640625" customWidth="1"/>
    <col min="4" max="4" width="34" customWidth="1"/>
    <col min="5" max="5" width="29.5546875" customWidth="1"/>
    <col min="6" max="7" width="22.5546875" customWidth="1"/>
    <col min="8" max="8" width="38.44140625" customWidth="1"/>
    <col min="256" max="256" width="8" customWidth="1"/>
    <col min="257" max="257" width="74.109375" customWidth="1"/>
    <col min="258" max="258" width="24.6640625" customWidth="1"/>
    <col min="259" max="260" width="34" customWidth="1"/>
    <col min="261" max="261" width="11.6640625" customWidth="1"/>
    <col min="512" max="512" width="8" customWidth="1"/>
    <col min="513" max="513" width="74.109375" customWidth="1"/>
    <col min="514" max="514" width="24.6640625" customWidth="1"/>
    <col min="515" max="516" width="34" customWidth="1"/>
    <col min="517" max="517" width="11.6640625" customWidth="1"/>
    <col min="768" max="768" width="8" customWidth="1"/>
    <col min="769" max="769" width="74.109375" customWidth="1"/>
    <col min="770" max="770" width="24.6640625" customWidth="1"/>
    <col min="771" max="772" width="34" customWidth="1"/>
    <col min="773" max="773" width="11.6640625" customWidth="1"/>
    <col min="1024" max="1024" width="8" customWidth="1"/>
    <col min="1025" max="1025" width="74.109375" customWidth="1"/>
    <col min="1026" max="1026" width="24.6640625" customWidth="1"/>
    <col min="1027" max="1028" width="34" customWidth="1"/>
    <col min="1029" max="1029" width="11.6640625" customWidth="1"/>
    <col min="1280" max="1280" width="8" customWidth="1"/>
    <col min="1281" max="1281" width="74.109375" customWidth="1"/>
    <col min="1282" max="1282" width="24.6640625" customWidth="1"/>
    <col min="1283" max="1284" width="34" customWidth="1"/>
    <col min="1285" max="1285" width="11.6640625" customWidth="1"/>
    <col min="1536" max="1536" width="8" customWidth="1"/>
    <col min="1537" max="1537" width="74.109375" customWidth="1"/>
    <col min="1538" max="1538" width="24.6640625" customWidth="1"/>
    <col min="1539" max="1540" width="34" customWidth="1"/>
    <col min="1541" max="1541" width="11.6640625" customWidth="1"/>
    <col min="1792" max="1792" width="8" customWidth="1"/>
    <col min="1793" max="1793" width="74.109375" customWidth="1"/>
    <col min="1794" max="1794" width="24.6640625" customWidth="1"/>
    <col min="1795" max="1796" width="34" customWidth="1"/>
    <col min="1797" max="1797" width="11.6640625" customWidth="1"/>
    <col min="2048" max="2048" width="8" customWidth="1"/>
    <col min="2049" max="2049" width="74.109375" customWidth="1"/>
    <col min="2050" max="2050" width="24.6640625" customWidth="1"/>
    <col min="2051" max="2052" width="34" customWidth="1"/>
    <col min="2053" max="2053" width="11.6640625" customWidth="1"/>
    <col min="2304" max="2304" width="8" customWidth="1"/>
    <col min="2305" max="2305" width="74.109375" customWidth="1"/>
    <col min="2306" max="2306" width="24.6640625" customWidth="1"/>
    <col min="2307" max="2308" width="34" customWidth="1"/>
    <col min="2309" max="2309" width="11.6640625" customWidth="1"/>
    <col min="2560" max="2560" width="8" customWidth="1"/>
    <col min="2561" max="2561" width="74.109375" customWidth="1"/>
    <col min="2562" max="2562" width="24.6640625" customWidth="1"/>
    <col min="2563" max="2564" width="34" customWidth="1"/>
    <col min="2565" max="2565" width="11.6640625" customWidth="1"/>
    <col min="2816" max="2816" width="8" customWidth="1"/>
    <col min="2817" max="2817" width="74.109375" customWidth="1"/>
    <col min="2818" max="2818" width="24.6640625" customWidth="1"/>
    <col min="2819" max="2820" width="34" customWidth="1"/>
    <col min="2821" max="2821" width="11.6640625" customWidth="1"/>
    <col min="3072" max="3072" width="8" customWidth="1"/>
    <col min="3073" max="3073" width="74.109375" customWidth="1"/>
    <col min="3074" max="3074" width="24.6640625" customWidth="1"/>
    <col min="3075" max="3076" width="34" customWidth="1"/>
    <col min="3077" max="3077" width="11.6640625" customWidth="1"/>
    <col min="3328" max="3328" width="8" customWidth="1"/>
    <col min="3329" max="3329" width="74.109375" customWidth="1"/>
    <col min="3330" max="3330" width="24.6640625" customWidth="1"/>
    <col min="3331" max="3332" width="34" customWidth="1"/>
    <col min="3333" max="3333" width="11.6640625" customWidth="1"/>
    <col min="3584" max="3584" width="8" customWidth="1"/>
    <col min="3585" max="3585" width="74.109375" customWidth="1"/>
    <col min="3586" max="3586" width="24.6640625" customWidth="1"/>
    <col min="3587" max="3588" width="34" customWidth="1"/>
    <col min="3589" max="3589" width="11.6640625" customWidth="1"/>
    <col min="3840" max="3840" width="8" customWidth="1"/>
    <col min="3841" max="3841" width="74.109375" customWidth="1"/>
    <col min="3842" max="3842" width="24.6640625" customWidth="1"/>
    <col min="3843" max="3844" width="34" customWidth="1"/>
    <col min="3845" max="3845" width="11.6640625" customWidth="1"/>
    <col min="4096" max="4096" width="8" customWidth="1"/>
    <col min="4097" max="4097" width="74.109375" customWidth="1"/>
    <col min="4098" max="4098" width="24.6640625" customWidth="1"/>
    <col min="4099" max="4100" width="34" customWidth="1"/>
    <col min="4101" max="4101" width="11.6640625" customWidth="1"/>
    <col min="4352" max="4352" width="8" customWidth="1"/>
    <col min="4353" max="4353" width="74.109375" customWidth="1"/>
    <col min="4354" max="4354" width="24.6640625" customWidth="1"/>
    <col min="4355" max="4356" width="34" customWidth="1"/>
    <col min="4357" max="4357" width="11.6640625" customWidth="1"/>
    <col min="4608" max="4608" width="8" customWidth="1"/>
    <col min="4609" max="4609" width="74.109375" customWidth="1"/>
    <col min="4610" max="4610" width="24.6640625" customWidth="1"/>
    <col min="4611" max="4612" width="34" customWidth="1"/>
    <col min="4613" max="4613" width="11.6640625" customWidth="1"/>
    <col min="4864" max="4864" width="8" customWidth="1"/>
    <col min="4865" max="4865" width="74.109375" customWidth="1"/>
    <col min="4866" max="4866" width="24.6640625" customWidth="1"/>
    <col min="4867" max="4868" width="34" customWidth="1"/>
    <col min="4869" max="4869" width="11.6640625" customWidth="1"/>
    <col min="5120" max="5120" width="8" customWidth="1"/>
    <col min="5121" max="5121" width="74.109375" customWidth="1"/>
    <col min="5122" max="5122" width="24.6640625" customWidth="1"/>
    <col min="5123" max="5124" width="34" customWidth="1"/>
    <col min="5125" max="5125" width="11.6640625" customWidth="1"/>
    <col min="5376" max="5376" width="8" customWidth="1"/>
    <col min="5377" max="5377" width="74.109375" customWidth="1"/>
    <col min="5378" max="5378" width="24.6640625" customWidth="1"/>
    <col min="5379" max="5380" width="34" customWidth="1"/>
    <col min="5381" max="5381" width="11.6640625" customWidth="1"/>
    <col min="5632" max="5632" width="8" customWidth="1"/>
    <col min="5633" max="5633" width="74.109375" customWidth="1"/>
    <col min="5634" max="5634" width="24.6640625" customWidth="1"/>
    <col min="5635" max="5636" width="34" customWidth="1"/>
    <col min="5637" max="5637" width="11.6640625" customWidth="1"/>
    <col min="5888" max="5888" width="8" customWidth="1"/>
    <col min="5889" max="5889" width="74.109375" customWidth="1"/>
    <col min="5890" max="5890" width="24.6640625" customWidth="1"/>
    <col min="5891" max="5892" width="34" customWidth="1"/>
    <col min="5893" max="5893" width="11.6640625" customWidth="1"/>
    <col min="6144" max="6144" width="8" customWidth="1"/>
    <col min="6145" max="6145" width="74.109375" customWidth="1"/>
    <col min="6146" max="6146" width="24.6640625" customWidth="1"/>
    <col min="6147" max="6148" width="34" customWidth="1"/>
    <col min="6149" max="6149" width="11.6640625" customWidth="1"/>
    <col min="6400" max="6400" width="8" customWidth="1"/>
    <col min="6401" max="6401" width="74.109375" customWidth="1"/>
    <col min="6402" max="6402" width="24.6640625" customWidth="1"/>
    <col min="6403" max="6404" width="34" customWidth="1"/>
    <col min="6405" max="6405" width="11.6640625" customWidth="1"/>
    <col min="6656" max="6656" width="8" customWidth="1"/>
    <col min="6657" max="6657" width="74.109375" customWidth="1"/>
    <col min="6658" max="6658" width="24.6640625" customWidth="1"/>
    <col min="6659" max="6660" width="34" customWidth="1"/>
    <col min="6661" max="6661" width="11.6640625" customWidth="1"/>
    <col min="6912" max="6912" width="8" customWidth="1"/>
    <col min="6913" max="6913" width="74.109375" customWidth="1"/>
    <col min="6914" max="6914" width="24.6640625" customWidth="1"/>
    <col min="6915" max="6916" width="34" customWidth="1"/>
    <col min="6917" max="6917" width="11.6640625" customWidth="1"/>
    <col min="7168" max="7168" width="8" customWidth="1"/>
    <col min="7169" max="7169" width="74.109375" customWidth="1"/>
    <col min="7170" max="7170" width="24.6640625" customWidth="1"/>
    <col min="7171" max="7172" width="34" customWidth="1"/>
    <col min="7173" max="7173" width="11.6640625" customWidth="1"/>
    <col min="7424" max="7424" width="8" customWidth="1"/>
    <col min="7425" max="7425" width="74.109375" customWidth="1"/>
    <col min="7426" max="7426" width="24.6640625" customWidth="1"/>
    <col min="7427" max="7428" width="34" customWidth="1"/>
    <col min="7429" max="7429" width="11.6640625" customWidth="1"/>
    <col min="7680" max="7680" width="8" customWidth="1"/>
    <col min="7681" max="7681" width="74.109375" customWidth="1"/>
    <col min="7682" max="7682" width="24.6640625" customWidth="1"/>
    <col min="7683" max="7684" width="34" customWidth="1"/>
    <col min="7685" max="7685" width="11.6640625" customWidth="1"/>
    <col min="7936" max="7936" width="8" customWidth="1"/>
    <col min="7937" max="7937" width="74.109375" customWidth="1"/>
    <col min="7938" max="7938" width="24.6640625" customWidth="1"/>
    <col min="7939" max="7940" width="34" customWidth="1"/>
    <col min="7941" max="7941" width="11.6640625" customWidth="1"/>
    <col min="8192" max="8192" width="8" customWidth="1"/>
    <col min="8193" max="8193" width="74.109375" customWidth="1"/>
    <col min="8194" max="8194" width="24.6640625" customWidth="1"/>
    <col min="8195" max="8196" width="34" customWidth="1"/>
    <col min="8197" max="8197" width="11.6640625" customWidth="1"/>
    <col min="8448" max="8448" width="8" customWidth="1"/>
    <col min="8449" max="8449" width="74.109375" customWidth="1"/>
    <col min="8450" max="8450" width="24.6640625" customWidth="1"/>
    <col min="8451" max="8452" width="34" customWidth="1"/>
    <col min="8453" max="8453" width="11.6640625" customWidth="1"/>
    <col min="8704" max="8704" width="8" customWidth="1"/>
    <col min="8705" max="8705" width="74.109375" customWidth="1"/>
    <col min="8706" max="8706" width="24.6640625" customWidth="1"/>
    <col min="8707" max="8708" width="34" customWidth="1"/>
    <col min="8709" max="8709" width="11.6640625" customWidth="1"/>
    <col min="8960" max="8960" width="8" customWidth="1"/>
    <col min="8961" max="8961" width="74.109375" customWidth="1"/>
    <col min="8962" max="8962" width="24.6640625" customWidth="1"/>
    <col min="8963" max="8964" width="34" customWidth="1"/>
    <col min="8965" max="8965" width="11.6640625" customWidth="1"/>
    <col min="9216" max="9216" width="8" customWidth="1"/>
    <col min="9217" max="9217" width="74.109375" customWidth="1"/>
    <col min="9218" max="9218" width="24.6640625" customWidth="1"/>
    <col min="9219" max="9220" width="34" customWidth="1"/>
    <col min="9221" max="9221" width="11.6640625" customWidth="1"/>
    <col min="9472" max="9472" width="8" customWidth="1"/>
    <col min="9473" max="9473" width="74.109375" customWidth="1"/>
    <col min="9474" max="9474" width="24.6640625" customWidth="1"/>
    <col min="9475" max="9476" width="34" customWidth="1"/>
    <col min="9477" max="9477" width="11.6640625" customWidth="1"/>
    <col min="9728" max="9728" width="8" customWidth="1"/>
    <col min="9729" max="9729" width="74.109375" customWidth="1"/>
    <col min="9730" max="9730" width="24.6640625" customWidth="1"/>
    <col min="9731" max="9732" width="34" customWidth="1"/>
    <col min="9733" max="9733" width="11.6640625" customWidth="1"/>
    <col min="9984" max="9984" width="8" customWidth="1"/>
    <col min="9985" max="9985" width="74.109375" customWidth="1"/>
    <col min="9986" max="9986" width="24.6640625" customWidth="1"/>
    <col min="9987" max="9988" width="34" customWidth="1"/>
    <col min="9989" max="9989" width="11.6640625" customWidth="1"/>
    <col min="10240" max="10240" width="8" customWidth="1"/>
    <col min="10241" max="10241" width="74.109375" customWidth="1"/>
    <col min="10242" max="10242" width="24.6640625" customWidth="1"/>
    <col min="10243" max="10244" width="34" customWidth="1"/>
    <col min="10245" max="10245" width="11.6640625" customWidth="1"/>
    <col min="10496" max="10496" width="8" customWidth="1"/>
    <col min="10497" max="10497" width="74.109375" customWidth="1"/>
    <col min="10498" max="10498" width="24.6640625" customWidth="1"/>
    <col min="10499" max="10500" width="34" customWidth="1"/>
    <col min="10501" max="10501" width="11.6640625" customWidth="1"/>
    <col min="10752" max="10752" width="8" customWidth="1"/>
    <col min="10753" max="10753" width="74.109375" customWidth="1"/>
    <col min="10754" max="10754" width="24.6640625" customWidth="1"/>
    <col min="10755" max="10756" width="34" customWidth="1"/>
    <col min="10757" max="10757" width="11.6640625" customWidth="1"/>
    <col min="11008" max="11008" width="8" customWidth="1"/>
    <col min="11009" max="11009" width="74.109375" customWidth="1"/>
    <col min="11010" max="11010" width="24.6640625" customWidth="1"/>
    <col min="11011" max="11012" width="34" customWidth="1"/>
    <col min="11013" max="11013" width="11.6640625" customWidth="1"/>
    <col min="11264" max="11264" width="8" customWidth="1"/>
    <col min="11265" max="11265" width="74.109375" customWidth="1"/>
    <col min="11266" max="11266" width="24.6640625" customWidth="1"/>
    <col min="11267" max="11268" width="34" customWidth="1"/>
    <col min="11269" max="11269" width="11.6640625" customWidth="1"/>
    <col min="11520" max="11520" width="8" customWidth="1"/>
    <col min="11521" max="11521" width="74.109375" customWidth="1"/>
    <col min="11522" max="11522" width="24.6640625" customWidth="1"/>
    <col min="11523" max="11524" width="34" customWidth="1"/>
    <col min="11525" max="11525" width="11.6640625" customWidth="1"/>
    <col min="11776" max="11776" width="8" customWidth="1"/>
    <col min="11777" max="11777" width="74.109375" customWidth="1"/>
    <col min="11778" max="11778" width="24.6640625" customWidth="1"/>
    <col min="11779" max="11780" width="34" customWidth="1"/>
    <col min="11781" max="11781" width="11.6640625" customWidth="1"/>
    <col min="12032" max="12032" width="8" customWidth="1"/>
    <col min="12033" max="12033" width="74.109375" customWidth="1"/>
    <col min="12034" max="12034" width="24.6640625" customWidth="1"/>
    <col min="12035" max="12036" width="34" customWidth="1"/>
    <col min="12037" max="12037" width="11.6640625" customWidth="1"/>
    <col min="12288" max="12288" width="8" customWidth="1"/>
    <col min="12289" max="12289" width="74.109375" customWidth="1"/>
    <col min="12290" max="12290" width="24.6640625" customWidth="1"/>
    <col min="12291" max="12292" width="34" customWidth="1"/>
    <col min="12293" max="12293" width="11.6640625" customWidth="1"/>
    <col min="12544" max="12544" width="8" customWidth="1"/>
    <col min="12545" max="12545" width="74.109375" customWidth="1"/>
    <col min="12546" max="12546" width="24.6640625" customWidth="1"/>
    <col min="12547" max="12548" width="34" customWidth="1"/>
    <col min="12549" max="12549" width="11.6640625" customWidth="1"/>
    <col min="12800" max="12800" width="8" customWidth="1"/>
    <col min="12801" max="12801" width="74.109375" customWidth="1"/>
    <col min="12802" max="12802" width="24.6640625" customWidth="1"/>
    <col min="12803" max="12804" width="34" customWidth="1"/>
    <col min="12805" max="12805" width="11.6640625" customWidth="1"/>
    <col min="13056" max="13056" width="8" customWidth="1"/>
    <col min="13057" max="13057" width="74.109375" customWidth="1"/>
    <col min="13058" max="13058" width="24.6640625" customWidth="1"/>
    <col min="13059" max="13060" width="34" customWidth="1"/>
    <col min="13061" max="13061" width="11.6640625" customWidth="1"/>
    <col min="13312" max="13312" width="8" customWidth="1"/>
    <col min="13313" max="13313" width="74.109375" customWidth="1"/>
    <col min="13314" max="13314" width="24.6640625" customWidth="1"/>
    <col min="13315" max="13316" width="34" customWidth="1"/>
    <col min="13317" max="13317" width="11.6640625" customWidth="1"/>
    <col min="13568" max="13568" width="8" customWidth="1"/>
    <col min="13569" max="13569" width="74.109375" customWidth="1"/>
    <col min="13570" max="13570" width="24.6640625" customWidth="1"/>
    <col min="13571" max="13572" width="34" customWidth="1"/>
    <col min="13573" max="13573" width="11.6640625" customWidth="1"/>
    <col min="13824" max="13824" width="8" customWidth="1"/>
    <col min="13825" max="13825" width="74.109375" customWidth="1"/>
    <col min="13826" max="13826" width="24.6640625" customWidth="1"/>
    <col min="13827" max="13828" width="34" customWidth="1"/>
    <col min="13829" max="13829" width="11.6640625" customWidth="1"/>
    <col min="14080" max="14080" width="8" customWidth="1"/>
    <col min="14081" max="14081" width="74.109375" customWidth="1"/>
    <col min="14082" max="14082" width="24.6640625" customWidth="1"/>
    <col min="14083" max="14084" width="34" customWidth="1"/>
    <col min="14085" max="14085" width="11.6640625" customWidth="1"/>
    <col min="14336" max="14336" width="8" customWidth="1"/>
    <col min="14337" max="14337" width="74.109375" customWidth="1"/>
    <col min="14338" max="14338" width="24.6640625" customWidth="1"/>
    <col min="14339" max="14340" width="34" customWidth="1"/>
    <col min="14341" max="14341" width="11.6640625" customWidth="1"/>
    <col min="14592" max="14592" width="8" customWidth="1"/>
    <col min="14593" max="14593" width="74.109375" customWidth="1"/>
    <col min="14594" max="14594" width="24.6640625" customWidth="1"/>
    <col min="14595" max="14596" width="34" customWidth="1"/>
    <col min="14597" max="14597" width="11.6640625" customWidth="1"/>
    <col min="14848" max="14848" width="8" customWidth="1"/>
    <col min="14849" max="14849" width="74.109375" customWidth="1"/>
    <col min="14850" max="14850" width="24.6640625" customWidth="1"/>
    <col min="14851" max="14852" width="34" customWidth="1"/>
    <col min="14853" max="14853" width="11.6640625" customWidth="1"/>
    <col min="15104" max="15104" width="8" customWidth="1"/>
    <col min="15105" max="15105" width="74.109375" customWidth="1"/>
    <col min="15106" max="15106" width="24.6640625" customWidth="1"/>
    <col min="15107" max="15108" width="34" customWidth="1"/>
    <col min="15109" max="15109" width="11.6640625" customWidth="1"/>
    <col min="15360" max="15360" width="8" customWidth="1"/>
    <col min="15361" max="15361" width="74.109375" customWidth="1"/>
    <col min="15362" max="15362" width="24.6640625" customWidth="1"/>
    <col min="15363" max="15364" width="34" customWidth="1"/>
    <col min="15365" max="15365" width="11.6640625" customWidth="1"/>
    <col min="15616" max="15616" width="8" customWidth="1"/>
    <col min="15617" max="15617" width="74.109375" customWidth="1"/>
    <col min="15618" max="15618" width="24.6640625" customWidth="1"/>
    <col min="15619" max="15620" width="34" customWidth="1"/>
    <col min="15621" max="15621" width="11.6640625" customWidth="1"/>
    <col min="15872" max="15872" width="8" customWidth="1"/>
    <col min="15873" max="15873" width="74.109375" customWidth="1"/>
    <col min="15874" max="15874" width="24.6640625" customWidth="1"/>
    <col min="15875" max="15876" width="34" customWidth="1"/>
    <col min="15877" max="15877" width="11.6640625" customWidth="1"/>
    <col min="16128" max="16128" width="8" customWidth="1"/>
    <col min="16129" max="16129" width="74.109375" customWidth="1"/>
    <col min="16130" max="16130" width="24.6640625" customWidth="1"/>
    <col min="16131" max="16132" width="34" customWidth="1"/>
    <col min="16133" max="16133" width="11.6640625" customWidth="1"/>
  </cols>
  <sheetData>
    <row r="1" spans="1:8" x14ac:dyDescent="0.3">
      <c r="D1" t="s">
        <v>666</v>
      </c>
    </row>
    <row r="3" spans="1:8" ht="28.95" customHeight="1" x14ac:dyDescent="0.3">
      <c r="A3" s="1160" t="s">
        <v>724</v>
      </c>
      <c r="B3" s="1160"/>
      <c r="C3" s="1160"/>
      <c r="D3" s="1160"/>
    </row>
    <row r="4" spans="1:8" ht="27" customHeight="1" x14ac:dyDescent="0.3">
      <c r="A4" t="s">
        <v>1145</v>
      </c>
    </row>
    <row r="5" spans="1:8" ht="19.5" customHeight="1" x14ac:dyDescent="0.3">
      <c r="A5" t="s">
        <v>345</v>
      </c>
    </row>
    <row r="6" spans="1:8" ht="39.75" customHeight="1" x14ac:dyDescent="0.3">
      <c r="A6" s="1160" t="s">
        <v>454</v>
      </c>
      <c r="B6" s="1160"/>
      <c r="C6" s="1160"/>
      <c r="D6" s="1160"/>
    </row>
    <row r="7" spans="1:8" ht="17.25" customHeight="1" x14ac:dyDescent="0.3">
      <c r="A7" t="s">
        <v>281</v>
      </c>
    </row>
    <row r="9" spans="1:8" ht="45.75" customHeight="1" x14ac:dyDescent="0.3">
      <c r="A9" t="s">
        <v>282</v>
      </c>
      <c r="B9" t="s">
        <v>297</v>
      </c>
      <c r="C9" t="s">
        <v>354</v>
      </c>
      <c r="D9" t="s">
        <v>135</v>
      </c>
    </row>
    <row r="10" spans="1:8" x14ac:dyDescent="0.3">
      <c r="A10">
        <v>1</v>
      </c>
      <c r="B10">
        <v>2</v>
      </c>
      <c r="C10">
        <v>3</v>
      </c>
      <c r="D10">
        <v>4</v>
      </c>
      <c r="E10" t="s">
        <v>357</v>
      </c>
      <c r="F10" t="s">
        <v>302</v>
      </c>
      <c r="G10" t="s">
        <v>550</v>
      </c>
      <c r="H10" t="s">
        <v>551</v>
      </c>
    </row>
    <row r="11" spans="1:8" x14ac:dyDescent="0.3">
      <c r="A11" s="1160" t="s">
        <v>999</v>
      </c>
      <c r="B11" s="1160"/>
      <c r="C11" s="1160"/>
      <c r="D11" s="1160"/>
      <c r="E11" t="s">
        <v>1047</v>
      </c>
    </row>
    <row r="12" spans="1:8" x14ac:dyDescent="0.3">
      <c r="A12" t="s">
        <v>667</v>
      </c>
      <c r="B12" t="s">
        <v>1005</v>
      </c>
      <c r="G12">
        <f>D12-F12</f>
        <v>0</v>
      </c>
      <c r="H12">
        <f>D12-E12</f>
        <v>0</v>
      </c>
    </row>
    <row r="14" spans="1:8" x14ac:dyDescent="0.3">
      <c r="B14" t="s">
        <v>295</v>
      </c>
      <c r="C14" t="s">
        <v>305</v>
      </c>
      <c r="D14">
        <f>SUM(D12:D13)</f>
        <v>0</v>
      </c>
      <c r="E14" t="s">
        <v>365</v>
      </c>
      <c r="F14">
        <f>SUM(F12:F13)</f>
        <v>0</v>
      </c>
      <c r="G14">
        <f t="shared" ref="G14:H14" si="0">SUM(G12:G13)</f>
        <v>0</v>
      </c>
      <c r="H14">
        <f t="shared" si="0"/>
        <v>0</v>
      </c>
    </row>
    <row r="15" spans="1:8" x14ac:dyDescent="0.3">
      <c r="A15" s="1160" t="s">
        <v>1001</v>
      </c>
      <c r="B15" s="1160"/>
      <c r="C15" s="1160"/>
      <c r="D15" s="1160"/>
      <c r="E15" t="s">
        <v>1002</v>
      </c>
    </row>
    <row r="16" spans="1:8" x14ac:dyDescent="0.3">
      <c r="A16" t="s">
        <v>667</v>
      </c>
      <c r="B16" t="s">
        <v>1005</v>
      </c>
      <c r="G16">
        <f>D16-F16</f>
        <v>0</v>
      </c>
      <c r="H16">
        <f>D16-E16</f>
        <v>0</v>
      </c>
    </row>
    <row r="18" spans="1:8" x14ac:dyDescent="0.3">
      <c r="B18" t="s">
        <v>295</v>
      </c>
      <c r="C18" t="s">
        <v>305</v>
      </c>
      <c r="D18">
        <f>SUM(D16:D17)</f>
        <v>0</v>
      </c>
      <c r="E18" t="s">
        <v>365</v>
      </c>
      <c r="F18">
        <f>SUM(F16:F17)</f>
        <v>0</v>
      </c>
      <c r="G18">
        <f t="shared" ref="G18:H18" si="1">SUM(G16:G17)</f>
        <v>0</v>
      </c>
      <c r="H18">
        <f t="shared" si="1"/>
        <v>0</v>
      </c>
    </row>
    <row r="19" spans="1:8" ht="21" customHeight="1" x14ac:dyDescent="0.3">
      <c r="A19" s="1160" t="s">
        <v>489</v>
      </c>
      <c r="B19" s="1160"/>
      <c r="C19" s="1160"/>
      <c r="D19" s="1160"/>
      <c r="E19" t="s">
        <v>1002</v>
      </c>
    </row>
    <row r="20" spans="1:8" x14ac:dyDescent="0.3">
      <c r="A20" t="s">
        <v>667</v>
      </c>
      <c r="B20" t="s">
        <v>1005</v>
      </c>
      <c r="G20">
        <f>D20-F20</f>
        <v>0</v>
      </c>
      <c r="H20">
        <f>D20-E20</f>
        <v>0</v>
      </c>
    </row>
    <row r="22" spans="1:8" ht="21" customHeight="1" x14ac:dyDescent="0.3">
      <c r="B22" t="s">
        <v>295</v>
      </c>
      <c r="C22" t="s">
        <v>305</v>
      </c>
      <c r="D22">
        <f>SUM(D20:D21)</f>
        <v>0</v>
      </c>
      <c r="E22" t="s">
        <v>365</v>
      </c>
      <c r="F22">
        <f>SUM(F20:F21)</f>
        <v>0</v>
      </c>
      <c r="G22">
        <f t="shared" ref="G22:H22" si="2">SUM(G20:G21)</f>
        <v>0</v>
      </c>
      <c r="H22">
        <f t="shared" si="2"/>
        <v>0</v>
      </c>
    </row>
    <row r="23" spans="1:8" x14ac:dyDescent="0.3">
      <c r="E23" t="s">
        <v>457</v>
      </c>
      <c r="F23">
        <f>F14+F18+F22</f>
        <v>0</v>
      </c>
      <c r="G23">
        <f t="shared" ref="G23:H23" si="3">G14+G18+G22</f>
        <v>0</v>
      </c>
      <c r="H23">
        <f t="shared" si="3"/>
        <v>0</v>
      </c>
    </row>
    <row r="25" spans="1:8" ht="23.25" customHeight="1" x14ac:dyDescent="0.3">
      <c r="A25" t="s">
        <v>671</v>
      </c>
      <c r="D25" t="s">
        <v>1143</v>
      </c>
    </row>
    <row r="26" spans="1:8" x14ac:dyDescent="0.3">
      <c r="C26" t="s">
        <v>131</v>
      </c>
      <c r="D26" t="s">
        <v>132</v>
      </c>
    </row>
    <row r="28" spans="1:8" ht="23.25" customHeight="1" x14ac:dyDescent="0.3">
      <c r="A28" t="s">
        <v>133</v>
      </c>
      <c r="D28" t="s">
        <v>1144</v>
      </c>
    </row>
    <row r="29" spans="1:8" x14ac:dyDescent="0.3">
      <c r="C29" t="s">
        <v>131</v>
      </c>
      <c r="D29" t="s">
        <v>132</v>
      </c>
    </row>
    <row r="31" spans="1:8" x14ac:dyDescent="0.3">
      <c r="B31" t="s">
        <v>1046</v>
      </c>
    </row>
    <row r="32" spans="1:8" x14ac:dyDescent="0.3">
      <c r="B32" t="s">
        <v>1003</v>
      </c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9" tint="-0.249977111117893"/>
    <pageSetUpPr fitToPage="1"/>
  </sheetPr>
  <dimension ref="A1:G30"/>
  <sheetViews>
    <sheetView view="pageBreakPreview" zoomScaleSheetLayoutView="100" workbookViewId="0">
      <selection sqref="A1:XFD1048576"/>
    </sheetView>
  </sheetViews>
  <sheetFormatPr defaultColWidth="9.109375" defaultRowHeight="13.8" x14ac:dyDescent="0.25"/>
  <cols>
    <col min="1" max="1" width="9.109375" style="826"/>
    <col min="2" max="2" width="48.88671875" style="826" customWidth="1"/>
    <col min="3" max="3" width="9.109375" style="826" customWidth="1"/>
    <col min="4" max="6" width="15.109375" style="826" customWidth="1"/>
    <col min="7" max="16384" width="9.109375" style="826"/>
  </cols>
  <sheetData>
    <row r="1" spans="1:7" x14ac:dyDescent="0.25">
      <c r="F1" s="922"/>
    </row>
    <row r="2" spans="1:7" ht="21.75" customHeight="1" x14ac:dyDescent="0.25">
      <c r="B2" s="1150" t="s">
        <v>271</v>
      </c>
      <c r="C2" s="1150"/>
      <c r="D2" s="1150"/>
      <c r="E2" s="1150"/>
    </row>
    <row r="3" spans="1:7" ht="6.75" customHeight="1" x14ac:dyDescent="0.25"/>
    <row r="4" spans="1:7" ht="8.25" customHeight="1" x14ac:dyDescent="0.25"/>
    <row r="5" spans="1:7" ht="15" customHeight="1" x14ac:dyDescent="0.25">
      <c r="A5" s="1151" t="s">
        <v>183</v>
      </c>
      <c r="B5" s="1153" t="s">
        <v>0</v>
      </c>
      <c r="C5" s="1151" t="s">
        <v>184</v>
      </c>
      <c r="D5" s="1155" t="s">
        <v>135</v>
      </c>
      <c r="E5" s="1156"/>
      <c r="F5" s="1156"/>
    </row>
    <row r="6" spans="1:7" ht="65.25" customHeight="1" x14ac:dyDescent="0.25">
      <c r="A6" s="1152"/>
      <c r="B6" s="1154"/>
      <c r="C6" s="1152"/>
      <c r="D6" s="923" t="s">
        <v>971</v>
      </c>
      <c r="E6" s="923" t="s">
        <v>972</v>
      </c>
      <c r="F6" s="923" t="s">
        <v>973</v>
      </c>
    </row>
    <row r="7" spans="1:7" s="928" customFormat="1" ht="27.6" x14ac:dyDescent="0.25">
      <c r="A7" s="924">
        <v>1</v>
      </c>
      <c r="B7" s="925" t="s">
        <v>200</v>
      </c>
      <c r="C7" s="926" t="s">
        <v>137</v>
      </c>
      <c r="D7" s="927">
        <f>SUM(D9:D14)</f>
        <v>0</v>
      </c>
      <c r="E7" s="927">
        <f t="shared" ref="E7:F7" si="0">SUM(E9:E14)</f>
        <v>0</v>
      </c>
      <c r="F7" s="927">
        <f t="shared" si="0"/>
        <v>0</v>
      </c>
    </row>
    <row r="8" spans="1:7" ht="13.5" customHeight="1" x14ac:dyDescent="0.25">
      <c r="A8" s="929"/>
      <c r="B8" s="930" t="s">
        <v>199</v>
      </c>
      <c r="C8" s="926"/>
      <c r="D8" s="931"/>
      <c r="E8" s="931"/>
      <c r="F8" s="931"/>
    </row>
    <row r="9" spans="1:7" x14ac:dyDescent="0.25">
      <c r="A9" s="932" t="s">
        <v>187</v>
      </c>
      <c r="B9" s="933" t="s">
        <v>202</v>
      </c>
      <c r="C9" s="926"/>
      <c r="D9" s="931"/>
      <c r="E9" s="931"/>
      <c r="F9" s="931"/>
      <c r="G9" s="826">
        <v>120</v>
      </c>
    </row>
    <row r="10" spans="1:7" ht="34.5" customHeight="1" x14ac:dyDescent="0.25">
      <c r="A10" s="932" t="s">
        <v>190</v>
      </c>
      <c r="B10" s="933" t="s">
        <v>203</v>
      </c>
      <c r="C10" s="926"/>
      <c r="D10" s="931"/>
      <c r="E10" s="931"/>
      <c r="F10" s="931"/>
      <c r="G10" s="826">
        <v>130</v>
      </c>
    </row>
    <row r="11" spans="1:7" x14ac:dyDescent="0.25">
      <c r="A11" s="932" t="s">
        <v>208</v>
      </c>
      <c r="B11" s="936" t="s">
        <v>201</v>
      </c>
      <c r="C11" s="926"/>
      <c r="D11" s="931"/>
      <c r="E11" s="931"/>
      <c r="F11" s="931"/>
      <c r="G11" s="826">
        <v>140</v>
      </c>
    </row>
    <row r="12" spans="1:7" x14ac:dyDescent="0.25">
      <c r="A12" s="932" t="s">
        <v>209</v>
      </c>
      <c r="B12" s="936" t="s">
        <v>204</v>
      </c>
      <c r="C12" s="926"/>
      <c r="D12" s="931"/>
      <c r="E12" s="931"/>
      <c r="F12" s="931"/>
      <c r="G12" s="826">
        <v>150</v>
      </c>
    </row>
    <row r="13" spans="1:7" x14ac:dyDescent="0.25">
      <c r="A13" s="932" t="s">
        <v>210</v>
      </c>
      <c r="B13" s="936" t="s">
        <v>205</v>
      </c>
      <c r="C13" s="926"/>
      <c r="D13" s="931"/>
      <c r="E13" s="931"/>
      <c r="F13" s="931"/>
      <c r="G13" s="826">
        <v>180</v>
      </c>
    </row>
    <row r="14" spans="1:7" x14ac:dyDescent="0.25">
      <c r="A14" s="932" t="s">
        <v>211</v>
      </c>
      <c r="B14" s="936" t="s">
        <v>206</v>
      </c>
      <c r="C14" s="926"/>
      <c r="D14" s="931"/>
      <c r="E14" s="931"/>
      <c r="F14" s="931"/>
      <c r="G14" s="826">
        <v>400</v>
      </c>
    </row>
    <row r="15" spans="1:7" s="928" customFormat="1" ht="27.6" x14ac:dyDescent="0.25">
      <c r="A15" s="924">
        <v>2</v>
      </c>
      <c r="B15" s="925" t="s">
        <v>207</v>
      </c>
      <c r="C15" s="926" t="s">
        <v>138</v>
      </c>
      <c r="D15" s="927">
        <f>SUM(D17:D22)</f>
        <v>0</v>
      </c>
      <c r="E15" s="927">
        <f t="shared" ref="E15:F15" si="1">SUM(E17:E22)</f>
        <v>0</v>
      </c>
      <c r="F15" s="927">
        <f t="shared" si="1"/>
        <v>0</v>
      </c>
    </row>
    <row r="16" spans="1:7" ht="13.5" customHeight="1" x14ac:dyDescent="0.25">
      <c r="A16" s="929"/>
      <c r="B16" s="930" t="s">
        <v>199</v>
      </c>
      <c r="C16" s="932"/>
      <c r="D16" s="931"/>
      <c r="E16" s="931"/>
      <c r="F16" s="931"/>
    </row>
    <row r="17" spans="1:7" x14ac:dyDescent="0.25">
      <c r="A17" s="932" t="s">
        <v>212</v>
      </c>
      <c r="B17" s="933" t="s">
        <v>202</v>
      </c>
      <c r="C17" s="932"/>
      <c r="D17" s="931"/>
      <c r="E17" s="931"/>
      <c r="F17" s="931"/>
      <c r="G17" s="826">
        <v>120</v>
      </c>
    </row>
    <row r="18" spans="1:7" ht="34.5" customHeight="1" x14ac:dyDescent="0.25">
      <c r="A18" s="932" t="s">
        <v>213</v>
      </c>
      <c r="B18" s="933" t="s">
        <v>203</v>
      </c>
      <c r="C18" s="932"/>
      <c r="D18" s="931"/>
      <c r="E18" s="931"/>
      <c r="F18" s="931"/>
      <c r="G18" s="826">
        <v>130</v>
      </c>
    </row>
    <row r="19" spans="1:7" x14ac:dyDescent="0.25">
      <c r="A19" s="932" t="s">
        <v>214</v>
      </c>
      <c r="B19" s="936" t="s">
        <v>201</v>
      </c>
      <c r="C19" s="932"/>
      <c r="D19" s="931"/>
      <c r="E19" s="931"/>
      <c r="F19" s="931"/>
      <c r="G19" s="826">
        <v>140</v>
      </c>
    </row>
    <row r="20" spans="1:7" x14ac:dyDescent="0.25">
      <c r="A20" s="932" t="s">
        <v>215</v>
      </c>
      <c r="B20" s="936" t="s">
        <v>204</v>
      </c>
      <c r="C20" s="932"/>
      <c r="D20" s="931"/>
      <c r="E20" s="931"/>
      <c r="F20" s="931"/>
      <c r="G20" s="826">
        <v>150</v>
      </c>
    </row>
    <row r="21" spans="1:7" x14ac:dyDescent="0.25">
      <c r="A21" s="932" t="s">
        <v>216</v>
      </c>
      <c r="B21" s="936" t="s">
        <v>205</v>
      </c>
      <c r="C21" s="932"/>
      <c r="D21" s="931"/>
      <c r="E21" s="931"/>
      <c r="F21" s="931"/>
      <c r="G21" s="826">
        <v>180</v>
      </c>
    </row>
    <row r="22" spans="1:7" x14ac:dyDescent="0.25">
      <c r="A22" s="932" t="s">
        <v>217</v>
      </c>
      <c r="B22" s="936" t="s">
        <v>206</v>
      </c>
      <c r="C22" s="932"/>
      <c r="D22" s="931"/>
      <c r="E22" s="931"/>
      <c r="F22" s="931"/>
      <c r="G22" s="826">
        <v>400</v>
      </c>
    </row>
    <row r="24" spans="1:7" s="35" customFormat="1" ht="18" x14ac:dyDescent="0.3">
      <c r="A24" s="1148" t="s">
        <v>671</v>
      </c>
      <c r="B24" s="1148"/>
      <c r="C24" s="921"/>
      <c r="D24" s="921"/>
      <c r="E24" s="1144" t="s">
        <v>1143</v>
      </c>
      <c r="F24" s="1144"/>
    </row>
    <row r="25" spans="1:7" s="63" customFormat="1" ht="13.5" customHeight="1" x14ac:dyDescent="0.3">
      <c r="A25" s="937" t="s">
        <v>235</v>
      </c>
      <c r="C25" s="1147" t="s">
        <v>131</v>
      </c>
      <c r="D25" s="1147"/>
      <c r="E25" s="1147" t="s">
        <v>132</v>
      </c>
      <c r="F25" s="1147"/>
    </row>
    <row r="26" spans="1:7" s="35" customFormat="1" ht="18" x14ac:dyDescent="0.3"/>
    <row r="27" spans="1:7" s="35" customFormat="1" ht="18" x14ac:dyDescent="0.3">
      <c r="A27" s="1148" t="s">
        <v>133</v>
      </c>
      <c r="B27" s="1148"/>
      <c r="C27" s="921"/>
      <c r="D27" s="921"/>
      <c r="E27" s="1149"/>
      <c r="F27" s="1149"/>
    </row>
    <row r="28" spans="1:7" s="63" customFormat="1" ht="13.5" customHeight="1" x14ac:dyDescent="0.3">
      <c r="A28" s="937" t="s">
        <v>235</v>
      </c>
      <c r="C28" s="1147" t="s">
        <v>131</v>
      </c>
      <c r="D28" s="1147"/>
      <c r="E28" s="1147" t="s">
        <v>132</v>
      </c>
      <c r="F28" s="1147"/>
    </row>
    <row r="29" spans="1:7" s="35" customFormat="1" ht="18" x14ac:dyDescent="0.3"/>
    <row r="30" spans="1:7" s="35" customFormat="1" ht="18" x14ac:dyDescent="0.3">
      <c r="A30" s="34" t="s">
        <v>515</v>
      </c>
    </row>
  </sheetData>
  <mergeCells count="13">
    <mergeCell ref="A24:B24"/>
    <mergeCell ref="E24:F24"/>
    <mergeCell ref="B2:E2"/>
    <mergeCell ref="A5:A6"/>
    <mergeCell ref="B5:B6"/>
    <mergeCell ref="C5:C6"/>
    <mergeCell ref="D5:F5"/>
    <mergeCell ref="C25:D25"/>
    <mergeCell ref="E25:F25"/>
    <mergeCell ref="A27:B27"/>
    <mergeCell ref="E27:F27"/>
    <mergeCell ref="C28:D28"/>
    <mergeCell ref="E28:F28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E4EDD3"/>
    <pageSetUpPr fitToPage="1"/>
  </sheetPr>
  <dimension ref="A1:D20"/>
  <sheetViews>
    <sheetView view="pageBreakPreview" zoomScale="80" zoomScaleSheetLayoutView="80" workbookViewId="0"/>
  </sheetViews>
  <sheetFormatPr defaultRowHeight="14.4" x14ac:dyDescent="0.3"/>
  <cols>
    <col min="1" max="1" width="8" customWidth="1"/>
    <col min="2" max="2" width="74.109375" customWidth="1"/>
    <col min="3" max="3" width="24.6640625" customWidth="1"/>
    <col min="4" max="4" width="34" customWidth="1"/>
    <col min="252" max="252" width="8" customWidth="1"/>
    <col min="253" max="253" width="74.109375" customWidth="1"/>
    <col min="254" max="254" width="24.6640625" customWidth="1"/>
    <col min="255" max="256" width="34" customWidth="1"/>
    <col min="257" max="257" width="11.6640625" customWidth="1"/>
    <col min="508" max="508" width="8" customWidth="1"/>
    <col min="509" max="509" width="74.109375" customWidth="1"/>
    <col min="510" max="510" width="24.6640625" customWidth="1"/>
    <col min="511" max="512" width="34" customWidth="1"/>
    <col min="513" max="513" width="11.6640625" customWidth="1"/>
    <col min="764" max="764" width="8" customWidth="1"/>
    <col min="765" max="765" width="74.109375" customWidth="1"/>
    <col min="766" max="766" width="24.6640625" customWidth="1"/>
    <col min="767" max="768" width="34" customWidth="1"/>
    <col min="769" max="769" width="11.6640625" customWidth="1"/>
    <col min="1020" max="1020" width="8" customWidth="1"/>
    <col min="1021" max="1021" width="74.109375" customWidth="1"/>
    <col min="1022" max="1022" width="24.6640625" customWidth="1"/>
    <col min="1023" max="1024" width="34" customWidth="1"/>
    <col min="1025" max="1025" width="11.6640625" customWidth="1"/>
    <col min="1276" max="1276" width="8" customWidth="1"/>
    <col min="1277" max="1277" width="74.109375" customWidth="1"/>
    <col min="1278" max="1278" width="24.6640625" customWidth="1"/>
    <col min="1279" max="1280" width="34" customWidth="1"/>
    <col min="1281" max="1281" width="11.6640625" customWidth="1"/>
    <col min="1532" max="1532" width="8" customWidth="1"/>
    <col min="1533" max="1533" width="74.109375" customWidth="1"/>
    <col min="1534" max="1534" width="24.6640625" customWidth="1"/>
    <col min="1535" max="1536" width="34" customWidth="1"/>
    <col min="1537" max="1537" width="11.6640625" customWidth="1"/>
    <col min="1788" max="1788" width="8" customWidth="1"/>
    <col min="1789" max="1789" width="74.109375" customWidth="1"/>
    <col min="1790" max="1790" width="24.6640625" customWidth="1"/>
    <col min="1791" max="1792" width="34" customWidth="1"/>
    <col min="1793" max="1793" width="11.6640625" customWidth="1"/>
    <col min="2044" max="2044" width="8" customWidth="1"/>
    <col min="2045" max="2045" width="74.109375" customWidth="1"/>
    <col min="2046" max="2046" width="24.6640625" customWidth="1"/>
    <col min="2047" max="2048" width="34" customWidth="1"/>
    <col min="2049" max="2049" width="11.6640625" customWidth="1"/>
    <col min="2300" max="2300" width="8" customWidth="1"/>
    <col min="2301" max="2301" width="74.109375" customWidth="1"/>
    <col min="2302" max="2302" width="24.6640625" customWidth="1"/>
    <col min="2303" max="2304" width="34" customWidth="1"/>
    <col min="2305" max="2305" width="11.6640625" customWidth="1"/>
    <col min="2556" max="2556" width="8" customWidth="1"/>
    <col min="2557" max="2557" width="74.109375" customWidth="1"/>
    <col min="2558" max="2558" width="24.6640625" customWidth="1"/>
    <col min="2559" max="2560" width="34" customWidth="1"/>
    <col min="2561" max="2561" width="11.6640625" customWidth="1"/>
    <col min="2812" max="2812" width="8" customWidth="1"/>
    <col min="2813" max="2813" width="74.109375" customWidth="1"/>
    <col min="2814" max="2814" width="24.6640625" customWidth="1"/>
    <col min="2815" max="2816" width="34" customWidth="1"/>
    <col min="2817" max="2817" width="11.6640625" customWidth="1"/>
    <col min="3068" max="3068" width="8" customWidth="1"/>
    <col min="3069" max="3069" width="74.109375" customWidth="1"/>
    <col min="3070" max="3070" width="24.6640625" customWidth="1"/>
    <col min="3071" max="3072" width="34" customWidth="1"/>
    <col min="3073" max="3073" width="11.6640625" customWidth="1"/>
    <col min="3324" max="3324" width="8" customWidth="1"/>
    <col min="3325" max="3325" width="74.109375" customWidth="1"/>
    <col min="3326" max="3326" width="24.6640625" customWidth="1"/>
    <col min="3327" max="3328" width="34" customWidth="1"/>
    <col min="3329" max="3329" width="11.6640625" customWidth="1"/>
    <col min="3580" max="3580" width="8" customWidth="1"/>
    <col min="3581" max="3581" width="74.109375" customWidth="1"/>
    <col min="3582" max="3582" width="24.6640625" customWidth="1"/>
    <col min="3583" max="3584" width="34" customWidth="1"/>
    <col min="3585" max="3585" width="11.6640625" customWidth="1"/>
    <col min="3836" max="3836" width="8" customWidth="1"/>
    <col min="3837" max="3837" width="74.109375" customWidth="1"/>
    <col min="3838" max="3838" width="24.6640625" customWidth="1"/>
    <col min="3839" max="3840" width="34" customWidth="1"/>
    <col min="3841" max="3841" width="11.6640625" customWidth="1"/>
    <col min="4092" max="4092" width="8" customWidth="1"/>
    <col min="4093" max="4093" width="74.109375" customWidth="1"/>
    <col min="4094" max="4094" width="24.6640625" customWidth="1"/>
    <col min="4095" max="4096" width="34" customWidth="1"/>
    <col min="4097" max="4097" width="11.6640625" customWidth="1"/>
    <col min="4348" max="4348" width="8" customWidth="1"/>
    <col min="4349" max="4349" width="74.109375" customWidth="1"/>
    <col min="4350" max="4350" width="24.6640625" customWidth="1"/>
    <col min="4351" max="4352" width="34" customWidth="1"/>
    <col min="4353" max="4353" width="11.6640625" customWidth="1"/>
    <col min="4604" max="4604" width="8" customWidth="1"/>
    <col min="4605" max="4605" width="74.109375" customWidth="1"/>
    <col min="4606" max="4606" width="24.6640625" customWidth="1"/>
    <col min="4607" max="4608" width="34" customWidth="1"/>
    <col min="4609" max="4609" width="11.6640625" customWidth="1"/>
    <col min="4860" max="4860" width="8" customWidth="1"/>
    <col min="4861" max="4861" width="74.109375" customWidth="1"/>
    <col min="4862" max="4862" width="24.6640625" customWidth="1"/>
    <col min="4863" max="4864" width="34" customWidth="1"/>
    <col min="4865" max="4865" width="11.6640625" customWidth="1"/>
    <col min="5116" max="5116" width="8" customWidth="1"/>
    <col min="5117" max="5117" width="74.109375" customWidth="1"/>
    <col min="5118" max="5118" width="24.6640625" customWidth="1"/>
    <col min="5119" max="5120" width="34" customWidth="1"/>
    <col min="5121" max="5121" width="11.6640625" customWidth="1"/>
    <col min="5372" max="5372" width="8" customWidth="1"/>
    <col min="5373" max="5373" width="74.109375" customWidth="1"/>
    <col min="5374" max="5374" width="24.6640625" customWidth="1"/>
    <col min="5375" max="5376" width="34" customWidth="1"/>
    <col min="5377" max="5377" width="11.6640625" customWidth="1"/>
    <col min="5628" max="5628" width="8" customWidth="1"/>
    <col min="5629" max="5629" width="74.109375" customWidth="1"/>
    <col min="5630" max="5630" width="24.6640625" customWidth="1"/>
    <col min="5631" max="5632" width="34" customWidth="1"/>
    <col min="5633" max="5633" width="11.6640625" customWidth="1"/>
    <col min="5884" max="5884" width="8" customWidth="1"/>
    <col min="5885" max="5885" width="74.109375" customWidth="1"/>
    <col min="5886" max="5886" width="24.6640625" customWidth="1"/>
    <col min="5887" max="5888" width="34" customWidth="1"/>
    <col min="5889" max="5889" width="11.6640625" customWidth="1"/>
    <col min="6140" max="6140" width="8" customWidth="1"/>
    <col min="6141" max="6141" width="74.109375" customWidth="1"/>
    <col min="6142" max="6142" width="24.6640625" customWidth="1"/>
    <col min="6143" max="6144" width="34" customWidth="1"/>
    <col min="6145" max="6145" width="11.6640625" customWidth="1"/>
    <col min="6396" max="6396" width="8" customWidth="1"/>
    <col min="6397" max="6397" width="74.109375" customWidth="1"/>
    <col min="6398" max="6398" width="24.6640625" customWidth="1"/>
    <col min="6399" max="6400" width="34" customWidth="1"/>
    <col min="6401" max="6401" width="11.6640625" customWidth="1"/>
    <col min="6652" max="6652" width="8" customWidth="1"/>
    <col min="6653" max="6653" width="74.109375" customWidth="1"/>
    <col min="6654" max="6654" width="24.6640625" customWidth="1"/>
    <col min="6655" max="6656" width="34" customWidth="1"/>
    <col min="6657" max="6657" width="11.6640625" customWidth="1"/>
    <col min="6908" max="6908" width="8" customWidth="1"/>
    <col min="6909" max="6909" width="74.109375" customWidth="1"/>
    <col min="6910" max="6910" width="24.6640625" customWidth="1"/>
    <col min="6911" max="6912" width="34" customWidth="1"/>
    <col min="6913" max="6913" width="11.6640625" customWidth="1"/>
    <col min="7164" max="7164" width="8" customWidth="1"/>
    <col min="7165" max="7165" width="74.109375" customWidth="1"/>
    <col min="7166" max="7166" width="24.6640625" customWidth="1"/>
    <col min="7167" max="7168" width="34" customWidth="1"/>
    <col min="7169" max="7169" width="11.6640625" customWidth="1"/>
    <col min="7420" max="7420" width="8" customWidth="1"/>
    <col min="7421" max="7421" width="74.109375" customWidth="1"/>
    <col min="7422" max="7422" width="24.6640625" customWidth="1"/>
    <col min="7423" max="7424" width="34" customWidth="1"/>
    <col min="7425" max="7425" width="11.6640625" customWidth="1"/>
    <col min="7676" max="7676" width="8" customWidth="1"/>
    <col min="7677" max="7677" width="74.109375" customWidth="1"/>
    <col min="7678" max="7678" width="24.6640625" customWidth="1"/>
    <col min="7679" max="7680" width="34" customWidth="1"/>
    <col min="7681" max="7681" width="11.6640625" customWidth="1"/>
    <col min="7932" max="7932" width="8" customWidth="1"/>
    <col min="7933" max="7933" width="74.109375" customWidth="1"/>
    <col min="7934" max="7934" width="24.6640625" customWidth="1"/>
    <col min="7935" max="7936" width="34" customWidth="1"/>
    <col min="7937" max="7937" width="11.6640625" customWidth="1"/>
    <col min="8188" max="8188" width="8" customWidth="1"/>
    <col min="8189" max="8189" width="74.109375" customWidth="1"/>
    <col min="8190" max="8190" width="24.6640625" customWidth="1"/>
    <col min="8191" max="8192" width="34" customWidth="1"/>
    <col min="8193" max="8193" width="11.6640625" customWidth="1"/>
    <col min="8444" max="8444" width="8" customWidth="1"/>
    <col min="8445" max="8445" width="74.109375" customWidth="1"/>
    <col min="8446" max="8446" width="24.6640625" customWidth="1"/>
    <col min="8447" max="8448" width="34" customWidth="1"/>
    <col min="8449" max="8449" width="11.6640625" customWidth="1"/>
    <col min="8700" max="8700" width="8" customWidth="1"/>
    <col min="8701" max="8701" width="74.109375" customWidth="1"/>
    <col min="8702" max="8702" width="24.6640625" customWidth="1"/>
    <col min="8703" max="8704" width="34" customWidth="1"/>
    <col min="8705" max="8705" width="11.6640625" customWidth="1"/>
    <col min="8956" max="8956" width="8" customWidth="1"/>
    <col min="8957" max="8957" width="74.109375" customWidth="1"/>
    <col min="8958" max="8958" width="24.6640625" customWidth="1"/>
    <col min="8959" max="8960" width="34" customWidth="1"/>
    <col min="8961" max="8961" width="11.6640625" customWidth="1"/>
    <col min="9212" max="9212" width="8" customWidth="1"/>
    <col min="9213" max="9213" width="74.109375" customWidth="1"/>
    <col min="9214" max="9214" width="24.6640625" customWidth="1"/>
    <col min="9215" max="9216" width="34" customWidth="1"/>
    <col min="9217" max="9217" width="11.6640625" customWidth="1"/>
    <col min="9468" max="9468" width="8" customWidth="1"/>
    <col min="9469" max="9469" width="74.109375" customWidth="1"/>
    <col min="9470" max="9470" width="24.6640625" customWidth="1"/>
    <col min="9471" max="9472" width="34" customWidth="1"/>
    <col min="9473" max="9473" width="11.6640625" customWidth="1"/>
    <col min="9724" max="9724" width="8" customWidth="1"/>
    <col min="9725" max="9725" width="74.109375" customWidth="1"/>
    <col min="9726" max="9726" width="24.6640625" customWidth="1"/>
    <col min="9727" max="9728" width="34" customWidth="1"/>
    <col min="9729" max="9729" width="11.6640625" customWidth="1"/>
    <col min="9980" max="9980" width="8" customWidth="1"/>
    <col min="9981" max="9981" width="74.109375" customWidth="1"/>
    <col min="9982" max="9982" width="24.6640625" customWidth="1"/>
    <col min="9983" max="9984" width="34" customWidth="1"/>
    <col min="9985" max="9985" width="11.6640625" customWidth="1"/>
    <col min="10236" max="10236" width="8" customWidth="1"/>
    <col min="10237" max="10237" width="74.109375" customWidth="1"/>
    <col min="10238" max="10238" width="24.6640625" customWidth="1"/>
    <col min="10239" max="10240" width="34" customWidth="1"/>
    <col min="10241" max="10241" width="11.6640625" customWidth="1"/>
    <col min="10492" max="10492" width="8" customWidth="1"/>
    <col min="10493" max="10493" width="74.109375" customWidth="1"/>
    <col min="10494" max="10494" width="24.6640625" customWidth="1"/>
    <col min="10495" max="10496" width="34" customWidth="1"/>
    <col min="10497" max="10497" width="11.6640625" customWidth="1"/>
    <col min="10748" max="10748" width="8" customWidth="1"/>
    <col min="10749" max="10749" width="74.109375" customWidth="1"/>
    <col min="10750" max="10750" width="24.6640625" customWidth="1"/>
    <col min="10751" max="10752" width="34" customWidth="1"/>
    <col min="10753" max="10753" width="11.6640625" customWidth="1"/>
    <col min="11004" max="11004" width="8" customWidth="1"/>
    <col min="11005" max="11005" width="74.109375" customWidth="1"/>
    <col min="11006" max="11006" width="24.6640625" customWidth="1"/>
    <col min="11007" max="11008" width="34" customWidth="1"/>
    <col min="11009" max="11009" width="11.6640625" customWidth="1"/>
    <col min="11260" max="11260" width="8" customWidth="1"/>
    <col min="11261" max="11261" width="74.109375" customWidth="1"/>
    <col min="11262" max="11262" width="24.6640625" customWidth="1"/>
    <col min="11263" max="11264" width="34" customWidth="1"/>
    <col min="11265" max="11265" width="11.6640625" customWidth="1"/>
    <col min="11516" max="11516" width="8" customWidth="1"/>
    <col min="11517" max="11517" width="74.109375" customWidth="1"/>
    <col min="11518" max="11518" width="24.6640625" customWidth="1"/>
    <col min="11519" max="11520" width="34" customWidth="1"/>
    <col min="11521" max="11521" width="11.6640625" customWidth="1"/>
    <col min="11772" max="11772" width="8" customWidth="1"/>
    <col min="11773" max="11773" width="74.109375" customWidth="1"/>
    <col min="11774" max="11774" width="24.6640625" customWidth="1"/>
    <col min="11775" max="11776" width="34" customWidth="1"/>
    <col min="11777" max="11777" width="11.6640625" customWidth="1"/>
    <col min="12028" max="12028" width="8" customWidth="1"/>
    <col min="12029" max="12029" width="74.109375" customWidth="1"/>
    <col min="12030" max="12030" width="24.6640625" customWidth="1"/>
    <col min="12031" max="12032" width="34" customWidth="1"/>
    <col min="12033" max="12033" width="11.6640625" customWidth="1"/>
    <col min="12284" max="12284" width="8" customWidth="1"/>
    <col min="12285" max="12285" width="74.109375" customWidth="1"/>
    <col min="12286" max="12286" width="24.6640625" customWidth="1"/>
    <col min="12287" max="12288" width="34" customWidth="1"/>
    <col min="12289" max="12289" width="11.6640625" customWidth="1"/>
    <col min="12540" max="12540" width="8" customWidth="1"/>
    <col min="12541" max="12541" width="74.109375" customWidth="1"/>
    <col min="12542" max="12542" width="24.6640625" customWidth="1"/>
    <col min="12543" max="12544" width="34" customWidth="1"/>
    <col min="12545" max="12545" width="11.6640625" customWidth="1"/>
    <col min="12796" max="12796" width="8" customWidth="1"/>
    <col min="12797" max="12797" width="74.109375" customWidth="1"/>
    <col min="12798" max="12798" width="24.6640625" customWidth="1"/>
    <col min="12799" max="12800" width="34" customWidth="1"/>
    <col min="12801" max="12801" width="11.6640625" customWidth="1"/>
    <col min="13052" max="13052" width="8" customWidth="1"/>
    <col min="13053" max="13053" width="74.109375" customWidth="1"/>
    <col min="13054" max="13054" width="24.6640625" customWidth="1"/>
    <col min="13055" max="13056" width="34" customWidth="1"/>
    <col min="13057" max="13057" width="11.6640625" customWidth="1"/>
    <col min="13308" max="13308" width="8" customWidth="1"/>
    <col min="13309" max="13309" width="74.109375" customWidth="1"/>
    <col min="13310" max="13310" width="24.6640625" customWidth="1"/>
    <col min="13311" max="13312" width="34" customWidth="1"/>
    <col min="13313" max="13313" width="11.6640625" customWidth="1"/>
    <col min="13564" max="13564" width="8" customWidth="1"/>
    <col min="13565" max="13565" width="74.109375" customWidth="1"/>
    <col min="13566" max="13566" width="24.6640625" customWidth="1"/>
    <col min="13567" max="13568" width="34" customWidth="1"/>
    <col min="13569" max="13569" width="11.6640625" customWidth="1"/>
    <col min="13820" max="13820" width="8" customWidth="1"/>
    <col min="13821" max="13821" width="74.109375" customWidth="1"/>
    <col min="13822" max="13822" width="24.6640625" customWidth="1"/>
    <col min="13823" max="13824" width="34" customWidth="1"/>
    <col min="13825" max="13825" width="11.6640625" customWidth="1"/>
    <col min="14076" max="14076" width="8" customWidth="1"/>
    <col min="14077" max="14077" width="74.109375" customWidth="1"/>
    <col min="14078" max="14078" width="24.6640625" customWidth="1"/>
    <col min="14079" max="14080" width="34" customWidth="1"/>
    <col min="14081" max="14081" width="11.6640625" customWidth="1"/>
    <col min="14332" max="14332" width="8" customWidth="1"/>
    <col min="14333" max="14333" width="74.109375" customWidth="1"/>
    <col min="14334" max="14334" width="24.6640625" customWidth="1"/>
    <col min="14335" max="14336" width="34" customWidth="1"/>
    <col min="14337" max="14337" width="11.6640625" customWidth="1"/>
    <col min="14588" max="14588" width="8" customWidth="1"/>
    <col min="14589" max="14589" width="74.109375" customWidth="1"/>
    <col min="14590" max="14590" width="24.6640625" customWidth="1"/>
    <col min="14591" max="14592" width="34" customWidth="1"/>
    <col min="14593" max="14593" width="11.6640625" customWidth="1"/>
    <col min="14844" max="14844" width="8" customWidth="1"/>
    <col min="14845" max="14845" width="74.109375" customWidth="1"/>
    <col min="14846" max="14846" width="24.6640625" customWidth="1"/>
    <col min="14847" max="14848" width="34" customWidth="1"/>
    <col min="14849" max="14849" width="11.6640625" customWidth="1"/>
    <col min="15100" max="15100" width="8" customWidth="1"/>
    <col min="15101" max="15101" width="74.109375" customWidth="1"/>
    <col min="15102" max="15102" width="24.6640625" customWidth="1"/>
    <col min="15103" max="15104" width="34" customWidth="1"/>
    <col min="15105" max="15105" width="11.6640625" customWidth="1"/>
    <col min="15356" max="15356" width="8" customWidth="1"/>
    <col min="15357" max="15357" width="74.109375" customWidth="1"/>
    <col min="15358" max="15358" width="24.6640625" customWidth="1"/>
    <col min="15359" max="15360" width="34" customWidth="1"/>
    <col min="15361" max="15361" width="11.6640625" customWidth="1"/>
    <col min="15612" max="15612" width="8" customWidth="1"/>
    <col min="15613" max="15613" width="74.109375" customWidth="1"/>
    <col min="15614" max="15614" width="24.6640625" customWidth="1"/>
    <col min="15615" max="15616" width="34" customWidth="1"/>
    <col min="15617" max="15617" width="11.6640625" customWidth="1"/>
    <col min="15868" max="15868" width="8" customWidth="1"/>
    <col min="15869" max="15869" width="74.109375" customWidth="1"/>
    <col min="15870" max="15870" width="24.6640625" customWidth="1"/>
    <col min="15871" max="15872" width="34" customWidth="1"/>
    <col min="15873" max="15873" width="11.6640625" customWidth="1"/>
    <col min="16124" max="16124" width="8" customWidth="1"/>
    <col min="16125" max="16125" width="74.109375" customWidth="1"/>
    <col min="16126" max="16126" width="24.6640625" customWidth="1"/>
    <col min="16127" max="16128" width="34" customWidth="1"/>
    <col min="16129" max="16129" width="11.6640625" customWidth="1"/>
  </cols>
  <sheetData>
    <row r="1" spans="1:4" x14ac:dyDescent="0.3">
      <c r="D1" t="s">
        <v>666</v>
      </c>
    </row>
    <row r="3" spans="1:4" ht="28.95" customHeight="1" x14ac:dyDescent="0.3">
      <c r="A3" s="1160" t="s">
        <v>725</v>
      </c>
      <c r="B3" s="1160"/>
      <c r="C3" s="1160"/>
      <c r="D3" s="1160"/>
    </row>
    <row r="4" spans="1:4" ht="27" customHeight="1" x14ac:dyDescent="0.3">
      <c r="A4" t="s">
        <v>1145</v>
      </c>
    </row>
    <row r="5" spans="1:4" ht="19.5" customHeight="1" x14ac:dyDescent="0.3">
      <c r="A5" t="s">
        <v>345</v>
      </c>
    </row>
    <row r="6" spans="1:4" ht="39.75" customHeight="1" x14ac:dyDescent="0.3">
      <c r="A6" s="1160" t="s">
        <v>454</v>
      </c>
      <c r="B6" s="1160"/>
      <c r="C6" s="1160"/>
      <c r="D6" s="1160"/>
    </row>
    <row r="7" spans="1:4" ht="17.25" customHeight="1" x14ac:dyDescent="0.3">
      <c r="A7" t="s">
        <v>281</v>
      </c>
    </row>
    <row r="9" spans="1:4" ht="45.75" customHeight="1" x14ac:dyDescent="0.3">
      <c r="A9" t="s">
        <v>282</v>
      </c>
      <c r="B9" t="s">
        <v>297</v>
      </c>
      <c r="C9" t="s">
        <v>354</v>
      </c>
      <c r="D9" t="s">
        <v>135</v>
      </c>
    </row>
    <row r="10" spans="1:4" x14ac:dyDescent="0.3">
      <c r="A10">
        <v>1</v>
      </c>
      <c r="B10">
        <v>2</v>
      </c>
      <c r="C10">
        <v>3</v>
      </c>
      <c r="D10">
        <v>4</v>
      </c>
    </row>
    <row r="11" spans="1:4" x14ac:dyDescent="0.3">
      <c r="A11" t="s">
        <v>667</v>
      </c>
      <c r="B11" t="s">
        <v>1005</v>
      </c>
    </row>
    <row r="13" spans="1:4" x14ac:dyDescent="0.3">
      <c r="B13" t="s">
        <v>295</v>
      </c>
      <c r="C13" t="s">
        <v>305</v>
      </c>
      <c r="D13">
        <f>SUM(D11:D12)</f>
        <v>0</v>
      </c>
    </row>
    <row r="16" spans="1:4" ht="23.25" customHeight="1" x14ac:dyDescent="0.3">
      <c r="A16" t="s">
        <v>671</v>
      </c>
      <c r="D16" t="s">
        <v>1143</v>
      </c>
    </row>
    <row r="17" spans="1:4" x14ac:dyDescent="0.3">
      <c r="C17" t="s">
        <v>131</v>
      </c>
      <c r="D17" t="s">
        <v>132</v>
      </c>
    </row>
    <row r="19" spans="1:4" ht="23.25" customHeight="1" x14ac:dyDescent="0.3">
      <c r="A19" t="s">
        <v>133</v>
      </c>
      <c r="D19" t="s">
        <v>1144</v>
      </c>
    </row>
    <row r="20" spans="1:4" x14ac:dyDescent="0.3">
      <c r="C20" t="s">
        <v>131</v>
      </c>
      <c r="D20" t="s">
        <v>132</v>
      </c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E4EDD3"/>
    <pageSetUpPr fitToPage="1"/>
  </sheetPr>
  <dimension ref="A1:D20"/>
  <sheetViews>
    <sheetView view="pageBreakPreview" zoomScale="80" zoomScaleSheetLayoutView="80" workbookViewId="0"/>
  </sheetViews>
  <sheetFormatPr defaultRowHeight="14.4" x14ac:dyDescent="0.3"/>
  <cols>
    <col min="1" max="1" width="8" customWidth="1"/>
    <col min="2" max="2" width="74.109375" customWidth="1"/>
    <col min="3" max="3" width="24.6640625" customWidth="1"/>
    <col min="4" max="4" width="34" customWidth="1"/>
    <col min="252" max="252" width="8" customWidth="1"/>
    <col min="253" max="253" width="74.109375" customWidth="1"/>
    <col min="254" max="254" width="24.6640625" customWidth="1"/>
    <col min="255" max="256" width="34" customWidth="1"/>
    <col min="257" max="257" width="11.6640625" customWidth="1"/>
    <col min="508" max="508" width="8" customWidth="1"/>
    <col min="509" max="509" width="74.109375" customWidth="1"/>
    <col min="510" max="510" width="24.6640625" customWidth="1"/>
    <col min="511" max="512" width="34" customWidth="1"/>
    <col min="513" max="513" width="11.6640625" customWidth="1"/>
    <col min="764" max="764" width="8" customWidth="1"/>
    <col min="765" max="765" width="74.109375" customWidth="1"/>
    <col min="766" max="766" width="24.6640625" customWidth="1"/>
    <col min="767" max="768" width="34" customWidth="1"/>
    <col min="769" max="769" width="11.6640625" customWidth="1"/>
    <col min="1020" max="1020" width="8" customWidth="1"/>
    <col min="1021" max="1021" width="74.109375" customWidth="1"/>
    <col min="1022" max="1022" width="24.6640625" customWidth="1"/>
    <col min="1023" max="1024" width="34" customWidth="1"/>
    <col min="1025" max="1025" width="11.6640625" customWidth="1"/>
    <col min="1276" max="1276" width="8" customWidth="1"/>
    <col min="1277" max="1277" width="74.109375" customWidth="1"/>
    <col min="1278" max="1278" width="24.6640625" customWidth="1"/>
    <col min="1279" max="1280" width="34" customWidth="1"/>
    <col min="1281" max="1281" width="11.6640625" customWidth="1"/>
    <col min="1532" max="1532" width="8" customWidth="1"/>
    <col min="1533" max="1533" width="74.109375" customWidth="1"/>
    <col min="1534" max="1534" width="24.6640625" customWidth="1"/>
    <col min="1535" max="1536" width="34" customWidth="1"/>
    <col min="1537" max="1537" width="11.6640625" customWidth="1"/>
    <col min="1788" max="1788" width="8" customWidth="1"/>
    <col min="1789" max="1789" width="74.109375" customWidth="1"/>
    <col min="1790" max="1790" width="24.6640625" customWidth="1"/>
    <col min="1791" max="1792" width="34" customWidth="1"/>
    <col min="1793" max="1793" width="11.6640625" customWidth="1"/>
    <col min="2044" max="2044" width="8" customWidth="1"/>
    <col min="2045" max="2045" width="74.109375" customWidth="1"/>
    <col min="2046" max="2046" width="24.6640625" customWidth="1"/>
    <col min="2047" max="2048" width="34" customWidth="1"/>
    <col min="2049" max="2049" width="11.6640625" customWidth="1"/>
    <col min="2300" max="2300" width="8" customWidth="1"/>
    <col min="2301" max="2301" width="74.109375" customWidth="1"/>
    <col min="2302" max="2302" width="24.6640625" customWidth="1"/>
    <col min="2303" max="2304" width="34" customWidth="1"/>
    <col min="2305" max="2305" width="11.6640625" customWidth="1"/>
    <col min="2556" max="2556" width="8" customWidth="1"/>
    <col min="2557" max="2557" width="74.109375" customWidth="1"/>
    <col min="2558" max="2558" width="24.6640625" customWidth="1"/>
    <col min="2559" max="2560" width="34" customWidth="1"/>
    <col min="2561" max="2561" width="11.6640625" customWidth="1"/>
    <col min="2812" max="2812" width="8" customWidth="1"/>
    <col min="2813" max="2813" width="74.109375" customWidth="1"/>
    <col min="2814" max="2814" width="24.6640625" customWidth="1"/>
    <col min="2815" max="2816" width="34" customWidth="1"/>
    <col min="2817" max="2817" width="11.6640625" customWidth="1"/>
    <col min="3068" max="3068" width="8" customWidth="1"/>
    <col min="3069" max="3069" width="74.109375" customWidth="1"/>
    <col min="3070" max="3070" width="24.6640625" customWidth="1"/>
    <col min="3071" max="3072" width="34" customWidth="1"/>
    <col min="3073" max="3073" width="11.6640625" customWidth="1"/>
    <col min="3324" max="3324" width="8" customWidth="1"/>
    <col min="3325" max="3325" width="74.109375" customWidth="1"/>
    <col min="3326" max="3326" width="24.6640625" customWidth="1"/>
    <col min="3327" max="3328" width="34" customWidth="1"/>
    <col min="3329" max="3329" width="11.6640625" customWidth="1"/>
    <col min="3580" max="3580" width="8" customWidth="1"/>
    <col min="3581" max="3581" width="74.109375" customWidth="1"/>
    <col min="3582" max="3582" width="24.6640625" customWidth="1"/>
    <col min="3583" max="3584" width="34" customWidth="1"/>
    <col min="3585" max="3585" width="11.6640625" customWidth="1"/>
    <col min="3836" max="3836" width="8" customWidth="1"/>
    <col min="3837" max="3837" width="74.109375" customWidth="1"/>
    <col min="3838" max="3838" width="24.6640625" customWidth="1"/>
    <col min="3839" max="3840" width="34" customWidth="1"/>
    <col min="3841" max="3841" width="11.6640625" customWidth="1"/>
    <col min="4092" max="4092" width="8" customWidth="1"/>
    <col min="4093" max="4093" width="74.109375" customWidth="1"/>
    <col min="4094" max="4094" width="24.6640625" customWidth="1"/>
    <col min="4095" max="4096" width="34" customWidth="1"/>
    <col min="4097" max="4097" width="11.6640625" customWidth="1"/>
    <col min="4348" max="4348" width="8" customWidth="1"/>
    <col min="4349" max="4349" width="74.109375" customWidth="1"/>
    <col min="4350" max="4350" width="24.6640625" customWidth="1"/>
    <col min="4351" max="4352" width="34" customWidth="1"/>
    <col min="4353" max="4353" width="11.6640625" customWidth="1"/>
    <col min="4604" max="4604" width="8" customWidth="1"/>
    <col min="4605" max="4605" width="74.109375" customWidth="1"/>
    <col min="4606" max="4606" width="24.6640625" customWidth="1"/>
    <col min="4607" max="4608" width="34" customWidth="1"/>
    <col min="4609" max="4609" width="11.6640625" customWidth="1"/>
    <col min="4860" max="4860" width="8" customWidth="1"/>
    <col min="4861" max="4861" width="74.109375" customWidth="1"/>
    <col min="4862" max="4862" width="24.6640625" customWidth="1"/>
    <col min="4863" max="4864" width="34" customWidth="1"/>
    <col min="4865" max="4865" width="11.6640625" customWidth="1"/>
    <col min="5116" max="5116" width="8" customWidth="1"/>
    <col min="5117" max="5117" width="74.109375" customWidth="1"/>
    <col min="5118" max="5118" width="24.6640625" customWidth="1"/>
    <col min="5119" max="5120" width="34" customWidth="1"/>
    <col min="5121" max="5121" width="11.6640625" customWidth="1"/>
    <col min="5372" max="5372" width="8" customWidth="1"/>
    <col min="5373" max="5373" width="74.109375" customWidth="1"/>
    <col min="5374" max="5374" width="24.6640625" customWidth="1"/>
    <col min="5375" max="5376" width="34" customWidth="1"/>
    <col min="5377" max="5377" width="11.6640625" customWidth="1"/>
    <col min="5628" max="5628" width="8" customWidth="1"/>
    <col min="5629" max="5629" width="74.109375" customWidth="1"/>
    <col min="5630" max="5630" width="24.6640625" customWidth="1"/>
    <col min="5631" max="5632" width="34" customWidth="1"/>
    <col min="5633" max="5633" width="11.6640625" customWidth="1"/>
    <col min="5884" max="5884" width="8" customWidth="1"/>
    <col min="5885" max="5885" width="74.109375" customWidth="1"/>
    <col min="5886" max="5886" width="24.6640625" customWidth="1"/>
    <col min="5887" max="5888" width="34" customWidth="1"/>
    <col min="5889" max="5889" width="11.6640625" customWidth="1"/>
    <col min="6140" max="6140" width="8" customWidth="1"/>
    <col min="6141" max="6141" width="74.109375" customWidth="1"/>
    <col min="6142" max="6142" width="24.6640625" customWidth="1"/>
    <col min="6143" max="6144" width="34" customWidth="1"/>
    <col min="6145" max="6145" width="11.6640625" customWidth="1"/>
    <col min="6396" max="6396" width="8" customWidth="1"/>
    <col min="6397" max="6397" width="74.109375" customWidth="1"/>
    <col min="6398" max="6398" width="24.6640625" customWidth="1"/>
    <col min="6399" max="6400" width="34" customWidth="1"/>
    <col min="6401" max="6401" width="11.6640625" customWidth="1"/>
    <col min="6652" max="6652" width="8" customWidth="1"/>
    <col min="6653" max="6653" width="74.109375" customWidth="1"/>
    <col min="6654" max="6654" width="24.6640625" customWidth="1"/>
    <col min="6655" max="6656" width="34" customWidth="1"/>
    <col min="6657" max="6657" width="11.6640625" customWidth="1"/>
    <col min="6908" max="6908" width="8" customWidth="1"/>
    <col min="6909" max="6909" width="74.109375" customWidth="1"/>
    <col min="6910" max="6910" width="24.6640625" customWidth="1"/>
    <col min="6911" max="6912" width="34" customWidth="1"/>
    <col min="6913" max="6913" width="11.6640625" customWidth="1"/>
    <col min="7164" max="7164" width="8" customWidth="1"/>
    <col min="7165" max="7165" width="74.109375" customWidth="1"/>
    <col min="7166" max="7166" width="24.6640625" customWidth="1"/>
    <col min="7167" max="7168" width="34" customWidth="1"/>
    <col min="7169" max="7169" width="11.6640625" customWidth="1"/>
    <col min="7420" max="7420" width="8" customWidth="1"/>
    <col min="7421" max="7421" width="74.109375" customWidth="1"/>
    <col min="7422" max="7422" width="24.6640625" customWidth="1"/>
    <col min="7423" max="7424" width="34" customWidth="1"/>
    <col min="7425" max="7425" width="11.6640625" customWidth="1"/>
    <col min="7676" max="7676" width="8" customWidth="1"/>
    <col min="7677" max="7677" width="74.109375" customWidth="1"/>
    <col min="7678" max="7678" width="24.6640625" customWidth="1"/>
    <col min="7679" max="7680" width="34" customWidth="1"/>
    <col min="7681" max="7681" width="11.6640625" customWidth="1"/>
    <col min="7932" max="7932" width="8" customWidth="1"/>
    <col min="7933" max="7933" width="74.109375" customWidth="1"/>
    <col min="7934" max="7934" width="24.6640625" customWidth="1"/>
    <col min="7935" max="7936" width="34" customWidth="1"/>
    <col min="7937" max="7937" width="11.6640625" customWidth="1"/>
    <col min="8188" max="8188" width="8" customWidth="1"/>
    <col min="8189" max="8189" width="74.109375" customWidth="1"/>
    <col min="8190" max="8190" width="24.6640625" customWidth="1"/>
    <col min="8191" max="8192" width="34" customWidth="1"/>
    <col min="8193" max="8193" width="11.6640625" customWidth="1"/>
    <col min="8444" max="8444" width="8" customWidth="1"/>
    <col min="8445" max="8445" width="74.109375" customWidth="1"/>
    <col min="8446" max="8446" width="24.6640625" customWidth="1"/>
    <col min="8447" max="8448" width="34" customWidth="1"/>
    <col min="8449" max="8449" width="11.6640625" customWidth="1"/>
    <col min="8700" max="8700" width="8" customWidth="1"/>
    <col min="8701" max="8701" width="74.109375" customWidth="1"/>
    <col min="8702" max="8702" width="24.6640625" customWidth="1"/>
    <col min="8703" max="8704" width="34" customWidth="1"/>
    <col min="8705" max="8705" width="11.6640625" customWidth="1"/>
    <col min="8956" max="8956" width="8" customWidth="1"/>
    <col min="8957" max="8957" width="74.109375" customWidth="1"/>
    <col min="8958" max="8958" width="24.6640625" customWidth="1"/>
    <col min="8959" max="8960" width="34" customWidth="1"/>
    <col min="8961" max="8961" width="11.6640625" customWidth="1"/>
    <col min="9212" max="9212" width="8" customWidth="1"/>
    <col min="9213" max="9213" width="74.109375" customWidth="1"/>
    <col min="9214" max="9214" width="24.6640625" customWidth="1"/>
    <col min="9215" max="9216" width="34" customWidth="1"/>
    <col min="9217" max="9217" width="11.6640625" customWidth="1"/>
    <col min="9468" max="9468" width="8" customWidth="1"/>
    <col min="9469" max="9469" width="74.109375" customWidth="1"/>
    <col min="9470" max="9470" width="24.6640625" customWidth="1"/>
    <col min="9471" max="9472" width="34" customWidth="1"/>
    <col min="9473" max="9473" width="11.6640625" customWidth="1"/>
    <col min="9724" max="9724" width="8" customWidth="1"/>
    <col min="9725" max="9725" width="74.109375" customWidth="1"/>
    <col min="9726" max="9726" width="24.6640625" customWidth="1"/>
    <col min="9727" max="9728" width="34" customWidth="1"/>
    <col min="9729" max="9729" width="11.6640625" customWidth="1"/>
    <col min="9980" max="9980" width="8" customWidth="1"/>
    <col min="9981" max="9981" width="74.109375" customWidth="1"/>
    <col min="9982" max="9982" width="24.6640625" customWidth="1"/>
    <col min="9983" max="9984" width="34" customWidth="1"/>
    <col min="9985" max="9985" width="11.6640625" customWidth="1"/>
    <col min="10236" max="10236" width="8" customWidth="1"/>
    <col min="10237" max="10237" width="74.109375" customWidth="1"/>
    <col min="10238" max="10238" width="24.6640625" customWidth="1"/>
    <col min="10239" max="10240" width="34" customWidth="1"/>
    <col min="10241" max="10241" width="11.6640625" customWidth="1"/>
    <col min="10492" max="10492" width="8" customWidth="1"/>
    <col min="10493" max="10493" width="74.109375" customWidth="1"/>
    <col min="10494" max="10494" width="24.6640625" customWidth="1"/>
    <col min="10495" max="10496" width="34" customWidth="1"/>
    <col min="10497" max="10497" width="11.6640625" customWidth="1"/>
    <col min="10748" max="10748" width="8" customWidth="1"/>
    <col min="10749" max="10749" width="74.109375" customWidth="1"/>
    <col min="10750" max="10750" width="24.6640625" customWidth="1"/>
    <col min="10751" max="10752" width="34" customWidth="1"/>
    <col min="10753" max="10753" width="11.6640625" customWidth="1"/>
    <col min="11004" max="11004" width="8" customWidth="1"/>
    <col min="11005" max="11005" width="74.109375" customWidth="1"/>
    <col min="11006" max="11006" width="24.6640625" customWidth="1"/>
    <col min="11007" max="11008" width="34" customWidth="1"/>
    <col min="11009" max="11009" width="11.6640625" customWidth="1"/>
    <col min="11260" max="11260" width="8" customWidth="1"/>
    <col min="11261" max="11261" width="74.109375" customWidth="1"/>
    <col min="11262" max="11262" width="24.6640625" customWidth="1"/>
    <col min="11263" max="11264" width="34" customWidth="1"/>
    <col min="11265" max="11265" width="11.6640625" customWidth="1"/>
    <col min="11516" max="11516" width="8" customWidth="1"/>
    <col min="11517" max="11517" width="74.109375" customWidth="1"/>
    <col min="11518" max="11518" width="24.6640625" customWidth="1"/>
    <col min="11519" max="11520" width="34" customWidth="1"/>
    <col min="11521" max="11521" width="11.6640625" customWidth="1"/>
    <col min="11772" max="11772" width="8" customWidth="1"/>
    <col min="11773" max="11773" width="74.109375" customWidth="1"/>
    <col min="11774" max="11774" width="24.6640625" customWidth="1"/>
    <col min="11775" max="11776" width="34" customWidth="1"/>
    <col min="11777" max="11777" width="11.6640625" customWidth="1"/>
    <col min="12028" max="12028" width="8" customWidth="1"/>
    <col min="12029" max="12029" width="74.109375" customWidth="1"/>
    <col min="12030" max="12030" width="24.6640625" customWidth="1"/>
    <col min="12031" max="12032" width="34" customWidth="1"/>
    <col min="12033" max="12033" width="11.6640625" customWidth="1"/>
    <col min="12284" max="12284" width="8" customWidth="1"/>
    <col min="12285" max="12285" width="74.109375" customWidth="1"/>
    <col min="12286" max="12286" width="24.6640625" customWidth="1"/>
    <col min="12287" max="12288" width="34" customWidth="1"/>
    <col min="12289" max="12289" width="11.6640625" customWidth="1"/>
    <col min="12540" max="12540" width="8" customWidth="1"/>
    <col min="12541" max="12541" width="74.109375" customWidth="1"/>
    <col min="12542" max="12542" width="24.6640625" customWidth="1"/>
    <col min="12543" max="12544" width="34" customWidth="1"/>
    <col min="12545" max="12545" width="11.6640625" customWidth="1"/>
    <col min="12796" max="12796" width="8" customWidth="1"/>
    <col min="12797" max="12797" width="74.109375" customWidth="1"/>
    <col min="12798" max="12798" width="24.6640625" customWidth="1"/>
    <col min="12799" max="12800" width="34" customWidth="1"/>
    <col min="12801" max="12801" width="11.6640625" customWidth="1"/>
    <col min="13052" max="13052" width="8" customWidth="1"/>
    <col min="13053" max="13053" width="74.109375" customWidth="1"/>
    <col min="13054" max="13054" width="24.6640625" customWidth="1"/>
    <col min="13055" max="13056" width="34" customWidth="1"/>
    <col min="13057" max="13057" width="11.6640625" customWidth="1"/>
    <col min="13308" max="13308" width="8" customWidth="1"/>
    <col min="13309" max="13309" width="74.109375" customWidth="1"/>
    <col min="13310" max="13310" width="24.6640625" customWidth="1"/>
    <col min="13311" max="13312" width="34" customWidth="1"/>
    <col min="13313" max="13313" width="11.6640625" customWidth="1"/>
    <col min="13564" max="13564" width="8" customWidth="1"/>
    <col min="13565" max="13565" width="74.109375" customWidth="1"/>
    <col min="13566" max="13566" width="24.6640625" customWidth="1"/>
    <col min="13567" max="13568" width="34" customWidth="1"/>
    <col min="13569" max="13569" width="11.6640625" customWidth="1"/>
    <col min="13820" max="13820" width="8" customWidth="1"/>
    <col min="13821" max="13821" width="74.109375" customWidth="1"/>
    <col min="13822" max="13822" width="24.6640625" customWidth="1"/>
    <col min="13823" max="13824" width="34" customWidth="1"/>
    <col min="13825" max="13825" width="11.6640625" customWidth="1"/>
    <col min="14076" max="14076" width="8" customWidth="1"/>
    <col min="14077" max="14077" width="74.109375" customWidth="1"/>
    <col min="14078" max="14078" width="24.6640625" customWidth="1"/>
    <col min="14079" max="14080" width="34" customWidth="1"/>
    <col min="14081" max="14081" width="11.6640625" customWidth="1"/>
    <col min="14332" max="14332" width="8" customWidth="1"/>
    <col min="14333" max="14333" width="74.109375" customWidth="1"/>
    <col min="14334" max="14334" width="24.6640625" customWidth="1"/>
    <col min="14335" max="14336" width="34" customWidth="1"/>
    <col min="14337" max="14337" width="11.6640625" customWidth="1"/>
    <col min="14588" max="14588" width="8" customWidth="1"/>
    <col min="14589" max="14589" width="74.109375" customWidth="1"/>
    <col min="14590" max="14590" width="24.6640625" customWidth="1"/>
    <col min="14591" max="14592" width="34" customWidth="1"/>
    <col min="14593" max="14593" width="11.6640625" customWidth="1"/>
    <col min="14844" max="14844" width="8" customWidth="1"/>
    <col min="14845" max="14845" width="74.109375" customWidth="1"/>
    <col min="14846" max="14846" width="24.6640625" customWidth="1"/>
    <col min="14847" max="14848" width="34" customWidth="1"/>
    <col min="14849" max="14849" width="11.6640625" customWidth="1"/>
    <col min="15100" max="15100" width="8" customWidth="1"/>
    <col min="15101" max="15101" width="74.109375" customWidth="1"/>
    <col min="15102" max="15102" width="24.6640625" customWidth="1"/>
    <col min="15103" max="15104" width="34" customWidth="1"/>
    <col min="15105" max="15105" width="11.6640625" customWidth="1"/>
    <col min="15356" max="15356" width="8" customWidth="1"/>
    <col min="15357" max="15357" width="74.109375" customWidth="1"/>
    <col min="15358" max="15358" width="24.6640625" customWidth="1"/>
    <col min="15359" max="15360" width="34" customWidth="1"/>
    <col min="15361" max="15361" width="11.6640625" customWidth="1"/>
    <col min="15612" max="15612" width="8" customWidth="1"/>
    <col min="15613" max="15613" width="74.109375" customWidth="1"/>
    <col min="15614" max="15614" width="24.6640625" customWidth="1"/>
    <col min="15615" max="15616" width="34" customWidth="1"/>
    <col min="15617" max="15617" width="11.6640625" customWidth="1"/>
    <col min="15868" max="15868" width="8" customWidth="1"/>
    <col min="15869" max="15869" width="74.109375" customWidth="1"/>
    <col min="15870" max="15870" width="24.6640625" customWidth="1"/>
    <col min="15871" max="15872" width="34" customWidth="1"/>
    <col min="15873" max="15873" width="11.6640625" customWidth="1"/>
    <col min="16124" max="16124" width="8" customWidth="1"/>
    <col min="16125" max="16125" width="74.109375" customWidth="1"/>
    <col min="16126" max="16126" width="24.6640625" customWidth="1"/>
    <col min="16127" max="16128" width="34" customWidth="1"/>
    <col min="16129" max="16129" width="11.6640625" customWidth="1"/>
  </cols>
  <sheetData>
    <row r="1" spans="1:4" x14ac:dyDescent="0.3">
      <c r="D1" t="s">
        <v>666</v>
      </c>
    </row>
    <row r="3" spans="1:4" ht="28.95" customHeight="1" x14ac:dyDescent="0.3">
      <c r="A3" s="1160" t="s">
        <v>1048</v>
      </c>
      <c r="B3" s="1160"/>
      <c r="C3" s="1160"/>
      <c r="D3" s="1160"/>
    </row>
    <row r="4" spans="1:4" ht="27" customHeight="1" x14ac:dyDescent="0.3">
      <c r="A4" t="s">
        <v>1145</v>
      </c>
    </row>
    <row r="5" spans="1:4" ht="19.5" customHeight="1" x14ac:dyDescent="0.3">
      <c r="A5" t="s">
        <v>345</v>
      </c>
    </row>
    <row r="6" spans="1:4" ht="39.75" customHeight="1" x14ac:dyDescent="0.3">
      <c r="A6" s="1160" t="s">
        <v>454</v>
      </c>
      <c r="B6" s="1160"/>
      <c r="C6" s="1160"/>
      <c r="D6" s="1160"/>
    </row>
    <row r="7" spans="1:4" ht="17.25" customHeight="1" x14ac:dyDescent="0.3">
      <c r="A7" t="s">
        <v>281</v>
      </c>
    </row>
    <row r="9" spans="1:4" ht="45.75" customHeight="1" x14ac:dyDescent="0.3">
      <c r="A9" t="s">
        <v>282</v>
      </c>
      <c r="B9" t="s">
        <v>297</v>
      </c>
      <c r="C9" t="s">
        <v>354</v>
      </c>
      <c r="D9" t="s">
        <v>135</v>
      </c>
    </row>
    <row r="10" spans="1:4" x14ac:dyDescent="0.3">
      <c r="A10">
        <v>1</v>
      </c>
      <c r="B10">
        <v>2</v>
      </c>
      <c r="C10">
        <v>3</v>
      </c>
      <c r="D10">
        <v>4</v>
      </c>
    </row>
    <row r="11" spans="1:4" x14ac:dyDescent="0.3">
      <c r="A11" t="s">
        <v>667</v>
      </c>
      <c r="B11" t="s">
        <v>1005</v>
      </c>
    </row>
    <row r="13" spans="1:4" x14ac:dyDescent="0.3">
      <c r="B13" t="s">
        <v>295</v>
      </c>
      <c r="C13" t="s">
        <v>305</v>
      </c>
      <c r="D13">
        <f>SUM(D11:D12)</f>
        <v>0</v>
      </c>
    </row>
    <row r="16" spans="1:4" ht="23.25" customHeight="1" x14ac:dyDescent="0.3">
      <c r="A16" t="s">
        <v>671</v>
      </c>
      <c r="D16" t="s">
        <v>1143</v>
      </c>
    </row>
    <row r="17" spans="1:4" x14ac:dyDescent="0.3">
      <c r="C17" t="s">
        <v>131</v>
      </c>
      <c r="D17" t="s">
        <v>132</v>
      </c>
    </row>
    <row r="19" spans="1:4" ht="23.25" customHeight="1" x14ac:dyDescent="0.3">
      <c r="A19" t="s">
        <v>133</v>
      </c>
      <c r="D19" t="s">
        <v>1144</v>
      </c>
    </row>
    <row r="20" spans="1:4" x14ac:dyDescent="0.3">
      <c r="C20" t="s">
        <v>131</v>
      </c>
      <c r="D20" t="s">
        <v>132</v>
      </c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CC00"/>
    <pageSetUpPr fitToPage="1"/>
  </sheetPr>
  <dimension ref="A1:X43"/>
  <sheetViews>
    <sheetView view="pageBreakPreview" zoomScale="70" zoomScaleSheetLayoutView="70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27.88671875" style="73" customWidth="1"/>
    <col min="7" max="8" width="19.88671875" style="73" customWidth="1"/>
    <col min="9" max="9" width="17.44140625" style="1" customWidth="1"/>
    <col min="10" max="19" width="8.88671875" style="1" customWidth="1"/>
    <col min="20" max="20" width="12.33203125" style="1" customWidth="1"/>
    <col min="21" max="21" width="5.5546875" style="1" customWidth="1"/>
    <col min="22" max="22" width="12.33203125" style="1" customWidth="1"/>
    <col min="23" max="23" width="6" style="1" customWidth="1"/>
    <col min="24" max="24" width="13.33203125" style="1" customWidth="1"/>
    <col min="25" max="256" width="8.88671875" style="1"/>
    <col min="257" max="257" width="6.44140625" style="1" customWidth="1"/>
    <col min="258" max="258" width="66.44140625" style="1" customWidth="1"/>
    <col min="259" max="259" width="26.88671875" style="1" customWidth="1"/>
    <col min="260" max="260" width="21.6640625" style="1" customWidth="1"/>
    <col min="261" max="261" width="40.33203125" style="1" customWidth="1"/>
    <col min="262" max="264" width="19.88671875" style="1" customWidth="1"/>
    <col min="265" max="265" width="17.44140625" style="1" customWidth="1"/>
    <col min="266" max="275" width="8.88671875" style="1" customWidth="1"/>
    <col min="276" max="276" width="12.33203125" style="1" customWidth="1"/>
    <col min="277" max="277" width="5.5546875" style="1" customWidth="1"/>
    <col min="278" max="278" width="12.33203125" style="1" customWidth="1"/>
    <col min="279" max="279" width="6" style="1" customWidth="1"/>
    <col min="280" max="280" width="13.33203125" style="1" customWidth="1"/>
    <col min="281" max="512" width="8.88671875" style="1"/>
    <col min="513" max="513" width="6.44140625" style="1" customWidth="1"/>
    <col min="514" max="514" width="66.44140625" style="1" customWidth="1"/>
    <col min="515" max="515" width="26.88671875" style="1" customWidth="1"/>
    <col min="516" max="516" width="21.6640625" style="1" customWidth="1"/>
    <col min="517" max="517" width="40.33203125" style="1" customWidth="1"/>
    <col min="518" max="520" width="19.88671875" style="1" customWidth="1"/>
    <col min="521" max="521" width="17.44140625" style="1" customWidth="1"/>
    <col min="522" max="531" width="8.88671875" style="1" customWidth="1"/>
    <col min="532" max="532" width="12.33203125" style="1" customWidth="1"/>
    <col min="533" max="533" width="5.5546875" style="1" customWidth="1"/>
    <col min="534" max="534" width="12.33203125" style="1" customWidth="1"/>
    <col min="535" max="535" width="6" style="1" customWidth="1"/>
    <col min="536" max="536" width="13.33203125" style="1" customWidth="1"/>
    <col min="537" max="768" width="8.88671875" style="1"/>
    <col min="769" max="769" width="6.44140625" style="1" customWidth="1"/>
    <col min="770" max="770" width="66.44140625" style="1" customWidth="1"/>
    <col min="771" max="771" width="26.88671875" style="1" customWidth="1"/>
    <col min="772" max="772" width="21.6640625" style="1" customWidth="1"/>
    <col min="773" max="773" width="40.33203125" style="1" customWidth="1"/>
    <col min="774" max="776" width="19.88671875" style="1" customWidth="1"/>
    <col min="777" max="777" width="17.44140625" style="1" customWidth="1"/>
    <col min="778" max="787" width="8.88671875" style="1" customWidth="1"/>
    <col min="788" max="788" width="12.33203125" style="1" customWidth="1"/>
    <col min="789" max="789" width="5.5546875" style="1" customWidth="1"/>
    <col min="790" max="790" width="12.33203125" style="1" customWidth="1"/>
    <col min="791" max="791" width="6" style="1" customWidth="1"/>
    <col min="792" max="792" width="13.33203125" style="1" customWidth="1"/>
    <col min="793" max="1024" width="8.88671875" style="1"/>
    <col min="1025" max="1025" width="6.44140625" style="1" customWidth="1"/>
    <col min="1026" max="1026" width="66.44140625" style="1" customWidth="1"/>
    <col min="1027" max="1027" width="26.88671875" style="1" customWidth="1"/>
    <col min="1028" max="1028" width="21.6640625" style="1" customWidth="1"/>
    <col min="1029" max="1029" width="40.33203125" style="1" customWidth="1"/>
    <col min="1030" max="1032" width="19.88671875" style="1" customWidth="1"/>
    <col min="1033" max="1033" width="17.44140625" style="1" customWidth="1"/>
    <col min="1034" max="1043" width="8.88671875" style="1" customWidth="1"/>
    <col min="1044" max="1044" width="12.33203125" style="1" customWidth="1"/>
    <col min="1045" max="1045" width="5.5546875" style="1" customWidth="1"/>
    <col min="1046" max="1046" width="12.33203125" style="1" customWidth="1"/>
    <col min="1047" max="1047" width="6" style="1" customWidth="1"/>
    <col min="1048" max="1048" width="13.33203125" style="1" customWidth="1"/>
    <col min="1049" max="1280" width="8.88671875" style="1"/>
    <col min="1281" max="1281" width="6.44140625" style="1" customWidth="1"/>
    <col min="1282" max="1282" width="66.44140625" style="1" customWidth="1"/>
    <col min="1283" max="1283" width="26.88671875" style="1" customWidth="1"/>
    <col min="1284" max="1284" width="21.6640625" style="1" customWidth="1"/>
    <col min="1285" max="1285" width="40.33203125" style="1" customWidth="1"/>
    <col min="1286" max="1288" width="19.88671875" style="1" customWidth="1"/>
    <col min="1289" max="1289" width="17.44140625" style="1" customWidth="1"/>
    <col min="1290" max="1299" width="8.88671875" style="1" customWidth="1"/>
    <col min="1300" max="1300" width="12.33203125" style="1" customWidth="1"/>
    <col min="1301" max="1301" width="5.5546875" style="1" customWidth="1"/>
    <col min="1302" max="1302" width="12.33203125" style="1" customWidth="1"/>
    <col min="1303" max="1303" width="6" style="1" customWidth="1"/>
    <col min="1304" max="1304" width="13.33203125" style="1" customWidth="1"/>
    <col min="1305" max="1536" width="8.88671875" style="1"/>
    <col min="1537" max="1537" width="6.44140625" style="1" customWidth="1"/>
    <col min="1538" max="1538" width="66.44140625" style="1" customWidth="1"/>
    <col min="1539" max="1539" width="26.88671875" style="1" customWidth="1"/>
    <col min="1540" max="1540" width="21.6640625" style="1" customWidth="1"/>
    <col min="1541" max="1541" width="40.33203125" style="1" customWidth="1"/>
    <col min="1542" max="1544" width="19.88671875" style="1" customWidth="1"/>
    <col min="1545" max="1545" width="17.44140625" style="1" customWidth="1"/>
    <col min="1546" max="1555" width="8.88671875" style="1" customWidth="1"/>
    <col min="1556" max="1556" width="12.33203125" style="1" customWidth="1"/>
    <col min="1557" max="1557" width="5.5546875" style="1" customWidth="1"/>
    <col min="1558" max="1558" width="12.33203125" style="1" customWidth="1"/>
    <col min="1559" max="1559" width="6" style="1" customWidth="1"/>
    <col min="1560" max="1560" width="13.33203125" style="1" customWidth="1"/>
    <col min="1561" max="1792" width="8.88671875" style="1"/>
    <col min="1793" max="1793" width="6.44140625" style="1" customWidth="1"/>
    <col min="1794" max="1794" width="66.44140625" style="1" customWidth="1"/>
    <col min="1795" max="1795" width="26.88671875" style="1" customWidth="1"/>
    <col min="1796" max="1796" width="21.6640625" style="1" customWidth="1"/>
    <col min="1797" max="1797" width="40.33203125" style="1" customWidth="1"/>
    <col min="1798" max="1800" width="19.88671875" style="1" customWidth="1"/>
    <col min="1801" max="1801" width="17.44140625" style="1" customWidth="1"/>
    <col min="1802" max="1811" width="8.88671875" style="1" customWidth="1"/>
    <col min="1812" max="1812" width="12.33203125" style="1" customWidth="1"/>
    <col min="1813" max="1813" width="5.5546875" style="1" customWidth="1"/>
    <col min="1814" max="1814" width="12.33203125" style="1" customWidth="1"/>
    <col min="1815" max="1815" width="6" style="1" customWidth="1"/>
    <col min="1816" max="1816" width="13.33203125" style="1" customWidth="1"/>
    <col min="1817" max="2048" width="8.88671875" style="1"/>
    <col min="2049" max="2049" width="6.44140625" style="1" customWidth="1"/>
    <col min="2050" max="2050" width="66.44140625" style="1" customWidth="1"/>
    <col min="2051" max="2051" width="26.88671875" style="1" customWidth="1"/>
    <col min="2052" max="2052" width="21.6640625" style="1" customWidth="1"/>
    <col min="2053" max="2053" width="40.33203125" style="1" customWidth="1"/>
    <col min="2054" max="2056" width="19.88671875" style="1" customWidth="1"/>
    <col min="2057" max="2057" width="17.44140625" style="1" customWidth="1"/>
    <col min="2058" max="2067" width="8.88671875" style="1" customWidth="1"/>
    <col min="2068" max="2068" width="12.33203125" style="1" customWidth="1"/>
    <col min="2069" max="2069" width="5.5546875" style="1" customWidth="1"/>
    <col min="2070" max="2070" width="12.33203125" style="1" customWidth="1"/>
    <col min="2071" max="2071" width="6" style="1" customWidth="1"/>
    <col min="2072" max="2072" width="13.33203125" style="1" customWidth="1"/>
    <col min="2073" max="2304" width="8.88671875" style="1"/>
    <col min="2305" max="2305" width="6.44140625" style="1" customWidth="1"/>
    <col min="2306" max="2306" width="66.44140625" style="1" customWidth="1"/>
    <col min="2307" max="2307" width="26.88671875" style="1" customWidth="1"/>
    <col min="2308" max="2308" width="21.6640625" style="1" customWidth="1"/>
    <col min="2309" max="2309" width="40.33203125" style="1" customWidth="1"/>
    <col min="2310" max="2312" width="19.88671875" style="1" customWidth="1"/>
    <col min="2313" max="2313" width="17.44140625" style="1" customWidth="1"/>
    <col min="2314" max="2323" width="8.88671875" style="1" customWidth="1"/>
    <col min="2324" max="2324" width="12.33203125" style="1" customWidth="1"/>
    <col min="2325" max="2325" width="5.5546875" style="1" customWidth="1"/>
    <col min="2326" max="2326" width="12.33203125" style="1" customWidth="1"/>
    <col min="2327" max="2327" width="6" style="1" customWidth="1"/>
    <col min="2328" max="2328" width="13.33203125" style="1" customWidth="1"/>
    <col min="2329" max="2560" width="8.88671875" style="1"/>
    <col min="2561" max="2561" width="6.44140625" style="1" customWidth="1"/>
    <col min="2562" max="2562" width="66.44140625" style="1" customWidth="1"/>
    <col min="2563" max="2563" width="26.88671875" style="1" customWidth="1"/>
    <col min="2564" max="2564" width="21.6640625" style="1" customWidth="1"/>
    <col min="2565" max="2565" width="40.33203125" style="1" customWidth="1"/>
    <col min="2566" max="2568" width="19.88671875" style="1" customWidth="1"/>
    <col min="2569" max="2569" width="17.44140625" style="1" customWidth="1"/>
    <col min="2570" max="2579" width="8.88671875" style="1" customWidth="1"/>
    <col min="2580" max="2580" width="12.33203125" style="1" customWidth="1"/>
    <col min="2581" max="2581" width="5.5546875" style="1" customWidth="1"/>
    <col min="2582" max="2582" width="12.33203125" style="1" customWidth="1"/>
    <col min="2583" max="2583" width="6" style="1" customWidth="1"/>
    <col min="2584" max="2584" width="13.33203125" style="1" customWidth="1"/>
    <col min="2585" max="2816" width="8.88671875" style="1"/>
    <col min="2817" max="2817" width="6.44140625" style="1" customWidth="1"/>
    <col min="2818" max="2818" width="66.44140625" style="1" customWidth="1"/>
    <col min="2819" max="2819" width="26.88671875" style="1" customWidth="1"/>
    <col min="2820" max="2820" width="21.6640625" style="1" customWidth="1"/>
    <col min="2821" max="2821" width="40.33203125" style="1" customWidth="1"/>
    <col min="2822" max="2824" width="19.88671875" style="1" customWidth="1"/>
    <col min="2825" max="2825" width="17.44140625" style="1" customWidth="1"/>
    <col min="2826" max="2835" width="8.88671875" style="1" customWidth="1"/>
    <col min="2836" max="2836" width="12.33203125" style="1" customWidth="1"/>
    <col min="2837" max="2837" width="5.5546875" style="1" customWidth="1"/>
    <col min="2838" max="2838" width="12.33203125" style="1" customWidth="1"/>
    <col min="2839" max="2839" width="6" style="1" customWidth="1"/>
    <col min="2840" max="2840" width="13.33203125" style="1" customWidth="1"/>
    <col min="2841" max="3072" width="8.88671875" style="1"/>
    <col min="3073" max="3073" width="6.44140625" style="1" customWidth="1"/>
    <col min="3074" max="3074" width="66.44140625" style="1" customWidth="1"/>
    <col min="3075" max="3075" width="26.88671875" style="1" customWidth="1"/>
    <col min="3076" max="3076" width="21.6640625" style="1" customWidth="1"/>
    <col min="3077" max="3077" width="40.33203125" style="1" customWidth="1"/>
    <col min="3078" max="3080" width="19.88671875" style="1" customWidth="1"/>
    <col min="3081" max="3081" width="17.44140625" style="1" customWidth="1"/>
    <col min="3082" max="3091" width="8.88671875" style="1" customWidth="1"/>
    <col min="3092" max="3092" width="12.33203125" style="1" customWidth="1"/>
    <col min="3093" max="3093" width="5.5546875" style="1" customWidth="1"/>
    <col min="3094" max="3094" width="12.33203125" style="1" customWidth="1"/>
    <col min="3095" max="3095" width="6" style="1" customWidth="1"/>
    <col min="3096" max="3096" width="13.33203125" style="1" customWidth="1"/>
    <col min="3097" max="3328" width="8.88671875" style="1"/>
    <col min="3329" max="3329" width="6.44140625" style="1" customWidth="1"/>
    <col min="3330" max="3330" width="66.44140625" style="1" customWidth="1"/>
    <col min="3331" max="3331" width="26.88671875" style="1" customWidth="1"/>
    <col min="3332" max="3332" width="21.6640625" style="1" customWidth="1"/>
    <col min="3333" max="3333" width="40.33203125" style="1" customWidth="1"/>
    <col min="3334" max="3336" width="19.88671875" style="1" customWidth="1"/>
    <col min="3337" max="3337" width="17.44140625" style="1" customWidth="1"/>
    <col min="3338" max="3347" width="8.88671875" style="1" customWidth="1"/>
    <col min="3348" max="3348" width="12.33203125" style="1" customWidth="1"/>
    <col min="3349" max="3349" width="5.5546875" style="1" customWidth="1"/>
    <col min="3350" max="3350" width="12.33203125" style="1" customWidth="1"/>
    <col min="3351" max="3351" width="6" style="1" customWidth="1"/>
    <col min="3352" max="3352" width="13.33203125" style="1" customWidth="1"/>
    <col min="3353" max="3584" width="8.88671875" style="1"/>
    <col min="3585" max="3585" width="6.44140625" style="1" customWidth="1"/>
    <col min="3586" max="3586" width="66.44140625" style="1" customWidth="1"/>
    <col min="3587" max="3587" width="26.88671875" style="1" customWidth="1"/>
    <col min="3588" max="3588" width="21.6640625" style="1" customWidth="1"/>
    <col min="3589" max="3589" width="40.33203125" style="1" customWidth="1"/>
    <col min="3590" max="3592" width="19.88671875" style="1" customWidth="1"/>
    <col min="3593" max="3593" width="17.44140625" style="1" customWidth="1"/>
    <col min="3594" max="3603" width="8.88671875" style="1" customWidth="1"/>
    <col min="3604" max="3604" width="12.33203125" style="1" customWidth="1"/>
    <col min="3605" max="3605" width="5.5546875" style="1" customWidth="1"/>
    <col min="3606" max="3606" width="12.33203125" style="1" customWidth="1"/>
    <col min="3607" max="3607" width="6" style="1" customWidth="1"/>
    <col min="3608" max="3608" width="13.33203125" style="1" customWidth="1"/>
    <col min="3609" max="3840" width="8.88671875" style="1"/>
    <col min="3841" max="3841" width="6.44140625" style="1" customWidth="1"/>
    <col min="3842" max="3842" width="66.44140625" style="1" customWidth="1"/>
    <col min="3843" max="3843" width="26.88671875" style="1" customWidth="1"/>
    <col min="3844" max="3844" width="21.6640625" style="1" customWidth="1"/>
    <col min="3845" max="3845" width="40.33203125" style="1" customWidth="1"/>
    <col min="3846" max="3848" width="19.88671875" style="1" customWidth="1"/>
    <col min="3849" max="3849" width="17.44140625" style="1" customWidth="1"/>
    <col min="3850" max="3859" width="8.88671875" style="1" customWidth="1"/>
    <col min="3860" max="3860" width="12.33203125" style="1" customWidth="1"/>
    <col min="3861" max="3861" width="5.5546875" style="1" customWidth="1"/>
    <col min="3862" max="3862" width="12.33203125" style="1" customWidth="1"/>
    <col min="3863" max="3863" width="6" style="1" customWidth="1"/>
    <col min="3864" max="3864" width="13.33203125" style="1" customWidth="1"/>
    <col min="3865" max="4096" width="8.88671875" style="1"/>
    <col min="4097" max="4097" width="6.44140625" style="1" customWidth="1"/>
    <col min="4098" max="4098" width="66.44140625" style="1" customWidth="1"/>
    <col min="4099" max="4099" width="26.88671875" style="1" customWidth="1"/>
    <col min="4100" max="4100" width="21.6640625" style="1" customWidth="1"/>
    <col min="4101" max="4101" width="40.33203125" style="1" customWidth="1"/>
    <col min="4102" max="4104" width="19.88671875" style="1" customWidth="1"/>
    <col min="4105" max="4105" width="17.44140625" style="1" customWidth="1"/>
    <col min="4106" max="4115" width="8.88671875" style="1" customWidth="1"/>
    <col min="4116" max="4116" width="12.33203125" style="1" customWidth="1"/>
    <col min="4117" max="4117" width="5.5546875" style="1" customWidth="1"/>
    <col min="4118" max="4118" width="12.33203125" style="1" customWidth="1"/>
    <col min="4119" max="4119" width="6" style="1" customWidth="1"/>
    <col min="4120" max="4120" width="13.33203125" style="1" customWidth="1"/>
    <col min="4121" max="4352" width="8.88671875" style="1"/>
    <col min="4353" max="4353" width="6.44140625" style="1" customWidth="1"/>
    <col min="4354" max="4354" width="66.44140625" style="1" customWidth="1"/>
    <col min="4355" max="4355" width="26.88671875" style="1" customWidth="1"/>
    <col min="4356" max="4356" width="21.6640625" style="1" customWidth="1"/>
    <col min="4357" max="4357" width="40.33203125" style="1" customWidth="1"/>
    <col min="4358" max="4360" width="19.88671875" style="1" customWidth="1"/>
    <col min="4361" max="4361" width="17.44140625" style="1" customWidth="1"/>
    <col min="4362" max="4371" width="8.88671875" style="1" customWidth="1"/>
    <col min="4372" max="4372" width="12.33203125" style="1" customWidth="1"/>
    <col min="4373" max="4373" width="5.5546875" style="1" customWidth="1"/>
    <col min="4374" max="4374" width="12.33203125" style="1" customWidth="1"/>
    <col min="4375" max="4375" width="6" style="1" customWidth="1"/>
    <col min="4376" max="4376" width="13.33203125" style="1" customWidth="1"/>
    <col min="4377" max="4608" width="8.88671875" style="1"/>
    <col min="4609" max="4609" width="6.44140625" style="1" customWidth="1"/>
    <col min="4610" max="4610" width="66.44140625" style="1" customWidth="1"/>
    <col min="4611" max="4611" width="26.88671875" style="1" customWidth="1"/>
    <col min="4612" max="4612" width="21.6640625" style="1" customWidth="1"/>
    <col min="4613" max="4613" width="40.33203125" style="1" customWidth="1"/>
    <col min="4614" max="4616" width="19.88671875" style="1" customWidth="1"/>
    <col min="4617" max="4617" width="17.44140625" style="1" customWidth="1"/>
    <col min="4618" max="4627" width="8.88671875" style="1" customWidth="1"/>
    <col min="4628" max="4628" width="12.33203125" style="1" customWidth="1"/>
    <col min="4629" max="4629" width="5.5546875" style="1" customWidth="1"/>
    <col min="4630" max="4630" width="12.33203125" style="1" customWidth="1"/>
    <col min="4631" max="4631" width="6" style="1" customWidth="1"/>
    <col min="4632" max="4632" width="13.33203125" style="1" customWidth="1"/>
    <col min="4633" max="4864" width="8.88671875" style="1"/>
    <col min="4865" max="4865" width="6.44140625" style="1" customWidth="1"/>
    <col min="4866" max="4866" width="66.44140625" style="1" customWidth="1"/>
    <col min="4867" max="4867" width="26.88671875" style="1" customWidth="1"/>
    <col min="4868" max="4868" width="21.6640625" style="1" customWidth="1"/>
    <col min="4869" max="4869" width="40.33203125" style="1" customWidth="1"/>
    <col min="4870" max="4872" width="19.88671875" style="1" customWidth="1"/>
    <col min="4873" max="4873" width="17.44140625" style="1" customWidth="1"/>
    <col min="4874" max="4883" width="8.88671875" style="1" customWidth="1"/>
    <col min="4884" max="4884" width="12.33203125" style="1" customWidth="1"/>
    <col min="4885" max="4885" width="5.5546875" style="1" customWidth="1"/>
    <col min="4886" max="4886" width="12.33203125" style="1" customWidth="1"/>
    <col min="4887" max="4887" width="6" style="1" customWidth="1"/>
    <col min="4888" max="4888" width="13.33203125" style="1" customWidth="1"/>
    <col min="4889" max="5120" width="8.88671875" style="1"/>
    <col min="5121" max="5121" width="6.44140625" style="1" customWidth="1"/>
    <col min="5122" max="5122" width="66.44140625" style="1" customWidth="1"/>
    <col min="5123" max="5123" width="26.88671875" style="1" customWidth="1"/>
    <col min="5124" max="5124" width="21.6640625" style="1" customWidth="1"/>
    <col min="5125" max="5125" width="40.33203125" style="1" customWidth="1"/>
    <col min="5126" max="5128" width="19.88671875" style="1" customWidth="1"/>
    <col min="5129" max="5129" width="17.44140625" style="1" customWidth="1"/>
    <col min="5130" max="5139" width="8.88671875" style="1" customWidth="1"/>
    <col min="5140" max="5140" width="12.33203125" style="1" customWidth="1"/>
    <col min="5141" max="5141" width="5.5546875" style="1" customWidth="1"/>
    <col min="5142" max="5142" width="12.33203125" style="1" customWidth="1"/>
    <col min="5143" max="5143" width="6" style="1" customWidth="1"/>
    <col min="5144" max="5144" width="13.33203125" style="1" customWidth="1"/>
    <col min="5145" max="5376" width="8.88671875" style="1"/>
    <col min="5377" max="5377" width="6.44140625" style="1" customWidth="1"/>
    <col min="5378" max="5378" width="66.44140625" style="1" customWidth="1"/>
    <col min="5379" max="5379" width="26.88671875" style="1" customWidth="1"/>
    <col min="5380" max="5380" width="21.6640625" style="1" customWidth="1"/>
    <col min="5381" max="5381" width="40.33203125" style="1" customWidth="1"/>
    <col min="5382" max="5384" width="19.88671875" style="1" customWidth="1"/>
    <col min="5385" max="5385" width="17.44140625" style="1" customWidth="1"/>
    <col min="5386" max="5395" width="8.88671875" style="1" customWidth="1"/>
    <col min="5396" max="5396" width="12.33203125" style="1" customWidth="1"/>
    <col min="5397" max="5397" width="5.5546875" style="1" customWidth="1"/>
    <col min="5398" max="5398" width="12.33203125" style="1" customWidth="1"/>
    <col min="5399" max="5399" width="6" style="1" customWidth="1"/>
    <col min="5400" max="5400" width="13.33203125" style="1" customWidth="1"/>
    <col min="5401" max="5632" width="8.88671875" style="1"/>
    <col min="5633" max="5633" width="6.44140625" style="1" customWidth="1"/>
    <col min="5634" max="5634" width="66.44140625" style="1" customWidth="1"/>
    <col min="5635" max="5635" width="26.88671875" style="1" customWidth="1"/>
    <col min="5636" max="5636" width="21.6640625" style="1" customWidth="1"/>
    <col min="5637" max="5637" width="40.33203125" style="1" customWidth="1"/>
    <col min="5638" max="5640" width="19.88671875" style="1" customWidth="1"/>
    <col min="5641" max="5641" width="17.44140625" style="1" customWidth="1"/>
    <col min="5642" max="5651" width="8.88671875" style="1" customWidth="1"/>
    <col min="5652" max="5652" width="12.33203125" style="1" customWidth="1"/>
    <col min="5653" max="5653" width="5.5546875" style="1" customWidth="1"/>
    <col min="5654" max="5654" width="12.33203125" style="1" customWidth="1"/>
    <col min="5655" max="5655" width="6" style="1" customWidth="1"/>
    <col min="5656" max="5656" width="13.33203125" style="1" customWidth="1"/>
    <col min="5657" max="5888" width="8.88671875" style="1"/>
    <col min="5889" max="5889" width="6.44140625" style="1" customWidth="1"/>
    <col min="5890" max="5890" width="66.44140625" style="1" customWidth="1"/>
    <col min="5891" max="5891" width="26.88671875" style="1" customWidth="1"/>
    <col min="5892" max="5892" width="21.6640625" style="1" customWidth="1"/>
    <col min="5893" max="5893" width="40.33203125" style="1" customWidth="1"/>
    <col min="5894" max="5896" width="19.88671875" style="1" customWidth="1"/>
    <col min="5897" max="5897" width="17.44140625" style="1" customWidth="1"/>
    <col min="5898" max="5907" width="8.88671875" style="1" customWidth="1"/>
    <col min="5908" max="5908" width="12.33203125" style="1" customWidth="1"/>
    <col min="5909" max="5909" width="5.5546875" style="1" customWidth="1"/>
    <col min="5910" max="5910" width="12.33203125" style="1" customWidth="1"/>
    <col min="5911" max="5911" width="6" style="1" customWidth="1"/>
    <col min="5912" max="5912" width="13.33203125" style="1" customWidth="1"/>
    <col min="5913" max="6144" width="8.88671875" style="1"/>
    <col min="6145" max="6145" width="6.44140625" style="1" customWidth="1"/>
    <col min="6146" max="6146" width="66.44140625" style="1" customWidth="1"/>
    <col min="6147" max="6147" width="26.88671875" style="1" customWidth="1"/>
    <col min="6148" max="6148" width="21.6640625" style="1" customWidth="1"/>
    <col min="6149" max="6149" width="40.33203125" style="1" customWidth="1"/>
    <col min="6150" max="6152" width="19.88671875" style="1" customWidth="1"/>
    <col min="6153" max="6153" width="17.44140625" style="1" customWidth="1"/>
    <col min="6154" max="6163" width="8.88671875" style="1" customWidth="1"/>
    <col min="6164" max="6164" width="12.33203125" style="1" customWidth="1"/>
    <col min="6165" max="6165" width="5.5546875" style="1" customWidth="1"/>
    <col min="6166" max="6166" width="12.33203125" style="1" customWidth="1"/>
    <col min="6167" max="6167" width="6" style="1" customWidth="1"/>
    <col min="6168" max="6168" width="13.33203125" style="1" customWidth="1"/>
    <col min="6169" max="6400" width="8.88671875" style="1"/>
    <col min="6401" max="6401" width="6.44140625" style="1" customWidth="1"/>
    <col min="6402" max="6402" width="66.44140625" style="1" customWidth="1"/>
    <col min="6403" max="6403" width="26.88671875" style="1" customWidth="1"/>
    <col min="6404" max="6404" width="21.6640625" style="1" customWidth="1"/>
    <col min="6405" max="6405" width="40.33203125" style="1" customWidth="1"/>
    <col min="6406" max="6408" width="19.88671875" style="1" customWidth="1"/>
    <col min="6409" max="6409" width="17.44140625" style="1" customWidth="1"/>
    <col min="6410" max="6419" width="8.88671875" style="1" customWidth="1"/>
    <col min="6420" max="6420" width="12.33203125" style="1" customWidth="1"/>
    <col min="6421" max="6421" width="5.5546875" style="1" customWidth="1"/>
    <col min="6422" max="6422" width="12.33203125" style="1" customWidth="1"/>
    <col min="6423" max="6423" width="6" style="1" customWidth="1"/>
    <col min="6424" max="6424" width="13.33203125" style="1" customWidth="1"/>
    <col min="6425" max="6656" width="8.88671875" style="1"/>
    <col min="6657" max="6657" width="6.44140625" style="1" customWidth="1"/>
    <col min="6658" max="6658" width="66.44140625" style="1" customWidth="1"/>
    <col min="6659" max="6659" width="26.88671875" style="1" customWidth="1"/>
    <col min="6660" max="6660" width="21.6640625" style="1" customWidth="1"/>
    <col min="6661" max="6661" width="40.33203125" style="1" customWidth="1"/>
    <col min="6662" max="6664" width="19.88671875" style="1" customWidth="1"/>
    <col min="6665" max="6665" width="17.44140625" style="1" customWidth="1"/>
    <col min="6666" max="6675" width="8.88671875" style="1" customWidth="1"/>
    <col min="6676" max="6676" width="12.33203125" style="1" customWidth="1"/>
    <col min="6677" max="6677" width="5.5546875" style="1" customWidth="1"/>
    <col min="6678" max="6678" width="12.33203125" style="1" customWidth="1"/>
    <col min="6679" max="6679" width="6" style="1" customWidth="1"/>
    <col min="6680" max="6680" width="13.33203125" style="1" customWidth="1"/>
    <col min="6681" max="6912" width="8.88671875" style="1"/>
    <col min="6913" max="6913" width="6.44140625" style="1" customWidth="1"/>
    <col min="6914" max="6914" width="66.44140625" style="1" customWidth="1"/>
    <col min="6915" max="6915" width="26.88671875" style="1" customWidth="1"/>
    <col min="6916" max="6916" width="21.6640625" style="1" customWidth="1"/>
    <col min="6917" max="6917" width="40.33203125" style="1" customWidth="1"/>
    <col min="6918" max="6920" width="19.88671875" style="1" customWidth="1"/>
    <col min="6921" max="6921" width="17.44140625" style="1" customWidth="1"/>
    <col min="6922" max="6931" width="8.88671875" style="1" customWidth="1"/>
    <col min="6932" max="6932" width="12.33203125" style="1" customWidth="1"/>
    <col min="6933" max="6933" width="5.5546875" style="1" customWidth="1"/>
    <col min="6934" max="6934" width="12.33203125" style="1" customWidth="1"/>
    <col min="6935" max="6935" width="6" style="1" customWidth="1"/>
    <col min="6936" max="6936" width="13.33203125" style="1" customWidth="1"/>
    <col min="6937" max="7168" width="8.88671875" style="1"/>
    <col min="7169" max="7169" width="6.44140625" style="1" customWidth="1"/>
    <col min="7170" max="7170" width="66.44140625" style="1" customWidth="1"/>
    <col min="7171" max="7171" width="26.88671875" style="1" customWidth="1"/>
    <col min="7172" max="7172" width="21.6640625" style="1" customWidth="1"/>
    <col min="7173" max="7173" width="40.33203125" style="1" customWidth="1"/>
    <col min="7174" max="7176" width="19.88671875" style="1" customWidth="1"/>
    <col min="7177" max="7177" width="17.44140625" style="1" customWidth="1"/>
    <col min="7178" max="7187" width="8.88671875" style="1" customWidth="1"/>
    <col min="7188" max="7188" width="12.33203125" style="1" customWidth="1"/>
    <col min="7189" max="7189" width="5.5546875" style="1" customWidth="1"/>
    <col min="7190" max="7190" width="12.33203125" style="1" customWidth="1"/>
    <col min="7191" max="7191" width="6" style="1" customWidth="1"/>
    <col min="7192" max="7192" width="13.33203125" style="1" customWidth="1"/>
    <col min="7193" max="7424" width="8.88671875" style="1"/>
    <col min="7425" max="7425" width="6.44140625" style="1" customWidth="1"/>
    <col min="7426" max="7426" width="66.44140625" style="1" customWidth="1"/>
    <col min="7427" max="7427" width="26.88671875" style="1" customWidth="1"/>
    <col min="7428" max="7428" width="21.6640625" style="1" customWidth="1"/>
    <col min="7429" max="7429" width="40.33203125" style="1" customWidth="1"/>
    <col min="7430" max="7432" width="19.88671875" style="1" customWidth="1"/>
    <col min="7433" max="7433" width="17.44140625" style="1" customWidth="1"/>
    <col min="7434" max="7443" width="8.88671875" style="1" customWidth="1"/>
    <col min="7444" max="7444" width="12.33203125" style="1" customWidth="1"/>
    <col min="7445" max="7445" width="5.5546875" style="1" customWidth="1"/>
    <col min="7446" max="7446" width="12.33203125" style="1" customWidth="1"/>
    <col min="7447" max="7447" width="6" style="1" customWidth="1"/>
    <col min="7448" max="7448" width="13.33203125" style="1" customWidth="1"/>
    <col min="7449" max="7680" width="8.88671875" style="1"/>
    <col min="7681" max="7681" width="6.44140625" style="1" customWidth="1"/>
    <col min="7682" max="7682" width="66.44140625" style="1" customWidth="1"/>
    <col min="7683" max="7683" width="26.88671875" style="1" customWidth="1"/>
    <col min="7684" max="7684" width="21.6640625" style="1" customWidth="1"/>
    <col min="7685" max="7685" width="40.33203125" style="1" customWidth="1"/>
    <col min="7686" max="7688" width="19.88671875" style="1" customWidth="1"/>
    <col min="7689" max="7689" width="17.44140625" style="1" customWidth="1"/>
    <col min="7690" max="7699" width="8.88671875" style="1" customWidth="1"/>
    <col min="7700" max="7700" width="12.33203125" style="1" customWidth="1"/>
    <col min="7701" max="7701" width="5.5546875" style="1" customWidth="1"/>
    <col min="7702" max="7702" width="12.33203125" style="1" customWidth="1"/>
    <col min="7703" max="7703" width="6" style="1" customWidth="1"/>
    <col min="7704" max="7704" width="13.33203125" style="1" customWidth="1"/>
    <col min="7705" max="7936" width="8.88671875" style="1"/>
    <col min="7937" max="7937" width="6.44140625" style="1" customWidth="1"/>
    <col min="7938" max="7938" width="66.44140625" style="1" customWidth="1"/>
    <col min="7939" max="7939" width="26.88671875" style="1" customWidth="1"/>
    <col min="7940" max="7940" width="21.6640625" style="1" customWidth="1"/>
    <col min="7941" max="7941" width="40.33203125" style="1" customWidth="1"/>
    <col min="7942" max="7944" width="19.88671875" style="1" customWidth="1"/>
    <col min="7945" max="7945" width="17.44140625" style="1" customWidth="1"/>
    <col min="7946" max="7955" width="8.88671875" style="1" customWidth="1"/>
    <col min="7956" max="7956" width="12.33203125" style="1" customWidth="1"/>
    <col min="7957" max="7957" width="5.5546875" style="1" customWidth="1"/>
    <col min="7958" max="7958" width="12.33203125" style="1" customWidth="1"/>
    <col min="7959" max="7959" width="6" style="1" customWidth="1"/>
    <col min="7960" max="7960" width="13.33203125" style="1" customWidth="1"/>
    <col min="7961" max="8192" width="8.88671875" style="1"/>
    <col min="8193" max="8193" width="6.44140625" style="1" customWidth="1"/>
    <col min="8194" max="8194" width="66.44140625" style="1" customWidth="1"/>
    <col min="8195" max="8195" width="26.88671875" style="1" customWidth="1"/>
    <col min="8196" max="8196" width="21.6640625" style="1" customWidth="1"/>
    <col min="8197" max="8197" width="40.33203125" style="1" customWidth="1"/>
    <col min="8198" max="8200" width="19.88671875" style="1" customWidth="1"/>
    <col min="8201" max="8201" width="17.44140625" style="1" customWidth="1"/>
    <col min="8202" max="8211" width="8.88671875" style="1" customWidth="1"/>
    <col min="8212" max="8212" width="12.33203125" style="1" customWidth="1"/>
    <col min="8213" max="8213" width="5.5546875" style="1" customWidth="1"/>
    <col min="8214" max="8214" width="12.33203125" style="1" customWidth="1"/>
    <col min="8215" max="8215" width="6" style="1" customWidth="1"/>
    <col min="8216" max="8216" width="13.33203125" style="1" customWidth="1"/>
    <col min="8217" max="8448" width="8.88671875" style="1"/>
    <col min="8449" max="8449" width="6.44140625" style="1" customWidth="1"/>
    <col min="8450" max="8450" width="66.44140625" style="1" customWidth="1"/>
    <col min="8451" max="8451" width="26.88671875" style="1" customWidth="1"/>
    <col min="8452" max="8452" width="21.6640625" style="1" customWidth="1"/>
    <col min="8453" max="8453" width="40.33203125" style="1" customWidth="1"/>
    <col min="8454" max="8456" width="19.88671875" style="1" customWidth="1"/>
    <col min="8457" max="8457" width="17.44140625" style="1" customWidth="1"/>
    <col min="8458" max="8467" width="8.88671875" style="1" customWidth="1"/>
    <col min="8468" max="8468" width="12.33203125" style="1" customWidth="1"/>
    <col min="8469" max="8469" width="5.5546875" style="1" customWidth="1"/>
    <col min="8470" max="8470" width="12.33203125" style="1" customWidth="1"/>
    <col min="8471" max="8471" width="6" style="1" customWidth="1"/>
    <col min="8472" max="8472" width="13.33203125" style="1" customWidth="1"/>
    <col min="8473" max="8704" width="8.88671875" style="1"/>
    <col min="8705" max="8705" width="6.44140625" style="1" customWidth="1"/>
    <col min="8706" max="8706" width="66.44140625" style="1" customWidth="1"/>
    <col min="8707" max="8707" width="26.88671875" style="1" customWidth="1"/>
    <col min="8708" max="8708" width="21.6640625" style="1" customWidth="1"/>
    <col min="8709" max="8709" width="40.33203125" style="1" customWidth="1"/>
    <col min="8710" max="8712" width="19.88671875" style="1" customWidth="1"/>
    <col min="8713" max="8713" width="17.44140625" style="1" customWidth="1"/>
    <col min="8714" max="8723" width="8.88671875" style="1" customWidth="1"/>
    <col min="8724" max="8724" width="12.33203125" style="1" customWidth="1"/>
    <col min="8725" max="8725" width="5.5546875" style="1" customWidth="1"/>
    <col min="8726" max="8726" width="12.33203125" style="1" customWidth="1"/>
    <col min="8727" max="8727" width="6" style="1" customWidth="1"/>
    <col min="8728" max="8728" width="13.33203125" style="1" customWidth="1"/>
    <col min="8729" max="8960" width="8.88671875" style="1"/>
    <col min="8961" max="8961" width="6.44140625" style="1" customWidth="1"/>
    <col min="8962" max="8962" width="66.44140625" style="1" customWidth="1"/>
    <col min="8963" max="8963" width="26.88671875" style="1" customWidth="1"/>
    <col min="8964" max="8964" width="21.6640625" style="1" customWidth="1"/>
    <col min="8965" max="8965" width="40.33203125" style="1" customWidth="1"/>
    <col min="8966" max="8968" width="19.88671875" style="1" customWidth="1"/>
    <col min="8969" max="8969" width="17.44140625" style="1" customWidth="1"/>
    <col min="8970" max="8979" width="8.88671875" style="1" customWidth="1"/>
    <col min="8980" max="8980" width="12.33203125" style="1" customWidth="1"/>
    <col min="8981" max="8981" width="5.5546875" style="1" customWidth="1"/>
    <col min="8982" max="8982" width="12.33203125" style="1" customWidth="1"/>
    <col min="8983" max="8983" width="6" style="1" customWidth="1"/>
    <col min="8984" max="8984" width="13.33203125" style="1" customWidth="1"/>
    <col min="8985" max="9216" width="8.88671875" style="1"/>
    <col min="9217" max="9217" width="6.44140625" style="1" customWidth="1"/>
    <col min="9218" max="9218" width="66.44140625" style="1" customWidth="1"/>
    <col min="9219" max="9219" width="26.88671875" style="1" customWidth="1"/>
    <col min="9220" max="9220" width="21.6640625" style="1" customWidth="1"/>
    <col min="9221" max="9221" width="40.33203125" style="1" customWidth="1"/>
    <col min="9222" max="9224" width="19.88671875" style="1" customWidth="1"/>
    <col min="9225" max="9225" width="17.44140625" style="1" customWidth="1"/>
    <col min="9226" max="9235" width="8.88671875" style="1" customWidth="1"/>
    <col min="9236" max="9236" width="12.33203125" style="1" customWidth="1"/>
    <col min="9237" max="9237" width="5.5546875" style="1" customWidth="1"/>
    <col min="9238" max="9238" width="12.33203125" style="1" customWidth="1"/>
    <col min="9239" max="9239" width="6" style="1" customWidth="1"/>
    <col min="9240" max="9240" width="13.33203125" style="1" customWidth="1"/>
    <col min="9241" max="9472" width="8.88671875" style="1"/>
    <col min="9473" max="9473" width="6.44140625" style="1" customWidth="1"/>
    <col min="9474" max="9474" width="66.44140625" style="1" customWidth="1"/>
    <col min="9475" max="9475" width="26.88671875" style="1" customWidth="1"/>
    <col min="9476" max="9476" width="21.6640625" style="1" customWidth="1"/>
    <col min="9477" max="9477" width="40.33203125" style="1" customWidth="1"/>
    <col min="9478" max="9480" width="19.88671875" style="1" customWidth="1"/>
    <col min="9481" max="9481" width="17.44140625" style="1" customWidth="1"/>
    <col min="9482" max="9491" width="8.88671875" style="1" customWidth="1"/>
    <col min="9492" max="9492" width="12.33203125" style="1" customWidth="1"/>
    <col min="9493" max="9493" width="5.5546875" style="1" customWidth="1"/>
    <col min="9494" max="9494" width="12.33203125" style="1" customWidth="1"/>
    <col min="9495" max="9495" width="6" style="1" customWidth="1"/>
    <col min="9496" max="9496" width="13.33203125" style="1" customWidth="1"/>
    <col min="9497" max="9728" width="8.88671875" style="1"/>
    <col min="9729" max="9729" width="6.44140625" style="1" customWidth="1"/>
    <col min="9730" max="9730" width="66.44140625" style="1" customWidth="1"/>
    <col min="9731" max="9731" width="26.88671875" style="1" customWidth="1"/>
    <col min="9732" max="9732" width="21.6640625" style="1" customWidth="1"/>
    <col min="9733" max="9733" width="40.33203125" style="1" customWidth="1"/>
    <col min="9734" max="9736" width="19.88671875" style="1" customWidth="1"/>
    <col min="9737" max="9737" width="17.44140625" style="1" customWidth="1"/>
    <col min="9738" max="9747" width="8.88671875" style="1" customWidth="1"/>
    <col min="9748" max="9748" width="12.33203125" style="1" customWidth="1"/>
    <col min="9749" max="9749" width="5.5546875" style="1" customWidth="1"/>
    <col min="9750" max="9750" width="12.33203125" style="1" customWidth="1"/>
    <col min="9751" max="9751" width="6" style="1" customWidth="1"/>
    <col min="9752" max="9752" width="13.33203125" style="1" customWidth="1"/>
    <col min="9753" max="9984" width="8.88671875" style="1"/>
    <col min="9985" max="9985" width="6.44140625" style="1" customWidth="1"/>
    <col min="9986" max="9986" width="66.44140625" style="1" customWidth="1"/>
    <col min="9987" max="9987" width="26.88671875" style="1" customWidth="1"/>
    <col min="9988" max="9988" width="21.6640625" style="1" customWidth="1"/>
    <col min="9989" max="9989" width="40.33203125" style="1" customWidth="1"/>
    <col min="9990" max="9992" width="19.88671875" style="1" customWidth="1"/>
    <col min="9993" max="9993" width="17.44140625" style="1" customWidth="1"/>
    <col min="9994" max="10003" width="8.88671875" style="1" customWidth="1"/>
    <col min="10004" max="10004" width="12.33203125" style="1" customWidth="1"/>
    <col min="10005" max="10005" width="5.5546875" style="1" customWidth="1"/>
    <col min="10006" max="10006" width="12.33203125" style="1" customWidth="1"/>
    <col min="10007" max="10007" width="6" style="1" customWidth="1"/>
    <col min="10008" max="10008" width="13.33203125" style="1" customWidth="1"/>
    <col min="10009" max="10240" width="8.88671875" style="1"/>
    <col min="10241" max="10241" width="6.44140625" style="1" customWidth="1"/>
    <col min="10242" max="10242" width="66.44140625" style="1" customWidth="1"/>
    <col min="10243" max="10243" width="26.88671875" style="1" customWidth="1"/>
    <col min="10244" max="10244" width="21.6640625" style="1" customWidth="1"/>
    <col min="10245" max="10245" width="40.33203125" style="1" customWidth="1"/>
    <col min="10246" max="10248" width="19.88671875" style="1" customWidth="1"/>
    <col min="10249" max="10249" width="17.44140625" style="1" customWidth="1"/>
    <col min="10250" max="10259" width="8.88671875" style="1" customWidth="1"/>
    <col min="10260" max="10260" width="12.33203125" style="1" customWidth="1"/>
    <col min="10261" max="10261" width="5.5546875" style="1" customWidth="1"/>
    <col min="10262" max="10262" width="12.33203125" style="1" customWidth="1"/>
    <col min="10263" max="10263" width="6" style="1" customWidth="1"/>
    <col min="10264" max="10264" width="13.33203125" style="1" customWidth="1"/>
    <col min="10265" max="10496" width="8.88671875" style="1"/>
    <col min="10497" max="10497" width="6.44140625" style="1" customWidth="1"/>
    <col min="10498" max="10498" width="66.44140625" style="1" customWidth="1"/>
    <col min="10499" max="10499" width="26.88671875" style="1" customWidth="1"/>
    <col min="10500" max="10500" width="21.6640625" style="1" customWidth="1"/>
    <col min="10501" max="10501" width="40.33203125" style="1" customWidth="1"/>
    <col min="10502" max="10504" width="19.88671875" style="1" customWidth="1"/>
    <col min="10505" max="10505" width="17.44140625" style="1" customWidth="1"/>
    <col min="10506" max="10515" width="8.88671875" style="1" customWidth="1"/>
    <col min="10516" max="10516" width="12.33203125" style="1" customWidth="1"/>
    <col min="10517" max="10517" width="5.5546875" style="1" customWidth="1"/>
    <col min="10518" max="10518" width="12.33203125" style="1" customWidth="1"/>
    <col min="10519" max="10519" width="6" style="1" customWidth="1"/>
    <col min="10520" max="10520" width="13.33203125" style="1" customWidth="1"/>
    <col min="10521" max="10752" width="8.88671875" style="1"/>
    <col min="10753" max="10753" width="6.44140625" style="1" customWidth="1"/>
    <col min="10754" max="10754" width="66.44140625" style="1" customWidth="1"/>
    <col min="10755" max="10755" width="26.88671875" style="1" customWidth="1"/>
    <col min="10756" max="10756" width="21.6640625" style="1" customWidth="1"/>
    <col min="10757" max="10757" width="40.33203125" style="1" customWidth="1"/>
    <col min="10758" max="10760" width="19.88671875" style="1" customWidth="1"/>
    <col min="10761" max="10761" width="17.44140625" style="1" customWidth="1"/>
    <col min="10762" max="10771" width="8.88671875" style="1" customWidth="1"/>
    <col min="10772" max="10772" width="12.33203125" style="1" customWidth="1"/>
    <col min="10773" max="10773" width="5.5546875" style="1" customWidth="1"/>
    <col min="10774" max="10774" width="12.33203125" style="1" customWidth="1"/>
    <col min="10775" max="10775" width="6" style="1" customWidth="1"/>
    <col min="10776" max="10776" width="13.33203125" style="1" customWidth="1"/>
    <col min="10777" max="11008" width="8.88671875" style="1"/>
    <col min="11009" max="11009" width="6.44140625" style="1" customWidth="1"/>
    <col min="11010" max="11010" width="66.44140625" style="1" customWidth="1"/>
    <col min="11011" max="11011" width="26.88671875" style="1" customWidth="1"/>
    <col min="11012" max="11012" width="21.6640625" style="1" customWidth="1"/>
    <col min="11013" max="11013" width="40.33203125" style="1" customWidth="1"/>
    <col min="11014" max="11016" width="19.88671875" style="1" customWidth="1"/>
    <col min="11017" max="11017" width="17.44140625" style="1" customWidth="1"/>
    <col min="11018" max="11027" width="8.88671875" style="1" customWidth="1"/>
    <col min="11028" max="11028" width="12.33203125" style="1" customWidth="1"/>
    <col min="11029" max="11029" width="5.5546875" style="1" customWidth="1"/>
    <col min="11030" max="11030" width="12.33203125" style="1" customWidth="1"/>
    <col min="11031" max="11031" width="6" style="1" customWidth="1"/>
    <col min="11032" max="11032" width="13.33203125" style="1" customWidth="1"/>
    <col min="11033" max="11264" width="8.88671875" style="1"/>
    <col min="11265" max="11265" width="6.44140625" style="1" customWidth="1"/>
    <col min="11266" max="11266" width="66.44140625" style="1" customWidth="1"/>
    <col min="11267" max="11267" width="26.88671875" style="1" customWidth="1"/>
    <col min="11268" max="11268" width="21.6640625" style="1" customWidth="1"/>
    <col min="11269" max="11269" width="40.33203125" style="1" customWidth="1"/>
    <col min="11270" max="11272" width="19.88671875" style="1" customWidth="1"/>
    <col min="11273" max="11273" width="17.44140625" style="1" customWidth="1"/>
    <col min="11274" max="11283" width="8.88671875" style="1" customWidth="1"/>
    <col min="11284" max="11284" width="12.33203125" style="1" customWidth="1"/>
    <col min="11285" max="11285" width="5.5546875" style="1" customWidth="1"/>
    <col min="11286" max="11286" width="12.33203125" style="1" customWidth="1"/>
    <col min="11287" max="11287" width="6" style="1" customWidth="1"/>
    <col min="11288" max="11288" width="13.33203125" style="1" customWidth="1"/>
    <col min="11289" max="11520" width="8.88671875" style="1"/>
    <col min="11521" max="11521" width="6.44140625" style="1" customWidth="1"/>
    <col min="11522" max="11522" width="66.44140625" style="1" customWidth="1"/>
    <col min="11523" max="11523" width="26.88671875" style="1" customWidth="1"/>
    <col min="11524" max="11524" width="21.6640625" style="1" customWidth="1"/>
    <col min="11525" max="11525" width="40.33203125" style="1" customWidth="1"/>
    <col min="11526" max="11528" width="19.88671875" style="1" customWidth="1"/>
    <col min="11529" max="11529" width="17.44140625" style="1" customWidth="1"/>
    <col min="11530" max="11539" width="8.88671875" style="1" customWidth="1"/>
    <col min="11540" max="11540" width="12.33203125" style="1" customWidth="1"/>
    <col min="11541" max="11541" width="5.5546875" style="1" customWidth="1"/>
    <col min="11542" max="11542" width="12.33203125" style="1" customWidth="1"/>
    <col min="11543" max="11543" width="6" style="1" customWidth="1"/>
    <col min="11544" max="11544" width="13.33203125" style="1" customWidth="1"/>
    <col min="11545" max="11776" width="8.88671875" style="1"/>
    <col min="11777" max="11777" width="6.44140625" style="1" customWidth="1"/>
    <col min="11778" max="11778" width="66.44140625" style="1" customWidth="1"/>
    <col min="11779" max="11779" width="26.88671875" style="1" customWidth="1"/>
    <col min="11780" max="11780" width="21.6640625" style="1" customWidth="1"/>
    <col min="11781" max="11781" width="40.33203125" style="1" customWidth="1"/>
    <col min="11782" max="11784" width="19.88671875" style="1" customWidth="1"/>
    <col min="11785" max="11785" width="17.44140625" style="1" customWidth="1"/>
    <col min="11786" max="11795" width="8.88671875" style="1" customWidth="1"/>
    <col min="11796" max="11796" width="12.33203125" style="1" customWidth="1"/>
    <col min="11797" max="11797" width="5.5546875" style="1" customWidth="1"/>
    <col min="11798" max="11798" width="12.33203125" style="1" customWidth="1"/>
    <col min="11799" max="11799" width="6" style="1" customWidth="1"/>
    <col min="11800" max="11800" width="13.33203125" style="1" customWidth="1"/>
    <col min="11801" max="12032" width="8.88671875" style="1"/>
    <col min="12033" max="12033" width="6.44140625" style="1" customWidth="1"/>
    <col min="12034" max="12034" width="66.44140625" style="1" customWidth="1"/>
    <col min="12035" max="12035" width="26.88671875" style="1" customWidth="1"/>
    <col min="12036" max="12036" width="21.6640625" style="1" customWidth="1"/>
    <col min="12037" max="12037" width="40.33203125" style="1" customWidth="1"/>
    <col min="12038" max="12040" width="19.88671875" style="1" customWidth="1"/>
    <col min="12041" max="12041" width="17.44140625" style="1" customWidth="1"/>
    <col min="12042" max="12051" width="8.88671875" style="1" customWidth="1"/>
    <col min="12052" max="12052" width="12.33203125" style="1" customWidth="1"/>
    <col min="12053" max="12053" width="5.5546875" style="1" customWidth="1"/>
    <col min="12054" max="12054" width="12.33203125" style="1" customWidth="1"/>
    <col min="12055" max="12055" width="6" style="1" customWidth="1"/>
    <col min="12056" max="12056" width="13.33203125" style="1" customWidth="1"/>
    <col min="12057" max="12288" width="8.88671875" style="1"/>
    <col min="12289" max="12289" width="6.44140625" style="1" customWidth="1"/>
    <col min="12290" max="12290" width="66.44140625" style="1" customWidth="1"/>
    <col min="12291" max="12291" width="26.88671875" style="1" customWidth="1"/>
    <col min="12292" max="12292" width="21.6640625" style="1" customWidth="1"/>
    <col min="12293" max="12293" width="40.33203125" style="1" customWidth="1"/>
    <col min="12294" max="12296" width="19.88671875" style="1" customWidth="1"/>
    <col min="12297" max="12297" width="17.44140625" style="1" customWidth="1"/>
    <col min="12298" max="12307" width="8.88671875" style="1" customWidth="1"/>
    <col min="12308" max="12308" width="12.33203125" style="1" customWidth="1"/>
    <col min="12309" max="12309" width="5.5546875" style="1" customWidth="1"/>
    <col min="12310" max="12310" width="12.33203125" style="1" customWidth="1"/>
    <col min="12311" max="12311" width="6" style="1" customWidth="1"/>
    <col min="12312" max="12312" width="13.33203125" style="1" customWidth="1"/>
    <col min="12313" max="12544" width="8.88671875" style="1"/>
    <col min="12545" max="12545" width="6.44140625" style="1" customWidth="1"/>
    <col min="12546" max="12546" width="66.44140625" style="1" customWidth="1"/>
    <col min="12547" max="12547" width="26.88671875" style="1" customWidth="1"/>
    <col min="12548" max="12548" width="21.6640625" style="1" customWidth="1"/>
    <col min="12549" max="12549" width="40.33203125" style="1" customWidth="1"/>
    <col min="12550" max="12552" width="19.88671875" style="1" customWidth="1"/>
    <col min="12553" max="12553" width="17.44140625" style="1" customWidth="1"/>
    <col min="12554" max="12563" width="8.88671875" style="1" customWidth="1"/>
    <col min="12564" max="12564" width="12.33203125" style="1" customWidth="1"/>
    <col min="12565" max="12565" width="5.5546875" style="1" customWidth="1"/>
    <col min="12566" max="12566" width="12.33203125" style="1" customWidth="1"/>
    <col min="12567" max="12567" width="6" style="1" customWidth="1"/>
    <col min="12568" max="12568" width="13.33203125" style="1" customWidth="1"/>
    <col min="12569" max="12800" width="8.88671875" style="1"/>
    <col min="12801" max="12801" width="6.44140625" style="1" customWidth="1"/>
    <col min="12802" max="12802" width="66.44140625" style="1" customWidth="1"/>
    <col min="12803" max="12803" width="26.88671875" style="1" customWidth="1"/>
    <col min="12804" max="12804" width="21.6640625" style="1" customWidth="1"/>
    <col min="12805" max="12805" width="40.33203125" style="1" customWidth="1"/>
    <col min="12806" max="12808" width="19.88671875" style="1" customWidth="1"/>
    <col min="12809" max="12809" width="17.44140625" style="1" customWidth="1"/>
    <col min="12810" max="12819" width="8.88671875" style="1" customWidth="1"/>
    <col min="12820" max="12820" width="12.33203125" style="1" customWidth="1"/>
    <col min="12821" max="12821" width="5.5546875" style="1" customWidth="1"/>
    <col min="12822" max="12822" width="12.33203125" style="1" customWidth="1"/>
    <col min="12823" max="12823" width="6" style="1" customWidth="1"/>
    <col min="12824" max="12824" width="13.33203125" style="1" customWidth="1"/>
    <col min="12825" max="13056" width="8.88671875" style="1"/>
    <col min="13057" max="13057" width="6.44140625" style="1" customWidth="1"/>
    <col min="13058" max="13058" width="66.44140625" style="1" customWidth="1"/>
    <col min="13059" max="13059" width="26.88671875" style="1" customWidth="1"/>
    <col min="13060" max="13060" width="21.6640625" style="1" customWidth="1"/>
    <col min="13061" max="13061" width="40.33203125" style="1" customWidth="1"/>
    <col min="13062" max="13064" width="19.88671875" style="1" customWidth="1"/>
    <col min="13065" max="13065" width="17.44140625" style="1" customWidth="1"/>
    <col min="13066" max="13075" width="8.88671875" style="1" customWidth="1"/>
    <col min="13076" max="13076" width="12.33203125" style="1" customWidth="1"/>
    <col min="13077" max="13077" width="5.5546875" style="1" customWidth="1"/>
    <col min="13078" max="13078" width="12.33203125" style="1" customWidth="1"/>
    <col min="13079" max="13079" width="6" style="1" customWidth="1"/>
    <col min="13080" max="13080" width="13.33203125" style="1" customWidth="1"/>
    <col min="13081" max="13312" width="8.88671875" style="1"/>
    <col min="13313" max="13313" width="6.44140625" style="1" customWidth="1"/>
    <col min="13314" max="13314" width="66.44140625" style="1" customWidth="1"/>
    <col min="13315" max="13315" width="26.88671875" style="1" customWidth="1"/>
    <col min="13316" max="13316" width="21.6640625" style="1" customWidth="1"/>
    <col min="13317" max="13317" width="40.33203125" style="1" customWidth="1"/>
    <col min="13318" max="13320" width="19.88671875" style="1" customWidth="1"/>
    <col min="13321" max="13321" width="17.44140625" style="1" customWidth="1"/>
    <col min="13322" max="13331" width="8.88671875" style="1" customWidth="1"/>
    <col min="13332" max="13332" width="12.33203125" style="1" customWidth="1"/>
    <col min="13333" max="13333" width="5.5546875" style="1" customWidth="1"/>
    <col min="13334" max="13334" width="12.33203125" style="1" customWidth="1"/>
    <col min="13335" max="13335" width="6" style="1" customWidth="1"/>
    <col min="13336" max="13336" width="13.33203125" style="1" customWidth="1"/>
    <col min="13337" max="13568" width="8.88671875" style="1"/>
    <col min="13569" max="13569" width="6.44140625" style="1" customWidth="1"/>
    <col min="13570" max="13570" width="66.44140625" style="1" customWidth="1"/>
    <col min="13571" max="13571" width="26.88671875" style="1" customWidth="1"/>
    <col min="13572" max="13572" width="21.6640625" style="1" customWidth="1"/>
    <col min="13573" max="13573" width="40.33203125" style="1" customWidth="1"/>
    <col min="13574" max="13576" width="19.88671875" style="1" customWidth="1"/>
    <col min="13577" max="13577" width="17.44140625" style="1" customWidth="1"/>
    <col min="13578" max="13587" width="8.88671875" style="1" customWidth="1"/>
    <col min="13588" max="13588" width="12.33203125" style="1" customWidth="1"/>
    <col min="13589" max="13589" width="5.5546875" style="1" customWidth="1"/>
    <col min="13590" max="13590" width="12.33203125" style="1" customWidth="1"/>
    <col min="13591" max="13591" width="6" style="1" customWidth="1"/>
    <col min="13592" max="13592" width="13.33203125" style="1" customWidth="1"/>
    <col min="13593" max="13824" width="8.88671875" style="1"/>
    <col min="13825" max="13825" width="6.44140625" style="1" customWidth="1"/>
    <col min="13826" max="13826" width="66.44140625" style="1" customWidth="1"/>
    <col min="13827" max="13827" width="26.88671875" style="1" customWidth="1"/>
    <col min="13828" max="13828" width="21.6640625" style="1" customWidth="1"/>
    <col min="13829" max="13829" width="40.33203125" style="1" customWidth="1"/>
    <col min="13830" max="13832" width="19.88671875" style="1" customWidth="1"/>
    <col min="13833" max="13833" width="17.44140625" style="1" customWidth="1"/>
    <col min="13834" max="13843" width="8.88671875" style="1" customWidth="1"/>
    <col min="13844" max="13844" width="12.33203125" style="1" customWidth="1"/>
    <col min="13845" max="13845" width="5.5546875" style="1" customWidth="1"/>
    <col min="13846" max="13846" width="12.33203125" style="1" customWidth="1"/>
    <col min="13847" max="13847" width="6" style="1" customWidth="1"/>
    <col min="13848" max="13848" width="13.33203125" style="1" customWidth="1"/>
    <col min="13849" max="14080" width="8.88671875" style="1"/>
    <col min="14081" max="14081" width="6.44140625" style="1" customWidth="1"/>
    <col min="14082" max="14082" width="66.44140625" style="1" customWidth="1"/>
    <col min="14083" max="14083" width="26.88671875" style="1" customWidth="1"/>
    <col min="14084" max="14084" width="21.6640625" style="1" customWidth="1"/>
    <col min="14085" max="14085" width="40.33203125" style="1" customWidth="1"/>
    <col min="14086" max="14088" width="19.88671875" style="1" customWidth="1"/>
    <col min="14089" max="14089" width="17.44140625" style="1" customWidth="1"/>
    <col min="14090" max="14099" width="8.88671875" style="1" customWidth="1"/>
    <col min="14100" max="14100" width="12.33203125" style="1" customWidth="1"/>
    <col min="14101" max="14101" width="5.5546875" style="1" customWidth="1"/>
    <col min="14102" max="14102" width="12.33203125" style="1" customWidth="1"/>
    <col min="14103" max="14103" width="6" style="1" customWidth="1"/>
    <col min="14104" max="14104" width="13.33203125" style="1" customWidth="1"/>
    <col min="14105" max="14336" width="8.88671875" style="1"/>
    <col min="14337" max="14337" width="6.44140625" style="1" customWidth="1"/>
    <col min="14338" max="14338" width="66.44140625" style="1" customWidth="1"/>
    <col min="14339" max="14339" width="26.88671875" style="1" customWidth="1"/>
    <col min="14340" max="14340" width="21.6640625" style="1" customWidth="1"/>
    <col min="14341" max="14341" width="40.33203125" style="1" customWidth="1"/>
    <col min="14342" max="14344" width="19.88671875" style="1" customWidth="1"/>
    <col min="14345" max="14345" width="17.44140625" style="1" customWidth="1"/>
    <col min="14346" max="14355" width="8.88671875" style="1" customWidth="1"/>
    <col min="14356" max="14356" width="12.33203125" style="1" customWidth="1"/>
    <col min="14357" max="14357" width="5.5546875" style="1" customWidth="1"/>
    <col min="14358" max="14358" width="12.33203125" style="1" customWidth="1"/>
    <col min="14359" max="14359" width="6" style="1" customWidth="1"/>
    <col min="14360" max="14360" width="13.33203125" style="1" customWidth="1"/>
    <col min="14361" max="14592" width="8.88671875" style="1"/>
    <col min="14593" max="14593" width="6.44140625" style="1" customWidth="1"/>
    <col min="14594" max="14594" width="66.44140625" style="1" customWidth="1"/>
    <col min="14595" max="14595" width="26.88671875" style="1" customWidth="1"/>
    <col min="14596" max="14596" width="21.6640625" style="1" customWidth="1"/>
    <col min="14597" max="14597" width="40.33203125" style="1" customWidth="1"/>
    <col min="14598" max="14600" width="19.88671875" style="1" customWidth="1"/>
    <col min="14601" max="14601" width="17.44140625" style="1" customWidth="1"/>
    <col min="14602" max="14611" width="8.88671875" style="1" customWidth="1"/>
    <col min="14612" max="14612" width="12.33203125" style="1" customWidth="1"/>
    <col min="14613" max="14613" width="5.5546875" style="1" customWidth="1"/>
    <col min="14614" max="14614" width="12.33203125" style="1" customWidth="1"/>
    <col min="14615" max="14615" width="6" style="1" customWidth="1"/>
    <col min="14616" max="14616" width="13.33203125" style="1" customWidth="1"/>
    <col min="14617" max="14848" width="8.88671875" style="1"/>
    <col min="14849" max="14849" width="6.44140625" style="1" customWidth="1"/>
    <col min="14850" max="14850" width="66.44140625" style="1" customWidth="1"/>
    <col min="14851" max="14851" width="26.88671875" style="1" customWidth="1"/>
    <col min="14852" max="14852" width="21.6640625" style="1" customWidth="1"/>
    <col min="14853" max="14853" width="40.33203125" style="1" customWidth="1"/>
    <col min="14854" max="14856" width="19.88671875" style="1" customWidth="1"/>
    <col min="14857" max="14857" width="17.44140625" style="1" customWidth="1"/>
    <col min="14858" max="14867" width="8.88671875" style="1" customWidth="1"/>
    <col min="14868" max="14868" width="12.33203125" style="1" customWidth="1"/>
    <col min="14869" max="14869" width="5.5546875" style="1" customWidth="1"/>
    <col min="14870" max="14870" width="12.33203125" style="1" customWidth="1"/>
    <col min="14871" max="14871" width="6" style="1" customWidth="1"/>
    <col min="14872" max="14872" width="13.33203125" style="1" customWidth="1"/>
    <col min="14873" max="15104" width="8.88671875" style="1"/>
    <col min="15105" max="15105" width="6.44140625" style="1" customWidth="1"/>
    <col min="15106" max="15106" width="66.44140625" style="1" customWidth="1"/>
    <col min="15107" max="15107" width="26.88671875" style="1" customWidth="1"/>
    <col min="15108" max="15108" width="21.6640625" style="1" customWidth="1"/>
    <col min="15109" max="15109" width="40.33203125" style="1" customWidth="1"/>
    <col min="15110" max="15112" width="19.88671875" style="1" customWidth="1"/>
    <col min="15113" max="15113" width="17.44140625" style="1" customWidth="1"/>
    <col min="15114" max="15123" width="8.88671875" style="1" customWidth="1"/>
    <col min="15124" max="15124" width="12.33203125" style="1" customWidth="1"/>
    <col min="15125" max="15125" width="5.5546875" style="1" customWidth="1"/>
    <col min="15126" max="15126" width="12.33203125" style="1" customWidth="1"/>
    <col min="15127" max="15127" width="6" style="1" customWidth="1"/>
    <col min="15128" max="15128" width="13.33203125" style="1" customWidth="1"/>
    <col min="15129" max="15360" width="8.88671875" style="1"/>
    <col min="15361" max="15361" width="6.44140625" style="1" customWidth="1"/>
    <col min="15362" max="15362" width="66.44140625" style="1" customWidth="1"/>
    <col min="15363" max="15363" width="26.88671875" style="1" customWidth="1"/>
    <col min="15364" max="15364" width="21.6640625" style="1" customWidth="1"/>
    <col min="15365" max="15365" width="40.33203125" style="1" customWidth="1"/>
    <col min="15366" max="15368" width="19.88671875" style="1" customWidth="1"/>
    <col min="15369" max="15369" width="17.44140625" style="1" customWidth="1"/>
    <col min="15370" max="15379" width="8.88671875" style="1" customWidth="1"/>
    <col min="15380" max="15380" width="12.33203125" style="1" customWidth="1"/>
    <col min="15381" max="15381" width="5.5546875" style="1" customWidth="1"/>
    <col min="15382" max="15382" width="12.33203125" style="1" customWidth="1"/>
    <col min="15383" max="15383" width="6" style="1" customWidth="1"/>
    <col min="15384" max="15384" width="13.33203125" style="1" customWidth="1"/>
    <col min="15385" max="15616" width="8.88671875" style="1"/>
    <col min="15617" max="15617" width="6.44140625" style="1" customWidth="1"/>
    <col min="15618" max="15618" width="66.44140625" style="1" customWidth="1"/>
    <col min="15619" max="15619" width="26.88671875" style="1" customWidth="1"/>
    <col min="15620" max="15620" width="21.6640625" style="1" customWidth="1"/>
    <col min="15621" max="15621" width="40.33203125" style="1" customWidth="1"/>
    <col min="15622" max="15624" width="19.88671875" style="1" customWidth="1"/>
    <col min="15625" max="15625" width="17.44140625" style="1" customWidth="1"/>
    <col min="15626" max="15635" width="8.88671875" style="1" customWidth="1"/>
    <col min="15636" max="15636" width="12.33203125" style="1" customWidth="1"/>
    <col min="15637" max="15637" width="5.5546875" style="1" customWidth="1"/>
    <col min="15638" max="15638" width="12.33203125" style="1" customWidth="1"/>
    <col min="15639" max="15639" width="6" style="1" customWidth="1"/>
    <col min="15640" max="15640" width="13.33203125" style="1" customWidth="1"/>
    <col min="15641" max="15872" width="8.88671875" style="1"/>
    <col min="15873" max="15873" width="6.44140625" style="1" customWidth="1"/>
    <col min="15874" max="15874" width="66.44140625" style="1" customWidth="1"/>
    <col min="15875" max="15875" width="26.88671875" style="1" customWidth="1"/>
    <col min="15876" max="15876" width="21.6640625" style="1" customWidth="1"/>
    <col min="15877" max="15877" width="40.33203125" style="1" customWidth="1"/>
    <col min="15878" max="15880" width="19.88671875" style="1" customWidth="1"/>
    <col min="15881" max="15881" width="17.44140625" style="1" customWidth="1"/>
    <col min="15882" max="15891" width="8.88671875" style="1" customWidth="1"/>
    <col min="15892" max="15892" width="12.33203125" style="1" customWidth="1"/>
    <col min="15893" max="15893" width="5.5546875" style="1" customWidth="1"/>
    <col min="15894" max="15894" width="12.33203125" style="1" customWidth="1"/>
    <col min="15895" max="15895" width="6" style="1" customWidth="1"/>
    <col min="15896" max="15896" width="13.33203125" style="1" customWidth="1"/>
    <col min="15897" max="16128" width="8.88671875" style="1"/>
    <col min="16129" max="16129" width="6.44140625" style="1" customWidth="1"/>
    <col min="16130" max="16130" width="66.44140625" style="1" customWidth="1"/>
    <col min="16131" max="16131" width="26.88671875" style="1" customWidth="1"/>
    <col min="16132" max="16132" width="21.6640625" style="1" customWidth="1"/>
    <col min="16133" max="16133" width="40.33203125" style="1" customWidth="1"/>
    <col min="16134" max="16136" width="19.88671875" style="1" customWidth="1"/>
    <col min="16137" max="16137" width="17.44140625" style="1" customWidth="1"/>
    <col min="16138" max="16147" width="8.88671875" style="1" customWidth="1"/>
    <col min="16148" max="16148" width="12.33203125" style="1" customWidth="1"/>
    <col min="16149" max="16149" width="5.5546875" style="1" customWidth="1"/>
    <col min="16150" max="16150" width="12.33203125" style="1" customWidth="1"/>
    <col min="16151" max="16151" width="6" style="1" customWidth="1"/>
    <col min="16152" max="16152" width="13.33203125" style="1" customWidth="1"/>
    <col min="16153" max="16384" width="8.88671875" style="1"/>
  </cols>
  <sheetData>
    <row r="1" spans="1:24" x14ac:dyDescent="0.35">
      <c r="E1" s="72" t="s">
        <v>434</v>
      </c>
    </row>
    <row r="3" spans="1:24" ht="18.75" customHeight="1" x14ac:dyDescent="0.35">
      <c r="A3" s="1200" t="s">
        <v>537</v>
      </c>
      <c r="B3" s="1200"/>
      <c r="C3" s="1200"/>
      <c r="D3" s="1200"/>
      <c r="E3" s="1200"/>
    </row>
    <row r="4" spans="1:24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 x14ac:dyDescent="0.35">
      <c r="A5" s="531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5"/>
      <c r="K6" s="5"/>
    </row>
    <row r="7" spans="1:24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 x14ac:dyDescent="0.35">
      <c r="A8" s="649"/>
    </row>
    <row r="9" spans="1:24" s="430" customFormat="1" ht="56.25" customHeight="1" x14ac:dyDescent="0.35">
      <c r="A9" s="650" t="s">
        <v>282</v>
      </c>
      <c r="B9" s="650" t="s">
        <v>0</v>
      </c>
      <c r="C9" s="508" t="s">
        <v>355</v>
      </c>
      <c r="D9" s="508" t="s">
        <v>356</v>
      </c>
      <c r="E9" s="508" t="s">
        <v>615</v>
      </c>
      <c r="F9" s="651"/>
      <c r="G9" s="651"/>
      <c r="H9" s="651"/>
    </row>
    <row r="10" spans="1:24" ht="16.5" customHeight="1" x14ac:dyDescent="0.35">
      <c r="A10" s="420">
        <v>1</v>
      </c>
      <c r="B10" s="420">
        <v>2</v>
      </c>
      <c r="C10" s="420">
        <v>3</v>
      </c>
      <c r="D10" s="420">
        <v>4</v>
      </c>
      <c r="E10" s="420">
        <v>5</v>
      </c>
      <c r="F10" s="547" t="s">
        <v>357</v>
      </c>
      <c r="G10" s="547" t="s">
        <v>302</v>
      </c>
      <c r="H10" s="547" t="s">
        <v>303</v>
      </c>
      <c r="T10" s="421"/>
      <c r="U10" s="421"/>
      <c r="V10" s="421"/>
      <c r="W10" s="421"/>
      <c r="X10" s="258"/>
    </row>
    <row r="11" spans="1:24" ht="21.75" customHeight="1" x14ac:dyDescent="0.35">
      <c r="A11" s="1201" t="s">
        <v>999</v>
      </c>
      <c r="B11" s="1202"/>
      <c r="C11" s="1202"/>
      <c r="D11" s="1202"/>
      <c r="E11" s="1203"/>
      <c r="F11" s="262" t="s">
        <v>1006</v>
      </c>
      <c r="X11" s="357"/>
    </row>
    <row r="12" spans="1:24" ht="24" hidden="1" customHeight="1" x14ac:dyDescent="0.35">
      <c r="A12" s="709">
        <v>1</v>
      </c>
      <c r="B12" s="710" t="s">
        <v>362</v>
      </c>
      <c r="C12" s="711" t="e">
        <f t="shared" ref="C12:C16" si="0">E12/D12</f>
        <v>#DIV/0!</v>
      </c>
      <c r="D12" s="712"/>
      <c r="E12" s="712"/>
      <c r="F12" s="268"/>
      <c r="G12" s="713"/>
      <c r="H12" s="714">
        <f t="shared" ref="H12:H16" si="1">E12-G12</f>
        <v>0</v>
      </c>
      <c r="T12" s="655"/>
      <c r="U12" s="421"/>
      <c r="V12" s="655"/>
      <c r="W12" s="421"/>
      <c r="X12" s="656"/>
    </row>
    <row r="13" spans="1:24" ht="23.25" customHeight="1" x14ac:dyDescent="0.35">
      <c r="A13" s="709">
        <v>1</v>
      </c>
      <c r="B13" s="710" t="s">
        <v>361</v>
      </c>
      <c r="C13" s="711">
        <f t="shared" si="0"/>
        <v>307.12582384661471</v>
      </c>
      <c r="D13" s="712">
        <v>33.380000000000003</v>
      </c>
      <c r="E13" s="712">
        <v>10251.86</v>
      </c>
      <c r="F13" s="268"/>
      <c r="G13" s="713"/>
      <c r="H13" s="714">
        <f t="shared" si="1"/>
        <v>10251.86</v>
      </c>
    </row>
    <row r="14" spans="1:24" ht="26.25" hidden="1" customHeight="1" x14ac:dyDescent="0.35">
      <c r="A14" s="709">
        <v>3</v>
      </c>
      <c r="B14" s="710" t="s">
        <v>363</v>
      </c>
      <c r="C14" s="711" t="e">
        <f t="shared" si="0"/>
        <v>#DIV/0!</v>
      </c>
      <c r="D14" s="712"/>
      <c r="E14" s="712"/>
      <c r="F14" s="268"/>
      <c r="G14" s="713"/>
      <c r="H14" s="714">
        <f t="shared" si="1"/>
        <v>0</v>
      </c>
    </row>
    <row r="15" spans="1:24" ht="26.25" customHeight="1" x14ac:dyDescent="0.35">
      <c r="A15" s="709">
        <v>2</v>
      </c>
      <c r="B15" s="710" t="s">
        <v>364</v>
      </c>
      <c r="C15" s="711">
        <f t="shared" si="0"/>
        <v>16.116178163464092</v>
      </c>
      <c r="D15" s="712">
        <v>451.72</v>
      </c>
      <c r="E15" s="712">
        <v>7280</v>
      </c>
      <c r="F15" s="268"/>
      <c r="G15" s="713"/>
      <c r="H15" s="714">
        <f t="shared" si="1"/>
        <v>7280</v>
      </c>
    </row>
    <row r="16" spans="1:24" ht="26.25" customHeight="1" x14ac:dyDescent="0.35">
      <c r="A16" s="709">
        <v>3</v>
      </c>
      <c r="B16" s="710" t="s">
        <v>510</v>
      </c>
      <c r="C16" s="711">
        <f t="shared" si="0"/>
        <v>49.919999999999995</v>
      </c>
      <c r="D16" s="712">
        <v>532.25</v>
      </c>
      <c r="E16" s="712">
        <v>26569.919999999998</v>
      </c>
      <c r="F16" s="715"/>
      <c r="G16" s="715"/>
      <c r="H16" s="714">
        <f t="shared" si="1"/>
        <v>26569.919999999998</v>
      </c>
    </row>
    <row r="17" spans="1:8" hidden="1" x14ac:dyDescent="0.35">
      <c r="A17" s="709"/>
      <c r="B17" s="710"/>
      <c r="C17" s="709"/>
      <c r="D17" s="712"/>
      <c r="E17" s="712" t="str">
        <f>IF(C17*D17=0," ",C17*D17)</f>
        <v xml:space="preserve"> </v>
      </c>
      <c r="F17" s="715"/>
      <c r="G17" s="715"/>
      <c r="H17" s="715"/>
    </row>
    <row r="18" spans="1:8" s="660" customFormat="1" ht="22.2" customHeight="1" x14ac:dyDescent="0.3">
      <c r="A18" s="716"/>
      <c r="B18" s="717" t="s">
        <v>295</v>
      </c>
      <c r="C18" s="718" t="s">
        <v>305</v>
      </c>
      <c r="D18" s="718" t="s">
        <v>305</v>
      </c>
      <c r="E18" s="719">
        <f>SUM(E12:E17)</f>
        <v>44101.78</v>
      </c>
      <c r="F18" s="293" t="s">
        <v>365</v>
      </c>
      <c r="G18" s="720">
        <f>SUM(G12:G17)</f>
        <v>0</v>
      </c>
      <c r="H18" s="720">
        <f>SUM(H12:H17)</f>
        <v>44101.78</v>
      </c>
    </row>
    <row r="19" spans="1:8" s="430" customFormat="1" ht="22.2" hidden="1" customHeight="1" x14ac:dyDescent="0.3">
      <c r="A19" s="1201" t="s">
        <v>1001</v>
      </c>
      <c r="B19" s="1202"/>
      <c r="C19" s="1202"/>
      <c r="D19" s="1202"/>
      <c r="E19" s="1203"/>
      <c r="F19" s="262" t="s">
        <v>1002</v>
      </c>
      <c r="G19" s="651"/>
      <c r="H19" s="651"/>
    </row>
    <row r="20" spans="1:8" ht="24" hidden="1" customHeight="1" x14ac:dyDescent="0.35">
      <c r="A20" s="709">
        <v>1</v>
      </c>
      <c r="B20" s="710" t="s">
        <v>362</v>
      </c>
      <c r="C20" s="711" t="e">
        <f t="shared" ref="C20:C24" si="2">E20/D20</f>
        <v>#DIV/0!</v>
      </c>
      <c r="D20" s="712"/>
      <c r="E20" s="712"/>
      <c r="F20" s="268"/>
      <c r="G20" s="713"/>
      <c r="H20" s="714">
        <f t="shared" ref="H20:H24" si="3">E20-G20</f>
        <v>0</v>
      </c>
    </row>
    <row r="21" spans="1:8" ht="23.25" hidden="1" customHeight="1" x14ac:dyDescent="0.35">
      <c r="A21" s="709">
        <v>2</v>
      </c>
      <c r="B21" s="710" t="s">
        <v>361</v>
      </c>
      <c r="C21" s="711" t="e">
        <f t="shared" si="2"/>
        <v>#DIV/0!</v>
      </c>
      <c r="D21" s="712"/>
      <c r="E21" s="712"/>
      <c r="F21" s="268"/>
      <c r="G21" s="713"/>
      <c r="H21" s="714">
        <f t="shared" si="3"/>
        <v>0</v>
      </c>
    </row>
    <row r="22" spans="1:8" ht="26.25" hidden="1" customHeight="1" x14ac:dyDescent="0.35">
      <c r="A22" s="709">
        <v>3</v>
      </c>
      <c r="B22" s="710" t="s">
        <v>363</v>
      </c>
      <c r="C22" s="711" t="e">
        <f t="shared" si="2"/>
        <v>#DIV/0!</v>
      </c>
      <c r="D22" s="712"/>
      <c r="E22" s="712"/>
      <c r="F22" s="268"/>
      <c r="G22" s="713"/>
      <c r="H22" s="714">
        <f t="shared" si="3"/>
        <v>0</v>
      </c>
    </row>
    <row r="23" spans="1:8" ht="26.25" hidden="1" customHeight="1" x14ac:dyDescent="0.35">
      <c r="A23" s="709">
        <v>4</v>
      </c>
      <c r="B23" s="710" t="s">
        <v>364</v>
      </c>
      <c r="C23" s="711" t="e">
        <f t="shared" si="2"/>
        <v>#DIV/0!</v>
      </c>
      <c r="D23" s="712"/>
      <c r="E23" s="712"/>
      <c r="F23" s="268"/>
      <c r="G23" s="713"/>
      <c r="H23" s="714">
        <f t="shared" si="3"/>
        <v>0</v>
      </c>
    </row>
    <row r="24" spans="1:8" ht="26.25" hidden="1" customHeight="1" x14ac:dyDescent="0.35">
      <c r="A24" s="709">
        <v>5</v>
      </c>
      <c r="B24" s="710" t="s">
        <v>510</v>
      </c>
      <c r="C24" s="711" t="e">
        <f t="shared" si="2"/>
        <v>#DIV/0!</v>
      </c>
      <c r="D24" s="712"/>
      <c r="E24" s="712"/>
      <c r="F24" s="715"/>
      <c r="G24" s="715"/>
      <c r="H24" s="714">
        <f t="shared" si="3"/>
        <v>0</v>
      </c>
    </row>
    <row r="25" spans="1:8" ht="26.25" hidden="1" customHeight="1" x14ac:dyDescent="0.35">
      <c r="A25" s="709"/>
      <c r="B25" s="710"/>
      <c r="C25" s="711"/>
      <c r="D25" s="712"/>
      <c r="E25" s="712"/>
      <c r="F25" s="268"/>
      <c r="G25" s="713"/>
      <c r="H25" s="714"/>
    </row>
    <row r="26" spans="1:8" s="430" customFormat="1" ht="22.2" hidden="1" customHeight="1" x14ac:dyDescent="0.3">
      <c r="A26" s="716"/>
      <c r="B26" s="717" t="s">
        <v>295</v>
      </c>
      <c r="C26" s="718" t="s">
        <v>305</v>
      </c>
      <c r="D26" s="718" t="s">
        <v>305</v>
      </c>
      <c r="E26" s="719">
        <f>SUM(E20:E25)</f>
        <v>0</v>
      </c>
      <c r="F26" s="293" t="s">
        <v>365</v>
      </c>
      <c r="G26" s="720">
        <f>SUM(G20:G25)</f>
        <v>0</v>
      </c>
      <c r="H26" s="720">
        <f>SUM(H20:H25)</f>
        <v>0</v>
      </c>
    </row>
    <row r="27" spans="1:8" s="430" customFormat="1" ht="22.2" hidden="1" customHeight="1" x14ac:dyDescent="0.3">
      <c r="A27" s="1201" t="s">
        <v>489</v>
      </c>
      <c r="B27" s="1202"/>
      <c r="C27" s="1202"/>
      <c r="D27" s="1202"/>
      <c r="E27" s="1203"/>
      <c r="F27" s="262" t="s">
        <v>1002</v>
      </c>
      <c r="G27" s="651"/>
      <c r="H27" s="651"/>
    </row>
    <row r="28" spans="1:8" ht="24" hidden="1" customHeight="1" x14ac:dyDescent="0.35">
      <c r="A28" s="709">
        <v>1</v>
      </c>
      <c r="B28" s="710" t="s">
        <v>362</v>
      </c>
      <c r="C28" s="711" t="e">
        <f t="shared" ref="C28:C32" si="4">E28/D28</f>
        <v>#DIV/0!</v>
      </c>
      <c r="D28" s="712"/>
      <c r="E28" s="712"/>
      <c r="F28" s="268"/>
      <c r="G28" s="713"/>
      <c r="H28" s="714">
        <f t="shared" ref="H28:H32" si="5">E28-G28</f>
        <v>0</v>
      </c>
    </row>
    <row r="29" spans="1:8" ht="23.25" hidden="1" customHeight="1" x14ac:dyDescent="0.35">
      <c r="A29" s="709">
        <v>2</v>
      </c>
      <c r="B29" s="710" t="s">
        <v>361</v>
      </c>
      <c r="C29" s="711" t="e">
        <f t="shared" si="4"/>
        <v>#DIV/0!</v>
      </c>
      <c r="D29" s="712"/>
      <c r="E29" s="712"/>
      <c r="F29" s="268"/>
      <c r="G29" s="713"/>
      <c r="H29" s="714">
        <f t="shared" si="5"/>
        <v>0</v>
      </c>
    </row>
    <row r="30" spans="1:8" ht="26.25" hidden="1" customHeight="1" x14ac:dyDescent="0.35">
      <c r="A30" s="709">
        <v>3</v>
      </c>
      <c r="B30" s="710" t="s">
        <v>363</v>
      </c>
      <c r="C30" s="711" t="e">
        <f t="shared" si="4"/>
        <v>#DIV/0!</v>
      </c>
      <c r="D30" s="712"/>
      <c r="E30" s="712"/>
      <c r="F30" s="268"/>
      <c r="G30" s="713"/>
      <c r="H30" s="714">
        <f t="shared" si="5"/>
        <v>0</v>
      </c>
    </row>
    <row r="31" spans="1:8" ht="26.25" hidden="1" customHeight="1" x14ac:dyDescent="0.35">
      <c r="A31" s="709">
        <v>4</v>
      </c>
      <c r="B31" s="710" t="s">
        <v>364</v>
      </c>
      <c r="C31" s="711" t="e">
        <f t="shared" si="4"/>
        <v>#DIV/0!</v>
      </c>
      <c r="D31" s="712"/>
      <c r="E31" s="712"/>
      <c r="F31" s="268"/>
      <c r="G31" s="713"/>
      <c r="H31" s="714">
        <f t="shared" si="5"/>
        <v>0</v>
      </c>
    </row>
    <row r="32" spans="1:8" ht="26.25" hidden="1" customHeight="1" x14ac:dyDescent="0.35">
      <c r="A32" s="709">
        <v>5</v>
      </c>
      <c r="B32" s="710" t="s">
        <v>510</v>
      </c>
      <c r="C32" s="711" t="e">
        <f t="shared" si="4"/>
        <v>#DIV/0!</v>
      </c>
      <c r="D32" s="712"/>
      <c r="E32" s="712"/>
      <c r="F32" s="715"/>
      <c r="G32" s="715"/>
      <c r="H32" s="714">
        <f t="shared" si="5"/>
        <v>0</v>
      </c>
    </row>
    <row r="33" spans="1:9" ht="26.25" hidden="1" customHeight="1" x14ac:dyDescent="0.35">
      <c r="A33" s="709"/>
      <c r="B33" s="710"/>
      <c r="C33" s="711"/>
      <c r="D33" s="712"/>
      <c r="E33" s="712"/>
      <c r="F33" s="268"/>
      <c r="G33" s="713"/>
      <c r="H33" s="714"/>
    </row>
    <row r="34" spans="1:9" s="430" customFormat="1" ht="22.2" hidden="1" customHeight="1" x14ac:dyDescent="0.3">
      <c r="A34" s="716"/>
      <c r="B34" s="717" t="s">
        <v>295</v>
      </c>
      <c r="C34" s="718" t="s">
        <v>305</v>
      </c>
      <c r="D34" s="718" t="s">
        <v>305</v>
      </c>
      <c r="E34" s="719">
        <f>SUM(E28:E33)</f>
        <v>0</v>
      </c>
      <c r="F34" s="293" t="s">
        <v>365</v>
      </c>
      <c r="G34" s="720">
        <f>SUM(G28:G33)</f>
        <v>0</v>
      </c>
      <c r="H34" s="720">
        <f>SUM(H28:H33)</f>
        <v>0</v>
      </c>
    </row>
    <row r="35" spans="1:9" s="430" customFormat="1" ht="22.2" customHeight="1" x14ac:dyDescent="0.35">
      <c r="A35" s="15"/>
      <c r="B35" s="661"/>
      <c r="C35" s="545"/>
      <c r="D35" s="545"/>
      <c r="E35" s="530"/>
      <c r="F35" s="296" t="s">
        <v>457</v>
      </c>
      <c r="G35" s="721">
        <f>G18+G26+G34</f>
        <v>0</v>
      </c>
      <c r="H35" s="721">
        <f>H18+H26+H34</f>
        <v>44101.78</v>
      </c>
    </row>
    <row r="36" spans="1:9" s="430" customFormat="1" ht="22.2" customHeight="1" x14ac:dyDescent="0.35">
      <c r="A36" s="15"/>
      <c r="B36" s="661"/>
      <c r="C36" s="545"/>
      <c r="D36" s="545"/>
      <c r="E36" s="530"/>
      <c r="F36" s="296"/>
      <c r="G36" s="353"/>
      <c r="H36" s="353"/>
    </row>
    <row r="37" spans="1:9" s="35" customFormat="1" ht="23.25" customHeight="1" x14ac:dyDescent="0.3">
      <c r="A37" s="34" t="s">
        <v>671</v>
      </c>
      <c r="C37" s="301"/>
      <c r="E37" s="301" t="s">
        <v>1143</v>
      </c>
      <c r="I37" s="98"/>
    </row>
    <row r="38" spans="1:9" s="66" customFormat="1" ht="13.2" x14ac:dyDescent="0.3">
      <c r="C38" s="67" t="s">
        <v>131</v>
      </c>
      <c r="E38" s="67" t="s">
        <v>132</v>
      </c>
      <c r="I38" s="68"/>
    </row>
    <row r="39" spans="1:9" s="63" customFormat="1" ht="15.6" x14ac:dyDescent="0.3">
      <c r="I39" s="69"/>
    </row>
    <row r="40" spans="1:9" s="35" customFormat="1" ht="23.25" customHeight="1" x14ac:dyDescent="0.3">
      <c r="A40" s="34" t="s">
        <v>133</v>
      </c>
      <c r="C40" s="301"/>
      <c r="E40" s="301" t="s">
        <v>1144</v>
      </c>
      <c r="I40" s="98"/>
    </row>
    <row r="41" spans="1:9" s="66" customFormat="1" ht="13.2" x14ac:dyDescent="0.3">
      <c r="C41" s="67" t="s">
        <v>131</v>
      </c>
      <c r="E41" s="67" t="s">
        <v>132</v>
      </c>
      <c r="I41" s="68"/>
    </row>
    <row r="43" spans="1:9" s="662" customFormat="1" ht="19.2" x14ac:dyDescent="0.35">
      <c r="F43" s="663"/>
      <c r="G43" s="663"/>
      <c r="H43" s="663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0" t="s">
        <v>523</v>
      </c>
      <c r="B3" s="1200"/>
      <c r="C3" s="1200"/>
      <c r="D3" s="1200"/>
      <c r="E3" s="1200"/>
    </row>
    <row r="4" spans="1:2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53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84" t="s">
        <v>454</v>
      </c>
      <c r="B6" s="1184"/>
      <c r="C6" s="1184"/>
      <c r="D6" s="1184"/>
      <c r="E6" s="1184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649"/>
    </row>
    <row r="9" spans="1:21" s="430" customFormat="1" ht="56.25" customHeight="1" x14ac:dyDescent="0.35">
      <c r="A9" s="722" t="s">
        <v>282</v>
      </c>
      <c r="B9" s="722" t="s">
        <v>0</v>
      </c>
      <c r="C9" s="723" t="s">
        <v>355</v>
      </c>
      <c r="D9" s="723" t="s">
        <v>356</v>
      </c>
      <c r="E9" s="723" t="s">
        <v>615</v>
      </c>
    </row>
    <row r="10" spans="1:21" ht="16.5" customHeight="1" x14ac:dyDescent="0.35">
      <c r="A10" s="724">
        <v>1</v>
      </c>
      <c r="B10" s="724">
        <v>2</v>
      </c>
      <c r="C10" s="724">
        <v>3</v>
      </c>
      <c r="D10" s="724">
        <v>4</v>
      </c>
      <c r="E10" s="724">
        <v>5</v>
      </c>
      <c r="Q10" s="421"/>
      <c r="R10" s="421"/>
      <c r="S10" s="421"/>
      <c r="T10" s="421"/>
      <c r="U10" s="258"/>
    </row>
    <row r="11" spans="1:21" ht="24" customHeight="1" x14ac:dyDescent="0.35">
      <c r="A11" s="709">
        <v>1</v>
      </c>
      <c r="B11" s="710" t="s">
        <v>361</v>
      </c>
      <c r="C11" s="711">
        <f t="shared" ref="C11:C14" si="0">E11/D11</f>
        <v>329.53864589574596</v>
      </c>
      <c r="D11" s="712">
        <v>33.380000000000003</v>
      </c>
      <c r="E11" s="712">
        <v>11000</v>
      </c>
      <c r="Q11" s="655"/>
      <c r="R11" s="421"/>
      <c r="S11" s="655"/>
      <c r="T11" s="421"/>
      <c r="U11" s="656"/>
    </row>
    <row r="12" spans="1:21" ht="23.25" hidden="1" customHeight="1" x14ac:dyDescent="0.35">
      <c r="A12" s="709">
        <v>3</v>
      </c>
      <c r="B12" s="710" t="s">
        <v>363</v>
      </c>
      <c r="C12" s="711" t="e">
        <f t="shared" si="0"/>
        <v>#DIV/0!</v>
      </c>
      <c r="D12" s="712"/>
      <c r="E12" s="712"/>
    </row>
    <row r="13" spans="1:21" ht="26.25" customHeight="1" x14ac:dyDescent="0.35">
      <c r="A13" s="709">
        <v>2</v>
      </c>
      <c r="B13" s="710" t="s">
        <v>364</v>
      </c>
      <c r="C13" s="711">
        <f t="shared" si="0"/>
        <v>16.824581599220757</v>
      </c>
      <c r="D13" s="712">
        <v>451.72</v>
      </c>
      <c r="E13" s="712">
        <v>7600</v>
      </c>
    </row>
    <row r="14" spans="1:21" ht="26.25" customHeight="1" x14ac:dyDescent="0.35">
      <c r="A14" s="709">
        <v>3</v>
      </c>
      <c r="B14" s="710" t="s">
        <v>510</v>
      </c>
      <c r="C14" s="711">
        <f t="shared" si="0"/>
        <v>50.728041333959602</v>
      </c>
      <c r="D14" s="712">
        <v>532.25</v>
      </c>
      <c r="E14" s="712">
        <v>27000</v>
      </c>
    </row>
    <row r="15" spans="1:21" ht="26.25" hidden="1" customHeight="1" x14ac:dyDescent="0.35">
      <c r="A15" s="709">
        <v>5</v>
      </c>
      <c r="B15" s="710" t="s">
        <v>510</v>
      </c>
      <c r="C15" s="711" t="e">
        <f t="shared" ref="C15" si="1">E15/D15</f>
        <v>#DIV/0!</v>
      </c>
      <c r="D15" s="712"/>
      <c r="E15" s="712"/>
    </row>
    <row r="16" spans="1:21" hidden="1" x14ac:dyDescent="0.35">
      <c r="A16" s="709"/>
      <c r="B16" s="710"/>
      <c r="C16" s="709"/>
      <c r="D16" s="712"/>
      <c r="E16" s="712" t="str">
        <f>IF(C16*D16=0," ",C16*D16)</f>
        <v xml:space="preserve"> </v>
      </c>
    </row>
    <row r="17" spans="1:6" s="660" customFormat="1" ht="22.2" customHeight="1" x14ac:dyDescent="0.3">
      <c r="A17" s="716"/>
      <c r="B17" s="717" t="s">
        <v>295</v>
      </c>
      <c r="C17" s="718" t="s">
        <v>305</v>
      </c>
      <c r="D17" s="718" t="s">
        <v>305</v>
      </c>
      <c r="E17" s="719">
        <f>SUM(E11:E16)</f>
        <v>45600</v>
      </c>
    </row>
    <row r="18" spans="1:6" s="430" customFormat="1" ht="22.2" customHeight="1" x14ac:dyDescent="0.35">
      <c r="A18" s="15"/>
      <c r="B18" s="661"/>
      <c r="C18" s="545"/>
      <c r="D18" s="545"/>
      <c r="E18" s="530"/>
    </row>
    <row r="19" spans="1:6" s="35" customFormat="1" ht="23.25" customHeight="1" x14ac:dyDescent="0.3">
      <c r="A19" s="34" t="s">
        <v>671</v>
      </c>
      <c r="C19" s="301"/>
      <c r="E19" s="301" t="s">
        <v>1143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301"/>
      <c r="E22" s="301" t="s">
        <v>1144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66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0" t="s">
        <v>1007</v>
      </c>
      <c r="B3" s="1200"/>
      <c r="C3" s="1200"/>
      <c r="D3" s="1200"/>
      <c r="E3" s="1200"/>
    </row>
    <row r="4" spans="1:2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53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84" t="s">
        <v>454</v>
      </c>
      <c r="B6" s="1184"/>
      <c r="C6" s="1184"/>
      <c r="D6" s="1184"/>
      <c r="E6" s="1184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649"/>
    </row>
    <row r="9" spans="1:21" s="430" customFormat="1" ht="56.25" customHeight="1" x14ac:dyDescent="0.35">
      <c r="A9" s="722" t="s">
        <v>282</v>
      </c>
      <c r="B9" s="722" t="s">
        <v>0</v>
      </c>
      <c r="C9" s="723" t="s">
        <v>355</v>
      </c>
      <c r="D9" s="723" t="s">
        <v>356</v>
      </c>
      <c r="E9" s="723" t="s">
        <v>615</v>
      </c>
    </row>
    <row r="10" spans="1:21" ht="16.5" customHeight="1" x14ac:dyDescent="0.35">
      <c r="A10" s="724">
        <v>1</v>
      </c>
      <c r="B10" s="724">
        <v>2</v>
      </c>
      <c r="C10" s="724">
        <v>3</v>
      </c>
      <c r="D10" s="724">
        <v>4</v>
      </c>
      <c r="E10" s="724">
        <v>5</v>
      </c>
      <c r="Q10" s="421"/>
      <c r="R10" s="421"/>
      <c r="S10" s="421"/>
      <c r="T10" s="421"/>
      <c r="U10" s="258"/>
    </row>
    <row r="11" spans="1:21" ht="26.25" customHeight="1" x14ac:dyDescent="0.35">
      <c r="A11" s="709">
        <v>1</v>
      </c>
      <c r="B11" s="710" t="s">
        <v>361</v>
      </c>
      <c r="C11" s="711">
        <f t="shared" ref="C11:C14" si="0">E11/D11</f>
        <v>344.51767525464345</v>
      </c>
      <c r="D11" s="712">
        <v>33.380000000000003</v>
      </c>
      <c r="E11" s="712">
        <v>11500</v>
      </c>
    </row>
    <row r="12" spans="1:21" ht="26.25" hidden="1" customHeight="1" x14ac:dyDescent="0.35">
      <c r="A12" s="709">
        <v>3</v>
      </c>
      <c r="B12" s="710" t="s">
        <v>363</v>
      </c>
      <c r="C12" s="711" t="e">
        <f t="shared" si="0"/>
        <v>#DIV/0!</v>
      </c>
      <c r="D12" s="712"/>
      <c r="E12" s="712"/>
    </row>
    <row r="13" spans="1:21" ht="26.25" customHeight="1" x14ac:dyDescent="0.35">
      <c r="A13" s="709">
        <v>2</v>
      </c>
      <c r="B13" s="710" t="s">
        <v>364</v>
      </c>
      <c r="C13" s="711">
        <f t="shared" si="0"/>
        <v>17.710085893916585</v>
      </c>
      <c r="D13" s="712">
        <v>451.72</v>
      </c>
      <c r="E13" s="712">
        <v>8000</v>
      </c>
    </row>
    <row r="14" spans="1:21" ht="26.25" customHeight="1" x14ac:dyDescent="0.35">
      <c r="A14" s="709">
        <v>3</v>
      </c>
      <c r="B14" s="710" t="s">
        <v>510</v>
      </c>
      <c r="C14" s="711">
        <f t="shared" si="0"/>
        <v>51.29168623767027</v>
      </c>
      <c r="D14" s="712">
        <v>532.25</v>
      </c>
      <c r="E14" s="712">
        <v>27300</v>
      </c>
    </row>
    <row r="15" spans="1:21" ht="26.25" hidden="1" customHeight="1" x14ac:dyDescent="0.35">
      <c r="A15" s="709">
        <v>5</v>
      </c>
      <c r="B15" s="710" t="s">
        <v>510</v>
      </c>
      <c r="C15" s="711" t="e">
        <f t="shared" ref="C15" si="1">E15/D15</f>
        <v>#DIV/0!</v>
      </c>
      <c r="D15" s="712"/>
      <c r="E15" s="712"/>
    </row>
    <row r="16" spans="1:21" hidden="1" x14ac:dyDescent="0.35">
      <c r="A16" s="709"/>
      <c r="B16" s="710"/>
      <c r="C16" s="709"/>
      <c r="D16" s="712"/>
      <c r="E16" s="712" t="str">
        <f>IF(C16*D16=0," ",C16*D16)</f>
        <v xml:space="preserve"> </v>
      </c>
    </row>
    <row r="17" spans="1:6" s="660" customFormat="1" ht="22.2" customHeight="1" x14ac:dyDescent="0.3">
      <c r="A17" s="716"/>
      <c r="B17" s="717" t="s">
        <v>295</v>
      </c>
      <c r="C17" s="718" t="s">
        <v>305</v>
      </c>
      <c r="D17" s="718" t="s">
        <v>305</v>
      </c>
      <c r="E17" s="719">
        <f>SUM(E11:E16)</f>
        <v>46800</v>
      </c>
    </row>
    <row r="18" spans="1:6" s="430" customFormat="1" ht="22.2" customHeight="1" x14ac:dyDescent="0.35">
      <c r="A18" s="15"/>
      <c r="B18" s="661"/>
      <c r="C18" s="545"/>
      <c r="D18" s="545"/>
      <c r="E18" s="530"/>
    </row>
    <row r="19" spans="1:6" s="35" customFormat="1" ht="23.25" customHeight="1" x14ac:dyDescent="0.3">
      <c r="A19" s="34" t="s">
        <v>671</v>
      </c>
      <c r="C19" s="301"/>
      <c r="E19" s="301" t="s">
        <v>1143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301"/>
      <c r="E22" s="301" t="s">
        <v>1144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66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CC00"/>
    <pageSetUpPr fitToPage="1"/>
  </sheetPr>
  <dimension ref="A1:X43"/>
  <sheetViews>
    <sheetView view="pageBreakPreview" zoomScale="70" zoomScaleSheetLayoutView="70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27.88671875" style="73" customWidth="1"/>
    <col min="7" max="8" width="19.88671875" style="73" customWidth="1"/>
    <col min="9" max="9" width="17.44140625" style="1" customWidth="1"/>
    <col min="10" max="19" width="8.88671875" style="1" customWidth="1"/>
    <col min="20" max="20" width="12.33203125" style="1" customWidth="1"/>
    <col min="21" max="21" width="5.5546875" style="1" customWidth="1"/>
    <col min="22" max="22" width="12.33203125" style="1" customWidth="1"/>
    <col min="23" max="23" width="6" style="1" customWidth="1"/>
    <col min="24" max="24" width="13.33203125" style="1" customWidth="1"/>
    <col min="25" max="256" width="8.88671875" style="1"/>
    <col min="257" max="257" width="6.44140625" style="1" customWidth="1"/>
    <col min="258" max="258" width="66.44140625" style="1" customWidth="1"/>
    <col min="259" max="259" width="26.88671875" style="1" customWidth="1"/>
    <col min="260" max="260" width="21.6640625" style="1" customWidth="1"/>
    <col min="261" max="261" width="40.33203125" style="1" customWidth="1"/>
    <col min="262" max="264" width="19.88671875" style="1" customWidth="1"/>
    <col min="265" max="265" width="17.44140625" style="1" customWidth="1"/>
    <col min="266" max="275" width="8.88671875" style="1" customWidth="1"/>
    <col min="276" max="276" width="12.33203125" style="1" customWidth="1"/>
    <col min="277" max="277" width="5.5546875" style="1" customWidth="1"/>
    <col min="278" max="278" width="12.33203125" style="1" customWidth="1"/>
    <col min="279" max="279" width="6" style="1" customWidth="1"/>
    <col min="280" max="280" width="13.33203125" style="1" customWidth="1"/>
    <col min="281" max="512" width="8.88671875" style="1"/>
    <col min="513" max="513" width="6.44140625" style="1" customWidth="1"/>
    <col min="514" max="514" width="66.44140625" style="1" customWidth="1"/>
    <col min="515" max="515" width="26.88671875" style="1" customWidth="1"/>
    <col min="516" max="516" width="21.6640625" style="1" customWidth="1"/>
    <col min="517" max="517" width="40.33203125" style="1" customWidth="1"/>
    <col min="518" max="520" width="19.88671875" style="1" customWidth="1"/>
    <col min="521" max="521" width="17.44140625" style="1" customWidth="1"/>
    <col min="522" max="531" width="8.88671875" style="1" customWidth="1"/>
    <col min="532" max="532" width="12.33203125" style="1" customWidth="1"/>
    <col min="533" max="533" width="5.5546875" style="1" customWidth="1"/>
    <col min="534" max="534" width="12.33203125" style="1" customWidth="1"/>
    <col min="535" max="535" width="6" style="1" customWidth="1"/>
    <col min="536" max="536" width="13.33203125" style="1" customWidth="1"/>
    <col min="537" max="768" width="8.88671875" style="1"/>
    <col min="769" max="769" width="6.44140625" style="1" customWidth="1"/>
    <col min="770" max="770" width="66.44140625" style="1" customWidth="1"/>
    <col min="771" max="771" width="26.88671875" style="1" customWidth="1"/>
    <col min="772" max="772" width="21.6640625" style="1" customWidth="1"/>
    <col min="773" max="773" width="40.33203125" style="1" customWidth="1"/>
    <col min="774" max="776" width="19.88671875" style="1" customWidth="1"/>
    <col min="777" max="777" width="17.44140625" style="1" customWidth="1"/>
    <col min="778" max="787" width="8.88671875" style="1" customWidth="1"/>
    <col min="788" max="788" width="12.33203125" style="1" customWidth="1"/>
    <col min="789" max="789" width="5.5546875" style="1" customWidth="1"/>
    <col min="790" max="790" width="12.33203125" style="1" customWidth="1"/>
    <col min="791" max="791" width="6" style="1" customWidth="1"/>
    <col min="792" max="792" width="13.33203125" style="1" customWidth="1"/>
    <col min="793" max="1024" width="8.88671875" style="1"/>
    <col min="1025" max="1025" width="6.44140625" style="1" customWidth="1"/>
    <col min="1026" max="1026" width="66.44140625" style="1" customWidth="1"/>
    <col min="1027" max="1027" width="26.88671875" style="1" customWidth="1"/>
    <col min="1028" max="1028" width="21.6640625" style="1" customWidth="1"/>
    <col min="1029" max="1029" width="40.33203125" style="1" customWidth="1"/>
    <col min="1030" max="1032" width="19.88671875" style="1" customWidth="1"/>
    <col min="1033" max="1033" width="17.44140625" style="1" customWidth="1"/>
    <col min="1034" max="1043" width="8.88671875" style="1" customWidth="1"/>
    <col min="1044" max="1044" width="12.33203125" style="1" customWidth="1"/>
    <col min="1045" max="1045" width="5.5546875" style="1" customWidth="1"/>
    <col min="1046" max="1046" width="12.33203125" style="1" customWidth="1"/>
    <col min="1047" max="1047" width="6" style="1" customWidth="1"/>
    <col min="1048" max="1048" width="13.33203125" style="1" customWidth="1"/>
    <col min="1049" max="1280" width="8.88671875" style="1"/>
    <col min="1281" max="1281" width="6.44140625" style="1" customWidth="1"/>
    <col min="1282" max="1282" width="66.44140625" style="1" customWidth="1"/>
    <col min="1283" max="1283" width="26.88671875" style="1" customWidth="1"/>
    <col min="1284" max="1284" width="21.6640625" style="1" customWidth="1"/>
    <col min="1285" max="1285" width="40.33203125" style="1" customWidth="1"/>
    <col min="1286" max="1288" width="19.88671875" style="1" customWidth="1"/>
    <col min="1289" max="1289" width="17.44140625" style="1" customWidth="1"/>
    <col min="1290" max="1299" width="8.88671875" style="1" customWidth="1"/>
    <col min="1300" max="1300" width="12.33203125" style="1" customWidth="1"/>
    <col min="1301" max="1301" width="5.5546875" style="1" customWidth="1"/>
    <col min="1302" max="1302" width="12.33203125" style="1" customWidth="1"/>
    <col min="1303" max="1303" width="6" style="1" customWidth="1"/>
    <col min="1304" max="1304" width="13.33203125" style="1" customWidth="1"/>
    <col min="1305" max="1536" width="8.88671875" style="1"/>
    <col min="1537" max="1537" width="6.44140625" style="1" customWidth="1"/>
    <col min="1538" max="1538" width="66.44140625" style="1" customWidth="1"/>
    <col min="1539" max="1539" width="26.88671875" style="1" customWidth="1"/>
    <col min="1540" max="1540" width="21.6640625" style="1" customWidth="1"/>
    <col min="1541" max="1541" width="40.33203125" style="1" customWidth="1"/>
    <col min="1542" max="1544" width="19.88671875" style="1" customWidth="1"/>
    <col min="1545" max="1545" width="17.44140625" style="1" customWidth="1"/>
    <col min="1546" max="1555" width="8.88671875" style="1" customWidth="1"/>
    <col min="1556" max="1556" width="12.33203125" style="1" customWidth="1"/>
    <col min="1557" max="1557" width="5.5546875" style="1" customWidth="1"/>
    <col min="1558" max="1558" width="12.33203125" style="1" customWidth="1"/>
    <col min="1559" max="1559" width="6" style="1" customWidth="1"/>
    <col min="1560" max="1560" width="13.33203125" style="1" customWidth="1"/>
    <col min="1561" max="1792" width="8.88671875" style="1"/>
    <col min="1793" max="1793" width="6.44140625" style="1" customWidth="1"/>
    <col min="1794" max="1794" width="66.44140625" style="1" customWidth="1"/>
    <col min="1795" max="1795" width="26.88671875" style="1" customWidth="1"/>
    <col min="1796" max="1796" width="21.6640625" style="1" customWidth="1"/>
    <col min="1797" max="1797" width="40.33203125" style="1" customWidth="1"/>
    <col min="1798" max="1800" width="19.88671875" style="1" customWidth="1"/>
    <col min="1801" max="1801" width="17.44140625" style="1" customWidth="1"/>
    <col min="1802" max="1811" width="8.88671875" style="1" customWidth="1"/>
    <col min="1812" max="1812" width="12.33203125" style="1" customWidth="1"/>
    <col min="1813" max="1813" width="5.5546875" style="1" customWidth="1"/>
    <col min="1814" max="1814" width="12.33203125" style="1" customWidth="1"/>
    <col min="1815" max="1815" width="6" style="1" customWidth="1"/>
    <col min="1816" max="1816" width="13.33203125" style="1" customWidth="1"/>
    <col min="1817" max="2048" width="8.88671875" style="1"/>
    <col min="2049" max="2049" width="6.44140625" style="1" customWidth="1"/>
    <col min="2050" max="2050" width="66.44140625" style="1" customWidth="1"/>
    <col min="2051" max="2051" width="26.88671875" style="1" customWidth="1"/>
    <col min="2052" max="2052" width="21.6640625" style="1" customWidth="1"/>
    <col min="2053" max="2053" width="40.33203125" style="1" customWidth="1"/>
    <col min="2054" max="2056" width="19.88671875" style="1" customWidth="1"/>
    <col min="2057" max="2057" width="17.44140625" style="1" customWidth="1"/>
    <col min="2058" max="2067" width="8.88671875" style="1" customWidth="1"/>
    <col min="2068" max="2068" width="12.33203125" style="1" customWidth="1"/>
    <col min="2069" max="2069" width="5.5546875" style="1" customWidth="1"/>
    <col min="2070" max="2070" width="12.33203125" style="1" customWidth="1"/>
    <col min="2071" max="2071" width="6" style="1" customWidth="1"/>
    <col min="2072" max="2072" width="13.33203125" style="1" customWidth="1"/>
    <col min="2073" max="2304" width="8.88671875" style="1"/>
    <col min="2305" max="2305" width="6.44140625" style="1" customWidth="1"/>
    <col min="2306" max="2306" width="66.44140625" style="1" customWidth="1"/>
    <col min="2307" max="2307" width="26.88671875" style="1" customWidth="1"/>
    <col min="2308" max="2308" width="21.6640625" style="1" customWidth="1"/>
    <col min="2309" max="2309" width="40.33203125" style="1" customWidth="1"/>
    <col min="2310" max="2312" width="19.88671875" style="1" customWidth="1"/>
    <col min="2313" max="2313" width="17.44140625" style="1" customWidth="1"/>
    <col min="2314" max="2323" width="8.88671875" style="1" customWidth="1"/>
    <col min="2324" max="2324" width="12.33203125" style="1" customWidth="1"/>
    <col min="2325" max="2325" width="5.5546875" style="1" customWidth="1"/>
    <col min="2326" max="2326" width="12.33203125" style="1" customWidth="1"/>
    <col min="2327" max="2327" width="6" style="1" customWidth="1"/>
    <col min="2328" max="2328" width="13.33203125" style="1" customWidth="1"/>
    <col min="2329" max="2560" width="8.88671875" style="1"/>
    <col min="2561" max="2561" width="6.44140625" style="1" customWidth="1"/>
    <col min="2562" max="2562" width="66.44140625" style="1" customWidth="1"/>
    <col min="2563" max="2563" width="26.88671875" style="1" customWidth="1"/>
    <col min="2564" max="2564" width="21.6640625" style="1" customWidth="1"/>
    <col min="2565" max="2565" width="40.33203125" style="1" customWidth="1"/>
    <col min="2566" max="2568" width="19.88671875" style="1" customWidth="1"/>
    <col min="2569" max="2569" width="17.44140625" style="1" customWidth="1"/>
    <col min="2570" max="2579" width="8.88671875" style="1" customWidth="1"/>
    <col min="2580" max="2580" width="12.33203125" style="1" customWidth="1"/>
    <col min="2581" max="2581" width="5.5546875" style="1" customWidth="1"/>
    <col min="2582" max="2582" width="12.33203125" style="1" customWidth="1"/>
    <col min="2583" max="2583" width="6" style="1" customWidth="1"/>
    <col min="2584" max="2584" width="13.33203125" style="1" customWidth="1"/>
    <col min="2585" max="2816" width="8.88671875" style="1"/>
    <col min="2817" max="2817" width="6.44140625" style="1" customWidth="1"/>
    <col min="2818" max="2818" width="66.44140625" style="1" customWidth="1"/>
    <col min="2819" max="2819" width="26.88671875" style="1" customWidth="1"/>
    <col min="2820" max="2820" width="21.6640625" style="1" customWidth="1"/>
    <col min="2821" max="2821" width="40.33203125" style="1" customWidth="1"/>
    <col min="2822" max="2824" width="19.88671875" style="1" customWidth="1"/>
    <col min="2825" max="2825" width="17.44140625" style="1" customWidth="1"/>
    <col min="2826" max="2835" width="8.88671875" style="1" customWidth="1"/>
    <col min="2836" max="2836" width="12.33203125" style="1" customWidth="1"/>
    <col min="2837" max="2837" width="5.5546875" style="1" customWidth="1"/>
    <col min="2838" max="2838" width="12.33203125" style="1" customWidth="1"/>
    <col min="2839" max="2839" width="6" style="1" customWidth="1"/>
    <col min="2840" max="2840" width="13.33203125" style="1" customWidth="1"/>
    <col min="2841" max="3072" width="8.88671875" style="1"/>
    <col min="3073" max="3073" width="6.44140625" style="1" customWidth="1"/>
    <col min="3074" max="3074" width="66.44140625" style="1" customWidth="1"/>
    <col min="3075" max="3075" width="26.88671875" style="1" customWidth="1"/>
    <col min="3076" max="3076" width="21.6640625" style="1" customWidth="1"/>
    <col min="3077" max="3077" width="40.33203125" style="1" customWidth="1"/>
    <col min="3078" max="3080" width="19.88671875" style="1" customWidth="1"/>
    <col min="3081" max="3081" width="17.44140625" style="1" customWidth="1"/>
    <col min="3082" max="3091" width="8.88671875" style="1" customWidth="1"/>
    <col min="3092" max="3092" width="12.33203125" style="1" customWidth="1"/>
    <col min="3093" max="3093" width="5.5546875" style="1" customWidth="1"/>
    <col min="3094" max="3094" width="12.33203125" style="1" customWidth="1"/>
    <col min="3095" max="3095" width="6" style="1" customWidth="1"/>
    <col min="3096" max="3096" width="13.33203125" style="1" customWidth="1"/>
    <col min="3097" max="3328" width="8.88671875" style="1"/>
    <col min="3329" max="3329" width="6.44140625" style="1" customWidth="1"/>
    <col min="3330" max="3330" width="66.44140625" style="1" customWidth="1"/>
    <col min="3331" max="3331" width="26.88671875" style="1" customWidth="1"/>
    <col min="3332" max="3332" width="21.6640625" style="1" customWidth="1"/>
    <col min="3333" max="3333" width="40.33203125" style="1" customWidth="1"/>
    <col min="3334" max="3336" width="19.88671875" style="1" customWidth="1"/>
    <col min="3337" max="3337" width="17.44140625" style="1" customWidth="1"/>
    <col min="3338" max="3347" width="8.88671875" style="1" customWidth="1"/>
    <col min="3348" max="3348" width="12.33203125" style="1" customWidth="1"/>
    <col min="3349" max="3349" width="5.5546875" style="1" customWidth="1"/>
    <col min="3350" max="3350" width="12.33203125" style="1" customWidth="1"/>
    <col min="3351" max="3351" width="6" style="1" customWidth="1"/>
    <col min="3352" max="3352" width="13.33203125" style="1" customWidth="1"/>
    <col min="3353" max="3584" width="8.88671875" style="1"/>
    <col min="3585" max="3585" width="6.44140625" style="1" customWidth="1"/>
    <col min="3586" max="3586" width="66.44140625" style="1" customWidth="1"/>
    <col min="3587" max="3587" width="26.88671875" style="1" customWidth="1"/>
    <col min="3588" max="3588" width="21.6640625" style="1" customWidth="1"/>
    <col min="3589" max="3589" width="40.33203125" style="1" customWidth="1"/>
    <col min="3590" max="3592" width="19.88671875" style="1" customWidth="1"/>
    <col min="3593" max="3593" width="17.44140625" style="1" customWidth="1"/>
    <col min="3594" max="3603" width="8.88671875" style="1" customWidth="1"/>
    <col min="3604" max="3604" width="12.33203125" style="1" customWidth="1"/>
    <col min="3605" max="3605" width="5.5546875" style="1" customWidth="1"/>
    <col min="3606" max="3606" width="12.33203125" style="1" customWidth="1"/>
    <col min="3607" max="3607" width="6" style="1" customWidth="1"/>
    <col min="3608" max="3608" width="13.33203125" style="1" customWidth="1"/>
    <col min="3609" max="3840" width="8.88671875" style="1"/>
    <col min="3841" max="3841" width="6.44140625" style="1" customWidth="1"/>
    <col min="3842" max="3842" width="66.44140625" style="1" customWidth="1"/>
    <col min="3843" max="3843" width="26.88671875" style="1" customWidth="1"/>
    <col min="3844" max="3844" width="21.6640625" style="1" customWidth="1"/>
    <col min="3845" max="3845" width="40.33203125" style="1" customWidth="1"/>
    <col min="3846" max="3848" width="19.88671875" style="1" customWidth="1"/>
    <col min="3849" max="3849" width="17.44140625" style="1" customWidth="1"/>
    <col min="3850" max="3859" width="8.88671875" style="1" customWidth="1"/>
    <col min="3860" max="3860" width="12.33203125" style="1" customWidth="1"/>
    <col min="3861" max="3861" width="5.5546875" style="1" customWidth="1"/>
    <col min="3862" max="3862" width="12.33203125" style="1" customWidth="1"/>
    <col min="3863" max="3863" width="6" style="1" customWidth="1"/>
    <col min="3864" max="3864" width="13.33203125" style="1" customWidth="1"/>
    <col min="3865" max="4096" width="8.88671875" style="1"/>
    <col min="4097" max="4097" width="6.44140625" style="1" customWidth="1"/>
    <col min="4098" max="4098" width="66.44140625" style="1" customWidth="1"/>
    <col min="4099" max="4099" width="26.88671875" style="1" customWidth="1"/>
    <col min="4100" max="4100" width="21.6640625" style="1" customWidth="1"/>
    <col min="4101" max="4101" width="40.33203125" style="1" customWidth="1"/>
    <col min="4102" max="4104" width="19.88671875" style="1" customWidth="1"/>
    <col min="4105" max="4105" width="17.44140625" style="1" customWidth="1"/>
    <col min="4106" max="4115" width="8.88671875" style="1" customWidth="1"/>
    <col min="4116" max="4116" width="12.33203125" style="1" customWidth="1"/>
    <col min="4117" max="4117" width="5.5546875" style="1" customWidth="1"/>
    <col min="4118" max="4118" width="12.33203125" style="1" customWidth="1"/>
    <col min="4119" max="4119" width="6" style="1" customWidth="1"/>
    <col min="4120" max="4120" width="13.33203125" style="1" customWidth="1"/>
    <col min="4121" max="4352" width="8.88671875" style="1"/>
    <col min="4353" max="4353" width="6.44140625" style="1" customWidth="1"/>
    <col min="4354" max="4354" width="66.44140625" style="1" customWidth="1"/>
    <col min="4355" max="4355" width="26.88671875" style="1" customWidth="1"/>
    <col min="4356" max="4356" width="21.6640625" style="1" customWidth="1"/>
    <col min="4357" max="4357" width="40.33203125" style="1" customWidth="1"/>
    <col min="4358" max="4360" width="19.88671875" style="1" customWidth="1"/>
    <col min="4361" max="4361" width="17.44140625" style="1" customWidth="1"/>
    <col min="4362" max="4371" width="8.88671875" style="1" customWidth="1"/>
    <col min="4372" max="4372" width="12.33203125" style="1" customWidth="1"/>
    <col min="4373" max="4373" width="5.5546875" style="1" customWidth="1"/>
    <col min="4374" max="4374" width="12.33203125" style="1" customWidth="1"/>
    <col min="4375" max="4375" width="6" style="1" customWidth="1"/>
    <col min="4376" max="4376" width="13.33203125" style="1" customWidth="1"/>
    <col min="4377" max="4608" width="8.88671875" style="1"/>
    <col min="4609" max="4609" width="6.44140625" style="1" customWidth="1"/>
    <col min="4610" max="4610" width="66.44140625" style="1" customWidth="1"/>
    <col min="4611" max="4611" width="26.88671875" style="1" customWidth="1"/>
    <col min="4612" max="4612" width="21.6640625" style="1" customWidth="1"/>
    <col min="4613" max="4613" width="40.33203125" style="1" customWidth="1"/>
    <col min="4614" max="4616" width="19.88671875" style="1" customWidth="1"/>
    <col min="4617" max="4617" width="17.44140625" style="1" customWidth="1"/>
    <col min="4618" max="4627" width="8.88671875" style="1" customWidth="1"/>
    <col min="4628" max="4628" width="12.33203125" style="1" customWidth="1"/>
    <col min="4629" max="4629" width="5.5546875" style="1" customWidth="1"/>
    <col min="4630" max="4630" width="12.33203125" style="1" customWidth="1"/>
    <col min="4631" max="4631" width="6" style="1" customWidth="1"/>
    <col min="4632" max="4632" width="13.33203125" style="1" customWidth="1"/>
    <col min="4633" max="4864" width="8.88671875" style="1"/>
    <col min="4865" max="4865" width="6.44140625" style="1" customWidth="1"/>
    <col min="4866" max="4866" width="66.44140625" style="1" customWidth="1"/>
    <col min="4867" max="4867" width="26.88671875" style="1" customWidth="1"/>
    <col min="4868" max="4868" width="21.6640625" style="1" customWidth="1"/>
    <col min="4869" max="4869" width="40.33203125" style="1" customWidth="1"/>
    <col min="4870" max="4872" width="19.88671875" style="1" customWidth="1"/>
    <col min="4873" max="4873" width="17.44140625" style="1" customWidth="1"/>
    <col min="4874" max="4883" width="8.88671875" style="1" customWidth="1"/>
    <col min="4884" max="4884" width="12.33203125" style="1" customWidth="1"/>
    <col min="4885" max="4885" width="5.5546875" style="1" customWidth="1"/>
    <col min="4886" max="4886" width="12.33203125" style="1" customWidth="1"/>
    <col min="4887" max="4887" width="6" style="1" customWidth="1"/>
    <col min="4888" max="4888" width="13.33203125" style="1" customWidth="1"/>
    <col min="4889" max="5120" width="8.88671875" style="1"/>
    <col min="5121" max="5121" width="6.44140625" style="1" customWidth="1"/>
    <col min="5122" max="5122" width="66.44140625" style="1" customWidth="1"/>
    <col min="5123" max="5123" width="26.88671875" style="1" customWidth="1"/>
    <col min="5124" max="5124" width="21.6640625" style="1" customWidth="1"/>
    <col min="5125" max="5125" width="40.33203125" style="1" customWidth="1"/>
    <col min="5126" max="5128" width="19.88671875" style="1" customWidth="1"/>
    <col min="5129" max="5129" width="17.44140625" style="1" customWidth="1"/>
    <col min="5130" max="5139" width="8.88671875" style="1" customWidth="1"/>
    <col min="5140" max="5140" width="12.33203125" style="1" customWidth="1"/>
    <col min="5141" max="5141" width="5.5546875" style="1" customWidth="1"/>
    <col min="5142" max="5142" width="12.33203125" style="1" customWidth="1"/>
    <col min="5143" max="5143" width="6" style="1" customWidth="1"/>
    <col min="5144" max="5144" width="13.33203125" style="1" customWidth="1"/>
    <col min="5145" max="5376" width="8.88671875" style="1"/>
    <col min="5377" max="5377" width="6.44140625" style="1" customWidth="1"/>
    <col min="5378" max="5378" width="66.44140625" style="1" customWidth="1"/>
    <col min="5379" max="5379" width="26.88671875" style="1" customWidth="1"/>
    <col min="5380" max="5380" width="21.6640625" style="1" customWidth="1"/>
    <col min="5381" max="5381" width="40.33203125" style="1" customWidth="1"/>
    <col min="5382" max="5384" width="19.88671875" style="1" customWidth="1"/>
    <col min="5385" max="5385" width="17.44140625" style="1" customWidth="1"/>
    <col min="5386" max="5395" width="8.88671875" style="1" customWidth="1"/>
    <col min="5396" max="5396" width="12.33203125" style="1" customWidth="1"/>
    <col min="5397" max="5397" width="5.5546875" style="1" customWidth="1"/>
    <col min="5398" max="5398" width="12.33203125" style="1" customWidth="1"/>
    <col min="5399" max="5399" width="6" style="1" customWidth="1"/>
    <col min="5400" max="5400" width="13.33203125" style="1" customWidth="1"/>
    <col min="5401" max="5632" width="8.88671875" style="1"/>
    <col min="5633" max="5633" width="6.44140625" style="1" customWidth="1"/>
    <col min="5634" max="5634" width="66.44140625" style="1" customWidth="1"/>
    <col min="5635" max="5635" width="26.88671875" style="1" customWidth="1"/>
    <col min="5636" max="5636" width="21.6640625" style="1" customWidth="1"/>
    <col min="5637" max="5637" width="40.33203125" style="1" customWidth="1"/>
    <col min="5638" max="5640" width="19.88671875" style="1" customWidth="1"/>
    <col min="5641" max="5641" width="17.44140625" style="1" customWidth="1"/>
    <col min="5642" max="5651" width="8.88671875" style="1" customWidth="1"/>
    <col min="5652" max="5652" width="12.33203125" style="1" customWidth="1"/>
    <col min="5653" max="5653" width="5.5546875" style="1" customWidth="1"/>
    <col min="5654" max="5654" width="12.33203125" style="1" customWidth="1"/>
    <col min="5655" max="5655" width="6" style="1" customWidth="1"/>
    <col min="5656" max="5656" width="13.33203125" style="1" customWidth="1"/>
    <col min="5657" max="5888" width="8.88671875" style="1"/>
    <col min="5889" max="5889" width="6.44140625" style="1" customWidth="1"/>
    <col min="5890" max="5890" width="66.44140625" style="1" customWidth="1"/>
    <col min="5891" max="5891" width="26.88671875" style="1" customWidth="1"/>
    <col min="5892" max="5892" width="21.6640625" style="1" customWidth="1"/>
    <col min="5893" max="5893" width="40.33203125" style="1" customWidth="1"/>
    <col min="5894" max="5896" width="19.88671875" style="1" customWidth="1"/>
    <col min="5897" max="5897" width="17.44140625" style="1" customWidth="1"/>
    <col min="5898" max="5907" width="8.88671875" style="1" customWidth="1"/>
    <col min="5908" max="5908" width="12.33203125" style="1" customWidth="1"/>
    <col min="5909" max="5909" width="5.5546875" style="1" customWidth="1"/>
    <col min="5910" max="5910" width="12.33203125" style="1" customWidth="1"/>
    <col min="5911" max="5911" width="6" style="1" customWidth="1"/>
    <col min="5912" max="5912" width="13.33203125" style="1" customWidth="1"/>
    <col min="5913" max="6144" width="8.88671875" style="1"/>
    <col min="6145" max="6145" width="6.44140625" style="1" customWidth="1"/>
    <col min="6146" max="6146" width="66.44140625" style="1" customWidth="1"/>
    <col min="6147" max="6147" width="26.88671875" style="1" customWidth="1"/>
    <col min="6148" max="6148" width="21.6640625" style="1" customWidth="1"/>
    <col min="6149" max="6149" width="40.33203125" style="1" customWidth="1"/>
    <col min="6150" max="6152" width="19.88671875" style="1" customWidth="1"/>
    <col min="6153" max="6153" width="17.44140625" style="1" customWidth="1"/>
    <col min="6154" max="6163" width="8.88671875" style="1" customWidth="1"/>
    <col min="6164" max="6164" width="12.33203125" style="1" customWidth="1"/>
    <col min="6165" max="6165" width="5.5546875" style="1" customWidth="1"/>
    <col min="6166" max="6166" width="12.33203125" style="1" customWidth="1"/>
    <col min="6167" max="6167" width="6" style="1" customWidth="1"/>
    <col min="6168" max="6168" width="13.33203125" style="1" customWidth="1"/>
    <col min="6169" max="6400" width="8.88671875" style="1"/>
    <col min="6401" max="6401" width="6.44140625" style="1" customWidth="1"/>
    <col min="6402" max="6402" width="66.44140625" style="1" customWidth="1"/>
    <col min="6403" max="6403" width="26.88671875" style="1" customWidth="1"/>
    <col min="6404" max="6404" width="21.6640625" style="1" customWidth="1"/>
    <col min="6405" max="6405" width="40.33203125" style="1" customWidth="1"/>
    <col min="6406" max="6408" width="19.88671875" style="1" customWidth="1"/>
    <col min="6409" max="6409" width="17.44140625" style="1" customWidth="1"/>
    <col min="6410" max="6419" width="8.88671875" style="1" customWidth="1"/>
    <col min="6420" max="6420" width="12.33203125" style="1" customWidth="1"/>
    <col min="6421" max="6421" width="5.5546875" style="1" customWidth="1"/>
    <col min="6422" max="6422" width="12.33203125" style="1" customWidth="1"/>
    <col min="6423" max="6423" width="6" style="1" customWidth="1"/>
    <col min="6424" max="6424" width="13.33203125" style="1" customWidth="1"/>
    <col min="6425" max="6656" width="8.88671875" style="1"/>
    <col min="6657" max="6657" width="6.44140625" style="1" customWidth="1"/>
    <col min="6658" max="6658" width="66.44140625" style="1" customWidth="1"/>
    <col min="6659" max="6659" width="26.88671875" style="1" customWidth="1"/>
    <col min="6660" max="6660" width="21.6640625" style="1" customWidth="1"/>
    <col min="6661" max="6661" width="40.33203125" style="1" customWidth="1"/>
    <col min="6662" max="6664" width="19.88671875" style="1" customWidth="1"/>
    <col min="6665" max="6665" width="17.44140625" style="1" customWidth="1"/>
    <col min="6666" max="6675" width="8.88671875" style="1" customWidth="1"/>
    <col min="6676" max="6676" width="12.33203125" style="1" customWidth="1"/>
    <col min="6677" max="6677" width="5.5546875" style="1" customWidth="1"/>
    <col min="6678" max="6678" width="12.33203125" style="1" customWidth="1"/>
    <col min="6679" max="6679" width="6" style="1" customWidth="1"/>
    <col min="6680" max="6680" width="13.33203125" style="1" customWidth="1"/>
    <col min="6681" max="6912" width="8.88671875" style="1"/>
    <col min="6913" max="6913" width="6.44140625" style="1" customWidth="1"/>
    <col min="6914" max="6914" width="66.44140625" style="1" customWidth="1"/>
    <col min="6915" max="6915" width="26.88671875" style="1" customWidth="1"/>
    <col min="6916" max="6916" width="21.6640625" style="1" customWidth="1"/>
    <col min="6917" max="6917" width="40.33203125" style="1" customWidth="1"/>
    <col min="6918" max="6920" width="19.88671875" style="1" customWidth="1"/>
    <col min="6921" max="6921" width="17.44140625" style="1" customWidth="1"/>
    <col min="6922" max="6931" width="8.88671875" style="1" customWidth="1"/>
    <col min="6932" max="6932" width="12.33203125" style="1" customWidth="1"/>
    <col min="6933" max="6933" width="5.5546875" style="1" customWidth="1"/>
    <col min="6934" max="6934" width="12.33203125" style="1" customWidth="1"/>
    <col min="6935" max="6935" width="6" style="1" customWidth="1"/>
    <col min="6936" max="6936" width="13.33203125" style="1" customWidth="1"/>
    <col min="6937" max="7168" width="8.88671875" style="1"/>
    <col min="7169" max="7169" width="6.44140625" style="1" customWidth="1"/>
    <col min="7170" max="7170" width="66.44140625" style="1" customWidth="1"/>
    <col min="7171" max="7171" width="26.88671875" style="1" customWidth="1"/>
    <col min="7172" max="7172" width="21.6640625" style="1" customWidth="1"/>
    <col min="7173" max="7173" width="40.33203125" style="1" customWidth="1"/>
    <col min="7174" max="7176" width="19.88671875" style="1" customWidth="1"/>
    <col min="7177" max="7177" width="17.44140625" style="1" customWidth="1"/>
    <col min="7178" max="7187" width="8.88671875" style="1" customWidth="1"/>
    <col min="7188" max="7188" width="12.33203125" style="1" customWidth="1"/>
    <col min="7189" max="7189" width="5.5546875" style="1" customWidth="1"/>
    <col min="7190" max="7190" width="12.33203125" style="1" customWidth="1"/>
    <col min="7191" max="7191" width="6" style="1" customWidth="1"/>
    <col min="7192" max="7192" width="13.33203125" style="1" customWidth="1"/>
    <col min="7193" max="7424" width="8.88671875" style="1"/>
    <col min="7425" max="7425" width="6.44140625" style="1" customWidth="1"/>
    <col min="7426" max="7426" width="66.44140625" style="1" customWidth="1"/>
    <col min="7427" max="7427" width="26.88671875" style="1" customWidth="1"/>
    <col min="7428" max="7428" width="21.6640625" style="1" customWidth="1"/>
    <col min="7429" max="7429" width="40.33203125" style="1" customWidth="1"/>
    <col min="7430" max="7432" width="19.88671875" style="1" customWidth="1"/>
    <col min="7433" max="7433" width="17.44140625" style="1" customWidth="1"/>
    <col min="7434" max="7443" width="8.88671875" style="1" customWidth="1"/>
    <col min="7444" max="7444" width="12.33203125" style="1" customWidth="1"/>
    <col min="7445" max="7445" width="5.5546875" style="1" customWidth="1"/>
    <col min="7446" max="7446" width="12.33203125" style="1" customWidth="1"/>
    <col min="7447" max="7447" width="6" style="1" customWidth="1"/>
    <col min="7448" max="7448" width="13.33203125" style="1" customWidth="1"/>
    <col min="7449" max="7680" width="8.88671875" style="1"/>
    <col min="7681" max="7681" width="6.44140625" style="1" customWidth="1"/>
    <col min="7682" max="7682" width="66.44140625" style="1" customWidth="1"/>
    <col min="7683" max="7683" width="26.88671875" style="1" customWidth="1"/>
    <col min="7684" max="7684" width="21.6640625" style="1" customWidth="1"/>
    <col min="7685" max="7685" width="40.33203125" style="1" customWidth="1"/>
    <col min="7686" max="7688" width="19.88671875" style="1" customWidth="1"/>
    <col min="7689" max="7689" width="17.44140625" style="1" customWidth="1"/>
    <col min="7690" max="7699" width="8.88671875" style="1" customWidth="1"/>
    <col min="7700" max="7700" width="12.33203125" style="1" customWidth="1"/>
    <col min="7701" max="7701" width="5.5546875" style="1" customWidth="1"/>
    <col min="7702" max="7702" width="12.33203125" style="1" customWidth="1"/>
    <col min="7703" max="7703" width="6" style="1" customWidth="1"/>
    <col min="7704" max="7704" width="13.33203125" style="1" customWidth="1"/>
    <col min="7705" max="7936" width="8.88671875" style="1"/>
    <col min="7937" max="7937" width="6.44140625" style="1" customWidth="1"/>
    <col min="7938" max="7938" width="66.44140625" style="1" customWidth="1"/>
    <col min="7939" max="7939" width="26.88671875" style="1" customWidth="1"/>
    <col min="7940" max="7940" width="21.6640625" style="1" customWidth="1"/>
    <col min="7941" max="7941" width="40.33203125" style="1" customWidth="1"/>
    <col min="7942" max="7944" width="19.88671875" style="1" customWidth="1"/>
    <col min="7945" max="7945" width="17.44140625" style="1" customWidth="1"/>
    <col min="7946" max="7955" width="8.88671875" style="1" customWidth="1"/>
    <col min="7956" max="7956" width="12.33203125" style="1" customWidth="1"/>
    <col min="7957" max="7957" width="5.5546875" style="1" customWidth="1"/>
    <col min="7958" max="7958" width="12.33203125" style="1" customWidth="1"/>
    <col min="7959" max="7959" width="6" style="1" customWidth="1"/>
    <col min="7960" max="7960" width="13.33203125" style="1" customWidth="1"/>
    <col min="7961" max="8192" width="8.88671875" style="1"/>
    <col min="8193" max="8193" width="6.44140625" style="1" customWidth="1"/>
    <col min="8194" max="8194" width="66.44140625" style="1" customWidth="1"/>
    <col min="8195" max="8195" width="26.88671875" style="1" customWidth="1"/>
    <col min="8196" max="8196" width="21.6640625" style="1" customWidth="1"/>
    <col min="8197" max="8197" width="40.33203125" style="1" customWidth="1"/>
    <col min="8198" max="8200" width="19.88671875" style="1" customWidth="1"/>
    <col min="8201" max="8201" width="17.44140625" style="1" customWidth="1"/>
    <col min="8202" max="8211" width="8.88671875" style="1" customWidth="1"/>
    <col min="8212" max="8212" width="12.33203125" style="1" customWidth="1"/>
    <col min="8213" max="8213" width="5.5546875" style="1" customWidth="1"/>
    <col min="8214" max="8214" width="12.33203125" style="1" customWidth="1"/>
    <col min="8215" max="8215" width="6" style="1" customWidth="1"/>
    <col min="8216" max="8216" width="13.33203125" style="1" customWidth="1"/>
    <col min="8217" max="8448" width="8.88671875" style="1"/>
    <col min="8449" max="8449" width="6.44140625" style="1" customWidth="1"/>
    <col min="8450" max="8450" width="66.44140625" style="1" customWidth="1"/>
    <col min="8451" max="8451" width="26.88671875" style="1" customWidth="1"/>
    <col min="8452" max="8452" width="21.6640625" style="1" customWidth="1"/>
    <col min="8453" max="8453" width="40.33203125" style="1" customWidth="1"/>
    <col min="8454" max="8456" width="19.88671875" style="1" customWidth="1"/>
    <col min="8457" max="8457" width="17.44140625" style="1" customWidth="1"/>
    <col min="8458" max="8467" width="8.88671875" style="1" customWidth="1"/>
    <col min="8468" max="8468" width="12.33203125" style="1" customWidth="1"/>
    <col min="8469" max="8469" width="5.5546875" style="1" customWidth="1"/>
    <col min="8470" max="8470" width="12.33203125" style="1" customWidth="1"/>
    <col min="8471" max="8471" width="6" style="1" customWidth="1"/>
    <col min="8472" max="8472" width="13.33203125" style="1" customWidth="1"/>
    <col min="8473" max="8704" width="8.88671875" style="1"/>
    <col min="8705" max="8705" width="6.44140625" style="1" customWidth="1"/>
    <col min="8706" max="8706" width="66.44140625" style="1" customWidth="1"/>
    <col min="8707" max="8707" width="26.88671875" style="1" customWidth="1"/>
    <col min="8708" max="8708" width="21.6640625" style="1" customWidth="1"/>
    <col min="8709" max="8709" width="40.33203125" style="1" customWidth="1"/>
    <col min="8710" max="8712" width="19.88671875" style="1" customWidth="1"/>
    <col min="8713" max="8713" width="17.44140625" style="1" customWidth="1"/>
    <col min="8714" max="8723" width="8.88671875" style="1" customWidth="1"/>
    <col min="8724" max="8724" width="12.33203125" style="1" customWidth="1"/>
    <col min="8725" max="8725" width="5.5546875" style="1" customWidth="1"/>
    <col min="8726" max="8726" width="12.33203125" style="1" customWidth="1"/>
    <col min="8727" max="8727" width="6" style="1" customWidth="1"/>
    <col min="8728" max="8728" width="13.33203125" style="1" customWidth="1"/>
    <col min="8729" max="8960" width="8.88671875" style="1"/>
    <col min="8961" max="8961" width="6.44140625" style="1" customWidth="1"/>
    <col min="8962" max="8962" width="66.44140625" style="1" customWidth="1"/>
    <col min="8963" max="8963" width="26.88671875" style="1" customWidth="1"/>
    <col min="8964" max="8964" width="21.6640625" style="1" customWidth="1"/>
    <col min="8965" max="8965" width="40.33203125" style="1" customWidth="1"/>
    <col min="8966" max="8968" width="19.88671875" style="1" customWidth="1"/>
    <col min="8969" max="8969" width="17.44140625" style="1" customWidth="1"/>
    <col min="8970" max="8979" width="8.88671875" style="1" customWidth="1"/>
    <col min="8980" max="8980" width="12.33203125" style="1" customWidth="1"/>
    <col min="8981" max="8981" width="5.5546875" style="1" customWidth="1"/>
    <col min="8982" max="8982" width="12.33203125" style="1" customWidth="1"/>
    <col min="8983" max="8983" width="6" style="1" customWidth="1"/>
    <col min="8984" max="8984" width="13.33203125" style="1" customWidth="1"/>
    <col min="8985" max="9216" width="8.88671875" style="1"/>
    <col min="9217" max="9217" width="6.44140625" style="1" customWidth="1"/>
    <col min="9218" max="9218" width="66.44140625" style="1" customWidth="1"/>
    <col min="9219" max="9219" width="26.88671875" style="1" customWidth="1"/>
    <col min="9220" max="9220" width="21.6640625" style="1" customWidth="1"/>
    <col min="9221" max="9221" width="40.33203125" style="1" customWidth="1"/>
    <col min="9222" max="9224" width="19.88671875" style="1" customWidth="1"/>
    <col min="9225" max="9225" width="17.44140625" style="1" customWidth="1"/>
    <col min="9226" max="9235" width="8.88671875" style="1" customWidth="1"/>
    <col min="9236" max="9236" width="12.33203125" style="1" customWidth="1"/>
    <col min="9237" max="9237" width="5.5546875" style="1" customWidth="1"/>
    <col min="9238" max="9238" width="12.33203125" style="1" customWidth="1"/>
    <col min="9239" max="9239" width="6" style="1" customWidth="1"/>
    <col min="9240" max="9240" width="13.33203125" style="1" customWidth="1"/>
    <col min="9241" max="9472" width="8.88671875" style="1"/>
    <col min="9473" max="9473" width="6.44140625" style="1" customWidth="1"/>
    <col min="9474" max="9474" width="66.44140625" style="1" customWidth="1"/>
    <col min="9475" max="9475" width="26.88671875" style="1" customWidth="1"/>
    <col min="9476" max="9476" width="21.6640625" style="1" customWidth="1"/>
    <col min="9477" max="9477" width="40.33203125" style="1" customWidth="1"/>
    <col min="9478" max="9480" width="19.88671875" style="1" customWidth="1"/>
    <col min="9481" max="9481" width="17.44140625" style="1" customWidth="1"/>
    <col min="9482" max="9491" width="8.88671875" style="1" customWidth="1"/>
    <col min="9492" max="9492" width="12.33203125" style="1" customWidth="1"/>
    <col min="9493" max="9493" width="5.5546875" style="1" customWidth="1"/>
    <col min="9494" max="9494" width="12.33203125" style="1" customWidth="1"/>
    <col min="9495" max="9495" width="6" style="1" customWidth="1"/>
    <col min="9496" max="9496" width="13.33203125" style="1" customWidth="1"/>
    <col min="9497" max="9728" width="8.88671875" style="1"/>
    <col min="9729" max="9729" width="6.44140625" style="1" customWidth="1"/>
    <col min="9730" max="9730" width="66.44140625" style="1" customWidth="1"/>
    <col min="9731" max="9731" width="26.88671875" style="1" customWidth="1"/>
    <col min="9732" max="9732" width="21.6640625" style="1" customWidth="1"/>
    <col min="9733" max="9733" width="40.33203125" style="1" customWidth="1"/>
    <col min="9734" max="9736" width="19.88671875" style="1" customWidth="1"/>
    <col min="9737" max="9737" width="17.44140625" style="1" customWidth="1"/>
    <col min="9738" max="9747" width="8.88671875" style="1" customWidth="1"/>
    <col min="9748" max="9748" width="12.33203125" style="1" customWidth="1"/>
    <col min="9749" max="9749" width="5.5546875" style="1" customWidth="1"/>
    <col min="9750" max="9750" width="12.33203125" style="1" customWidth="1"/>
    <col min="9751" max="9751" width="6" style="1" customWidth="1"/>
    <col min="9752" max="9752" width="13.33203125" style="1" customWidth="1"/>
    <col min="9753" max="9984" width="8.88671875" style="1"/>
    <col min="9985" max="9985" width="6.44140625" style="1" customWidth="1"/>
    <col min="9986" max="9986" width="66.44140625" style="1" customWidth="1"/>
    <col min="9987" max="9987" width="26.88671875" style="1" customWidth="1"/>
    <col min="9988" max="9988" width="21.6640625" style="1" customWidth="1"/>
    <col min="9989" max="9989" width="40.33203125" style="1" customWidth="1"/>
    <col min="9990" max="9992" width="19.88671875" style="1" customWidth="1"/>
    <col min="9993" max="9993" width="17.44140625" style="1" customWidth="1"/>
    <col min="9994" max="10003" width="8.88671875" style="1" customWidth="1"/>
    <col min="10004" max="10004" width="12.33203125" style="1" customWidth="1"/>
    <col min="10005" max="10005" width="5.5546875" style="1" customWidth="1"/>
    <col min="10006" max="10006" width="12.33203125" style="1" customWidth="1"/>
    <col min="10007" max="10007" width="6" style="1" customWidth="1"/>
    <col min="10008" max="10008" width="13.33203125" style="1" customWidth="1"/>
    <col min="10009" max="10240" width="8.88671875" style="1"/>
    <col min="10241" max="10241" width="6.44140625" style="1" customWidth="1"/>
    <col min="10242" max="10242" width="66.44140625" style="1" customWidth="1"/>
    <col min="10243" max="10243" width="26.88671875" style="1" customWidth="1"/>
    <col min="10244" max="10244" width="21.6640625" style="1" customWidth="1"/>
    <col min="10245" max="10245" width="40.33203125" style="1" customWidth="1"/>
    <col min="10246" max="10248" width="19.88671875" style="1" customWidth="1"/>
    <col min="10249" max="10249" width="17.44140625" style="1" customWidth="1"/>
    <col min="10250" max="10259" width="8.88671875" style="1" customWidth="1"/>
    <col min="10260" max="10260" width="12.33203125" style="1" customWidth="1"/>
    <col min="10261" max="10261" width="5.5546875" style="1" customWidth="1"/>
    <col min="10262" max="10262" width="12.33203125" style="1" customWidth="1"/>
    <col min="10263" max="10263" width="6" style="1" customWidth="1"/>
    <col min="10264" max="10264" width="13.33203125" style="1" customWidth="1"/>
    <col min="10265" max="10496" width="8.88671875" style="1"/>
    <col min="10497" max="10497" width="6.44140625" style="1" customWidth="1"/>
    <col min="10498" max="10498" width="66.44140625" style="1" customWidth="1"/>
    <col min="10499" max="10499" width="26.88671875" style="1" customWidth="1"/>
    <col min="10500" max="10500" width="21.6640625" style="1" customWidth="1"/>
    <col min="10501" max="10501" width="40.33203125" style="1" customWidth="1"/>
    <col min="10502" max="10504" width="19.88671875" style="1" customWidth="1"/>
    <col min="10505" max="10505" width="17.44140625" style="1" customWidth="1"/>
    <col min="10506" max="10515" width="8.88671875" style="1" customWidth="1"/>
    <col min="10516" max="10516" width="12.33203125" style="1" customWidth="1"/>
    <col min="10517" max="10517" width="5.5546875" style="1" customWidth="1"/>
    <col min="10518" max="10518" width="12.33203125" style="1" customWidth="1"/>
    <col min="10519" max="10519" width="6" style="1" customWidth="1"/>
    <col min="10520" max="10520" width="13.33203125" style="1" customWidth="1"/>
    <col min="10521" max="10752" width="8.88671875" style="1"/>
    <col min="10753" max="10753" width="6.44140625" style="1" customWidth="1"/>
    <col min="10754" max="10754" width="66.44140625" style="1" customWidth="1"/>
    <col min="10755" max="10755" width="26.88671875" style="1" customWidth="1"/>
    <col min="10756" max="10756" width="21.6640625" style="1" customWidth="1"/>
    <col min="10757" max="10757" width="40.33203125" style="1" customWidth="1"/>
    <col min="10758" max="10760" width="19.88671875" style="1" customWidth="1"/>
    <col min="10761" max="10761" width="17.44140625" style="1" customWidth="1"/>
    <col min="10762" max="10771" width="8.88671875" style="1" customWidth="1"/>
    <col min="10772" max="10772" width="12.33203125" style="1" customWidth="1"/>
    <col min="10773" max="10773" width="5.5546875" style="1" customWidth="1"/>
    <col min="10774" max="10774" width="12.33203125" style="1" customWidth="1"/>
    <col min="10775" max="10775" width="6" style="1" customWidth="1"/>
    <col min="10776" max="10776" width="13.33203125" style="1" customWidth="1"/>
    <col min="10777" max="11008" width="8.88671875" style="1"/>
    <col min="11009" max="11009" width="6.44140625" style="1" customWidth="1"/>
    <col min="11010" max="11010" width="66.44140625" style="1" customWidth="1"/>
    <col min="11011" max="11011" width="26.88671875" style="1" customWidth="1"/>
    <col min="11012" max="11012" width="21.6640625" style="1" customWidth="1"/>
    <col min="11013" max="11013" width="40.33203125" style="1" customWidth="1"/>
    <col min="11014" max="11016" width="19.88671875" style="1" customWidth="1"/>
    <col min="11017" max="11017" width="17.44140625" style="1" customWidth="1"/>
    <col min="11018" max="11027" width="8.88671875" style="1" customWidth="1"/>
    <col min="11028" max="11028" width="12.33203125" style="1" customWidth="1"/>
    <col min="11029" max="11029" width="5.5546875" style="1" customWidth="1"/>
    <col min="11030" max="11030" width="12.33203125" style="1" customWidth="1"/>
    <col min="11031" max="11031" width="6" style="1" customWidth="1"/>
    <col min="11032" max="11032" width="13.33203125" style="1" customWidth="1"/>
    <col min="11033" max="11264" width="8.88671875" style="1"/>
    <col min="11265" max="11265" width="6.44140625" style="1" customWidth="1"/>
    <col min="11266" max="11266" width="66.44140625" style="1" customWidth="1"/>
    <col min="11267" max="11267" width="26.88671875" style="1" customWidth="1"/>
    <col min="11268" max="11268" width="21.6640625" style="1" customWidth="1"/>
    <col min="11269" max="11269" width="40.33203125" style="1" customWidth="1"/>
    <col min="11270" max="11272" width="19.88671875" style="1" customWidth="1"/>
    <col min="11273" max="11273" width="17.44140625" style="1" customWidth="1"/>
    <col min="11274" max="11283" width="8.88671875" style="1" customWidth="1"/>
    <col min="11284" max="11284" width="12.33203125" style="1" customWidth="1"/>
    <col min="11285" max="11285" width="5.5546875" style="1" customWidth="1"/>
    <col min="11286" max="11286" width="12.33203125" style="1" customWidth="1"/>
    <col min="11287" max="11287" width="6" style="1" customWidth="1"/>
    <col min="11288" max="11288" width="13.33203125" style="1" customWidth="1"/>
    <col min="11289" max="11520" width="8.88671875" style="1"/>
    <col min="11521" max="11521" width="6.44140625" style="1" customWidth="1"/>
    <col min="11522" max="11522" width="66.44140625" style="1" customWidth="1"/>
    <col min="11523" max="11523" width="26.88671875" style="1" customWidth="1"/>
    <col min="11524" max="11524" width="21.6640625" style="1" customWidth="1"/>
    <col min="11525" max="11525" width="40.33203125" style="1" customWidth="1"/>
    <col min="11526" max="11528" width="19.88671875" style="1" customWidth="1"/>
    <col min="11529" max="11529" width="17.44140625" style="1" customWidth="1"/>
    <col min="11530" max="11539" width="8.88671875" style="1" customWidth="1"/>
    <col min="11540" max="11540" width="12.33203125" style="1" customWidth="1"/>
    <col min="11541" max="11541" width="5.5546875" style="1" customWidth="1"/>
    <col min="11542" max="11542" width="12.33203125" style="1" customWidth="1"/>
    <col min="11543" max="11543" width="6" style="1" customWidth="1"/>
    <col min="11544" max="11544" width="13.33203125" style="1" customWidth="1"/>
    <col min="11545" max="11776" width="8.88671875" style="1"/>
    <col min="11777" max="11777" width="6.44140625" style="1" customWidth="1"/>
    <col min="11778" max="11778" width="66.44140625" style="1" customWidth="1"/>
    <col min="11779" max="11779" width="26.88671875" style="1" customWidth="1"/>
    <col min="11780" max="11780" width="21.6640625" style="1" customWidth="1"/>
    <col min="11781" max="11781" width="40.33203125" style="1" customWidth="1"/>
    <col min="11782" max="11784" width="19.88671875" style="1" customWidth="1"/>
    <col min="11785" max="11785" width="17.44140625" style="1" customWidth="1"/>
    <col min="11786" max="11795" width="8.88671875" style="1" customWidth="1"/>
    <col min="11796" max="11796" width="12.33203125" style="1" customWidth="1"/>
    <col min="11797" max="11797" width="5.5546875" style="1" customWidth="1"/>
    <col min="11798" max="11798" width="12.33203125" style="1" customWidth="1"/>
    <col min="11799" max="11799" width="6" style="1" customWidth="1"/>
    <col min="11800" max="11800" width="13.33203125" style="1" customWidth="1"/>
    <col min="11801" max="12032" width="8.88671875" style="1"/>
    <col min="12033" max="12033" width="6.44140625" style="1" customWidth="1"/>
    <col min="12034" max="12034" width="66.44140625" style="1" customWidth="1"/>
    <col min="12035" max="12035" width="26.88671875" style="1" customWidth="1"/>
    <col min="12036" max="12036" width="21.6640625" style="1" customWidth="1"/>
    <col min="12037" max="12037" width="40.33203125" style="1" customWidth="1"/>
    <col min="12038" max="12040" width="19.88671875" style="1" customWidth="1"/>
    <col min="12041" max="12041" width="17.44140625" style="1" customWidth="1"/>
    <col min="12042" max="12051" width="8.88671875" style="1" customWidth="1"/>
    <col min="12052" max="12052" width="12.33203125" style="1" customWidth="1"/>
    <col min="12053" max="12053" width="5.5546875" style="1" customWidth="1"/>
    <col min="12054" max="12054" width="12.33203125" style="1" customWidth="1"/>
    <col min="12055" max="12055" width="6" style="1" customWidth="1"/>
    <col min="12056" max="12056" width="13.33203125" style="1" customWidth="1"/>
    <col min="12057" max="12288" width="8.88671875" style="1"/>
    <col min="12289" max="12289" width="6.44140625" style="1" customWidth="1"/>
    <col min="12290" max="12290" width="66.44140625" style="1" customWidth="1"/>
    <col min="12291" max="12291" width="26.88671875" style="1" customWidth="1"/>
    <col min="12292" max="12292" width="21.6640625" style="1" customWidth="1"/>
    <col min="12293" max="12293" width="40.33203125" style="1" customWidth="1"/>
    <col min="12294" max="12296" width="19.88671875" style="1" customWidth="1"/>
    <col min="12297" max="12297" width="17.44140625" style="1" customWidth="1"/>
    <col min="12298" max="12307" width="8.88671875" style="1" customWidth="1"/>
    <col min="12308" max="12308" width="12.33203125" style="1" customWidth="1"/>
    <col min="12309" max="12309" width="5.5546875" style="1" customWidth="1"/>
    <col min="12310" max="12310" width="12.33203125" style="1" customWidth="1"/>
    <col min="12311" max="12311" width="6" style="1" customWidth="1"/>
    <col min="12312" max="12312" width="13.33203125" style="1" customWidth="1"/>
    <col min="12313" max="12544" width="8.88671875" style="1"/>
    <col min="12545" max="12545" width="6.44140625" style="1" customWidth="1"/>
    <col min="12546" max="12546" width="66.44140625" style="1" customWidth="1"/>
    <col min="12547" max="12547" width="26.88671875" style="1" customWidth="1"/>
    <col min="12548" max="12548" width="21.6640625" style="1" customWidth="1"/>
    <col min="12549" max="12549" width="40.33203125" style="1" customWidth="1"/>
    <col min="12550" max="12552" width="19.88671875" style="1" customWidth="1"/>
    <col min="12553" max="12553" width="17.44140625" style="1" customWidth="1"/>
    <col min="12554" max="12563" width="8.88671875" style="1" customWidth="1"/>
    <col min="12564" max="12564" width="12.33203125" style="1" customWidth="1"/>
    <col min="12565" max="12565" width="5.5546875" style="1" customWidth="1"/>
    <col min="12566" max="12566" width="12.33203125" style="1" customWidth="1"/>
    <col min="12567" max="12567" width="6" style="1" customWidth="1"/>
    <col min="12568" max="12568" width="13.33203125" style="1" customWidth="1"/>
    <col min="12569" max="12800" width="8.88671875" style="1"/>
    <col min="12801" max="12801" width="6.44140625" style="1" customWidth="1"/>
    <col min="12802" max="12802" width="66.44140625" style="1" customWidth="1"/>
    <col min="12803" max="12803" width="26.88671875" style="1" customWidth="1"/>
    <col min="12804" max="12804" width="21.6640625" style="1" customWidth="1"/>
    <col min="12805" max="12805" width="40.33203125" style="1" customWidth="1"/>
    <col min="12806" max="12808" width="19.88671875" style="1" customWidth="1"/>
    <col min="12809" max="12809" width="17.44140625" style="1" customWidth="1"/>
    <col min="12810" max="12819" width="8.88671875" style="1" customWidth="1"/>
    <col min="12820" max="12820" width="12.33203125" style="1" customWidth="1"/>
    <col min="12821" max="12821" width="5.5546875" style="1" customWidth="1"/>
    <col min="12822" max="12822" width="12.33203125" style="1" customWidth="1"/>
    <col min="12823" max="12823" width="6" style="1" customWidth="1"/>
    <col min="12824" max="12824" width="13.33203125" style="1" customWidth="1"/>
    <col min="12825" max="13056" width="8.88671875" style="1"/>
    <col min="13057" max="13057" width="6.44140625" style="1" customWidth="1"/>
    <col min="13058" max="13058" width="66.44140625" style="1" customWidth="1"/>
    <col min="13059" max="13059" width="26.88671875" style="1" customWidth="1"/>
    <col min="13060" max="13060" width="21.6640625" style="1" customWidth="1"/>
    <col min="13061" max="13061" width="40.33203125" style="1" customWidth="1"/>
    <col min="13062" max="13064" width="19.88671875" style="1" customWidth="1"/>
    <col min="13065" max="13065" width="17.44140625" style="1" customWidth="1"/>
    <col min="13066" max="13075" width="8.88671875" style="1" customWidth="1"/>
    <col min="13076" max="13076" width="12.33203125" style="1" customWidth="1"/>
    <col min="13077" max="13077" width="5.5546875" style="1" customWidth="1"/>
    <col min="13078" max="13078" width="12.33203125" style="1" customWidth="1"/>
    <col min="13079" max="13079" width="6" style="1" customWidth="1"/>
    <col min="13080" max="13080" width="13.33203125" style="1" customWidth="1"/>
    <col min="13081" max="13312" width="8.88671875" style="1"/>
    <col min="13313" max="13313" width="6.44140625" style="1" customWidth="1"/>
    <col min="13314" max="13314" width="66.44140625" style="1" customWidth="1"/>
    <col min="13315" max="13315" width="26.88671875" style="1" customWidth="1"/>
    <col min="13316" max="13316" width="21.6640625" style="1" customWidth="1"/>
    <col min="13317" max="13317" width="40.33203125" style="1" customWidth="1"/>
    <col min="13318" max="13320" width="19.88671875" style="1" customWidth="1"/>
    <col min="13321" max="13321" width="17.44140625" style="1" customWidth="1"/>
    <col min="13322" max="13331" width="8.88671875" style="1" customWidth="1"/>
    <col min="13332" max="13332" width="12.33203125" style="1" customWidth="1"/>
    <col min="13333" max="13333" width="5.5546875" style="1" customWidth="1"/>
    <col min="13334" max="13334" width="12.33203125" style="1" customWidth="1"/>
    <col min="13335" max="13335" width="6" style="1" customWidth="1"/>
    <col min="13336" max="13336" width="13.33203125" style="1" customWidth="1"/>
    <col min="13337" max="13568" width="8.88671875" style="1"/>
    <col min="13569" max="13569" width="6.44140625" style="1" customWidth="1"/>
    <col min="13570" max="13570" width="66.44140625" style="1" customWidth="1"/>
    <col min="13571" max="13571" width="26.88671875" style="1" customWidth="1"/>
    <col min="13572" max="13572" width="21.6640625" style="1" customWidth="1"/>
    <col min="13573" max="13573" width="40.33203125" style="1" customWidth="1"/>
    <col min="13574" max="13576" width="19.88671875" style="1" customWidth="1"/>
    <col min="13577" max="13577" width="17.44140625" style="1" customWidth="1"/>
    <col min="13578" max="13587" width="8.88671875" style="1" customWidth="1"/>
    <col min="13588" max="13588" width="12.33203125" style="1" customWidth="1"/>
    <col min="13589" max="13589" width="5.5546875" style="1" customWidth="1"/>
    <col min="13590" max="13590" width="12.33203125" style="1" customWidth="1"/>
    <col min="13591" max="13591" width="6" style="1" customWidth="1"/>
    <col min="13592" max="13592" width="13.33203125" style="1" customWidth="1"/>
    <col min="13593" max="13824" width="8.88671875" style="1"/>
    <col min="13825" max="13825" width="6.44140625" style="1" customWidth="1"/>
    <col min="13826" max="13826" width="66.44140625" style="1" customWidth="1"/>
    <col min="13827" max="13827" width="26.88671875" style="1" customWidth="1"/>
    <col min="13828" max="13828" width="21.6640625" style="1" customWidth="1"/>
    <col min="13829" max="13829" width="40.33203125" style="1" customWidth="1"/>
    <col min="13830" max="13832" width="19.88671875" style="1" customWidth="1"/>
    <col min="13833" max="13833" width="17.44140625" style="1" customWidth="1"/>
    <col min="13834" max="13843" width="8.88671875" style="1" customWidth="1"/>
    <col min="13844" max="13844" width="12.33203125" style="1" customWidth="1"/>
    <col min="13845" max="13845" width="5.5546875" style="1" customWidth="1"/>
    <col min="13846" max="13846" width="12.33203125" style="1" customWidth="1"/>
    <col min="13847" max="13847" width="6" style="1" customWidth="1"/>
    <col min="13848" max="13848" width="13.33203125" style="1" customWidth="1"/>
    <col min="13849" max="14080" width="8.88671875" style="1"/>
    <col min="14081" max="14081" width="6.44140625" style="1" customWidth="1"/>
    <col min="14082" max="14082" width="66.44140625" style="1" customWidth="1"/>
    <col min="14083" max="14083" width="26.88671875" style="1" customWidth="1"/>
    <col min="14084" max="14084" width="21.6640625" style="1" customWidth="1"/>
    <col min="14085" max="14085" width="40.33203125" style="1" customWidth="1"/>
    <col min="14086" max="14088" width="19.88671875" style="1" customWidth="1"/>
    <col min="14089" max="14089" width="17.44140625" style="1" customWidth="1"/>
    <col min="14090" max="14099" width="8.88671875" style="1" customWidth="1"/>
    <col min="14100" max="14100" width="12.33203125" style="1" customWidth="1"/>
    <col min="14101" max="14101" width="5.5546875" style="1" customWidth="1"/>
    <col min="14102" max="14102" width="12.33203125" style="1" customWidth="1"/>
    <col min="14103" max="14103" width="6" style="1" customWidth="1"/>
    <col min="14104" max="14104" width="13.33203125" style="1" customWidth="1"/>
    <col min="14105" max="14336" width="8.88671875" style="1"/>
    <col min="14337" max="14337" width="6.44140625" style="1" customWidth="1"/>
    <col min="14338" max="14338" width="66.44140625" style="1" customWidth="1"/>
    <col min="14339" max="14339" width="26.88671875" style="1" customWidth="1"/>
    <col min="14340" max="14340" width="21.6640625" style="1" customWidth="1"/>
    <col min="14341" max="14341" width="40.33203125" style="1" customWidth="1"/>
    <col min="14342" max="14344" width="19.88671875" style="1" customWidth="1"/>
    <col min="14345" max="14345" width="17.44140625" style="1" customWidth="1"/>
    <col min="14346" max="14355" width="8.88671875" style="1" customWidth="1"/>
    <col min="14356" max="14356" width="12.33203125" style="1" customWidth="1"/>
    <col min="14357" max="14357" width="5.5546875" style="1" customWidth="1"/>
    <col min="14358" max="14358" width="12.33203125" style="1" customWidth="1"/>
    <col min="14359" max="14359" width="6" style="1" customWidth="1"/>
    <col min="14360" max="14360" width="13.33203125" style="1" customWidth="1"/>
    <col min="14361" max="14592" width="8.88671875" style="1"/>
    <col min="14593" max="14593" width="6.44140625" style="1" customWidth="1"/>
    <col min="14594" max="14594" width="66.44140625" style="1" customWidth="1"/>
    <col min="14595" max="14595" width="26.88671875" style="1" customWidth="1"/>
    <col min="14596" max="14596" width="21.6640625" style="1" customWidth="1"/>
    <col min="14597" max="14597" width="40.33203125" style="1" customWidth="1"/>
    <col min="14598" max="14600" width="19.88671875" style="1" customWidth="1"/>
    <col min="14601" max="14601" width="17.44140625" style="1" customWidth="1"/>
    <col min="14602" max="14611" width="8.88671875" style="1" customWidth="1"/>
    <col min="14612" max="14612" width="12.33203125" style="1" customWidth="1"/>
    <col min="14613" max="14613" width="5.5546875" style="1" customWidth="1"/>
    <col min="14614" max="14614" width="12.33203125" style="1" customWidth="1"/>
    <col min="14615" max="14615" width="6" style="1" customWidth="1"/>
    <col min="14616" max="14616" width="13.33203125" style="1" customWidth="1"/>
    <col min="14617" max="14848" width="8.88671875" style="1"/>
    <col min="14849" max="14849" width="6.44140625" style="1" customWidth="1"/>
    <col min="14850" max="14850" width="66.44140625" style="1" customWidth="1"/>
    <col min="14851" max="14851" width="26.88671875" style="1" customWidth="1"/>
    <col min="14852" max="14852" width="21.6640625" style="1" customWidth="1"/>
    <col min="14853" max="14853" width="40.33203125" style="1" customWidth="1"/>
    <col min="14854" max="14856" width="19.88671875" style="1" customWidth="1"/>
    <col min="14857" max="14857" width="17.44140625" style="1" customWidth="1"/>
    <col min="14858" max="14867" width="8.88671875" style="1" customWidth="1"/>
    <col min="14868" max="14868" width="12.33203125" style="1" customWidth="1"/>
    <col min="14869" max="14869" width="5.5546875" style="1" customWidth="1"/>
    <col min="14870" max="14870" width="12.33203125" style="1" customWidth="1"/>
    <col min="14871" max="14871" width="6" style="1" customWidth="1"/>
    <col min="14872" max="14872" width="13.33203125" style="1" customWidth="1"/>
    <col min="14873" max="15104" width="8.88671875" style="1"/>
    <col min="15105" max="15105" width="6.44140625" style="1" customWidth="1"/>
    <col min="15106" max="15106" width="66.44140625" style="1" customWidth="1"/>
    <col min="15107" max="15107" width="26.88671875" style="1" customWidth="1"/>
    <col min="15108" max="15108" width="21.6640625" style="1" customWidth="1"/>
    <col min="15109" max="15109" width="40.33203125" style="1" customWidth="1"/>
    <col min="15110" max="15112" width="19.88671875" style="1" customWidth="1"/>
    <col min="15113" max="15113" width="17.44140625" style="1" customWidth="1"/>
    <col min="15114" max="15123" width="8.88671875" style="1" customWidth="1"/>
    <col min="15124" max="15124" width="12.33203125" style="1" customWidth="1"/>
    <col min="15125" max="15125" width="5.5546875" style="1" customWidth="1"/>
    <col min="15126" max="15126" width="12.33203125" style="1" customWidth="1"/>
    <col min="15127" max="15127" width="6" style="1" customWidth="1"/>
    <col min="15128" max="15128" width="13.33203125" style="1" customWidth="1"/>
    <col min="15129" max="15360" width="8.88671875" style="1"/>
    <col min="15361" max="15361" width="6.44140625" style="1" customWidth="1"/>
    <col min="15362" max="15362" width="66.44140625" style="1" customWidth="1"/>
    <col min="15363" max="15363" width="26.88671875" style="1" customWidth="1"/>
    <col min="15364" max="15364" width="21.6640625" style="1" customWidth="1"/>
    <col min="15365" max="15365" width="40.33203125" style="1" customWidth="1"/>
    <col min="15366" max="15368" width="19.88671875" style="1" customWidth="1"/>
    <col min="15369" max="15369" width="17.44140625" style="1" customWidth="1"/>
    <col min="15370" max="15379" width="8.88671875" style="1" customWidth="1"/>
    <col min="15380" max="15380" width="12.33203125" style="1" customWidth="1"/>
    <col min="15381" max="15381" width="5.5546875" style="1" customWidth="1"/>
    <col min="15382" max="15382" width="12.33203125" style="1" customWidth="1"/>
    <col min="15383" max="15383" width="6" style="1" customWidth="1"/>
    <col min="15384" max="15384" width="13.33203125" style="1" customWidth="1"/>
    <col min="15385" max="15616" width="8.88671875" style="1"/>
    <col min="15617" max="15617" width="6.44140625" style="1" customWidth="1"/>
    <col min="15618" max="15618" width="66.44140625" style="1" customWidth="1"/>
    <col min="15619" max="15619" width="26.88671875" style="1" customWidth="1"/>
    <col min="15620" max="15620" width="21.6640625" style="1" customWidth="1"/>
    <col min="15621" max="15621" width="40.33203125" style="1" customWidth="1"/>
    <col min="15622" max="15624" width="19.88671875" style="1" customWidth="1"/>
    <col min="15625" max="15625" width="17.44140625" style="1" customWidth="1"/>
    <col min="15626" max="15635" width="8.88671875" style="1" customWidth="1"/>
    <col min="15636" max="15636" width="12.33203125" style="1" customWidth="1"/>
    <col min="15637" max="15637" width="5.5546875" style="1" customWidth="1"/>
    <col min="15638" max="15638" width="12.33203125" style="1" customWidth="1"/>
    <col min="15639" max="15639" width="6" style="1" customWidth="1"/>
    <col min="15640" max="15640" width="13.33203125" style="1" customWidth="1"/>
    <col min="15641" max="15872" width="8.88671875" style="1"/>
    <col min="15873" max="15873" width="6.44140625" style="1" customWidth="1"/>
    <col min="15874" max="15874" width="66.44140625" style="1" customWidth="1"/>
    <col min="15875" max="15875" width="26.88671875" style="1" customWidth="1"/>
    <col min="15876" max="15876" width="21.6640625" style="1" customWidth="1"/>
    <col min="15877" max="15877" width="40.33203125" style="1" customWidth="1"/>
    <col min="15878" max="15880" width="19.88671875" style="1" customWidth="1"/>
    <col min="15881" max="15881" width="17.44140625" style="1" customWidth="1"/>
    <col min="15882" max="15891" width="8.88671875" style="1" customWidth="1"/>
    <col min="15892" max="15892" width="12.33203125" style="1" customWidth="1"/>
    <col min="15893" max="15893" width="5.5546875" style="1" customWidth="1"/>
    <col min="15894" max="15894" width="12.33203125" style="1" customWidth="1"/>
    <col min="15895" max="15895" width="6" style="1" customWidth="1"/>
    <col min="15896" max="15896" width="13.33203125" style="1" customWidth="1"/>
    <col min="15897" max="16128" width="8.88671875" style="1"/>
    <col min="16129" max="16129" width="6.44140625" style="1" customWidth="1"/>
    <col min="16130" max="16130" width="66.44140625" style="1" customWidth="1"/>
    <col min="16131" max="16131" width="26.88671875" style="1" customWidth="1"/>
    <col min="16132" max="16132" width="21.6640625" style="1" customWidth="1"/>
    <col min="16133" max="16133" width="40.33203125" style="1" customWidth="1"/>
    <col min="16134" max="16136" width="19.88671875" style="1" customWidth="1"/>
    <col min="16137" max="16137" width="17.44140625" style="1" customWidth="1"/>
    <col min="16138" max="16147" width="8.88671875" style="1" customWidth="1"/>
    <col min="16148" max="16148" width="12.33203125" style="1" customWidth="1"/>
    <col min="16149" max="16149" width="5.5546875" style="1" customWidth="1"/>
    <col min="16150" max="16150" width="12.33203125" style="1" customWidth="1"/>
    <col min="16151" max="16151" width="6" style="1" customWidth="1"/>
    <col min="16152" max="16152" width="13.33203125" style="1" customWidth="1"/>
    <col min="16153" max="16384" width="8.88671875" style="1"/>
  </cols>
  <sheetData>
    <row r="1" spans="1:24" x14ac:dyDescent="0.35">
      <c r="E1" s="72" t="s">
        <v>434</v>
      </c>
    </row>
    <row r="3" spans="1:24" x14ac:dyDescent="0.35">
      <c r="A3" s="1200" t="s">
        <v>537</v>
      </c>
      <c r="B3" s="1200"/>
      <c r="C3" s="1200"/>
      <c r="D3" s="1200"/>
      <c r="E3" s="1200"/>
    </row>
    <row r="4" spans="1:24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24" s="11" customFormat="1" ht="19.5" customHeight="1" x14ac:dyDescent="0.35">
      <c r="A5" s="531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24" ht="39.7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5"/>
      <c r="K6" s="5"/>
    </row>
    <row r="7" spans="1:24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24" x14ac:dyDescent="0.35">
      <c r="A8" s="649"/>
    </row>
    <row r="9" spans="1:24" s="430" customFormat="1" ht="56.25" customHeight="1" x14ac:dyDescent="0.35">
      <c r="A9" s="722" t="s">
        <v>282</v>
      </c>
      <c r="B9" s="722" t="s">
        <v>0</v>
      </c>
      <c r="C9" s="723" t="s">
        <v>355</v>
      </c>
      <c r="D9" s="723" t="s">
        <v>356</v>
      </c>
      <c r="E9" s="723" t="s">
        <v>615</v>
      </c>
      <c r="F9" s="651"/>
      <c r="G9" s="651"/>
      <c r="H9" s="651"/>
    </row>
    <row r="10" spans="1:24" ht="16.5" customHeight="1" x14ac:dyDescent="0.35">
      <c r="A10" s="724">
        <v>1</v>
      </c>
      <c r="B10" s="724">
        <v>2</v>
      </c>
      <c r="C10" s="724">
        <v>3</v>
      </c>
      <c r="D10" s="724">
        <v>4</v>
      </c>
      <c r="E10" s="724">
        <v>5</v>
      </c>
      <c r="F10" s="725" t="s">
        <v>357</v>
      </c>
      <c r="G10" s="725" t="s">
        <v>302</v>
      </c>
      <c r="H10" s="725" t="s">
        <v>303</v>
      </c>
      <c r="T10" s="421"/>
      <c r="U10" s="421"/>
      <c r="V10" s="421"/>
      <c r="W10" s="421"/>
      <c r="X10" s="258"/>
    </row>
    <row r="11" spans="1:24" ht="21.75" customHeight="1" x14ac:dyDescent="0.35">
      <c r="A11" s="1201" t="s">
        <v>999</v>
      </c>
      <c r="B11" s="1202"/>
      <c r="C11" s="1202"/>
      <c r="D11" s="1202"/>
      <c r="E11" s="1203"/>
      <c r="F11" s="262" t="s">
        <v>1006</v>
      </c>
      <c r="X11" s="357"/>
    </row>
    <row r="12" spans="1:24" ht="24" customHeight="1" x14ac:dyDescent="0.35">
      <c r="A12" s="709">
        <v>1</v>
      </c>
      <c r="B12" s="710" t="s">
        <v>358</v>
      </c>
      <c r="C12" s="711">
        <f>E12/D12</f>
        <v>38304.566635601113</v>
      </c>
      <c r="D12" s="712">
        <v>10.73</v>
      </c>
      <c r="E12" s="712">
        <v>411008</v>
      </c>
      <c r="F12" s="268"/>
      <c r="G12" s="713"/>
      <c r="H12" s="714">
        <f>E12-G12</f>
        <v>411008</v>
      </c>
      <c r="T12" s="655"/>
      <c r="U12" s="421"/>
      <c r="V12" s="655"/>
      <c r="W12" s="421"/>
      <c r="X12" s="656"/>
    </row>
    <row r="13" spans="1:24" ht="23.25" customHeight="1" x14ac:dyDescent="0.35">
      <c r="A13" s="709">
        <v>2</v>
      </c>
      <c r="B13" s="710" t="s">
        <v>359</v>
      </c>
      <c r="C13" s="711">
        <f t="shared" ref="C13:C16" si="0">E13/D13</f>
        <v>171.05752157074849</v>
      </c>
      <c r="D13" s="712">
        <v>7839.32</v>
      </c>
      <c r="E13" s="712">
        <v>1340974.6499999999</v>
      </c>
      <c r="F13" s="268"/>
      <c r="G13" s="713"/>
      <c r="H13" s="714">
        <f t="shared" ref="H13:H16" si="1">E13-G13</f>
        <v>1340974.6499999999</v>
      </c>
    </row>
    <row r="14" spans="1:24" ht="26.25" hidden="1" customHeight="1" x14ac:dyDescent="0.35">
      <c r="A14" s="709">
        <v>3</v>
      </c>
      <c r="B14" s="710" t="s">
        <v>360</v>
      </c>
      <c r="C14" s="711" t="e">
        <f t="shared" si="0"/>
        <v>#DIV/0!</v>
      </c>
      <c r="D14" s="712"/>
      <c r="E14" s="712"/>
      <c r="F14" s="268"/>
      <c r="G14" s="713"/>
      <c r="H14" s="714">
        <f t="shared" si="1"/>
        <v>0</v>
      </c>
    </row>
    <row r="15" spans="1:24" ht="26.25" hidden="1" customHeight="1" x14ac:dyDescent="0.35">
      <c r="A15" s="709">
        <v>3</v>
      </c>
      <c r="B15" s="710" t="s">
        <v>1008</v>
      </c>
      <c r="C15" s="711">
        <f t="shared" si="0"/>
        <v>34.232609195299368</v>
      </c>
      <c r="D15" s="712">
        <v>6700.38</v>
      </c>
      <c r="E15" s="726">
        <v>229371.49</v>
      </c>
      <c r="F15" s="268"/>
      <c r="G15" s="713"/>
      <c r="H15" s="714">
        <f t="shared" si="1"/>
        <v>229371.49</v>
      </c>
    </row>
    <row r="16" spans="1:24" ht="26.25" hidden="1" customHeight="1" x14ac:dyDescent="0.35">
      <c r="A16" s="709">
        <v>4</v>
      </c>
      <c r="B16" s="710" t="s">
        <v>1009</v>
      </c>
      <c r="C16" s="711">
        <f t="shared" si="0"/>
        <v>36.949509544221293</v>
      </c>
      <c r="D16" s="712">
        <v>1245.78</v>
      </c>
      <c r="E16" s="726">
        <v>46030.96</v>
      </c>
      <c r="F16" s="268"/>
      <c r="G16" s="713"/>
      <c r="H16" s="714">
        <f t="shared" si="1"/>
        <v>46030.96</v>
      </c>
    </row>
    <row r="17" spans="1:8" hidden="1" x14ac:dyDescent="0.35">
      <c r="A17" s="709"/>
      <c r="B17" s="710"/>
      <c r="C17" s="709"/>
      <c r="D17" s="712"/>
      <c r="E17" s="712" t="str">
        <f>IF(C17*D17=0," ",C17*D17)</f>
        <v xml:space="preserve"> </v>
      </c>
      <c r="F17" s="715"/>
      <c r="G17" s="715"/>
      <c r="H17" s="715"/>
    </row>
    <row r="18" spans="1:8" s="660" customFormat="1" ht="22.2" customHeight="1" x14ac:dyDescent="0.3">
      <c r="A18" s="716"/>
      <c r="B18" s="717" t="s">
        <v>295</v>
      </c>
      <c r="C18" s="718" t="s">
        <v>305</v>
      </c>
      <c r="D18" s="718" t="s">
        <v>305</v>
      </c>
      <c r="E18" s="719">
        <f>SUM(E12:E17)</f>
        <v>2027385.0999999999</v>
      </c>
      <c r="F18" s="293" t="s">
        <v>365</v>
      </c>
      <c r="G18" s="720">
        <f>SUM(G12:G17)</f>
        <v>0</v>
      </c>
      <c r="H18" s="720">
        <f>SUM(H12:H17)</f>
        <v>2027385.0999999999</v>
      </c>
    </row>
    <row r="19" spans="1:8" s="430" customFormat="1" ht="22.2" customHeight="1" x14ac:dyDescent="0.3">
      <c r="A19" s="1201" t="s">
        <v>1001</v>
      </c>
      <c r="B19" s="1202"/>
      <c r="C19" s="1202"/>
      <c r="D19" s="1202"/>
      <c r="E19" s="1203"/>
      <c r="F19" s="262" t="s">
        <v>1002</v>
      </c>
      <c r="G19" s="651"/>
      <c r="H19" s="651"/>
    </row>
    <row r="20" spans="1:8" ht="24" hidden="1" customHeight="1" x14ac:dyDescent="0.35">
      <c r="A20" s="709">
        <v>1</v>
      </c>
      <c r="B20" s="710" t="s">
        <v>358</v>
      </c>
      <c r="C20" s="711" t="e">
        <f>E20/D20</f>
        <v>#DIV/0!</v>
      </c>
      <c r="D20" s="712"/>
      <c r="E20" s="712"/>
      <c r="F20" s="268"/>
      <c r="G20" s="713"/>
      <c r="H20" s="714">
        <f t="shared" ref="H20:H24" si="2">E20-G20</f>
        <v>0</v>
      </c>
    </row>
    <row r="21" spans="1:8" ht="23.25" customHeight="1" x14ac:dyDescent="0.35">
      <c r="A21" s="709">
        <v>2</v>
      </c>
      <c r="B21" s="710" t="s">
        <v>359</v>
      </c>
      <c r="C21" s="711">
        <f t="shared" ref="C21:C24" si="3">E21/D21</f>
        <v>17.294473245128405</v>
      </c>
      <c r="D21" s="712">
        <v>7839.32</v>
      </c>
      <c r="E21" s="727">
        <v>135576.91</v>
      </c>
      <c r="F21" s="268"/>
      <c r="G21" s="713"/>
      <c r="H21" s="714">
        <f t="shared" si="2"/>
        <v>135576.91</v>
      </c>
    </row>
    <row r="22" spans="1:8" ht="26.25" hidden="1" customHeight="1" x14ac:dyDescent="0.35">
      <c r="A22" s="709">
        <v>3</v>
      </c>
      <c r="B22" s="710" t="s">
        <v>360</v>
      </c>
      <c r="C22" s="711" t="e">
        <f t="shared" si="3"/>
        <v>#DIV/0!</v>
      </c>
      <c r="D22" s="712"/>
      <c r="E22" s="712"/>
      <c r="F22" s="268"/>
      <c r="G22" s="713"/>
      <c r="H22" s="714">
        <f t="shared" si="2"/>
        <v>0</v>
      </c>
    </row>
    <row r="23" spans="1:8" ht="26.25" hidden="1" customHeight="1" x14ac:dyDescent="0.35">
      <c r="A23" s="709">
        <v>4</v>
      </c>
      <c r="B23" s="710" t="s">
        <v>1008</v>
      </c>
      <c r="C23" s="711" t="e">
        <f t="shared" si="3"/>
        <v>#DIV/0!</v>
      </c>
      <c r="D23" s="712"/>
      <c r="E23" s="712"/>
      <c r="F23" s="268"/>
      <c r="G23" s="713"/>
      <c r="H23" s="714">
        <f t="shared" si="2"/>
        <v>0</v>
      </c>
    </row>
    <row r="24" spans="1:8" ht="26.25" hidden="1" customHeight="1" x14ac:dyDescent="0.35">
      <c r="A24" s="709">
        <v>5</v>
      </c>
      <c r="B24" s="710" t="s">
        <v>1009</v>
      </c>
      <c r="C24" s="711" t="e">
        <f t="shared" si="3"/>
        <v>#DIV/0!</v>
      </c>
      <c r="D24" s="712"/>
      <c r="E24" s="712"/>
      <c r="F24" s="268"/>
      <c r="G24" s="713"/>
      <c r="H24" s="714">
        <f t="shared" si="2"/>
        <v>0</v>
      </c>
    </row>
    <row r="25" spans="1:8" ht="26.25" hidden="1" customHeight="1" x14ac:dyDescent="0.35">
      <c r="A25" s="709"/>
      <c r="B25" s="710"/>
      <c r="C25" s="711"/>
      <c r="D25" s="712"/>
      <c r="E25" s="712"/>
      <c r="F25" s="268"/>
      <c r="G25" s="713"/>
      <c r="H25" s="714"/>
    </row>
    <row r="26" spans="1:8" s="430" customFormat="1" ht="22.2" customHeight="1" x14ac:dyDescent="0.3">
      <c r="A26" s="716"/>
      <c r="B26" s="717" t="s">
        <v>295</v>
      </c>
      <c r="C26" s="718" t="s">
        <v>305</v>
      </c>
      <c r="D26" s="718" t="s">
        <v>305</v>
      </c>
      <c r="E26" s="719">
        <f>SUM(E20:E25)</f>
        <v>135576.91</v>
      </c>
      <c r="F26" s="293" t="s">
        <v>365</v>
      </c>
      <c r="G26" s="720">
        <f>SUM(G20:G25)</f>
        <v>0</v>
      </c>
      <c r="H26" s="720">
        <f>SUM(H20:H25)</f>
        <v>135576.91</v>
      </c>
    </row>
    <row r="27" spans="1:8" s="430" customFormat="1" ht="22.2" hidden="1" customHeight="1" x14ac:dyDescent="0.3">
      <c r="A27" s="1201" t="s">
        <v>489</v>
      </c>
      <c r="B27" s="1202"/>
      <c r="C27" s="1202"/>
      <c r="D27" s="1202"/>
      <c r="E27" s="1203"/>
      <c r="F27" s="262" t="s">
        <v>1002</v>
      </c>
      <c r="G27" s="651"/>
      <c r="H27" s="651"/>
    </row>
    <row r="28" spans="1:8" ht="24" hidden="1" customHeight="1" x14ac:dyDescent="0.35">
      <c r="A28" s="709">
        <v>1</v>
      </c>
      <c r="B28" s="710" t="s">
        <v>358</v>
      </c>
      <c r="C28" s="711" t="e">
        <f>E28/D28</f>
        <v>#DIV/0!</v>
      </c>
      <c r="D28" s="712"/>
      <c r="E28" s="712"/>
      <c r="F28" s="268"/>
      <c r="G28" s="713"/>
      <c r="H28" s="714">
        <f t="shared" ref="H28:H32" si="4">E28-G28</f>
        <v>0</v>
      </c>
    </row>
    <row r="29" spans="1:8" ht="23.25" hidden="1" customHeight="1" x14ac:dyDescent="0.35">
      <c r="A29" s="709">
        <v>2</v>
      </c>
      <c r="B29" s="710" t="s">
        <v>359</v>
      </c>
      <c r="C29" s="711" t="e">
        <f t="shared" ref="C29:C32" si="5">E29/D29</f>
        <v>#DIV/0!</v>
      </c>
      <c r="D29" s="712"/>
      <c r="E29" s="712"/>
      <c r="F29" s="268"/>
      <c r="G29" s="713"/>
      <c r="H29" s="714">
        <f t="shared" si="4"/>
        <v>0</v>
      </c>
    </row>
    <row r="30" spans="1:8" ht="26.25" hidden="1" customHeight="1" x14ac:dyDescent="0.35">
      <c r="A30" s="709">
        <v>3</v>
      </c>
      <c r="B30" s="710" t="s">
        <v>360</v>
      </c>
      <c r="C30" s="711" t="e">
        <f t="shared" si="5"/>
        <v>#DIV/0!</v>
      </c>
      <c r="D30" s="712"/>
      <c r="E30" s="712"/>
      <c r="F30" s="268"/>
      <c r="G30" s="713"/>
      <c r="H30" s="714">
        <f t="shared" si="4"/>
        <v>0</v>
      </c>
    </row>
    <row r="31" spans="1:8" ht="26.25" hidden="1" customHeight="1" x14ac:dyDescent="0.35">
      <c r="A31" s="709">
        <v>4</v>
      </c>
      <c r="B31" s="710" t="s">
        <v>1008</v>
      </c>
      <c r="C31" s="711" t="e">
        <f t="shared" si="5"/>
        <v>#DIV/0!</v>
      </c>
      <c r="D31" s="712"/>
      <c r="E31" s="712"/>
      <c r="F31" s="268"/>
      <c r="G31" s="713"/>
      <c r="H31" s="714">
        <f t="shared" si="4"/>
        <v>0</v>
      </c>
    </row>
    <row r="32" spans="1:8" ht="26.25" hidden="1" customHeight="1" x14ac:dyDescent="0.35">
      <c r="A32" s="709">
        <v>5</v>
      </c>
      <c r="B32" s="710" t="s">
        <v>1009</v>
      </c>
      <c r="C32" s="711" t="e">
        <f t="shared" si="5"/>
        <v>#DIV/0!</v>
      </c>
      <c r="D32" s="712"/>
      <c r="E32" s="712"/>
      <c r="F32" s="268"/>
      <c r="G32" s="713"/>
      <c r="H32" s="714">
        <f t="shared" si="4"/>
        <v>0</v>
      </c>
    </row>
    <row r="33" spans="1:9" ht="26.25" hidden="1" customHeight="1" x14ac:dyDescent="0.35">
      <c r="A33" s="709"/>
      <c r="B33" s="710"/>
      <c r="C33" s="711"/>
      <c r="D33" s="712"/>
      <c r="E33" s="712"/>
      <c r="F33" s="268"/>
      <c r="G33" s="713"/>
      <c r="H33" s="714"/>
    </row>
    <row r="34" spans="1:9" s="430" customFormat="1" ht="22.2" hidden="1" customHeight="1" x14ac:dyDescent="0.3">
      <c r="A34" s="716"/>
      <c r="B34" s="717" t="s">
        <v>295</v>
      </c>
      <c r="C34" s="718" t="s">
        <v>305</v>
      </c>
      <c r="D34" s="718" t="s">
        <v>305</v>
      </c>
      <c r="E34" s="719">
        <f>SUM(E28:E33)</f>
        <v>0</v>
      </c>
      <c r="F34" s="293" t="s">
        <v>365</v>
      </c>
      <c r="G34" s="720">
        <f>SUM(G28:G33)</f>
        <v>0</v>
      </c>
      <c r="H34" s="720">
        <f>SUM(H28:H33)</f>
        <v>0</v>
      </c>
    </row>
    <row r="35" spans="1:9" s="430" customFormat="1" ht="22.2" customHeight="1" x14ac:dyDescent="0.35">
      <c r="A35" s="15"/>
      <c r="B35" s="661"/>
      <c r="C35" s="545"/>
      <c r="D35" s="545"/>
      <c r="E35" s="530"/>
      <c r="F35" s="296" t="s">
        <v>457</v>
      </c>
      <c r="G35" s="721">
        <f>G18+G26+G34</f>
        <v>0</v>
      </c>
      <c r="H35" s="721">
        <f>H18+H26+H34</f>
        <v>2162962.0099999998</v>
      </c>
    </row>
    <row r="36" spans="1:9" s="430" customFormat="1" ht="22.2" customHeight="1" x14ac:dyDescent="0.35">
      <c r="A36" s="15"/>
      <c r="B36" s="661"/>
      <c r="C36" s="545"/>
      <c r="D36" s="545"/>
      <c r="E36" s="530"/>
      <c r="F36" s="296"/>
      <c r="G36" s="353"/>
      <c r="H36" s="353"/>
    </row>
    <row r="37" spans="1:9" s="35" customFormat="1" ht="23.25" customHeight="1" x14ac:dyDescent="0.3">
      <c r="A37" s="34" t="s">
        <v>671</v>
      </c>
      <c r="C37" s="301"/>
      <c r="E37" s="301" t="s">
        <v>1143</v>
      </c>
      <c r="I37" s="98"/>
    </row>
    <row r="38" spans="1:9" s="66" customFormat="1" ht="13.2" x14ac:dyDescent="0.3">
      <c r="C38" s="67" t="s">
        <v>131</v>
      </c>
      <c r="E38" s="67" t="s">
        <v>132</v>
      </c>
      <c r="I38" s="68"/>
    </row>
    <row r="39" spans="1:9" s="63" customFormat="1" ht="15.6" x14ac:dyDescent="0.3">
      <c r="I39" s="69"/>
    </row>
    <row r="40" spans="1:9" s="35" customFormat="1" ht="23.25" customHeight="1" x14ac:dyDescent="0.3">
      <c r="A40" s="34" t="s">
        <v>133</v>
      </c>
      <c r="C40" s="301"/>
      <c r="E40" s="301" t="s">
        <v>1144</v>
      </c>
      <c r="I40" s="98"/>
    </row>
    <row r="41" spans="1:9" s="66" customFormat="1" ht="13.2" x14ac:dyDescent="0.3">
      <c r="C41" s="67" t="s">
        <v>131</v>
      </c>
      <c r="E41" s="67" t="s">
        <v>132</v>
      </c>
      <c r="I41" s="68"/>
    </row>
    <row r="43" spans="1:9" s="662" customFormat="1" ht="19.2" x14ac:dyDescent="0.35">
      <c r="F43" s="663"/>
      <c r="G43" s="663"/>
      <c r="H43" s="663"/>
    </row>
  </sheetData>
  <mergeCells count="5">
    <mergeCell ref="A3:E3"/>
    <mergeCell ref="A6:E6"/>
    <mergeCell ref="A11:E11"/>
    <mergeCell ref="A19:E19"/>
    <mergeCell ref="A27:E27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0" t="s">
        <v>523</v>
      </c>
      <c r="B3" s="1200"/>
      <c r="C3" s="1200"/>
      <c r="D3" s="1200"/>
      <c r="E3" s="1200"/>
    </row>
    <row r="4" spans="1:2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53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84" t="s">
        <v>454</v>
      </c>
      <c r="B6" s="1184"/>
      <c r="C6" s="1184"/>
      <c r="D6" s="1184"/>
      <c r="E6" s="1184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649"/>
    </row>
    <row r="9" spans="1:21" s="430" customFormat="1" ht="56.25" customHeight="1" x14ac:dyDescent="0.35">
      <c r="A9" s="722" t="s">
        <v>282</v>
      </c>
      <c r="B9" s="722" t="s">
        <v>0</v>
      </c>
      <c r="C9" s="723" t="s">
        <v>355</v>
      </c>
      <c r="D9" s="723" t="s">
        <v>356</v>
      </c>
      <c r="E9" s="723" t="s">
        <v>615</v>
      </c>
    </row>
    <row r="10" spans="1:21" ht="16.5" customHeight="1" x14ac:dyDescent="0.35">
      <c r="A10" s="724">
        <v>1</v>
      </c>
      <c r="B10" s="724">
        <v>2</v>
      </c>
      <c r="C10" s="724">
        <v>3</v>
      </c>
      <c r="D10" s="724">
        <v>4</v>
      </c>
      <c r="E10" s="724">
        <v>5</v>
      </c>
      <c r="Q10" s="421"/>
      <c r="R10" s="421"/>
      <c r="S10" s="421"/>
      <c r="T10" s="421"/>
      <c r="U10" s="258"/>
    </row>
    <row r="11" spans="1:21" ht="24" customHeight="1" x14ac:dyDescent="0.35">
      <c r="A11" s="709">
        <v>1</v>
      </c>
      <c r="B11" s="710" t="s">
        <v>358</v>
      </c>
      <c r="C11" s="711">
        <f>E11/D11</f>
        <v>38490.214352283314</v>
      </c>
      <c r="D11" s="712">
        <v>10.73</v>
      </c>
      <c r="E11" s="712">
        <v>413000</v>
      </c>
      <c r="Q11" s="655"/>
      <c r="R11" s="421"/>
      <c r="S11" s="655"/>
      <c r="T11" s="421"/>
      <c r="U11" s="656"/>
    </row>
    <row r="12" spans="1:21" ht="23.25" customHeight="1" x14ac:dyDescent="0.35">
      <c r="A12" s="709">
        <v>2</v>
      </c>
      <c r="B12" s="710" t="s">
        <v>359</v>
      </c>
      <c r="C12" s="711">
        <f t="shared" ref="C12" si="0">E12/D12</f>
        <v>191.09239194215826</v>
      </c>
      <c r="D12" s="712">
        <v>7839.32</v>
      </c>
      <c r="E12" s="712">
        <v>1498034.41</v>
      </c>
    </row>
    <row r="13" spans="1:21" ht="26.25" hidden="1" customHeight="1" x14ac:dyDescent="0.35">
      <c r="A13" s="709">
        <v>3</v>
      </c>
      <c r="B13" s="710" t="s">
        <v>360</v>
      </c>
      <c r="C13" s="711" t="e">
        <f t="shared" ref="C13:C15" si="1">E13/D13</f>
        <v>#DIV/0!</v>
      </c>
      <c r="D13" s="712"/>
      <c r="E13" s="712"/>
    </row>
    <row r="14" spans="1:21" ht="26.25" hidden="1" customHeight="1" x14ac:dyDescent="0.35">
      <c r="A14" s="709">
        <v>4</v>
      </c>
      <c r="B14" s="710" t="s">
        <v>1008</v>
      </c>
      <c r="C14" s="711" t="e">
        <f t="shared" si="1"/>
        <v>#DIV/0!</v>
      </c>
      <c r="D14" s="712"/>
      <c r="E14" s="728"/>
    </row>
    <row r="15" spans="1:21" ht="26.25" hidden="1" customHeight="1" x14ac:dyDescent="0.35">
      <c r="A15" s="709">
        <v>5</v>
      </c>
      <c r="B15" s="710" t="s">
        <v>1009</v>
      </c>
      <c r="C15" s="711" t="e">
        <f t="shared" si="1"/>
        <v>#DIV/0!</v>
      </c>
      <c r="D15" s="712"/>
      <c r="E15" s="728"/>
    </row>
    <row r="16" spans="1:21" hidden="1" x14ac:dyDescent="0.35">
      <c r="A16" s="709"/>
      <c r="B16" s="710"/>
      <c r="C16" s="709"/>
      <c r="D16" s="712"/>
      <c r="E16" s="712" t="str">
        <f>IF(C16*D16=0," ",C16*D16)</f>
        <v xml:space="preserve"> </v>
      </c>
    </row>
    <row r="17" spans="1:6" s="660" customFormat="1" ht="22.2" customHeight="1" x14ac:dyDescent="0.3">
      <c r="A17" s="716"/>
      <c r="B17" s="717" t="s">
        <v>295</v>
      </c>
      <c r="C17" s="718" t="s">
        <v>305</v>
      </c>
      <c r="D17" s="718" t="s">
        <v>305</v>
      </c>
      <c r="E17" s="719">
        <f>SUM(E11:E16)</f>
        <v>1911034.41</v>
      </c>
    </row>
    <row r="18" spans="1:6" s="430" customFormat="1" ht="22.2" customHeight="1" x14ac:dyDescent="0.35">
      <c r="A18" s="15"/>
      <c r="B18" s="661"/>
      <c r="C18" s="545"/>
      <c r="D18" s="545"/>
      <c r="E18" s="530"/>
    </row>
    <row r="19" spans="1:6" s="35" customFormat="1" ht="23.25" customHeight="1" x14ac:dyDescent="0.3">
      <c r="A19" s="34" t="s">
        <v>671</v>
      </c>
      <c r="C19" s="301"/>
      <c r="E19" s="301" t="s">
        <v>1143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301"/>
      <c r="E22" s="301" t="s">
        <v>1144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66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E4EDD3"/>
    <pageSetUpPr fitToPage="1"/>
  </sheetPr>
  <dimension ref="A1:U25"/>
  <sheetViews>
    <sheetView view="pageBreakPreview" zoomScale="85" zoomScaleSheetLayoutView="85" workbookViewId="0">
      <selection activeCell="W22" sqref="W22"/>
    </sheetView>
  </sheetViews>
  <sheetFormatPr defaultColWidth="8.88671875" defaultRowHeight="18" x14ac:dyDescent="0.35"/>
  <cols>
    <col min="1" max="1" width="6.44140625" style="1" customWidth="1"/>
    <col min="2" max="2" width="66.44140625" style="1" customWidth="1"/>
    <col min="3" max="3" width="26.88671875" style="1" customWidth="1"/>
    <col min="4" max="4" width="21.6640625" style="1" customWidth="1"/>
    <col min="5" max="5" width="40.33203125" style="1" customWidth="1"/>
    <col min="6" max="6" width="17.44140625" style="1" customWidth="1"/>
    <col min="7" max="16" width="8.88671875" style="1" customWidth="1"/>
    <col min="17" max="17" width="12.33203125" style="1" customWidth="1"/>
    <col min="18" max="18" width="5.5546875" style="1" customWidth="1"/>
    <col min="19" max="19" width="12.33203125" style="1" customWidth="1"/>
    <col min="20" max="20" width="6" style="1" customWidth="1"/>
    <col min="21" max="21" width="13.33203125" style="1" customWidth="1"/>
    <col min="22" max="253" width="8.88671875" style="1"/>
    <col min="254" max="254" width="6.44140625" style="1" customWidth="1"/>
    <col min="255" max="255" width="66.44140625" style="1" customWidth="1"/>
    <col min="256" max="256" width="26.88671875" style="1" customWidth="1"/>
    <col min="257" max="257" width="21.6640625" style="1" customWidth="1"/>
    <col min="258" max="258" width="40.33203125" style="1" customWidth="1"/>
    <col min="259" max="261" width="19.88671875" style="1" customWidth="1"/>
    <col min="262" max="262" width="17.44140625" style="1" customWidth="1"/>
    <col min="263" max="272" width="8.88671875" style="1" customWidth="1"/>
    <col min="273" max="273" width="12.33203125" style="1" customWidth="1"/>
    <col min="274" max="274" width="5.5546875" style="1" customWidth="1"/>
    <col min="275" max="275" width="12.33203125" style="1" customWidth="1"/>
    <col min="276" max="276" width="6" style="1" customWidth="1"/>
    <col min="277" max="277" width="13.33203125" style="1" customWidth="1"/>
    <col min="278" max="509" width="8.88671875" style="1"/>
    <col min="510" max="510" width="6.44140625" style="1" customWidth="1"/>
    <col min="511" max="511" width="66.44140625" style="1" customWidth="1"/>
    <col min="512" max="512" width="26.88671875" style="1" customWidth="1"/>
    <col min="513" max="513" width="21.6640625" style="1" customWidth="1"/>
    <col min="514" max="514" width="40.33203125" style="1" customWidth="1"/>
    <col min="515" max="517" width="19.88671875" style="1" customWidth="1"/>
    <col min="518" max="518" width="17.44140625" style="1" customWidth="1"/>
    <col min="519" max="528" width="8.88671875" style="1" customWidth="1"/>
    <col min="529" max="529" width="12.33203125" style="1" customWidth="1"/>
    <col min="530" max="530" width="5.5546875" style="1" customWidth="1"/>
    <col min="531" max="531" width="12.33203125" style="1" customWidth="1"/>
    <col min="532" max="532" width="6" style="1" customWidth="1"/>
    <col min="533" max="533" width="13.33203125" style="1" customWidth="1"/>
    <col min="534" max="765" width="8.88671875" style="1"/>
    <col min="766" max="766" width="6.44140625" style="1" customWidth="1"/>
    <col min="767" max="767" width="66.44140625" style="1" customWidth="1"/>
    <col min="768" max="768" width="26.88671875" style="1" customWidth="1"/>
    <col min="769" max="769" width="21.6640625" style="1" customWidth="1"/>
    <col min="770" max="770" width="40.33203125" style="1" customWidth="1"/>
    <col min="771" max="773" width="19.88671875" style="1" customWidth="1"/>
    <col min="774" max="774" width="17.44140625" style="1" customWidth="1"/>
    <col min="775" max="784" width="8.88671875" style="1" customWidth="1"/>
    <col min="785" max="785" width="12.33203125" style="1" customWidth="1"/>
    <col min="786" max="786" width="5.5546875" style="1" customWidth="1"/>
    <col min="787" max="787" width="12.33203125" style="1" customWidth="1"/>
    <col min="788" max="788" width="6" style="1" customWidth="1"/>
    <col min="789" max="789" width="13.33203125" style="1" customWidth="1"/>
    <col min="790" max="1021" width="8.88671875" style="1"/>
    <col min="1022" max="1022" width="6.44140625" style="1" customWidth="1"/>
    <col min="1023" max="1023" width="66.44140625" style="1" customWidth="1"/>
    <col min="1024" max="1024" width="26.88671875" style="1" customWidth="1"/>
    <col min="1025" max="1025" width="21.6640625" style="1" customWidth="1"/>
    <col min="1026" max="1026" width="40.33203125" style="1" customWidth="1"/>
    <col min="1027" max="1029" width="19.88671875" style="1" customWidth="1"/>
    <col min="1030" max="1030" width="17.44140625" style="1" customWidth="1"/>
    <col min="1031" max="1040" width="8.88671875" style="1" customWidth="1"/>
    <col min="1041" max="1041" width="12.33203125" style="1" customWidth="1"/>
    <col min="1042" max="1042" width="5.5546875" style="1" customWidth="1"/>
    <col min="1043" max="1043" width="12.33203125" style="1" customWidth="1"/>
    <col min="1044" max="1044" width="6" style="1" customWidth="1"/>
    <col min="1045" max="1045" width="13.33203125" style="1" customWidth="1"/>
    <col min="1046" max="1277" width="8.88671875" style="1"/>
    <col min="1278" max="1278" width="6.44140625" style="1" customWidth="1"/>
    <col min="1279" max="1279" width="66.44140625" style="1" customWidth="1"/>
    <col min="1280" max="1280" width="26.88671875" style="1" customWidth="1"/>
    <col min="1281" max="1281" width="21.6640625" style="1" customWidth="1"/>
    <col min="1282" max="1282" width="40.33203125" style="1" customWidth="1"/>
    <col min="1283" max="1285" width="19.88671875" style="1" customWidth="1"/>
    <col min="1286" max="1286" width="17.44140625" style="1" customWidth="1"/>
    <col min="1287" max="1296" width="8.88671875" style="1" customWidth="1"/>
    <col min="1297" max="1297" width="12.33203125" style="1" customWidth="1"/>
    <col min="1298" max="1298" width="5.5546875" style="1" customWidth="1"/>
    <col min="1299" max="1299" width="12.33203125" style="1" customWidth="1"/>
    <col min="1300" max="1300" width="6" style="1" customWidth="1"/>
    <col min="1301" max="1301" width="13.33203125" style="1" customWidth="1"/>
    <col min="1302" max="1533" width="8.88671875" style="1"/>
    <col min="1534" max="1534" width="6.44140625" style="1" customWidth="1"/>
    <col min="1535" max="1535" width="66.44140625" style="1" customWidth="1"/>
    <col min="1536" max="1536" width="26.88671875" style="1" customWidth="1"/>
    <col min="1537" max="1537" width="21.6640625" style="1" customWidth="1"/>
    <col min="1538" max="1538" width="40.33203125" style="1" customWidth="1"/>
    <col min="1539" max="1541" width="19.88671875" style="1" customWidth="1"/>
    <col min="1542" max="1542" width="17.44140625" style="1" customWidth="1"/>
    <col min="1543" max="1552" width="8.88671875" style="1" customWidth="1"/>
    <col min="1553" max="1553" width="12.33203125" style="1" customWidth="1"/>
    <col min="1554" max="1554" width="5.5546875" style="1" customWidth="1"/>
    <col min="1555" max="1555" width="12.33203125" style="1" customWidth="1"/>
    <col min="1556" max="1556" width="6" style="1" customWidth="1"/>
    <col min="1557" max="1557" width="13.33203125" style="1" customWidth="1"/>
    <col min="1558" max="1789" width="8.88671875" style="1"/>
    <col min="1790" max="1790" width="6.44140625" style="1" customWidth="1"/>
    <col min="1791" max="1791" width="66.44140625" style="1" customWidth="1"/>
    <col min="1792" max="1792" width="26.88671875" style="1" customWidth="1"/>
    <col min="1793" max="1793" width="21.6640625" style="1" customWidth="1"/>
    <col min="1794" max="1794" width="40.33203125" style="1" customWidth="1"/>
    <col min="1795" max="1797" width="19.88671875" style="1" customWidth="1"/>
    <col min="1798" max="1798" width="17.44140625" style="1" customWidth="1"/>
    <col min="1799" max="1808" width="8.88671875" style="1" customWidth="1"/>
    <col min="1809" max="1809" width="12.33203125" style="1" customWidth="1"/>
    <col min="1810" max="1810" width="5.5546875" style="1" customWidth="1"/>
    <col min="1811" max="1811" width="12.33203125" style="1" customWidth="1"/>
    <col min="1812" max="1812" width="6" style="1" customWidth="1"/>
    <col min="1813" max="1813" width="13.33203125" style="1" customWidth="1"/>
    <col min="1814" max="2045" width="8.88671875" style="1"/>
    <col min="2046" max="2046" width="6.44140625" style="1" customWidth="1"/>
    <col min="2047" max="2047" width="66.44140625" style="1" customWidth="1"/>
    <col min="2048" max="2048" width="26.88671875" style="1" customWidth="1"/>
    <col min="2049" max="2049" width="21.6640625" style="1" customWidth="1"/>
    <col min="2050" max="2050" width="40.33203125" style="1" customWidth="1"/>
    <col min="2051" max="2053" width="19.88671875" style="1" customWidth="1"/>
    <col min="2054" max="2054" width="17.44140625" style="1" customWidth="1"/>
    <col min="2055" max="2064" width="8.88671875" style="1" customWidth="1"/>
    <col min="2065" max="2065" width="12.33203125" style="1" customWidth="1"/>
    <col min="2066" max="2066" width="5.5546875" style="1" customWidth="1"/>
    <col min="2067" max="2067" width="12.33203125" style="1" customWidth="1"/>
    <col min="2068" max="2068" width="6" style="1" customWidth="1"/>
    <col min="2069" max="2069" width="13.33203125" style="1" customWidth="1"/>
    <col min="2070" max="2301" width="8.88671875" style="1"/>
    <col min="2302" max="2302" width="6.44140625" style="1" customWidth="1"/>
    <col min="2303" max="2303" width="66.44140625" style="1" customWidth="1"/>
    <col min="2304" max="2304" width="26.88671875" style="1" customWidth="1"/>
    <col min="2305" max="2305" width="21.6640625" style="1" customWidth="1"/>
    <col min="2306" max="2306" width="40.33203125" style="1" customWidth="1"/>
    <col min="2307" max="2309" width="19.88671875" style="1" customWidth="1"/>
    <col min="2310" max="2310" width="17.44140625" style="1" customWidth="1"/>
    <col min="2311" max="2320" width="8.88671875" style="1" customWidth="1"/>
    <col min="2321" max="2321" width="12.33203125" style="1" customWidth="1"/>
    <col min="2322" max="2322" width="5.5546875" style="1" customWidth="1"/>
    <col min="2323" max="2323" width="12.33203125" style="1" customWidth="1"/>
    <col min="2324" max="2324" width="6" style="1" customWidth="1"/>
    <col min="2325" max="2325" width="13.33203125" style="1" customWidth="1"/>
    <col min="2326" max="2557" width="8.88671875" style="1"/>
    <col min="2558" max="2558" width="6.44140625" style="1" customWidth="1"/>
    <col min="2559" max="2559" width="66.44140625" style="1" customWidth="1"/>
    <col min="2560" max="2560" width="26.88671875" style="1" customWidth="1"/>
    <col min="2561" max="2561" width="21.6640625" style="1" customWidth="1"/>
    <col min="2562" max="2562" width="40.33203125" style="1" customWidth="1"/>
    <col min="2563" max="2565" width="19.88671875" style="1" customWidth="1"/>
    <col min="2566" max="2566" width="17.44140625" style="1" customWidth="1"/>
    <col min="2567" max="2576" width="8.88671875" style="1" customWidth="1"/>
    <col min="2577" max="2577" width="12.33203125" style="1" customWidth="1"/>
    <col min="2578" max="2578" width="5.5546875" style="1" customWidth="1"/>
    <col min="2579" max="2579" width="12.33203125" style="1" customWidth="1"/>
    <col min="2580" max="2580" width="6" style="1" customWidth="1"/>
    <col min="2581" max="2581" width="13.33203125" style="1" customWidth="1"/>
    <col min="2582" max="2813" width="8.88671875" style="1"/>
    <col min="2814" max="2814" width="6.44140625" style="1" customWidth="1"/>
    <col min="2815" max="2815" width="66.44140625" style="1" customWidth="1"/>
    <col min="2816" max="2816" width="26.88671875" style="1" customWidth="1"/>
    <col min="2817" max="2817" width="21.6640625" style="1" customWidth="1"/>
    <col min="2818" max="2818" width="40.33203125" style="1" customWidth="1"/>
    <col min="2819" max="2821" width="19.88671875" style="1" customWidth="1"/>
    <col min="2822" max="2822" width="17.44140625" style="1" customWidth="1"/>
    <col min="2823" max="2832" width="8.88671875" style="1" customWidth="1"/>
    <col min="2833" max="2833" width="12.33203125" style="1" customWidth="1"/>
    <col min="2834" max="2834" width="5.5546875" style="1" customWidth="1"/>
    <col min="2835" max="2835" width="12.33203125" style="1" customWidth="1"/>
    <col min="2836" max="2836" width="6" style="1" customWidth="1"/>
    <col min="2837" max="2837" width="13.33203125" style="1" customWidth="1"/>
    <col min="2838" max="3069" width="8.88671875" style="1"/>
    <col min="3070" max="3070" width="6.44140625" style="1" customWidth="1"/>
    <col min="3071" max="3071" width="66.44140625" style="1" customWidth="1"/>
    <col min="3072" max="3072" width="26.88671875" style="1" customWidth="1"/>
    <col min="3073" max="3073" width="21.6640625" style="1" customWidth="1"/>
    <col min="3074" max="3074" width="40.33203125" style="1" customWidth="1"/>
    <col min="3075" max="3077" width="19.88671875" style="1" customWidth="1"/>
    <col min="3078" max="3078" width="17.44140625" style="1" customWidth="1"/>
    <col min="3079" max="3088" width="8.88671875" style="1" customWidth="1"/>
    <col min="3089" max="3089" width="12.33203125" style="1" customWidth="1"/>
    <col min="3090" max="3090" width="5.5546875" style="1" customWidth="1"/>
    <col min="3091" max="3091" width="12.33203125" style="1" customWidth="1"/>
    <col min="3092" max="3092" width="6" style="1" customWidth="1"/>
    <col min="3093" max="3093" width="13.33203125" style="1" customWidth="1"/>
    <col min="3094" max="3325" width="8.88671875" style="1"/>
    <col min="3326" max="3326" width="6.44140625" style="1" customWidth="1"/>
    <col min="3327" max="3327" width="66.44140625" style="1" customWidth="1"/>
    <col min="3328" max="3328" width="26.88671875" style="1" customWidth="1"/>
    <col min="3329" max="3329" width="21.6640625" style="1" customWidth="1"/>
    <col min="3330" max="3330" width="40.33203125" style="1" customWidth="1"/>
    <col min="3331" max="3333" width="19.88671875" style="1" customWidth="1"/>
    <col min="3334" max="3334" width="17.44140625" style="1" customWidth="1"/>
    <col min="3335" max="3344" width="8.88671875" style="1" customWidth="1"/>
    <col min="3345" max="3345" width="12.33203125" style="1" customWidth="1"/>
    <col min="3346" max="3346" width="5.5546875" style="1" customWidth="1"/>
    <col min="3347" max="3347" width="12.33203125" style="1" customWidth="1"/>
    <col min="3348" max="3348" width="6" style="1" customWidth="1"/>
    <col min="3349" max="3349" width="13.33203125" style="1" customWidth="1"/>
    <col min="3350" max="3581" width="8.88671875" style="1"/>
    <col min="3582" max="3582" width="6.44140625" style="1" customWidth="1"/>
    <col min="3583" max="3583" width="66.44140625" style="1" customWidth="1"/>
    <col min="3584" max="3584" width="26.88671875" style="1" customWidth="1"/>
    <col min="3585" max="3585" width="21.6640625" style="1" customWidth="1"/>
    <col min="3586" max="3586" width="40.33203125" style="1" customWidth="1"/>
    <col min="3587" max="3589" width="19.88671875" style="1" customWidth="1"/>
    <col min="3590" max="3590" width="17.44140625" style="1" customWidth="1"/>
    <col min="3591" max="3600" width="8.88671875" style="1" customWidth="1"/>
    <col min="3601" max="3601" width="12.33203125" style="1" customWidth="1"/>
    <col min="3602" max="3602" width="5.5546875" style="1" customWidth="1"/>
    <col min="3603" max="3603" width="12.33203125" style="1" customWidth="1"/>
    <col min="3604" max="3604" width="6" style="1" customWidth="1"/>
    <col min="3605" max="3605" width="13.33203125" style="1" customWidth="1"/>
    <col min="3606" max="3837" width="8.88671875" style="1"/>
    <col min="3838" max="3838" width="6.44140625" style="1" customWidth="1"/>
    <col min="3839" max="3839" width="66.44140625" style="1" customWidth="1"/>
    <col min="3840" max="3840" width="26.88671875" style="1" customWidth="1"/>
    <col min="3841" max="3841" width="21.6640625" style="1" customWidth="1"/>
    <col min="3842" max="3842" width="40.33203125" style="1" customWidth="1"/>
    <col min="3843" max="3845" width="19.88671875" style="1" customWidth="1"/>
    <col min="3846" max="3846" width="17.44140625" style="1" customWidth="1"/>
    <col min="3847" max="3856" width="8.88671875" style="1" customWidth="1"/>
    <col min="3857" max="3857" width="12.33203125" style="1" customWidth="1"/>
    <col min="3858" max="3858" width="5.5546875" style="1" customWidth="1"/>
    <col min="3859" max="3859" width="12.33203125" style="1" customWidth="1"/>
    <col min="3860" max="3860" width="6" style="1" customWidth="1"/>
    <col min="3861" max="3861" width="13.33203125" style="1" customWidth="1"/>
    <col min="3862" max="4093" width="8.88671875" style="1"/>
    <col min="4094" max="4094" width="6.44140625" style="1" customWidth="1"/>
    <col min="4095" max="4095" width="66.44140625" style="1" customWidth="1"/>
    <col min="4096" max="4096" width="26.88671875" style="1" customWidth="1"/>
    <col min="4097" max="4097" width="21.6640625" style="1" customWidth="1"/>
    <col min="4098" max="4098" width="40.33203125" style="1" customWidth="1"/>
    <col min="4099" max="4101" width="19.88671875" style="1" customWidth="1"/>
    <col min="4102" max="4102" width="17.44140625" style="1" customWidth="1"/>
    <col min="4103" max="4112" width="8.88671875" style="1" customWidth="1"/>
    <col min="4113" max="4113" width="12.33203125" style="1" customWidth="1"/>
    <col min="4114" max="4114" width="5.5546875" style="1" customWidth="1"/>
    <col min="4115" max="4115" width="12.33203125" style="1" customWidth="1"/>
    <col min="4116" max="4116" width="6" style="1" customWidth="1"/>
    <col min="4117" max="4117" width="13.33203125" style="1" customWidth="1"/>
    <col min="4118" max="4349" width="8.88671875" style="1"/>
    <col min="4350" max="4350" width="6.44140625" style="1" customWidth="1"/>
    <col min="4351" max="4351" width="66.44140625" style="1" customWidth="1"/>
    <col min="4352" max="4352" width="26.88671875" style="1" customWidth="1"/>
    <col min="4353" max="4353" width="21.6640625" style="1" customWidth="1"/>
    <col min="4354" max="4354" width="40.33203125" style="1" customWidth="1"/>
    <col min="4355" max="4357" width="19.88671875" style="1" customWidth="1"/>
    <col min="4358" max="4358" width="17.44140625" style="1" customWidth="1"/>
    <col min="4359" max="4368" width="8.88671875" style="1" customWidth="1"/>
    <col min="4369" max="4369" width="12.33203125" style="1" customWidth="1"/>
    <col min="4370" max="4370" width="5.5546875" style="1" customWidth="1"/>
    <col min="4371" max="4371" width="12.33203125" style="1" customWidth="1"/>
    <col min="4372" max="4372" width="6" style="1" customWidth="1"/>
    <col min="4373" max="4373" width="13.33203125" style="1" customWidth="1"/>
    <col min="4374" max="4605" width="8.88671875" style="1"/>
    <col min="4606" max="4606" width="6.44140625" style="1" customWidth="1"/>
    <col min="4607" max="4607" width="66.44140625" style="1" customWidth="1"/>
    <col min="4608" max="4608" width="26.88671875" style="1" customWidth="1"/>
    <col min="4609" max="4609" width="21.6640625" style="1" customWidth="1"/>
    <col min="4610" max="4610" width="40.33203125" style="1" customWidth="1"/>
    <col min="4611" max="4613" width="19.88671875" style="1" customWidth="1"/>
    <col min="4614" max="4614" width="17.44140625" style="1" customWidth="1"/>
    <col min="4615" max="4624" width="8.88671875" style="1" customWidth="1"/>
    <col min="4625" max="4625" width="12.33203125" style="1" customWidth="1"/>
    <col min="4626" max="4626" width="5.5546875" style="1" customWidth="1"/>
    <col min="4627" max="4627" width="12.33203125" style="1" customWidth="1"/>
    <col min="4628" max="4628" width="6" style="1" customWidth="1"/>
    <col min="4629" max="4629" width="13.33203125" style="1" customWidth="1"/>
    <col min="4630" max="4861" width="8.88671875" style="1"/>
    <col min="4862" max="4862" width="6.44140625" style="1" customWidth="1"/>
    <col min="4863" max="4863" width="66.44140625" style="1" customWidth="1"/>
    <col min="4864" max="4864" width="26.88671875" style="1" customWidth="1"/>
    <col min="4865" max="4865" width="21.6640625" style="1" customWidth="1"/>
    <col min="4866" max="4866" width="40.33203125" style="1" customWidth="1"/>
    <col min="4867" max="4869" width="19.88671875" style="1" customWidth="1"/>
    <col min="4870" max="4870" width="17.44140625" style="1" customWidth="1"/>
    <col min="4871" max="4880" width="8.88671875" style="1" customWidth="1"/>
    <col min="4881" max="4881" width="12.33203125" style="1" customWidth="1"/>
    <col min="4882" max="4882" width="5.5546875" style="1" customWidth="1"/>
    <col min="4883" max="4883" width="12.33203125" style="1" customWidth="1"/>
    <col min="4884" max="4884" width="6" style="1" customWidth="1"/>
    <col min="4885" max="4885" width="13.33203125" style="1" customWidth="1"/>
    <col min="4886" max="5117" width="8.88671875" style="1"/>
    <col min="5118" max="5118" width="6.44140625" style="1" customWidth="1"/>
    <col min="5119" max="5119" width="66.44140625" style="1" customWidth="1"/>
    <col min="5120" max="5120" width="26.88671875" style="1" customWidth="1"/>
    <col min="5121" max="5121" width="21.6640625" style="1" customWidth="1"/>
    <col min="5122" max="5122" width="40.33203125" style="1" customWidth="1"/>
    <col min="5123" max="5125" width="19.88671875" style="1" customWidth="1"/>
    <col min="5126" max="5126" width="17.44140625" style="1" customWidth="1"/>
    <col min="5127" max="5136" width="8.88671875" style="1" customWidth="1"/>
    <col min="5137" max="5137" width="12.33203125" style="1" customWidth="1"/>
    <col min="5138" max="5138" width="5.5546875" style="1" customWidth="1"/>
    <col min="5139" max="5139" width="12.33203125" style="1" customWidth="1"/>
    <col min="5140" max="5140" width="6" style="1" customWidth="1"/>
    <col min="5141" max="5141" width="13.33203125" style="1" customWidth="1"/>
    <col min="5142" max="5373" width="8.88671875" style="1"/>
    <col min="5374" max="5374" width="6.44140625" style="1" customWidth="1"/>
    <col min="5375" max="5375" width="66.44140625" style="1" customWidth="1"/>
    <col min="5376" max="5376" width="26.88671875" style="1" customWidth="1"/>
    <col min="5377" max="5377" width="21.6640625" style="1" customWidth="1"/>
    <col min="5378" max="5378" width="40.33203125" style="1" customWidth="1"/>
    <col min="5379" max="5381" width="19.88671875" style="1" customWidth="1"/>
    <col min="5382" max="5382" width="17.44140625" style="1" customWidth="1"/>
    <col min="5383" max="5392" width="8.88671875" style="1" customWidth="1"/>
    <col min="5393" max="5393" width="12.33203125" style="1" customWidth="1"/>
    <col min="5394" max="5394" width="5.5546875" style="1" customWidth="1"/>
    <col min="5395" max="5395" width="12.33203125" style="1" customWidth="1"/>
    <col min="5396" max="5396" width="6" style="1" customWidth="1"/>
    <col min="5397" max="5397" width="13.33203125" style="1" customWidth="1"/>
    <col min="5398" max="5629" width="8.88671875" style="1"/>
    <col min="5630" max="5630" width="6.44140625" style="1" customWidth="1"/>
    <col min="5631" max="5631" width="66.44140625" style="1" customWidth="1"/>
    <col min="5632" max="5632" width="26.88671875" style="1" customWidth="1"/>
    <col min="5633" max="5633" width="21.6640625" style="1" customWidth="1"/>
    <col min="5634" max="5634" width="40.33203125" style="1" customWidth="1"/>
    <col min="5635" max="5637" width="19.88671875" style="1" customWidth="1"/>
    <col min="5638" max="5638" width="17.44140625" style="1" customWidth="1"/>
    <col min="5639" max="5648" width="8.88671875" style="1" customWidth="1"/>
    <col min="5649" max="5649" width="12.33203125" style="1" customWidth="1"/>
    <col min="5650" max="5650" width="5.5546875" style="1" customWidth="1"/>
    <col min="5651" max="5651" width="12.33203125" style="1" customWidth="1"/>
    <col min="5652" max="5652" width="6" style="1" customWidth="1"/>
    <col min="5653" max="5653" width="13.33203125" style="1" customWidth="1"/>
    <col min="5654" max="5885" width="8.88671875" style="1"/>
    <col min="5886" max="5886" width="6.44140625" style="1" customWidth="1"/>
    <col min="5887" max="5887" width="66.44140625" style="1" customWidth="1"/>
    <col min="5888" max="5888" width="26.88671875" style="1" customWidth="1"/>
    <col min="5889" max="5889" width="21.6640625" style="1" customWidth="1"/>
    <col min="5890" max="5890" width="40.33203125" style="1" customWidth="1"/>
    <col min="5891" max="5893" width="19.88671875" style="1" customWidth="1"/>
    <col min="5894" max="5894" width="17.44140625" style="1" customWidth="1"/>
    <col min="5895" max="5904" width="8.88671875" style="1" customWidth="1"/>
    <col min="5905" max="5905" width="12.33203125" style="1" customWidth="1"/>
    <col min="5906" max="5906" width="5.5546875" style="1" customWidth="1"/>
    <col min="5907" max="5907" width="12.33203125" style="1" customWidth="1"/>
    <col min="5908" max="5908" width="6" style="1" customWidth="1"/>
    <col min="5909" max="5909" width="13.33203125" style="1" customWidth="1"/>
    <col min="5910" max="6141" width="8.88671875" style="1"/>
    <col min="6142" max="6142" width="6.44140625" style="1" customWidth="1"/>
    <col min="6143" max="6143" width="66.44140625" style="1" customWidth="1"/>
    <col min="6144" max="6144" width="26.88671875" style="1" customWidth="1"/>
    <col min="6145" max="6145" width="21.6640625" style="1" customWidth="1"/>
    <col min="6146" max="6146" width="40.33203125" style="1" customWidth="1"/>
    <col min="6147" max="6149" width="19.88671875" style="1" customWidth="1"/>
    <col min="6150" max="6150" width="17.44140625" style="1" customWidth="1"/>
    <col min="6151" max="6160" width="8.88671875" style="1" customWidth="1"/>
    <col min="6161" max="6161" width="12.33203125" style="1" customWidth="1"/>
    <col min="6162" max="6162" width="5.5546875" style="1" customWidth="1"/>
    <col min="6163" max="6163" width="12.33203125" style="1" customWidth="1"/>
    <col min="6164" max="6164" width="6" style="1" customWidth="1"/>
    <col min="6165" max="6165" width="13.33203125" style="1" customWidth="1"/>
    <col min="6166" max="6397" width="8.88671875" style="1"/>
    <col min="6398" max="6398" width="6.44140625" style="1" customWidth="1"/>
    <col min="6399" max="6399" width="66.44140625" style="1" customWidth="1"/>
    <col min="6400" max="6400" width="26.88671875" style="1" customWidth="1"/>
    <col min="6401" max="6401" width="21.6640625" style="1" customWidth="1"/>
    <col min="6402" max="6402" width="40.33203125" style="1" customWidth="1"/>
    <col min="6403" max="6405" width="19.88671875" style="1" customWidth="1"/>
    <col min="6406" max="6406" width="17.44140625" style="1" customWidth="1"/>
    <col min="6407" max="6416" width="8.88671875" style="1" customWidth="1"/>
    <col min="6417" max="6417" width="12.33203125" style="1" customWidth="1"/>
    <col min="6418" max="6418" width="5.5546875" style="1" customWidth="1"/>
    <col min="6419" max="6419" width="12.33203125" style="1" customWidth="1"/>
    <col min="6420" max="6420" width="6" style="1" customWidth="1"/>
    <col min="6421" max="6421" width="13.33203125" style="1" customWidth="1"/>
    <col min="6422" max="6653" width="8.88671875" style="1"/>
    <col min="6654" max="6654" width="6.44140625" style="1" customWidth="1"/>
    <col min="6655" max="6655" width="66.44140625" style="1" customWidth="1"/>
    <col min="6656" max="6656" width="26.88671875" style="1" customWidth="1"/>
    <col min="6657" max="6657" width="21.6640625" style="1" customWidth="1"/>
    <col min="6658" max="6658" width="40.33203125" style="1" customWidth="1"/>
    <col min="6659" max="6661" width="19.88671875" style="1" customWidth="1"/>
    <col min="6662" max="6662" width="17.44140625" style="1" customWidth="1"/>
    <col min="6663" max="6672" width="8.88671875" style="1" customWidth="1"/>
    <col min="6673" max="6673" width="12.33203125" style="1" customWidth="1"/>
    <col min="6674" max="6674" width="5.5546875" style="1" customWidth="1"/>
    <col min="6675" max="6675" width="12.33203125" style="1" customWidth="1"/>
    <col min="6676" max="6676" width="6" style="1" customWidth="1"/>
    <col min="6677" max="6677" width="13.33203125" style="1" customWidth="1"/>
    <col min="6678" max="6909" width="8.88671875" style="1"/>
    <col min="6910" max="6910" width="6.44140625" style="1" customWidth="1"/>
    <col min="6911" max="6911" width="66.44140625" style="1" customWidth="1"/>
    <col min="6912" max="6912" width="26.88671875" style="1" customWidth="1"/>
    <col min="6913" max="6913" width="21.6640625" style="1" customWidth="1"/>
    <col min="6914" max="6914" width="40.33203125" style="1" customWidth="1"/>
    <col min="6915" max="6917" width="19.88671875" style="1" customWidth="1"/>
    <col min="6918" max="6918" width="17.44140625" style="1" customWidth="1"/>
    <col min="6919" max="6928" width="8.88671875" style="1" customWidth="1"/>
    <col min="6929" max="6929" width="12.33203125" style="1" customWidth="1"/>
    <col min="6930" max="6930" width="5.5546875" style="1" customWidth="1"/>
    <col min="6931" max="6931" width="12.33203125" style="1" customWidth="1"/>
    <col min="6932" max="6932" width="6" style="1" customWidth="1"/>
    <col min="6933" max="6933" width="13.33203125" style="1" customWidth="1"/>
    <col min="6934" max="7165" width="8.88671875" style="1"/>
    <col min="7166" max="7166" width="6.44140625" style="1" customWidth="1"/>
    <col min="7167" max="7167" width="66.44140625" style="1" customWidth="1"/>
    <col min="7168" max="7168" width="26.88671875" style="1" customWidth="1"/>
    <col min="7169" max="7169" width="21.6640625" style="1" customWidth="1"/>
    <col min="7170" max="7170" width="40.33203125" style="1" customWidth="1"/>
    <col min="7171" max="7173" width="19.88671875" style="1" customWidth="1"/>
    <col min="7174" max="7174" width="17.44140625" style="1" customWidth="1"/>
    <col min="7175" max="7184" width="8.88671875" style="1" customWidth="1"/>
    <col min="7185" max="7185" width="12.33203125" style="1" customWidth="1"/>
    <col min="7186" max="7186" width="5.5546875" style="1" customWidth="1"/>
    <col min="7187" max="7187" width="12.33203125" style="1" customWidth="1"/>
    <col min="7188" max="7188" width="6" style="1" customWidth="1"/>
    <col min="7189" max="7189" width="13.33203125" style="1" customWidth="1"/>
    <col min="7190" max="7421" width="8.88671875" style="1"/>
    <col min="7422" max="7422" width="6.44140625" style="1" customWidth="1"/>
    <col min="7423" max="7423" width="66.44140625" style="1" customWidth="1"/>
    <col min="7424" max="7424" width="26.88671875" style="1" customWidth="1"/>
    <col min="7425" max="7425" width="21.6640625" style="1" customWidth="1"/>
    <col min="7426" max="7426" width="40.33203125" style="1" customWidth="1"/>
    <col min="7427" max="7429" width="19.88671875" style="1" customWidth="1"/>
    <col min="7430" max="7430" width="17.44140625" style="1" customWidth="1"/>
    <col min="7431" max="7440" width="8.88671875" style="1" customWidth="1"/>
    <col min="7441" max="7441" width="12.33203125" style="1" customWidth="1"/>
    <col min="7442" max="7442" width="5.5546875" style="1" customWidth="1"/>
    <col min="7443" max="7443" width="12.33203125" style="1" customWidth="1"/>
    <col min="7444" max="7444" width="6" style="1" customWidth="1"/>
    <col min="7445" max="7445" width="13.33203125" style="1" customWidth="1"/>
    <col min="7446" max="7677" width="8.88671875" style="1"/>
    <col min="7678" max="7678" width="6.44140625" style="1" customWidth="1"/>
    <col min="7679" max="7679" width="66.44140625" style="1" customWidth="1"/>
    <col min="7680" max="7680" width="26.88671875" style="1" customWidth="1"/>
    <col min="7681" max="7681" width="21.6640625" style="1" customWidth="1"/>
    <col min="7682" max="7682" width="40.33203125" style="1" customWidth="1"/>
    <col min="7683" max="7685" width="19.88671875" style="1" customWidth="1"/>
    <col min="7686" max="7686" width="17.44140625" style="1" customWidth="1"/>
    <col min="7687" max="7696" width="8.88671875" style="1" customWidth="1"/>
    <col min="7697" max="7697" width="12.33203125" style="1" customWidth="1"/>
    <col min="7698" max="7698" width="5.5546875" style="1" customWidth="1"/>
    <col min="7699" max="7699" width="12.33203125" style="1" customWidth="1"/>
    <col min="7700" max="7700" width="6" style="1" customWidth="1"/>
    <col min="7701" max="7701" width="13.33203125" style="1" customWidth="1"/>
    <col min="7702" max="7933" width="8.88671875" style="1"/>
    <col min="7934" max="7934" width="6.44140625" style="1" customWidth="1"/>
    <col min="7935" max="7935" width="66.44140625" style="1" customWidth="1"/>
    <col min="7936" max="7936" width="26.88671875" style="1" customWidth="1"/>
    <col min="7937" max="7937" width="21.6640625" style="1" customWidth="1"/>
    <col min="7938" max="7938" width="40.33203125" style="1" customWidth="1"/>
    <col min="7939" max="7941" width="19.88671875" style="1" customWidth="1"/>
    <col min="7942" max="7942" width="17.44140625" style="1" customWidth="1"/>
    <col min="7943" max="7952" width="8.88671875" style="1" customWidth="1"/>
    <col min="7953" max="7953" width="12.33203125" style="1" customWidth="1"/>
    <col min="7954" max="7954" width="5.5546875" style="1" customWidth="1"/>
    <col min="7955" max="7955" width="12.33203125" style="1" customWidth="1"/>
    <col min="7956" max="7956" width="6" style="1" customWidth="1"/>
    <col min="7957" max="7957" width="13.33203125" style="1" customWidth="1"/>
    <col min="7958" max="8189" width="8.88671875" style="1"/>
    <col min="8190" max="8190" width="6.44140625" style="1" customWidth="1"/>
    <col min="8191" max="8191" width="66.44140625" style="1" customWidth="1"/>
    <col min="8192" max="8192" width="26.88671875" style="1" customWidth="1"/>
    <col min="8193" max="8193" width="21.6640625" style="1" customWidth="1"/>
    <col min="8194" max="8194" width="40.33203125" style="1" customWidth="1"/>
    <col min="8195" max="8197" width="19.88671875" style="1" customWidth="1"/>
    <col min="8198" max="8198" width="17.44140625" style="1" customWidth="1"/>
    <col min="8199" max="8208" width="8.88671875" style="1" customWidth="1"/>
    <col min="8209" max="8209" width="12.33203125" style="1" customWidth="1"/>
    <col min="8210" max="8210" width="5.5546875" style="1" customWidth="1"/>
    <col min="8211" max="8211" width="12.33203125" style="1" customWidth="1"/>
    <col min="8212" max="8212" width="6" style="1" customWidth="1"/>
    <col min="8213" max="8213" width="13.33203125" style="1" customWidth="1"/>
    <col min="8214" max="8445" width="8.88671875" style="1"/>
    <col min="8446" max="8446" width="6.44140625" style="1" customWidth="1"/>
    <col min="8447" max="8447" width="66.44140625" style="1" customWidth="1"/>
    <col min="8448" max="8448" width="26.88671875" style="1" customWidth="1"/>
    <col min="8449" max="8449" width="21.6640625" style="1" customWidth="1"/>
    <col min="8450" max="8450" width="40.33203125" style="1" customWidth="1"/>
    <col min="8451" max="8453" width="19.88671875" style="1" customWidth="1"/>
    <col min="8454" max="8454" width="17.44140625" style="1" customWidth="1"/>
    <col min="8455" max="8464" width="8.88671875" style="1" customWidth="1"/>
    <col min="8465" max="8465" width="12.33203125" style="1" customWidth="1"/>
    <col min="8466" max="8466" width="5.5546875" style="1" customWidth="1"/>
    <col min="8467" max="8467" width="12.33203125" style="1" customWidth="1"/>
    <col min="8468" max="8468" width="6" style="1" customWidth="1"/>
    <col min="8469" max="8469" width="13.33203125" style="1" customWidth="1"/>
    <col min="8470" max="8701" width="8.88671875" style="1"/>
    <col min="8702" max="8702" width="6.44140625" style="1" customWidth="1"/>
    <col min="8703" max="8703" width="66.44140625" style="1" customWidth="1"/>
    <col min="8704" max="8704" width="26.88671875" style="1" customWidth="1"/>
    <col min="8705" max="8705" width="21.6640625" style="1" customWidth="1"/>
    <col min="8706" max="8706" width="40.33203125" style="1" customWidth="1"/>
    <col min="8707" max="8709" width="19.88671875" style="1" customWidth="1"/>
    <col min="8710" max="8710" width="17.44140625" style="1" customWidth="1"/>
    <col min="8711" max="8720" width="8.88671875" style="1" customWidth="1"/>
    <col min="8721" max="8721" width="12.33203125" style="1" customWidth="1"/>
    <col min="8722" max="8722" width="5.5546875" style="1" customWidth="1"/>
    <col min="8723" max="8723" width="12.33203125" style="1" customWidth="1"/>
    <col min="8724" max="8724" width="6" style="1" customWidth="1"/>
    <col min="8725" max="8725" width="13.33203125" style="1" customWidth="1"/>
    <col min="8726" max="8957" width="8.88671875" style="1"/>
    <col min="8958" max="8958" width="6.44140625" style="1" customWidth="1"/>
    <col min="8959" max="8959" width="66.44140625" style="1" customWidth="1"/>
    <col min="8960" max="8960" width="26.88671875" style="1" customWidth="1"/>
    <col min="8961" max="8961" width="21.6640625" style="1" customWidth="1"/>
    <col min="8962" max="8962" width="40.33203125" style="1" customWidth="1"/>
    <col min="8963" max="8965" width="19.88671875" style="1" customWidth="1"/>
    <col min="8966" max="8966" width="17.44140625" style="1" customWidth="1"/>
    <col min="8967" max="8976" width="8.88671875" style="1" customWidth="1"/>
    <col min="8977" max="8977" width="12.33203125" style="1" customWidth="1"/>
    <col min="8978" max="8978" width="5.5546875" style="1" customWidth="1"/>
    <col min="8979" max="8979" width="12.33203125" style="1" customWidth="1"/>
    <col min="8980" max="8980" width="6" style="1" customWidth="1"/>
    <col min="8981" max="8981" width="13.33203125" style="1" customWidth="1"/>
    <col min="8982" max="9213" width="8.88671875" style="1"/>
    <col min="9214" max="9214" width="6.44140625" style="1" customWidth="1"/>
    <col min="9215" max="9215" width="66.44140625" style="1" customWidth="1"/>
    <col min="9216" max="9216" width="26.88671875" style="1" customWidth="1"/>
    <col min="9217" max="9217" width="21.6640625" style="1" customWidth="1"/>
    <col min="9218" max="9218" width="40.33203125" style="1" customWidth="1"/>
    <col min="9219" max="9221" width="19.88671875" style="1" customWidth="1"/>
    <col min="9222" max="9222" width="17.44140625" style="1" customWidth="1"/>
    <col min="9223" max="9232" width="8.88671875" style="1" customWidth="1"/>
    <col min="9233" max="9233" width="12.33203125" style="1" customWidth="1"/>
    <col min="9234" max="9234" width="5.5546875" style="1" customWidth="1"/>
    <col min="9235" max="9235" width="12.33203125" style="1" customWidth="1"/>
    <col min="9236" max="9236" width="6" style="1" customWidth="1"/>
    <col min="9237" max="9237" width="13.33203125" style="1" customWidth="1"/>
    <col min="9238" max="9469" width="8.88671875" style="1"/>
    <col min="9470" max="9470" width="6.44140625" style="1" customWidth="1"/>
    <col min="9471" max="9471" width="66.44140625" style="1" customWidth="1"/>
    <col min="9472" max="9472" width="26.88671875" style="1" customWidth="1"/>
    <col min="9473" max="9473" width="21.6640625" style="1" customWidth="1"/>
    <col min="9474" max="9474" width="40.33203125" style="1" customWidth="1"/>
    <col min="9475" max="9477" width="19.88671875" style="1" customWidth="1"/>
    <col min="9478" max="9478" width="17.44140625" style="1" customWidth="1"/>
    <col min="9479" max="9488" width="8.88671875" style="1" customWidth="1"/>
    <col min="9489" max="9489" width="12.33203125" style="1" customWidth="1"/>
    <col min="9490" max="9490" width="5.5546875" style="1" customWidth="1"/>
    <col min="9491" max="9491" width="12.33203125" style="1" customWidth="1"/>
    <col min="9492" max="9492" width="6" style="1" customWidth="1"/>
    <col min="9493" max="9493" width="13.33203125" style="1" customWidth="1"/>
    <col min="9494" max="9725" width="8.88671875" style="1"/>
    <col min="9726" max="9726" width="6.44140625" style="1" customWidth="1"/>
    <col min="9727" max="9727" width="66.44140625" style="1" customWidth="1"/>
    <col min="9728" max="9728" width="26.88671875" style="1" customWidth="1"/>
    <col min="9729" max="9729" width="21.6640625" style="1" customWidth="1"/>
    <col min="9730" max="9730" width="40.33203125" style="1" customWidth="1"/>
    <col min="9731" max="9733" width="19.88671875" style="1" customWidth="1"/>
    <col min="9734" max="9734" width="17.44140625" style="1" customWidth="1"/>
    <col min="9735" max="9744" width="8.88671875" style="1" customWidth="1"/>
    <col min="9745" max="9745" width="12.33203125" style="1" customWidth="1"/>
    <col min="9746" max="9746" width="5.5546875" style="1" customWidth="1"/>
    <col min="9747" max="9747" width="12.33203125" style="1" customWidth="1"/>
    <col min="9748" max="9748" width="6" style="1" customWidth="1"/>
    <col min="9749" max="9749" width="13.33203125" style="1" customWidth="1"/>
    <col min="9750" max="9981" width="8.88671875" style="1"/>
    <col min="9982" max="9982" width="6.44140625" style="1" customWidth="1"/>
    <col min="9983" max="9983" width="66.44140625" style="1" customWidth="1"/>
    <col min="9984" max="9984" width="26.88671875" style="1" customWidth="1"/>
    <col min="9985" max="9985" width="21.6640625" style="1" customWidth="1"/>
    <col min="9986" max="9986" width="40.33203125" style="1" customWidth="1"/>
    <col min="9987" max="9989" width="19.88671875" style="1" customWidth="1"/>
    <col min="9990" max="9990" width="17.44140625" style="1" customWidth="1"/>
    <col min="9991" max="10000" width="8.88671875" style="1" customWidth="1"/>
    <col min="10001" max="10001" width="12.33203125" style="1" customWidth="1"/>
    <col min="10002" max="10002" width="5.5546875" style="1" customWidth="1"/>
    <col min="10003" max="10003" width="12.33203125" style="1" customWidth="1"/>
    <col min="10004" max="10004" width="6" style="1" customWidth="1"/>
    <col min="10005" max="10005" width="13.33203125" style="1" customWidth="1"/>
    <col min="10006" max="10237" width="8.88671875" style="1"/>
    <col min="10238" max="10238" width="6.44140625" style="1" customWidth="1"/>
    <col min="10239" max="10239" width="66.44140625" style="1" customWidth="1"/>
    <col min="10240" max="10240" width="26.88671875" style="1" customWidth="1"/>
    <col min="10241" max="10241" width="21.6640625" style="1" customWidth="1"/>
    <col min="10242" max="10242" width="40.33203125" style="1" customWidth="1"/>
    <col min="10243" max="10245" width="19.88671875" style="1" customWidth="1"/>
    <col min="10246" max="10246" width="17.44140625" style="1" customWidth="1"/>
    <col min="10247" max="10256" width="8.88671875" style="1" customWidth="1"/>
    <col min="10257" max="10257" width="12.33203125" style="1" customWidth="1"/>
    <col min="10258" max="10258" width="5.5546875" style="1" customWidth="1"/>
    <col min="10259" max="10259" width="12.33203125" style="1" customWidth="1"/>
    <col min="10260" max="10260" width="6" style="1" customWidth="1"/>
    <col min="10261" max="10261" width="13.33203125" style="1" customWidth="1"/>
    <col min="10262" max="10493" width="8.88671875" style="1"/>
    <col min="10494" max="10494" width="6.44140625" style="1" customWidth="1"/>
    <col min="10495" max="10495" width="66.44140625" style="1" customWidth="1"/>
    <col min="10496" max="10496" width="26.88671875" style="1" customWidth="1"/>
    <col min="10497" max="10497" width="21.6640625" style="1" customWidth="1"/>
    <col min="10498" max="10498" width="40.33203125" style="1" customWidth="1"/>
    <col min="10499" max="10501" width="19.88671875" style="1" customWidth="1"/>
    <col min="10502" max="10502" width="17.44140625" style="1" customWidth="1"/>
    <col min="10503" max="10512" width="8.88671875" style="1" customWidth="1"/>
    <col min="10513" max="10513" width="12.33203125" style="1" customWidth="1"/>
    <col min="10514" max="10514" width="5.5546875" style="1" customWidth="1"/>
    <col min="10515" max="10515" width="12.33203125" style="1" customWidth="1"/>
    <col min="10516" max="10516" width="6" style="1" customWidth="1"/>
    <col min="10517" max="10517" width="13.33203125" style="1" customWidth="1"/>
    <col min="10518" max="10749" width="8.88671875" style="1"/>
    <col min="10750" max="10750" width="6.44140625" style="1" customWidth="1"/>
    <col min="10751" max="10751" width="66.44140625" style="1" customWidth="1"/>
    <col min="10752" max="10752" width="26.88671875" style="1" customWidth="1"/>
    <col min="10753" max="10753" width="21.6640625" style="1" customWidth="1"/>
    <col min="10754" max="10754" width="40.33203125" style="1" customWidth="1"/>
    <col min="10755" max="10757" width="19.88671875" style="1" customWidth="1"/>
    <col min="10758" max="10758" width="17.44140625" style="1" customWidth="1"/>
    <col min="10759" max="10768" width="8.88671875" style="1" customWidth="1"/>
    <col min="10769" max="10769" width="12.33203125" style="1" customWidth="1"/>
    <col min="10770" max="10770" width="5.5546875" style="1" customWidth="1"/>
    <col min="10771" max="10771" width="12.33203125" style="1" customWidth="1"/>
    <col min="10772" max="10772" width="6" style="1" customWidth="1"/>
    <col min="10773" max="10773" width="13.33203125" style="1" customWidth="1"/>
    <col min="10774" max="11005" width="8.88671875" style="1"/>
    <col min="11006" max="11006" width="6.44140625" style="1" customWidth="1"/>
    <col min="11007" max="11007" width="66.44140625" style="1" customWidth="1"/>
    <col min="11008" max="11008" width="26.88671875" style="1" customWidth="1"/>
    <col min="11009" max="11009" width="21.6640625" style="1" customWidth="1"/>
    <col min="11010" max="11010" width="40.33203125" style="1" customWidth="1"/>
    <col min="11011" max="11013" width="19.88671875" style="1" customWidth="1"/>
    <col min="11014" max="11014" width="17.44140625" style="1" customWidth="1"/>
    <col min="11015" max="11024" width="8.88671875" style="1" customWidth="1"/>
    <col min="11025" max="11025" width="12.33203125" style="1" customWidth="1"/>
    <col min="11026" max="11026" width="5.5546875" style="1" customWidth="1"/>
    <col min="11027" max="11027" width="12.33203125" style="1" customWidth="1"/>
    <col min="11028" max="11028" width="6" style="1" customWidth="1"/>
    <col min="11029" max="11029" width="13.33203125" style="1" customWidth="1"/>
    <col min="11030" max="11261" width="8.88671875" style="1"/>
    <col min="11262" max="11262" width="6.44140625" style="1" customWidth="1"/>
    <col min="11263" max="11263" width="66.44140625" style="1" customWidth="1"/>
    <col min="11264" max="11264" width="26.88671875" style="1" customWidth="1"/>
    <col min="11265" max="11265" width="21.6640625" style="1" customWidth="1"/>
    <col min="11266" max="11266" width="40.33203125" style="1" customWidth="1"/>
    <col min="11267" max="11269" width="19.88671875" style="1" customWidth="1"/>
    <col min="11270" max="11270" width="17.44140625" style="1" customWidth="1"/>
    <col min="11271" max="11280" width="8.88671875" style="1" customWidth="1"/>
    <col min="11281" max="11281" width="12.33203125" style="1" customWidth="1"/>
    <col min="11282" max="11282" width="5.5546875" style="1" customWidth="1"/>
    <col min="11283" max="11283" width="12.33203125" style="1" customWidth="1"/>
    <col min="11284" max="11284" width="6" style="1" customWidth="1"/>
    <col min="11285" max="11285" width="13.33203125" style="1" customWidth="1"/>
    <col min="11286" max="11517" width="8.88671875" style="1"/>
    <col min="11518" max="11518" width="6.44140625" style="1" customWidth="1"/>
    <col min="11519" max="11519" width="66.44140625" style="1" customWidth="1"/>
    <col min="11520" max="11520" width="26.88671875" style="1" customWidth="1"/>
    <col min="11521" max="11521" width="21.6640625" style="1" customWidth="1"/>
    <col min="11522" max="11522" width="40.33203125" style="1" customWidth="1"/>
    <col min="11523" max="11525" width="19.88671875" style="1" customWidth="1"/>
    <col min="11526" max="11526" width="17.44140625" style="1" customWidth="1"/>
    <col min="11527" max="11536" width="8.88671875" style="1" customWidth="1"/>
    <col min="11537" max="11537" width="12.33203125" style="1" customWidth="1"/>
    <col min="11538" max="11538" width="5.5546875" style="1" customWidth="1"/>
    <col min="11539" max="11539" width="12.33203125" style="1" customWidth="1"/>
    <col min="11540" max="11540" width="6" style="1" customWidth="1"/>
    <col min="11541" max="11541" width="13.33203125" style="1" customWidth="1"/>
    <col min="11542" max="11773" width="8.88671875" style="1"/>
    <col min="11774" max="11774" width="6.44140625" style="1" customWidth="1"/>
    <col min="11775" max="11775" width="66.44140625" style="1" customWidth="1"/>
    <col min="11776" max="11776" width="26.88671875" style="1" customWidth="1"/>
    <col min="11777" max="11777" width="21.6640625" style="1" customWidth="1"/>
    <col min="11778" max="11778" width="40.33203125" style="1" customWidth="1"/>
    <col min="11779" max="11781" width="19.88671875" style="1" customWidth="1"/>
    <col min="11782" max="11782" width="17.44140625" style="1" customWidth="1"/>
    <col min="11783" max="11792" width="8.88671875" style="1" customWidth="1"/>
    <col min="11793" max="11793" width="12.33203125" style="1" customWidth="1"/>
    <col min="11794" max="11794" width="5.5546875" style="1" customWidth="1"/>
    <col min="11795" max="11795" width="12.33203125" style="1" customWidth="1"/>
    <col min="11796" max="11796" width="6" style="1" customWidth="1"/>
    <col min="11797" max="11797" width="13.33203125" style="1" customWidth="1"/>
    <col min="11798" max="12029" width="8.88671875" style="1"/>
    <col min="12030" max="12030" width="6.44140625" style="1" customWidth="1"/>
    <col min="12031" max="12031" width="66.44140625" style="1" customWidth="1"/>
    <col min="12032" max="12032" width="26.88671875" style="1" customWidth="1"/>
    <col min="12033" max="12033" width="21.6640625" style="1" customWidth="1"/>
    <col min="12034" max="12034" width="40.33203125" style="1" customWidth="1"/>
    <col min="12035" max="12037" width="19.88671875" style="1" customWidth="1"/>
    <col min="12038" max="12038" width="17.44140625" style="1" customWidth="1"/>
    <col min="12039" max="12048" width="8.88671875" style="1" customWidth="1"/>
    <col min="12049" max="12049" width="12.33203125" style="1" customWidth="1"/>
    <col min="12050" max="12050" width="5.5546875" style="1" customWidth="1"/>
    <col min="12051" max="12051" width="12.33203125" style="1" customWidth="1"/>
    <col min="12052" max="12052" width="6" style="1" customWidth="1"/>
    <col min="12053" max="12053" width="13.33203125" style="1" customWidth="1"/>
    <col min="12054" max="12285" width="8.88671875" style="1"/>
    <col min="12286" max="12286" width="6.44140625" style="1" customWidth="1"/>
    <col min="12287" max="12287" width="66.44140625" style="1" customWidth="1"/>
    <col min="12288" max="12288" width="26.88671875" style="1" customWidth="1"/>
    <col min="12289" max="12289" width="21.6640625" style="1" customWidth="1"/>
    <col min="12290" max="12290" width="40.33203125" style="1" customWidth="1"/>
    <col min="12291" max="12293" width="19.88671875" style="1" customWidth="1"/>
    <col min="12294" max="12294" width="17.44140625" style="1" customWidth="1"/>
    <col min="12295" max="12304" width="8.88671875" style="1" customWidth="1"/>
    <col min="12305" max="12305" width="12.33203125" style="1" customWidth="1"/>
    <col min="12306" max="12306" width="5.5546875" style="1" customWidth="1"/>
    <col min="12307" max="12307" width="12.33203125" style="1" customWidth="1"/>
    <col min="12308" max="12308" width="6" style="1" customWidth="1"/>
    <col min="12309" max="12309" width="13.33203125" style="1" customWidth="1"/>
    <col min="12310" max="12541" width="8.88671875" style="1"/>
    <col min="12542" max="12542" width="6.44140625" style="1" customWidth="1"/>
    <col min="12543" max="12543" width="66.44140625" style="1" customWidth="1"/>
    <col min="12544" max="12544" width="26.88671875" style="1" customWidth="1"/>
    <col min="12545" max="12545" width="21.6640625" style="1" customWidth="1"/>
    <col min="12546" max="12546" width="40.33203125" style="1" customWidth="1"/>
    <col min="12547" max="12549" width="19.88671875" style="1" customWidth="1"/>
    <col min="12550" max="12550" width="17.44140625" style="1" customWidth="1"/>
    <col min="12551" max="12560" width="8.88671875" style="1" customWidth="1"/>
    <col min="12561" max="12561" width="12.33203125" style="1" customWidth="1"/>
    <col min="12562" max="12562" width="5.5546875" style="1" customWidth="1"/>
    <col min="12563" max="12563" width="12.33203125" style="1" customWidth="1"/>
    <col min="12564" max="12564" width="6" style="1" customWidth="1"/>
    <col min="12565" max="12565" width="13.33203125" style="1" customWidth="1"/>
    <col min="12566" max="12797" width="8.88671875" style="1"/>
    <col min="12798" max="12798" width="6.44140625" style="1" customWidth="1"/>
    <col min="12799" max="12799" width="66.44140625" style="1" customWidth="1"/>
    <col min="12800" max="12800" width="26.88671875" style="1" customWidth="1"/>
    <col min="12801" max="12801" width="21.6640625" style="1" customWidth="1"/>
    <col min="12802" max="12802" width="40.33203125" style="1" customWidth="1"/>
    <col min="12803" max="12805" width="19.88671875" style="1" customWidth="1"/>
    <col min="12806" max="12806" width="17.44140625" style="1" customWidth="1"/>
    <col min="12807" max="12816" width="8.88671875" style="1" customWidth="1"/>
    <col min="12817" max="12817" width="12.33203125" style="1" customWidth="1"/>
    <col min="12818" max="12818" width="5.5546875" style="1" customWidth="1"/>
    <col min="12819" max="12819" width="12.33203125" style="1" customWidth="1"/>
    <col min="12820" max="12820" width="6" style="1" customWidth="1"/>
    <col min="12821" max="12821" width="13.33203125" style="1" customWidth="1"/>
    <col min="12822" max="13053" width="8.88671875" style="1"/>
    <col min="13054" max="13054" width="6.44140625" style="1" customWidth="1"/>
    <col min="13055" max="13055" width="66.44140625" style="1" customWidth="1"/>
    <col min="13056" max="13056" width="26.88671875" style="1" customWidth="1"/>
    <col min="13057" max="13057" width="21.6640625" style="1" customWidth="1"/>
    <col min="13058" max="13058" width="40.33203125" style="1" customWidth="1"/>
    <col min="13059" max="13061" width="19.88671875" style="1" customWidth="1"/>
    <col min="13062" max="13062" width="17.44140625" style="1" customWidth="1"/>
    <col min="13063" max="13072" width="8.88671875" style="1" customWidth="1"/>
    <col min="13073" max="13073" width="12.33203125" style="1" customWidth="1"/>
    <col min="13074" max="13074" width="5.5546875" style="1" customWidth="1"/>
    <col min="13075" max="13075" width="12.33203125" style="1" customWidth="1"/>
    <col min="13076" max="13076" width="6" style="1" customWidth="1"/>
    <col min="13077" max="13077" width="13.33203125" style="1" customWidth="1"/>
    <col min="13078" max="13309" width="8.88671875" style="1"/>
    <col min="13310" max="13310" width="6.44140625" style="1" customWidth="1"/>
    <col min="13311" max="13311" width="66.44140625" style="1" customWidth="1"/>
    <col min="13312" max="13312" width="26.88671875" style="1" customWidth="1"/>
    <col min="13313" max="13313" width="21.6640625" style="1" customWidth="1"/>
    <col min="13314" max="13314" width="40.33203125" style="1" customWidth="1"/>
    <col min="13315" max="13317" width="19.88671875" style="1" customWidth="1"/>
    <col min="13318" max="13318" width="17.44140625" style="1" customWidth="1"/>
    <col min="13319" max="13328" width="8.88671875" style="1" customWidth="1"/>
    <col min="13329" max="13329" width="12.33203125" style="1" customWidth="1"/>
    <col min="13330" max="13330" width="5.5546875" style="1" customWidth="1"/>
    <col min="13331" max="13331" width="12.33203125" style="1" customWidth="1"/>
    <col min="13332" max="13332" width="6" style="1" customWidth="1"/>
    <col min="13333" max="13333" width="13.33203125" style="1" customWidth="1"/>
    <col min="13334" max="13565" width="8.88671875" style="1"/>
    <col min="13566" max="13566" width="6.44140625" style="1" customWidth="1"/>
    <col min="13567" max="13567" width="66.44140625" style="1" customWidth="1"/>
    <col min="13568" max="13568" width="26.88671875" style="1" customWidth="1"/>
    <col min="13569" max="13569" width="21.6640625" style="1" customWidth="1"/>
    <col min="13570" max="13570" width="40.33203125" style="1" customWidth="1"/>
    <col min="13571" max="13573" width="19.88671875" style="1" customWidth="1"/>
    <col min="13574" max="13574" width="17.44140625" style="1" customWidth="1"/>
    <col min="13575" max="13584" width="8.88671875" style="1" customWidth="1"/>
    <col min="13585" max="13585" width="12.33203125" style="1" customWidth="1"/>
    <col min="13586" max="13586" width="5.5546875" style="1" customWidth="1"/>
    <col min="13587" max="13587" width="12.33203125" style="1" customWidth="1"/>
    <col min="13588" max="13588" width="6" style="1" customWidth="1"/>
    <col min="13589" max="13589" width="13.33203125" style="1" customWidth="1"/>
    <col min="13590" max="13821" width="8.88671875" style="1"/>
    <col min="13822" max="13822" width="6.44140625" style="1" customWidth="1"/>
    <col min="13823" max="13823" width="66.44140625" style="1" customWidth="1"/>
    <col min="13824" max="13824" width="26.88671875" style="1" customWidth="1"/>
    <col min="13825" max="13825" width="21.6640625" style="1" customWidth="1"/>
    <col min="13826" max="13826" width="40.33203125" style="1" customWidth="1"/>
    <col min="13827" max="13829" width="19.88671875" style="1" customWidth="1"/>
    <col min="13830" max="13830" width="17.44140625" style="1" customWidth="1"/>
    <col min="13831" max="13840" width="8.88671875" style="1" customWidth="1"/>
    <col min="13841" max="13841" width="12.33203125" style="1" customWidth="1"/>
    <col min="13842" max="13842" width="5.5546875" style="1" customWidth="1"/>
    <col min="13843" max="13843" width="12.33203125" style="1" customWidth="1"/>
    <col min="13844" max="13844" width="6" style="1" customWidth="1"/>
    <col min="13845" max="13845" width="13.33203125" style="1" customWidth="1"/>
    <col min="13846" max="14077" width="8.88671875" style="1"/>
    <col min="14078" max="14078" width="6.44140625" style="1" customWidth="1"/>
    <col min="14079" max="14079" width="66.44140625" style="1" customWidth="1"/>
    <col min="14080" max="14080" width="26.88671875" style="1" customWidth="1"/>
    <col min="14081" max="14081" width="21.6640625" style="1" customWidth="1"/>
    <col min="14082" max="14082" width="40.33203125" style="1" customWidth="1"/>
    <col min="14083" max="14085" width="19.88671875" style="1" customWidth="1"/>
    <col min="14086" max="14086" width="17.44140625" style="1" customWidth="1"/>
    <col min="14087" max="14096" width="8.88671875" style="1" customWidth="1"/>
    <col min="14097" max="14097" width="12.33203125" style="1" customWidth="1"/>
    <col min="14098" max="14098" width="5.5546875" style="1" customWidth="1"/>
    <col min="14099" max="14099" width="12.33203125" style="1" customWidth="1"/>
    <col min="14100" max="14100" width="6" style="1" customWidth="1"/>
    <col min="14101" max="14101" width="13.33203125" style="1" customWidth="1"/>
    <col min="14102" max="14333" width="8.88671875" style="1"/>
    <col min="14334" max="14334" width="6.44140625" style="1" customWidth="1"/>
    <col min="14335" max="14335" width="66.44140625" style="1" customWidth="1"/>
    <col min="14336" max="14336" width="26.88671875" style="1" customWidth="1"/>
    <col min="14337" max="14337" width="21.6640625" style="1" customWidth="1"/>
    <col min="14338" max="14338" width="40.33203125" style="1" customWidth="1"/>
    <col min="14339" max="14341" width="19.88671875" style="1" customWidth="1"/>
    <col min="14342" max="14342" width="17.44140625" style="1" customWidth="1"/>
    <col min="14343" max="14352" width="8.88671875" style="1" customWidth="1"/>
    <col min="14353" max="14353" width="12.33203125" style="1" customWidth="1"/>
    <col min="14354" max="14354" width="5.5546875" style="1" customWidth="1"/>
    <col min="14355" max="14355" width="12.33203125" style="1" customWidth="1"/>
    <col min="14356" max="14356" width="6" style="1" customWidth="1"/>
    <col min="14357" max="14357" width="13.33203125" style="1" customWidth="1"/>
    <col min="14358" max="14589" width="8.88671875" style="1"/>
    <col min="14590" max="14590" width="6.44140625" style="1" customWidth="1"/>
    <col min="14591" max="14591" width="66.44140625" style="1" customWidth="1"/>
    <col min="14592" max="14592" width="26.88671875" style="1" customWidth="1"/>
    <col min="14593" max="14593" width="21.6640625" style="1" customWidth="1"/>
    <col min="14594" max="14594" width="40.33203125" style="1" customWidth="1"/>
    <col min="14595" max="14597" width="19.88671875" style="1" customWidth="1"/>
    <col min="14598" max="14598" width="17.44140625" style="1" customWidth="1"/>
    <col min="14599" max="14608" width="8.88671875" style="1" customWidth="1"/>
    <col min="14609" max="14609" width="12.33203125" style="1" customWidth="1"/>
    <col min="14610" max="14610" width="5.5546875" style="1" customWidth="1"/>
    <col min="14611" max="14611" width="12.33203125" style="1" customWidth="1"/>
    <col min="14612" max="14612" width="6" style="1" customWidth="1"/>
    <col min="14613" max="14613" width="13.33203125" style="1" customWidth="1"/>
    <col min="14614" max="14845" width="8.88671875" style="1"/>
    <col min="14846" max="14846" width="6.44140625" style="1" customWidth="1"/>
    <col min="14847" max="14847" width="66.44140625" style="1" customWidth="1"/>
    <col min="14848" max="14848" width="26.88671875" style="1" customWidth="1"/>
    <col min="14849" max="14849" width="21.6640625" style="1" customWidth="1"/>
    <col min="14850" max="14850" width="40.33203125" style="1" customWidth="1"/>
    <col min="14851" max="14853" width="19.88671875" style="1" customWidth="1"/>
    <col min="14854" max="14854" width="17.44140625" style="1" customWidth="1"/>
    <col min="14855" max="14864" width="8.88671875" style="1" customWidth="1"/>
    <col min="14865" max="14865" width="12.33203125" style="1" customWidth="1"/>
    <col min="14866" max="14866" width="5.5546875" style="1" customWidth="1"/>
    <col min="14867" max="14867" width="12.33203125" style="1" customWidth="1"/>
    <col min="14868" max="14868" width="6" style="1" customWidth="1"/>
    <col min="14869" max="14869" width="13.33203125" style="1" customWidth="1"/>
    <col min="14870" max="15101" width="8.88671875" style="1"/>
    <col min="15102" max="15102" width="6.44140625" style="1" customWidth="1"/>
    <col min="15103" max="15103" width="66.44140625" style="1" customWidth="1"/>
    <col min="15104" max="15104" width="26.88671875" style="1" customWidth="1"/>
    <col min="15105" max="15105" width="21.6640625" style="1" customWidth="1"/>
    <col min="15106" max="15106" width="40.33203125" style="1" customWidth="1"/>
    <col min="15107" max="15109" width="19.88671875" style="1" customWidth="1"/>
    <col min="15110" max="15110" width="17.44140625" style="1" customWidth="1"/>
    <col min="15111" max="15120" width="8.88671875" style="1" customWidth="1"/>
    <col min="15121" max="15121" width="12.33203125" style="1" customWidth="1"/>
    <col min="15122" max="15122" width="5.5546875" style="1" customWidth="1"/>
    <col min="15123" max="15123" width="12.33203125" style="1" customWidth="1"/>
    <col min="15124" max="15124" width="6" style="1" customWidth="1"/>
    <col min="15125" max="15125" width="13.33203125" style="1" customWidth="1"/>
    <col min="15126" max="15357" width="8.88671875" style="1"/>
    <col min="15358" max="15358" width="6.44140625" style="1" customWidth="1"/>
    <col min="15359" max="15359" width="66.44140625" style="1" customWidth="1"/>
    <col min="15360" max="15360" width="26.88671875" style="1" customWidth="1"/>
    <col min="15361" max="15361" width="21.6640625" style="1" customWidth="1"/>
    <col min="15362" max="15362" width="40.33203125" style="1" customWidth="1"/>
    <col min="15363" max="15365" width="19.88671875" style="1" customWidth="1"/>
    <col min="15366" max="15366" width="17.44140625" style="1" customWidth="1"/>
    <col min="15367" max="15376" width="8.88671875" style="1" customWidth="1"/>
    <col min="15377" max="15377" width="12.33203125" style="1" customWidth="1"/>
    <col min="15378" max="15378" width="5.5546875" style="1" customWidth="1"/>
    <col min="15379" max="15379" width="12.33203125" style="1" customWidth="1"/>
    <col min="15380" max="15380" width="6" style="1" customWidth="1"/>
    <col min="15381" max="15381" width="13.33203125" style="1" customWidth="1"/>
    <col min="15382" max="15613" width="8.88671875" style="1"/>
    <col min="15614" max="15614" width="6.44140625" style="1" customWidth="1"/>
    <col min="15615" max="15615" width="66.44140625" style="1" customWidth="1"/>
    <col min="15616" max="15616" width="26.88671875" style="1" customWidth="1"/>
    <col min="15617" max="15617" width="21.6640625" style="1" customWidth="1"/>
    <col min="15618" max="15618" width="40.33203125" style="1" customWidth="1"/>
    <col min="15619" max="15621" width="19.88671875" style="1" customWidth="1"/>
    <col min="15622" max="15622" width="17.44140625" style="1" customWidth="1"/>
    <col min="15623" max="15632" width="8.88671875" style="1" customWidth="1"/>
    <col min="15633" max="15633" width="12.33203125" style="1" customWidth="1"/>
    <col min="15634" max="15634" width="5.5546875" style="1" customWidth="1"/>
    <col min="15635" max="15635" width="12.33203125" style="1" customWidth="1"/>
    <col min="15636" max="15636" width="6" style="1" customWidth="1"/>
    <col min="15637" max="15637" width="13.33203125" style="1" customWidth="1"/>
    <col min="15638" max="15869" width="8.88671875" style="1"/>
    <col min="15870" max="15870" width="6.44140625" style="1" customWidth="1"/>
    <col min="15871" max="15871" width="66.44140625" style="1" customWidth="1"/>
    <col min="15872" max="15872" width="26.88671875" style="1" customWidth="1"/>
    <col min="15873" max="15873" width="21.6640625" style="1" customWidth="1"/>
    <col min="15874" max="15874" width="40.33203125" style="1" customWidth="1"/>
    <col min="15875" max="15877" width="19.88671875" style="1" customWidth="1"/>
    <col min="15878" max="15878" width="17.44140625" style="1" customWidth="1"/>
    <col min="15879" max="15888" width="8.88671875" style="1" customWidth="1"/>
    <col min="15889" max="15889" width="12.33203125" style="1" customWidth="1"/>
    <col min="15890" max="15890" width="5.5546875" style="1" customWidth="1"/>
    <col min="15891" max="15891" width="12.33203125" style="1" customWidth="1"/>
    <col min="15892" max="15892" width="6" style="1" customWidth="1"/>
    <col min="15893" max="15893" width="13.33203125" style="1" customWidth="1"/>
    <col min="15894" max="16125" width="8.88671875" style="1"/>
    <col min="16126" max="16126" width="6.44140625" style="1" customWidth="1"/>
    <col min="16127" max="16127" width="66.44140625" style="1" customWidth="1"/>
    <col min="16128" max="16128" width="26.88671875" style="1" customWidth="1"/>
    <col min="16129" max="16129" width="21.6640625" style="1" customWidth="1"/>
    <col min="16130" max="16130" width="40.33203125" style="1" customWidth="1"/>
    <col min="16131" max="16133" width="19.88671875" style="1" customWidth="1"/>
    <col min="16134" max="16134" width="17.44140625" style="1" customWidth="1"/>
    <col min="16135" max="16144" width="8.88671875" style="1" customWidth="1"/>
    <col min="16145" max="16145" width="12.33203125" style="1" customWidth="1"/>
    <col min="16146" max="16146" width="5.5546875" style="1" customWidth="1"/>
    <col min="16147" max="16147" width="12.33203125" style="1" customWidth="1"/>
    <col min="16148" max="16148" width="6" style="1" customWidth="1"/>
    <col min="16149" max="16149" width="13.33203125" style="1" customWidth="1"/>
    <col min="16150" max="16384" width="8.88671875" style="1"/>
  </cols>
  <sheetData>
    <row r="1" spans="1:21" x14ac:dyDescent="0.35">
      <c r="E1" s="72" t="s">
        <v>434</v>
      </c>
    </row>
    <row r="3" spans="1:21" x14ac:dyDescent="0.35">
      <c r="A3" s="1200" t="s">
        <v>1007</v>
      </c>
      <c r="B3" s="1200"/>
      <c r="C3" s="1200"/>
      <c r="D3" s="1200"/>
      <c r="E3" s="1200"/>
    </row>
    <row r="4" spans="1:2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</row>
    <row r="5" spans="1:21" s="11" customFormat="1" ht="19.5" customHeight="1" x14ac:dyDescent="0.35">
      <c r="A5" s="531" t="s">
        <v>345</v>
      </c>
      <c r="B5" s="15"/>
      <c r="C5" s="15"/>
      <c r="D5" s="15"/>
      <c r="E5" s="15"/>
      <c r="F5" s="15"/>
      <c r="G5" s="10"/>
      <c r="H5" s="10"/>
    </row>
    <row r="6" spans="1:21" ht="39.75" customHeight="1" x14ac:dyDescent="0.35">
      <c r="A6" s="1184" t="s">
        <v>454</v>
      </c>
      <c r="B6" s="1184"/>
      <c r="C6" s="1184"/>
      <c r="D6" s="1184"/>
      <c r="E6" s="1184"/>
      <c r="F6" s="16"/>
      <c r="G6" s="5"/>
      <c r="H6" s="5"/>
    </row>
    <row r="7" spans="1:21" ht="17.25" customHeight="1" x14ac:dyDescent="0.35">
      <c r="A7" s="16" t="s">
        <v>281</v>
      </c>
      <c r="B7" s="16"/>
      <c r="C7" s="16"/>
      <c r="D7" s="16"/>
      <c r="E7" s="16"/>
      <c r="F7" s="16"/>
      <c r="G7" s="5"/>
      <c r="H7" s="5"/>
    </row>
    <row r="8" spans="1:21" x14ac:dyDescent="0.35">
      <c r="A8" s="649"/>
    </row>
    <row r="9" spans="1:21" s="430" customFormat="1" ht="56.25" customHeight="1" x14ac:dyDescent="0.35">
      <c r="A9" s="722" t="s">
        <v>282</v>
      </c>
      <c r="B9" s="722" t="s">
        <v>0</v>
      </c>
      <c r="C9" s="723" t="s">
        <v>355</v>
      </c>
      <c r="D9" s="723" t="s">
        <v>356</v>
      </c>
      <c r="E9" s="723" t="s">
        <v>615</v>
      </c>
    </row>
    <row r="10" spans="1:21" ht="16.5" customHeight="1" x14ac:dyDescent="0.35">
      <c r="A10" s="724">
        <v>1</v>
      </c>
      <c r="B10" s="724">
        <v>2</v>
      </c>
      <c r="C10" s="724">
        <v>3</v>
      </c>
      <c r="D10" s="724">
        <v>4</v>
      </c>
      <c r="E10" s="724">
        <v>5</v>
      </c>
      <c r="Q10" s="421"/>
      <c r="R10" s="421"/>
      <c r="S10" s="421"/>
      <c r="T10" s="421"/>
      <c r="U10" s="258"/>
    </row>
    <row r="11" spans="1:21" ht="24" customHeight="1" x14ac:dyDescent="0.35">
      <c r="A11" s="709">
        <v>1</v>
      </c>
      <c r="B11" s="710" t="s">
        <v>358</v>
      </c>
      <c r="C11" s="711">
        <f>E11/D11</f>
        <v>38676.60764212488</v>
      </c>
      <c r="D11" s="712">
        <v>10.73</v>
      </c>
      <c r="E11" s="712">
        <v>415000</v>
      </c>
      <c r="Q11" s="655"/>
      <c r="R11" s="421"/>
      <c r="S11" s="655"/>
      <c r="T11" s="421"/>
      <c r="U11" s="656"/>
    </row>
    <row r="12" spans="1:21" ht="23.25" customHeight="1" x14ac:dyDescent="0.35">
      <c r="A12" s="709">
        <v>2</v>
      </c>
      <c r="B12" s="710" t="s">
        <v>359</v>
      </c>
      <c r="C12" s="711">
        <f t="shared" ref="C12" si="0">E12/D12</f>
        <v>200.66685120648219</v>
      </c>
      <c r="D12" s="712">
        <v>7839.32</v>
      </c>
      <c r="E12" s="712">
        <v>1573091.66</v>
      </c>
    </row>
    <row r="13" spans="1:21" ht="26.25" hidden="1" customHeight="1" x14ac:dyDescent="0.35">
      <c r="A13" s="709">
        <v>3</v>
      </c>
      <c r="B13" s="710" t="s">
        <v>360</v>
      </c>
      <c r="C13" s="711" t="e">
        <f t="shared" ref="C13:C15" si="1">E13/D13</f>
        <v>#DIV/0!</v>
      </c>
      <c r="D13" s="712"/>
      <c r="E13" s="712"/>
    </row>
    <row r="14" spans="1:21" ht="26.25" hidden="1" customHeight="1" x14ac:dyDescent="0.35">
      <c r="A14" s="709">
        <v>4</v>
      </c>
      <c r="B14" s="710" t="s">
        <v>1008</v>
      </c>
      <c r="C14" s="711" t="e">
        <f t="shared" si="1"/>
        <v>#DIV/0!</v>
      </c>
      <c r="D14" s="712"/>
      <c r="E14" s="726"/>
    </row>
    <row r="15" spans="1:21" ht="26.25" hidden="1" customHeight="1" x14ac:dyDescent="0.35">
      <c r="A15" s="709">
        <v>5</v>
      </c>
      <c r="B15" s="710" t="s">
        <v>1009</v>
      </c>
      <c r="C15" s="711" t="e">
        <f t="shared" si="1"/>
        <v>#DIV/0!</v>
      </c>
      <c r="D15" s="712"/>
      <c r="E15" s="726"/>
    </row>
    <row r="16" spans="1:21" hidden="1" x14ac:dyDescent="0.35">
      <c r="A16" s="709"/>
      <c r="B16" s="710"/>
      <c r="C16" s="709"/>
      <c r="D16" s="712"/>
      <c r="E16" s="712" t="str">
        <f>IF(C16*D16=0," ",C16*D16)</f>
        <v xml:space="preserve"> </v>
      </c>
    </row>
    <row r="17" spans="1:6" s="660" customFormat="1" ht="22.2" customHeight="1" x14ac:dyDescent="0.3">
      <c r="A17" s="716"/>
      <c r="B17" s="717" t="s">
        <v>295</v>
      </c>
      <c r="C17" s="718" t="s">
        <v>305</v>
      </c>
      <c r="D17" s="718" t="s">
        <v>305</v>
      </c>
      <c r="E17" s="719">
        <f>SUM(E11:E16)</f>
        <v>1988091.66</v>
      </c>
    </row>
    <row r="18" spans="1:6" s="430" customFormat="1" ht="22.2" customHeight="1" x14ac:dyDescent="0.35">
      <c r="A18" s="15"/>
      <c r="B18" s="661"/>
      <c r="C18" s="545"/>
      <c r="D18" s="545"/>
      <c r="E18" s="530"/>
    </row>
    <row r="19" spans="1:6" s="35" customFormat="1" ht="23.25" customHeight="1" x14ac:dyDescent="0.3">
      <c r="A19" s="34" t="s">
        <v>671</v>
      </c>
      <c r="C19" s="301"/>
      <c r="E19" s="301" t="s">
        <v>1143</v>
      </c>
      <c r="F19" s="98"/>
    </row>
    <row r="20" spans="1:6" s="66" customFormat="1" ht="13.2" x14ac:dyDescent="0.3">
      <c r="C20" s="67" t="s">
        <v>131</v>
      </c>
      <c r="E20" s="67" t="s">
        <v>132</v>
      </c>
      <c r="F20" s="68"/>
    </row>
    <row r="21" spans="1:6" s="63" customFormat="1" ht="15.6" x14ac:dyDescent="0.3">
      <c r="F21" s="69"/>
    </row>
    <row r="22" spans="1:6" s="35" customFormat="1" ht="23.25" customHeight="1" x14ac:dyDescent="0.3">
      <c r="A22" s="34" t="s">
        <v>133</v>
      </c>
      <c r="C22" s="301"/>
      <c r="E22" s="301" t="s">
        <v>1144</v>
      </c>
      <c r="F22" s="98"/>
    </row>
    <row r="23" spans="1:6" s="66" customFormat="1" ht="13.2" x14ac:dyDescent="0.3">
      <c r="C23" s="67" t="s">
        <v>131</v>
      </c>
      <c r="E23" s="67" t="s">
        <v>132</v>
      </c>
      <c r="F23" s="68"/>
    </row>
    <row r="25" spans="1:6" s="662" customFormat="1" ht="19.2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92D050"/>
    <pageSetUpPr fitToPage="1"/>
  </sheetPr>
  <dimension ref="A1:M206"/>
  <sheetViews>
    <sheetView view="pageBreakPreview" topLeftCell="A2" zoomScale="70" zoomScaleSheetLayoutView="70" workbookViewId="0">
      <selection activeCell="W22" sqref="W22"/>
    </sheetView>
  </sheetViews>
  <sheetFormatPr defaultRowHeight="18" x14ac:dyDescent="0.35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7" width="26.88671875" style="250" customWidth="1"/>
    <col min="8" max="8" width="23.109375" style="250" customWidth="1"/>
    <col min="9" max="9" width="23.109375" style="92" customWidth="1"/>
    <col min="10" max="10" width="34.5546875" style="92" customWidth="1"/>
    <col min="11" max="11" width="16.5546875" style="251" customWidth="1"/>
    <col min="12" max="13" width="21.88671875" style="251" customWidth="1"/>
    <col min="14" max="256" width="9.109375" style="249"/>
    <col min="257" max="257" width="8" style="249" customWidth="1"/>
    <col min="258" max="258" width="118.109375" style="249" customWidth="1"/>
    <col min="259" max="259" width="21.44140625" style="249" customWidth="1"/>
    <col min="260" max="260" width="24" style="249" customWidth="1"/>
    <col min="261" max="261" width="29" style="249" customWidth="1"/>
    <col min="262" max="262" width="34" style="249" customWidth="1"/>
    <col min="263" max="264" width="21.33203125" style="249" customWidth="1"/>
    <col min="265" max="265" width="14.5546875" style="249" customWidth="1"/>
    <col min="266" max="266" width="9.109375" style="249"/>
    <col min="267" max="267" width="12.5546875" style="249" bestFit="1" customWidth="1"/>
    <col min="268" max="512" width="9.109375" style="249"/>
    <col min="513" max="513" width="8" style="249" customWidth="1"/>
    <col min="514" max="514" width="118.109375" style="249" customWidth="1"/>
    <col min="515" max="515" width="21.44140625" style="249" customWidth="1"/>
    <col min="516" max="516" width="24" style="249" customWidth="1"/>
    <col min="517" max="517" width="29" style="249" customWidth="1"/>
    <col min="518" max="518" width="34" style="249" customWidth="1"/>
    <col min="519" max="520" width="21.33203125" style="249" customWidth="1"/>
    <col min="521" max="521" width="14.5546875" style="249" customWidth="1"/>
    <col min="522" max="522" width="9.109375" style="249"/>
    <col min="523" max="523" width="12.5546875" style="249" bestFit="1" customWidth="1"/>
    <col min="524" max="768" width="9.109375" style="249"/>
    <col min="769" max="769" width="8" style="249" customWidth="1"/>
    <col min="770" max="770" width="118.109375" style="249" customWidth="1"/>
    <col min="771" max="771" width="21.44140625" style="249" customWidth="1"/>
    <col min="772" max="772" width="24" style="249" customWidth="1"/>
    <col min="773" max="773" width="29" style="249" customWidth="1"/>
    <col min="774" max="774" width="34" style="249" customWidth="1"/>
    <col min="775" max="776" width="21.33203125" style="249" customWidth="1"/>
    <col min="777" max="777" width="14.5546875" style="249" customWidth="1"/>
    <col min="778" max="778" width="9.109375" style="249"/>
    <col min="779" max="779" width="12.5546875" style="249" bestFit="1" customWidth="1"/>
    <col min="780" max="1024" width="9.109375" style="249"/>
    <col min="1025" max="1025" width="8" style="249" customWidth="1"/>
    <col min="1026" max="1026" width="118.109375" style="249" customWidth="1"/>
    <col min="1027" max="1027" width="21.44140625" style="249" customWidth="1"/>
    <col min="1028" max="1028" width="24" style="249" customWidth="1"/>
    <col min="1029" max="1029" width="29" style="249" customWidth="1"/>
    <col min="1030" max="1030" width="34" style="249" customWidth="1"/>
    <col min="1031" max="1032" width="21.33203125" style="249" customWidth="1"/>
    <col min="1033" max="1033" width="14.5546875" style="249" customWidth="1"/>
    <col min="1034" max="1034" width="9.109375" style="249"/>
    <col min="1035" max="1035" width="12.5546875" style="249" bestFit="1" customWidth="1"/>
    <col min="1036" max="1280" width="9.109375" style="249"/>
    <col min="1281" max="1281" width="8" style="249" customWidth="1"/>
    <col min="1282" max="1282" width="118.109375" style="249" customWidth="1"/>
    <col min="1283" max="1283" width="21.44140625" style="249" customWidth="1"/>
    <col min="1284" max="1284" width="24" style="249" customWidth="1"/>
    <col min="1285" max="1285" width="29" style="249" customWidth="1"/>
    <col min="1286" max="1286" width="34" style="249" customWidth="1"/>
    <col min="1287" max="1288" width="21.33203125" style="249" customWidth="1"/>
    <col min="1289" max="1289" width="14.5546875" style="249" customWidth="1"/>
    <col min="1290" max="1290" width="9.109375" style="249"/>
    <col min="1291" max="1291" width="12.5546875" style="249" bestFit="1" customWidth="1"/>
    <col min="1292" max="1536" width="9.109375" style="249"/>
    <col min="1537" max="1537" width="8" style="249" customWidth="1"/>
    <col min="1538" max="1538" width="118.109375" style="249" customWidth="1"/>
    <col min="1539" max="1539" width="21.44140625" style="249" customWidth="1"/>
    <col min="1540" max="1540" width="24" style="249" customWidth="1"/>
    <col min="1541" max="1541" width="29" style="249" customWidth="1"/>
    <col min="1542" max="1542" width="34" style="249" customWidth="1"/>
    <col min="1543" max="1544" width="21.33203125" style="249" customWidth="1"/>
    <col min="1545" max="1545" width="14.5546875" style="249" customWidth="1"/>
    <col min="1546" max="1546" width="9.109375" style="249"/>
    <col min="1547" max="1547" width="12.5546875" style="249" bestFit="1" customWidth="1"/>
    <col min="1548" max="1792" width="9.109375" style="249"/>
    <col min="1793" max="1793" width="8" style="249" customWidth="1"/>
    <col min="1794" max="1794" width="118.109375" style="249" customWidth="1"/>
    <col min="1795" max="1795" width="21.44140625" style="249" customWidth="1"/>
    <col min="1796" max="1796" width="24" style="249" customWidth="1"/>
    <col min="1797" max="1797" width="29" style="249" customWidth="1"/>
    <col min="1798" max="1798" width="34" style="249" customWidth="1"/>
    <col min="1799" max="1800" width="21.33203125" style="249" customWidth="1"/>
    <col min="1801" max="1801" width="14.5546875" style="249" customWidth="1"/>
    <col min="1802" max="1802" width="9.109375" style="249"/>
    <col min="1803" max="1803" width="12.5546875" style="249" bestFit="1" customWidth="1"/>
    <col min="1804" max="2048" width="9.109375" style="249"/>
    <col min="2049" max="2049" width="8" style="249" customWidth="1"/>
    <col min="2050" max="2050" width="118.109375" style="249" customWidth="1"/>
    <col min="2051" max="2051" width="21.44140625" style="249" customWidth="1"/>
    <col min="2052" max="2052" width="24" style="249" customWidth="1"/>
    <col min="2053" max="2053" width="29" style="249" customWidth="1"/>
    <col min="2054" max="2054" width="34" style="249" customWidth="1"/>
    <col min="2055" max="2056" width="21.33203125" style="249" customWidth="1"/>
    <col min="2057" max="2057" width="14.5546875" style="249" customWidth="1"/>
    <col min="2058" max="2058" width="9.109375" style="249"/>
    <col min="2059" max="2059" width="12.5546875" style="249" bestFit="1" customWidth="1"/>
    <col min="2060" max="2304" width="9.109375" style="249"/>
    <col min="2305" max="2305" width="8" style="249" customWidth="1"/>
    <col min="2306" max="2306" width="118.109375" style="249" customWidth="1"/>
    <col min="2307" max="2307" width="21.44140625" style="249" customWidth="1"/>
    <col min="2308" max="2308" width="24" style="249" customWidth="1"/>
    <col min="2309" max="2309" width="29" style="249" customWidth="1"/>
    <col min="2310" max="2310" width="34" style="249" customWidth="1"/>
    <col min="2311" max="2312" width="21.33203125" style="249" customWidth="1"/>
    <col min="2313" max="2313" width="14.5546875" style="249" customWidth="1"/>
    <col min="2314" max="2314" width="9.109375" style="249"/>
    <col min="2315" max="2315" width="12.5546875" style="249" bestFit="1" customWidth="1"/>
    <col min="2316" max="2560" width="9.109375" style="249"/>
    <col min="2561" max="2561" width="8" style="249" customWidth="1"/>
    <col min="2562" max="2562" width="118.109375" style="249" customWidth="1"/>
    <col min="2563" max="2563" width="21.44140625" style="249" customWidth="1"/>
    <col min="2564" max="2564" width="24" style="249" customWidth="1"/>
    <col min="2565" max="2565" width="29" style="249" customWidth="1"/>
    <col min="2566" max="2566" width="34" style="249" customWidth="1"/>
    <col min="2567" max="2568" width="21.33203125" style="249" customWidth="1"/>
    <col min="2569" max="2569" width="14.5546875" style="249" customWidth="1"/>
    <col min="2570" max="2570" width="9.109375" style="249"/>
    <col min="2571" max="2571" width="12.5546875" style="249" bestFit="1" customWidth="1"/>
    <col min="2572" max="2816" width="9.109375" style="249"/>
    <col min="2817" max="2817" width="8" style="249" customWidth="1"/>
    <col min="2818" max="2818" width="118.109375" style="249" customWidth="1"/>
    <col min="2819" max="2819" width="21.44140625" style="249" customWidth="1"/>
    <col min="2820" max="2820" width="24" style="249" customWidth="1"/>
    <col min="2821" max="2821" width="29" style="249" customWidth="1"/>
    <col min="2822" max="2822" width="34" style="249" customWidth="1"/>
    <col min="2823" max="2824" width="21.33203125" style="249" customWidth="1"/>
    <col min="2825" max="2825" width="14.5546875" style="249" customWidth="1"/>
    <col min="2826" max="2826" width="9.109375" style="249"/>
    <col min="2827" max="2827" width="12.5546875" style="249" bestFit="1" customWidth="1"/>
    <col min="2828" max="3072" width="9.109375" style="249"/>
    <col min="3073" max="3073" width="8" style="249" customWidth="1"/>
    <col min="3074" max="3074" width="118.109375" style="249" customWidth="1"/>
    <col min="3075" max="3075" width="21.44140625" style="249" customWidth="1"/>
    <col min="3076" max="3076" width="24" style="249" customWidth="1"/>
    <col min="3077" max="3077" width="29" style="249" customWidth="1"/>
    <col min="3078" max="3078" width="34" style="249" customWidth="1"/>
    <col min="3079" max="3080" width="21.33203125" style="249" customWidth="1"/>
    <col min="3081" max="3081" width="14.5546875" style="249" customWidth="1"/>
    <col min="3082" max="3082" width="9.109375" style="249"/>
    <col min="3083" max="3083" width="12.5546875" style="249" bestFit="1" customWidth="1"/>
    <col min="3084" max="3328" width="9.109375" style="249"/>
    <col min="3329" max="3329" width="8" style="249" customWidth="1"/>
    <col min="3330" max="3330" width="118.109375" style="249" customWidth="1"/>
    <col min="3331" max="3331" width="21.44140625" style="249" customWidth="1"/>
    <col min="3332" max="3332" width="24" style="249" customWidth="1"/>
    <col min="3333" max="3333" width="29" style="249" customWidth="1"/>
    <col min="3334" max="3334" width="34" style="249" customWidth="1"/>
    <col min="3335" max="3336" width="21.33203125" style="249" customWidth="1"/>
    <col min="3337" max="3337" width="14.5546875" style="249" customWidth="1"/>
    <col min="3338" max="3338" width="9.109375" style="249"/>
    <col min="3339" max="3339" width="12.5546875" style="249" bestFit="1" customWidth="1"/>
    <col min="3340" max="3584" width="9.109375" style="249"/>
    <col min="3585" max="3585" width="8" style="249" customWidth="1"/>
    <col min="3586" max="3586" width="118.109375" style="249" customWidth="1"/>
    <col min="3587" max="3587" width="21.44140625" style="249" customWidth="1"/>
    <col min="3588" max="3588" width="24" style="249" customWidth="1"/>
    <col min="3589" max="3589" width="29" style="249" customWidth="1"/>
    <col min="3590" max="3590" width="34" style="249" customWidth="1"/>
    <col min="3591" max="3592" width="21.33203125" style="249" customWidth="1"/>
    <col min="3593" max="3593" width="14.5546875" style="249" customWidth="1"/>
    <col min="3594" max="3594" width="9.109375" style="249"/>
    <col min="3595" max="3595" width="12.5546875" style="249" bestFit="1" customWidth="1"/>
    <col min="3596" max="3840" width="9.109375" style="249"/>
    <col min="3841" max="3841" width="8" style="249" customWidth="1"/>
    <col min="3842" max="3842" width="118.109375" style="249" customWidth="1"/>
    <col min="3843" max="3843" width="21.44140625" style="249" customWidth="1"/>
    <col min="3844" max="3844" width="24" style="249" customWidth="1"/>
    <col min="3845" max="3845" width="29" style="249" customWidth="1"/>
    <col min="3846" max="3846" width="34" style="249" customWidth="1"/>
    <col min="3847" max="3848" width="21.33203125" style="249" customWidth="1"/>
    <col min="3849" max="3849" width="14.5546875" style="249" customWidth="1"/>
    <col min="3850" max="3850" width="9.109375" style="249"/>
    <col min="3851" max="3851" width="12.5546875" style="249" bestFit="1" customWidth="1"/>
    <col min="3852" max="4096" width="9.109375" style="249"/>
    <col min="4097" max="4097" width="8" style="249" customWidth="1"/>
    <col min="4098" max="4098" width="118.109375" style="249" customWidth="1"/>
    <col min="4099" max="4099" width="21.44140625" style="249" customWidth="1"/>
    <col min="4100" max="4100" width="24" style="249" customWidth="1"/>
    <col min="4101" max="4101" width="29" style="249" customWidth="1"/>
    <col min="4102" max="4102" width="34" style="249" customWidth="1"/>
    <col min="4103" max="4104" width="21.33203125" style="249" customWidth="1"/>
    <col min="4105" max="4105" width="14.5546875" style="249" customWidth="1"/>
    <col min="4106" max="4106" width="9.109375" style="249"/>
    <col min="4107" max="4107" width="12.5546875" style="249" bestFit="1" customWidth="1"/>
    <col min="4108" max="4352" width="9.109375" style="249"/>
    <col min="4353" max="4353" width="8" style="249" customWidth="1"/>
    <col min="4354" max="4354" width="118.109375" style="249" customWidth="1"/>
    <col min="4355" max="4355" width="21.44140625" style="249" customWidth="1"/>
    <col min="4356" max="4356" width="24" style="249" customWidth="1"/>
    <col min="4357" max="4357" width="29" style="249" customWidth="1"/>
    <col min="4358" max="4358" width="34" style="249" customWidth="1"/>
    <col min="4359" max="4360" width="21.33203125" style="249" customWidth="1"/>
    <col min="4361" max="4361" width="14.5546875" style="249" customWidth="1"/>
    <col min="4362" max="4362" width="9.109375" style="249"/>
    <col min="4363" max="4363" width="12.5546875" style="249" bestFit="1" customWidth="1"/>
    <col min="4364" max="4608" width="9.109375" style="249"/>
    <col min="4609" max="4609" width="8" style="249" customWidth="1"/>
    <col min="4610" max="4610" width="118.109375" style="249" customWidth="1"/>
    <col min="4611" max="4611" width="21.44140625" style="249" customWidth="1"/>
    <col min="4612" max="4612" width="24" style="249" customWidth="1"/>
    <col min="4613" max="4613" width="29" style="249" customWidth="1"/>
    <col min="4614" max="4614" width="34" style="249" customWidth="1"/>
    <col min="4615" max="4616" width="21.33203125" style="249" customWidth="1"/>
    <col min="4617" max="4617" width="14.5546875" style="249" customWidth="1"/>
    <col min="4618" max="4618" width="9.109375" style="249"/>
    <col min="4619" max="4619" width="12.5546875" style="249" bestFit="1" customWidth="1"/>
    <col min="4620" max="4864" width="9.109375" style="249"/>
    <col min="4865" max="4865" width="8" style="249" customWidth="1"/>
    <col min="4866" max="4866" width="118.109375" style="249" customWidth="1"/>
    <col min="4867" max="4867" width="21.44140625" style="249" customWidth="1"/>
    <col min="4868" max="4868" width="24" style="249" customWidth="1"/>
    <col min="4869" max="4869" width="29" style="249" customWidth="1"/>
    <col min="4870" max="4870" width="34" style="249" customWidth="1"/>
    <col min="4871" max="4872" width="21.33203125" style="249" customWidth="1"/>
    <col min="4873" max="4873" width="14.5546875" style="249" customWidth="1"/>
    <col min="4874" max="4874" width="9.109375" style="249"/>
    <col min="4875" max="4875" width="12.5546875" style="249" bestFit="1" customWidth="1"/>
    <col min="4876" max="5120" width="9.109375" style="249"/>
    <col min="5121" max="5121" width="8" style="249" customWidth="1"/>
    <col min="5122" max="5122" width="118.109375" style="249" customWidth="1"/>
    <col min="5123" max="5123" width="21.44140625" style="249" customWidth="1"/>
    <col min="5124" max="5124" width="24" style="249" customWidth="1"/>
    <col min="5125" max="5125" width="29" style="249" customWidth="1"/>
    <col min="5126" max="5126" width="34" style="249" customWidth="1"/>
    <col min="5127" max="5128" width="21.33203125" style="249" customWidth="1"/>
    <col min="5129" max="5129" width="14.5546875" style="249" customWidth="1"/>
    <col min="5130" max="5130" width="9.109375" style="249"/>
    <col min="5131" max="5131" width="12.5546875" style="249" bestFit="1" customWidth="1"/>
    <col min="5132" max="5376" width="9.109375" style="249"/>
    <col min="5377" max="5377" width="8" style="249" customWidth="1"/>
    <col min="5378" max="5378" width="118.109375" style="249" customWidth="1"/>
    <col min="5379" max="5379" width="21.44140625" style="249" customWidth="1"/>
    <col min="5380" max="5380" width="24" style="249" customWidth="1"/>
    <col min="5381" max="5381" width="29" style="249" customWidth="1"/>
    <col min="5382" max="5382" width="34" style="249" customWidth="1"/>
    <col min="5383" max="5384" width="21.33203125" style="249" customWidth="1"/>
    <col min="5385" max="5385" width="14.5546875" style="249" customWidth="1"/>
    <col min="5386" max="5386" width="9.109375" style="249"/>
    <col min="5387" max="5387" width="12.5546875" style="249" bestFit="1" customWidth="1"/>
    <col min="5388" max="5632" width="9.109375" style="249"/>
    <col min="5633" max="5633" width="8" style="249" customWidth="1"/>
    <col min="5634" max="5634" width="118.109375" style="249" customWidth="1"/>
    <col min="5635" max="5635" width="21.44140625" style="249" customWidth="1"/>
    <col min="5636" max="5636" width="24" style="249" customWidth="1"/>
    <col min="5637" max="5637" width="29" style="249" customWidth="1"/>
    <col min="5638" max="5638" width="34" style="249" customWidth="1"/>
    <col min="5639" max="5640" width="21.33203125" style="249" customWidth="1"/>
    <col min="5641" max="5641" width="14.5546875" style="249" customWidth="1"/>
    <col min="5642" max="5642" width="9.109375" style="249"/>
    <col min="5643" max="5643" width="12.5546875" style="249" bestFit="1" customWidth="1"/>
    <col min="5644" max="5888" width="9.109375" style="249"/>
    <col min="5889" max="5889" width="8" style="249" customWidth="1"/>
    <col min="5890" max="5890" width="118.109375" style="249" customWidth="1"/>
    <col min="5891" max="5891" width="21.44140625" style="249" customWidth="1"/>
    <col min="5892" max="5892" width="24" style="249" customWidth="1"/>
    <col min="5893" max="5893" width="29" style="249" customWidth="1"/>
    <col min="5894" max="5894" width="34" style="249" customWidth="1"/>
    <col min="5895" max="5896" width="21.33203125" style="249" customWidth="1"/>
    <col min="5897" max="5897" width="14.5546875" style="249" customWidth="1"/>
    <col min="5898" max="5898" width="9.109375" style="249"/>
    <col min="5899" max="5899" width="12.5546875" style="249" bestFit="1" customWidth="1"/>
    <col min="5900" max="6144" width="9.109375" style="249"/>
    <col min="6145" max="6145" width="8" style="249" customWidth="1"/>
    <col min="6146" max="6146" width="118.109375" style="249" customWidth="1"/>
    <col min="6147" max="6147" width="21.44140625" style="249" customWidth="1"/>
    <col min="6148" max="6148" width="24" style="249" customWidth="1"/>
    <col min="6149" max="6149" width="29" style="249" customWidth="1"/>
    <col min="6150" max="6150" width="34" style="249" customWidth="1"/>
    <col min="6151" max="6152" width="21.33203125" style="249" customWidth="1"/>
    <col min="6153" max="6153" width="14.5546875" style="249" customWidth="1"/>
    <col min="6154" max="6154" width="9.109375" style="249"/>
    <col min="6155" max="6155" width="12.5546875" style="249" bestFit="1" customWidth="1"/>
    <col min="6156" max="6400" width="9.109375" style="249"/>
    <col min="6401" max="6401" width="8" style="249" customWidth="1"/>
    <col min="6402" max="6402" width="118.109375" style="249" customWidth="1"/>
    <col min="6403" max="6403" width="21.44140625" style="249" customWidth="1"/>
    <col min="6404" max="6404" width="24" style="249" customWidth="1"/>
    <col min="6405" max="6405" width="29" style="249" customWidth="1"/>
    <col min="6406" max="6406" width="34" style="249" customWidth="1"/>
    <col min="6407" max="6408" width="21.33203125" style="249" customWidth="1"/>
    <col min="6409" max="6409" width="14.5546875" style="249" customWidth="1"/>
    <col min="6410" max="6410" width="9.109375" style="249"/>
    <col min="6411" max="6411" width="12.5546875" style="249" bestFit="1" customWidth="1"/>
    <col min="6412" max="6656" width="9.109375" style="249"/>
    <col min="6657" max="6657" width="8" style="249" customWidth="1"/>
    <col min="6658" max="6658" width="118.109375" style="249" customWidth="1"/>
    <col min="6659" max="6659" width="21.44140625" style="249" customWidth="1"/>
    <col min="6660" max="6660" width="24" style="249" customWidth="1"/>
    <col min="6661" max="6661" width="29" style="249" customWidth="1"/>
    <col min="6662" max="6662" width="34" style="249" customWidth="1"/>
    <col min="6663" max="6664" width="21.33203125" style="249" customWidth="1"/>
    <col min="6665" max="6665" width="14.5546875" style="249" customWidth="1"/>
    <col min="6666" max="6666" width="9.109375" style="249"/>
    <col min="6667" max="6667" width="12.5546875" style="249" bestFit="1" customWidth="1"/>
    <col min="6668" max="6912" width="9.109375" style="249"/>
    <col min="6913" max="6913" width="8" style="249" customWidth="1"/>
    <col min="6914" max="6914" width="118.109375" style="249" customWidth="1"/>
    <col min="6915" max="6915" width="21.44140625" style="249" customWidth="1"/>
    <col min="6916" max="6916" width="24" style="249" customWidth="1"/>
    <col min="6917" max="6917" width="29" style="249" customWidth="1"/>
    <col min="6918" max="6918" width="34" style="249" customWidth="1"/>
    <col min="6919" max="6920" width="21.33203125" style="249" customWidth="1"/>
    <col min="6921" max="6921" width="14.5546875" style="249" customWidth="1"/>
    <col min="6922" max="6922" width="9.109375" style="249"/>
    <col min="6923" max="6923" width="12.5546875" style="249" bestFit="1" customWidth="1"/>
    <col min="6924" max="7168" width="9.109375" style="249"/>
    <col min="7169" max="7169" width="8" style="249" customWidth="1"/>
    <col min="7170" max="7170" width="118.109375" style="249" customWidth="1"/>
    <col min="7171" max="7171" width="21.44140625" style="249" customWidth="1"/>
    <col min="7172" max="7172" width="24" style="249" customWidth="1"/>
    <col min="7173" max="7173" width="29" style="249" customWidth="1"/>
    <col min="7174" max="7174" width="34" style="249" customWidth="1"/>
    <col min="7175" max="7176" width="21.33203125" style="249" customWidth="1"/>
    <col min="7177" max="7177" width="14.5546875" style="249" customWidth="1"/>
    <col min="7178" max="7178" width="9.109375" style="249"/>
    <col min="7179" max="7179" width="12.5546875" style="249" bestFit="1" customWidth="1"/>
    <col min="7180" max="7424" width="9.109375" style="249"/>
    <col min="7425" max="7425" width="8" style="249" customWidth="1"/>
    <col min="7426" max="7426" width="118.109375" style="249" customWidth="1"/>
    <col min="7427" max="7427" width="21.44140625" style="249" customWidth="1"/>
    <col min="7428" max="7428" width="24" style="249" customWidth="1"/>
    <col min="7429" max="7429" width="29" style="249" customWidth="1"/>
    <col min="7430" max="7430" width="34" style="249" customWidth="1"/>
    <col min="7431" max="7432" width="21.33203125" style="249" customWidth="1"/>
    <col min="7433" max="7433" width="14.5546875" style="249" customWidth="1"/>
    <col min="7434" max="7434" width="9.109375" style="249"/>
    <col min="7435" max="7435" width="12.5546875" style="249" bestFit="1" customWidth="1"/>
    <col min="7436" max="7680" width="9.109375" style="249"/>
    <col min="7681" max="7681" width="8" style="249" customWidth="1"/>
    <col min="7682" max="7682" width="118.109375" style="249" customWidth="1"/>
    <col min="7683" max="7683" width="21.44140625" style="249" customWidth="1"/>
    <col min="7684" max="7684" width="24" style="249" customWidth="1"/>
    <col min="7685" max="7685" width="29" style="249" customWidth="1"/>
    <col min="7686" max="7686" width="34" style="249" customWidth="1"/>
    <col min="7687" max="7688" width="21.33203125" style="249" customWidth="1"/>
    <col min="7689" max="7689" width="14.5546875" style="249" customWidth="1"/>
    <col min="7690" max="7690" width="9.109375" style="249"/>
    <col min="7691" max="7691" width="12.5546875" style="249" bestFit="1" customWidth="1"/>
    <col min="7692" max="7936" width="9.109375" style="249"/>
    <col min="7937" max="7937" width="8" style="249" customWidth="1"/>
    <col min="7938" max="7938" width="118.109375" style="249" customWidth="1"/>
    <col min="7939" max="7939" width="21.44140625" style="249" customWidth="1"/>
    <col min="7940" max="7940" width="24" style="249" customWidth="1"/>
    <col min="7941" max="7941" width="29" style="249" customWidth="1"/>
    <col min="7942" max="7942" width="34" style="249" customWidth="1"/>
    <col min="7943" max="7944" width="21.33203125" style="249" customWidth="1"/>
    <col min="7945" max="7945" width="14.5546875" style="249" customWidth="1"/>
    <col min="7946" max="7946" width="9.109375" style="249"/>
    <col min="7947" max="7947" width="12.5546875" style="249" bestFit="1" customWidth="1"/>
    <col min="7948" max="8192" width="9.109375" style="249"/>
    <col min="8193" max="8193" width="8" style="249" customWidth="1"/>
    <col min="8194" max="8194" width="118.109375" style="249" customWidth="1"/>
    <col min="8195" max="8195" width="21.44140625" style="249" customWidth="1"/>
    <col min="8196" max="8196" width="24" style="249" customWidth="1"/>
    <col min="8197" max="8197" width="29" style="249" customWidth="1"/>
    <col min="8198" max="8198" width="34" style="249" customWidth="1"/>
    <col min="8199" max="8200" width="21.33203125" style="249" customWidth="1"/>
    <col min="8201" max="8201" width="14.5546875" style="249" customWidth="1"/>
    <col min="8202" max="8202" width="9.109375" style="249"/>
    <col min="8203" max="8203" width="12.5546875" style="249" bestFit="1" customWidth="1"/>
    <col min="8204" max="8448" width="9.109375" style="249"/>
    <col min="8449" max="8449" width="8" style="249" customWidth="1"/>
    <col min="8450" max="8450" width="118.109375" style="249" customWidth="1"/>
    <col min="8451" max="8451" width="21.44140625" style="249" customWidth="1"/>
    <col min="8452" max="8452" width="24" style="249" customWidth="1"/>
    <col min="8453" max="8453" width="29" style="249" customWidth="1"/>
    <col min="8454" max="8454" width="34" style="249" customWidth="1"/>
    <col min="8455" max="8456" width="21.33203125" style="249" customWidth="1"/>
    <col min="8457" max="8457" width="14.5546875" style="249" customWidth="1"/>
    <col min="8458" max="8458" width="9.109375" style="249"/>
    <col min="8459" max="8459" width="12.5546875" style="249" bestFit="1" customWidth="1"/>
    <col min="8460" max="8704" width="9.109375" style="249"/>
    <col min="8705" max="8705" width="8" style="249" customWidth="1"/>
    <col min="8706" max="8706" width="118.109375" style="249" customWidth="1"/>
    <col min="8707" max="8707" width="21.44140625" style="249" customWidth="1"/>
    <col min="8708" max="8708" width="24" style="249" customWidth="1"/>
    <col min="8709" max="8709" width="29" style="249" customWidth="1"/>
    <col min="8710" max="8710" width="34" style="249" customWidth="1"/>
    <col min="8711" max="8712" width="21.33203125" style="249" customWidth="1"/>
    <col min="8713" max="8713" width="14.5546875" style="249" customWidth="1"/>
    <col min="8714" max="8714" width="9.109375" style="249"/>
    <col min="8715" max="8715" width="12.5546875" style="249" bestFit="1" customWidth="1"/>
    <col min="8716" max="8960" width="9.109375" style="249"/>
    <col min="8961" max="8961" width="8" style="249" customWidth="1"/>
    <col min="8962" max="8962" width="118.109375" style="249" customWidth="1"/>
    <col min="8963" max="8963" width="21.44140625" style="249" customWidth="1"/>
    <col min="8964" max="8964" width="24" style="249" customWidth="1"/>
    <col min="8965" max="8965" width="29" style="249" customWidth="1"/>
    <col min="8966" max="8966" width="34" style="249" customWidth="1"/>
    <col min="8967" max="8968" width="21.33203125" style="249" customWidth="1"/>
    <col min="8969" max="8969" width="14.5546875" style="249" customWidth="1"/>
    <col min="8970" max="8970" width="9.109375" style="249"/>
    <col min="8971" max="8971" width="12.5546875" style="249" bestFit="1" customWidth="1"/>
    <col min="8972" max="9216" width="9.109375" style="249"/>
    <col min="9217" max="9217" width="8" style="249" customWidth="1"/>
    <col min="9218" max="9218" width="118.109375" style="249" customWidth="1"/>
    <col min="9219" max="9219" width="21.44140625" style="249" customWidth="1"/>
    <col min="9220" max="9220" width="24" style="249" customWidth="1"/>
    <col min="9221" max="9221" width="29" style="249" customWidth="1"/>
    <col min="9222" max="9222" width="34" style="249" customWidth="1"/>
    <col min="9223" max="9224" width="21.33203125" style="249" customWidth="1"/>
    <col min="9225" max="9225" width="14.5546875" style="249" customWidth="1"/>
    <col min="9226" max="9226" width="9.109375" style="249"/>
    <col min="9227" max="9227" width="12.5546875" style="249" bestFit="1" customWidth="1"/>
    <col min="9228" max="9472" width="9.109375" style="249"/>
    <col min="9473" max="9473" width="8" style="249" customWidth="1"/>
    <col min="9474" max="9474" width="118.109375" style="249" customWidth="1"/>
    <col min="9475" max="9475" width="21.44140625" style="249" customWidth="1"/>
    <col min="9476" max="9476" width="24" style="249" customWidth="1"/>
    <col min="9477" max="9477" width="29" style="249" customWidth="1"/>
    <col min="9478" max="9478" width="34" style="249" customWidth="1"/>
    <col min="9479" max="9480" width="21.33203125" style="249" customWidth="1"/>
    <col min="9481" max="9481" width="14.5546875" style="249" customWidth="1"/>
    <col min="9482" max="9482" width="9.109375" style="249"/>
    <col min="9483" max="9483" width="12.5546875" style="249" bestFit="1" customWidth="1"/>
    <col min="9484" max="9728" width="9.109375" style="249"/>
    <col min="9729" max="9729" width="8" style="249" customWidth="1"/>
    <col min="9730" max="9730" width="118.109375" style="249" customWidth="1"/>
    <col min="9731" max="9731" width="21.44140625" style="249" customWidth="1"/>
    <col min="9732" max="9732" width="24" style="249" customWidth="1"/>
    <col min="9733" max="9733" width="29" style="249" customWidth="1"/>
    <col min="9734" max="9734" width="34" style="249" customWidth="1"/>
    <col min="9735" max="9736" width="21.33203125" style="249" customWidth="1"/>
    <col min="9737" max="9737" width="14.5546875" style="249" customWidth="1"/>
    <col min="9738" max="9738" width="9.109375" style="249"/>
    <col min="9739" max="9739" width="12.5546875" style="249" bestFit="1" customWidth="1"/>
    <col min="9740" max="9984" width="9.109375" style="249"/>
    <col min="9985" max="9985" width="8" style="249" customWidth="1"/>
    <col min="9986" max="9986" width="118.109375" style="249" customWidth="1"/>
    <col min="9987" max="9987" width="21.44140625" style="249" customWidth="1"/>
    <col min="9988" max="9988" width="24" style="249" customWidth="1"/>
    <col min="9989" max="9989" width="29" style="249" customWidth="1"/>
    <col min="9990" max="9990" width="34" style="249" customWidth="1"/>
    <col min="9991" max="9992" width="21.33203125" style="249" customWidth="1"/>
    <col min="9993" max="9993" width="14.5546875" style="249" customWidth="1"/>
    <col min="9994" max="9994" width="9.109375" style="249"/>
    <col min="9995" max="9995" width="12.5546875" style="249" bestFit="1" customWidth="1"/>
    <col min="9996" max="10240" width="9.109375" style="249"/>
    <col min="10241" max="10241" width="8" style="249" customWidth="1"/>
    <col min="10242" max="10242" width="118.109375" style="249" customWidth="1"/>
    <col min="10243" max="10243" width="21.44140625" style="249" customWidth="1"/>
    <col min="10244" max="10244" width="24" style="249" customWidth="1"/>
    <col min="10245" max="10245" width="29" style="249" customWidth="1"/>
    <col min="10246" max="10246" width="34" style="249" customWidth="1"/>
    <col min="10247" max="10248" width="21.33203125" style="249" customWidth="1"/>
    <col min="10249" max="10249" width="14.5546875" style="249" customWidth="1"/>
    <col min="10250" max="10250" width="9.109375" style="249"/>
    <col min="10251" max="10251" width="12.5546875" style="249" bestFit="1" customWidth="1"/>
    <col min="10252" max="10496" width="9.109375" style="249"/>
    <col min="10497" max="10497" width="8" style="249" customWidth="1"/>
    <col min="10498" max="10498" width="118.109375" style="249" customWidth="1"/>
    <col min="10499" max="10499" width="21.44140625" style="249" customWidth="1"/>
    <col min="10500" max="10500" width="24" style="249" customWidth="1"/>
    <col min="10501" max="10501" width="29" style="249" customWidth="1"/>
    <col min="10502" max="10502" width="34" style="249" customWidth="1"/>
    <col min="10503" max="10504" width="21.33203125" style="249" customWidth="1"/>
    <col min="10505" max="10505" width="14.5546875" style="249" customWidth="1"/>
    <col min="10506" max="10506" width="9.109375" style="249"/>
    <col min="10507" max="10507" width="12.5546875" style="249" bestFit="1" customWidth="1"/>
    <col min="10508" max="10752" width="9.109375" style="249"/>
    <col min="10753" max="10753" width="8" style="249" customWidth="1"/>
    <col min="10754" max="10754" width="118.109375" style="249" customWidth="1"/>
    <col min="10755" max="10755" width="21.44140625" style="249" customWidth="1"/>
    <col min="10756" max="10756" width="24" style="249" customWidth="1"/>
    <col min="10757" max="10757" width="29" style="249" customWidth="1"/>
    <col min="10758" max="10758" width="34" style="249" customWidth="1"/>
    <col min="10759" max="10760" width="21.33203125" style="249" customWidth="1"/>
    <col min="10761" max="10761" width="14.5546875" style="249" customWidth="1"/>
    <col min="10762" max="10762" width="9.109375" style="249"/>
    <col min="10763" max="10763" width="12.5546875" style="249" bestFit="1" customWidth="1"/>
    <col min="10764" max="11008" width="9.109375" style="249"/>
    <col min="11009" max="11009" width="8" style="249" customWidth="1"/>
    <col min="11010" max="11010" width="118.109375" style="249" customWidth="1"/>
    <col min="11011" max="11011" width="21.44140625" style="249" customWidth="1"/>
    <col min="11012" max="11012" width="24" style="249" customWidth="1"/>
    <col min="11013" max="11013" width="29" style="249" customWidth="1"/>
    <col min="11014" max="11014" width="34" style="249" customWidth="1"/>
    <col min="11015" max="11016" width="21.33203125" style="249" customWidth="1"/>
    <col min="11017" max="11017" width="14.5546875" style="249" customWidth="1"/>
    <col min="11018" max="11018" width="9.109375" style="249"/>
    <col min="11019" max="11019" width="12.5546875" style="249" bestFit="1" customWidth="1"/>
    <col min="11020" max="11264" width="9.109375" style="249"/>
    <col min="11265" max="11265" width="8" style="249" customWidth="1"/>
    <col min="11266" max="11266" width="118.109375" style="249" customWidth="1"/>
    <col min="11267" max="11267" width="21.44140625" style="249" customWidth="1"/>
    <col min="11268" max="11268" width="24" style="249" customWidth="1"/>
    <col min="11269" max="11269" width="29" style="249" customWidth="1"/>
    <col min="11270" max="11270" width="34" style="249" customWidth="1"/>
    <col min="11271" max="11272" width="21.33203125" style="249" customWidth="1"/>
    <col min="11273" max="11273" width="14.5546875" style="249" customWidth="1"/>
    <col min="11274" max="11274" width="9.109375" style="249"/>
    <col min="11275" max="11275" width="12.5546875" style="249" bestFit="1" customWidth="1"/>
    <col min="11276" max="11520" width="9.109375" style="249"/>
    <col min="11521" max="11521" width="8" style="249" customWidth="1"/>
    <col min="11522" max="11522" width="118.109375" style="249" customWidth="1"/>
    <col min="11523" max="11523" width="21.44140625" style="249" customWidth="1"/>
    <col min="11524" max="11524" width="24" style="249" customWidth="1"/>
    <col min="11525" max="11525" width="29" style="249" customWidth="1"/>
    <col min="11526" max="11526" width="34" style="249" customWidth="1"/>
    <col min="11527" max="11528" width="21.33203125" style="249" customWidth="1"/>
    <col min="11529" max="11529" width="14.5546875" style="249" customWidth="1"/>
    <col min="11530" max="11530" width="9.109375" style="249"/>
    <col min="11531" max="11531" width="12.5546875" style="249" bestFit="1" customWidth="1"/>
    <col min="11532" max="11776" width="9.109375" style="249"/>
    <col min="11777" max="11777" width="8" style="249" customWidth="1"/>
    <col min="11778" max="11778" width="118.109375" style="249" customWidth="1"/>
    <col min="11779" max="11779" width="21.44140625" style="249" customWidth="1"/>
    <col min="11780" max="11780" width="24" style="249" customWidth="1"/>
    <col min="11781" max="11781" width="29" style="249" customWidth="1"/>
    <col min="11782" max="11782" width="34" style="249" customWidth="1"/>
    <col min="11783" max="11784" width="21.33203125" style="249" customWidth="1"/>
    <col min="11785" max="11785" width="14.5546875" style="249" customWidth="1"/>
    <col min="11786" max="11786" width="9.109375" style="249"/>
    <col min="11787" max="11787" width="12.5546875" style="249" bestFit="1" customWidth="1"/>
    <col min="11788" max="12032" width="9.109375" style="249"/>
    <col min="12033" max="12033" width="8" style="249" customWidth="1"/>
    <col min="12034" max="12034" width="118.109375" style="249" customWidth="1"/>
    <col min="12035" max="12035" width="21.44140625" style="249" customWidth="1"/>
    <col min="12036" max="12036" width="24" style="249" customWidth="1"/>
    <col min="12037" max="12037" width="29" style="249" customWidth="1"/>
    <col min="12038" max="12038" width="34" style="249" customWidth="1"/>
    <col min="12039" max="12040" width="21.33203125" style="249" customWidth="1"/>
    <col min="12041" max="12041" width="14.5546875" style="249" customWidth="1"/>
    <col min="12042" max="12042" width="9.109375" style="249"/>
    <col min="12043" max="12043" width="12.5546875" style="249" bestFit="1" customWidth="1"/>
    <col min="12044" max="12288" width="9.109375" style="249"/>
    <col min="12289" max="12289" width="8" style="249" customWidth="1"/>
    <col min="12290" max="12290" width="118.109375" style="249" customWidth="1"/>
    <col min="12291" max="12291" width="21.44140625" style="249" customWidth="1"/>
    <col min="12292" max="12292" width="24" style="249" customWidth="1"/>
    <col min="12293" max="12293" width="29" style="249" customWidth="1"/>
    <col min="12294" max="12294" width="34" style="249" customWidth="1"/>
    <col min="12295" max="12296" width="21.33203125" style="249" customWidth="1"/>
    <col min="12297" max="12297" width="14.5546875" style="249" customWidth="1"/>
    <col min="12298" max="12298" width="9.109375" style="249"/>
    <col min="12299" max="12299" width="12.5546875" style="249" bestFit="1" customWidth="1"/>
    <col min="12300" max="12544" width="9.109375" style="249"/>
    <col min="12545" max="12545" width="8" style="249" customWidth="1"/>
    <col min="12546" max="12546" width="118.109375" style="249" customWidth="1"/>
    <col min="12547" max="12547" width="21.44140625" style="249" customWidth="1"/>
    <col min="12548" max="12548" width="24" style="249" customWidth="1"/>
    <col min="12549" max="12549" width="29" style="249" customWidth="1"/>
    <col min="12550" max="12550" width="34" style="249" customWidth="1"/>
    <col min="12551" max="12552" width="21.33203125" style="249" customWidth="1"/>
    <col min="12553" max="12553" width="14.5546875" style="249" customWidth="1"/>
    <col min="12554" max="12554" width="9.109375" style="249"/>
    <col min="12555" max="12555" width="12.5546875" style="249" bestFit="1" customWidth="1"/>
    <col min="12556" max="12800" width="9.109375" style="249"/>
    <col min="12801" max="12801" width="8" style="249" customWidth="1"/>
    <col min="12802" max="12802" width="118.109375" style="249" customWidth="1"/>
    <col min="12803" max="12803" width="21.44140625" style="249" customWidth="1"/>
    <col min="12804" max="12804" width="24" style="249" customWidth="1"/>
    <col min="12805" max="12805" width="29" style="249" customWidth="1"/>
    <col min="12806" max="12806" width="34" style="249" customWidth="1"/>
    <col min="12807" max="12808" width="21.33203125" style="249" customWidth="1"/>
    <col min="12809" max="12809" width="14.5546875" style="249" customWidth="1"/>
    <col min="12810" max="12810" width="9.109375" style="249"/>
    <col min="12811" max="12811" width="12.5546875" style="249" bestFit="1" customWidth="1"/>
    <col min="12812" max="13056" width="9.109375" style="249"/>
    <col min="13057" max="13057" width="8" style="249" customWidth="1"/>
    <col min="13058" max="13058" width="118.109375" style="249" customWidth="1"/>
    <col min="13059" max="13059" width="21.44140625" style="249" customWidth="1"/>
    <col min="13060" max="13060" width="24" style="249" customWidth="1"/>
    <col min="13061" max="13061" width="29" style="249" customWidth="1"/>
    <col min="13062" max="13062" width="34" style="249" customWidth="1"/>
    <col min="13063" max="13064" width="21.33203125" style="249" customWidth="1"/>
    <col min="13065" max="13065" width="14.5546875" style="249" customWidth="1"/>
    <col min="13066" max="13066" width="9.109375" style="249"/>
    <col min="13067" max="13067" width="12.5546875" style="249" bestFit="1" customWidth="1"/>
    <col min="13068" max="13312" width="9.109375" style="249"/>
    <col min="13313" max="13313" width="8" style="249" customWidth="1"/>
    <col min="13314" max="13314" width="118.109375" style="249" customWidth="1"/>
    <col min="13315" max="13315" width="21.44140625" style="249" customWidth="1"/>
    <col min="13316" max="13316" width="24" style="249" customWidth="1"/>
    <col min="13317" max="13317" width="29" style="249" customWidth="1"/>
    <col min="13318" max="13318" width="34" style="249" customWidth="1"/>
    <col min="13319" max="13320" width="21.33203125" style="249" customWidth="1"/>
    <col min="13321" max="13321" width="14.5546875" style="249" customWidth="1"/>
    <col min="13322" max="13322" width="9.109375" style="249"/>
    <col min="13323" max="13323" width="12.5546875" style="249" bestFit="1" customWidth="1"/>
    <col min="13324" max="13568" width="9.109375" style="249"/>
    <col min="13569" max="13569" width="8" style="249" customWidth="1"/>
    <col min="13570" max="13570" width="118.109375" style="249" customWidth="1"/>
    <col min="13571" max="13571" width="21.44140625" style="249" customWidth="1"/>
    <col min="13572" max="13572" width="24" style="249" customWidth="1"/>
    <col min="13573" max="13573" width="29" style="249" customWidth="1"/>
    <col min="13574" max="13574" width="34" style="249" customWidth="1"/>
    <col min="13575" max="13576" width="21.33203125" style="249" customWidth="1"/>
    <col min="13577" max="13577" width="14.5546875" style="249" customWidth="1"/>
    <col min="13578" max="13578" width="9.109375" style="249"/>
    <col min="13579" max="13579" width="12.5546875" style="249" bestFit="1" customWidth="1"/>
    <col min="13580" max="13824" width="9.109375" style="249"/>
    <col min="13825" max="13825" width="8" style="249" customWidth="1"/>
    <col min="13826" max="13826" width="118.109375" style="249" customWidth="1"/>
    <col min="13827" max="13827" width="21.44140625" style="249" customWidth="1"/>
    <col min="13828" max="13828" width="24" style="249" customWidth="1"/>
    <col min="13829" max="13829" width="29" style="249" customWidth="1"/>
    <col min="13830" max="13830" width="34" style="249" customWidth="1"/>
    <col min="13831" max="13832" width="21.33203125" style="249" customWidth="1"/>
    <col min="13833" max="13833" width="14.5546875" style="249" customWidth="1"/>
    <col min="13834" max="13834" width="9.109375" style="249"/>
    <col min="13835" max="13835" width="12.5546875" style="249" bestFit="1" customWidth="1"/>
    <col min="13836" max="14080" width="9.109375" style="249"/>
    <col min="14081" max="14081" width="8" style="249" customWidth="1"/>
    <col min="14082" max="14082" width="118.109375" style="249" customWidth="1"/>
    <col min="14083" max="14083" width="21.44140625" style="249" customWidth="1"/>
    <col min="14084" max="14084" width="24" style="249" customWidth="1"/>
    <col min="14085" max="14085" width="29" style="249" customWidth="1"/>
    <col min="14086" max="14086" width="34" style="249" customWidth="1"/>
    <col min="14087" max="14088" width="21.33203125" style="249" customWidth="1"/>
    <col min="14089" max="14089" width="14.5546875" style="249" customWidth="1"/>
    <col min="14090" max="14090" width="9.109375" style="249"/>
    <col min="14091" max="14091" width="12.5546875" style="249" bestFit="1" customWidth="1"/>
    <col min="14092" max="14336" width="9.109375" style="249"/>
    <col min="14337" max="14337" width="8" style="249" customWidth="1"/>
    <col min="14338" max="14338" width="118.109375" style="249" customWidth="1"/>
    <col min="14339" max="14339" width="21.44140625" style="249" customWidth="1"/>
    <col min="14340" max="14340" width="24" style="249" customWidth="1"/>
    <col min="14341" max="14341" width="29" style="249" customWidth="1"/>
    <col min="14342" max="14342" width="34" style="249" customWidth="1"/>
    <col min="14343" max="14344" width="21.33203125" style="249" customWidth="1"/>
    <col min="14345" max="14345" width="14.5546875" style="249" customWidth="1"/>
    <col min="14346" max="14346" width="9.109375" style="249"/>
    <col min="14347" max="14347" width="12.5546875" style="249" bestFit="1" customWidth="1"/>
    <col min="14348" max="14592" width="9.109375" style="249"/>
    <col min="14593" max="14593" width="8" style="249" customWidth="1"/>
    <col min="14594" max="14594" width="118.109375" style="249" customWidth="1"/>
    <col min="14595" max="14595" width="21.44140625" style="249" customWidth="1"/>
    <col min="14596" max="14596" width="24" style="249" customWidth="1"/>
    <col min="14597" max="14597" width="29" style="249" customWidth="1"/>
    <col min="14598" max="14598" width="34" style="249" customWidth="1"/>
    <col min="14599" max="14600" width="21.33203125" style="249" customWidth="1"/>
    <col min="14601" max="14601" width="14.5546875" style="249" customWidth="1"/>
    <col min="14602" max="14602" width="9.109375" style="249"/>
    <col min="14603" max="14603" width="12.5546875" style="249" bestFit="1" customWidth="1"/>
    <col min="14604" max="14848" width="9.109375" style="249"/>
    <col min="14849" max="14849" width="8" style="249" customWidth="1"/>
    <col min="14850" max="14850" width="118.109375" style="249" customWidth="1"/>
    <col min="14851" max="14851" width="21.44140625" style="249" customWidth="1"/>
    <col min="14852" max="14852" width="24" style="249" customWidth="1"/>
    <col min="14853" max="14853" width="29" style="249" customWidth="1"/>
    <col min="14854" max="14854" width="34" style="249" customWidth="1"/>
    <col min="14855" max="14856" width="21.33203125" style="249" customWidth="1"/>
    <col min="14857" max="14857" width="14.5546875" style="249" customWidth="1"/>
    <col min="14858" max="14858" width="9.109375" style="249"/>
    <col min="14859" max="14859" width="12.5546875" style="249" bestFit="1" customWidth="1"/>
    <col min="14860" max="15104" width="9.109375" style="249"/>
    <col min="15105" max="15105" width="8" style="249" customWidth="1"/>
    <col min="15106" max="15106" width="118.109375" style="249" customWidth="1"/>
    <col min="15107" max="15107" width="21.44140625" style="249" customWidth="1"/>
    <col min="15108" max="15108" width="24" style="249" customWidth="1"/>
    <col min="15109" max="15109" width="29" style="249" customWidth="1"/>
    <col min="15110" max="15110" width="34" style="249" customWidth="1"/>
    <col min="15111" max="15112" width="21.33203125" style="249" customWidth="1"/>
    <col min="15113" max="15113" width="14.5546875" style="249" customWidth="1"/>
    <col min="15114" max="15114" width="9.109375" style="249"/>
    <col min="15115" max="15115" width="12.5546875" style="249" bestFit="1" customWidth="1"/>
    <col min="15116" max="15360" width="9.109375" style="249"/>
    <col min="15361" max="15361" width="8" style="249" customWidth="1"/>
    <col min="15362" max="15362" width="118.109375" style="249" customWidth="1"/>
    <col min="15363" max="15363" width="21.44140625" style="249" customWidth="1"/>
    <col min="15364" max="15364" width="24" style="249" customWidth="1"/>
    <col min="15365" max="15365" width="29" style="249" customWidth="1"/>
    <col min="15366" max="15366" width="34" style="249" customWidth="1"/>
    <col min="15367" max="15368" width="21.33203125" style="249" customWidth="1"/>
    <col min="15369" max="15369" width="14.5546875" style="249" customWidth="1"/>
    <col min="15370" max="15370" width="9.109375" style="249"/>
    <col min="15371" max="15371" width="12.5546875" style="249" bestFit="1" customWidth="1"/>
    <col min="15372" max="15616" width="9.109375" style="249"/>
    <col min="15617" max="15617" width="8" style="249" customWidth="1"/>
    <col min="15618" max="15618" width="118.109375" style="249" customWidth="1"/>
    <col min="15619" max="15619" width="21.44140625" style="249" customWidth="1"/>
    <col min="15620" max="15620" width="24" style="249" customWidth="1"/>
    <col min="15621" max="15621" width="29" style="249" customWidth="1"/>
    <col min="15622" max="15622" width="34" style="249" customWidth="1"/>
    <col min="15623" max="15624" width="21.33203125" style="249" customWidth="1"/>
    <col min="15625" max="15625" width="14.5546875" style="249" customWidth="1"/>
    <col min="15626" max="15626" width="9.109375" style="249"/>
    <col min="15627" max="15627" width="12.5546875" style="249" bestFit="1" customWidth="1"/>
    <col min="15628" max="15872" width="9.109375" style="249"/>
    <col min="15873" max="15873" width="8" style="249" customWidth="1"/>
    <col min="15874" max="15874" width="118.109375" style="249" customWidth="1"/>
    <col min="15875" max="15875" width="21.44140625" style="249" customWidth="1"/>
    <col min="15876" max="15876" width="24" style="249" customWidth="1"/>
    <col min="15877" max="15877" width="29" style="249" customWidth="1"/>
    <col min="15878" max="15878" width="34" style="249" customWidth="1"/>
    <col min="15879" max="15880" width="21.33203125" style="249" customWidth="1"/>
    <col min="15881" max="15881" width="14.5546875" style="249" customWidth="1"/>
    <col min="15882" max="15882" width="9.109375" style="249"/>
    <col min="15883" max="15883" width="12.5546875" style="249" bestFit="1" customWidth="1"/>
    <col min="15884" max="16128" width="9.109375" style="249"/>
    <col min="16129" max="16129" width="8" style="249" customWidth="1"/>
    <col min="16130" max="16130" width="118.109375" style="249" customWidth="1"/>
    <col min="16131" max="16131" width="21.44140625" style="249" customWidth="1"/>
    <col min="16132" max="16132" width="24" style="249" customWidth="1"/>
    <col min="16133" max="16133" width="29" style="249" customWidth="1"/>
    <col min="16134" max="16134" width="34" style="249" customWidth="1"/>
    <col min="16135" max="16136" width="21.33203125" style="249" customWidth="1"/>
    <col min="16137" max="16137" width="14.5546875" style="249" customWidth="1"/>
    <col min="16138" max="16138" width="9.109375" style="249"/>
    <col min="16139" max="16139" width="12.5546875" style="249" bestFit="1" customWidth="1"/>
    <col min="16140" max="16384" width="9.109375" style="249"/>
  </cols>
  <sheetData>
    <row r="1" spans="1:13" x14ac:dyDescent="0.35">
      <c r="F1" s="72" t="s">
        <v>435</v>
      </c>
    </row>
    <row r="3" spans="1:13" s="255" customFormat="1" ht="28.95" customHeight="1" x14ac:dyDescent="0.3">
      <c r="A3" s="1200" t="s">
        <v>552</v>
      </c>
      <c r="B3" s="1205"/>
      <c r="C3" s="1205"/>
      <c r="D3" s="1205"/>
      <c r="E3" s="1205"/>
      <c r="F3" s="1205"/>
      <c r="G3" s="252"/>
      <c r="H3" s="252"/>
      <c r="I3" s="253"/>
      <c r="J3" s="253"/>
      <c r="K3" s="254"/>
      <c r="L3" s="254"/>
      <c r="M3" s="254"/>
    </row>
    <row r="4" spans="1:13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256"/>
      <c r="L4" s="256"/>
      <c r="M4" s="256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257"/>
      <c r="L5" s="257"/>
      <c r="M5" s="257"/>
    </row>
    <row r="6" spans="1:13" s="1" customFormat="1" ht="39.7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16"/>
      <c r="K6" s="251"/>
      <c r="L6" s="251"/>
      <c r="M6" s="25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251"/>
      <c r="L7" s="251"/>
      <c r="M7" s="251"/>
    </row>
    <row r="8" spans="1:13" x14ac:dyDescent="0.35">
      <c r="B8" s="258"/>
    </row>
    <row r="9" spans="1:13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</row>
    <row r="10" spans="1:13" ht="75" customHeight="1" x14ac:dyDescent="0.35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13" ht="34.799999999999997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  <c r="G11" s="260" t="s">
        <v>357</v>
      </c>
      <c r="H11" s="261" t="s">
        <v>302</v>
      </c>
      <c r="I11" s="261" t="s">
        <v>550</v>
      </c>
      <c r="J11" s="261" t="s">
        <v>551</v>
      </c>
      <c r="K11" s="254"/>
      <c r="L11" s="254" t="s">
        <v>1010</v>
      </c>
      <c r="M11" s="254"/>
    </row>
    <row r="12" spans="1:13" x14ac:dyDescent="0.35">
      <c r="A12" s="1204" t="s">
        <v>999</v>
      </c>
      <c r="B12" s="1204"/>
      <c r="C12" s="1204"/>
      <c r="D12" s="1204"/>
      <c r="E12" s="1204"/>
      <c r="F12" s="1204"/>
      <c r="G12" s="262" t="s">
        <v>1011</v>
      </c>
      <c r="H12" s="263"/>
      <c r="I12" s="263"/>
      <c r="J12" s="263"/>
      <c r="L12" s="251" t="s">
        <v>1012</v>
      </c>
      <c r="M12" s="251" t="s">
        <v>1013</v>
      </c>
    </row>
    <row r="13" spans="1:13" s="255" customFormat="1" x14ac:dyDescent="0.35">
      <c r="A13" s="264">
        <v>1</v>
      </c>
      <c r="B13" s="265" t="s">
        <v>369</v>
      </c>
      <c r="C13" s="266" t="s">
        <v>305</v>
      </c>
      <c r="D13" s="267">
        <f>SUM(D15:D16)</f>
        <v>0</v>
      </c>
      <c r="E13" s="59" t="s">
        <v>305</v>
      </c>
      <c r="F13" s="267">
        <f>SUM(F14:F16)</f>
        <v>149820</v>
      </c>
      <c r="G13" s="268"/>
      <c r="H13" s="269"/>
      <c r="I13" s="269"/>
      <c r="J13" s="269"/>
      <c r="K13" s="254"/>
      <c r="L13" s="254"/>
      <c r="M13" s="254"/>
    </row>
    <row r="14" spans="1:13" x14ac:dyDescent="0.35">
      <c r="A14" s="270"/>
      <c r="B14" s="271" t="s">
        <v>199</v>
      </c>
      <c r="C14" s="272"/>
      <c r="D14" s="273"/>
      <c r="E14" s="274"/>
      <c r="F14" s="273"/>
      <c r="G14" s="268"/>
      <c r="H14" s="269"/>
      <c r="I14" s="269">
        <f t="shared" ref="I14:I16" si="0">F14-H14</f>
        <v>0</v>
      </c>
      <c r="J14" s="269">
        <f>F14-G14</f>
        <v>0</v>
      </c>
    </row>
    <row r="15" spans="1:13" s="278" customFormat="1" x14ac:dyDescent="0.35">
      <c r="A15" s="270"/>
      <c r="B15" s="275" t="s">
        <v>541</v>
      </c>
      <c r="C15" s="272"/>
      <c r="D15" s="273"/>
      <c r="E15" s="276">
        <v>12</v>
      </c>
      <c r="F15" s="273">
        <v>149820</v>
      </c>
      <c r="G15" s="277"/>
      <c r="H15" s="269"/>
      <c r="I15" s="269">
        <f t="shared" si="0"/>
        <v>149820</v>
      </c>
      <c r="J15" s="269">
        <f t="shared" ref="J15:J16" si="1">F15-G15</f>
        <v>149820</v>
      </c>
      <c r="K15" s="251"/>
      <c r="L15" s="251"/>
      <c r="M15" s="251"/>
    </row>
    <row r="16" spans="1:13" ht="16.8" customHeight="1" x14ac:dyDescent="0.35">
      <c r="A16" s="270"/>
      <c r="B16" s="271"/>
      <c r="C16" s="272"/>
      <c r="D16" s="273"/>
      <c r="E16" s="276"/>
      <c r="F16" s="273"/>
      <c r="G16" s="268"/>
      <c r="H16" s="269"/>
      <c r="I16" s="269">
        <f t="shared" si="0"/>
        <v>0</v>
      </c>
      <c r="J16" s="269">
        <f t="shared" si="1"/>
        <v>0</v>
      </c>
    </row>
    <row r="17" spans="1:10" hidden="1" x14ac:dyDescent="0.35">
      <c r="A17" s="279">
        <v>2</v>
      </c>
      <c r="B17" s="280" t="s">
        <v>370</v>
      </c>
      <c r="C17" s="281" t="s">
        <v>305</v>
      </c>
      <c r="D17" s="282">
        <f>SUM(D19:D20)</f>
        <v>0</v>
      </c>
      <c r="E17" s="283" t="s">
        <v>305</v>
      </c>
      <c r="F17" s="282">
        <f>SUM(F18:F20)</f>
        <v>0</v>
      </c>
      <c r="G17" s="268"/>
      <c r="H17" s="269"/>
      <c r="I17" s="269"/>
      <c r="J17" s="269"/>
    </row>
    <row r="18" spans="1:10" ht="15" hidden="1" customHeight="1" x14ac:dyDescent="0.35">
      <c r="A18" s="270"/>
      <c r="B18" s="271" t="s">
        <v>199</v>
      </c>
      <c r="C18" s="272"/>
      <c r="D18" s="273"/>
      <c r="E18" s="274"/>
      <c r="F18" s="273"/>
      <c r="G18" s="268"/>
      <c r="H18" s="269"/>
      <c r="I18" s="269">
        <f>F18-H18</f>
        <v>0</v>
      </c>
      <c r="J18" s="269">
        <f t="shared" ref="J18:J20" si="2">F18-G18</f>
        <v>0</v>
      </c>
    </row>
    <row r="19" spans="1:10" ht="21" hidden="1" customHeight="1" x14ac:dyDescent="0.35">
      <c r="A19" s="270"/>
      <c r="B19" s="271"/>
      <c r="C19" s="272"/>
      <c r="D19" s="273" t="s">
        <v>371</v>
      </c>
      <c r="E19" s="274"/>
      <c r="F19" s="273"/>
      <c r="G19" s="268"/>
      <c r="H19" s="269"/>
      <c r="I19" s="269">
        <f>F19-H19</f>
        <v>0</v>
      </c>
      <c r="J19" s="269">
        <f t="shared" si="2"/>
        <v>0</v>
      </c>
    </row>
    <row r="20" spans="1:10" ht="15" hidden="1" customHeight="1" x14ac:dyDescent="0.35">
      <c r="A20" s="270"/>
      <c r="B20" s="271"/>
      <c r="C20" s="272"/>
      <c r="D20" s="273"/>
      <c r="E20" s="274"/>
      <c r="F20" s="273"/>
      <c r="G20" s="268"/>
      <c r="H20" s="269"/>
      <c r="I20" s="269">
        <f>F20-H20</f>
        <v>0</v>
      </c>
      <c r="J20" s="269">
        <f t="shared" si="2"/>
        <v>0</v>
      </c>
    </row>
    <row r="21" spans="1:10" hidden="1" x14ac:dyDescent="0.35">
      <c r="A21" s="279">
        <v>3</v>
      </c>
      <c r="B21" s="280" t="s">
        <v>372</v>
      </c>
      <c r="C21" s="281" t="s">
        <v>305</v>
      </c>
      <c r="D21" s="284">
        <f>SUM(D23:D30)</f>
        <v>0</v>
      </c>
      <c r="E21" s="285" t="s">
        <v>305</v>
      </c>
      <c r="F21" s="284">
        <f>SUM(F22:F25)</f>
        <v>0</v>
      </c>
      <c r="G21" s="268"/>
      <c r="H21" s="269"/>
      <c r="I21" s="269"/>
      <c r="J21" s="269"/>
    </row>
    <row r="22" spans="1:10" ht="15" hidden="1" customHeight="1" x14ac:dyDescent="0.35">
      <c r="A22" s="270"/>
      <c r="B22" s="271" t="s">
        <v>199</v>
      </c>
      <c r="C22" s="272"/>
      <c r="D22" s="273"/>
      <c r="E22" s="274"/>
      <c r="F22" s="273"/>
      <c r="G22" s="268"/>
      <c r="H22" s="269"/>
      <c r="I22" s="269">
        <f t="shared" ref="I22:I25" si="3">F22-H22</f>
        <v>0</v>
      </c>
      <c r="J22" s="269">
        <f t="shared" ref="J22:J25" si="4">F22-G22</f>
        <v>0</v>
      </c>
    </row>
    <row r="23" spans="1:10" ht="23.4" hidden="1" customHeight="1" x14ac:dyDescent="0.35">
      <c r="A23" s="270"/>
      <c r="B23" s="286"/>
      <c r="C23" s="272"/>
      <c r="D23" s="273"/>
      <c r="E23" s="274"/>
      <c r="F23" s="273"/>
      <c r="G23" s="268"/>
      <c r="H23" s="269"/>
      <c r="I23" s="269">
        <f t="shared" si="3"/>
        <v>0</v>
      </c>
      <c r="J23" s="269">
        <f t="shared" si="4"/>
        <v>0</v>
      </c>
    </row>
    <row r="24" spans="1:10" ht="23.4" hidden="1" customHeight="1" x14ac:dyDescent="0.35">
      <c r="A24" s="270"/>
      <c r="B24" s="286"/>
      <c r="C24" s="272"/>
      <c r="D24" s="273"/>
      <c r="E24" s="274"/>
      <c r="F24" s="273"/>
      <c r="G24" s="268"/>
      <c r="H24" s="269"/>
      <c r="I24" s="269">
        <f t="shared" si="3"/>
        <v>0</v>
      </c>
      <c r="J24" s="269">
        <f t="shared" si="4"/>
        <v>0</v>
      </c>
    </row>
    <row r="25" spans="1:10" ht="24" hidden="1" customHeight="1" x14ac:dyDescent="0.35">
      <c r="A25" s="270"/>
      <c r="B25" s="287"/>
      <c r="C25" s="272"/>
      <c r="D25" s="273"/>
      <c r="E25" s="274"/>
      <c r="F25" s="273"/>
      <c r="G25" s="268"/>
      <c r="H25" s="269"/>
      <c r="I25" s="269">
        <f t="shared" si="3"/>
        <v>0</v>
      </c>
      <c r="J25" s="269">
        <f t="shared" si="4"/>
        <v>0</v>
      </c>
    </row>
    <row r="26" spans="1:10" ht="20.25" hidden="1" customHeight="1" x14ac:dyDescent="0.35">
      <c r="A26" s="279">
        <v>4</v>
      </c>
      <c r="B26" s="280" t="s">
        <v>373</v>
      </c>
      <c r="C26" s="281" t="s">
        <v>305</v>
      </c>
      <c r="D26" s="284">
        <f>SUM(D30:D30)</f>
        <v>0</v>
      </c>
      <c r="E26" s="285" t="s">
        <v>305</v>
      </c>
      <c r="F26" s="284">
        <f>SUM(F27:F30)</f>
        <v>0</v>
      </c>
      <c r="G26" s="268"/>
      <c r="H26" s="269"/>
      <c r="I26" s="269"/>
      <c r="J26" s="269"/>
    </row>
    <row r="27" spans="1:10" ht="15" hidden="1" customHeight="1" x14ac:dyDescent="0.35">
      <c r="A27" s="270"/>
      <c r="B27" s="286" t="s">
        <v>199</v>
      </c>
      <c r="C27" s="272"/>
      <c r="D27" s="273"/>
      <c r="E27" s="274"/>
      <c r="F27" s="273"/>
      <c r="G27" s="268"/>
      <c r="H27" s="269"/>
      <c r="I27" s="269">
        <f>F27-H27</f>
        <v>0</v>
      </c>
      <c r="J27" s="269">
        <f t="shared" ref="J27:J30" si="5">F27-G27</f>
        <v>0</v>
      </c>
    </row>
    <row r="28" spans="1:10" ht="15" hidden="1" customHeight="1" x14ac:dyDescent="0.35">
      <c r="A28" s="270"/>
      <c r="B28" s="288"/>
      <c r="C28" s="272"/>
      <c r="D28" s="273"/>
      <c r="E28" s="274"/>
      <c r="F28" s="273"/>
      <c r="G28" s="268"/>
      <c r="H28" s="269"/>
      <c r="I28" s="269">
        <f>F28-H28</f>
        <v>0</v>
      </c>
      <c r="J28" s="269">
        <f t="shared" si="5"/>
        <v>0</v>
      </c>
    </row>
    <row r="29" spans="1:10" ht="15" hidden="1" customHeight="1" x14ac:dyDescent="0.35">
      <c r="A29" s="270"/>
      <c r="B29" s="286"/>
      <c r="C29" s="272"/>
      <c r="D29" s="273"/>
      <c r="E29" s="274"/>
      <c r="F29" s="273"/>
      <c r="G29" s="268"/>
      <c r="H29" s="269"/>
      <c r="I29" s="269">
        <f>F29-H29</f>
        <v>0</v>
      </c>
      <c r="J29" s="269">
        <f t="shared" si="5"/>
        <v>0</v>
      </c>
    </row>
    <row r="30" spans="1:10" ht="15" hidden="1" customHeight="1" x14ac:dyDescent="0.35">
      <c r="A30" s="270"/>
      <c r="B30" s="286"/>
      <c r="C30" s="272"/>
      <c r="D30" s="273"/>
      <c r="E30" s="274"/>
      <c r="F30" s="273"/>
      <c r="G30" s="268"/>
      <c r="H30" s="269"/>
      <c r="I30" s="269">
        <f>F30-H30</f>
        <v>0</v>
      </c>
      <c r="J30" s="269">
        <f t="shared" si="5"/>
        <v>0</v>
      </c>
    </row>
    <row r="31" spans="1:10" hidden="1" x14ac:dyDescent="0.35">
      <c r="A31" s="279">
        <v>5</v>
      </c>
      <c r="B31" s="280" t="s">
        <v>374</v>
      </c>
      <c r="C31" s="281" t="s">
        <v>305</v>
      </c>
      <c r="D31" s="284">
        <f>SUM(D32:D35)</f>
        <v>0</v>
      </c>
      <c r="E31" s="285" t="s">
        <v>305</v>
      </c>
      <c r="F31" s="284">
        <f>SUM(F32:F35)</f>
        <v>0</v>
      </c>
      <c r="G31" s="268"/>
      <c r="H31" s="269"/>
      <c r="I31" s="269"/>
      <c r="J31" s="269"/>
    </row>
    <row r="32" spans="1:10" ht="60" customHeight="1" x14ac:dyDescent="0.35">
      <c r="A32" s="289"/>
      <c r="B32" s="290" t="s">
        <v>199</v>
      </c>
      <c r="C32" s="272"/>
      <c r="D32" s="273"/>
      <c r="E32" s="276"/>
      <c r="F32" s="273"/>
      <c r="G32" s="268"/>
      <c r="H32" s="269"/>
      <c r="I32" s="269">
        <f t="shared" ref="I32:I34" si="6">F32-H32</f>
        <v>0</v>
      </c>
      <c r="J32" s="269">
        <f t="shared" ref="J32:J34" si="7">F32-G32</f>
        <v>0</v>
      </c>
    </row>
    <row r="33" spans="1:13" ht="45.6" customHeight="1" x14ac:dyDescent="0.35">
      <c r="A33" s="270"/>
      <c r="B33" s="286"/>
      <c r="C33" s="272"/>
      <c r="D33" s="273"/>
      <c r="E33" s="276"/>
      <c r="F33" s="291"/>
      <c r="G33" s="268"/>
      <c r="H33" s="269"/>
      <c r="I33" s="269">
        <f t="shared" si="6"/>
        <v>0</v>
      </c>
      <c r="J33" s="269">
        <f t="shared" si="7"/>
        <v>0</v>
      </c>
    </row>
    <row r="34" spans="1:13" ht="64.2" customHeight="1" x14ac:dyDescent="0.35">
      <c r="A34" s="270"/>
      <c r="B34" s="271"/>
      <c r="C34" s="272"/>
      <c r="D34" s="273"/>
      <c r="E34" s="276"/>
      <c r="F34" s="273"/>
      <c r="G34" s="268"/>
      <c r="H34" s="269"/>
      <c r="I34" s="269">
        <f t="shared" si="6"/>
        <v>0</v>
      </c>
      <c r="J34" s="269">
        <f t="shared" si="7"/>
        <v>0</v>
      </c>
    </row>
    <row r="35" spans="1:13" x14ac:dyDescent="0.35">
      <c r="A35" s="270"/>
      <c r="B35" s="271"/>
      <c r="C35" s="272"/>
      <c r="D35" s="273"/>
      <c r="E35" s="276"/>
      <c r="F35" s="273"/>
      <c r="G35" s="268"/>
      <c r="H35" s="269"/>
      <c r="I35" s="269"/>
      <c r="J35" s="269"/>
    </row>
    <row r="36" spans="1:13" s="255" customFormat="1" ht="17.399999999999999" x14ac:dyDescent="0.3">
      <c r="A36" s="264"/>
      <c r="B36" s="265" t="s">
        <v>295</v>
      </c>
      <c r="C36" s="266" t="s">
        <v>305</v>
      </c>
      <c r="D36" s="267">
        <f>D26+D21+D17+D13+D31</f>
        <v>0</v>
      </c>
      <c r="E36" s="292" t="s">
        <v>10</v>
      </c>
      <c r="F36" s="267">
        <f>F26+F21+F17+F13+F31</f>
        <v>149820</v>
      </c>
      <c r="G36" s="293" t="s">
        <v>535</v>
      </c>
      <c r="H36" s="294">
        <f>SUM(H12:H35)</f>
        <v>0</v>
      </c>
      <c r="I36" s="294">
        <f>SUM(I12:I35)</f>
        <v>149820</v>
      </c>
      <c r="J36" s="294">
        <f>SUM(J12:J35)</f>
        <v>149820</v>
      </c>
      <c r="K36" s="254"/>
      <c r="L36" s="254">
        <f t="shared" ref="L36:M36" si="8">SUM(L12:L35)</f>
        <v>0</v>
      </c>
      <c r="M36" s="254">
        <f t="shared" si="8"/>
        <v>0</v>
      </c>
    </row>
    <row r="37" spans="1:13" hidden="1" x14ac:dyDescent="0.35">
      <c r="A37" s="1204" t="s">
        <v>1001</v>
      </c>
      <c r="B37" s="1204"/>
      <c r="C37" s="1204"/>
      <c r="D37" s="1204"/>
      <c r="E37" s="1204"/>
      <c r="F37" s="1204"/>
      <c r="G37" s="262" t="s">
        <v>1002</v>
      </c>
      <c r="H37" s="263"/>
      <c r="I37" s="263"/>
      <c r="J37" s="263"/>
      <c r="L37" s="254"/>
      <c r="M37" s="254"/>
    </row>
    <row r="38" spans="1:13" s="255" customFormat="1" hidden="1" x14ac:dyDescent="0.35">
      <c r="A38" s="264">
        <v>1</v>
      </c>
      <c r="B38" s="265" t="s">
        <v>369</v>
      </c>
      <c r="C38" s="266" t="s">
        <v>305</v>
      </c>
      <c r="D38" s="267">
        <f>SUM(D40:D41)</f>
        <v>0</v>
      </c>
      <c r="E38" s="59" t="s">
        <v>305</v>
      </c>
      <c r="F38" s="267">
        <f>SUM(F40:F41)</f>
        <v>0</v>
      </c>
      <c r="G38" s="268"/>
      <c r="H38" s="269"/>
      <c r="I38" s="269"/>
      <c r="J38" s="269"/>
      <c r="K38" s="251"/>
      <c r="L38" s="251"/>
      <c r="M38" s="251"/>
    </row>
    <row r="39" spans="1:13" hidden="1" x14ac:dyDescent="0.35">
      <c r="A39" s="270"/>
      <c r="B39" s="271" t="s">
        <v>199</v>
      </c>
      <c r="C39" s="272"/>
      <c r="D39" s="273"/>
      <c r="E39" s="274"/>
      <c r="F39" s="273"/>
      <c r="G39" s="268"/>
      <c r="H39" s="269"/>
      <c r="I39" s="269">
        <f t="shared" ref="I39:I41" si="9">F39-H39</f>
        <v>0</v>
      </c>
      <c r="J39" s="269">
        <f>F39-G39</f>
        <v>0</v>
      </c>
    </row>
    <row r="40" spans="1:13" s="278" customFormat="1" hidden="1" x14ac:dyDescent="0.35">
      <c r="A40" s="270"/>
      <c r="B40" s="275" t="s">
        <v>541</v>
      </c>
      <c r="C40" s="272"/>
      <c r="D40" s="273"/>
      <c r="E40" s="276"/>
      <c r="F40" s="273"/>
      <c r="G40" s="277"/>
      <c r="H40" s="269"/>
      <c r="I40" s="269">
        <f t="shared" si="9"/>
        <v>0</v>
      </c>
      <c r="J40" s="269">
        <f t="shared" ref="J40:J41" si="10">F40-G40</f>
        <v>0</v>
      </c>
      <c r="K40" s="251"/>
      <c r="L40" s="251"/>
      <c r="M40" s="251"/>
    </row>
    <row r="41" spans="1:13" hidden="1" x14ac:dyDescent="0.35">
      <c r="A41" s="270"/>
      <c r="B41" s="271"/>
      <c r="C41" s="272"/>
      <c r="D41" s="273"/>
      <c r="E41" s="276"/>
      <c r="F41" s="273"/>
      <c r="G41" s="268"/>
      <c r="H41" s="269"/>
      <c r="I41" s="269">
        <f t="shared" si="9"/>
        <v>0</v>
      </c>
      <c r="J41" s="269">
        <f t="shared" si="10"/>
        <v>0</v>
      </c>
    </row>
    <row r="42" spans="1:13" hidden="1" x14ac:dyDescent="0.35">
      <c r="A42" s="279">
        <v>2</v>
      </c>
      <c r="B42" s="280" t="s">
        <v>370</v>
      </c>
      <c r="C42" s="281" t="s">
        <v>305</v>
      </c>
      <c r="D42" s="284">
        <f>SUM(D44:D45)</f>
        <v>0</v>
      </c>
      <c r="E42" s="283" t="s">
        <v>305</v>
      </c>
      <c r="F42" s="284">
        <f>SUM(F43:F45)</f>
        <v>0</v>
      </c>
      <c r="G42" s="268"/>
      <c r="H42" s="269"/>
      <c r="I42" s="269"/>
      <c r="J42" s="269"/>
    </row>
    <row r="43" spans="1:13" ht="15" hidden="1" customHeight="1" x14ac:dyDescent="0.35">
      <c r="A43" s="270"/>
      <c r="B43" s="271" t="s">
        <v>199</v>
      </c>
      <c r="C43" s="272"/>
      <c r="D43" s="273"/>
      <c r="E43" s="274"/>
      <c r="F43" s="273"/>
      <c r="G43" s="268"/>
      <c r="H43" s="269"/>
      <c r="I43" s="269">
        <f>F43-H43</f>
        <v>0</v>
      </c>
      <c r="J43" s="269">
        <f t="shared" ref="J43:J45" si="11">F43-G43</f>
        <v>0</v>
      </c>
    </row>
    <row r="44" spans="1:13" ht="21" hidden="1" customHeight="1" x14ac:dyDescent="0.35">
      <c r="A44" s="270"/>
      <c r="B44" s="271"/>
      <c r="C44" s="272"/>
      <c r="D44" s="273" t="s">
        <v>371</v>
      </c>
      <c r="E44" s="274"/>
      <c r="F44" s="273"/>
      <c r="G44" s="268"/>
      <c r="H44" s="269"/>
      <c r="I44" s="269">
        <f>F44-H44</f>
        <v>0</v>
      </c>
      <c r="J44" s="269">
        <f t="shared" si="11"/>
        <v>0</v>
      </c>
    </row>
    <row r="45" spans="1:13" ht="15" hidden="1" customHeight="1" x14ac:dyDescent="0.35">
      <c r="A45" s="270"/>
      <c r="B45" s="271"/>
      <c r="C45" s="272"/>
      <c r="D45" s="273"/>
      <c r="E45" s="274"/>
      <c r="F45" s="273"/>
      <c r="G45" s="268"/>
      <c r="H45" s="269"/>
      <c r="I45" s="269">
        <f>F45-H45</f>
        <v>0</v>
      </c>
      <c r="J45" s="269">
        <f t="shared" si="11"/>
        <v>0</v>
      </c>
    </row>
    <row r="46" spans="1:13" hidden="1" x14ac:dyDescent="0.35">
      <c r="A46" s="279">
        <v>3</v>
      </c>
      <c r="B46" s="280" t="s">
        <v>372</v>
      </c>
      <c r="C46" s="281" t="s">
        <v>305</v>
      </c>
      <c r="D46" s="284">
        <f>SUM(D48:D53)</f>
        <v>0</v>
      </c>
      <c r="E46" s="285" t="s">
        <v>305</v>
      </c>
      <c r="F46" s="284">
        <f>SUM(F47:F49)</f>
        <v>0</v>
      </c>
      <c r="G46" s="268"/>
      <c r="H46" s="269"/>
      <c r="I46" s="269"/>
      <c r="J46" s="269"/>
      <c r="K46" s="254"/>
      <c r="L46" s="254"/>
      <c r="M46" s="254"/>
    </row>
    <row r="47" spans="1:13" ht="15" hidden="1" customHeight="1" x14ac:dyDescent="0.35">
      <c r="A47" s="270"/>
      <c r="B47" s="271" t="s">
        <v>199</v>
      </c>
      <c r="C47" s="272"/>
      <c r="D47" s="273"/>
      <c r="E47" s="274"/>
      <c r="F47" s="273"/>
      <c r="G47" s="268"/>
      <c r="H47" s="269"/>
      <c r="I47" s="269">
        <f t="shared" ref="I47:I49" si="12">F47-H47</f>
        <v>0</v>
      </c>
      <c r="J47" s="269">
        <f t="shared" ref="J47:J49" si="13">F47-G47</f>
        <v>0</v>
      </c>
    </row>
    <row r="48" spans="1:13" ht="23.4" hidden="1" customHeight="1" x14ac:dyDescent="0.35">
      <c r="A48" s="270"/>
      <c r="B48" s="286"/>
      <c r="C48" s="272"/>
      <c r="D48" s="273"/>
      <c r="E48" s="274"/>
      <c r="F48" s="273"/>
      <c r="G48" s="268"/>
      <c r="H48" s="269"/>
      <c r="I48" s="269">
        <f t="shared" si="12"/>
        <v>0</v>
      </c>
      <c r="J48" s="269">
        <f t="shared" si="13"/>
        <v>0</v>
      </c>
    </row>
    <row r="49" spans="1:13" ht="24" hidden="1" customHeight="1" x14ac:dyDescent="0.35">
      <c r="A49" s="270"/>
      <c r="B49" s="287"/>
      <c r="C49" s="272"/>
      <c r="D49" s="273"/>
      <c r="E49" s="274"/>
      <c r="F49" s="273"/>
      <c r="G49" s="268"/>
      <c r="H49" s="269"/>
      <c r="I49" s="269">
        <f t="shared" si="12"/>
        <v>0</v>
      </c>
      <c r="J49" s="269">
        <f t="shared" si="13"/>
        <v>0</v>
      </c>
    </row>
    <row r="50" spans="1:13" ht="20.25" hidden="1" customHeight="1" x14ac:dyDescent="0.35">
      <c r="A50" s="279">
        <v>4</v>
      </c>
      <c r="B50" s="280" t="s">
        <v>373</v>
      </c>
      <c r="C50" s="281" t="s">
        <v>305</v>
      </c>
      <c r="D50" s="284">
        <f>SUM(D53:D53)</f>
        <v>0</v>
      </c>
      <c r="E50" s="285" t="s">
        <v>305</v>
      </c>
      <c r="F50" s="284">
        <f>SUM(F51:F53)</f>
        <v>0</v>
      </c>
      <c r="G50" s="268"/>
      <c r="H50" s="269"/>
      <c r="I50" s="269"/>
      <c r="J50" s="269"/>
    </row>
    <row r="51" spans="1:13" ht="15" hidden="1" customHeight="1" x14ac:dyDescent="0.35">
      <c r="A51" s="270"/>
      <c r="B51" s="286" t="s">
        <v>199</v>
      </c>
      <c r="C51" s="272"/>
      <c r="D51" s="273"/>
      <c r="E51" s="274"/>
      <c r="F51" s="273"/>
      <c r="G51" s="268"/>
      <c r="H51" s="269"/>
      <c r="I51" s="269">
        <f>F51-H51</f>
        <v>0</v>
      </c>
      <c r="J51" s="269">
        <f t="shared" ref="J51:J53" si="14">F51-G51</f>
        <v>0</v>
      </c>
    </row>
    <row r="52" spans="1:13" ht="15" hidden="1" customHeight="1" x14ac:dyDescent="0.35">
      <c r="A52" s="270"/>
      <c r="B52" s="286"/>
      <c r="C52" s="272"/>
      <c r="D52" s="273"/>
      <c r="E52" s="274"/>
      <c r="F52" s="273"/>
      <c r="G52" s="268"/>
      <c r="H52" s="269"/>
      <c r="I52" s="269">
        <f>F52-H52</f>
        <v>0</v>
      </c>
      <c r="J52" s="269">
        <f t="shared" si="14"/>
        <v>0</v>
      </c>
    </row>
    <row r="53" spans="1:13" ht="15" hidden="1" customHeight="1" x14ac:dyDescent="0.35">
      <c r="A53" s="270"/>
      <c r="B53" s="286"/>
      <c r="C53" s="272"/>
      <c r="D53" s="273"/>
      <c r="E53" s="274"/>
      <c r="F53" s="273"/>
      <c r="G53" s="268"/>
      <c r="H53" s="269"/>
      <c r="I53" s="269">
        <f>F53-H53</f>
        <v>0</v>
      </c>
      <c r="J53" s="269">
        <f t="shared" si="14"/>
        <v>0</v>
      </c>
    </row>
    <row r="54" spans="1:13" hidden="1" x14ac:dyDescent="0.35">
      <c r="A54" s="279">
        <v>5</v>
      </c>
      <c r="B54" s="280" t="s">
        <v>374</v>
      </c>
      <c r="C54" s="281" t="s">
        <v>305</v>
      </c>
      <c r="D54" s="284">
        <f>SUM(D55:D58)</f>
        <v>0</v>
      </c>
      <c r="E54" s="285" t="s">
        <v>305</v>
      </c>
      <c r="F54" s="284">
        <f>SUM(F55:F58)</f>
        <v>0</v>
      </c>
      <c r="G54" s="268"/>
      <c r="H54" s="269"/>
      <c r="I54" s="269"/>
      <c r="J54" s="269"/>
    </row>
    <row r="55" spans="1:13" ht="15" hidden="1" customHeight="1" x14ac:dyDescent="0.35">
      <c r="A55" s="289"/>
      <c r="B55" s="290" t="s">
        <v>199</v>
      </c>
      <c r="C55" s="272"/>
      <c r="D55" s="273"/>
      <c r="E55" s="276"/>
      <c r="F55" s="273"/>
      <c r="G55" s="268"/>
      <c r="H55" s="269"/>
      <c r="I55" s="269">
        <f t="shared" ref="I55:I57" si="15">F55-H55</f>
        <v>0</v>
      </c>
      <c r="J55" s="269">
        <f t="shared" ref="J55:J57" si="16">F55-G55</f>
        <v>0</v>
      </c>
    </row>
    <row r="56" spans="1:13" ht="15" hidden="1" customHeight="1" x14ac:dyDescent="0.35">
      <c r="A56" s="270"/>
      <c r="B56" s="286"/>
      <c r="C56" s="272"/>
      <c r="D56" s="273"/>
      <c r="E56" s="276"/>
      <c r="F56" s="291"/>
      <c r="G56" s="268"/>
      <c r="H56" s="269"/>
      <c r="I56" s="269">
        <f t="shared" si="15"/>
        <v>0</v>
      </c>
      <c r="J56" s="269">
        <f t="shared" si="16"/>
        <v>0</v>
      </c>
    </row>
    <row r="57" spans="1:13" ht="15" hidden="1" customHeight="1" x14ac:dyDescent="0.35">
      <c r="A57" s="270"/>
      <c r="B57" s="271"/>
      <c r="C57" s="272"/>
      <c r="D57" s="273"/>
      <c r="E57" s="276"/>
      <c r="F57" s="273"/>
      <c r="G57" s="268"/>
      <c r="H57" s="269"/>
      <c r="I57" s="269">
        <f t="shared" si="15"/>
        <v>0</v>
      </c>
      <c r="J57" s="269">
        <f t="shared" si="16"/>
        <v>0</v>
      </c>
    </row>
    <row r="58" spans="1:13" hidden="1" x14ac:dyDescent="0.35">
      <c r="A58" s="270"/>
      <c r="B58" s="271"/>
      <c r="C58" s="272"/>
      <c r="D58" s="273"/>
      <c r="E58" s="276"/>
      <c r="F58" s="273"/>
      <c r="G58" s="268"/>
      <c r="H58" s="269"/>
      <c r="I58" s="269"/>
      <c r="J58" s="269"/>
    </row>
    <row r="59" spans="1:13" s="255" customFormat="1" hidden="1" x14ac:dyDescent="0.35">
      <c r="A59" s="264"/>
      <c r="B59" s="265" t="s">
        <v>295</v>
      </c>
      <c r="C59" s="266" t="s">
        <v>305</v>
      </c>
      <c r="D59" s="267">
        <f>D50+D46+D42+D38+D54</f>
        <v>0</v>
      </c>
      <c r="E59" s="292" t="s">
        <v>10</v>
      </c>
      <c r="F59" s="267">
        <f>F50+F46+F42+F38+F54</f>
        <v>0</v>
      </c>
      <c r="G59" s="293" t="s">
        <v>536</v>
      </c>
      <c r="H59" s="294">
        <f>SUM(H37:H58)</f>
        <v>0</v>
      </c>
      <c r="I59" s="294">
        <f>SUM(I37:I58)</f>
        <v>0</v>
      </c>
      <c r="J59" s="294">
        <f>SUM(J37:J58)</f>
        <v>0</v>
      </c>
      <c r="K59" s="251"/>
      <c r="L59" s="251"/>
      <c r="M59" s="251"/>
    </row>
    <row r="60" spans="1:13" hidden="1" x14ac:dyDescent="0.35">
      <c r="A60" s="1204" t="s">
        <v>489</v>
      </c>
      <c r="B60" s="1204"/>
      <c r="C60" s="1204"/>
      <c r="D60" s="1204"/>
      <c r="E60" s="1204"/>
      <c r="F60" s="1204"/>
      <c r="G60" s="262" t="s">
        <v>1002</v>
      </c>
      <c r="H60" s="263"/>
      <c r="I60" s="263"/>
      <c r="J60" s="263"/>
    </row>
    <row r="61" spans="1:13" s="255" customFormat="1" hidden="1" x14ac:dyDescent="0.35">
      <c r="A61" s="264">
        <v>1</v>
      </c>
      <c r="B61" s="265" t="s">
        <v>369</v>
      </c>
      <c r="C61" s="266" t="s">
        <v>305</v>
      </c>
      <c r="D61" s="267">
        <f>SUM(D63:D64)</f>
        <v>0</v>
      </c>
      <c r="E61" s="59" t="s">
        <v>305</v>
      </c>
      <c r="F61" s="267">
        <f>SUM(F62:F64)</f>
        <v>0</v>
      </c>
      <c r="G61" s="295"/>
      <c r="H61" s="269"/>
      <c r="I61" s="269"/>
      <c r="J61" s="269"/>
      <c r="K61" s="251"/>
      <c r="L61" s="251"/>
      <c r="M61" s="251"/>
    </row>
    <row r="62" spans="1:13" hidden="1" x14ac:dyDescent="0.35">
      <c r="A62" s="270"/>
      <c r="B62" s="271" t="s">
        <v>199</v>
      </c>
      <c r="C62" s="272"/>
      <c r="D62" s="273"/>
      <c r="E62" s="274"/>
      <c r="F62" s="273"/>
      <c r="G62" s="295"/>
      <c r="H62" s="269"/>
      <c r="I62" s="269">
        <f t="shared" ref="I62:I64" si="17">F62-H62</f>
        <v>0</v>
      </c>
      <c r="J62" s="269">
        <f>F62-G62</f>
        <v>0</v>
      </c>
    </row>
    <row r="63" spans="1:13" hidden="1" x14ac:dyDescent="0.35">
      <c r="A63" s="270"/>
      <c r="B63" s="275" t="s">
        <v>541</v>
      </c>
      <c r="C63" s="272"/>
      <c r="D63" s="273"/>
      <c r="E63" s="276"/>
      <c r="F63" s="273"/>
      <c r="G63" s="277"/>
      <c r="H63" s="269"/>
      <c r="I63" s="269">
        <f t="shared" si="17"/>
        <v>0</v>
      </c>
      <c r="J63" s="269">
        <f t="shared" ref="J63:J64" si="18">F63-G63</f>
        <v>0</v>
      </c>
    </row>
    <row r="64" spans="1:13" hidden="1" x14ac:dyDescent="0.35">
      <c r="A64" s="270"/>
      <c r="B64" s="271"/>
      <c r="C64" s="272"/>
      <c r="D64" s="273"/>
      <c r="E64" s="276"/>
      <c r="F64" s="273"/>
      <c r="G64" s="268"/>
      <c r="H64" s="269"/>
      <c r="I64" s="269">
        <f t="shared" si="17"/>
        <v>0</v>
      </c>
      <c r="J64" s="269">
        <f t="shared" si="18"/>
        <v>0</v>
      </c>
    </row>
    <row r="65" spans="1:13" hidden="1" x14ac:dyDescent="0.35">
      <c r="A65" s="279">
        <v>2</v>
      </c>
      <c r="B65" s="280" t="s">
        <v>370</v>
      </c>
      <c r="C65" s="281" t="s">
        <v>305</v>
      </c>
      <c r="D65" s="284">
        <f>SUM(D67:D68)</f>
        <v>0</v>
      </c>
      <c r="E65" s="283" t="s">
        <v>305</v>
      </c>
      <c r="F65" s="284">
        <f>SUM(F66:F68)</f>
        <v>0</v>
      </c>
      <c r="G65" s="268"/>
      <c r="H65" s="269"/>
      <c r="I65" s="269"/>
      <c r="J65" s="269"/>
    </row>
    <row r="66" spans="1:13" ht="15" hidden="1" customHeight="1" x14ac:dyDescent="0.35">
      <c r="A66" s="270"/>
      <c r="B66" s="271" t="s">
        <v>199</v>
      </c>
      <c r="C66" s="272"/>
      <c r="D66" s="273"/>
      <c r="E66" s="274"/>
      <c r="F66" s="273"/>
      <c r="G66" s="268"/>
      <c r="H66" s="269"/>
      <c r="I66" s="269">
        <f>F66-H66</f>
        <v>0</v>
      </c>
      <c r="J66" s="269">
        <f t="shared" ref="J66:J68" si="19">F66-G66</f>
        <v>0</v>
      </c>
    </row>
    <row r="67" spans="1:13" ht="21" hidden="1" customHeight="1" x14ac:dyDescent="0.35">
      <c r="A67" s="270"/>
      <c r="B67" s="271"/>
      <c r="C67" s="272"/>
      <c r="D67" s="273" t="s">
        <v>371</v>
      </c>
      <c r="E67" s="274"/>
      <c r="F67" s="273"/>
      <c r="G67" s="268"/>
      <c r="H67" s="269"/>
      <c r="I67" s="269">
        <f>F67-H67</f>
        <v>0</v>
      </c>
      <c r="J67" s="269">
        <f t="shared" si="19"/>
        <v>0</v>
      </c>
    </row>
    <row r="68" spans="1:13" ht="15" hidden="1" customHeight="1" x14ac:dyDescent="0.35">
      <c r="A68" s="270"/>
      <c r="B68" s="271"/>
      <c r="C68" s="272"/>
      <c r="D68" s="273"/>
      <c r="E68" s="274"/>
      <c r="F68" s="273"/>
      <c r="G68" s="268"/>
      <c r="H68" s="269"/>
      <c r="I68" s="269">
        <f>F68-H68</f>
        <v>0</v>
      </c>
      <c r="J68" s="269">
        <f t="shared" si="19"/>
        <v>0</v>
      </c>
    </row>
    <row r="69" spans="1:13" hidden="1" x14ac:dyDescent="0.35">
      <c r="A69" s="279">
        <v>3</v>
      </c>
      <c r="B69" s="280" t="s">
        <v>372</v>
      </c>
      <c r="C69" s="281" t="s">
        <v>305</v>
      </c>
      <c r="D69" s="284">
        <f>SUM(D71:D76)</f>
        <v>0</v>
      </c>
      <c r="E69" s="285" t="s">
        <v>305</v>
      </c>
      <c r="F69" s="284">
        <f>SUM(F70:F72)</f>
        <v>0</v>
      </c>
      <c r="G69" s="268"/>
      <c r="H69" s="269"/>
      <c r="I69" s="269"/>
      <c r="J69" s="269"/>
    </row>
    <row r="70" spans="1:13" ht="15" hidden="1" customHeight="1" x14ac:dyDescent="0.35">
      <c r="A70" s="270"/>
      <c r="B70" s="271" t="s">
        <v>199</v>
      </c>
      <c r="C70" s="272"/>
      <c r="D70" s="273"/>
      <c r="E70" s="274"/>
      <c r="F70" s="273"/>
      <c r="G70" s="268"/>
      <c r="H70" s="269"/>
      <c r="I70" s="269">
        <f t="shared" ref="I70:I72" si="20">F70-H70</f>
        <v>0</v>
      </c>
      <c r="J70" s="269">
        <f t="shared" ref="J70:J72" si="21">F70-G70</f>
        <v>0</v>
      </c>
    </row>
    <row r="71" spans="1:13" ht="23.4" hidden="1" customHeight="1" x14ac:dyDescent="0.35">
      <c r="A71" s="270"/>
      <c r="B71" s="286"/>
      <c r="C71" s="272"/>
      <c r="D71" s="273"/>
      <c r="E71" s="274"/>
      <c r="F71" s="273"/>
      <c r="G71" s="268"/>
      <c r="H71" s="269"/>
      <c r="I71" s="269">
        <f t="shared" si="20"/>
        <v>0</v>
      </c>
      <c r="J71" s="269">
        <f t="shared" si="21"/>
        <v>0</v>
      </c>
    </row>
    <row r="72" spans="1:13" ht="24" hidden="1" customHeight="1" x14ac:dyDescent="0.35">
      <c r="A72" s="270"/>
      <c r="B72" s="287"/>
      <c r="C72" s="272"/>
      <c r="D72" s="273"/>
      <c r="E72" s="274"/>
      <c r="F72" s="273"/>
      <c r="G72" s="268"/>
      <c r="H72" s="269"/>
      <c r="I72" s="269">
        <f t="shared" si="20"/>
        <v>0</v>
      </c>
      <c r="J72" s="269">
        <f t="shared" si="21"/>
        <v>0</v>
      </c>
    </row>
    <row r="73" spans="1:13" ht="20.25" hidden="1" customHeight="1" x14ac:dyDescent="0.35">
      <c r="A73" s="279">
        <v>4</v>
      </c>
      <c r="B73" s="280" t="s">
        <v>373</v>
      </c>
      <c r="C73" s="281" t="s">
        <v>305</v>
      </c>
      <c r="D73" s="284">
        <f>SUM(D76:D76)</f>
        <v>0</v>
      </c>
      <c r="E73" s="285" t="s">
        <v>305</v>
      </c>
      <c r="F73" s="284">
        <f>SUM(F74:F76)</f>
        <v>0</v>
      </c>
      <c r="G73" s="268"/>
      <c r="H73" s="269"/>
      <c r="I73" s="269"/>
      <c r="J73" s="269"/>
    </row>
    <row r="74" spans="1:13" ht="15" hidden="1" customHeight="1" x14ac:dyDescent="0.35">
      <c r="A74" s="270"/>
      <c r="B74" s="286" t="s">
        <v>199</v>
      </c>
      <c r="C74" s="272"/>
      <c r="D74" s="273"/>
      <c r="E74" s="274"/>
      <c r="F74" s="273"/>
      <c r="G74" s="268"/>
      <c r="H74" s="269"/>
      <c r="I74" s="269">
        <f>F74-H74</f>
        <v>0</v>
      </c>
      <c r="J74" s="269">
        <f t="shared" ref="J74:J76" si="22">F74-G74</f>
        <v>0</v>
      </c>
      <c r="K74" s="254"/>
      <c r="L74" s="254"/>
      <c r="M74" s="254"/>
    </row>
    <row r="75" spans="1:13" ht="15" hidden="1" customHeight="1" x14ac:dyDescent="0.35">
      <c r="A75" s="270"/>
      <c r="B75" s="286"/>
      <c r="C75" s="272"/>
      <c r="D75" s="273"/>
      <c r="E75" s="274"/>
      <c r="F75" s="273"/>
      <c r="G75" s="268"/>
      <c r="H75" s="269"/>
      <c r="I75" s="269">
        <f>F75-H75</f>
        <v>0</v>
      </c>
      <c r="J75" s="269">
        <f t="shared" si="22"/>
        <v>0</v>
      </c>
    </row>
    <row r="76" spans="1:13" ht="15" hidden="1" customHeight="1" x14ac:dyDescent="0.35">
      <c r="A76" s="270"/>
      <c r="B76" s="286"/>
      <c r="C76" s="272"/>
      <c r="D76" s="273"/>
      <c r="E76" s="274"/>
      <c r="F76" s="273"/>
      <c r="G76" s="268"/>
      <c r="H76" s="269"/>
      <c r="I76" s="269">
        <f>F76-H76</f>
        <v>0</v>
      </c>
      <c r="J76" s="269">
        <f t="shared" si="22"/>
        <v>0</v>
      </c>
      <c r="K76" s="254"/>
      <c r="L76" s="254"/>
      <c r="M76" s="254"/>
    </row>
    <row r="77" spans="1:13" hidden="1" x14ac:dyDescent="0.35">
      <c r="A77" s="279">
        <v>5</v>
      </c>
      <c r="B77" s="280" t="s">
        <v>374</v>
      </c>
      <c r="C77" s="281" t="s">
        <v>305</v>
      </c>
      <c r="D77" s="284">
        <f>SUM(D78:D80)</f>
        <v>0</v>
      </c>
      <c r="E77" s="285" t="s">
        <v>305</v>
      </c>
      <c r="F77" s="284">
        <f>SUM(F78:F80)</f>
        <v>0</v>
      </c>
      <c r="G77" s="268"/>
      <c r="H77" s="269"/>
      <c r="I77" s="269"/>
      <c r="J77" s="269"/>
    </row>
    <row r="78" spans="1:13" ht="15" hidden="1" customHeight="1" x14ac:dyDescent="0.35">
      <c r="A78" s="289"/>
      <c r="B78" s="290" t="s">
        <v>199</v>
      </c>
      <c r="C78" s="272"/>
      <c r="D78" s="273"/>
      <c r="E78" s="276"/>
      <c r="F78" s="273"/>
      <c r="G78" s="268"/>
      <c r="H78" s="269"/>
      <c r="I78" s="269">
        <f t="shared" ref="I78:I79" si="23">F78-H78</f>
        <v>0</v>
      </c>
      <c r="J78" s="269">
        <f t="shared" ref="J78:J79" si="24">F78-G78</f>
        <v>0</v>
      </c>
    </row>
    <row r="79" spans="1:13" s="278" customFormat="1" ht="15" hidden="1" customHeight="1" x14ac:dyDescent="0.35">
      <c r="A79" s="270"/>
      <c r="B79" s="271"/>
      <c r="C79" s="272"/>
      <c r="D79" s="273"/>
      <c r="E79" s="276"/>
      <c r="F79" s="273"/>
      <c r="G79" s="268"/>
      <c r="H79" s="269"/>
      <c r="I79" s="269">
        <f t="shared" si="23"/>
        <v>0</v>
      </c>
      <c r="J79" s="269">
        <f t="shared" si="24"/>
        <v>0</v>
      </c>
      <c r="K79" s="251"/>
      <c r="L79" s="251"/>
      <c r="M79" s="251"/>
    </row>
    <row r="80" spans="1:13" s="278" customFormat="1" hidden="1" x14ac:dyDescent="0.35">
      <c r="A80" s="270"/>
      <c r="B80" s="271"/>
      <c r="C80" s="272"/>
      <c r="D80" s="273"/>
      <c r="E80" s="276"/>
      <c r="F80" s="273"/>
      <c r="G80" s="268"/>
      <c r="H80" s="269"/>
      <c r="I80" s="269"/>
      <c r="J80" s="269"/>
      <c r="K80" s="251"/>
      <c r="L80" s="251"/>
      <c r="M80" s="251"/>
    </row>
    <row r="81" spans="1:13" s="255" customFormat="1" hidden="1" x14ac:dyDescent="0.35">
      <c r="A81" s="264"/>
      <c r="B81" s="265" t="s">
        <v>295</v>
      </c>
      <c r="C81" s="266" t="s">
        <v>305</v>
      </c>
      <c r="D81" s="267">
        <f>D73+D69+D65+D61+D77</f>
        <v>0</v>
      </c>
      <c r="E81" s="292" t="s">
        <v>10</v>
      </c>
      <c r="F81" s="267">
        <f>F73+F69+F65+F61+F77</f>
        <v>0</v>
      </c>
      <c r="G81" s="293" t="s">
        <v>536</v>
      </c>
      <c r="H81" s="294">
        <f>SUM(H60:H80)</f>
        <v>0</v>
      </c>
      <c r="I81" s="294">
        <f>SUM(I60:I80)</f>
        <v>0</v>
      </c>
      <c r="J81" s="294">
        <f>SUM(J60:J80)</f>
        <v>0</v>
      </c>
      <c r="K81" s="251"/>
      <c r="L81" s="251"/>
      <c r="M81" s="251"/>
    </row>
    <row r="82" spans="1:13" hidden="1" x14ac:dyDescent="0.35">
      <c r="G82" s="296" t="s">
        <v>457</v>
      </c>
      <c r="H82" s="297">
        <f>H36+H59+H81</f>
        <v>0</v>
      </c>
      <c r="I82" s="297">
        <f>I36+I59+I81</f>
        <v>149820</v>
      </c>
      <c r="J82" s="297">
        <f>J36+J59+J81</f>
        <v>149820</v>
      </c>
    </row>
    <row r="85" spans="1:13" s="35" customFormat="1" ht="23.25" customHeight="1" x14ac:dyDescent="0.3">
      <c r="A85" s="34" t="s">
        <v>671</v>
      </c>
      <c r="D85" s="113"/>
      <c r="F85" s="113" t="s">
        <v>1143</v>
      </c>
      <c r="I85" s="98"/>
      <c r="J85" s="98"/>
    </row>
    <row r="86" spans="1:13" s="66" customFormat="1" ht="13.2" x14ac:dyDescent="0.3">
      <c r="D86" s="67" t="s">
        <v>131</v>
      </c>
      <c r="F86" s="67" t="s">
        <v>132</v>
      </c>
      <c r="I86" s="68"/>
      <c r="J86" s="68"/>
    </row>
    <row r="87" spans="1:13" s="63" customFormat="1" ht="15.6" x14ac:dyDescent="0.3">
      <c r="I87" s="69"/>
      <c r="J87" s="69"/>
    </row>
    <row r="88" spans="1:13" s="35" customFormat="1" ht="23.25" customHeight="1" x14ac:dyDescent="0.3">
      <c r="A88" s="34" t="s">
        <v>133</v>
      </c>
      <c r="D88" s="113"/>
      <c r="F88" s="113" t="s">
        <v>1144</v>
      </c>
      <c r="I88" s="98"/>
      <c r="J88" s="98"/>
    </row>
    <row r="89" spans="1:13" s="66" customFormat="1" ht="13.2" x14ac:dyDescent="0.3">
      <c r="D89" s="67" t="s">
        <v>131</v>
      </c>
      <c r="F89" s="67" t="s">
        <v>132</v>
      </c>
      <c r="I89" s="68"/>
      <c r="J89" s="68"/>
    </row>
    <row r="91" spans="1:13" x14ac:dyDescent="0.35">
      <c r="B91" s="298" t="s">
        <v>1075</v>
      </c>
    </row>
    <row r="92" spans="1:13" x14ac:dyDescent="0.35">
      <c r="B92" s="298" t="s">
        <v>1076</v>
      </c>
    </row>
    <row r="95" spans="1:13" x14ac:dyDescent="0.35">
      <c r="K95" s="254"/>
      <c r="L95" s="254"/>
      <c r="M95" s="254"/>
    </row>
    <row r="99" spans="11:13" x14ac:dyDescent="0.35">
      <c r="K99" s="254"/>
      <c r="L99" s="254"/>
      <c r="M99" s="254"/>
    </row>
    <row r="108" spans="11:13" x14ac:dyDescent="0.35">
      <c r="K108" s="254"/>
      <c r="L108" s="254"/>
      <c r="M108" s="254"/>
    </row>
    <row r="136" spans="11:13" x14ac:dyDescent="0.35">
      <c r="K136" s="254"/>
      <c r="L136" s="254"/>
      <c r="M136" s="254"/>
    </row>
    <row r="138" spans="11:13" x14ac:dyDescent="0.35">
      <c r="K138" s="254"/>
      <c r="L138" s="254"/>
      <c r="M138" s="254"/>
    </row>
    <row r="157" spans="11:13" x14ac:dyDescent="0.35">
      <c r="K157" s="254"/>
      <c r="L157" s="254"/>
      <c r="M157" s="254"/>
    </row>
    <row r="161" spans="11:13" x14ac:dyDescent="0.35">
      <c r="K161" s="254"/>
      <c r="L161" s="254"/>
      <c r="M161" s="254"/>
    </row>
    <row r="170" spans="11:13" x14ac:dyDescent="0.35">
      <c r="K170" s="254"/>
      <c r="L170" s="254"/>
      <c r="M170" s="254"/>
    </row>
    <row r="198" spans="11:13" x14ac:dyDescent="0.35">
      <c r="K198" s="254"/>
      <c r="L198" s="254"/>
      <c r="M198" s="254"/>
    </row>
    <row r="202" spans="11:13" x14ac:dyDescent="0.35">
      <c r="K202" s="299"/>
      <c r="L202" s="299"/>
      <c r="M202" s="299"/>
    </row>
    <row r="203" spans="11:13" x14ac:dyDescent="0.35">
      <c r="K203" s="300"/>
      <c r="L203" s="300"/>
      <c r="M203" s="300"/>
    </row>
    <row r="204" spans="11:13" x14ac:dyDescent="0.35">
      <c r="K204" s="299"/>
      <c r="L204" s="299"/>
      <c r="M204" s="299"/>
    </row>
    <row r="205" spans="11:13" x14ac:dyDescent="0.35">
      <c r="K205" s="299"/>
      <c r="L205" s="299"/>
      <c r="M205" s="299"/>
    </row>
    <row r="206" spans="11:13" x14ac:dyDescent="0.35">
      <c r="K206" s="300"/>
      <c r="L206" s="300"/>
      <c r="M206" s="300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4.4" x14ac:dyDescent="0.3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249" width="9.109375" style="249"/>
    <col min="250" max="250" width="8" style="249" customWidth="1"/>
    <col min="251" max="251" width="118.109375" style="249" customWidth="1"/>
    <col min="252" max="252" width="21.44140625" style="249" customWidth="1"/>
    <col min="253" max="253" width="24" style="249" customWidth="1"/>
    <col min="254" max="254" width="29" style="249" customWidth="1"/>
    <col min="255" max="255" width="34" style="249" customWidth="1"/>
    <col min="256" max="257" width="21.33203125" style="249" customWidth="1"/>
    <col min="258" max="258" width="14.5546875" style="249" customWidth="1"/>
    <col min="259" max="259" width="9.109375" style="249"/>
    <col min="260" max="260" width="12.5546875" style="249" bestFit="1" customWidth="1"/>
    <col min="261" max="505" width="9.109375" style="249"/>
    <col min="506" max="506" width="8" style="249" customWidth="1"/>
    <col min="507" max="507" width="118.109375" style="249" customWidth="1"/>
    <col min="508" max="508" width="21.44140625" style="249" customWidth="1"/>
    <col min="509" max="509" width="24" style="249" customWidth="1"/>
    <col min="510" max="510" width="29" style="249" customWidth="1"/>
    <col min="511" max="511" width="34" style="249" customWidth="1"/>
    <col min="512" max="513" width="21.33203125" style="249" customWidth="1"/>
    <col min="514" max="514" width="14.5546875" style="249" customWidth="1"/>
    <col min="515" max="515" width="9.109375" style="249"/>
    <col min="516" max="516" width="12.5546875" style="249" bestFit="1" customWidth="1"/>
    <col min="517" max="761" width="9.109375" style="249"/>
    <col min="762" max="762" width="8" style="249" customWidth="1"/>
    <col min="763" max="763" width="118.109375" style="249" customWidth="1"/>
    <col min="764" max="764" width="21.44140625" style="249" customWidth="1"/>
    <col min="765" max="765" width="24" style="249" customWidth="1"/>
    <col min="766" max="766" width="29" style="249" customWidth="1"/>
    <col min="767" max="767" width="34" style="249" customWidth="1"/>
    <col min="768" max="769" width="21.33203125" style="249" customWidth="1"/>
    <col min="770" max="770" width="14.5546875" style="249" customWidth="1"/>
    <col min="771" max="771" width="9.109375" style="249"/>
    <col min="772" max="772" width="12.5546875" style="249" bestFit="1" customWidth="1"/>
    <col min="773" max="1017" width="9.109375" style="249"/>
    <col min="1018" max="1018" width="8" style="249" customWidth="1"/>
    <col min="1019" max="1019" width="118.109375" style="249" customWidth="1"/>
    <col min="1020" max="1020" width="21.44140625" style="249" customWidth="1"/>
    <col min="1021" max="1021" width="24" style="249" customWidth="1"/>
    <col min="1022" max="1022" width="29" style="249" customWidth="1"/>
    <col min="1023" max="1023" width="34" style="249" customWidth="1"/>
    <col min="1024" max="1025" width="21.33203125" style="249" customWidth="1"/>
    <col min="1026" max="1026" width="14.5546875" style="249" customWidth="1"/>
    <col min="1027" max="1027" width="9.109375" style="249"/>
    <col min="1028" max="1028" width="12.5546875" style="249" bestFit="1" customWidth="1"/>
    <col min="1029" max="1273" width="9.109375" style="249"/>
    <col min="1274" max="1274" width="8" style="249" customWidth="1"/>
    <col min="1275" max="1275" width="118.109375" style="249" customWidth="1"/>
    <col min="1276" max="1276" width="21.44140625" style="249" customWidth="1"/>
    <col min="1277" max="1277" width="24" style="249" customWidth="1"/>
    <col min="1278" max="1278" width="29" style="249" customWidth="1"/>
    <col min="1279" max="1279" width="34" style="249" customWidth="1"/>
    <col min="1280" max="1281" width="21.33203125" style="249" customWidth="1"/>
    <col min="1282" max="1282" width="14.5546875" style="249" customWidth="1"/>
    <col min="1283" max="1283" width="9.109375" style="249"/>
    <col min="1284" max="1284" width="12.5546875" style="249" bestFit="1" customWidth="1"/>
    <col min="1285" max="1529" width="9.109375" style="249"/>
    <col min="1530" max="1530" width="8" style="249" customWidth="1"/>
    <col min="1531" max="1531" width="118.109375" style="249" customWidth="1"/>
    <col min="1532" max="1532" width="21.44140625" style="249" customWidth="1"/>
    <col min="1533" max="1533" width="24" style="249" customWidth="1"/>
    <col min="1534" max="1534" width="29" style="249" customWidth="1"/>
    <col min="1535" max="1535" width="34" style="249" customWidth="1"/>
    <col min="1536" max="1537" width="21.33203125" style="249" customWidth="1"/>
    <col min="1538" max="1538" width="14.5546875" style="249" customWidth="1"/>
    <col min="1539" max="1539" width="9.109375" style="249"/>
    <col min="1540" max="1540" width="12.5546875" style="249" bestFit="1" customWidth="1"/>
    <col min="1541" max="1785" width="9.109375" style="249"/>
    <col min="1786" max="1786" width="8" style="249" customWidth="1"/>
    <col min="1787" max="1787" width="118.109375" style="249" customWidth="1"/>
    <col min="1788" max="1788" width="21.44140625" style="249" customWidth="1"/>
    <col min="1789" max="1789" width="24" style="249" customWidth="1"/>
    <col min="1790" max="1790" width="29" style="249" customWidth="1"/>
    <col min="1791" max="1791" width="34" style="249" customWidth="1"/>
    <col min="1792" max="1793" width="21.33203125" style="249" customWidth="1"/>
    <col min="1794" max="1794" width="14.5546875" style="249" customWidth="1"/>
    <col min="1795" max="1795" width="9.109375" style="249"/>
    <col min="1796" max="1796" width="12.5546875" style="249" bestFit="1" customWidth="1"/>
    <col min="1797" max="2041" width="9.109375" style="249"/>
    <col min="2042" max="2042" width="8" style="249" customWidth="1"/>
    <col min="2043" max="2043" width="118.109375" style="249" customWidth="1"/>
    <col min="2044" max="2044" width="21.44140625" style="249" customWidth="1"/>
    <col min="2045" max="2045" width="24" style="249" customWidth="1"/>
    <col min="2046" max="2046" width="29" style="249" customWidth="1"/>
    <col min="2047" max="2047" width="34" style="249" customWidth="1"/>
    <col min="2048" max="2049" width="21.33203125" style="249" customWidth="1"/>
    <col min="2050" max="2050" width="14.5546875" style="249" customWidth="1"/>
    <col min="2051" max="2051" width="9.109375" style="249"/>
    <col min="2052" max="2052" width="12.5546875" style="249" bestFit="1" customWidth="1"/>
    <col min="2053" max="2297" width="9.109375" style="249"/>
    <col min="2298" max="2298" width="8" style="249" customWidth="1"/>
    <col min="2299" max="2299" width="118.109375" style="249" customWidth="1"/>
    <col min="2300" max="2300" width="21.44140625" style="249" customWidth="1"/>
    <col min="2301" max="2301" width="24" style="249" customWidth="1"/>
    <col min="2302" max="2302" width="29" style="249" customWidth="1"/>
    <col min="2303" max="2303" width="34" style="249" customWidth="1"/>
    <col min="2304" max="2305" width="21.33203125" style="249" customWidth="1"/>
    <col min="2306" max="2306" width="14.5546875" style="249" customWidth="1"/>
    <col min="2307" max="2307" width="9.109375" style="249"/>
    <col min="2308" max="2308" width="12.5546875" style="249" bestFit="1" customWidth="1"/>
    <col min="2309" max="2553" width="9.109375" style="249"/>
    <col min="2554" max="2554" width="8" style="249" customWidth="1"/>
    <col min="2555" max="2555" width="118.109375" style="249" customWidth="1"/>
    <col min="2556" max="2556" width="21.44140625" style="249" customWidth="1"/>
    <col min="2557" max="2557" width="24" style="249" customWidth="1"/>
    <col min="2558" max="2558" width="29" style="249" customWidth="1"/>
    <col min="2559" max="2559" width="34" style="249" customWidth="1"/>
    <col min="2560" max="2561" width="21.33203125" style="249" customWidth="1"/>
    <col min="2562" max="2562" width="14.5546875" style="249" customWidth="1"/>
    <col min="2563" max="2563" width="9.109375" style="249"/>
    <col min="2564" max="2564" width="12.5546875" style="249" bestFit="1" customWidth="1"/>
    <col min="2565" max="2809" width="9.109375" style="249"/>
    <col min="2810" max="2810" width="8" style="249" customWidth="1"/>
    <col min="2811" max="2811" width="118.109375" style="249" customWidth="1"/>
    <col min="2812" max="2812" width="21.44140625" style="249" customWidth="1"/>
    <col min="2813" max="2813" width="24" style="249" customWidth="1"/>
    <col min="2814" max="2814" width="29" style="249" customWidth="1"/>
    <col min="2815" max="2815" width="34" style="249" customWidth="1"/>
    <col min="2816" max="2817" width="21.33203125" style="249" customWidth="1"/>
    <col min="2818" max="2818" width="14.5546875" style="249" customWidth="1"/>
    <col min="2819" max="2819" width="9.109375" style="249"/>
    <col min="2820" max="2820" width="12.5546875" style="249" bestFit="1" customWidth="1"/>
    <col min="2821" max="3065" width="9.109375" style="249"/>
    <col min="3066" max="3066" width="8" style="249" customWidth="1"/>
    <col min="3067" max="3067" width="118.109375" style="249" customWidth="1"/>
    <col min="3068" max="3068" width="21.44140625" style="249" customWidth="1"/>
    <col min="3069" max="3069" width="24" style="249" customWidth="1"/>
    <col min="3070" max="3070" width="29" style="249" customWidth="1"/>
    <col min="3071" max="3071" width="34" style="249" customWidth="1"/>
    <col min="3072" max="3073" width="21.33203125" style="249" customWidth="1"/>
    <col min="3074" max="3074" width="14.5546875" style="249" customWidth="1"/>
    <col min="3075" max="3075" width="9.109375" style="249"/>
    <col min="3076" max="3076" width="12.5546875" style="249" bestFit="1" customWidth="1"/>
    <col min="3077" max="3321" width="9.109375" style="249"/>
    <col min="3322" max="3322" width="8" style="249" customWidth="1"/>
    <col min="3323" max="3323" width="118.109375" style="249" customWidth="1"/>
    <col min="3324" max="3324" width="21.44140625" style="249" customWidth="1"/>
    <col min="3325" max="3325" width="24" style="249" customWidth="1"/>
    <col min="3326" max="3326" width="29" style="249" customWidth="1"/>
    <col min="3327" max="3327" width="34" style="249" customWidth="1"/>
    <col min="3328" max="3329" width="21.33203125" style="249" customWidth="1"/>
    <col min="3330" max="3330" width="14.5546875" style="249" customWidth="1"/>
    <col min="3331" max="3331" width="9.109375" style="249"/>
    <col min="3332" max="3332" width="12.5546875" style="249" bestFit="1" customWidth="1"/>
    <col min="3333" max="3577" width="9.109375" style="249"/>
    <col min="3578" max="3578" width="8" style="249" customWidth="1"/>
    <col min="3579" max="3579" width="118.109375" style="249" customWidth="1"/>
    <col min="3580" max="3580" width="21.44140625" style="249" customWidth="1"/>
    <col min="3581" max="3581" width="24" style="249" customWidth="1"/>
    <col min="3582" max="3582" width="29" style="249" customWidth="1"/>
    <col min="3583" max="3583" width="34" style="249" customWidth="1"/>
    <col min="3584" max="3585" width="21.33203125" style="249" customWidth="1"/>
    <col min="3586" max="3586" width="14.5546875" style="249" customWidth="1"/>
    <col min="3587" max="3587" width="9.109375" style="249"/>
    <col min="3588" max="3588" width="12.5546875" style="249" bestFit="1" customWidth="1"/>
    <col min="3589" max="3833" width="9.109375" style="249"/>
    <col min="3834" max="3834" width="8" style="249" customWidth="1"/>
    <col min="3835" max="3835" width="118.109375" style="249" customWidth="1"/>
    <col min="3836" max="3836" width="21.44140625" style="249" customWidth="1"/>
    <col min="3837" max="3837" width="24" style="249" customWidth="1"/>
    <col min="3838" max="3838" width="29" style="249" customWidth="1"/>
    <col min="3839" max="3839" width="34" style="249" customWidth="1"/>
    <col min="3840" max="3841" width="21.33203125" style="249" customWidth="1"/>
    <col min="3842" max="3842" width="14.5546875" style="249" customWidth="1"/>
    <col min="3843" max="3843" width="9.109375" style="249"/>
    <col min="3844" max="3844" width="12.5546875" style="249" bestFit="1" customWidth="1"/>
    <col min="3845" max="4089" width="9.109375" style="249"/>
    <col min="4090" max="4090" width="8" style="249" customWidth="1"/>
    <col min="4091" max="4091" width="118.109375" style="249" customWidth="1"/>
    <col min="4092" max="4092" width="21.44140625" style="249" customWidth="1"/>
    <col min="4093" max="4093" width="24" style="249" customWidth="1"/>
    <col min="4094" max="4094" width="29" style="249" customWidth="1"/>
    <col min="4095" max="4095" width="34" style="249" customWidth="1"/>
    <col min="4096" max="4097" width="21.33203125" style="249" customWidth="1"/>
    <col min="4098" max="4098" width="14.5546875" style="249" customWidth="1"/>
    <col min="4099" max="4099" width="9.109375" style="249"/>
    <col min="4100" max="4100" width="12.5546875" style="249" bestFit="1" customWidth="1"/>
    <col min="4101" max="4345" width="9.109375" style="249"/>
    <col min="4346" max="4346" width="8" style="249" customWidth="1"/>
    <col min="4347" max="4347" width="118.109375" style="249" customWidth="1"/>
    <col min="4348" max="4348" width="21.44140625" style="249" customWidth="1"/>
    <col min="4349" max="4349" width="24" style="249" customWidth="1"/>
    <col min="4350" max="4350" width="29" style="249" customWidth="1"/>
    <col min="4351" max="4351" width="34" style="249" customWidth="1"/>
    <col min="4352" max="4353" width="21.33203125" style="249" customWidth="1"/>
    <col min="4354" max="4354" width="14.5546875" style="249" customWidth="1"/>
    <col min="4355" max="4355" width="9.109375" style="249"/>
    <col min="4356" max="4356" width="12.5546875" style="249" bestFit="1" customWidth="1"/>
    <col min="4357" max="4601" width="9.109375" style="249"/>
    <col min="4602" max="4602" width="8" style="249" customWidth="1"/>
    <col min="4603" max="4603" width="118.109375" style="249" customWidth="1"/>
    <col min="4604" max="4604" width="21.44140625" style="249" customWidth="1"/>
    <col min="4605" max="4605" width="24" style="249" customWidth="1"/>
    <col min="4606" max="4606" width="29" style="249" customWidth="1"/>
    <col min="4607" max="4607" width="34" style="249" customWidth="1"/>
    <col min="4608" max="4609" width="21.33203125" style="249" customWidth="1"/>
    <col min="4610" max="4610" width="14.5546875" style="249" customWidth="1"/>
    <col min="4611" max="4611" width="9.109375" style="249"/>
    <col min="4612" max="4612" width="12.5546875" style="249" bestFit="1" customWidth="1"/>
    <col min="4613" max="4857" width="9.109375" style="249"/>
    <col min="4858" max="4858" width="8" style="249" customWidth="1"/>
    <col min="4859" max="4859" width="118.109375" style="249" customWidth="1"/>
    <col min="4860" max="4860" width="21.44140625" style="249" customWidth="1"/>
    <col min="4861" max="4861" width="24" style="249" customWidth="1"/>
    <col min="4862" max="4862" width="29" style="249" customWidth="1"/>
    <col min="4863" max="4863" width="34" style="249" customWidth="1"/>
    <col min="4864" max="4865" width="21.33203125" style="249" customWidth="1"/>
    <col min="4866" max="4866" width="14.5546875" style="249" customWidth="1"/>
    <col min="4867" max="4867" width="9.109375" style="249"/>
    <col min="4868" max="4868" width="12.5546875" style="249" bestFit="1" customWidth="1"/>
    <col min="4869" max="5113" width="9.109375" style="249"/>
    <col min="5114" max="5114" width="8" style="249" customWidth="1"/>
    <col min="5115" max="5115" width="118.109375" style="249" customWidth="1"/>
    <col min="5116" max="5116" width="21.44140625" style="249" customWidth="1"/>
    <col min="5117" max="5117" width="24" style="249" customWidth="1"/>
    <col min="5118" max="5118" width="29" style="249" customWidth="1"/>
    <col min="5119" max="5119" width="34" style="249" customWidth="1"/>
    <col min="5120" max="5121" width="21.33203125" style="249" customWidth="1"/>
    <col min="5122" max="5122" width="14.5546875" style="249" customWidth="1"/>
    <col min="5123" max="5123" width="9.109375" style="249"/>
    <col min="5124" max="5124" width="12.5546875" style="249" bestFit="1" customWidth="1"/>
    <col min="5125" max="5369" width="9.109375" style="249"/>
    <col min="5370" max="5370" width="8" style="249" customWidth="1"/>
    <col min="5371" max="5371" width="118.109375" style="249" customWidth="1"/>
    <col min="5372" max="5372" width="21.44140625" style="249" customWidth="1"/>
    <col min="5373" max="5373" width="24" style="249" customWidth="1"/>
    <col min="5374" max="5374" width="29" style="249" customWidth="1"/>
    <col min="5375" max="5375" width="34" style="249" customWidth="1"/>
    <col min="5376" max="5377" width="21.33203125" style="249" customWidth="1"/>
    <col min="5378" max="5378" width="14.5546875" style="249" customWidth="1"/>
    <col min="5379" max="5379" width="9.109375" style="249"/>
    <col min="5380" max="5380" width="12.5546875" style="249" bestFit="1" customWidth="1"/>
    <col min="5381" max="5625" width="9.109375" style="249"/>
    <col min="5626" max="5626" width="8" style="249" customWidth="1"/>
    <col min="5627" max="5627" width="118.109375" style="249" customWidth="1"/>
    <col min="5628" max="5628" width="21.44140625" style="249" customWidth="1"/>
    <col min="5629" max="5629" width="24" style="249" customWidth="1"/>
    <col min="5630" max="5630" width="29" style="249" customWidth="1"/>
    <col min="5631" max="5631" width="34" style="249" customWidth="1"/>
    <col min="5632" max="5633" width="21.33203125" style="249" customWidth="1"/>
    <col min="5634" max="5634" width="14.5546875" style="249" customWidth="1"/>
    <col min="5635" max="5635" width="9.109375" style="249"/>
    <col min="5636" max="5636" width="12.5546875" style="249" bestFit="1" customWidth="1"/>
    <col min="5637" max="5881" width="9.109375" style="249"/>
    <col min="5882" max="5882" width="8" style="249" customWidth="1"/>
    <col min="5883" max="5883" width="118.109375" style="249" customWidth="1"/>
    <col min="5884" max="5884" width="21.44140625" style="249" customWidth="1"/>
    <col min="5885" max="5885" width="24" style="249" customWidth="1"/>
    <col min="5886" max="5886" width="29" style="249" customWidth="1"/>
    <col min="5887" max="5887" width="34" style="249" customWidth="1"/>
    <col min="5888" max="5889" width="21.33203125" style="249" customWidth="1"/>
    <col min="5890" max="5890" width="14.5546875" style="249" customWidth="1"/>
    <col min="5891" max="5891" width="9.109375" style="249"/>
    <col min="5892" max="5892" width="12.5546875" style="249" bestFit="1" customWidth="1"/>
    <col min="5893" max="6137" width="9.109375" style="249"/>
    <col min="6138" max="6138" width="8" style="249" customWidth="1"/>
    <col min="6139" max="6139" width="118.109375" style="249" customWidth="1"/>
    <col min="6140" max="6140" width="21.44140625" style="249" customWidth="1"/>
    <col min="6141" max="6141" width="24" style="249" customWidth="1"/>
    <col min="6142" max="6142" width="29" style="249" customWidth="1"/>
    <col min="6143" max="6143" width="34" style="249" customWidth="1"/>
    <col min="6144" max="6145" width="21.33203125" style="249" customWidth="1"/>
    <col min="6146" max="6146" width="14.5546875" style="249" customWidth="1"/>
    <col min="6147" max="6147" width="9.109375" style="249"/>
    <col min="6148" max="6148" width="12.5546875" style="249" bestFit="1" customWidth="1"/>
    <col min="6149" max="6393" width="9.109375" style="249"/>
    <col min="6394" max="6394" width="8" style="249" customWidth="1"/>
    <col min="6395" max="6395" width="118.109375" style="249" customWidth="1"/>
    <col min="6396" max="6396" width="21.44140625" style="249" customWidth="1"/>
    <col min="6397" max="6397" width="24" style="249" customWidth="1"/>
    <col min="6398" max="6398" width="29" style="249" customWidth="1"/>
    <col min="6399" max="6399" width="34" style="249" customWidth="1"/>
    <col min="6400" max="6401" width="21.33203125" style="249" customWidth="1"/>
    <col min="6402" max="6402" width="14.5546875" style="249" customWidth="1"/>
    <col min="6403" max="6403" width="9.109375" style="249"/>
    <col min="6404" max="6404" width="12.5546875" style="249" bestFit="1" customWidth="1"/>
    <col min="6405" max="6649" width="9.109375" style="249"/>
    <col min="6650" max="6650" width="8" style="249" customWidth="1"/>
    <col min="6651" max="6651" width="118.109375" style="249" customWidth="1"/>
    <col min="6652" max="6652" width="21.44140625" style="249" customWidth="1"/>
    <col min="6653" max="6653" width="24" style="249" customWidth="1"/>
    <col min="6654" max="6654" width="29" style="249" customWidth="1"/>
    <col min="6655" max="6655" width="34" style="249" customWidth="1"/>
    <col min="6656" max="6657" width="21.33203125" style="249" customWidth="1"/>
    <col min="6658" max="6658" width="14.5546875" style="249" customWidth="1"/>
    <col min="6659" max="6659" width="9.109375" style="249"/>
    <col min="6660" max="6660" width="12.5546875" style="249" bestFit="1" customWidth="1"/>
    <col min="6661" max="6905" width="9.109375" style="249"/>
    <col min="6906" max="6906" width="8" style="249" customWidth="1"/>
    <col min="6907" max="6907" width="118.109375" style="249" customWidth="1"/>
    <col min="6908" max="6908" width="21.44140625" style="249" customWidth="1"/>
    <col min="6909" max="6909" width="24" style="249" customWidth="1"/>
    <col min="6910" max="6910" width="29" style="249" customWidth="1"/>
    <col min="6911" max="6911" width="34" style="249" customWidth="1"/>
    <col min="6912" max="6913" width="21.33203125" style="249" customWidth="1"/>
    <col min="6914" max="6914" width="14.5546875" style="249" customWidth="1"/>
    <col min="6915" max="6915" width="9.109375" style="249"/>
    <col min="6916" max="6916" width="12.5546875" style="249" bestFit="1" customWidth="1"/>
    <col min="6917" max="7161" width="9.109375" style="249"/>
    <col min="7162" max="7162" width="8" style="249" customWidth="1"/>
    <col min="7163" max="7163" width="118.109375" style="249" customWidth="1"/>
    <col min="7164" max="7164" width="21.44140625" style="249" customWidth="1"/>
    <col min="7165" max="7165" width="24" style="249" customWidth="1"/>
    <col min="7166" max="7166" width="29" style="249" customWidth="1"/>
    <col min="7167" max="7167" width="34" style="249" customWidth="1"/>
    <col min="7168" max="7169" width="21.33203125" style="249" customWidth="1"/>
    <col min="7170" max="7170" width="14.5546875" style="249" customWidth="1"/>
    <col min="7171" max="7171" width="9.109375" style="249"/>
    <col min="7172" max="7172" width="12.5546875" style="249" bestFit="1" customWidth="1"/>
    <col min="7173" max="7417" width="9.109375" style="249"/>
    <col min="7418" max="7418" width="8" style="249" customWidth="1"/>
    <col min="7419" max="7419" width="118.109375" style="249" customWidth="1"/>
    <col min="7420" max="7420" width="21.44140625" style="249" customWidth="1"/>
    <col min="7421" max="7421" width="24" style="249" customWidth="1"/>
    <col min="7422" max="7422" width="29" style="249" customWidth="1"/>
    <col min="7423" max="7423" width="34" style="249" customWidth="1"/>
    <col min="7424" max="7425" width="21.33203125" style="249" customWidth="1"/>
    <col min="7426" max="7426" width="14.5546875" style="249" customWidth="1"/>
    <col min="7427" max="7427" width="9.109375" style="249"/>
    <col min="7428" max="7428" width="12.5546875" style="249" bestFit="1" customWidth="1"/>
    <col min="7429" max="7673" width="9.109375" style="249"/>
    <col min="7674" max="7674" width="8" style="249" customWidth="1"/>
    <col min="7675" max="7675" width="118.109375" style="249" customWidth="1"/>
    <col min="7676" max="7676" width="21.44140625" style="249" customWidth="1"/>
    <col min="7677" max="7677" width="24" style="249" customWidth="1"/>
    <col min="7678" max="7678" width="29" style="249" customWidth="1"/>
    <col min="7679" max="7679" width="34" style="249" customWidth="1"/>
    <col min="7680" max="7681" width="21.33203125" style="249" customWidth="1"/>
    <col min="7682" max="7682" width="14.5546875" style="249" customWidth="1"/>
    <col min="7683" max="7683" width="9.109375" style="249"/>
    <col min="7684" max="7684" width="12.5546875" style="249" bestFit="1" customWidth="1"/>
    <col min="7685" max="7929" width="9.109375" style="249"/>
    <col min="7930" max="7930" width="8" style="249" customWidth="1"/>
    <col min="7931" max="7931" width="118.109375" style="249" customWidth="1"/>
    <col min="7932" max="7932" width="21.44140625" style="249" customWidth="1"/>
    <col min="7933" max="7933" width="24" style="249" customWidth="1"/>
    <col min="7934" max="7934" width="29" style="249" customWidth="1"/>
    <col min="7935" max="7935" width="34" style="249" customWidth="1"/>
    <col min="7936" max="7937" width="21.33203125" style="249" customWidth="1"/>
    <col min="7938" max="7938" width="14.5546875" style="249" customWidth="1"/>
    <col min="7939" max="7939" width="9.109375" style="249"/>
    <col min="7940" max="7940" width="12.5546875" style="249" bestFit="1" customWidth="1"/>
    <col min="7941" max="8185" width="9.109375" style="249"/>
    <col min="8186" max="8186" width="8" style="249" customWidth="1"/>
    <col min="8187" max="8187" width="118.109375" style="249" customWidth="1"/>
    <col min="8188" max="8188" width="21.44140625" style="249" customWidth="1"/>
    <col min="8189" max="8189" width="24" style="249" customWidth="1"/>
    <col min="8190" max="8190" width="29" style="249" customWidth="1"/>
    <col min="8191" max="8191" width="34" style="249" customWidth="1"/>
    <col min="8192" max="8193" width="21.33203125" style="249" customWidth="1"/>
    <col min="8194" max="8194" width="14.5546875" style="249" customWidth="1"/>
    <col min="8195" max="8195" width="9.109375" style="249"/>
    <col min="8196" max="8196" width="12.5546875" style="249" bestFit="1" customWidth="1"/>
    <col min="8197" max="8441" width="9.109375" style="249"/>
    <col min="8442" max="8442" width="8" style="249" customWidth="1"/>
    <col min="8443" max="8443" width="118.109375" style="249" customWidth="1"/>
    <col min="8444" max="8444" width="21.44140625" style="249" customWidth="1"/>
    <col min="8445" max="8445" width="24" style="249" customWidth="1"/>
    <col min="8446" max="8446" width="29" style="249" customWidth="1"/>
    <col min="8447" max="8447" width="34" style="249" customWidth="1"/>
    <col min="8448" max="8449" width="21.33203125" style="249" customWidth="1"/>
    <col min="8450" max="8450" width="14.5546875" style="249" customWidth="1"/>
    <col min="8451" max="8451" width="9.109375" style="249"/>
    <col min="8452" max="8452" width="12.5546875" style="249" bestFit="1" customWidth="1"/>
    <col min="8453" max="8697" width="9.109375" style="249"/>
    <col min="8698" max="8698" width="8" style="249" customWidth="1"/>
    <col min="8699" max="8699" width="118.109375" style="249" customWidth="1"/>
    <col min="8700" max="8700" width="21.44140625" style="249" customWidth="1"/>
    <col min="8701" max="8701" width="24" style="249" customWidth="1"/>
    <col min="8702" max="8702" width="29" style="249" customWidth="1"/>
    <col min="8703" max="8703" width="34" style="249" customWidth="1"/>
    <col min="8704" max="8705" width="21.33203125" style="249" customWidth="1"/>
    <col min="8706" max="8706" width="14.5546875" style="249" customWidth="1"/>
    <col min="8707" max="8707" width="9.109375" style="249"/>
    <col min="8708" max="8708" width="12.5546875" style="249" bestFit="1" customWidth="1"/>
    <col min="8709" max="8953" width="9.109375" style="249"/>
    <col min="8954" max="8954" width="8" style="249" customWidth="1"/>
    <col min="8955" max="8955" width="118.109375" style="249" customWidth="1"/>
    <col min="8956" max="8956" width="21.44140625" style="249" customWidth="1"/>
    <col min="8957" max="8957" width="24" style="249" customWidth="1"/>
    <col min="8958" max="8958" width="29" style="249" customWidth="1"/>
    <col min="8959" max="8959" width="34" style="249" customWidth="1"/>
    <col min="8960" max="8961" width="21.33203125" style="249" customWidth="1"/>
    <col min="8962" max="8962" width="14.5546875" style="249" customWidth="1"/>
    <col min="8963" max="8963" width="9.109375" style="249"/>
    <col min="8964" max="8964" width="12.5546875" style="249" bestFit="1" customWidth="1"/>
    <col min="8965" max="9209" width="9.109375" style="249"/>
    <col min="9210" max="9210" width="8" style="249" customWidth="1"/>
    <col min="9211" max="9211" width="118.109375" style="249" customWidth="1"/>
    <col min="9212" max="9212" width="21.44140625" style="249" customWidth="1"/>
    <col min="9213" max="9213" width="24" style="249" customWidth="1"/>
    <col min="9214" max="9214" width="29" style="249" customWidth="1"/>
    <col min="9215" max="9215" width="34" style="249" customWidth="1"/>
    <col min="9216" max="9217" width="21.33203125" style="249" customWidth="1"/>
    <col min="9218" max="9218" width="14.5546875" style="249" customWidth="1"/>
    <col min="9219" max="9219" width="9.109375" style="249"/>
    <col min="9220" max="9220" width="12.5546875" style="249" bestFit="1" customWidth="1"/>
    <col min="9221" max="9465" width="9.109375" style="249"/>
    <col min="9466" max="9466" width="8" style="249" customWidth="1"/>
    <col min="9467" max="9467" width="118.109375" style="249" customWidth="1"/>
    <col min="9468" max="9468" width="21.44140625" style="249" customWidth="1"/>
    <col min="9469" max="9469" width="24" style="249" customWidth="1"/>
    <col min="9470" max="9470" width="29" style="249" customWidth="1"/>
    <col min="9471" max="9471" width="34" style="249" customWidth="1"/>
    <col min="9472" max="9473" width="21.33203125" style="249" customWidth="1"/>
    <col min="9474" max="9474" width="14.5546875" style="249" customWidth="1"/>
    <col min="9475" max="9475" width="9.109375" style="249"/>
    <col min="9476" max="9476" width="12.5546875" style="249" bestFit="1" customWidth="1"/>
    <col min="9477" max="9721" width="9.109375" style="249"/>
    <col min="9722" max="9722" width="8" style="249" customWidth="1"/>
    <col min="9723" max="9723" width="118.109375" style="249" customWidth="1"/>
    <col min="9724" max="9724" width="21.44140625" style="249" customWidth="1"/>
    <col min="9725" max="9725" width="24" style="249" customWidth="1"/>
    <col min="9726" max="9726" width="29" style="249" customWidth="1"/>
    <col min="9727" max="9727" width="34" style="249" customWidth="1"/>
    <col min="9728" max="9729" width="21.33203125" style="249" customWidth="1"/>
    <col min="9730" max="9730" width="14.5546875" style="249" customWidth="1"/>
    <col min="9731" max="9731" width="9.109375" style="249"/>
    <col min="9732" max="9732" width="12.5546875" style="249" bestFit="1" customWidth="1"/>
    <col min="9733" max="9977" width="9.109375" style="249"/>
    <col min="9978" max="9978" width="8" style="249" customWidth="1"/>
    <col min="9979" max="9979" width="118.109375" style="249" customWidth="1"/>
    <col min="9980" max="9980" width="21.44140625" style="249" customWidth="1"/>
    <col min="9981" max="9981" width="24" style="249" customWidth="1"/>
    <col min="9982" max="9982" width="29" style="249" customWidth="1"/>
    <col min="9983" max="9983" width="34" style="249" customWidth="1"/>
    <col min="9984" max="9985" width="21.33203125" style="249" customWidth="1"/>
    <col min="9986" max="9986" width="14.5546875" style="249" customWidth="1"/>
    <col min="9987" max="9987" width="9.109375" style="249"/>
    <col min="9988" max="9988" width="12.5546875" style="249" bestFit="1" customWidth="1"/>
    <col min="9989" max="10233" width="9.109375" style="249"/>
    <col min="10234" max="10234" width="8" style="249" customWidth="1"/>
    <col min="10235" max="10235" width="118.109375" style="249" customWidth="1"/>
    <col min="10236" max="10236" width="21.44140625" style="249" customWidth="1"/>
    <col min="10237" max="10237" width="24" style="249" customWidth="1"/>
    <col min="10238" max="10238" width="29" style="249" customWidth="1"/>
    <col min="10239" max="10239" width="34" style="249" customWidth="1"/>
    <col min="10240" max="10241" width="21.33203125" style="249" customWidth="1"/>
    <col min="10242" max="10242" width="14.5546875" style="249" customWidth="1"/>
    <col min="10243" max="10243" width="9.109375" style="249"/>
    <col min="10244" max="10244" width="12.5546875" style="249" bestFit="1" customWidth="1"/>
    <col min="10245" max="10489" width="9.109375" style="249"/>
    <col min="10490" max="10490" width="8" style="249" customWidth="1"/>
    <col min="10491" max="10491" width="118.109375" style="249" customWidth="1"/>
    <col min="10492" max="10492" width="21.44140625" style="249" customWidth="1"/>
    <col min="10493" max="10493" width="24" style="249" customWidth="1"/>
    <col min="10494" max="10494" width="29" style="249" customWidth="1"/>
    <col min="10495" max="10495" width="34" style="249" customWidth="1"/>
    <col min="10496" max="10497" width="21.33203125" style="249" customWidth="1"/>
    <col min="10498" max="10498" width="14.5546875" style="249" customWidth="1"/>
    <col min="10499" max="10499" width="9.109375" style="249"/>
    <col min="10500" max="10500" width="12.5546875" style="249" bestFit="1" customWidth="1"/>
    <col min="10501" max="10745" width="9.109375" style="249"/>
    <col min="10746" max="10746" width="8" style="249" customWidth="1"/>
    <col min="10747" max="10747" width="118.109375" style="249" customWidth="1"/>
    <col min="10748" max="10748" width="21.44140625" style="249" customWidth="1"/>
    <col min="10749" max="10749" width="24" style="249" customWidth="1"/>
    <col min="10750" max="10750" width="29" style="249" customWidth="1"/>
    <col min="10751" max="10751" width="34" style="249" customWidth="1"/>
    <col min="10752" max="10753" width="21.33203125" style="249" customWidth="1"/>
    <col min="10754" max="10754" width="14.5546875" style="249" customWidth="1"/>
    <col min="10755" max="10755" width="9.109375" style="249"/>
    <col min="10756" max="10756" width="12.5546875" style="249" bestFit="1" customWidth="1"/>
    <col min="10757" max="11001" width="9.109375" style="249"/>
    <col min="11002" max="11002" width="8" style="249" customWidth="1"/>
    <col min="11003" max="11003" width="118.109375" style="249" customWidth="1"/>
    <col min="11004" max="11004" width="21.44140625" style="249" customWidth="1"/>
    <col min="11005" max="11005" width="24" style="249" customWidth="1"/>
    <col min="11006" max="11006" width="29" style="249" customWidth="1"/>
    <col min="11007" max="11007" width="34" style="249" customWidth="1"/>
    <col min="11008" max="11009" width="21.33203125" style="249" customWidth="1"/>
    <col min="11010" max="11010" width="14.5546875" style="249" customWidth="1"/>
    <col min="11011" max="11011" width="9.109375" style="249"/>
    <col min="11012" max="11012" width="12.5546875" style="249" bestFit="1" customWidth="1"/>
    <col min="11013" max="11257" width="9.109375" style="249"/>
    <col min="11258" max="11258" width="8" style="249" customWidth="1"/>
    <col min="11259" max="11259" width="118.109375" style="249" customWidth="1"/>
    <col min="11260" max="11260" width="21.44140625" style="249" customWidth="1"/>
    <col min="11261" max="11261" width="24" style="249" customWidth="1"/>
    <col min="11262" max="11262" width="29" style="249" customWidth="1"/>
    <col min="11263" max="11263" width="34" style="249" customWidth="1"/>
    <col min="11264" max="11265" width="21.33203125" style="249" customWidth="1"/>
    <col min="11266" max="11266" width="14.5546875" style="249" customWidth="1"/>
    <col min="11267" max="11267" width="9.109375" style="249"/>
    <col min="11268" max="11268" width="12.5546875" style="249" bestFit="1" customWidth="1"/>
    <col min="11269" max="11513" width="9.109375" style="249"/>
    <col min="11514" max="11514" width="8" style="249" customWidth="1"/>
    <col min="11515" max="11515" width="118.109375" style="249" customWidth="1"/>
    <col min="11516" max="11516" width="21.44140625" style="249" customWidth="1"/>
    <col min="11517" max="11517" width="24" style="249" customWidth="1"/>
    <col min="11518" max="11518" width="29" style="249" customWidth="1"/>
    <col min="11519" max="11519" width="34" style="249" customWidth="1"/>
    <col min="11520" max="11521" width="21.33203125" style="249" customWidth="1"/>
    <col min="11522" max="11522" width="14.5546875" style="249" customWidth="1"/>
    <col min="11523" max="11523" width="9.109375" style="249"/>
    <col min="11524" max="11524" width="12.5546875" style="249" bestFit="1" customWidth="1"/>
    <col min="11525" max="11769" width="9.109375" style="249"/>
    <col min="11770" max="11770" width="8" style="249" customWidth="1"/>
    <col min="11771" max="11771" width="118.109375" style="249" customWidth="1"/>
    <col min="11772" max="11772" width="21.44140625" style="249" customWidth="1"/>
    <col min="11773" max="11773" width="24" style="249" customWidth="1"/>
    <col min="11774" max="11774" width="29" style="249" customWidth="1"/>
    <col min="11775" max="11775" width="34" style="249" customWidth="1"/>
    <col min="11776" max="11777" width="21.33203125" style="249" customWidth="1"/>
    <col min="11778" max="11778" width="14.5546875" style="249" customWidth="1"/>
    <col min="11779" max="11779" width="9.109375" style="249"/>
    <col min="11780" max="11780" width="12.5546875" style="249" bestFit="1" customWidth="1"/>
    <col min="11781" max="12025" width="9.109375" style="249"/>
    <col min="12026" max="12026" width="8" style="249" customWidth="1"/>
    <col min="12027" max="12027" width="118.109375" style="249" customWidth="1"/>
    <col min="12028" max="12028" width="21.44140625" style="249" customWidth="1"/>
    <col min="12029" max="12029" width="24" style="249" customWidth="1"/>
    <col min="12030" max="12030" width="29" style="249" customWidth="1"/>
    <col min="12031" max="12031" width="34" style="249" customWidth="1"/>
    <col min="12032" max="12033" width="21.33203125" style="249" customWidth="1"/>
    <col min="12034" max="12034" width="14.5546875" style="249" customWidth="1"/>
    <col min="12035" max="12035" width="9.109375" style="249"/>
    <col min="12036" max="12036" width="12.5546875" style="249" bestFit="1" customWidth="1"/>
    <col min="12037" max="12281" width="9.109375" style="249"/>
    <col min="12282" max="12282" width="8" style="249" customWidth="1"/>
    <col min="12283" max="12283" width="118.109375" style="249" customWidth="1"/>
    <col min="12284" max="12284" width="21.44140625" style="249" customWidth="1"/>
    <col min="12285" max="12285" width="24" style="249" customWidth="1"/>
    <col min="12286" max="12286" width="29" style="249" customWidth="1"/>
    <col min="12287" max="12287" width="34" style="249" customWidth="1"/>
    <col min="12288" max="12289" width="21.33203125" style="249" customWidth="1"/>
    <col min="12290" max="12290" width="14.5546875" style="249" customWidth="1"/>
    <col min="12291" max="12291" width="9.109375" style="249"/>
    <col min="12292" max="12292" width="12.5546875" style="249" bestFit="1" customWidth="1"/>
    <col min="12293" max="12537" width="9.109375" style="249"/>
    <col min="12538" max="12538" width="8" style="249" customWidth="1"/>
    <col min="12539" max="12539" width="118.109375" style="249" customWidth="1"/>
    <col min="12540" max="12540" width="21.44140625" style="249" customWidth="1"/>
    <col min="12541" max="12541" width="24" style="249" customWidth="1"/>
    <col min="12542" max="12542" width="29" style="249" customWidth="1"/>
    <col min="12543" max="12543" width="34" style="249" customWidth="1"/>
    <col min="12544" max="12545" width="21.33203125" style="249" customWidth="1"/>
    <col min="12546" max="12546" width="14.5546875" style="249" customWidth="1"/>
    <col min="12547" max="12547" width="9.109375" style="249"/>
    <col min="12548" max="12548" width="12.5546875" style="249" bestFit="1" customWidth="1"/>
    <col min="12549" max="12793" width="9.109375" style="249"/>
    <col min="12794" max="12794" width="8" style="249" customWidth="1"/>
    <col min="12795" max="12795" width="118.109375" style="249" customWidth="1"/>
    <col min="12796" max="12796" width="21.44140625" style="249" customWidth="1"/>
    <col min="12797" max="12797" width="24" style="249" customWidth="1"/>
    <col min="12798" max="12798" width="29" style="249" customWidth="1"/>
    <col min="12799" max="12799" width="34" style="249" customWidth="1"/>
    <col min="12800" max="12801" width="21.33203125" style="249" customWidth="1"/>
    <col min="12802" max="12802" width="14.5546875" style="249" customWidth="1"/>
    <col min="12803" max="12803" width="9.109375" style="249"/>
    <col min="12804" max="12804" width="12.5546875" style="249" bestFit="1" customWidth="1"/>
    <col min="12805" max="13049" width="9.109375" style="249"/>
    <col min="13050" max="13050" width="8" style="249" customWidth="1"/>
    <col min="13051" max="13051" width="118.109375" style="249" customWidth="1"/>
    <col min="13052" max="13052" width="21.44140625" style="249" customWidth="1"/>
    <col min="13053" max="13053" width="24" style="249" customWidth="1"/>
    <col min="13054" max="13054" width="29" style="249" customWidth="1"/>
    <col min="13055" max="13055" width="34" style="249" customWidth="1"/>
    <col min="13056" max="13057" width="21.33203125" style="249" customWidth="1"/>
    <col min="13058" max="13058" width="14.5546875" style="249" customWidth="1"/>
    <col min="13059" max="13059" width="9.109375" style="249"/>
    <col min="13060" max="13060" width="12.5546875" style="249" bestFit="1" customWidth="1"/>
    <col min="13061" max="13305" width="9.109375" style="249"/>
    <col min="13306" max="13306" width="8" style="249" customWidth="1"/>
    <col min="13307" max="13307" width="118.109375" style="249" customWidth="1"/>
    <col min="13308" max="13308" width="21.44140625" style="249" customWidth="1"/>
    <col min="13309" max="13309" width="24" style="249" customWidth="1"/>
    <col min="13310" max="13310" width="29" style="249" customWidth="1"/>
    <col min="13311" max="13311" width="34" style="249" customWidth="1"/>
    <col min="13312" max="13313" width="21.33203125" style="249" customWidth="1"/>
    <col min="13314" max="13314" width="14.5546875" style="249" customWidth="1"/>
    <col min="13315" max="13315" width="9.109375" style="249"/>
    <col min="13316" max="13316" width="12.5546875" style="249" bestFit="1" customWidth="1"/>
    <col min="13317" max="13561" width="9.109375" style="249"/>
    <col min="13562" max="13562" width="8" style="249" customWidth="1"/>
    <col min="13563" max="13563" width="118.109375" style="249" customWidth="1"/>
    <col min="13564" max="13564" width="21.44140625" style="249" customWidth="1"/>
    <col min="13565" max="13565" width="24" style="249" customWidth="1"/>
    <col min="13566" max="13566" width="29" style="249" customWidth="1"/>
    <col min="13567" max="13567" width="34" style="249" customWidth="1"/>
    <col min="13568" max="13569" width="21.33203125" style="249" customWidth="1"/>
    <col min="13570" max="13570" width="14.5546875" style="249" customWidth="1"/>
    <col min="13571" max="13571" width="9.109375" style="249"/>
    <col min="13572" max="13572" width="12.5546875" style="249" bestFit="1" customWidth="1"/>
    <col min="13573" max="13817" width="9.109375" style="249"/>
    <col min="13818" max="13818" width="8" style="249" customWidth="1"/>
    <col min="13819" max="13819" width="118.109375" style="249" customWidth="1"/>
    <col min="13820" max="13820" width="21.44140625" style="249" customWidth="1"/>
    <col min="13821" max="13821" width="24" style="249" customWidth="1"/>
    <col min="13822" max="13822" width="29" style="249" customWidth="1"/>
    <col min="13823" max="13823" width="34" style="249" customWidth="1"/>
    <col min="13824" max="13825" width="21.33203125" style="249" customWidth="1"/>
    <col min="13826" max="13826" width="14.5546875" style="249" customWidth="1"/>
    <col min="13827" max="13827" width="9.109375" style="249"/>
    <col min="13828" max="13828" width="12.5546875" style="249" bestFit="1" customWidth="1"/>
    <col min="13829" max="14073" width="9.109375" style="249"/>
    <col min="14074" max="14074" width="8" style="249" customWidth="1"/>
    <col min="14075" max="14075" width="118.109375" style="249" customWidth="1"/>
    <col min="14076" max="14076" width="21.44140625" style="249" customWidth="1"/>
    <col min="14077" max="14077" width="24" style="249" customWidth="1"/>
    <col min="14078" max="14078" width="29" style="249" customWidth="1"/>
    <col min="14079" max="14079" width="34" style="249" customWidth="1"/>
    <col min="14080" max="14081" width="21.33203125" style="249" customWidth="1"/>
    <col min="14082" max="14082" width="14.5546875" style="249" customWidth="1"/>
    <col min="14083" max="14083" width="9.109375" style="249"/>
    <col min="14084" max="14084" width="12.5546875" style="249" bestFit="1" customWidth="1"/>
    <col min="14085" max="14329" width="9.109375" style="249"/>
    <col min="14330" max="14330" width="8" style="249" customWidth="1"/>
    <col min="14331" max="14331" width="118.109375" style="249" customWidth="1"/>
    <col min="14332" max="14332" width="21.44140625" style="249" customWidth="1"/>
    <col min="14333" max="14333" width="24" style="249" customWidth="1"/>
    <col min="14334" max="14334" width="29" style="249" customWidth="1"/>
    <col min="14335" max="14335" width="34" style="249" customWidth="1"/>
    <col min="14336" max="14337" width="21.33203125" style="249" customWidth="1"/>
    <col min="14338" max="14338" width="14.5546875" style="249" customWidth="1"/>
    <col min="14339" max="14339" width="9.109375" style="249"/>
    <col min="14340" max="14340" width="12.5546875" style="249" bestFit="1" customWidth="1"/>
    <col min="14341" max="14585" width="9.109375" style="249"/>
    <col min="14586" max="14586" width="8" style="249" customWidth="1"/>
    <col min="14587" max="14587" width="118.109375" style="249" customWidth="1"/>
    <col min="14588" max="14588" width="21.44140625" style="249" customWidth="1"/>
    <col min="14589" max="14589" width="24" style="249" customWidth="1"/>
    <col min="14590" max="14590" width="29" style="249" customWidth="1"/>
    <col min="14591" max="14591" width="34" style="249" customWidth="1"/>
    <col min="14592" max="14593" width="21.33203125" style="249" customWidth="1"/>
    <col min="14594" max="14594" width="14.5546875" style="249" customWidth="1"/>
    <col min="14595" max="14595" width="9.109375" style="249"/>
    <col min="14596" max="14596" width="12.5546875" style="249" bestFit="1" customWidth="1"/>
    <col min="14597" max="14841" width="9.109375" style="249"/>
    <col min="14842" max="14842" width="8" style="249" customWidth="1"/>
    <col min="14843" max="14843" width="118.109375" style="249" customWidth="1"/>
    <col min="14844" max="14844" width="21.44140625" style="249" customWidth="1"/>
    <col min="14845" max="14845" width="24" style="249" customWidth="1"/>
    <col min="14846" max="14846" width="29" style="249" customWidth="1"/>
    <col min="14847" max="14847" width="34" style="249" customWidth="1"/>
    <col min="14848" max="14849" width="21.33203125" style="249" customWidth="1"/>
    <col min="14850" max="14850" width="14.5546875" style="249" customWidth="1"/>
    <col min="14851" max="14851" width="9.109375" style="249"/>
    <col min="14852" max="14852" width="12.5546875" style="249" bestFit="1" customWidth="1"/>
    <col min="14853" max="15097" width="9.109375" style="249"/>
    <col min="15098" max="15098" width="8" style="249" customWidth="1"/>
    <col min="15099" max="15099" width="118.109375" style="249" customWidth="1"/>
    <col min="15100" max="15100" width="21.44140625" style="249" customWidth="1"/>
    <col min="15101" max="15101" width="24" style="249" customWidth="1"/>
    <col min="15102" max="15102" width="29" style="249" customWidth="1"/>
    <col min="15103" max="15103" width="34" style="249" customWidth="1"/>
    <col min="15104" max="15105" width="21.33203125" style="249" customWidth="1"/>
    <col min="15106" max="15106" width="14.5546875" style="249" customWidth="1"/>
    <col min="15107" max="15107" width="9.109375" style="249"/>
    <col min="15108" max="15108" width="12.5546875" style="249" bestFit="1" customWidth="1"/>
    <col min="15109" max="15353" width="9.109375" style="249"/>
    <col min="15354" max="15354" width="8" style="249" customWidth="1"/>
    <col min="15355" max="15355" width="118.109375" style="249" customWidth="1"/>
    <col min="15356" max="15356" width="21.44140625" style="249" customWidth="1"/>
    <col min="15357" max="15357" width="24" style="249" customWidth="1"/>
    <col min="15358" max="15358" width="29" style="249" customWidth="1"/>
    <col min="15359" max="15359" width="34" style="249" customWidth="1"/>
    <col min="15360" max="15361" width="21.33203125" style="249" customWidth="1"/>
    <col min="15362" max="15362" width="14.5546875" style="249" customWidth="1"/>
    <col min="15363" max="15363" width="9.109375" style="249"/>
    <col min="15364" max="15364" width="12.5546875" style="249" bestFit="1" customWidth="1"/>
    <col min="15365" max="15609" width="9.109375" style="249"/>
    <col min="15610" max="15610" width="8" style="249" customWidth="1"/>
    <col min="15611" max="15611" width="118.109375" style="249" customWidth="1"/>
    <col min="15612" max="15612" width="21.44140625" style="249" customWidth="1"/>
    <col min="15613" max="15613" width="24" style="249" customWidth="1"/>
    <col min="15614" max="15614" width="29" style="249" customWidth="1"/>
    <col min="15615" max="15615" width="34" style="249" customWidth="1"/>
    <col min="15616" max="15617" width="21.33203125" style="249" customWidth="1"/>
    <col min="15618" max="15618" width="14.5546875" style="249" customWidth="1"/>
    <col min="15619" max="15619" width="9.109375" style="249"/>
    <col min="15620" max="15620" width="12.5546875" style="249" bestFit="1" customWidth="1"/>
    <col min="15621" max="15865" width="9.109375" style="249"/>
    <col min="15866" max="15866" width="8" style="249" customWidth="1"/>
    <col min="15867" max="15867" width="118.109375" style="249" customWidth="1"/>
    <col min="15868" max="15868" width="21.44140625" style="249" customWidth="1"/>
    <col min="15869" max="15869" width="24" style="249" customWidth="1"/>
    <col min="15870" max="15870" width="29" style="249" customWidth="1"/>
    <col min="15871" max="15871" width="34" style="249" customWidth="1"/>
    <col min="15872" max="15873" width="21.33203125" style="249" customWidth="1"/>
    <col min="15874" max="15874" width="14.5546875" style="249" customWidth="1"/>
    <col min="15875" max="15875" width="9.109375" style="249"/>
    <col min="15876" max="15876" width="12.5546875" style="249" bestFit="1" customWidth="1"/>
    <col min="15877" max="16121" width="9.109375" style="249"/>
    <col min="16122" max="16122" width="8" style="249" customWidth="1"/>
    <col min="16123" max="16123" width="118.109375" style="249" customWidth="1"/>
    <col min="16124" max="16124" width="21.44140625" style="249" customWidth="1"/>
    <col min="16125" max="16125" width="24" style="249" customWidth="1"/>
    <col min="16126" max="16126" width="29" style="249" customWidth="1"/>
    <col min="16127" max="16127" width="34" style="249" customWidth="1"/>
    <col min="16128" max="16129" width="21.33203125" style="249" customWidth="1"/>
    <col min="16130" max="16130" width="14.5546875" style="249" customWidth="1"/>
    <col min="16131" max="16131" width="9.109375" style="249"/>
    <col min="16132" max="16132" width="12.5546875" style="249" bestFit="1" customWidth="1"/>
    <col min="16133" max="16384" width="9.109375" style="249"/>
  </cols>
  <sheetData>
    <row r="1" spans="1:6" x14ac:dyDescent="0.3">
      <c r="F1" s="72" t="s">
        <v>435</v>
      </c>
    </row>
    <row r="3" spans="1:6" s="255" customFormat="1" ht="28.95" customHeight="1" x14ac:dyDescent="0.3">
      <c r="A3" s="1200" t="s">
        <v>524</v>
      </c>
      <c r="B3" s="1205"/>
      <c r="C3" s="1205"/>
      <c r="D3" s="1205"/>
      <c r="E3" s="1205"/>
      <c r="F3" s="1205"/>
    </row>
    <row r="4" spans="1:6" s="13" customFormat="1" ht="27" customHeight="1" x14ac:dyDescent="0.35">
      <c r="A4" s="12" t="s">
        <v>1145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84" t="s">
        <v>454</v>
      </c>
      <c r="B6" s="1184"/>
      <c r="C6" s="1184"/>
      <c r="D6" s="1184"/>
      <c r="E6" s="1184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258"/>
    </row>
    <row r="9" spans="1:6" ht="18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</row>
    <row r="10" spans="1:6" ht="75" customHeight="1" x14ac:dyDescent="0.3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6" ht="18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</row>
    <row r="12" spans="1:6" s="255" customFormat="1" ht="17.399999999999999" x14ac:dyDescent="0.3">
      <c r="A12" s="264">
        <v>1</v>
      </c>
      <c r="B12" s="265" t="s">
        <v>369</v>
      </c>
      <c r="C12" s="266" t="s">
        <v>305</v>
      </c>
      <c r="D12" s="267">
        <f>SUM(D14:D15)</f>
        <v>0</v>
      </c>
      <c r="E12" s="59" t="s">
        <v>305</v>
      </c>
      <c r="F12" s="267">
        <f>SUM(F13:F15)</f>
        <v>149820</v>
      </c>
    </row>
    <row r="13" spans="1:6" ht="18" x14ac:dyDescent="0.35">
      <c r="A13" s="270"/>
      <c r="B13" s="271" t="s">
        <v>199</v>
      </c>
      <c r="C13" s="272"/>
      <c r="D13" s="273"/>
      <c r="E13" s="274"/>
      <c r="F13" s="273"/>
    </row>
    <row r="14" spans="1:6" s="278" customFormat="1" ht="18" x14ac:dyDescent="0.35">
      <c r="A14" s="270"/>
      <c r="B14" s="275" t="s">
        <v>541</v>
      </c>
      <c r="C14" s="272"/>
      <c r="D14" s="273"/>
      <c r="E14" s="276">
        <v>12</v>
      </c>
      <c r="F14" s="273">
        <v>149820</v>
      </c>
    </row>
    <row r="15" spans="1:6" ht="18" x14ac:dyDescent="0.35">
      <c r="A15" s="270"/>
      <c r="B15" s="271"/>
      <c r="C15" s="272"/>
      <c r="D15" s="273"/>
      <c r="E15" s="276"/>
      <c r="F15" s="273"/>
    </row>
    <row r="16" spans="1:6" ht="18" hidden="1" x14ac:dyDescent="0.35">
      <c r="A16" s="279">
        <v>2</v>
      </c>
      <c r="B16" s="280" t="s">
        <v>370</v>
      </c>
      <c r="C16" s="281" t="s">
        <v>305</v>
      </c>
      <c r="D16" s="282">
        <f>SUM(D18:D19)</f>
        <v>0</v>
      </c>
      <c r="E16" s="283" t="s">
        <v>305</v>
      </c>
      <c r="F16" s="282">
        <f>SUM(F17:F19)</f>
        <v>0</v>
      </c>
    </row>
    <row r="17" spans="1:6" ht="18" hidden="1" x14ac:dyDescent="0.35">
      <c r="A17" s="270"/>
      <c r="B17" s="271" t="s">
        <v>199</v>
      </c>
      <c r="C17" s="272"/>
      <c r="D17" s="273"/>
      <c r="E17" s="274"/>
      <c r="F17" s="273"/>
    </row>
    <row r="18" spans="1:6" ht="21" hidden="1" customHeight="1" x14ac:dyDescent="0.35">
      <c r="A18" s="270"/>
      <c r="B18" s="271"/>
      <c r="C18" s="272"/>
      <c r="D18" s="273" t="s">
        <v>371</v>
      </c>
      <c r="E18" s="274"/>
      <c r="F18" s="273"/>
    </row>
    <row r="19" spans="1:6" ht="18" hidden="1" x14ac:dyDescent="0.35">
      <c r="A19" s="270"/>
      <c r="B19" s="271"/>
      <c r="C19" s="272"/>
      <c r="D19" s="273"/>
      <c r="E19" s="274"/>
      <c r="F19" s="273"/>
    </row>
    <row r="20" spans="1:6" ht="18" hidden="1" x14ac:dyDescent="0.35">
      <c r="A20" s="279">
        <v>3</v>
      </c>
      <c r="B20" s="280" t="s">
        <v>372</v>
      </c>
      <c r="C20" s="281" t="s">
        <v>305</v>
      </c>
      <c r="D20" s="284">
        <f>SUM(D22:D29)</f>
        <v>0</v>
      </c>
      <c r="E20" s="285" t="s">
        <v>305</v>
      </c>
      <c r="F20" s="284">
        <f>SUM(F21:F24)</f>
        <v>0</v>
      </c>
    </row>
    <row r="21" spans="1:6" ht="18" hidden="1" x14ac:dyDescent="0.35">
      <c r="A21" s="270"/>
      <c r="B21" s="271" t="s">
        <v>199</v>
      </c>
      <c r="C21" s="272"/>
      <c r="D21" s="273"/>
      <c r="E21" s="274"/>
      <c r="F21" s="273"/>
    </row>
    <row r="22" spans="1:6" ht="23.4" hidden="1" customHeight="1" x14ac:dyDescent="0.35">
      <c r="A22" s="270"/>
      <c r="B22" s="286"/>
      <c r="C22" s="272"/>
      <c r="D22" s="273"/>
      <c r="E22" s="274"/>
      <c r="F22" s="273"/>
    </row>
    <row r="23" spans="1:6" ht="23.4" hidden="1" customHeight="1" x14ac:dyDescent="0.35">
      <c r="A23" s="270"/>
      <c r="B23" s="286"/>
      <c r="C23" s="272"/>
      <c r="D23" s="273"/>
      <c r="E23" s="274"/>
      <c r="F23" s="273"/>
    </row>
    <row r="24" spans="1:6" ht="24" hidden="1" customHeight="1" x14ac:dyDescent="0.35">
      <c r="A24" s="270"/>
      <c r="B24" s="287"/>
      <c r="C24" s="272"/>
      <c r="D24" s="273"/>
      <c r="E24" s="274"/>
      <c r="F24" s="273"/>
    </row>
    <row r="25" spans="1:6" ht="20.25" hidden="1" customHeight="1" x14ac:dyDescent="0.35">
      <c r="A25" s="279">
        <v>4</v>
      </c>
      <c r="B25" s="280" t="s">
        <v>373</v>
      </c>
      <c r="C25" s="281" t="s">
        <v>305</v>
      </c>
      <c r="D25" s="284">
        <f>SUM(D29:D29)</f>
        <v>0</v>
      </c>
      <c r="E25" s="285" t="s">
        <v>305</v>
      </c>
      <c r="F25" s="284">
        <f>SUM(F26:F29)</f>
        <v>0</v>
      </c>
    </row>
    <row r="26" spans="1:6" ht="18" hidden="1" x14ac:dyDescent="0.35">
      <c r="A26" s="270"/>
      <c r="B26" s="286" t="s">
        <v>199</v>
      </c>
      <c r="C26" s="272"/>
      <c r="D26" s="273"/>
      <c r="E26" s="274"/>
      <c r="F26" s="273"/>
    </row>
    <row r="27" spans="1:6" ht="18" hidden="1" x14ac:dyDescent="0.35">
      <c r="A27" s="270"/>
      <c r="B27" s="288"/>
      <c r="C27" s="272"/>
      <c r="D27" s="273"/>
      <c r="E27" s="274"/>
      <c r="F27" s="273"/>
    </row>
    <row r="28" spans="1:6" ht="18" hidden="1" x14ac:dyDescent="0.35">
      <c r="A28" s="270"/>
      <c r="B28" s="286"/>
      <c r="C28" s="272"/>
      <c r="D28" s="273"/>
      <c r="E28" s="274"/>
      <c r="F28" s="273"/>
    </row>
    <row r="29" spans="1:6" ht="18" hidden="1" x14ac:dyDescent="0.35">
      <c r="A29" s="270"/>
      <c r="B29" s="286"/>
      <c r="C29" s="272"/>
      <c r="D29" s="273"/>
      <c r="E29" s="274"/>
      <c r="F29" s="273"/>
    </row>
    <row r="30" spans="1:6" ht="18" hidden="1" x14ac:dyDescent="0.35">
      <c r="A30" s="279">
        <v>5</v>
      </c>
      <c r="B30" s="280" t="s">
        <v>374</v>
      </c>
      <c r="C30" s="281" t="s">
        <v>305</v>
      </c>
      <c r="D30" s="284">
        <f>SUM(D31:D34)</f>
        <v>0</v>
      </c>
      <c r="E30" s="285" t="s">
        <v>305</v>
      </c>
      <c r="F30" s="284">
        <f>SUM(F31:F34)</f>
        <v>0</v>
      </c>
    </row>
    <row r="31" spans="1:6" ht="18" hidden="1" x14ac:dyDescent="0.35">
      <c r="A31" s="289"/>
      <c r="B31" s="290" t="s">
        <v>199</v>
      </c>
      <c r="C31" s="272"/>
      <c r="D31" s="273"/>
      <c r="E31" s="276"/>
      <c r="F31" s="273"/>
    </row>
    <row r="32" spans="1:6" ht="18" hidden="1" x14ac:dyDescent="0.35">
      <c r="A32" s="270"/>
      <c r="B32" s="286"/>
      <c r="C32" s="272"/>
      <c r="D32" s="273"/>
      <c r="E32" s="276"/>
      <c r="F32" s="291"/>
    </row>
    <row r="33" spans="1:6" ht="18" hidden="1" x14ac:dyDescent="0.35">
      <c r="A33" s="270"/>
      <c r="B33" s="271"/>
      <c r="C33" s="272"/>
      <c r="D33" s="273"/>
      <c r="E33" s="276"/>
      <c r="F33" s="273"/>
    </row>
    <row r="34" spans="1:6" ht="18" x14ac:dyDescent="0.35">
      <c r="A34" s="270"/>
      <c r="B34" s="271"/>
      <c r="C34" s="272"/>
      <c r="D34" s="273"/>
      <c r="E34" s="276"/>
      <c r="F34" s="273"/>
    </row>
    <row r="35" spans="1:6" s="255" customFormat="1" ht="17.399999999999999" x14ac:dyDescent="0.3">
      <c r="A35" s="264"/>
      <c r="B35" s="265" t="s">
        <v>295</v>
      </c>
      <c r="C35" s="266" t="s">
        <v>305</v>
      </c>
      <c r="D35" s="267">
        <f>D25+D20+D16+D12+D30</f>
        <v>0</v>
      </c>
      <c r="E35" s="292" t="s">
        <v>10</v>
      </c>
      <c r="F35" s="267">
        <f>F25+F20+F16+F12+F30</f>
        <v>149820</v>
      </c>
    </row>
    <row r="39" spans="1:6" s="35" customFormat="1" ht="23.25" customHeight="1" x14ac:dyDescent="0.3">
      <c r="A39" s="34" t="s">
        <v>671</v>
      </c>
      <c r="D39" s="115"/>
      <c r="F39" s="115" t="s">
        <v>1143</v>
      </c>
    </row>
    <row r="40" spans="1:6" s="66" customFormat="1" ht="13.2" x14ac:dyDescent="0.3">
      <c r="D40" s="67" t="s">
        <v>131</v>
      </c>
      <c r="F40" s="67" t="s">
        <v>132</v>
      </c>
    </row>
    <row r="41" spans="1:6" s="63" customFormat="1" ht="15.6" x14ac:dyDescent="0.3"/>
    <row r="42" spans="1:6" s="35" customFormat="1" ht="23.25" customHeight="1" x14ac:dyDescent="0.3">
      <c r="A42" s="34" t="s">
        <v>133</v>
      </c>
      <c r="D42" s="115"/>
      <c r="F42" s="115" t="s">
        <v>1144</v>
      </c>
    </row>
    <row r="43" spans="1:6" s="66" customFormat="1" ht="13.2" x14ac:dyDescent="0.3">
      <c r="D43" s="67" t="s">
        <v>131</v>
      </c>
      <c r="F43" s="67" t="s">
        <v>132</v>
      </c>
    </row>
    <row r="45" spans="1:6" ht="17.399999999999999" x14ac:dyDescent="0.3">
      <c r="B45" s="298"/>
    </row>
    <row r="46" spans="1:6" ht="17.399999999999999" x14ac:dyDescent="0.3">
      <c r="B46" s="29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9" tint="-0.249977111117893"/>
    <pageSetUpPr fitToPage="1"/>
  </sheetPr>
  <dimension ref="A1:G28"/>
  <sheetViews>
    <sheetView view="pageBreakPreview" zoomScale="85" zoomScaleSheetLayoutView="85" workbookViewId="0">
      <selection activeCell="W22" sqref="W22"/>
    </sheetView>
  </sheetViews>
  <sheetFormatPr defaultRowHeight="13.8" x14ac:dyDescent="0.25"/>
  <cols>
    <col min="1" max="1" width="11.5546875" style="826" customWidth="1"/>
    <col min="2" max="2" width="26.33203125" style="826" customWidth="1"/>
    <col min="3" max="3" width="15.88671875" style="826" customWidth="1"/>
    <col min="4" max="6" width="26.33203125" style="826" customWidth="1"/>
    <col min="7" max="256" width="9.109375" style="826"/>
    <col min="257" max="257" width="11.5546875" style="826" customWidth="1"/>
    <col min="258" max="262" width="26.33203125" style="826" customWidth="1"/>
    <col min="263" max="512" width="9.109375" style="826"/>
    <col min="513" max="513" width="11.5546875" style="826" customWidth="1"/>
    <col min="514" max="518" width="26.33203125" style="826" customWidth="1"/>
    <col min="519" max="768" width="9.109375" style="826"/>
    <col min="769" max="769" width="11.5546875" style="826" customWidth="1"/>
    <col min="770" max="774" width="26.33203125" style="826" customWidth="1"/>
    <col min="775" max="1024" width="9.109375" style="826"/>
    <col min="1025" max="1025" width="11.5546875" style="826" customWidth="1"/>
    <col min="1026" max="1030" width="26.33203125" style="826" customWidth="1"/>
    <col min="1031" max="1280" width="9.109375" style="826"/>
    <col min="1281" max="1281" width="11.5546875" style="826" customWidth="1"/>
    <col min="1282" max="1286" width="26.33203125" style="826" customWidth="1"/>
    <col min="1287" max="1536" width="9.109375" style="826"/>
    <col min="1537" max="1537" width="11.5546875" style="826" customWidth="1"/>
    <col min="1538" max="1542" width="26.33203125" style="826" customWidth="1"/>
    <col min="1543" max="1792" width="9.109375" style="826"/>
    <col min="1793" max="1793" width="11.5546875" style="826" customWidth="1"/>
    <col min="1794" max="1798" width="26.33203125" style="826" customWidth="1"/>
    <col min="1799" max="2048" width="9.109375" style="826"/>
    <col min="2049" max="2049" width="11.5546875" style="826" customWidth="1"/>
    <col min="2050" max="2054" width="26.33203125" style="826" customWidth="1"/>
    <col min="2055" max="2304" width="9.109375" style="826"/>
    <col min="2305" max="2305" width="11.5546875" style="826" customWidth="1"/>
    <col min="2306" max="2310" width="26.33203125" style="826" customWidth="1"/>
    <col min="2311" max="2560" width="9.109375" style="826"/>
    <col min="2561" max="2561" width="11.5546875" style="826" customWidth="1"/>
    <col min="2562" max="2566" width="26.33203125" style="826" customWidth="1"/>
    <col min="2567" max="2816" width="9.109375" style="826"/>
    <col min="2817" max="2817" width="11.5546875" style="826" customWidth="1"/>
    <col min="2818" max="2822" width="26.33203125" style="826" customWidth="1"/>
    <col min="2823" max="3072" width="9.109375" style="826"/>
    <col min="3073" max="3073" width="11.5546875" style="826" customWidth="1"/>
    <col min="3074" max="3078" width="26.33203125" style="826" customWidth="1"/>
    <col min="3079" max="3328" width="9.109375" style="826"/>
    <col min="3329" max="3329" width="11.5546875" style="826" customWidth="1"/>
    <col min="3330" max="3334" width="26.33203125" style="826" customWidth="1"/>
    <col min="3335" max="3584" width="9.109375" style="826"/>
    <col min="3585" max="3585" width="11.5546875" style="826" customWidth="1"/>
    <col min="3586" max="3590" width="26.33203125" style="826" customWidth="1"/>
    <col min="3591" max="3840" width="9.109375" style="826"/>
    <col min="3841" max="3841" width="11.5546875" style="826" customWidth="1"/>
    <col min="3842" max="3846" width="26.33203125" style="826" customWidth="1"/>
    <col min="3847" max="4096" width="9.109375" style="826"/>
    <col min="4097" max="4097" width="11.5546875" style="826" customWidth="1"/>
    <col min="4098" max="4102" width="26.33203125" style="826" customWidth="1"/>
    <col min="4103" max="4352" width="9.109375" style="826"/>
    <col min="4353" max="4353" width="11.5546875" style="826" customWidth="1"/>
    <col min="4354" max="4358" width="26.33203125" style="826" customWidth="1"/>
    <col min="4359" max="4608" width="9.109375" style="826"/>
    <col min="4609" max="4609" width="11.5546875" style="826" customWidth="1"/>
    <col min="4610" max="4614" width="26.33203125" style="826" customWidth="1"/>
    <col min="4615" max="4864" width="9.109375" style="826"/>
    <col min="4865" max="4865" width="11.5546875" style="826" customWidth="1"/>
    <col min="4866" max="4870" width="26.33203125" style="826" customWidth="1"/>
    <col min="4871" max="5120" width="9.109375" style="826"/>
    <col min="5121" max="5121" width="11.5546875" style="826" customWidth="1"/>
    <col min="5122" max="5126" width="26.33203125" style="826" customWidth="1"/>
    <col min="5127" max="5376" width="9.109375" style="826"/>
    <col min="5377" max="5377" width="11.5546875" style="826" customWidth="1"/>
    <col min="5378" max="5382" width="26.33203125" style="826" customWidth="1"/>
    <col min="5383" max="5632" width="9.109375" style="826"/>
    <col min="5633" max="5633" width="11.5546875" style="826" customWidth="1"/>
    <col min="5634" max="5638" width="26.33203125" style="826" customWidth="1"/>
    <col min="5639" max="5888" width="9.109375" style="826"/>
    <col min="5889" max="5889" width="11.5546875" style="826" customWidth="1"/>
    <col min="5890" max="5894" width="26.33203125" style="826" customWidth="1"/>
    <col min="5895" max="6144" width="9.109375" style="826"/>
    <col min="6145" max="6145" width="11.5546875" style="826" customWidth="1"/>
    <col min="6146" max="6150" width="26.33203125" style="826" customWidth="1"/>
    <col min="6151" max="6400" width="9.109375" style="826"/>
    <col min="6401" max="6401" width="11.5546875" style="826" customWidth="1"/>
    <col min="6402" max="6406" width="26.33203125" style="826" customWidth="1"/>
    <col min="6407" max="6656" width="9.109375" style="826"/>
    <col min="6657" max="6657" width="11.5546875" style="826" customWidth="1"/>
    <col min="6658" max="6662" width="26.33203125" style="826" customWidth="1"/>
    <col min="6663" max="6912" width="9.109375" style="826"/>
    <col min="6913" max="6913" width="11.5546875" style="826" customWidth="1"/>
    <col min="6914" max="6918" width="26.33203125" style="826" customWidth="1"/>
    <col min="6919" max="7168" width="9.109375" style="826"/>
    <col min="7169" max="7169" width="11.5546875" style="826" customWidth="1"/>
    <col min="7170" max="7174" width="26.33203125" style="826" customWidth="1"/>
    <col min="7175" max="7424" width="9.109375" style="826"/>
    <col min="7425" max="7425" width="11.5546875" style="826" customWidth="1"/>
    <col min="7426" max="7430" width="26.33203125" style="826" customWidth="1"/>
    <col min="7431" max="7680" width="9.109375" style="826"/>
    <col min="7681" max="7681" width="11.5546875" style="826" customWidth="1"/>
    <col min="7682" max="7686" width="26.33203125" style="826" customWidth="1"/>
    <col min="7687" max="7936" width="9.109375" style="826"/>
    <col min="7937" max="7937" width="11.5546875" style="826" customWidth="1"/>
    <col min="7938" max="7942" width="26.33203125" style="826" customWidth="1"/>
    <col min="7943" max="8192" width="9.109375" style="826"/>
    <col min="8193" max="8193" width="11.5546875" style="826" customWidth="1"/>
    <col min="8194" max="8198" width="26.33203125" style="826" customWidth="1"/>
    <col min="8199" max="8448" width="9.109375" style="826"/>
    <col min="8449" max="8449" width="11.5546875" style="826" customWidth="1"/>
    <col min="8450" max="8454" width="26.33203125" style="826" customWidth="1"/>
    <col min="8455" max="8704" width="9.109375" style="826"/>
    <col min="8705" max="8705" width="11.5546875" style="826" customWidth="1"/>
    <col min="8706" max="8710" width="26.33203125" style="826" customWidth="1"/>
    <col min="8711" max="8960" width="9.109375" style="826"/>
    <col min="8961" max="8961" width="11.5546875" style="826" customWidth="1"/>
    <col min="8962" max="8966" width="26.33203125" style="826" customWidth="1"/>
    <col min="8967" max="9216" width="9.109375" style="826"/>
    <col min="9217" max="9217" width="11.5546875" style="826" customWidth="1"/>
    <col min="9218" max="9222" width="26.33203125" style="826" customWidth="1"/>
    <col min="9223" max="9472" width="9.109375" style="826"/>
    <col min="9473" max="9473" width="11.5546875" style="826" customWidth="1"/>
    <col min="9474" max="9478" width="26.33203125" style="826" customWidth="1"/>
    <col min="9479" max="9728" width="9.109375" style="826"/>
    <col min="9729" max="9729" width="11.5546875" style="826" customWidth="1"/>
    <col min="9730" max="9734" width="26.33203125" style="826" customWidth="1"/>
    <col min="9735" max="9984" width="9.109375" style="826"/>
    <col min="9985" max="9985" width="11.5546875" style="826" customWidth="1"/>
    <col min="9986" max="9990" width="26.33203125" style="826" customWidth="1"/>
    <col min="9991" max="10240" width="9.109375" style="826"/>
    <col min="10241" max="10241" width="11.5546875" style="826" customWidth="1"/>
    <col min="10242" max="10246" width="26.33203125" style="826" customWidth="1"/>
    <col min="10247" max="10496" width="9.109375" style="826"/>
    <col min="10497" max="10497" width="11.5546875" style="826" customWidth="1"/>
    <col min="10498" max="10502" width="26.33203125" style="826" customWidth="1"/>
    <col min="10503" max="10752" width="9.109375" style="826"/>
    <col min="10753" max="10753" width="11.5546875" style="826" customWidth="1"/>
    <col min="10754" max="10758" width="26.33203125" style="826" customWidth="1"/>
    <col min="10759" max="11008" width="9.109375" style="826"/>
    <col min="11009" max="11009" width="11.5546875" style="826" customWidth="1"/>
    <col min="11010" max="11014" width="26.33203125" style="826" customWidth="1"/>
    <col min="11015" max="11264" width="9.109375" style="826"/>
    <col min="11265" max="11265" width="11.5546875" style="826" customWidth="1"/>
    <col min="11266" max="11270" width="26.33203125" style="826" customWidth="1"/>
    <col min="11271" max="11520" width="9.109375" style="826"/>
    <col min="11521" max="11521" width="11.5546875" style="826" customWidth="1"/>
    <col min="11522" max="11526" width="26.33203125" style="826" customWidth="1"/>
    <col min="11527" max="11776" width="9.109375" style="826"/>
    <col min="11777" max="11777" width="11.5546875" style="826" customWidth="1"/>
    <col min="11778" max="11782" width="26.33203125" style="826" customWidth="1"/>
    <col min="11783" max="12032" width="9.109375" style="826"/>
    <col min="12033" max="12033" width="11.5546875" style="826" customWidth="1"/>
    <col min="12034" max="12038" width="26.33203125" style="826" customWidth="1"/>
    <col min="12039" max="12288" width="9.109375" style="826"/>
    <col min="12289" max="12289" width="11.5546875" style="826" customWidth="1"/>
    <col min="12290" max="12294" width="26.33203125" style="826" customWidth="1"/>
    <col min="12295" max="12544" width="9.109375" style="826"/>
    <col min="12545" max="12545" width="11.5546875" style="826" customWidth="1"/>
    <col min="12546" max="12550" width="26.33203125" style="826" customWidth="1"/>
    <col min="12551" max="12800" width="9.109375" style="826"/>
    <col min="12801" max="12801" width="11.5546875" style="826" customWidth="1"/>
    <col min="12802" max="12806" width="26.33203125" style="826" customWidth="1"/>
    <col min="12807" max="13056" width="9.109375" style="826"/>
    <col min="13057" max="13057" width="11.5546875" style="826" customWidth="1"/>
    <col min="13058" max="13062" width="26.33203125" style="826" customWidth="1"/>
    <col min="13063" max="13312" width="9.109375" style="826"/>
    <col min="13313" max="13313" width="11.5546875" style="826" customWidth="1"/>
    <col min="13314" max="13318" width="26.33203125" style="826" customWidth="1"/>
    <col min="13319" max="13568" width="9.109375" style="826"/>
    <col min="13569" max="13569" width="11.5546875" style="826" customWidth="1"/>
    <col min="13570" max="13574" width="26.33203125" style="826" customWidth="1"/>
    <col min="13575" max="13824" width="9.109375" style="826"/>
    <col min="13825" max="13825" width="11.5546875" style="826" customWidth="1"/>
    <col min="13826" max="13830" width="26.33203125" style="826" customWidth="1"/>
    <col min="13831" max="14080" width="9.109375" style="826"/>
    <col min="14081" max="14081" width="11.5546875" style="826" customWidth="1"/>
    <col min="14082" max="14086" width="26.33203125" style="826" customWidth="1"/>
    <col min="14087" max="14336" width="9.109375" style="826"/>
    <col min="14337" max="14337" width="11.5546875" style="826" customWidth="1"/>
    <col min="14338" max="14342" width="26.33203125" style="826" customWidth="1"/>
    <col min="14343" max="14592" width="9.109375" style="826"/>
    <col min="14593" max="14593" width="11.5546875" style="826" customWidth="1"/>
    <col min="14594" max="14598" width="26.33203125" style="826" customWidth="1"/>
    <col min="14599" max="14848" width="9.109375" style="826"/>
    <col min="14849" max="14849" width="11.5546875" style="826" customWidth="1"/>
    <col min="14850" max="14854" width="26.33203125" style="826" customWidth="1"/>
    <col min="14855" max="15104" width="9.109375" style="826"/>
    <col min="15105" max="15105" width="11.5546875" style="826" customWidth="1"/>
    <col min="15106" max="15110" width="26.33203125" style="826" customWidth="1"/>
    <col min="15111" max="15360" width="9.109375" style="826"/>
    <col min="15361" max="15361" width="11.5546875" style="826" customWidth="1"/>
    <col min="15362" max="15366" width="26.33203125" style="826" customWidth="1"/>
    <col min="15367" max="15616" width="9.109375" style="826"/>
    <col min="15617" max="15617" width="11.5546875" style="826" customWidth="1"/>
    <col min="15618" max="15622" width="26.33203125" style="826" customWidth="1"/>
    <col min="15623" max="15872" width="9.109375" style="826"/>
    <col min="15873" max="15873" width="11.5546875" style="826" customWidth="1"/>
    <col min="15874" max="15878" width="26.33203125" style="826" customWidth="1"/>
    <col min="15879" max="16128" width="9.109375" style="826"/>
    <col min="16129" max="16129" width="11.5546875" style="826" customWidth="1"/>
    <col min="16130" max="16134" width="26.33203125" style="826" customWidth="1"/>
    <col min="16135" max="16384" width="9.109375" style="826"/>
  </cols>
  <sheetData>
    <row r="1" spans="1:7" x14ac:dyDescent="0.25">
      <c r="F1" s="922"/>
    </row>
    <row r="2" spans="1:7" x14ac:dyDescent="0.25">
      <c r="B2" s="1150" t="s">
        <v>425</v>
      </c>
      <c r="C2" s="1150"/>
      <c r="D2" s="1150"/>
      <c r="E2" s="1150"/>
    </row>
    <row r="5" spans="1:7" x14ac:dyDescent="0.25">
      <c r="A5" s="1151" t="s">
        <v>183</v>
      </c>
      <c r="B5" s="1153" t="s">
        <v>0</v>
      </c>
      <c r="C5" s="1151" t="s">
        <v>184</v>
      </c>
      <c r="D5" s="1155" t="s">
        <v>135</v>
      </c>
      <c r="E5" s="1156"/>
      <c r="F5" s="1156"/>
    </row>
    <row r="6" spans="1:7" ht="27.6" x14ac:dyDescent="0.25">
      <c r="A6" s="1152"/>
      <c r="B6" s="1154"/>
      <c r="C6" s="1152"/>
      <c r="D6" s="923" t="s">
        <v>971</v>
      </c>
      <c r="E6" s="923" t="s">
        <v>972</v>
      </c>
      <c r="F6" s="923" t="s">
        <v>973</v>
      </c>
    </row>
    <row r="7" spans="1:7" s="928" customFormat="1" ht="55.2" x14ac:dyDescent="0.25">
      <c r="A7" s="924">
        <v>1</v>
      </c>
      <c r="B7" s="925" t="s">
        <v>272</v>
      </c>
      <c r="C7" s="926" t="s">
        <v>137</v>
      </c>
      <c r="D7" s="927">
        <f>SUM(D9:D13)</f>
        <v>20317.18</v>
      </c>
      <c r="E7" s="927">
        <f t="shared" ref="E7:F7" si="0">SUM(E9:E13)</f>
        <v>0</v>
      </c>
      <c r="F7" s="927">
        <f t="shared" si="0"/>
        <v>0</v>
      </c>
    </row>
    <row r="8" spans="1:7" x14ac:dyDescent="0.25">
      <c r="A8" s="929"/>
      <c r="B8" s="930" t="s">
        <v>199</v>
      </c>
      <c r="C8" s="926"/>
      <c r="D8" s="931"/>
      <c r="E8" s="931"/>
      <c r="F8" s="931"/>
    </row>
    <row r="9" spans="1:7" x14ac:dyDescent="0.25">
      <c r="A9" s="932" t="s">
        <v>187</v>
      </c>
      <c r="B9" s="933" t="s">
        <v>273</v>
      </c>
      <c r="C9" s="926"/>
      <c r="D9" s="931"/>
      <c r="E9" s="931"/>
      <c r="F9" s="931"/>
      <c r="G9" s="826">
        <v>100</v>
      </c>
    </row>
    <row r="10" spans="1:7" ht="27.6" x14ac:dyDescent="0.25">
      <c r="A10" s="932" t="s">
        <v>190</v>
      </c>
      <c r="B10" s="933" t="s">
        <v>274</v>
      </c>
      <c r="C10" s="926"/>
      <c r="D10" s="934">
        <v>20317.18</v>
      </c>
      <c r="E10" s="931"/>
      <c r="F10" s="931"/>
      <c r="G10" s="826">
        <v>200</v>
      </c>
    </row>
    <row r="11" spans="1:7" ht="27.6" x14ac:dyDescent="0.25">
      <c r="A11" s="932" t="s">
        <v>208</v>
      </c>
      <c r="B11" s="933" t="s">
        <v>275</v>
      </c>
      <c r="C11" s="926"/>
      <c r="D11" s="931"/>
      <c r="E11" s="931"/>
      <c r="F11" s="931"/>
      <c r="G11" s="826">
        <v>300</v>
      </c>
    </row>
    <row r="12" spans="1:7" ht="41.4" x14ac:dyDescent="0.25">
      <c r="A12" s="932" t="s">
        <v>209</v>
      </c>
      <c r="B12" s="933" t="s">
        <v>276</v>
      </c>
      <c r="C12" s="926"/>
      <c r="D12" s="931"/>
      <c r="E12" s="931"/>
      <c r="F12" s="931"/>
      <c r="G12" s="826">
        <v>830</v>
      </c>
    </row>
    <row r="13" spans="1:7" ht="27.6" x14ac:dyDescent="0.25">
      <c r="A13" s="932" t="s">
        <v>210</v>
      </c>
      <c r="B13" s="933" t="s">
        <v>277</v>
      </c>
      <c r="C13" s="926"/>
      <c r="D13" s="931"/>
      <c r="E13" s="931"/>
      <c r="F13" s="931"/>
      <c r="G13" s="826">
        <v>850</v>
      </c>
    </row>
    <row r="14" spans="1:7" s="928" customFormat="1" ht="47.25" customHeight="1" x14ac:dyDescent="0.25">
      <c r="A14" s="924">
        <v>2</v>
      </c>
      <c r="B14" s="925" t="s">
        <v>278</v>
      </c>
      <c r="C14" s="926" t="s">
        <v>138</v>
      </c>
      <c r="D14" s="927">
        <f>SUM(D16:D20)</f>
        <v>30324.28</v>
      </c>
      <c r="E14" s="927">
        <f t="shared" ref="E14:F14" si="1">SUM(E16:E20)</f>
        <v>0</v>
      </c>
      <c r="F14" s="927">
        <f t="shared" si="1"/>
        <v>0</v>
      </c>
    </row>
    <row r="15" spans="1:7" x14ac:dyDescent="0.25">
      <c r="A15" s="929"/>
      <c r="B15" s="930" t="s">
        <v>199</v>
      </c>
      <c r="C15" s="932"/>
      <c r="D15" s="931"/>
      <c r="E15" s="931"/>
      <c r="F15" s="931"/>
    </row>
    <row r="16" spans="1:7" x14ac:dyDescent="0.25">
      <c r="A16" s="932" t="s">
        <v>212</v>
      </c>
      <c r="B16" s="933" t="s">
        <v>273</v>
      </c>
      <c r="C16" s="932"/>
      <c r="D16" s="931"/>
      <c r="E16" s="931"/>
      <c r="F16" s="931"/>
      <c r="G16" s="826">
        <v>100</v>
      </c>
    </row>
    <row r="17" spans="1:7" ht="27.6" x14ac:dyDescent="0.25">
      <c r="A17" s="932" t="s">
        <v>213</v>
      </c>
      <c r="B17" s="933" t="s">
        <v>274</v>
      </c>
      <c r="C17" s="932"/>
      <c r="D17" s="934">
        <v>30324.28</v>
      </c>
      <c r="E17" s="931"/>
      <c r="F17" s="931"/>
      <c r="G17" s="826">
        <v>200</v>
      </c>
    </row>
    <row r="18" spans="1:7" ht="27.6" x14ac:dyDescent="0.25">
      <c r="A18" s="932" t="s">
        <v>214</v>
      </c>
      <c r="B18" s="933" t="s">
        <v>275</v>
      </c>
      <c r="C18" s="932"/>
      <c r="D18" s="931"/>
      <c r="E18" s="931"/>
      <c r="F18" s="931"/>
      <c r="G18" s="826">
        <v>300</v>
      </c>
    </row>
    <row r="19" spans="1:7" ht="41.4" x14ac:dyDescent="0.25">
      <c r="A19" s="932" t="s">
        <v>215</v>
      </c>
      <c r="B19" s="933" t="s">
        <v>276</v>
      </c>
      <c r="C19" s="932"/>
      <c r="D19" s="931"/>
      <c r="E19" s="931"/>
      <c r="F19" s="931"/>
      <c r="G19" s="826">
        <v>830</v>
      </c>
    </row>
    <row r="20" spans="1:7" ht="27.6" x14ac:dyDescent="0.25">
      <c r="A20" s="932" t="s">
        <v>216</v>
      </c>
      <c r="B20" s="933" t="s">
        <v>277</v>
      </c>
      <c r="C20" s="932"/>
      <c r="D20" s="931"/>
      <c r="E20" s="931"/>
      <c r="F20" s="931"/>
      <c r="G20" s="826">
        <v>850</v>
      </c>
    </row>
    <row r="22" spans="1:7" s="35" customFormat="1" ht="18" x14ac:dyDescent="0.3">
      <c r="A22" s="34" t="s">
        <v>234</v>
      </c>
      <c r="C22" s="1159" t="s">
        <v>671</v>
      </c>
      <c r="D22" s="1159"/>
      <c r="E22" s="921"/>
      <c r="F22" s="921" t="s">
        <v>1143</v>
      </c>
    </row>
    <row r="23" spans="1:7" s="63" customFormat="1" ht="15.6" x14ac:dyDescent="0.3">
      <c r="C23" s="1157" t="s">
        <v>235</v>
      </c>
      <c r="D23" s="1157"/>
      <c r="E23" s="37" t="s">
        <v>131</v>
      </c>
      <c r="F23" s="37" t="s">
        <v>132</v>
      </c>
    </row>
    <row r="24" spans="1:7" s="35" customFormat="1" ht="18" x14ac:dyDescent="0.3"/>
    <row r="25" spans="1:7" s="35" customFormat="1" ht="18" x14ac:dyDescent="0.3">
      <c r="A25" s="34" t="s">
        <v>133</v>
      </c>
      <c r="C25" s="1158" t="s">
        <v>507</v>
      </c>
      <c r="D25" s="1158"/>
      <c r="E25" s="921"/>
      <c r="F25" s="935" t="s">
        <v>1184</v>
      </c>
    </row>
    <row r="26" spans="1:7" s="63" customFormat="1" ht="15.6" x14ac:dyDescent="0.3">
      <c r="C26" s="1157" t="s">
        <v>235</v>
      </c>
      <c r="D26" s="1157"/>
      <c r="E26" s="37" t="s">
        <v>131</v>
      </c>
      <c r="F26" s="37" t="s">
        <v>132</v>
      </c>
    </row>
    <row r="27" spans="1:7" s="35" customFormat="1" ht="18" x14ac:dyDescent="0.3"/>
    <row r="28" spans="1:7" s="35" customFormat="1" ht="18" x14ac:dyDescent="0.3">
      <c r="A28" s="34" t="s">
        <v>515</v>
      </c>
    </row>
  </sheetData>
  <mergeCells count="9">
    <mergeCell ref="C23:D23"/>
    <mergeCell ref="C25:D25"/>
    <mergeCell ref="C26:D26"/>
    <mergeCell ref="B2:E2"/>
    <mergeCell ref="A5:A6"/>
    <mergeCell ref="B5:B6"/>
    <mergeCell ref="C5:C6"/>
    <mergeCell ref="D5:F5"/>
    <mergeCell ref="C22:D22"/>
  </mergeCells>
  <pageMargins left="0.78740157480314965" right="0.78740157480314965" top="1.1811023622047245" bottom="0.39370078740157483" header="0.15748031496062992" footer="0.15748031496062992"/>
  <pageSetup paperSize="9" scale="74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4.4" x14ac:dyDescent="0.3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249" width="9.109375" style="249"/>
    <col min="250" max="250" width="8" style="249" customWidth="1"/>
    <col min="251" max="251" width="118.109375" style="249" customWidth="1"/>
    <col min="252" max="252" width="21.44140625" style="249" customWidth="1"/>
    <col min="253" max="253" width="24" style="249" customWidth="1"/>
    <col min="254" max="254" width="29" style="249" customWidth="1"/>
    <col min="255" max="255" width="34" style="249" customWidth="1"/>
    <col min="256" max="257" width="21.33203125" style="249" customWidth="1"/>
    <col min="258" max="258" width="14.5546875" style="249" customWidth="1"/>
    <col min="259" max="259" width="9.109375" style="249"/>
    <col min="260" max="260" width="12.5546875" style="249" bestFit="1" customWidth="1"/>
    <col min="261" max="505" width="9.109375" style="249"/>
    <col min="506" max="506" width="8" style="249" customWidth="1"/>
    <col min="507" max="507" width="118.109375" style="249" customWidth="1"/>
    <col min="508" max="508" width="21.44140625" style="249" customWidth="1"/>
    <col min="509" max="509" width="24" style="249" customWidth="1"/>
    <col min="510" max="510" width="29" style="249" customWidth="1"/>
    <col min="511" max="511" width="34" style="249" customWidth="1"/>
    <col min="512" max="513" width="21.33203125" style="249" customWidth="1"/>
    <col min="514" max="514" width="14.5546875" style="249" customWidth="1"/>
    <col min="515" max="515" width="9.109375" style="249"/>
    <col min="516" max="516" width="12.5546875" style="249" bestFit="1" customWidth="1"/>
    <col min="517" max="761" width="9.109375" style="249"/>
    <col min="762" max="762" width="8" style="249" customWidth="1"/>
    <col min="763" max="763" width="118.109375" style="249" customWidth="1"/>
    <col min="764" max="764" width="21.44140625" style="249" customWidth="1"/>
    <col min="765" max="765" width="24" style="249" customWidth="1"/>
    <col min="766" max="766" width="29" style="249" customWidth="1"/>
    <col min="767" max="767" width="34" style="249" customWidth="1"/>
    <col min="768" max="769" width="21.33203125" style="249" customWidth="1"/>
    <col min="770" max="770" width="14.5546875" style="249" customWidth="1"/>
    <col min="771" max="771" width="9.109375" style="249"/>
    <col min="772" max="772" width="12.5546875" style="249" bestFit="1" customWidth="1"/>
    <col min="773" max="1017" width="9.109375" style="249"/>
    <col min="1018" max="1018" width="8" style="249" customWidth="1"/>
    <col min="1019" max="1019" width="118.109375" style="249" customWidth="1"/>
    <col min="1020" max="1020" width="21.44140625" style="249" customWidth="1"/>
    <col min="1021" max="1021" width="24" style="249" customWidth="1"/>
    <col min="1022" max="1022" width="29" style="249" customWidth="1"/>
    <col min="1023" max="1023" width="34" style="249" customWidth="1"/>
    <col min="1024" max="1025" width="21.33203125" style="249" customWidth="1"/>
    <col min="1026" max="1026" width="14.5546875" style="249" customWidth="1"/>
    <col min="1027" max="1027" width="9.109375" style="249"/>
    <col min="1028" max="1028" width="12.5546875" style="249" bestFit="1" customWidth="1"/>
    <col min="1029" max="1273" width="9.109375" style="249"/>
    <col min="1274" max="1274" width="8" style="249" customWidth="1"/>
    <col min="1275" max="1275" width="118.109375" style="249" customWidth="1"/>
    <col min="1276" max="1276" width="21.44140625" style="249" customWidth="1"/>
    <col min="1277" max="1277" width="24" style="249" customWidth="1"/>
    <col min="1278" max="1278" width="29" style="249" customWidth="1"/>
    <col min="1279" max="1279" width="34" style="249" customWidth="1"/>
    <col min="1280" max="1281" width="21.33203125" style="249" customWidth="1"/>
    <col min="1282" max="1282" width="14.5546875" style="249" customWidth="1"/>
    <col min="1283" max="1283" width="9.109375" style="249"/>
    <col min="1284" max="1284" width="12.5546875" style="249" bestFit="1" customWidth="1"/>
    <col min="1285" max="1529" width="9.109375" style="249"/>
    <col min="1530" max="1530" width="8" style="249" customWidth="1"/>
    <col min="1531" max="1531" width="118.109375" style="249" customWidth="1"/>
    <col min="1532" max="1532" width="21.44140625" style="249" customWidth="1"/>
    <col min="1533" max="1533" width="24" style="249" customWidth="1"/>
    <col min="1534" max="1534" width="29" style="249" customWidth="1"/>
    <col min="1535" max="1535" width="34" style="249" customWidth="1"/>
    <col min="1536" max="1537" width="21.33203125" style="249" customWidth="1"/>
    <col min="1538" max="1538" width="14.5546875" style="249" customWidth="1"/>
    <col min="1539" max="1539" width="9.109375" style="249"/>
    <col min="1540" max="1540" width="12.5546875" style="249" bestFit="1" customWidth="1"/>
    <col min="1541" max="1785" width="9.109375" style="249"/>
    <col min="1786" max="1786" width="8" style="249" customWidth="1"/>
    <col min="1787" max="1787" width="118.109375" style="249" customWidth="1"/>
    <col min="1788" max="1788" width="21.44140625" style="249" customWidth="1"/>
    <col min="1789" max="1789" width="24" style="249" customWidth="1"/>
    <col min="1790" max="1790" width="29" style="249" customWidth="1"/>
    <col min="1791" max="1791" width="34" style="249" customWidth="1"/>
    <col min="1792" max="1793" width="21.33203125" style="249" customWidth="1"/>
    <col min="1794" max="1794" width="14.5546875" style="249" customWidth="1"/>
    <col min="1795" max="1795" width="9.109375" style="249"/>
    <col min="1796" max="1796" width="12.5546875" style="249" bestFit="1" customWidth="1"/>
    <col min="1797" max="2041" width="9.109375" style="249"/>
    <col min="2042" max="2042" width="8" style="249" customWidth="1"/>
    <col min="2043" max="2043" width="118.109375" style="249" customWidth="1"/>
    <col min="2044" max="2044" width="21.44140625" style="249" customWidth="1"/>
    <col min="2045" max="2045" width="24" style="249" customWidth="1"/>
    <col min="2046" max="2046" width="29" style="249" customWidth="1"/>
    <col min="2047" max="2047" width="34" style="249" customWidth="1"/>
    <col min="2048" max="2049" width="21.33203125" style="249" customWidth="1"/>
    <col min="2050" max="2050" width="14.5546875" style="249" customWidth="1"/>
    <col min="2051" max="2051" width="9.109375" style="249"/>
    <col min="2052" max="2052" width="12.5546875" style="249" bestFit="1" customWidth="1"/>
    <col min="2053" max="2297" width="9.109375" style="249"/>
    <col min="2298" max="2298" width="8" style="249" customWidth="1"/>
    <col min="2299" max="2299" width="118.109375" style="249" customWidth="1"/>
    <col min="2300" max="2300" width="21.44140625" style="249" customWidth="1"/>
    <col min="2301" max="2301" width="24" style="249" customWidth="1"/>
    <col min="2302" max="2302" width="29" style="249" customWidth="1"/>
    <col min="2303" max="2303" width="34" style="249" customWidth="1"/>
    <col min="2304" max="2305" width="21.33203125" style="249" customWidth="1"/>
    <col min="2306" max="2306" width="14.5546875" style="249" customWidth="1"/>
    <col min="2307" max="2307" width="9.109375" style="249"/>
    <col min="2308" max="2308" width="12.5546875" style="249" bestFit="1" customWidth="1"/>
    <col min="2309" max="2553" width="9.109375" style="249"/>
    <col min="2554" max="2554" width="8" style="249" customWidth="1"/>
    <col min="2555" max="2555" width="118.109375" style="249" customWidth="1"/>
    <col min="2556" max="2556" width="21.44140625" style="249" customWidth="1"/>
    <col min="2557" max="2557" width="24" style="249" customWidth="1"/>
    <col min="2558" max="2558" width="29" style="249" customWidth="1"/>
    <col min="2559" max="2559" width="34" style="249" customWidth="1"/>
    <col min="2560" max="2561" width="21.33203125" style="249" customWidth="1"/>
    <col min="2562" max="2562" width="14.5546875" style="249" customWidth="1"/>
    <col min="2563" max="2563" width="9.109375" style="249"/>
    <col min="2564" max="2564" width="12.5546875" style="249" bestFit="1" customWidth="1"/>
    <col min="2565" max="2809" width="9.109375" style="249"/>
    <col min="2810" max="2810" width="8" style="249" customWidth="1"/>
    <col min="2811" max="2811" width="118.109375" style="249" customWidth="1"/>
    <col min="2812" max="2812" width="21.44140625" style="249" customWidth="1"/>
    <col min="2813" max="2813" width="24" style="249" customWidth="1"/>
    <col min="2814" max="2814" width="29" style="249" customWidth="1"/>
    <col min="2815" max="2815" width="34" style="249" customWidth="1"/>
    <col min="2816" max="2817" width="21.33203125" style="249" customWidth="1"/>
    <col min="2818" max="2818" width="14.5546875" style="249" customWidth="1"/>
    <col min="2819" max="2819" width="9.109375" style="249"/>
    <col min="2820" max="2820" width="12.5546875" style="249" bestFit="1" customWidth="1"/>
    <col min="2821" max="3065" width="9.109375" style="249"/>
    <col min="3066" max="3066" width="8" style="249" customWidth="1"/>
    <col min="3067" max="3067" width="118.109375" style="249" customWidth="1"/>
    <col min="3068" max="3068" width="21.44140625" style="249" customWidth="1"/>
    <col min="3069" max="3069" width="24" style="249" customWidth="1"/>
    <col min="3070" max="3070" width="29" style="249" customWidth="1"/>
    <col min="3071" max="3071" width="34" style="249" customWidth="1"/>
    <col min="3072" max="3073" width="21.33203125" style="249" customWidth="1"/>
    <col min="3074" max="3074" width="14.5546875" style="249" customWidth="1"/>
    <col min="3075" max="3075" width="9.109375" style="249"/>
    <col min="3076" max="3076" width="12.5546875" style="249" bestFit="1" customWidth="1"/>
    <col min="3077" max="3321" width="9.109375" style="249"/>
    <col min="3322" max="3322" width="8" style="249" customWidth="1"/>
    <col min="3323" max="3323" width="118.109375" style="249" customWidth="1"/>
    <col min="3324" max="3324" width="21.44140625" style="249" customWidth="1"/>
    <col min="3325" max="3325" width="24" style="249" customWidth="1"/>
    <col min="3326" max="3326" width="29" style="249" customWidth="1"/>
    <col min="3327" max="3327" width="34" style="249" customWidth="1"/>
    <col min="3328" max="3329" width="21.33203125" style="249" customWidth="1"/>
    <col min="3330" max="3330" width="14.5546875" style="249" customWidth="1"/>
    <col min="3331" max="3331" width="9.109375" style="249"/>
    <col min="3332" max="3332" width="12.5546875" style="249" bestFit="1" customWidth="1"/>
    <col min="3333" max="3577" width="9.109375" style="249"/>
    <col min="3578" max="3578" width="8" style="249" customWidth="1"/>
    <col min="3579" max="3579" width="118.109375" style="249" customWidth="1"/>
    <col min="3580" max="3580" width="21.44140625" style="249" customWidth="1"/>
    <col min="3581" max="3581" width="24" style="249" customWidth="1"/>
    <col min="3582" max="3582" width="29" style="249" customWidth="1"/>
    <col min="3583" max="3583" width="34" style="249" customWidth="1"/>
    <col min="3584" max="3585" width="21.33203125" style="249" customWidth="1"/>
    <col min="3586" max="3586" width="14.5546875" style="249" customWidth="1"/>
    <col min="3587" max="3587" width="9.109375" style="249"/>
    <col min="3588" max="3588" width="12.5546875" style="249" bestFit="1" customWidth="1"/>
    <col min="3589" max="3833" width="9.109375" style="249"/>
    <col min="3834" max="3834" width="8" style="249" customWidth="1"/>
    <col min="3835" max="3835" width="118.109375" style="249" customWidth="1"/>
    <col min="3836" max="3836" width="21.44140625" style="249" customWidth="1"/>
    <col min="3837" max="3837" width="24" style="249" customWidth="1"/>
    <col min="3838" max="3838" width="29" style="249" customWidth="1"/>
    <col min="3839" max="3839" width="34" style="249" customWidth="1"/>
    <col min="3840" max="3841" width="21.33203125" style="249" customWidth="1"/>
    <col min="3842" max="3842" width="14.5546875" style="249" customWidth="1"/>
    <col min="3843" max="3843" width="9.109375" style="249"/>
    <col min="3844" max="3844" width="12.5546875" style="249" bestFit="1" customWidth="1"/>
    <col min="3845" max="4089" width="9.109375" style="249"/>
    <col min="4090" max="4090" width="8" style="249" customWidth="1"/>
    <col min="4091" max="4091" width="118.109375" style="249" customWidth="1"/>
    <col min="4092" max="4092" width="21.44140625" style="249" customWidth="1"/>
    <col min="4093" max="4093" width="24" style="249" customWidth="1"/>
    <col min="4094" max="4094" width="29" style="249" customWidth="1"/>
    <col min="4095" max="4095" width="34" style="249" customWidth="1"/>
    <col min="4096" max="4097" width="21.33203125" style="249" customWidth="1"/>
    <col min="4098" max="4098" width="14.5546875" style="249" customWidth="1"/>
    <col min="4099" max="4099" width="9.109375" style="249"/>
    <col min="4100" max="4100" width="12.5546875" style="249" bestFit="1" customWidth="1"/>
    <col min="4101" max="4345" width="9.109375" style="249"/>
    <col min="4346" max="4346" width="8" style="249" customWidth="1"/>
    <col min="4347" max="4347" width="118.109375" style="249" customWidth="1"/>
    <col min="4348" max="4348" width="21.44140625" style="249" customWidth="1"/>
    <col min="4349" max="4349" width="24" style="249" customWidth="1"/>
    <col min="4350" max="4350" width="29" style="249" customWidth="1"/>
    <col min="4351" max="4351" width="34" style="249" customWidth="1"/>
    <col min="4352" max="4353" width="21.33203125" style="249" customWidth="1"/>
    <col min="4354" max="4354" width="14.5546875" style="249" customWidth="1"/>
    <col min="4355" max="4355" width="9.109375" style="249"/>
    <col min="4356" max="4356" width="12.5546875" style="249" bestFit="1" customWidth="1"/>
    <col min="4357" max="4601" width="9.109375" style="249"/>
    <col min="4602" max="4602" width="8" style="249" customWidth="1"/>
    <col min="4603" max="4603" width="118.109375" style="249" customWidth="1"/>
    <col min="4604" max="4604" width="21.44140625" style="249" customWidth="1"/>
    <col min="4605" max="4605" width="24" style="249" customWidth="1"/>
    <col min="4606" max="4606" width="29" style="249" customWidth="1"/>
    <col min="4607" max="4607" width="34" style="249" customWidth="1"/>
    <col min="4608" max="4609" width="21.33203125" style="249" customWidth="1"/>
    <col min="4610" max="4610" width="14.5546875" style="249" customWidth="1"/>
    <col min="4611" max="4611" width="9.109375" style="249"/>
    <col min="4612" max="4612" width="12.5546875" style="249" bestFit="1" customWidth="1"/>
    <col min="4613" max="4857" width="9.109375" style="249"/>
    <col min="4858" max="4858" width="8" style="249" customWidth="1"/>
    <col min="4859" max="4859" width="118.109375" style="249" customWidth="1"/>
    <col min="4860" max="4860" width="21.44140625" style="249" customWidth="1"/>
    <col min="4861" max="4861" width="24" style="249" customWidth="1"/>
    <col min="4862" max="4862" width="29" style="249" customWidth="1"/>
    <col min="4863" max="4863" width="34" style="249" customWidth="1"/>
    <col min="4864" max="4865" width="21.33203125" style="249" customWidth="1"/>
    <col min="4866" max="4866" width="14.5546875" style="249" customWidth="1"/>
    <col min="4867" max="4867" width="9.109375" style="249"/>
    <col min="4868" max="4868" width="12.5546875" style="249" bestFit="1" customWidth="1"/>
    <col min="4869" max="5113" width="9.109375" style="249"/>
    <col min="5114" max="5114" width="8" style="249" customWidth="1"/>
    <col min="5115" max="5115" width="118.109375" style="249" customWidth="1"/>
    <col min="5116" max="5116" width="21.44140625" style="249" customWidth="1"/>
    <col min="5117" max="5117" width="24" style="249" customWidth="1"/>
    <col min="5118" max="5118" width="29" style="249" customWidth="1"/>
    <col min="5119" max="5119" width="34" style="249" customWidth="1"/>
    <col min="5120" max="5121" width="21.33203125" style="249" customWidth="1"/>
    <col min="5122" max="5122" width="14.5546875" style="249" customWidth="1"/>
    <col min="5123" max="5123" width="9.109375" style="249"/>
    <col min="5124" max="5124" width="12.5546875" style="249" bestFit="1" customWidth="1"/>
    <col min="5125" max="5369" width="9.109375" style="249"/>
    <col min="5370" max="5370" width="8" style="249" customWidth="1"/>
    <col min="5371" max="5371" width="118.109375" style="249" customWidth="1"/>
    <col min="5372" max="5372" width="21.44140625" style="249" customWidth="1"/>
    <col min="5373" max="5373" width="24" style="249" customWidth="1"/>
    <col min="5374" max="5374" width="29" style="249" customWidth="1"/>
    <col min="5375" max="5375" width="34" style="249" customWidth="1"/>
    <col min="5376" max="5377" width="21.33203125" style="249" customWidth="1"/>
    <col min="5378" max="5378" width="14.5546875" style="249" customWidth="1"/>
    <col min="5379" max="5379" width="9.109375" style="249"/>
    <col min="5380" max="5380" width="12.5546875" style="249" bestFit="1" customWidth="1"/>
    <col min="5381" max="5625" width="9.109375" style="249"/>
    <col min="5626" max="5626" width="8" style="249" customWidth="1"/>
    <col min="5627" max="5627" width="118.109375" style="249" customWidth="1"/>
    <col min="5628" max="5628" width="21.44140625" style="249" customWidth="1"/>
    <col min="5629" max="5629" width="24" style="249" customWidth="1"/>
    <col min="5630" max="5630" width="29" style="249" customWidth="1"/>
    <col min="5631" max="5631" width="34" style="249" customWidth="1"/>
    <col min="5632" max="5633" width="21.33203125" style="249" customWidth="1"/>
    <col min="5634" max="5634" width="14.5546875" style="249" customWidth="1"/>
    <col min="5635" max="5635" width="9.109375" style="249"/>
    <col min="5636" max="5636" width="12.5546875" style="249" bestFit="1" customWidth="1"/>
    <col min="5637" max="5881" width="9.109375" style="249"/>
    <col min="5882" max="5882" width="8" style="249" customWidth="1"/>
    <col min="5883" max="5883" width="118.109375" style="249" customWidth="1"/>
    <col min="5884" max="5884" width="21.44140625" style="249" customWidth="1"/>
    <col min="5885" max="5885" width="24" style="249" customWidth="1"/>
    <col min="5886" max="5886" width="29" style="249" customWidth="1"/>
    <col min="5887" max="5887" width="34" style="249" customWidth="1"/>
    <col min="5888" max="5889" width="21.33203125" style="249" customWidth="1"/>
    <col min="5890" max="5890" width="14.5546875" style="249" customWidth="1"/>
    <col min="5891" max="5891" width="9.109375" style="249"/>
    <col min="5892" max="5892" width="12.5546875" style="249" bestFit="1" customWidth="1"/>
    <col min="5893" max="6137" width="9.109375" style="249"/>
    <col min="6138" max="6138" width="8" style="249" customWidth="1"/>
    <col min="6139" max="6139" width="118.109375" style="249" customWidth="1"/>
    <col min="6140" max="6140" width="21.44140625" style="249" customWidth="1"/>
    <col min="6141" max="6141" width="24" style="249" customWidth="1"/>
    <col min="6142" max="6142" width="29" style="249" customWidth="1"/>
    <col min="6143" max="6143" width="34" style="249" customWidth="1"/>
    <col min="6144" max="6145" width="21.33203125" style="249" customWidth="1"/>
    <col min="6146" max="6146" width="14.5546875" style="249" customWidth="1"/>
    <col min="6147" max="6147" width="9.109375" style="249"/>
    <col min="6148" max="6148" width="12.5546875" style="249" bestFit="1" customWidth="1"/>
    <col min="6149" max="6393" width="9.109375" style="249"/>
    <col min="6394" max="6394" width="8" style="249" customWidth="1"/>
    <col min="6395" max="6395" width="118.109375" style="249" customWidth="1"/>
    <col min="6396" max="6396" width="21.44140625" style="249" customWidth="1"/>
    <col min="6397" max="6397" width="24" style="249" customWidth="1"/>
    <col min="6398" max="6398" width="29" style="249" customWidth="1"/>
    <col min="6399" max="6399" width="34" style="249" customWidth="1"/>
    <col min="6400" max="6401" width="21.33203125" style="249" customWidth="1"/>
    <col min="6402" max="6402" width="14.5546875" style="249" customWidth="1"/>
    <col min="6403" max="6403" width="9.109375" style="249"/>
    <col min="6404" max="6404" width="12.5546875" style="249" bestFit="1" customWidth="1"/>
    <col min="6405" max="6649" width="9.109375" style="249"/>
    <col min="6650" max="6650" width="8" style="249" customWidth="1"/>
    <col min="6651" max="6651" width="118.109375" style="249" customWidth="1"/>
    <col min="6652" max="6652" width="21.44140625" style="249" customWidth="1"/>
    <col min="6653" max="6653" width="24" style="249" customWidth="1"/>
    <col min="6654" max="6654" width="29" style="249" customWidth="1"/>
    <col min="6655" max="6655" width="34" style="249" customWidth="1"/>
    <col min="6656" max="6657" width="21.33203125" style="249" customWidth="1"/>
    <col min="6658" max="6658" width="14.5546875" style="249" customWidth="1"/>
    <col min="6659" max="6659" width="9.109375" style="249"/>
    <col min="6660" max="6660" width="12.5546875" style="249" bestFit="1" customWidth="1"/>
    <col min="6661" max="6905" width="9.109375" style="249"/>
    <col min="6906" max="6906" width="8" style="249" customWidth="1"/>
    <col min="6907" max="6907" width="118.109375" style="249" customWidth="1"/>
    <col min="6908" max="6908" width="21.44140625" style="249" customWidth="1"/>
    <col min="6909" max="6909" width="24" style="249" customWidth="1"/>
    <col min="6910" max="6910" width="29" style="249" customWidth="1"/>
    <col min="6911" max="6911" width="34" style="249" customWidth="1"/>
    <col min="6912" max="6913" width="21.33203125" style="249" customWidth="1"/>
    <col min="6914" max="6914" width="14.5546875" style="249" customWidth="1"/>
    <col min="6915" max="6915" width="9.109375" style="249"/>
    <col min="6916" max="6916" width="12.5546875" style="249" bestFit="1" customWidth="1"/>
    <col min="6917" max="7161" width="9.109375" style="249"/>
    <col min="7162" max="7162" width="8" style="249" customWidth="1"/>
    <col min="7163" max="7163" width="118.109375" style="249" customWidth="1"/>
    <col min="7164" max="7164" width="21.44140625" style="249" customWidth="1"/>
    <col min="7165" max="7165" width="24" style="249" customWidth="1"/>
    <col min="7166" max="7166" width="29" style="249" customWidth="1"/>
    <col min="7167" max="7167" width="34" style="249" customWidth="1"/>
    <col min="7168" max="7169" width="21.33203125" style="249" customWidth="1"/>
    <col min="7170" max="7170" width="14.5546875" style="249" customWidth="1"/>
    <col min="7171" max="7171" width="9.109375" style="249"/>
    <col min="7172" max="7172" width="12.5546875" style="249" bestFit="1" customWidth="1"/>
    <col min="7173" max="7417" width="9.109375" style="249"/>
    <col min="7418" max="7418" width="8" style="249" customWidth="1"/>
    <col min="7419" max="7419" width="118.109375" style="249" customWidth="1"/>
    <col min="7420" max="7420" width="21.44140625" style="249" customWidth="1"/>
    <col min="7421" max="7421" width="24" style="249" customWidth="1"/>
    <col min="7422" max="7422" width="29" style="249" customWidth="1"/>
    <col min="7423" max="7423" width="34" style="249" customWidth="1"/>
    <col min="7424" max="7425" width="21.33203125" style="249" customWidth="1"/>
    <col min="7426" max="7426" width="14.5546875" style="249" customWidth="1"/>
    <col min="7427" max="7427" width="9.109375" style="249"/>
    <col min="7428" max="7428" width="12.5546875" style="249" bestFit="1" customWidth="1"/>
    <col min="7429" max="7673" width="9.109375" style="249"/>
    <col min="7674" max="7674" width="8" style="249" customWidth="1"/>
    <col min="7675" max="7675" width="118.109375" style="249" customWidth="1"/>
    <col min="7676" max="7676" width="21.44140625" style="249" customWidth="1"/>
    <col min="7677" max="7677" width="24" style="249" customWidth="1"/>
    <col min="7678" max="7678" width="29" style="249" customWidth="1"/>
    <col min="7679" max="7679" width="34" style="249" customWidth="1"/>
    <col min="7680" max="7681" width="21.33203125" style="249" customWidth="1"/>
    <col min="7682" max="7682" width="14.5546875" style="249" customWidth="1"/>
    <col min="7683" max="7683" width="9.109375" style="249"/>
    <col min="7684" max="7684" width="12.5546875" style="249" bestFit="1" customWidth="1"/>
    <col min="7685" max="7929" width="9.109375" style="249"/>
    <col min="7930" max="7930" width="8" style="249" customWidth="1"/>
    <col min="7931" max="7931" width="118.109375" style="249" customWidth="1"/>
    <col min="7932" max="7932" width="21.44140625" style="249" customWidth="1"/>
    <col min="7933" max="7933" width="24" style="249" customWidth="1"/>
    <col min="7934" max="7934" width="29" style="249" customWidth="1"/>
    <col min="7935" max="7935" width="34" style="249" customWidth="1"/>
    <col min="7936" max="7937" width="21.33203125" style="249" customWidth="1"/>
    <col min="7938" max="7938" width="14.5546875" style="249" customWidth="1"/>
    <col min="7939" max="7939" width="9.109375" style="249"/>
    <col min="7940" max="7940" width="12.5546875" style="249" bestFit="1" customWidth="1"/>
    <col min="7941" max="8185" width="9.109375" style="249"/>
    <col min="8186" max="8186" width="8" style="249" customWidth="1"/>
    <col min="8187" max="8187" width="118.109375" style="249" customWidth="1"/>
    <col min="8188" max="8188" width="21.44140625" style="249" customWidth="1"/>
    <col min="8189" max="8189" width="24" style="249" customWidth="1"/>
    <col min="8190" max="8190" width="29" style="249" customWidth="1"/>
    <col min="8191" max="8191" width="34" style="249" customWidth="1"/>
    <col min="8192" max="8193" width="21.33203125" style="249" customWidth="1"/>
    <col min="8194" max="8194" width="14.5546875" style="249" customWidth="1"/>
    <col min="8195" max="8195" width="9.109375" style="249"/>
    <col min="8196" max="8196" width="12.5546875" style="249" bestFit="1" customWidth="1"/>
    <col min="8197" max="8441" width="9.109375" style="249"/>
    <col min="8442" max="8442" width="8" style="249" customWidth="1"/>
    <col min="8443" max="8443" width="118.109375" style="249" customWidth="1"/>
    <col min="8444" max="8444" width="21.44140625" style="249" customWidth="1"/>
    <col min="8445" max="8445" width="24" style="249" customWidth="1"/>
    <col min="8446" max="8446" width="29" style="249" customWidth="1"/>
    <col min="8447" max="8447" width="34" style="249" customWidth="1"/>
    <col min="8448" max="8449" width="21.33203125" style="249" customWidth="1"/>
    <col min="8450" max="8450" width="14.5546875" style="249" customWidth="1"/>
    <col min="8451" max="8451" width="9.109375" style="249"/>
    <col min="8452" max="8452" width="12.5546875" style="249" bestFit="1" customWidth="1"/>
    <col min="8453" max="8697" width="9.109375" style="249"/>
    <col min="8698" max="8698" width="8" style="249" customWidth="1"/>
    <col min="8699" max="8699" width="118.109375" style="249" customWidth="1"/>
    <col min="8700" max="8700" width="21.44140625" style="249" customWidth="1"/>
    <col min="8701" max="8701" width="24" style="249" customWidth="1"/>
    <col min="8702" max="8702" width="29" style="249" customWidth="1"/>
    <col min="8703" max="8703" width="34" style="249" customWidth="1"/>
    <col min="8704" max="8705" width="21.33203125" style="249" customWidth="1"/>
    <col min="8706" max="8706" width="14.5546875" style="249" customWidth="1"/>
    <col min="8707" max="8707" width="9.109375" style="249"/>
    <col min="8708" max="8708" width="12.5546875" style="249" bestFit="1" customWidth="1"/>
    <col min="8709" max="8953" width="9.109375" style="249"/>
    <col min="8954" max="8954" width="8" style="249" customWidth="1"/>
    <col min="8955" max="8955" width="118.109375" style="249" customWidth="1"/>
    <col min="8956" max="8956" width="21.44140625" style="249" customWidth="1"/>
    <col min="8957" max="8957" width="24" style="249" customWidth="1"/>
    <col min="8958" max="8958" width="29" style="249" customWidth="1"/>
    <col min="8959" max="8959" width="34" style="249" customWidth="1"/>
    <col min="8960" max="8961" width="21.33203125" style="249" customWidth="1"/>
    <col min="8962" max="8962" width="14.5546875" style="249" customWidth="1"/>
    <col min="8963" max="8963" width="9.109375" style="249"/>
    <col min="8964" max="8964" width="12.5546875" style="249" bestFit="1" customWidth="1"/>
    <col min="8965" max="9209" width="9.109375" style="249"/>
    <col min="9210" max="9210" width="8" style="249" customWidth="1"/>
    <col min="9211" max="9211" width="118.109375" style="249" customWidth="1"/>
    <col min="9212" max="9212" width="21.44140625" style="249" customWidth="1"/>
    <col min="9213" max="9213" width="24" style="249" customWidth="1"/>
    <col min="9214" max="9214" width="29" style="249" customWidth="1"/>
    <col min="9215" max="9215" width="34" style="249" customWidth="1"/>
    <col min="9216" max="9217" width="21.33203125" style="249" customWidth="1"/>
    <col min="9218" max="9218" width="14.5546875" style="249" customWidth="1"/>
    <col min="9219" max="9219" width="9.109375" style="249"/>
    <col min="9220" max="9220" width="12.5546875" style="249" bestFit="1" customWidth="1"/>
    <col min="9221" max="9465" width="9.109375" style="249"/>
    <col min="9466" max="9466" width="8" style="249" customWidth="1"/>
    <col min="9467" max="9467" width="118.109375" style="249" customWidth="1"/>
    <col min="9468" max="9468" width="21.44140625" style="249" customWidth="1"/>
    <col min="9469" max="9469" width="24" style="249" customWidth="1"/>
    <col min="9470" max="9470" width="29" style="249" customWidth="1"/>
    <col min="9471" max="9471" width="34" style="249" customWidth="1"/>
    <col min="9472" max="9473" width="21.33203125" style="249" customWidth="1"/>
    <col min="9474" max="9474" width="14.5546875" style="249" customWidth="1"/>
    <col min="9475" max="9475" width="9.109375" style="249"/>
    <col min="9476" max="9476" width="12.5546875" style="249" bestFit="1" customWidth="1"/>
    <col min="9477" max="9721" width="9.109375" style="249"/>
    <col min="9722" max="9722" width="8" style="249" customWidth="1"/>
    <col min="9723" max="9723" width="118.109375" style="249" customWidth="1"/>
    <col min="9724" max="9724" width="21.44140625" style="249" customWidth="1"/>
    <col min="9725" max="9725" width="24" style="249" customWidth="1"/>
    <col min="9726" max="9726" width="29" style="249" customWidth="1"/>
    <col min="9727" max="9727" width="34" style="249" customWidth="1"/>
    <col min="9728" max="9729" width="21.33203125" style="249" customWidth="1"/>
    <col min="9730" max="9730" width="14.5546875" style="249" customWidth="1"/>
    <col min="9731" max="9731" width="9.109375" style="249"/>
    <col min="9732" max="9732" width="12.5546875" style="249" bestFit="1" customWidth="1"/>
    <col min="9733" max="9977" width="9.109375" style="249"/>
    <col min="9978" max="9978" width="8" style="249" customWidth="1"/>
    <col min="9979" max="9979" width="118.109375" style="249" customWidth="1"/>
    <col min="9980" max="9980" width="21.44140625" style="249" customWidth="1"/>
    <col min="9981" max="9981" width="24" style="249" customWidth="1"/>
    <col min="9982" max="9982" width="29" style="249" customWidth="1"/>
    <col min="9983" max="9983" width="34" style="249" customWidth="1"/>
    <col min="9984" max="9985" width="21.33203125" style="249" customWidth="1"/>
    <col min="9986" max="9986" width="14.5546875" style="249" customWidth="1"/>
    <col min="9987" max="9987" width="9.109375" style="249"/>
    <col min="9988" max="9988" width="12.5546875" style="249" bestFit="1" customWidth="1"/>
    <col min="9989" max="10233" width="9.109375" style="249"/>
    <col min="10234" max="10234" width="8" style="249" customWidth="1"/>
    <col min="10235" max="10235" width="118.109375" style="249" customWidth="1"/>
    <col min="10236" max="10236" width="21.44140625" style="249" customWidth="1"/>
    <col min="10237" max="10237" width="24" style="249" customWidth="1"/>
    <col min="10238" max="10238" width="29" style="249" customWidth="1"/>
    <col min="10239" max="10239" width="34" style="249" customWidth="1"/>
    <col min="10240" max="10241" width="21.33203125" style="249" customWidth="1"/>
    <col min="10242" max="10242" width="14.5546875" style="249" customWidth="1"/>
    <col min="10243" max="10243" width="9.109375" style="249"/>
    <col min="10244" max="10244" width="12.5546875" style="249" bestFit="1" customWidth="1"/>
    <col min="10245" max="10489" width="9.109375" style="249"/>
    <col min="10490" max="10490" width="8" style="249" customWidth="1"/>
    <col min="10491" max="10491" width="118.109375" style="249" customWidth="1"/>
    <col min="10492" max="10492" width="21.44140625" style="249" customWidth="1"/>
    <col min="10493" max="10493" width="24" style="249" customWidth="1"/>
    <col min="10494" max="10494" width="29" style="249" customWidth="1"/>
    <col min="10495" max="10495" width="34" style="249" customWidth="1"/>
    <col min="10496" max="10497" width="21.33203125" style="249" customWidth="1"/>
    <col min="10498" max="10498" width="14.5546875" style="249" customWidth="1"/>
    <col min="10499" max="10499" width="9.109375" style="249"/>
    <col min="10500" max="10500" width="12.5546875" style="249" bestFit="1" customWidth="1"/>
    <col min="10501" max="10745" width="9.109375" style="249"/>
    <col min="10746" max="10746" width="8" style="249" customWidth="1"/>
    <col min="10747" max="10747" width="118.109375" style="249" customWidth="1"/>
    <col min="10748" max="10748" width="21.44140625" style="249" customWidth="1"/>
    <col min="10749" max="10749" width="24" style="249" customWidth="1"/>
    <col min="10750" max="10750" width="29" style="249" customWidth="1"/>
    <col min="10751" max="10751" width="34" style="249" customWidth="1"/>
    <col min="10752" max="10753" width="21.33203125" style="249" customWidth="1"/>
    <col min="10754" max="10754" width="14.5546875" style="249" customWidth="1"/>
    <col min="10755" max="10755" width="9.109375" style="249"/>
    <col min="10756" max="10756" width="12.5546875" style="249" bestFit="1" customWidth="1"/>
    <col min="10757" max="11001" width="9.109375" style="249"/>
    <col min="11002" max="11002" width="8" style="249" customWidth="1"/>
    <col min="11003" max="11003" width="118.109375" style="249" customWidth="1"/>
    <col min="11004" max="11004" width="21.44140625" style="249" customWidth="1"/>
    <col min="11005" max="11005" width="24" style="249" customWidth="1"/>
    <col min="11006" max="11006" width="29" style="249" customWidth="1"/>
    <col min="11007" max="11007" width="34" style="249" customWidth="1"/>
    <col min="11008" max="11009" width="21.33203125" style="249" customWidth="1"/>
    <col min="11010" max="11010" width="14.5546875" style="249" customWidth="1"/>
    <col min="11011" max="11011" width="9.109375" style="249"/>
    <col min="11012" max="11012" width="12.5546875" style="249" bestFit="1" customWidth="1"/>
    <col min="11013" max="11257" width="9.109375" style="249"/>
    <col min="11258" max="11258" width="8" style="249" customWidth="1"/>
    <col min="11259" max="11259" width="118.109375" style="249" customWidth="1"/>
    <col min="11260" max="11260" width="21.44140625" style="249" customWidth="1"/>
    <col min="11261" max="11261" width="24" style="249" customWidth="1"/>
    <col min="11262" max="11262" width="29" style="249" customWidth="1"/>
    <col min="11263" max="11263" width="34" style="249" customWidth="1"/>
    <col min="11264" max="11265" width="21.33203125" style="249" customWidth="1"/>
    <col min="11266" max="11266" width="14.5546875" style="249" customWidth="1"/>
    <col min="11267" max="11267" width="9.109375" style="249"/>
    <col min="11268" max="11268" width="12.5546875" style="249" bestFit="1" customWidth="1"/>
    <col min="11269" max="11513" width="9.109375" style="249"/>
    <col min="11514" max="11514" width="8" style="249" customWidth="1"/>
    <col min="11515" max="11515" width="118.109375" style="249" customWidth="1"/>
    <col min="11516" max="11516" width="21.44140625" style="249" customWidth="1"/>
    <col min="11517" max="11517" width="24" style="249" customWidth="1"/>
    <col min="11518" max="11518" width="29" style="249" customWidth="1"/>
    <col min="11519" max="11519" width="34" style="249" customWidth="1"/>
    <col min="11520" max="11521" width="21.33203125" style="249" customWidth="1"/>
    <col min="11522" max="11522" width="14.5546875" style="249" customWidth="1"/>
    <col min="11523" max="11523" width="9.109375" style="249"/>
    <col min="11524" max="11524" width="12.5546875" style="249" bestFit="1" customWidth="1"/>
    <col min="11525" max="11769" width="9.109375" style="249"/>
    <col min="11770" max="11770" width="8" style="249" customWidth="1"/>
    <col min="11771" max="11771" width="118.109375" style="249" customWidth="1"/>
    <col min="11772" max="11772" width="21.44140625" style="249" customWidth="1"/>
    <col min="11773" max="11773" width="24" style="249" customWidth="1"/>
    <col min="11774" max="11774" width="29" style="249" customWidth="1"/>
    <col min="11775" max="11775" width="34" style="249" customWidth="1"/>
    <col min="11776" max="11777" width="21.33203125" style="249" customWidth="1"/>
    <col min="11778" max="11778" width="14.5546875" style="249" customWidth="1"/>
    <col min="11779" max="11779" width="9.109375" style="249"/>
    <col min="11780" max="11780" width="12.5546875" style="249" bestFit="1" customWidth="1"/>
    <col min="11781" max="12025" width="9.109375" style="249"/>
    <col min="12026" max="12026" width="8" style="249" customWidth="1"/>
    <col min="12027" max="12027" width="118.109375" style="249" customWidth="1"/>
    <col min="12028" max="12028" width="21.44140625" style="249" customWidth="1"/>
    <col min="12029" max="12029" width="24" style="249" customWidth="1"/>
    <col min="12030" max="12030" width="29" style="249" customWidth="1"/>
    <col min="12031" max="12031" width="34" style="249" customWidth="1"/>
    <col min="12032" max="12033" width="21.33203125" style="249" customWidth="1"/>
    <col min="12034" max="12034" width="14.5546875" style="249" customWidth="1"/>
    <col min="12035" max="12035" width="9.109375" style="249"/>
    <col min="12036" max="12036" width="12.5546875" style="249" bestFit="1" customWidth="1"/>
    <col min="12037" max="12281" width="9.109375" style="249"/>
    <col min="12282" max="12282" width="8" style="249" customWidth="1"/>
    <col min="12283" max="12283" width="118.109375" style="249" customWidth="1"/>
    <col min="12284" max="12284" width="21.44140625" style="249" customWidth="1"/>
    <col min="12285" max="12285" width="24" style="249" customWidth="1"/>
    <col min="12286" max="12286" width="29" style="249" customWidth="1"/>
    <col min="12287" max="12287" width="34" style="249" customWidth="1"/>
    <col min="12288" max="12289" width="21.33203125" style="249" customWidth="1"/>
    <col min="12290" max="12290" width="14.5546875" style="249" customWidth="1"/>
    <col min="12291" max="12291" width="9.109375" style="249"/>
    <col min="12292" max="12292" width="12.5546875" style="249" bestFit="1" customWidth="1"/>
    <col min="12293" max="12537" width="9.109375" style="249"/>
    <col min="12538" max="12538" width="8" style="249" customWidth="1"/>
    <col min="12539" max="12539" width="118.109375" style="249" customWidth="1"/>
    <col min="12540" max="12540" width="21.44140625" style="249" customWidth="1"/>
    <col min="12541" max="12541" width="24" style="249" customWidth="1"/>
    <col min="12542" max="12542" width="29" style="249" customWidth="1"/>
    <col min="12543" max="12543" width="34" style="249" customWidth="1"/>
    <col min="12544" max="12545" width="21.33203125" style="249" customWidth="1"/>
    <col min="12546" max="12546" width="14.5546875" style="249" customWidth="1"/>
    <col min="12547" max="12547" width="9.109375" style="249"/>
    <col min="12548" max="12548" width="12.5546875" style="249" bestFit="1" customWidth="1"/>
    <col min="12549" max="12793" width="9.109375" style="249"/>
    <col min="12794" max="12794" width="8" style="249" customWidth="1"/>
    <col min="12795" max="12795" width="118.109375" style="249" customWidth="1"/>
    <col min="12796" max="12796" width="21.44140625" style="249" customWidth="1"/>
    <col min="12797" max="12797" width="24" style="249" customWidth="1"/>
    <col min="12798" max="12798" width="29" style="249" customWidth="1"/>
    <col min="12799" max="12799" width="34" style="249" customWidth="1"/>
    <col min="12800" max="12801" width="21.33203125" style="249" customWidth="1"/>
    <col min="12802" max="12802" width="14.5546875" style="249" customWidth="1"/>
    <col min="12803" max="12803" width="9.109375" style="249"/>
    <col min="12804" max="12804" width="12.5546875" style="249" bestFit="1" customWidth="1"/>
    <col min="12805" max="13049" width="9.109375" style="249"/>
    <col min="13050" max="13050" width="8" style="249" customWidth="1"/>
    <col min="13051" max="13051" width="118.109375" style="249" customWidth="1"/>
    <col min="13052" max="13052" width="21.44140625" style="249" customWidth="1"/>
    <col min="13053" max="13053" width="24" style="249" customWidth="1"/>
    <col min="13054" max="13054" width="29" style="249" customWidth="1"/>
    <col min="13055" max="13055" width="34" style="249" customWidth="1"/>
    <col min="13056" max="13057" width="21.33203125" style="249" customWidth="1"/>
    <col min="13058" max="13058" width="14.5546875" style="249" customWidth="1"/>
    <col min="13059" max="13059" width="9.109375" style="249"/>
    <col min="13060" max="13060" width="12.5546875" style="249" bestFit="1" customWidth="1"/>
    <col min="13061" max="13305" width="9.109375" style="249"/>
    <col min="13306" max="13306" width="8" style="249" customWidth="1"/>
    <col min="13307" max="13307" width="118.109375" style="249" customWidth="1"/>
    <col min="13308" max="13308" width="21.44140625" style="249" customWidth="1"/>
    <col min="13309" max="13309" width="24" style="249" customWidth="1"/>
    <col min="13310" max="13310" width="29" style="249" customWidth="1"/>
    <col min="13311" max="13311" width="34" style="249" customWidth="1"/>
    <col min="13312" max="13313" width="21.33203125" style="249" customWidth="1"/>
    <col min="13314" max="13314" width="14.5546875" style="249" customWidth="1"/>
    <col min="13315" max="13315" width="9.109375" style="249"/>
    <col min="13316" max="13316" width="12.5546875" style="249" bestFit="1" customWidth="1"/>
    <col min="13317" max="13561" width="9.109375" style="249"/>
    <col min="13562" max="13562" width="8" style="249" customWidth="1"/>
    <col min="13563" max="13563" width="118.109375" style="249" customWidth="1"/>
    <col min="13564" max="13564" width="21.44140625" style="249" customWidth="1"/>
    <col min="13565" max="13565" width="24" style="249" customWidth="1"/>
    <col min="13566" max="13566" width="29" style="249" customWidth="1"/>
    <col min="13567" max="13567" width="34" style="249" customWidth="1"/>
    <col min="13568" max="13569" width="21.33203125" style="249" customWidth="1"/>
    <col min="13570" max="13570" width="14.5546875" style="249" customWidth="1"/>
    <col min="13571" max="13571" width="9.109375" style="249"/>
    <col min="13572" max="13572" width="12.5546875" style="249" bestFit="1" customWidth="1"/>
    <col min="13573" max="13817" width="9.109375" style="249"/>
    <col min="13818" max="13818" width="8" style="249" customWidth="1"/>
    <col min="13819" max="13819" width="118.109375" style="249" customWidth="1"/>
    <col min="13820" max="13820" width="21.44140625" style="249" customWidth="1"/>
    <col min="13821" max="13821" width="24" style="249" customWidth="1"/>
    <col min="13822" max="13822" width="29" style="249" customWidth="1"/>
    <col min="13823" max="13823" width="34" style="249" customWidth="1"/>
    <col min="13824" max="13825" width="21.33203125" style="249" customWidth="1"/>
    <col min="13826" max="13826" width="14.5546875" style="249" customWidth="1"/>
    <col min="13827" max="13827" width="9.109375" style="249"/>
    <col min="13828" max="13828" width="12.5546875" style="249" bestFit="1" customWidth="1"/>
    <col min="13829" max="14073" width="9.109375" style="249"/>
    <col min="14074" max="14074" width="8" style="249" customWidth="1"/>
    <col min="14075" max="14075" width="118.109375" style="249" customWidth="1"/>
    <col min="14076" max="14076" width="21.44140625" style="249" customWidth="1"/>
    <col min="14077" max="14077" width="24" style="249" customWidth="1"/>
    <col min="14078" max="14078" width="29" style="249" customWidth="1"/>
    <col min="14079" max="14079" width="34" style="249" customWidth="1"/>
    <col min="14080" max="14081" width="21.33203125" style="249" customWidth="1"/>
    <col min="14082" max="14082" width="14.5546875" style="249" customWidth="1"/>
    <col min="14083" max="14083" width="9.109375" style="249"/>
    <col min="14084" max="14084" width="12.5546875" style="249" bestFit="1" customWidth="1"/>
    <col min="14085" max="14329" width="9.109375" style="249"/>
    <col min="14330" max="14330" width="8" style="249" customWidth="1"/>
    <col min="14331" max="14331" width="118.109375" style="249" customWidth="1"/>
    <col min="14332" max="14332" width="21.44140625" style="249" customWidth="1"/>
    <col min="14333" max="14333" width="24" style="249" customWidth="1"/>
    <col min="14334" max="14334" width="29" style="249" customWidth="1"/>
    <col min="14335" max="14335" width="34" style="249" customWidth="1"/>
    <col min="14336" max="14337" width="21.33203125" style="249" customWidth="1"/>
    <col min="14338" max="14338" width="14.5546875" style="249" customWidth="1"/>
    <col min="14339" max="14339" width="9.109375" style="249"/>
    <col min="14340" max="14340" width="12.5546875" style="249" bestFit="1" customWidth="1"/>
    <col min="14341" max="14585" width="9.109375" style="249"/>
    <col min="14586" max="14586" width="8" style="249" customWidth="1"/>
    <col min="14587" max="14587" width="118.109375" style="249" customWidth="1"/>
    <col min="14588" max="14588" width="21.44140625" style="249" customWidth="1"/>
    <col min="14589" max="14589" width="24" style="249" customWidth="1"/>
    <col min="14590" max="14590" width="29" style="249" customWidth="1"/>
    <col min="14591" max="14591" width="34" style="249" customWidth="1"/>
    <col min="14592" max="14593" width="21.33203125" style="249" customWidth="1"/>
    <col min="14594" max="14594" width="14.5546875" style="249" customWidth="1"/>
    <col min="14595" max="14595" width="9.109375" style="249"/>
    <col min="14596" max="14596" width="12.5546875" style="249" bestFit="1" customWidth="1"/>
    <col min="14597" max="14841" width="9.109375" style="249"/>
    <col min="14842" max="14842" width="8" style="249" customWidth="1"/>
    <col min="14843" max="14843" width="118.109375" style="249" customWidth="1"/>
    <col min="14844" max="14844" width="21.44140625" style="249" customWidth="1"/>
    <col min="14845" max="14845" width="24" style="249" customWidth="1"/>
    <col min="14846" max="14846" width="29" style="249" customWidth="1"/>
    <col min="14847" max="14847" width="34" style="249" customWidth="1"/>
    <col min="14848" max="14849" width="21.33203125" style="249" customWidth="1"/>
    <col min="14850" max="14850" width="14.5546875" style="249" customWidth="1"/>
    <col min="14851" max="14851" width="9.109375" style="249"/>
    <col min="14852" max="14852" width="12.5546875" style="249" bestFit="1" customWidth="1"/>
    <col min="14853" max="15097" width="9.109375" style="249"/>
    <col min="15098" max="15098" width="8" style="249" customWidth="1"/>
    <col min="15099" max="15099" width="118.109375" style="249" customWidth="1"/>
    <col min="15100" max="15100" width="21.44140625" style="249" customWidth="1"/>
    <col min="15101" max="15101" width="24" style="249" customWidth="1"/>
    <col min="15102" max="15102" width="29" style="249" customWidth="1"/>
    <col min="15103" max="15103" width="34" style="249" customWidth="1"/>
    <col min="15104" max="15105" width="21.33203125" style="249" customWidth="1"/>
    <col min="15106" max="15106" width="14.5546875" style="249" customWidth="1"/>
    <col min="15107" max="15107" width="9.109375" style="249"/>
    <col min="15108" max="15108" width="12.5546875" style="249" bestFit="1" customWidth="1"/>
    <col min="15109" max="15353" width="9.109375" style="249"/>
    <col min="15354" max="15354" width="8" style="249" customWidth="1"/>
    <col min="15355" max="15355" width="118.109375" style="249" customWidth="1"/>
    <col min="15356" max="15356" width="21.44140625" style="249" customWidth="1"/>
    <col min="15357" max="15357" width="24" style="249" customWidth="1"/>
    <col min="15358" max="15358" width="29" style="249" customWidth="1"/>
    <col min="15359" max="15359" width="34" style="249" customWidth="1"/>
    <col min="15360" max="15361" width="21.33203125" style="249" customWidth="1"/>
    <col min="15362" max="15362" width="14.5546875" style="249" customWidth="1"/>
    <col min="15363" max="15363" width="9.109375" style="249"/>
    <col min="15364" max="15364" width="12.5546875" style="249" bestFit="1" customWidth="1"/>
    <col min="15365" max="15609" width="9.109375" style="249"/>
    <col min="15610" max="15610" width="8" style="249" customWidth="1"/>
    <col min="15611" max="15611" width="118.109375" style="249" customWidth="1"/>
    <col min="15612" max="15612" width="21.44140625" style="249" customWidth="1"/>
    <col min="15613" max="15613" width="24" style="249" customWidth="1"/>
    <col min="15614" max="15614" width="29" style="249" customWidth="1"/>
    <col min="15615" max="15615" width="34" style="249" customWidth="1"/>
    <col min="15616" max="15617" width="21.33203125" style="249" customWidth="1"/>
    <col min="15618" max="15618" width="14.5546875" style="249" customWidth="1"/>
    <col min="15619" max="15619" width="9.109375" style="249"/>
    <col min="15620" max="15620" width="12.5546875" style="249" bestFit="1" customWidth="1"/>
    <col min="15621" max="15865" width="9.109375" style="249"/>
    <col min="15866" max="15866" width="8" style="249" customWidth="1"/>
    <col min="15867" max="15867" width="118.109375" style="249" customWidth="1"/>
    <col min="15868" max="15868" width="21.44140625" style="249" customWidth="1"/>
    <col min="15869" max="15869" width="24" style="249" customWidth="1"/>
    <col min="15870" max="15870" width="29" style="249" customWidth="1"/>
    <col min="15871" max="15871" width="34" style="249" customWidth="1"/>
    <col min="15872" max="15873" width="21.33203125" style="249" customWidth="1"/>
    <col min="15874" max="15874" width="14.5546875" style="249" customWidth="1"/>
    <col min="15875" max="15875" width="9.109375" style="249"/>
    <col min="15876" max="15876" width="12.5546875" style="249" bestFit="1" customWidth="1"/>
    <col min="15877" max="16121" width="9.109375" style="249"/>
    <col min="16122" max="16122" width="8" style="249" customWidth="1"/>
    <col min="16123" max="16123" width="118.109375" style="249" customWidth="1"/>
    <col min="16124" max="16124" width="21.44140625" style="249" customWidth="1"/>
    <col min="16125" max="16125" width="24" style="249" customWidth="1"/>
    <col min="16126" max="16126" width="29" style="249" customWidth="1"/>
    <col min="16127" max="16127" width="34" style="249" customWidth="1"/>
    <col min="16128" max="16129" width="21.33203125" style="249" customWidth="1"/>
    <col min="16130" max="16130" width="14.5546875" style="249" customWidth="1"/>
    <col min="16131" max="16131" width="9.109375" style="249"/>
    <col min="16132" max="16132" width="12.5546875" style="249" bestFit="1" customWidth="1"/>
    <col min="16133" max="16384" width="9.109375" style="249"/>
  </cols>
  <sheetData>
    <row r="1" spans="1:6" x14ac:dyDescent="0.3">
      <c r="F1" s="72" t="s">
        <v>435</v>
      </c>
    </row>
    <row r="3" spans="1:6" s="255" customFormat="1" ht="28.95" customHeight="1" x14ac:dyDescent="0.3">
      <c r="A3" s="1200" t="s">
        <v>1014</v>
      </c>
      <c r="B3" s="1205"/>
      <c r="C3" s="1205"/>
      <c r="D3" s="1205"/>
      <c r="E3" s="1205"/>
      <c r="F3" s="1205"/>
    </row>
    <row r="4" spans="1:6" s="13" customFormat="1" ht="27" customHeight="1" x14ac:dyDescent="0.35">
      <c r="A4" s="12" t="s">
        <v>1145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84" t="s">
        <v>454</v>
      </c>
      <c r="B6" s="1184"/>
      <c r="C6" s="1184"/>
      <c r="D6" s="1184"/>
      <c r="E6" s="1184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258"/>
    </row>
    <row r="9" spans="1:6" ht="18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</row>
    <row r="10" spans="1:6" ht="75" customHeight="1" x14ac:dyDescent="0.3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6" ht="18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</row>
    <row r="12" spans="1:6" s="255" customFormat="1" ht="17.399999999999999" x14ac:dyDescent="0.3">
      <c r="A12" s="264">
        <v>1</v>
      </c>
      <c r="B12" s="265" t="s">
        <v>369</v>
      </c>
      <c r="C12" s="266" t="s">
        <v>305</v>
      </c>
      <c r="D12" s="267">
        <f>SUM(D14:D15)</f>
        <v>0</v>
      </c>
      <c r="E12" s="59" t="s">
        <v>305</v>
      </c>
      <c r="F12" s="267">
        <f>SUM(F13:F15)</f>
        <v>149820</v>
      </c>
    </row>
    <row r="13" spans="1:6" ht="18" x14ac:dyDescent="0.35">
      <c r="A13" s="270"/>
      <c r="B13" s="271" t="s">
        <v>199</v>
      </c>
      <c r="C13" s="272"/>
      <c r="D13" s="273"/>
      <c r="E13" s="274"/>
      <c r="F13" s="273"/>
    </row>
    <row r="14" spans="1:6" s="278" customFormat="1" ht="18" x14ac:dyDescent="0.35">
      <c r="A14" s="270"/>
      <c r="B14" s="275" t="s">
        <v>541</v>
      </c>
      <c r="C14" s="272"/>
      <c r="D14" s="273"/>
      <c r="E14" s="276">
        <v>12</v>
      </c>
      <c r="F14" s="273">
        <v>149820</v>
      </c>
    </row>
    <row r="15" spans="1:6" ht="18" x14ac:dyDescent="0.35">
      <c r="A15" s="270"/>
      <c r="B15" s="271"/>
      <c r="C15" s="272"/>
      <c r="D15" s="273"/>
      <c r="E15" s="276"/>
      <c r="F15" s="273"/>
    </row>
    <row r="16" spans="1:6" ht="18" hidden="1" x14ac:dyDescent="0.35">
      <c r="A16" s="279">
        <v>2</v>
      </c>
      <c r="B16" s="280" t="s">
        <v>370</v>
      </c>
      <c r="C16" s="281" t="s">
        <v>305</v>
      </c>
      <c r="D16" s="282">
        <f>SUM(D18:D19)</f>
        <v>0</v>
      </c>
      <c r="E16" s="283" t="s">
        <v>305</v>
      </c>
      <c r="F16" s="282">
        <f>SUM(F17:F19)</f>
        <v>0</v>
      </c>
    </row>
    <row r="17" spans="1:6" ht="18" hidden="1" x14ac:dyDescent="0.35">
      <c r="A17" s="270"/>
      <c r="B17" s="271" t="s">
        <v>199</v>
      </c>
      <c r="C17" s="272"/>
      <c r="D17" s="273"/>
      <c r="E17" s="274"/>
      <c r="F17" s="273"/>
    </row>
    <row r="18" spans="1:6" ht="21" hidden="1" customHeight="1" x14ac:dyDescent="0.35">
      <c r="A18" s="270"/>
      <c r="B18" s="271"/>
      <c r="C18" s="272"/>
      <c r="D18" s="273" t="s">
        <v>371</v>
      </c>
      <c r="E18" s="274"/>
      <c r="F18" s="273"/>
    </row>
    <row r="19" spans="1:6" ht="18" hidden="1" x14ac:dyDescent="0.35">
      <c r="A19" s="270"/>
      <c r="B19" s="271"/>
      <c r="C19" s="272"/>
      <c r="D19" s="273"/>
      <c r="E19" s="274"/>
      <c r="F19" s="273"/>
    </row>
    <row r="20" spans="1:6" ht="18" hidden="1" x14ac:dyDescent="0.35">
      <c r="A20" s="279">
        <v>3</v>
      </c>
      <c r="B20" s="280" t="s">
        <v>372</v>
      </c>
      <c r="C20" s="281" t="s">
        <v>305</v>
      </c>
      <c r="D20" s="284">
        <f>SUM(D22:D29)</f>
        <v>0</v>
      </c>
      <c r="E20" s="285" t="s">
        <v>305</v>
      </c>
      <c r="F20" s="284">
        <f>SUM(F21:F24)</f>
        <v>0</v>
      </c>
    </row>
    <row r="21" spans="1:6" ht="18" hidden="1" x14ac:dyDescent="0.35">
      <c r="A21" s="270"/>
      <c r="B21" s="271" t="s">
        <v>199</v>
      </c>
      <c r="C21" s="272"/>
      <c r="D21" s="273"/>
      <c r="E21" s="274"/>
      <c r="F21" s="273"/>
    </row>
    <row r="22" spans="1:6" ht="23.4" hidden="1" customHeight="1" x14ac:dyDescent="0.35">
      <c r="A22" s="270"/>
      <c r="B22" s="286"/>
      <c r="C22" s="272"/>
      <c r="D22" s="273"/>
      <c r="E22" s="274"/>
      <c r="F22" s="273"/>
    </row>
    <row r="23" spans="1:6" ht="23.4" hidden="1" customHeight="1" x14ac:dyDescent="0.35">
      <c r="A23" s="270"/>
      <c r="B23" s="286"/>
      <c r="C23" s="272"/>
      <c r="D23" s="273"/>
      <c r="E23" s="274"/>
      <c r="F23" s="273"/>
    </row>
    <row r="24" spans="1:6" ht="24" hidden="1" customHeight="1" x14ac:dyDescent="0.35">
      <c r="A24" s="270"/>
      <c r="B24" s="287"/>
      <c r="C24" s="272"/>
      <c r="D24" s="273"/>
      <c r="E24" s="274"/>
      <c r="F24" s="273"/>
    </row>
    <row r="25" spans="1:6" ht="20.25" hidden="1" customHeight="1" x14ac:dyDescent="0.35">
      <c r="A25" s="279">
        <v>4</v>
      </c>
      <c r="B25" s="280" t="s">
        <v>373</v>
      </c>
      <c r="C25" s="281" t="s">
        <v>305</v>
      </c>
      <c r="D25" s="284">
        <f>SUM(D29:D29)</f>
        <v>0</v>
      </c>
      <c r="E25" s="285" t="s">
        <v>305</v>
      </c>
      <c r="F25" s="284">
        <f>SUM(F26:F29)</f>
        <v>0</v>
      </c>
    </row>
    <row r="26" spans="1:6" ht="18" hidden="1" x14ac:dyDescent="0.35">
      <c r="A26" s="270"/>
      <c r="B26" s="286" t="s">
        <v>199</v>
      </c>
      <c r="C26" s="272"/>
      <c r="D26" s="273"/>
      <c r="E26" s="274"/>
      <c r="F26" s="273"/>
    </row>
    <row r="27" spans="1:6" ht="18" hidden="1" x14ac:dyDescent="0.35">
      <c r="A27" s="270"/>
      <c r="B27" s="288"/>
      <c r="C27" s="272"/>
      <c r="D27" s="273"/>
      <c r="E27" s="274"/>
      <c r="F27" s="273"/>
    </row>
    <row r="28" spans="1:6" ht="18" hidden="1" x14ac:dyDescent="0.35">
      <c r="A28" s="270"/>
      <c r="B28" s="286"/>
      <c r="C28" s="272"/>
      <c r="D28" s="273"/>
      <c r="E28" s="274"/>
      <c r="F28" s="273"/>
    </row>
    <row r="29" spans="1:6" ht="18" hidden="1" x14ac:dyDescent="0.35">
      <c r="A29" s="270"/>
      <c r="B29" s="286"/>
      <c r="C29" s="272"/>
      <c r="D29" s="273"/>
      <c r="E29" s="274"/>
      <c r="F29" s="273"/>
    </row>
    <row r="30" spans="1:6" ht="18" hidden="1" x14ac:dyDescent="0.35">
      <c r="A30" s="279">
        <v>5</v>
      </c>
      <c r="B30" s="280" t="s">
        <v>374</v>
      </c>
      <c r="C30" s="281" t="s">
        <v>305</v>
      </c>
      <c r="D30" s="284">
        <f>SUM(D31:D34)</f>
        <v>0</v>
      </c>
      <c r="E30" s="285" t="s">
        <v>305</v>
      </c>
      <c r="F30" s="284">
        <f>SUM(F31:F34)</f>
        <v>0</v>
      </c>
    </row>
    <row r="31" spans="1:6" ht="18" hidden="1" x14ac:dyDescent="0.35">
      <c r="A31" s="289"/>
      <c r="B31" s="290" t="s">
        <v>199</v>
      </c>
      <c r="C31" s="272"/>
      <c r="D31" s="273"/>
      <c r="E31" s="276"/>
      <c r="F31" s="273"/>
    </row>
    <row r="32" spans="1:6" ht="18" hidden="1" x14ac:dyDescent="0.35">
      <c r="A32" s="270"/>
      <c r="B32" s="286"/>
      <c r="C32" s="272"/>
      <c r="D32" s="273"/>
      <c r="E32" s="276"/>
      <c r="F32" s="291"/>
    </row>
    <row r="33" spans="1:6" ht="18" hidden="1" x14ac:dyDescent="0.35">
      <c r="A33" s="270"/>
      <c r="B33" s="271"/>
      <c r="C33" s="272"/>
      <c r="D33" s="273"/>
      <c r="E33" s="276"/>
      <c r="F33" s="273"/>
    </row>
    <row r="34" spans="1:6" ht="18" x14ac:dyDescent="0.35">
      <c r="A34" s="270"/>
      <c r="B34" s="271"/>
      <c r="C34" s="272"/>
      <c r="D34" s="273"/>
      <c r="E34" s="276"/>
      <c r="F34" s="273"/>
    </row>
    <row r="35" spans="1:6" s="255" customFormat="1" ht="17.399999999999999" x14ac:dyDescent="0.3">
      <c r="A35" s="264"/>
      <c r="B35" s="265" t="s">
        <v>295</v>
      </c>
      <c r="C35" s="266" t="s">
        <v>305</v>
      </c>
      <c r="D35" s="267">
        <f>D25+D20+D16+D12+D30</f>
        <v>0</v>
      </c>
      <c r="E35" s="292" t="s">
        <v>10</v>
      </c>
      <c r="F35" s="267">
        <f>F25+F20+F16+F12+F30</f>
        <v>149820</v>
      </c>
    </row>
    <row r="39" spans="1:6" s="35" customFormat="1" ht="23.25" customHeight="1" x14ac:dyDescent="0.3">
      <c r="A39" s="34" t="s">
        <v>671</v>
      </c>
      <c r="D39" s="115"/>
      <c r="F39" s="115" t="s">
        <v>1143</v>
      </c>
    </row>
    <row r="40" spans="1:6" s="66" customFormat="1" ht="13.2" x14ac:dyDescent="0.3">
      <c r="D40" s="67" t="s">
        <v>131</v>
      </c>
      <c r="F40" s="67" t="s">
        <v>132</v>
      </c>
    </row>
    <row r="41" spans="1:6" s="63" customFormat="1" ht="15.6" x14ac:dyDescent="0.3"/>
    <row r="42" spans="1:6" s="35" customFormat="1" ht="23.25" customHeight="1" x14ac:dyDescent="0.3">
      <c r="A42" s="34" t="s">
        <v>133</v>
      </c>
      <c r="D42" s="115"/>
      <c r="F42" s="115" t="s">
        <v>1144</v>
      </c>
    </row>
    <row r="43" spans="1:6" s="66" customFormat="1" ht="13.2" x14ac:dyDescent="0.3">
      <c r="D43" s="67" t="s">
        <v>131</v>
      </c>
      <c r="F43" s="67" t="s">
        <v>132</v>
      </c>
    </row>
    <row r="45" spans="1:6" ht="17.399999999999999" x14ac:dyDescent="0.3">
      <c r="B45" s="298"/>
    </row>
    <row r="46" spans="1:6" ht="17.399999999999999" x14ac:dyDescent="0.3">
      <c r="B46" s="29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92D050"/>
    <pageSetUpPr fitToPage="1"/>
  </sheetPr>
  <dimension ref="A1:M206"/>
  <sheetViews>
    <sheetView view="pageBreakPreview" topLeftCell="A7" zoomScale="70" zoomScaleSheetLayoutView="70" workbookViewId="0">
      <selection activeCell="W22" sqref="W22"/>
    </sheetView>
  </sheetViews>
  <sheetFormatPr defaultRowHeight="18" x14ac:dyDescent="0.35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7" width="26.88671875" style="250" customWidth="1"/>
    <col min="8" max="8" width="23.109375" style="250" customWidth="1"/>
    <col min="9" max="9" width="23.109375" style="92" customWidth="1"/>
    <col min="10" max="10" width="34.5546875" style="92" customWidth="1"/>
    <col min="11" max="11" width="16.5546875" style="251" customWidth="1"/>
    <col min="12" max="13" width="21.88671875" style="251" customWidth="1"/>
    <col min="14" max="256" width="9.109375" style="249"/>
    <col min="257" max="257" width="8" style="249" customWidth="1"/>
    <col min="258" max="258" width="118.109375" style="249" customWidth="1"/>
    <col min="259" max="259" width="21.44140625" style="249" customWidth="1"/>
    <col min="260" max="260" width="24" style="249" customWidth="1"/>
    <col min="261" max="261" width="29" style="249" customWidth="1"/>
    <col min="262" max="262" width="34" style="249" customWidth="1"/>
    <col min="263" max="264" width="21.33203125" style="249" customWidth="1"/>
    <col min="265" max="265" width="14.5546875" style="249" customWidth="1"/>
    <col min="266" max="266" width="9.109375" style="249"/>
    <col min="267" max="267" width="12.5546875" style="249" bestFit="1" customWidth="1"/>
    <col min="268" max="512" width="9.109375" style="249"/>
    <col min="513" max="513" width="8" style="249" customWidth="1"/>
    <col min="514" max="514" width="118.109375" style="249" customWidth="1"/>
    <col min="515" max="515" width="21.44140625" style="249" customWidth="1"/>
    <col min="516" max="516" width="24" style="249" customWidth="1"/>
    <col min="517" max="517" width="29" style="249" customWidth="1"/>
    <col min="518" max="518" width="34" style="249" customWidth="1"/>
    <col min="519" max="520" width="21.33203125" style="249" customWidth="1"/>
    <col min="521" max="521" width="14.5546875" style="249" customWidth="1"/>
    <col min="522" max="522" width="9.109375" style="249"/>
    <col min="523" max="523" width="12.5546875" style="249" bestFit="1" customWidth="1"/>
    <col min="524" max="768" width="9.109375" style="249"/>
    <col min="769" max="769" width="8" style="249" customWidth="1"/>
    <col min="770" max="770" width="118.109375" style="249" customWidth="1"/>
    <col min="771" max="771" width="21.44140625" style="249" customWidth="1"/>
    <col min="772" max="772" width="24" style="249" customWidth="1"/>
    <col min="773" max="773" width="29" style="249" customWidth="1"/>
    <col min="774" max="774" width="34" style="249" customWidth="1"/>
    <col min="775" max="776" width="21.33203125" style="249" customWidth="1"/>
    <col min="777" max="777" width="14.5546875" style="249" customWidth="1"/>
    <col min="778" max="778" width="9.109375" style="249"/>
    <col min="779" max="779" width="12.5546875" style="249" bestFit="1" customWidth="1"/>
    <col min="780" max="1024" width="9.109375" style="249"/>
    <col min="1025" max="1025" width="8" style="249" customWidth="1"/>
    <col min="1026" max="1026" width="118.109375" style="249" customWidth="1"/>
    <col min="1027" max="1027" width="21.44140625" style="249" customWidth="1"/>
    <col min="1028" max="1028" width="24" style="249" customWidth="1"/>
    <col min="1029" max="1029" width="29" style="249" customWidth="1"/>
    <col min="1030" max="1030" width="34" style="249" customWidth="1"/>
    <col min="1031" max="1032" width="21.33203125" style="249" customWidth="1"/>
    <col min="1033" max="1033" width="14.5546875" style="249" customWidth="1"/>
    <col min="1034" max="1034" width="9.109375" style="249"/>
    <col min="1035" max="1035" width="12.5546875" style="249" bestFit="1" customWidth="1"/>
    <col min="1036" max="1280" width="9.109375" style="249"/>
    <col min="1281" max="1281" width="8" style="249" customWidth="1"/>
    <col min="1282" max="1282" width="118.109375" style="249" customWidth="1"/>
    <col min="1283" max="1283" width="21.44140625" style="249" customWidth="1"/>
    <col min="1284" max="1284" width="24" style="249" customWidth="1"/>
    <col min="1285" max="1285" width="29" style="249" customWidth="1"/>
    <col min="1286" max="1286" width="34" style="249" customWidth="1"/>
    <col min="1287" max="1288" width="21.33203125" style="249" customWidth="1"/>
    <col min="1289" max="1289" width="14.5546875" style="249" customWidth="1"/>
    <col min="1290" max="1290" width="9.109375" style="249"/>
    <col min="1291" max="1291" width="12.5546875" style="249" bestFit="1" customWidth="1"/>
    <col min="1292" max="1536" width="9.109375" style="249"/>
    <col min="1537" max="1537" width="8" style="249" customWidth="1"/>
    <col min="1538" max="1538" width="118.109375" style="249" customWidth="1"/>
    <col min="1539" max="1539" width="21.44140625" style="249" customWidth="1"/>
    <col min="1540" max="1540" width="24" style="249" customWidth="1"/>
    <col min="1541" max="1541" width="29" style="249" customWidth="1"/>
    <col min="1542" max="1542" width="34" style="249" customWidth="1"/>
    <col min="1543" max="1544" width="21.33203125" style="249" customWidth="1"/>
    <col min="1545" max="1545" width="14.5546875" style="249" customWidth="1"/>
    <col min="1546" max="1546" width="9.109375" style="249"/>
    <col min="1547" max="1547" width="12.5546875" style="249" bestFit="1" customWidth="1"/>
    <col min="1548" max="1792" width="9.109375" style="249"/>
    <col min="1793" max="1793" width="8" style="249" customWidth="1"/>
    <col min="1794" max="1794" width="118.109375" style="249" customWidth="1"/>
    <col min="1795" max="1795" width="21.44140625" style="249" customWidth="1"/>
    <col min="1796" max="1796" width="24" style="249" customWidth="1"/>
    <col min="1797" max="1797" width="29" style="249" customWidth="1"/>
    <col min="1798" max="1798" width="34" style="249" customWidth="1"/>
    <col min="1799" max="1800" width="21.33203125" style="249" customWidth="1"/>
    <col min="1801" max="1801" width="14.5546875" style="249" customWidth="1"/>
    <col min="1802" max="1802" width="9.109375" style="249"/>
    <col min="1803" max="1803" width="12.5546875" style="249" bestFit="1" customWidth="1"/>
    <col min="1804" max="2048" width="9.109375" style="249"/>
    <col min="2049" max="2049" width="8" style="249" customWidth="1"/>
    <col min="2050" max="2050" width="118.109375" style="249" customWidth="1"/>
    <col min="2051" max="2051" width="21.44140625" style="249" customWidth="1"/>
    <col min="2052" max="2052" width="24" style="249" customWidth="1"/>
    <col min="2053" max="2053" width="29" style="249" customWidth="1"/>
    <col min="2054" max="2054" width="34" style="249" customWidth="1"/>
    <col min="2055" max="2056" width="21.33203125" style="249" customWidth="1"/>
    <col min="2057" max="2057" width="14.5546875" style="249" customWidth="1"/>
    <col min="2058" max="2058" width="9.109375" style="249"/>
    <col min="2059" max="2059" width="12.5546875" style="249" bestFit="1" customWidth="1"/>
    <col min="2060" max="2304" width="9.109375" style="249"/>
    <col min="2305" max="2305" width="8" style="249" customWidth="1"/>
    <col min="2306" max="2306" width="118.109375" style="249" customWidth="1"/>
    <col min="2307" max="2307" width="21.44140625" style="249" customWidth="1"/>
    <col min="2308" max="2308" width="24" style="249" customWidth="1"/>
    <col min="2309" max="2309" width="29" style="249" customWidth="1"/>
    <col min="2310" max="2310" width="34" style="249" customWidth="1"/>
    <col min="2311" max="2312" width="21.33203125" style="249" customWidth="1"/>
    <col min="2313" max="2313" width="14.5546875" style="249" customWidth="1"/>
    <col min="2314" max="2314" width="9.109375" style="249"/>
    <col min="2315" max="2315" width="12.5546875" style="249" bestFit="1" customWidth="1"/>
    <col min="2316" max="2560" width="9.109375" style="249"/>
    <col min="2561" max="2561" width="8" style="249" customWidth="1"/>
    <col min="2562" max="2562" width="118.109375" style="249" customWidth="1"/>
    <col min="2563" max="2563" width="21.44140625" style="249" customWidth="1"/>
    <col min="2564" max="2564" width="24" style="249" customWidth="1"/>
    <col min="2565" max="2565" width="29" style="249" customWidth="1"/>
    <col min="2566" max="2566" width="34" style="249" customWidth="1"/>
    <col min="2567" max="2568" width="21.33203125" style="249" customWidth="1"/>
    <col min="2569" max="2569" width="14.5546875" style="249" customWidth="1"/>
    <col min="2570" max="2570" width="9.109375" style="249"/>
    <col min="2571" max="2571" width="12.5546875" style="249" bestFit="1" customWidth="1"/>
    <col min="2572" max="2816" width="9.109375" style="249"/>
    <col min="2817" max="2817" width="8" style="249" customWidth="1"/>
    <col min="2818" max="2818" width="118.109375" style="249" customWidth="1"/>
    <col min="2819" max="2819" width="21.44140625" style="249" customWidth="1"/>
    <col min="2820" max="2820" width="24" style="249" customWidth="1"/>
    <col min="2821" max="2821" width="29" style="249" customWidth="1"/>
    <col min="2822" max="2822" width="34" style="249" customWidth="1"/>
    <col min="2823" max="2824" width="21.33203125" style="249" customWidth="1"/>
    <col min="2825" max="2825" width="14.5546875" style="249" customWidth="1"/>
    <col min="2826" max="2826" width="9.109375" style="249"/>
    <col min="2827" max="2827" width="12.5546875" style="249" bestFit="1" customWidth="1"/>
    <col min="2828" max="3072" width="9.109375" style="249"/>
    <col min="3073" max="3073" width="8" style="249" customWidth="1"/>
    <col min="3074" max="3074" width="118.109375" style="249" customWidth="1"/>
    <col min="3075" max="3075" width="21.44140625" style="249" customWidth="1"/>
    <col min="3076" max="3076" width="24" style="249" customWidth="1"/>
    <col min="3077" max="3077" width="29" style="249" customWidth="1"/>
    <col min="3078" max="3078" width="34" style="249" customWidth="1"/>
    <col min="3079" max="3080" width="21.33203125" style="249" customWidth="1"/>
    <col min="3081" max="3081" width="14.5546875" style="249" customWidth="1"/>
    <col min="3082" max="3082" width="9.109375" style="249"/>
    <col min="3083" max="3083" width="12.5546875" style="249" bestFit="1" customWidth="1"/>
    <col min="3084" max="3328" width="9.109375" style="249"/>
    <col min="3329" max="3329" width="8" style="249" customWidth="1"/>
    <col min="3330" max="3330" width="118.109375" style="249" customWidth="1"/>
    <col min="3331" max="3331" width="21.44140625" style="249" customWidth="1"/>
    <col min="3332" max="3332" width="24" style="249" customWidth="1"/>
    <col min="3333" max="3333" width="29" style="249" customWidth="1"/>
    <col min="3334" max="3334" width="34" style="249" customWidth="1"/>
    <col min="3335" max="3336" width="21.33203125" style="249" customWidth="1"/>
    <col min="3337" max="3337" width="14.5546875" style="249" customWidth="1"/>
    <col min="3338" max="3338" width="9.109375" style="249"/>
    <col min="3339" max="3339" width="12.5546875" style="249" bestFit="1" customWidth="1"/>
    <col min="3340" max="3584" width="9.109375" style="249"/>
    <col min="3585" max="3585" width="8" style="249" customWidth="1"/>
    <col min="3586" max="3586" width="118.109375" style="249" customWidth="1"/>
    <col min="3587" max="3587" width="21.44140625" style="249" customWidth="1"/>
    <col min="3588" max="3588" width="24" style="249" customWidth="1"/>
    <col min="3589" max="3589" width="29" style="249" customWidth="1"/>
    <col min="3590" max="3590" width="34" style="249" customWidth="1"/>
    <col min="3591" max="3592" width="21.33203125" style="249" customWidth="1"/>
    <col min="3593" max="3593" width="14.5546875" style="249" customWidth="1"/>
    <col min="3594" max="3594" width="9.109375" style="249"/>
    <col min="3595" max="3595" width="12.5546875" style="249" bestFit="1" customWidth="1"/>
    <col min="3596" max="3840" width="9.109375" style="249"/>
    <col min="3841" max="3841" width="8" style="249" customWidth="1"/>
    <col min="3842" max="3842" width="118.109375" style="249" customWidth="1"/>
    <col min="3843" max="3843" width="21.44140625" style="249" customWidth="1"/>
    <col min="3844" max="3844" width="24" style="249" customWidth="1"/>
    <col min="3845" max="3845" width="29" style="249" customWidth="1"/>
    <col min="3846" max="3846" width="34" style="249" customWidth="1"/>
    <col min="3847" max="3848" width="21.33203125" style="249" customWidth="1"/>
    <col min="3849" max="3849" width="14.5546875" style="249" customWidth="1"/>
    <col min="3850" max="3850" width="9.109375" style="249"/>
    <col min="3851" max="3851" width="12.5546875" style="249" bestFit="1" customWidth="1"/>
    <col min="3852" max="4096" width="9.109375" style="249"/>
    <col min="4097" max="4097" width="8" style="249" customWidth="1"/>
    <col min="4098" max="4098" width="118.109375" style="249" customWidth="1"/>
    <col min="4099" max="4099" width="21.44140625" style="249" customWidth="1"/>
    <col min="4100" max="4100" width="24" style="249" customWidth="1"/>
    <col min="4101" max="4101" width="29" style="249" customWidth="1"/>
    <col min="4102" max="4102" width="34" style="249" customWidth="1"/>
    <col min="4103" max="4104" width="21.33203125" style="249" customWidth="1"/>
    <col min="4105" max="4105" width="14.5546875" style="249" customWidth="1"/>
    <col min="4106" max="4106" width="9.109375" style="249"/>
    <col min="4107" max="4107" width="12.5546875" style="249" bestFit="1" customWidth="1"/>
    <col min="4108" max="4352" width="9.109375" style="249"/>
    <col min="4353" max="4353" width="8" style="249" customWidth="1"/>
    <col min="4354" max="4354" width="118.109375" style="249" customWidth="1"/>
    <col min="4355" max="4355" width="21.44140625" style="249" customWidth="1"/>
    <col min="4356" max="4356" width="24" style="249" customWidth="1"/>
    <col min="4357" max="4357" width="29" style="249" customWidth="1"/>
    <col min="4358" max="4358" width="34" style="249" customWidth="1"/>
    <col min="4359" max="4360" width="21.33203125" style="249" customWidth="1"/>
    <col min="4361" max="4361" width="14.5546875" style="249" customWidth="1"/>
    <col min="4362" max="4362" width="9.109375" style="249"/>
    <col min="4363" max="4363" width="12.5546875" style="249" bestFit="1" customWidth="1"/>
    <col min="4364" max="4608" width="9.109375" style="249"/>
    <col min="4609" max="4609" width="8" style="249" customWidth="1"/>
    <col min="4610" max="4610" width="118.109375" style="249" customWidth="1"/>
    <col min="4611" max="4611" width="21.44140625" style="249" customWidth="1"/>
    <col min="4612" max="4612" width="24" style="249" customWidth="1"/>
    <col min="4613" max="4613" width="29" style="249" customWidth="1"/>
    <col min="4614" max="4614" width="34" style="249" customWidth="1"/>
    <col min="4615" max="4616" width="21.33203125" style="249" customWidth="1"/>
    <col min="4617" max="4617" width="14.5546875" style="249" customWidth="1"/>
    <col min="4618" max="4618" width="9.109375" style="249"/>
    <col min="4619" max="4619" width="12.5546875" style="249" bestFit="1" customWidth="1"/>
    <col min="4620" max="4864" width="9.109375" style="249"/>
    <col min="4865" max="4865" width="8" style="249" customWidth="1"/>
    <col min="4866" max="4866" width="118.109375" style="249" customWidth="1"/>
    <col min="4867" max="4867" width="21.44140625" style="249" customWidth="1"/>
    <col min="4868" max="4868" width="24" style="249" customWidth="1"/>
    <col min="4869" max="4869" width="29" style="249" customWidth="1"/>
    <col min="4870" max="4870" width="34" style="249" customWidth="1"/>
    <col min="4871" max="4872" width="21.33203125" style="249" customWidth="1"/>
    <col min="4873" max="4873" width="14.5546875" style="249" customWidth="1"/>
    <col min="4874" max="4874" width="9.109375" style="249"/>
    <col min="4875" max="4875" width="12.5546875" style="249" bestFit="1" customWidth="1"/>
    <col min="4876" max="5120" width="9.109375" style="249"/>
    <col min="5121" max="5121" width="8" style="249" customWidth="1"/>
    <col min="5122" max="5122" width="118.109375" style="249" customWidth="1"/>
    <col min="5123" max="5123" width="21.44140625" style="249" customWidth="1"/>
    <col min="5124" max="5124" width="24" style="249" customWidth="1"/>
    <col min="5125" max="5125" width="29" style="249" customWidth="1"/>
    <col min="5126" max="5126" width="34" style="249" customWidth="1"/>
    <col min="5127" max="5128" width="21.33203125" style="249" customWidth="1"/>
    <col min="5129" max="5129" width="14.5546875" style="249" customWidth="1"/>
    <col min="5130" max="5130" width="9.109375" style="249"/>
    <col min="5131" max="5131" width="12.5546875" style="249" bestFit="1" customWidth="1"/>
    <col min="5132" max="5376" width="9.109375" style="249"/>
    <col min="5377" max="5377" width="8" style="249" customWidth="1"/>
    <col min="5378" max="5378" width="118.109375" style="249" customWidth="1"/>
    <col min="5379" max="5379" width="21.44140625" style="249" customWidth="1"/>
    <col min="5380" max="5380" width="24" style="249" customWidth="1"/>
    <col min="5381" max="5381" width="29" style="249" customWidth="1"/>
    <col min="5382" max="5382" width="34" style="249" customWidth="1"/>
    <col min="5383" max="5384" width="21.33203125" style="249" customWidth="1"/>
    <col min="5385" max="5385" width="14.5546875" style="249" customWidth="1"/>
    <col min="5386" max="5386" width="9.109375" style="249"/>
    <col min="5387" max="5387" width="12.5546875" style="249" bestFit="1" customWidth="1"/>
    <col min="5388" max="5632" width="9.109375" style="249"/>
    <col min="5633" max="5633" width="8" style="249" customWidth="1"/>
    <col min="5634" max="5634" width="118.109375" style="249" customWidth="1"/>
    <col min="5635" max="5635" width="21.44140625" style="249" customWidth="1"/>
    <col min="5636" max="5636" width="24" style="249" customWidth="1"/>
    <col min="5637" max="5637" width="29" style="249" customWidth="1"/>
    <col min="5638" max="5638" width="34" style="249" customWidth="1"/>
    <col min="5639" max="5640" width="21.33203125" style="249" customWidth="1"/>
    <col min="5641" max="5641" width="14.5546875" style="249" customWidth="1"/>
    <col min="5642" max="5642" width="9.109375" style="249"/>
    <col min="5643" max="5643" width="12.5546875" style="249" bestFit="1" customWidth="1"/>
    <col min="5644" max="5888" width="9.109375" style="249"/>
    <col min="5889" max="5889" width="8" style="249" customWidth="1"/>
    <col min="5890" max="5890" width="118.109375" style="249" customWidth="1"/>
    <col min="5891" max="5891" width="21.44140625" style="249" customWidth="1"/>
    <col min="5892" max="5892" width="24" style="249" customWidth="1"/>
    <col min="5893" max="5893" width="29" style="249" customWidth="1"/>
    <col min="5894" max="5894" width="34" style="249" customWidth="1"/>
    <col min="5895" max="5896" width="21.33203125" style="249" customWidth="1"/>
    <col min="5897" max="5897" width="14.5546875" style="249" customWidth="1"/>
    <col min="5898" max="5898" width="9.109375" style="249"/>
    <col min="5899" max="5899" width="12.5546875" style="249" bestFit="1" customWidth="1"/>
    <col min="5900" max="6144" width="9.109375" style="249"/>
    <col min="6145" max="6145" width="8" style="249" customWidth="1"/>
    <col min="6146" max="6146" width="118.109375" style="249" customWidth="1"/>
    <col min="6147" max="6147" width="21.44140625" style="249" customWidth="1"/>
    <col min="6148" max="6148" width="24" style="249" customWidth="1"/>
    <col min="6149" max="6149" width="29" style="249" customWidth="1"/>
    <col min="6150" max="6150" width="34" style="249" customWidth="1"/>
    <col min="6151" max="6152" width="21.33203125" style="249" customWidth="1"/>
    <col min="6153" max="6153" width="14.5546875" style="249" customWidth="1"/>
    <col min="6154" max="6154" width="9.109375" style="249"/>
    <col min="6155" max="6155" width="12.5546875" style="249" bestFit="1" customWidth="1"/>
    <col min="6156" max="6400" width="9.109375" style="249"/>
    <col min="6401" max="6401" width="8" style="249" customWidth="1"/>
    <col min="6402" max="6402" width="118.109375" style="249" customWidth="1"/>
    <col min="6403" max="6403" width="21.44140625" style="249" customWidth="1"/>
    <col min="6404" max="6404" width="24" style="249" customWidth="1"/>
    <col min="6405" max="6405" width="29" style="249" customWidth="1"/>
    <col min="6406" max="6406" width="34" style="249" customWidth="1"/>
    <col min="6407" max="6408" width="21.33203125" style="249" customWidth="1"/>
    <col min="6409" max="6409" width="14.5546875" style="249" customWidth="1"/>
    <col min="6410" max="6410" width="9.109375" style="249"/>
    <col min="6411" max="6411" width="12.5546875" style="249" bestFit="1" customWidth="1"/>
    <col min="6412" max="6656" width="9.109375" style="249"/>
    <col min="6657" max="6657" width="8" style="249" customWidth="1"/>
    <col min="6658" max="6658" width="118.109375" style="249" customWidth="1"/>
    <col min="6659" max="6659" width="21.44140625" style="249" customWidth="1"/>
    <col min="6660" max="6660" width="24" style="249" customWidth="1"/>
    <col min="6661" max="6661" width="29" style="249" customWidth="1"/>
    <col min="6662" max="6662" width="34" style="249" customWidth="1"/>
    <col min="6663" max="6664" width="21.33203125" style="249" customWidth="1"/>
    <col min="6665" max="6665" width="14.5546875" style="249" customWidth="1"/>
    <col min="6666" max="6666" width="9.109375" style="249"/>
    <col min="6667" max="6667" width="12.5546875" style="249" bestFit="1" customWidth="1"/>
    <col min="6668" max="6912" width="9.109375" style="249"/>
    <col min="6913" max="6913" width="8" style="249" customWidth="1"/>
    <col min="6914" max="6914" width="118.109375" style="249" customWidth="1"/>
    <col min="6915" max="6915" width="21.44140625" style="249" customWidth="1"/>
    <col min="6916" max="6916" width="24" style="249" customWidth="1"/>
    <col min="6917" max="6917" width="29" style="249" customWidth="1"/>
    <col min="6918" max="6918" width="34" style="249" customWidth="1"/>
    <col min="6919" max="6920" width="21.33203125" style="249" customWidth="1"/>
    <col min="6921" max="6921" width="14.5546875" style="249" customWidth="1"/>
    <col min="6922" max="6922" width="9.109375" style="249"/>
    <col min="6923" max="6923" width="12.5546875" style="249" bestFit="1" customWidth="1"/>
    <col min="6924" max="7168" width="9.109375" style="249"/>
    <col min="7169" max="7169" width="8" style="249" customWidth="1"/>
    <col min="7170" max="7170" width="118.109375" style="249" customWidth="1"/>
    <col min="7171" max="7171" width="21.44140625" style="249" customWidth="1"/>
    <col min="7172" max="7172" width="24" style="249" customWidth="1"/>
    <col min="7173" max="7173" width="29" style="249" customWidth="1"/>
    <col min="7174" max="7174" width="34" style="249" customWidth="1"/>
    <col min="7175" max="7176" width="21.33203125" style="249" customWidth="1"/>
    <col min="7177" max="7177" width="14.5546875" style="249" customWidth="1"/>
    <col min="7178" max="7178" width="9.109375" style="249"/>
    <col min="7179" max="7179" width="12.5546875" style="249" bestFit="1" customWidth="1"/>
    <col min="7180" max="7424" width="9.109375" style="249"/>
    <col min="7425" max="7425" width="8" style="249" customWidth="1"/>
    <col min="7426" max="7426" width="118.109375" style="249" customWidth="1"/>
    <col min="7427" max="7427" width="21.44140625" style="249" customWidth="1"/>
    <col min="7428" max="7428" width="24" style="249" customWidth="1"/>
    <col min="7429" max="7429" width="29" style="249" customWidth="1"/>
    <col min="7430" max="7430" width="34" style="249" customWidth="1"/>
    <col min="7431" max="7432" width="21.33203125" style="249" customWidth="1"/>
    <col min="7433" max="7433" width="14.5546875" style="249" customWidth="1"/>
    <col min="7434" max="7434" width="9.109375" style="249"/>
    <col min="7435" max="7435" width="12.5546875" style="249" bestFit="1" customWidth="1"/>
    <col min="7436" max="7680" width="9.109375" style="249"/>
    <col min="7681" max="7681" width="8" style="249" customWidth="1"/>
    <col min="7682" max="7682" width="118.109375" style="249" customWidth="1"/>
    <col min="7683" max="7683" width="21.44140625" style="249" customWidth="1"/>
    <col min="7684" max="7684" width="24" style="249" customWidth="1"/>
    <col min="7685" max="7685" width="29" style="249" customWidth="1"/>
    <col min="7686" max="7686" width="34" style="249" customWidth="1"/>
    <col min="7687" max="7688" width="21.33203125" style="249" customWidth="1"/>
    <col min="7689" max="7689" width="14.5546875" style="249" customWidth="1"/>
    <col min="7690" max="7690" width="9.109375" style="249"/>
    <col min="7691" max="7691" width="12.5546875" style="249" bestFit="1" customWidth="1"/>
    <col min="7692" max="7936" width="9.109375" style="249"/>
    <col min="7937" max="7937" width="8" style="249" customWidth="1"/>
    <col min="7938" max="7938" width="118.109375" style="249" customWidth="1"/>
    <col min="7939" max="7939" width="21.44140625" style="249" customWidth="1"/>
    <col min="7940" max="7940" width="24" style="249" customWidth="1"/>
    <col min="7941" max="7941" width="29" style="249" customWidth="1"/>
    <col min="7942" max="7942" width="34" style="249" customWidth="1"/>
    <col min="7943" max="7944" width="21.33203125" style="249" customWidth="1"/>
    <col min="7945" max="7945" width="14.5546875" style="249" customWidth="1"/>
    <col min="7946" max="7946" width="9.109375" style="249"/>
    <col min="7947" max="7947" width="12.5546875" style="249" bestFit="1" customWidth="1"/>
    <col min="7948" max="8192" width="9.109375" style="249"/>
    <col min="8193" max="8193" width="8" style="249" customWidth="1"/>
    <col min="8194" max="8194" width="118.109375" style="249" customWidth="1"/>
    <col min="8195" max="8195" width="21.44140625" style="249" customWidth="1"/>
    <col min="8196" max="8196" width="24" style="249" customWidth="1"/>
    <col min="8197" max="8197" width="29" style="249" customWidth="1"/>
    <col min="8198" max="8198" width="34" style="249" customWidth="1"/>
    <col min="8199" max="8200" width="21.33203125" style="249" customWidth="1"/>
    <col min="8201" max="8201" width="14.5546875" style="249" customWidth="1"/>
    <col min="8202" max="8202" width="9.109375" style="249"/>
    <col min="8203" max="8203" width="12.5546875" style="249" bestFit="1" customWidth="1"/>
    <col min="8204" max="8448" width="9.109375" style="249"/>
    <col min="8449" max="8449" width="8" style="249" customWidth="1"/>
    <col min="8450" max="8450" width="118.109375" style="249" customWidth="1"/>
    <col min="8451" max="8451" width="21.44140625" style="249" customWidth="1"/>
    <col min="8452" max="8452" width="24" style="249" customWidth="1"/>
    <col min="8453" max="8453" width="29" style="249" customWidth="1"/>
    <col min="8454" max="8454" width="34" style="249" customWidth="1"/>
    <col min="8455" max="8456" width="21.33203125" style="249" customWidth="1"/>
    <col min="8457" max="8457" width="14.5546875" style="249" customWidth="1"/>
    <col min="8458" max="8458" width="9.109375" style="249"/>
    <col min="8459" max="8459" width="12.5546875" style="249" bestFit="1" customWidth="1"/>
    <col min="8460" max="8704" width="9.109375" style="249"/>
    <col min="8705" max="8705" width="8" style="249" customWidth="1"/>
    <col min="8706" max="8706" width="118.109375" style="249" customWidth="1"/>
    <col min="8707" max="8707" width="21.44140625" style="249" customWidth="1"/>
    <col min="8708" max="8708" width="24" style="249" customWidth="1"/>
    <col min="8709" max="8709" width="29" style="249" customWidth="1"/>
    <col min="8710" max="8710" width="34" style="249" customWidth="1"/>
    <col min="8711" max="8712" width="21.33203125" style="249" customWidth="1"/>
    <col min="8713" max="8713" width="14.5546875" style="249" customWidth="1"/>
    <col min="8714" max="8714" width="9.109375" style="249"/>
    <col min="8715" max="8715" width="12.5546875" style="249" bestFit="1" customWidth="1"/>
    <col min="8716" max="8960" width="9.109375" style="249"/>
    <col min="8961" max="8961" width="8" style="249" customWidth="1"/>
    <col min="8962" max="8962" width="118.109375" style="249" customWidth="1"/>
    <col min="8963" max="8963" width="21.44140625" style="249" customWidth="1"/>
    <col min="8964" max="8964" width="24" style="249" customWidth="1"/>
    <col min="8965" max="8965" width="29" style="249" customWidth="1"/>
    <col min="8966" max="8966" width="34" style="249" customWidth="1"/>
    <col min="8967" max="8968" width="21.33203125" style="249" customWidth="1"/>
    <col min="8969" max="8969" width="14.5546875" style="249" customWidth="1"/>
    <col min="8970" max="8970" width="9.109375" style="249"/>
    <col min="8971" max="8971" width="12.5546875" style="249" bestFit="1" customWidth="1"/>
    <col min="8972" max="9216" width="9.109375" style="249"/>
    <col min="9217" max="9217" width="8" style="249" customWidth="1"/>
    <col min="9218" max="9218" width="118.109375" style="249" customWidth="1"/>
    <col min="9219" max="9219" width="21.44140625" style="249" customWidth="1"/>
    <col min="9220" max="9220" width="24" style="249" customWidth="1"/>
    <col min="9221" max="9221" width="29" style="249" customWidth="1"/>
    <col min="9222" max="9222" width="34" style="249" customWidth="1"/>
    <col min="9223" max="9224" width="21.33203125" style="249" customWidth="1"/>
    <col min="9225" max="9225" width="14.5546875" style="249" customWidth="1"/>
    <col min="9226" max="9226" width="9.109375" style="249"/>
    <col min="9227" max="9227" width="12.5546875" style="249" bestFit="1" customWidth="1"/>
    <col min="9228" max="9472" width="9.109375" style="249"/>
    <col min="9473" max="9473" width="8" style="249" customWidth="1"/>
    <col min="9474" max="9474" width="118.109375" style="249" customWidth="1"/>
    <col min="9475" max="9475" width="21.44140625" style="249" customWidth="1"/>
    <col min="9476" max="9476" width="24" style="249" customWidth="1"/>
    <col min="9477" max="9477" width="29" style="249" customWidth="1"/>
    <col min="9478" max="9478" width="34" style="249" customWidth="1"/>
    <col min="9479" max="9480" width="21.33203125" style="249" customWidth="1"/>
    <col min="9481" max="9481" width="14.5546875" style="249" customWidth="1"/>
    <col min="9482" max="9482" width="9.109375" style="249"/>
    <col min="9483" max="9483" width="12.5546875" style="249" bestFit="1" customWidth="1"/>
    <col min="9484" max="9728" width="9.109375" style="249"/>
    <col min="9729" max="9729" width="8" style="249" customWidth="1"/>
    <col min="9730" max="9730" width="118.109375" style="249" customWidth="1"/>
    <col min="9731" max="9731" width="21.44140625" style="249" customWidth="1"/>
    <col min="9732" max="9732" width="24" style="249" customWidth="1"/>
    <col min="9733" max="9733" width="29" style="249" customWidth="1"/>
    <col min="9734" max="9734" width="34" style="249" customWidth="1"/>
    <col min="9735" max="9736" width="21.33203125" style="249" customWidth="1"/>
    <col min="9737" max="9737" width="14.5546875" style="249" customWidth="1"/>
    <col min="9738" max="9738" width="9.109375" style="249"/>
    <col min="9739" max="9739" width="12.5546875" style="249" bestFit="1" customWidth="1"/>
    <col min="9740" max="9984" width="9.109375" style="249"/>
    <col min="9985" max="9985" width="8" style="249" customWidth="1"/>
    <col min="9986" max="9986" width="118.109375" style="249" customWidth="1"/>
    <col min="9987" max="9987" width="21.44140625" style="249" customWidth="1"/>
    <col min="9988" max="9988" width="24" style="249" customWidth="1"/>
    <col min="9989" max="9989" width="29" style="249" customWidth="1"/>
    <col min="9990" max="9990" width="34" style="249" customWidth="1"/>
    <col min="9991" max="9992" width="21.33203125" style="249" customWidth="1"/>
    <col min="9993" max="9993" width="14.5546875" style="249" customWidth="1"/>
    <col min="9994" max="9994" width="9.109375" style="249"/>
    <col min="9995" max="9995" width="12.5546875" style="249" bestFit="1" customWidth="1"/>
    <col min="9996" max="10240" width="9.109375" style="249"/>
    <col min="10241" max="10241" width="8" style="249" customWidth="1"/>
    <col min="10242" max="10242" width="118.109375" style="249" customWidth="1"/>
    <col min="10243" max="10243" width="21.44140625" style="249" customWidth="1"/>
    <col min="10244" max="10244" width="24" style="249" customWidth="1"/>
    <col min="10245" max="10245" width="29" style="249" customWidth="1"/>
    <col min="10246" max="10246" width="34" style="249" customWidth="1"/>
    <col min="10247" max="10248" width="21.33203125" style="249" customWidth="1"/>
    <col min="10249" max="10249" width="14.5546875" style="249" customWidth="1"/>
    <col min="10250" max="10250" width="9.109375" style="249"/>
    <col min="10251" max="10251" width="12.5546875" style="249" bestFit="1" customWidth="1"/>
    <col min="10252" max="10496" width="9.109375" style="249"/>
    <col min="10497" max="10497" width="8" style="249" customWidth="1"/>
    <col min="10498" max="10498" width="118.109375" style="249" customWidth="1"/>
    <col min="10499" max="10499" width="21.44140625" style="249" customWidth="1"/>
    <col min="10500" max="10500" width="24" style="249" customWidth="1"/>
    <col min="10501" max="10501" width="29" style="249" customWidth="1"/>
    <col min="10502" max="10502" width="34" style="249" customWidth="1"/>
    <col min="10503" max="10504" width="21.33203125" style="249" customWidth="1"/>
    <col min="10505" max="10505" width="14.5546875" style="249" customWidth="1"/>
    <col min="10506" max="10506" width="9.109375" style="249"/>
    <col min="10507" max="10507" width="12.5546875" style="249" bestFit="1" customWidth="1"/>
    <col min="10508" max="10752" width="9.109375" style="249"/>
    <col min="10753" max="10753" width="8" style="249" customWidth="1"/>
    <col min="10754" max="10754" width="118.109375" style="249" customWidth="1"/>
    <col min="10755" max="10755" width="21.44140625" style="249" customWidth="1"/>
    <col min="10756" max="10756" width="24" style="249" customWidth="1"/>
    <col min="10757" max="10757" width="29" style="249" customWidth="1"/>
    <col min="10758" max="10758" width="34" style="249" customWidth="1"/>
    <col min="10759" max="10760" width="21.33203125" style="249" customWidth="1"/>
    <col min="10761" max="10761" width="14.5546875" style="249" customWidth="1"/>
    <col min="10762" max="10762" width="9.109375" style="249"/>
    <col min="10763" max="10763" width="12.5546875" style="249" bestFit="1" customWidth="1"/>
    <col min="10764" max="11008" width="9.109375" style="249"/>
    <col min="11009" max="11009" width="8" style="249" customWidth="1"/>
    <col min="11010" max="11010" width="118.109375" style="249" customWidth="1"/>
    <col min="11011" max="11011" width="21.44140625" style="249" customWidth="1"/>
    <col min="11012" max="11012" width="24" style="249" customWidth="1"/>
    <col min="11013" max="11013" width="29" style="249" customWidth="1"/>
    <col min="11014" max="11014" width="34" style="249" customWidth="1"/>
    <col min="11015" max="11016" width="21.33203125" style="249" customWidth="1"/>
    <col min="11017" max="11017" width="14.5546875" style="249" customWidth="1"/>
    <col min="11018" max="11018" width="9.109375" style="249"/>
    <col min="11019" max="11019" width="12.5546875" style="249" bestFit="1" customWidth="1"/>
    <col min="11020" max="11264" width="9.109375" style="249"/>
    <col min="11265" max="11265" width="8" style="249" customWidth="1"/>
    <col min="11266" max="11266" width="118.109375" style="249" customWidth="1"/>
    <col min="11267" max="11267" width="21.44140625" style="249" customWidth="1"/>
    <col min="11268" max="11268" width="24" style="249" customWidth="1"/>
    <col min="11269" max="11269" width="29" style="249" customWidth="1"/>
    <col min="11270" max="11270" width="34" style="249" customWidth="1"/>
    <col min="11271" max="11272" width="21.33203125" style="249" customWidth="1"/>
    <col min="11273" max="11273" width="14.5546875" style="249" customWidth="1"/>
    <col min="11274" max="11274" width="9.109375" style="249"/>
    <col min="11275" max="11275" width="12.5546875" style="249" bestFit="1" customWidth="1"/>
    <col min="11276" max="11520" width="9.109375" style="249"/>
    <col min="11521" max="11521" width="8" style="249" customWidth="1"/>
    <col min="11522" max="11522" width="118.109375" style="249" customWidth="1"/>
    <col min="11523" max="11523" width="21.44140625" style="249" customWidth="1"/>
    <col min="11524" max="11524" width="24" style="249" customWidth="1"/>
    <col min="11525" max="11525" width="29" style="249" customWidth="1"/>
    <col min="11526" max="11526" width="34" style="249" customWidth="1"/>
    <col min="11527" max="11528" width="21.33203125" style="249" customWidth="1"/>
    <col min="11529" max="11529" width="14.5546875" style="249" customWidth="1"/>
    <col min="11530" max="11530" width="9.109375" style="249"/>
    <col min="11531" max="11531" width="12.5546875" style="249" bestFit="1" customWidth="1"/>
    <col min="11532" max="11776" width="9.109375" style="249"/>
    <col min="11777" max="11777" width="8" style="249" customWidth="1"/>
    <col min="11778" max="11778" width="118.109375" style="249" customWidth="1"/>
    <col min="11779" max="11779" width="21.44140625" style="249" customWidth="1"/>
    <col min="11780" max="11780" width="24" style="249" customWidth="1"/>
    <col min="11781" max="11781" width="29" style="249" customWidth="1"/>
    <col min="11782" max="11782" width="34" style="249" customWidth="1"/>
    <col min="11783" max="11784" width="21.33203125" style="249" customWidth="1"/>
    <col min="11785" max="11785" width="14.5546875" style="249" customWidth="1"/>
    <col min="11786" max="11786" width="9.109375" style="249"/>
    <col min="11787" max="11787" width="12.5546875" style="249" bestFit="1" customWidth="1"/>
    <col min="11788" max="12032" width="9.109375" style="249"/>
    <col min="12033" max="12033" width="8" style="249" customWidth="1"/>
    <col min="12034" max="12034" width="118.109375" style="249" customWidth="1"/>
    <col min="12035" max="12035" width="21.44140625" style="249" customWidth="1"/>
    <col min="12036" max="12036" width="24" style="249" customWidth="1"/>
    <col min="12037" max="12037" width="29" style="249" customWidth="1"/>
    <col min="12038" max="12038" width="34" style="249" customWidth="1"/>
    <col min="12039" max="12040" width="21.33203125" style="249" customWidth="1"/>
    <col min="12041" max="12041" width="14.5546875" style="249" customWidth="1"/>
    <col min="12042" max="12042" width="9.109375" style="249"/>
    <col min="12043" max="12043" width="12.5546875" style="249" bestFit="1" customWidth="1"/>
    <col min="12044" max="12288" width="9.109375" style="249"/>
    <col min="12289" max="12289" width="8" style="249" customWidth="1"/>
    <col min="12290" max="12290" width="118.109375" style="249" customWidth="1"/>
    <col min="12291" max="12291" width="21.44140625" style="249" customWidth="1"/>
    <col min="12292" max="12292" width="24" style="249" customWidth="1"/>
    <col min="12293" max="12293" width="29" style="249" customWidth="1"/>
    <col min="12294" max="12294" width="34" style="249" customWidth="1"/>
    <col min="12295" max="12296" width="21.33203125" style="249" customWidth="1"/>
    <col min="12297" max="12297" width="14.5546875" style="249" customWidth="1"/>
    <col min="12298" max="12298" width="9.109375" style="249"/>
    <col min="12299" max="12299" width="12.5546875" style="249" bestFit="1" customWidth="1"/>
    <col min="12300" max="12544" width="9.109375" style="249"/>
    <col min="12545" max="12545" width="8" style="249" customWidth="1"/>
    <col min="12546" max="12546" width="118.109375" style="249" customWidth="1"/>
    <col min="12547" max="12547" width="21.44140625" style="249" customWidth="1"/>
    <col min="12548" max="12548" width="24" style="249" customWidth="1"/>
    <col min="12549" max="12549" width="29" style="249" customWidth="1"/>
    <col min="12550" max="12550" width="34" style="249" customWidth="1"/>
    <col min="12551" max="12552" width="21.33203125" style="249" customWidth="1"/>
    <col min="12553" max="12553" width="14.5546875" style="249" customWidth="1"/>
    <col min="12554" max="12554" width="9.109375" style="249"/>
    <col min="12555" max="12555" width="12.5546875" style="249" bestFit="1" customWidth="1"/>
    <col min="12556" max="12800" width="9.109375" style="249"/>
    <col min="12801" max="12801" width="8" style="249" customWidth="1"/>
    <col min="12802" max="12802" width="118.109375" style="249" customWidth="1"/>
    <col min="12803" max="12803" width="21.44140625" style="249" customWidth="1"/>
    <col min="12804" max="12804" width="24" style="249" customWidth="1"/>
    <col min="12805" max="12805" width="29" style="249" customWidth="1"/>
    <col min="12806" max="12806" width="34" style="249" customWidth="1"/>
    <col min="12807" max="12808" width="21.33203125" style="249" customWidth="1"/>
    <col min="12809" max="12809" width="14.5546875" style="249" customWidth="1"/>
    <col min="12810" max="12810" width="9.109375" style="249"/>
    <col min="12811" max="12811" width="12.5546875" style="249" bestFit="1" customWidth="1"/>
    <col min="12812" max="13056" width="9.109375" style="249"/>
    <col min="13057" max="13057" width="8" style="249" customWidth="1"/>
    <col min="13058" max="13058" width="118.109375" style="249" customWidth="1"/>
    <col min="13059" max="13059" width="21.44140625" style="249" customWidth="1"/>
    <col min="13060" max="13060" width="24" style="249" customWidth="1"/>
    <col min="13061" max="13061" width="29" style="249" customWidth="1"/>
    <col min="13062" max="13062" width="34" style="249" customWidth="1"/>
    <col min="13063" max="13064" width="21.33203125" style="249" customWidth="1"/>
    <col min="13065" max="13065" width="14.5546875" style="249" customWidth="1"/>
    <col min="13066" max="13066" width="9.109375" style="249"/>
    <col min="13067" max="13067" width="12.5546875" style="249" bestFit="1" customWidth="1"/>
    <col min="13068" max="13312" width="9.109375" style="249"/>
    <col min="13313" max="13313" width="8" style="249" customWidth="1"/>
    <col min="13314" max="13314" width="118.109375" style="249" customWidth="1"/>
    <col min="13315" max="13315" width="21.44140625" style="249" customWidth="1"/>
    <col min="13316" max="13316" width="24" style="249" customWidth="1"/>
    <col min="13317" max="13317" width="29" style="249" customWidth="1"/>
    <col min="13318" max="13318" width="34" style="249" customWidth="1"/>
    <col min="13319" max="13320" width="21.33203125" style="249" customWidth="1"/>
    <col min="13321" max="13321" width="14.5546875" style="249" customWidth="1"/>
    <col min="13322" max="13322" width="9.109375" style="249"/>
    <col min="13323" max="13323" width="12.5546875" style="249" bestFit="1" customWidth="1"/>
    <col min="13324" max="13568" width="9.109375" style="249"/>
    <col min="13569" max="13569" width="8" style="249" customWidth="1"/>
    <col min="13570" max="13570" width="118.109375" style="249" customWidth="1"/>
    <col min="13571" max="13571" width="21.44140625" style="249" customWidth="1"/>
    <col min="13572" max="13572" width="24" style="249" customWidth="1"/>
    <col min="13573" max="13573" width="29" style="249" customWidth="1"/>
    <col min="13574" max="13574" width="34" style="249" customWidth="1"/>
    <col min="13575" max="13576" width="21.33203125" style="249" customWidth="1"/>
    <col min="13577" max="13577" width="14.5546875" style="249" customWidth="1"/>
    <col min="13578" max="13578" width="9.109375" style="249"/>
    <col min="13579" max="13579" width="12.5546875" style="249" bestFit="1" customWidth="1"/>
    <col min="13580" max="13824" width="9.109375" style="249"/>
    <col min="13825" max="13825" width="8" style="249" customWidth="1"/>
    <col min="13826" max="13826" width="118.109375" style="249" customWidth="1"/>
    <col min="13827" max="13827" width="21.44140625" style="249" customWidth="1"/>
    <col min="13828" max="13828" width="24" style="249" customWidth="1"/>
    <col min="13829" max="13829" width="29" style="249" customWidth="1"/>
    <col min="13830" max="13830" width="34" style="249" customWidth="1"/>
    <col min="13831" max="13832" width="21.33203125" style="249" customWidth="1"/>
    <col min="13833" max="13833" width="14.5546875" style="249" customWidth="1"/>
    <col min="13834" max="13834" width="9.109375" style="249"/>
    <col min="13835" max="13835" width="12.5546875" style="249" bestFit="1" customWidth="1"/>
    <col min="13836" max="14080" width="9.109375" style="249"/>
    <col min="14081" max="14081" width="8" style="249" customWidth="1"/>
    <col min="14082" max="14082" width="118.109375" style="249" customWidth="1"/>
    <col min="14083" max="14083" width="21.44140625" style="249" customWidth="1"/>
    <col min="14084" max="14084" width="24" style="249" customWidth="1"/>
    <col min="14085" max="14085" width="29" style="249" customWidth="1"/>
    <col min="14086" max="14086" width="34" style="249" customWidth="1"/>
    <col min="14087" max="14088" width="21.33203125" style="249" customWidth="1"/>
    <col min="14089" max="14089" width="14.5546875" style="249" customWidth="1"/>
    <col min="14090" max="14090" width="9.109375" style="249"/>
    <col min="14091" max="14091" width="12.5546875" style="249" bestFit="1" customWidth="1"/>
    <col min="14092" max="14336" width="9.109375" style="249"/>
    <col min="14337" max="14337" width="8" style="249" customWidth="1"/>
    <col min="14338" max="14338" width="118.109375" style="249" customWidth="1"/>
    <col min="14339" max="14339" width="21.44140625" style="249" customWidth="1"/>
    <col min="14340" max="14340" width="24" style="249" customWidth="1"/>
    <col min="14341" max="14341" width="29" style="249" customWidth="1"/>
    <col min="14342" max="14342" width="34" style="249" customWidth="1"/>
    <col min="14343" max="14344" width="21.33203125" style="249" customWidth="1"/>
    <col min="14345" max="14345" width="14.5546875" style="249" customWidth="1"/>
    <col min="14346" max="14346" width="9.109375" style="249"/>
    <col min="14347" max="14347" width="12.5546875" style="249" bestFit="1" customWidth="1"/>
    <col min="14348" max="14592" width="9.109375" style="249"/>
    <col min="14593" max="14593" width="8" style="249" customWidth="1"/>
    <col min="14594" max="14594" width="118.109375" style="249" customWidth="1"/>
    <col min="14595" max="14595" width="21.44140625" style="249" customWidth="1"/>
    <col min="14596" max="14596" width="24" style="249" customWidth="1"/>
    <col min="14597" max="14597" width="29" style="249" customWidth="1"/>
    <col min="14598" max="14598" width="34" style="249" customWidth="1"/>
    <col min="14599" max="14600" width="21.33203125" style="249" customWidth="1"/>
    <col min="14601" max="14601" width="14.5546875" style="249" customWidth="1"/>
    <col min="14602" max="14602" width="9.109375" style="249"/>
    <col min="14603" max="14603" width="12.5546875" style="249" bestFit="1" customWidth="1"/>
    <col min="14604" max="14848" width="9.109375" style="249"/>
    <col min="14849" max="14849" width="8" style="249" customWidth="1"/>
    <col min="14850" max="14850" width="118.109375" style="249" customWidth="1"/>
    <col min="14851" max="14851" width="21.44140625" style="249" customWidth="1"/>
    <col min="14852" max="14852" width="24" style="249" customWidth="1"/>
    <col min="14853" max="14853" width="29" style="249" customWidth="1"/>
    <col min="14854" max="14854" width="34" style="249" customWidth="1"/>
    <col min="14855" max="14856" width="21.33203125" style="249" customWidth="1"/>
    <col min="14857" max="14857" width="14.5546875" style="249" customWidth="1"/>
    <col min="14858" max="14858" width="9.109375" style="249"/>
    <col min="14859" max="14859" width="12.5546875" style="249" bestFit="1" customWidth="1"/>
    <col min="14860" max="15104" width="9.109375" style="249"/>
    <col min="15105" max="15105" width="8" style="249" customWidth="1"/>
    <col min="15106" max="15106" width="118.109375" style="249" customWidth="1"/>
    <col min="15107" max="15107" width="21.44140625" style="249" customWidth="1"/>
    <col min="15108" max="15108" width="24" style="249" customWidth="1"/>
    <col min="15109" max="15109" width="29" style="249" customWidth="1"/>
    <col min="15110" max="15110" width="34" style="249" customWidth="1"/>
    <col min="15111" max="15112" width="21.33203125" style="249" customWidth="1"/>
    <col min="15113" max="15113" width="14.5546875" style="249" customWidth="1"/>
    <col min="15114" max="15114" width="9.109375" style="249"/>
    <col min="15115" max="15115" width="12.5546875" style="249" bestFit="1" customWidth="1"/>
    <col min="15116" max="15360" width="9.109375" style="249"/>
    <col min="15361" max="15361" width="8" style="249" customWidth="1"/>
    <col min="15362" max="15362" width="118.109375" style="249" customWidth="1"/>
    <col min="15363" max="15363" width="21.44140625" style="249" customWidth="1"/>
    <col min="15364" max="15364" width="24" style="249" customWidth="1"/>
    <col min="15365" max="15365" width="29" style="249" customWidth="1"/>
    <col min="15366" max="15366" width="34" style="249" customWidth="1"/>
    <col min="15367" max="15368" width="21.33203125" style="249" customWidth="1"/>
    <col min="15369" max="15369" width="14.5546875" style="249" customWidth="1"/>
    <col min="15370" max="15370" width="9.109375" style="249"/>
    <col min="15371" max="15371" width="12.5546875" style="249" bestFit="1" customWidth="1"/>
    <col min="15372" max="15616" width="9.109375" style="249"/>
    <col min="15617" max="15617" width="8" style="249" customWidth="1"/>
    <col min="15618" max="15618" width="118.109375" style="249" customWidth="1"/>
    <col min="15619" max="15619" width="21.44140625" style="249" customWidth="1"/>
    <col min="15620" max="15620" width="24" style="249" customWidth="1"/>
    <col min="15621" max="15621" width="29" style="249" customWidth="1"/>
    <col min="15622" max="15622" width="34" style="249" customWidth="1"/>
    <col min="15623" max="15624" width="21.33203125" style="249" customWidth="1"/>
    <col min="15625" max="15625" width="14.5546875" style="249" customWidth="1"/>
    <col min="15626" max="15626" width="9.109375" style="249"/>
    <col min="15627" max="15627" width="12.5546875" style="249" bestFit="1" customWidth="1"/>
    <col min="15628" max="15872" width="9.109375" style="249"/>
    <col min="15873" max="15873" width="8" style="249" customWidth="1"/>
    <col min="15874" max="15874" width="118.109375" style="249" customWidth="1"/>
    <col min="15875" max="15875" width="21.44140625" style="249" customWidth="1"/>
    <col min="15876" max="15876" width="24" style="249" customWidth="1"/>
    <col min="15877" max="15877" width="29" style="249" customWidth="1"/>
    <col min="15878" max="15878" width="34" style="249" customWidth="1"/>
    <col min="15879" max="15880" width="21.33203125" style="249" customWidth="1"/>
    <col min="15881" max="15881" width="14.5546875" style="249" customWidth="1"/>
    <col min="15882" max="15882" width="9.109375" style="249"/>
    <col min="15883" max="15883" width="12.5546875" style="249" bestFit="1" customWidth="1"/>
    <col min="15884" max="16128" width="9.109375" style="249"/>
    <col min="16129" max="16129" width="8" style="249" customWidth="1"/>
    <col min="16130" max="16130" width="118.109375" style="249" customWidth="1"/>
    <col min="16131" max="16131" width="21.44140625" style="249" customWidth="1"/>
    <col min="16132" max="16132" width="24" style="249" customWidth="1"/>
    <col min="16133" max="16133" width="29" style="249" customWidth="1"/>
    <col min="16134" max="16134" width="34" style="249" customWidth="1"/>
    <col min="16135" max="16136" width="21.33203125" style="249" customWidth="1"/>
    <col min="16137" max="16137" width="14.5546875" style="249" customWidth="1"/>
    <col min="16138" max="16138" width="9.109375" style="249"/>
    <col min="16139" max="16139" width="12.5546875" style="249" bestFit="1" customWidth="1"/>
    <col min="16140" max="16384" width="9.109375" style="249"/>
  </cols>
  <sheetData>
    <row r="1" spans="1:13" x14ac:dyDescent="0.35">
      <c r="F1" s="72" t="s">
        <v>435</v>
      </c>
    </row>
    <row r="3" spans="1:13" s="255" customFormat="1" ht="28.95" customHeight="1" x14ac:dyDescent="0.3">
      <c r="A3" s="1200" t="s">
        <v>552</v>
      </c>
      <c r="B3" s="1205"/>
      <c r="C3" s="1205"/>
      <c r="D3" s="1205"/>
      <c r="E3" s="1205"/>
      <c r="F3" s="1205"/>
      <c r="G3" s="252"/>
      <c r="H3" s="252"/>
      <c r="I3" s="253"/>
      <c r="J3" s="253"/>
      <c r="K3" s="254"/>
      <c r="L3" s="254"/>
      <c r="M3" s="254"/>
    </row>
    <row r="4" spans="1:13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256"/>
      <c r="L4" s="256"/>
      <c r="M4" s="256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257"/>
      <c r="L5" s="257"/>
      <c r="M5" s="257"/>
    </row>
    <row r="6" spans="1:13" s="1" customFormat="1" ht="39.7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16"/>
      <c r="K6" s="251"/>
      <c r="L6" s="251"/>
      <c r="M6" s="25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251"/>
      <c r="L7" s="251"/>
      <c r="M7" s="251"/>
    </row>
    <row r="8" spans="1:13" x14ac:dyDescent="0.35">
      <c r="B8" s="258"/>
    </row>
    <row r="9" spans="1:13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</row>
    <row r="10" spans="1:13" ht="75" customHeight="1" x14ac:dyDescent="0.35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13" ht="34.799999999999997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  <c r="G11" s="260" t="s">
        <v>357</v>
      </c>
      <c r="H11" s="261" t="s">
        <v>302</v>
      </c>
      <c r="I11" s="261" t="s">
        <v>550</v>
      </c>
      <c r="J11" s="261" t="s">
        <v>551</v>
      </c>
      <c r="K11" s="254"/>
      <c r="L11" s="254" t="s">
        <v>1010</v>
      </c>
      <c r="M11" s="254"/>
    </row>
    <row r="12" spans="1:13" x14ac:dyDescent="0.35">
      <c r="A12" s="1204" t="s">
        <v>999</v>
      </c>
      <c r="B12" s="1204"/>
      <c r="C12" s="1204"/>
      <c r="D12" s="1204"/>
      <c r="E12" s="1204"/>
      <c r="F12" s="1204"/>
      <c r="G12" s="262" t="s">
        <v>1015</v>
      </c>
      <c r="H12" s="263"/>
      <c r="I12" s="263"/>
      <c r="J12" s="263"/>
      <c r="L12" s="251" t="s">
        <v>1012</v>
      </c>
      <c r="M12" s="251" t="s">
        <v>1013</v>
      </c>
    </row>
    <row r="13" spans="1:13" s="255" customFormat="1" x14ac:dyDescent="0.35">
      <c r="A13" s="264">
        <v>1</v>
      </c>
      <c r="B13" s="265" t="s">
        <v>369</v>
      </c>
      <c r="C13" s="266" t="s">
        <v>305</v>
      </c>
      <c r="D13" s="267">
        <f>SUM(D15:D16)</f>
        <v>0</v>
      </c>
      <c r="E13" s="59" t="s">
        <v>305</v>
      </c>
      <c r="F13" s="267">
        <f>SUM(F14:F16)</f>
        <v>25020</v>
      </c>
      <c r="G13" s="268"/>
      <c r="H13" s="269"/>
      <c r="I13" s="269"/>
      <c r="J13" s="269"/>
      <c r="K13" s="254"/>
      <c r="L13" s="254"/>
      <c r="M13" s="254"/>
    </row>
    <row r="14" spans="1:13" x14ac:dyDescent="0.35">
      <c r="A14" s="270"/>
      <c r="B14" s="271" t="s">
        <v>199</v>
      </c>
      <c r="C14" s="272"/>
      <c r="D14" s="273"/>
      <c r="E14" s="274"/>
      <c r="F14" s="273"/>
      <c r="G14" s="268"/>
      <c r="H14" s="269"/>
      <c r="I14" s="269">
        <f t="shared" ref="I14:I16" si="0">F14-H14</f>
        <v>0</v>
      </c>
      <c r="J14" s="269">
        <f>F14-G14</f>
        <v>0</v>
      </c>
    </row>
    <row r="15" spans="1:13" s="278" customFormat="1" x14ac:dyDescent="0.35">
      <c r="A15" s="270"/>
      <c r="B15" s="275" t="s">
        <v>466</v>
      </c>
      <c r="C15" s="272"/>
      <c r="D15" s="273"/>
      <c r="E15" s="276">
        <v>12</v>
      </c>
      <c r="F15" s="273">
        <v>25020</v>
      </c>
      <c r="G15" s="277"/>
      <c r="H15" s="269"/>
      <c r="I15" s="269">
        <f t="shared" si="0"/>
        <v>25020</v>
      </c>
      <c r="J15" s="269">
        <f t="shared" ref="J15:J16" si="1">F15-G15</f>
        <v>25020</v>
      </c>
      <c r="K15" s="251"/>
      <c r="L15" s="251"/>
      <c r="M15" s="251"/>
    </row>
    <row r="16" spans="1:13" x14ac:dyDescent="0.35">
      <c r="A16" s="270"/>
      <c r="B16" s="271"/>
      <c r="C16" s="272"/>
      <c r="D16" s="273"/>
      <c r="E16" s="276"/>
      <c r="F16" s="273"/>
      <c r="G16" s="268"/>
      <c r="H16" s="269"/>
      <c r="I16" s="269">
        <f t="shared" si="0"/>
        <v>0</v>
      </c>
      <c r="J16" s="269">
        <f t="shared" si="1"/>
        <v>0</v>
      </c>
    </row>
    <row r="17" spans="1:10" hidden="1" x14ac:dyDescent="0.35">
      <c r="A17" s="279">
        <v>2</v>
      </c>
      <c r="B17" s="280" t="s">
        <v>370</v>
      </c>
      <c r="C17" s="281" t="s">
        <v>305</v>
      </c>
      <c r="D17" s="282">
        <f>SUM(D19:D20)</f>
        <v>0</v>
      </c>
      <c r="E17" s="283" t="s">
        <v>305</v>
      </c>
      <c r="F17" s="282">
        <f>SUM(F18:F20)</f>
        <v>0</v>
      </c>
      <c r="G17" s="268"/>
      <c r="H17" s="269"/>
      <c r="I17" s="269"/>
      <c r="J17" s="269"/>
    </row>
    <row r="18" spans="1:10" ht="15" hidden="1" customHeight="1" x14ac:dyDescent="0.35">
      <c r="A18" s="270"/>
      <c r="B18" s="271" t="s">
        <v>199</v>
      </c>
      <c r="C18" s="272"/>
      <c r="D18" s="273"/>
      <c r="E18" s="274"/>
      <c r="F18" s="273"/>
      <c r="G18" s="268"/>
      <c r="H18" s="269"/>
      <c r="I18" s="269">
        <f>F18-H18</f>
        <v>0</v>
      </c>
      <c r="J18" s="269">
        <f t="shared" ref="J18:J20" si="2">F18-G18</f>
        <v>0</v>
      </c>
    </row>
    <row r="19" spans="1:10" ht="21" hidden="1" customHeight="1" x14ac:dyDescent="0.35">
      <c r="A19" s="270"/>
      <c r="B19" s="271"/>
      <c r="C19" s="272"/>
      <c r="D19" s="273" t="s">
        <v>371</v>
      </c>
      <c r="E19" s="274"/>
      <c r="F19" s="273"/>
      <c r="G19" s="268"/>
      <c r="H19" s="269"/>
      <c r="I19" s="269">
        <f>F19-H19</f>
        <v>0</v>
      </c>
      <c r="J19" s="269">
        <f t="shared" si="2"/>
        <v>0</v>
      </c>
    </row>
    <row r="20" spans="1:10" ht="15" hidden="1" customHeight="1" x14ac:dyDescent="0.35">
      <c r="A20" s="270"/>
      <c r="B20" s="271"/>
      <c r="C20" s="272"/>
      <c r="D20" s="273"/>
      <c r="E20" s="274"/>
      <c r="F20" s="273"/>
      <c r="G20" s="268"/>
      <c r="H20" s="269"/>
      <c r="I20" s="269">
        <f>F20-H20</f>
        <v>0</v>
      </c>
      <c r="J20" s="269">
        <f t="shared" si="2"/>
        <v>0</v>
      </c>
    </row>
    <row r="21" spans="1:10" hidden="1" x14ac:dyDescent="0.35">
      <c r="A21" s="279">
        <v>3</v>
      </c>
      <c r="B21" s="280" t="s">
        <v>372</v>
      </c>
      <c r="C21" s="281" t="s">
        <v>305</v>
      </c>
      <c r="D21" s="284">
        <f>SUM(D23:D30)</f>
        <v>0</v>
      </c>
      <c r="E21" s="285" t="s">
        <v>305</v>
      </c>
      <c r="F21" s="284">
        <f>SUM(F22:F25)</f>
        <v>0</v>
      </c>
      <c r="G21" s="268"/>
      <c r="H21" s="269"/>
      <c r="I21" s="269"/>
      <c r="J21" s="269"/>
    </row>
    <row r="22" spans="1:10" ht="15" hidden="1" customHeight="1" x14ac:dyDescent="0.35">
      <c r="A22" s="270"/>
      <c r="B22" s="271" t="s">
        <v>199</v>
      </c>
      <c r="C22" s="272"/>
      <c r="D22" s="273"/>
      <c r="E22" s="274"/>
      <c r="F22" s="273"/>
      <c r="G22" s="268"/>
      <c r="H22" s="269"/>
      <c r="I22" s="269">
        <f t="shared" ref="I22:I25" si="3">F22-H22</f>
        <v>0</v>
      </c>
      <c r="J22" s="269">
        <f t="shared" ref="J22:J25" si="4">F22-G22</f>
        <v>0</v>
      </c>
    </row>
    <row r="23" spans="1:10" ht="23.4" hidden="1" customHeight="1" x14ac:dyDescent="0.35">
      <c r="A23" s="270"/>
      <c r="B23" s="286"/>
      <c r="C23" s="272"/>
      <c r="D23" s="273"/>
      <c r="E23" s="274"/>
      <c r="F23" s="273"/>
      <c r="G23" s="268"/>
      <c r="H23" s="269"/>
      <c r="I23" s="269">
        <f t="shared" si="3"/>
        <v>0</v>
      </c>
      <c r="J23" s="269">
        <f t="shared" si="4"/>
        <v>0</v>
      </c>
    </row>
    <row r="24" spans="1:10" ht="23.4" hidden="1" customHeight="1" x14ac:dyDescent="0.35">
      <c r="A24" s="270"/>
      <c r="B24" s="286"/>
      <c r="C24" s="272"/>
      <c r="D24" s="273"/>
      <c r="E24" s="274"/>
      <c r="F24" s="273"/>
      <c r="G24" s="268"/>
      <c r="H24" s="269"/>
      <c r="I24" s="269">
        <f t="shared" si="3"/>
        <v>0</v>
      </c>
      <c r="J24" s="269">
        <f t="shared" si="4"/>
        <v>0</v>
      </c>
    </row>
    <row r="25" spans="1:10" ht="24" hidden="1" customHeight="1" x14ac:dyDescent="0.35">
      <c r="A25" s="270"/>
      <c r="B25" s="287"/>
      <c r="C25" s="272"/>
      <c r="D25" s="273"/>
      <c r="E25" s="274"/>
      <c r="F25" s="273"/>
      <c r="G25" s="268"/>
      <c r="H25" s="269"/>
      <c r="I25" s="269">
        <f t="shared" si="3"/>
        <v>0</v>
      </c>
      <c r="J25" s="269">
        <f t="shared" si="4"/>
        <v>0</v>
      </c>
    </row>
    <row r="26" spans="1:10" ht="20.25" hidden="1" customHeight="1" x14ac:dyDescent="0.35">
      <c r="A26" s="279">
        <v>4</v>
      </c>
      <c r="B26" s="280" t="s">
        <v>373</v>
      </c>
      <c r="C26" s="281" t="s">
        <v>305</v>
      </c>
      <c r="D26" s="284">
        <f>SUM(D30:D30)</f>
        <v>0</v>
      </c>
      <c r="E26" s="285" t="s">
        <v>305</v>
      </c>
      <c r="F26" s="284">
        <f>SUM(F27:F30)</f>
        <v>0</v>
      </c>
      <c r="G26" s="268"/>
      <c r="H26" s="269"/>
      <c r="I26" s="269"/>
      <c r="J26" s="269"/>
    </row>
    <row r="27" spans="1:10" ht="15" hidden="1" customHeight="1" x14ac:dyDescent="0.35">
      <c r="A27" s="270"/>
      <c r="B27" s="286" t="s">
        <v>199</v>
      </c>
      <c r="C27" s="272"/>
      <c r="D27" s="273"/>
      <c r="E27" s="274"/>
      <c r="F27" s="273"/>
      <c r="G27" s="268"/>
      <c r="H27" s="269"/>
      <c r="I27" s="269">
        <f>F27-H27</f>
        <v>0</v>
      </c>
      <c r="J27" s="269">
        <f t="shared" ref="J27:J30" si="5">F27-G27</f>
        <v>0</v>
      </c>
    </row>
    <row r="28" spans="1:10" ht="15" hidden="1" customHeight="1" x14ac:dyDescent="0.35">
      <c r="A28" s="270"/>
      <c r="B28" s="288"/>
      <c r="C28" s="272"/>
      <c r="D28" s="273"/>
      <c r="E28" s="274"/>
      <c r="F28" s="273"/>
      <c r="G28" s="268"/>
      <c r="H28" s="269"/>
      <c r="I28" s="269">
        <f>F28-H28</f>
        <v>0</v>
      </c>
      <c r="J28" s="269">
        <f t="shared" si="5"/>
        <v>0</v>
      </c>
    </row>
    <row r="29" spans="1:10" ht="15" hidden="1" customHeight="1" x14ac:dyDescent="0.35">
      <c r="A29" s="270"/>
      <c r="B29" s="286"/>
      <c r="C29" s="272"/>
      <c r="D29" s="273"/>
      <c r="E29" s="274"/>
      <c r="F29" s="273"/>
      <c r="G29" s="268"/>
      <c r="H29" s="269"/>
      <c r="I29" s="269">
        <f>F29-H29</f>
        <v>0</v>
      </c>
      <c r="J29" s="269">
        <f t="shared" si="5"/>
        <v>0</v>
      </c>
    </row>
    <row r="30" spans="1:10" ht="15" hidden="1" customHeight="1" x14ac:dyDescent="0.35">
      <c r="A30" s="270"/>
      <c r="B30" s="286"/>
      <c r="C30" s="272"/>
      <c r="D30" s="273"/>
      <c r="E30" s="274"/>
      <c r="F30" s="273"/>
      <c r="G30" s="268"/>
      <c r="H30" s="269"/>
      <c r="I30" s="269">
        <f>F30-H30</f>
        <v>0</v>
      </c>
      <c r="J30" s="269">
        <f t="shared" si="5"/>
        <v>0</v>
      </c>
    </row>
    <row r="31" spans="1:10" hidden="1" x14ac:dyDescent="0.35">
      <c r="A31" s="279">
        <v>5</v>
      </c>
      <c r="B31" s="280" t="s">
        <v>374</v>
      </c>
      <c r="C31" s="281" t="s">
        <v>305</v>
      </c>
      <c r="D31" s="284">
        <f>SUM(D32:D35)</f>
        <v>0</v>
      </c>
      <c r="E31" s="285" t="s">
        <v>305</v>
      </c>
      <c r="F31" s="284">
        <f>SUM(F32:F35)</f>
        <v>0</v>
      </c>
      <c r="G31" s="268"/>
      <c r="H31" s="269"/>
      <c r="I31" s="269"/>
      <c r="J31" s="269"/>
    </row>
    <row r="32" spans="1:10" ht="15" hidden="1" customHeight="1" x14ac:dyDescent="0.35">
      <c r="A32" s="289"/>
      <c r="B32" s="290" t="s">
        <v>199</v>
      </c>
      <c r="C32" s="272"/>
      <c r="D32" s="273"/>
      <c r="E32" s="276"/>
      <c r="F32" s="273"/>
      <c r="G32" s="268"/>
      <c r="H32" s="269"/>
      <c r="I32" s="269">
        <f t="shared" ref="I32:I34" si="6">F32-H32</f>
        <v>0</v>
      </c>
      <c r="J32" s="269">
        <f t="shared" ref="J32:J34" si="7">F32-G32</f>
        <v>0</v>
      </c>
    </row>
    <row r="33" spans="1:13" ht="15" hidden="1" customHeight="1" x14ac:dyDescent="0.35">
      <c r="A33" s="270"/>
      <c r="B33" s="286"/>
      <c r="C33" s="272"/>
      <c r="D33" s="273"/>
      <c r="E33" s="276"/>
      <c r="F33" s="291"/>
      <c r="G33" s="268"/>
      <c r="H33" s="269"/>
      <c r="I33" s="269">
        <f t="shared" si="6"/>
        <v>0</v>
      </c>
      <c r="J33" s="269">
        <f t="shared" si="7"/>
        <v>0</v>
      </c>
    </row>
    <row r="34" spans="1:13" ht="15" hidden="1" customHeight="1" x14ac:dyDescent="0.35">
      <c r="A34" s="270"/>
      <c r="B34" s="271"/>
      <c r="C34" s="272"/>
      <c r="D34" s="273"/>
      <c r="E34" s="276"/>
      <c r="F34" s="273"/>
      <c r="G34" s="268"/>
      <c r="H34" s="269"/>
      <c r="I34" s="269">
        <f t="shared" si="6"/>
        <v>0</v>
      </c>
      <c r="J34" s="269">
        <f t="shared" si="7"/>
        <v>0</v>
      </c>
    </row>
    <row r="35" spans="1:13" x14ac:dyDescent="0.35">
      <c r="A35" s="270"/>
      <c r="B35" s="271"/>
      <c r="C35" s="272"/>
      <c r="D35" s="273"/>
      <c r="E35" s="276"/>
      <c r="F35" s="273"/>
      <c r="G35" s="268"/>
      <c r="H35" s="269"/>
      <c r="I35" s="269"/>
      <c r="J35" s="269"/>
    </row>
    <row r="36" spans="1:13" s="255" customFormat="1" ht="17.399999999999999" x14ac:dyDescent="0.3">
      <c r="A36" s="264"/>
      <c r="B36" s="265" t="s">
        <v>295</v>
      </c>
      <c r="C36" s="266" t="s">
        <v>305</v>
      </c>
      <c r="D36" s="267">
        <f>D26+D21+D17+D13+D31</f>
        <v>0</v>
      </c>
      <c r="E36" s="292" t="s">
        <v>10</v>
      </c>
      <c r="F36" s="267">
        <f>F26+F21+F17+F13+F31</f>
        <v>25020</v>
      </c>
      <c r="G36" s="293" t="s">
        <v>535</v>
      </c>
      <c r="H36" s="294">
        <f>SUM(H12:H35)</f>
        <v>0</v>
      </c>
      <c r="I36" s="294">
        <f>SUM(I12:I35)</f>
        <v>25020</v>
      </c>
      <c r="J36" s="294">
        <f>SUM(J12:J35)</f>
        <v>25020</v>
      </c>
      <c r="K36" s="254"/>
      <c r="L36" s="254">
        <f t="shared" ref="L36:M36" si="8">SUM(L12:L35)</f>
        <v>0</v>
      </c>
      <c r="M36" s="254">
        <f t="shared" si="8"/>
        <v>0</v>
      </c>
    </row>
    <row r="37" spans="1:13" hidden="1" x14ac:dyDescent="0.35">
      <c r="A37" s="1204" t="s">
        <v>1001</v>
      </c>
      <c r="B37" s="1204"/>
      <c r="C37" s="1204"/>
      <c r="D37" s="1204"/>
      <c r="E37" s="1204"/>
      <c r="F37" s="1204"/>
      <c r="G37" s="262" t="s">
        <v>1002</v>
      </c>
      <c r="H37" s="263"/>
      <c r="I37" s="263"/>
      <c r="J37" s="263"/>
      <c r="L37" s="254"/>
      <c r="M37" s="254"/>
    </row>
    <row r="38" spans="1:13" s="255" customFormat="1" hidden="1" x14ac:dyDescent="0.35">
      <c r="A38" s="264">
        <v>1</v>
      </c>
      <c r="B38" s="265" t="s">
        <v>369</v>
      </c>
      <c r="C38" s="266" t="s">
        <v>305</v>
      </c>
      <c r="D38" s="267">
        <f>SUM(D40:D41)</f>
        <v>0</v>
      </c>
      <c r="E38" s="59" t="s">
        <v>305</v>
      </c>
      <c r="F38" s="267">
        <f>SUM(F40:F41)</f>
        <v>0</v>
      </c>
      <c r="G38" s="268"/>
      <c r="H38" s="269"/>
      <c r="I38" s="269"/>
      <c r="J38" s="269"/>
      <c r="K38" s="251"/>
      <c r="L38" s="251"/>
      <c r="M38" s="251"/>
    </row>
    <row r="39" spans="1:13" hidden="1" x14ac:dyDescent="0.35">
      <c r="A39" s="270"/>
      <c r="B39" s="271" t="s">
        <v>199</v>
      </c>
      <c r="C39" s="272"/>
      <c r="D39" s="273"/>
      <c r="E39" s="274"/>
      <c r="F39" s="273"/>
      <c r="G39" s="268"/>
      <c r="H39" s="269"/>
      <c r="I39" s="269">
        <f t="shared" ref="I39:I41" si="9">F39-H39</f>
        <v>0</v>
      </c>
      <c r="J39" s="269">
        <f>F39-G39</f>
        <v>0</v>
      </c>
    </row>
    <row r="40" spans="1:13" s="278" customFormat="1" hidden="1" x14ac:dyDescent="0.35">
      <c r="A40" s="270"/>
      <c r="B40" s="275" t="s">
        <v>466</v>
      </c>
      <c r="C40" s="272"/>
      <c r="D40" s="273"/>
      <c r="E40" s="276"/>
      <c r="F40" s="273"/>
      <c r="G40" s="277"/>
      <c r="H40" s="269"/>
      <c r="I40" s="269">
        <f t="shared" si="9"/>
        <v>0</v>
      </c>
      <c r="J40" s="269">
        <f t="shared" ref="J40:J41" si="10">F40-G40</f>
        <v>0</v>
      </c>
      <c r="K40" s="251"/>
      <c r="L40" s="251"/>
      <c r="M40" s="251"/>
    </row>
    <row r="41" spans="1:13" hidden="1" x14ac:dyDescent="0.35">
      <c r="A41" s="270"/>
      <c r="B41" s="271"/>
      <c r="C41" s="272"/>
      <c r="D41" s="273"/>
      <c r="E41" s="276"/>
      <c r="F41" s="273"/>
      <c r="G41" s="268"/>
      <c r="H41" s="269"/>
      <c r="I41" s="269">
        <f t="shared" si="9"/>
        <v>0</v>
      </c>
      <c r="J41" s="269">
        <f t="shared" si="10"/>
        <v>0</v>
      </c>
    </row>
    <row r="42" spans="1:13" hidden="1" x14ac:dyDescent="0.35">
      <c r="A42" s="279">
        <v>2</v>
      </c>
      <c r="B42" s="280" t="s">
        <v>370</v>
      </c>
      <c r="C42" s="281" t="s">
        <v>305</v>
      </c>
      <c r="D42" s="284">
        <f>SUM(D44:D45)</f>
        <v>0</v>
      </c>
      <c r="E42" s="283" t="s">
        <v>305</v>
      </c>
      <c r="F42" s="284">
        <f>SUM(F43:F45)</f>
        <v>0</v>
      </c>
      <c r="G42" s="268"/>
      <c r="H42" s="269"/>
      <c r="I42" s="269"/>
      <c r="J42" s="269"/>
    </row>
    <row r="43" spans="1:13" ht="15" hidden="1" customHeight="1" x14ac:dyDescent="0.35">
      <c r="A43" s="270"/>
      <c r="B43" s="271" t="s">
        <v>199</v>
      </c>
      <c r="C43" s="272"/>
      <c r="D43" s="273"/>
      <c r="E43" s="274"/>
      <c r="F43" s="273"/>
      <c r="G43" s="268"/>
      <c r="H43" s="269"/>
      <c r="I43" s="269">
        <f>F43-H43</f>
        <v>0</v>
      </c>
      <c r="J43" s="269">
        <f t="shared" ref="J43:J45" si="11">F43-G43</f>
        <v>0</v>
      </c>
    </row>
    <row r="44" spans="1:13" ht="21" hidden="1" customHeight="1" x14ac:dyDescent="0.35">
      <c r="A44" s="270"/>
      <c r="B44" s="271"/>
      <c r="C44" s="272"/>
      <c r="D44" s="273" t="s">
        <v>371</v>
      </c>
      <c r="E44" s="274"/>
      <c r="F44" s="273"/>
      <c r="G44" s="268"/>
      <c r="H44" s="269"/>
      <c r="I44" s="269">
        <f>F44-H44</f>
        <v>0</v>
      </c>
      <c r="J44" s="269">
        <f t="shared" si="11"/>
        <v>0</v>
      </c>
    </row>
    <row r="45" spans="1:13" ht="15" hidden="1" customHeight="1" x14ac:dyDescent="0.35">
      <c r="A45" s="270"/>
      <c r="B45" s="271"/>
      <c r="C45" s="272"/>
      <c r="D45" s="273"/>
      <c r="E45" s="274"/>
      <c r="F45" s="273"/>
      <c r="G45" s="268"/>
      <c r="H45" s="269"/>
      <c r="I45" s="269">
        <f>F45-H45</f>
        <v>0</v>
      </c>
      <c r="J45" s="269">
        <f t="shared" si="11"/>
        <v>0</v>
      </c>
    </row>
    <row r="46" spans="1:13" hidden="1" x14ac:dyDescent="0.35">
      <c r="A46" s="279">
        <v>3</v>
      </c>
      <c r="B46" s="280" t="s">
        <v>372</v>
      </c>
      <c r="C46" s="281" t="s">
        <v>305</v>
      </c>
      <c r="D46" s="284">
        <f>SUM(D48:D53)</f>
        <v>0</v>
      </c>
      <c r="E46" s="285" t="s">
        <v>305</v>
      </c>
      <c r="F46" s="284">
        <f>SUM(F47:F49)</f>
        <v>0</v>
      </c>
      <c r="G46" s="268"/>
      <c r="H46" s="269"/>
      <c r="I46" s="269"/>
      <c r="J46" s="269"/>
      <c r="K46" s="254"/>
      <c r="L46" s="254"/>
      <c r="M46" s="254"/>
    </row>
    <row r="47" spans="1:13" ht="15" hidden="1" customHeight="1" x14ac:dyDescent="0.35">
      <c r="A47" s="270"/>
      <c r="B47" s="271" t="s">
        <v>199</v>
      </c>
      <c r="C47" s="272"/>
      <c r="D47" s="273"/>
      <c r="E47" s="274"/>
      <c r="F47" s="273"/>
      <c r="G47" s="268"/>
      <c r="H47" s="269"/>
      <c r="I47" s="269">
        <f t="shared" ref="I47:I49" si="12">F47-H47</f>
        <v>0</v>
      </c>
      <c r="J47" s="269">
        <f t="shared" ref="J47:J49" si="13">F47-G47</f>
        <v>0</v>
      </c>
    </row>
    <row r="48" spans="1:13" ht="23.4" hidden="1" customHeight="1" x14ac:dyDescent="0.35">
      <c r="A48" s="270"/>
      <c r="B48" s="286"/>
      <c r="C48" s="272"/>
      <c r="D48" s="273"/>
      <c r="E48" s="274"/>
      <c r="F48" s="273"/>
      <c r="G48" s="268"/>
      <c r="H48" s="269"/>
      <c r="I48" s="269">
        <f t="shared" si="12"/>
        <v>0</v>
      </c>
      <c r="J48" s="269">
        <f t="shared" si="13"/>
        <v>0</v>
      </c>
    </row>
    <row r="49" spans="1:13" ht="24" hidden="1" customHeight="1" x14ac:dyDescent="0.35">
      <c r="A49" s="270"/>
      <c r="B49" s="287"/>
      <c r="C49" s="272"/>
      <c r="D49" s="273"/>
      <c r="E49" s="274"/>
      <c r="F49" s="273"/>
      <c r="G49" s="268"/>
      <c r="H49" s="269"/>
      <c r="I49" s="269">
        <f t="shared" si="12"/>
        <v>0</v>
      </c>
      <c r="J49" s="269">
        <f t="shared" si="13"/>
        <v>0</v>
      </c>
    </row>
    <row r="50" spans="1:13" ht="20.25" hidden="1" customHeight="1" x14ac:dyDescent="0.35">
      <c r="A50" s="279">
        <v>4</v>
      </c>
      <c r="B50" s="280" t="s">
        <v>373</v>
      </c>
      <c r="C50" s="281" t="s">
        <v>305</v>
      </c>
      <c r="D50" s="284">
        <f>SUM(D53:D53)</f>
        <v>0</v>
      </c>
      <c r="E50" s="285" t="s">
        <v>305</v>
      </c>
      <c r="F50" s="284">
        <f>SUM(F51:F53)</f>
        <v>0</v>
      </c>
      <c r="G50" s="268"/>
      <c r="H50" s="269"/>
      <c r="I50" s="269"/>
      <c r="J50" s="269"/>
    </row>
    <row r="51" spans="1:13" ht="15" hidden="1" customHeight="1" x14ac:dyDescent="0.35">
      <c r="A51" s="270"/>
      <c r="B51" s="286" t="s">
        <v>199</v>
      </c>
      <c r="C51" s="272"/>
      <c r="D51" s="273"/>
      <c r="E51" s="274"/>
      <c r="F51" s="273"/>
      <c r="G51" s="268"/>
      <c r="H51" s="269"/>
      <c r="I51" s="269">
        <f>F51-H51</f>
        <v>0</v>
      </c>
      <c r="J51" s="269">
        <f t="shared" ref="J51:J53" si="14">F51-G51</f>
        <v>0</v>
      </c>
    </row>
    <row r="52" spans="1:13" ht="15" hidden="1" customHeight="1" x14ac:dyDescent="0.35">
      <c r="A52" s="270"/>
      <c r="B52" s="286"/>
      <c r="C52" s="272"/>
      <c r="D52" s="273"/>
      <c r="E52" s="274"/>
      <c r="F52" s="273"/>
      <c r="G52" s="268"/>
      <c r="H52" s="269"/>
      <c r="I52" s="269">
        <f>F52-H52</f>
        <v>0</v>
      </c>
      <c r="J52" s="269">
        <f t="shared" si="14"/>
        <v>0</v>
      </c>
    </row>
    <row r="53" spans="1:13" ht="15" hidden="1" customHeight="1" x14ac:dyDescent="0.35">
      <c r="A53" s="270"/>
      <c r="B53" s="286"/>
      <c r="C53" s="272"/>
      <c r="D53" s="273"/>
      <c r="E53" s="274"/>
      <c r="F53" s="273"/>
      <c r="G53" s="268"/>
      <c r="H53" s="269"/>
      <c r="I53" s="269">
        <f>F53-H53</f>
        <v>0</v>
      </c>
      <c r="J53" s="269">
        <f t="shared" si="14"/>
        <v>0</v>
      </c>
    </row>
    <row r="54" spans="1:13" hidden="1" x14ac:dyDescent="0.35">
      <c r="A54" s="279">
        <v>5</v>
      </c>
      <c r="B54" s="280" t="s">
        <v>374</v>
      </c>
      <c r="C54" s="281" t="s">
        <v>305</v>
      </c>
      <c r="D54" s="284">
        <f>SUM(D55:D58)</f>
        <v>0</v>
      </c>
      <c r="E54" s="285" t="s">
        <v>305</v>
      </c>
      <c r="F54" s="284">
        <f>SUM(F55:F58)</f>
        <v>0</v>
      </c>
      <c r="G54" s="268"/>
      <c r="H54" s="269"/>
      <c r="I54" s="269"/>
      <c r="J54" s="269"/>
    </row>
    <row r="55" spans="1:13" ht="15" hidden="1" customHeight="1" x14ac:dyDescent="0.35">
      <c r="A55" s="289"/>
      <c r="B55" s="290" t="s">
        <v>199</v>
      </c>
      <c r="C55" s="272"/>
      <c r="D55" s="273"/>
      <c r="E55" s="276"/>
      <c r="F55" s="273"/>
      <c r="G55" s="268"/>
      <c r="H55" s="269"/>
      <c r="I55" s="269">
        <f t="shared" ref="I55:I57" si="15">F55-H55</f>
        <v>0</v>
      </c>
      <c r="J55" s="269">
        <f t="shared" ref="J55:J57" si="16">F55-G55</f>
        <v>0</v>
      </c>
    </row>
    <row r="56" spans="1:13" ht="15" hidden="1" customHeight="1" x14ac:dyDescent="0.35">
      <c r="A56" s="270"/>
      <c r="B56" s="286"/>
      <c r="C56" s="272"/>
      <c r="D56" s="273"/>
      <c r="E56" s="276"/>
      <c r="F56" s="291"/>
      <c r="G56" s="268"/>
      <c r="H56" s="269"/>
      <c r="I56" s="269">
        <f t="shared" si="15"/>
        <v>0</v>
      </c>
      <c r="J56" s="269">
        <f t="shared" si="16"/>
        <v>0</v>
      </c>
    </row>
    <row r="57" spans="1:13" ht="15" hidden="1" customHeight="1" x14ac:dyDescent="0.35">
      <c r="A57" s="270"/>
      <c r="B57" s="271"/>
      <c r="C57" s="272"/>
      <c r="D57" s="273"/>
      <c r="E57" s="276"/>
      <c r="F57" s="273"/>
      <c r="G57" s="268"/>
      <c r="H57" s="269"/>
      <c r="I57" s="269">
        <f t="shared" si="15"/>
        <v>0</v>
      </c>
      <c r="J57" s="269">
        <f t="shared" si="16"/>
        <v>0</v>
      </c>
    </row>
    <row r="58" spans="1:13" hidden="1" x14ac:dyDescent="0.35">
      <c r="A58" s="270"/>
      <c r="B58" s="271"/>
      <c r="C58" s="272"/>
      <c r="D58" s="273"/>
      <c r="E58" s="276"/>
      <c r="F58" s="273"/>
      <c r="G58" s="268"/>
      <c r="H58" s="269"/>
      <c r="I58" s="269"/>
      <c r="J58" s="269"/>
    </row>
    <row r="59" spans="1:13" s="255" customFormat="1" hidden="1" x14ac:dyDescent="0.35">
      <c r="A59" s="264"/>
      <c r="B59" s="265" t="s">
        <v>295</v>
      </c>
      <c r="C59" s="266" t="s">
        <v>305</v>
      </c>
      <c r="D59" s="267">
        <f>D50+D46+D42+D38+D54</f>
        <v>0</v>
      </c>
      <c r="E59" s="292" t="s">
        <v>10</v>
      </c>
      <c r="F59" s="267">
        <f>F50+F46+F42+F38+F54</f>
        <v>0</v>
      </c>
      <c r="G59" s="293" t="s">
        <v>536</v>
      </c>
      <c r="H59" s="294">
        <f>SUM(H37:H58)</f>
        <v>0</v>
      </c>
      <c r="I59" s="294">
        <f>SUM(I37:I58)</f>
        <v>0</v>
      </c>
      <c r="J59" s="294">
        <f>SUM(J37:J58)</f>
        <v>0</v>
      </c>
      <c r="K59" s="251"/>
      <c r="L59" s="251"/>
      <c r="M59" s="251"/>
    </row>
    <row r="60" spans="1:13" hidden="1" x14ac:dyDescent="0.35">
      <c r="A60" s="1204" t="s">
        <v>489</v>
      </c>
      <c r="B60" s="1204"/>
      <c r="C60" s="1204"/>
      <c r="D60" s="1204"/>
      <c r="E60" s="1204"/>
      <c r="F60" s="1204"/>
      <c r="G60" s="262" t="s">
        <v>1002</v>
      </c>
      <c r="H60" s="263"/>
      <c r="I60" s="263"/>
      <c r="J60" s="263"/>
    </row>
    <row r="61" spans="1:13" s="255" customFormat="1" hidden="1" x14ac:dyDescent="0.35">
      <c r="A61" s="264">
        <v>1</v>
      </c>
      <c r="B61" s="265" t="s">
        <v>369</v>
      </c>
      <c r="C61" s="266" t="s">
        <v>305</v>
      </c>
      <c r="D61" s="267">
        <f>SUM(D63:D64)</f>
        <v>0</v>
      </c>
      <c r="E61" s="59" t="s">
        <v>305</v>
      </c>
      <c r="F61" s="267">
        <f>SUM(F62:F64)</f>
        <v>0</v>
      </c>
      <c r="G61" s="295"/>
      <c r="H61" s="269"/>
      <c r="I61" s="269"/>
      <c r="J61" s="269"/>
      <c r="K61" s="251"/>
      <c r="L61" s="251"/>
      <c r="M61" s="251"/>
    </row>
    <row r="62" spans="1:13" hidden="1" x14ac:dyDescent="0.35">
      <c r="A62" s="270"/>
      <c r="B62" s="271" t="s">
        <v>199</v>
      </c>
      <c r="C62" s="272"/>
      <c r="D62" s="273"/>
      <c r="E62" s="274"/>
      <c r="F62" s="273"/>
      <c r="G62" s="295"/>
      <c r="H62" s="269"/>
      <c r="I62" s="269">
        <f t="shared" ref="I62:I64" si="17">F62-H62</f>
        <v>0</v>
      </c>
      <c r="J62" s="269">
        <f>F62-G62</f>
        <v>0</v>
      </c>
    </row>
    <row r="63" spans="1:13" hidden="1" x14ac:dyDescent="0.35">
      <c r="A63" s="270"/>
      <c r="B63" s="275" t="s">
        <v>466</v>
      </c>
      <c r="C63" s="272"/>
      <c r="D63" s="273"/>
      <c r="E63" s="276"/>
      <c r="F63" s="273"/>
      <c r="G63" s="277"/>
      <c r="H63" s="269"/>
      <c r="I63" s="269">
        <f t="shared" si="17"/>
        <v>0</v>
      </c>
      <c r="J63" s="269">
        <f t="shared" ref="J63:J64" si="18">F63-G63</f>
        <v>0</v>
      </c>
    </row>
    <row r="64" spans="1:13" hidden="1" x14ac:dyDescent="0.35">
      <c r="A64" s="270"/>
      <c r="B64" s="271"/>
      <c r="C64" s="272"/>
      <c r="D64" s="273"/>
      <c r="E64" s="276"/>
      <c r="F64" s="273"/>
      <c r="G64" s="268"/>
      <c r="H64" s="269"/>
      <c r="I64" s="269">
        <f t="shared" si="17"/>
        <v>0</v>
      </c>
      <c r="J64" s="269">
        <f t="shared" si="18"/>
        <v>0</v>
      </c>
    </row>
    <row r="65" spans="1:13" hidden="1" x14ac:dyDescent="0.35">
      <c r="A65" s="279">
        <v>2</v>
      </c>
      <c r="B65" s="280" t="s">
        <v>370</v>
      </c>
      <c r="C65" s="281" t="s">
        <v>305</v>
      </c>
      <c r="D65" s="284">
        <f>SUM(D67:D68)</f>
        <v>0</v>
      </c>
      <c r="E65" s="283" t="s">
        <v>305</v>
      </c>
      <c r="F65" s="284">
        <f>SUM(F66:F68)</f>
        <v>0</v>
      </c>
      <c r="G65" s="268"/>
      <c r="H65" s="269"/>
      <c r="I65" s="269"/>
      <c r="J65" s="269"/>
    </row>
    <row r="66" spans="1:13" ht="15" hidden="1" customHeight="1" x14ac:dyDescent="0.35">
      <c r="A66" s="270"/>
      <c r="B66" s="271" t="s">
        <v>199</v>
      </c>
      <c r="C66" s="272"/>
      <c r="D66" s="273"/>
      <c r="E66" s="274"/>
      <c r="F66" s="273"/>
      <c r="G66" s="268"/>
      <c r="H66" s="269"/>
      <c r="I66" s="269">
        <f>F66-H66</f>
        <v>0</v>
      </c>
      <c r="J66" s="269">
        <f t="shared" ref="J66:J68" si="19">F66-G66</f>
        <v>0</v>
      </c>
    </row>
    <row r="67" spans="1:13" ht="21" hidden="1" customHeight="1" x14ac:dyDescent="0.35">
      <c r="A67" s="270"/>
      <c r="B67" s="271"/>
      <c r="C67" s="272"/>
      <c r="D67" s="273" t="s">
        <v>371</v>
      </c>
      <c r="E67" s="274"/>
      <c r="F67" s="273"/>
      <c r="G67" s="268"/>
      <c r="H67" s="269"/>
      <c r="I67" s="269">
        <f>F67-H67</f>
        <v>0</v>
      </c>
      <c r="J67" s="269">
        <f t="shared" si="19"/>
        <v>0</v>
      </c>
    </row>
    <row r="68" spans="1:13" ht="15" hidden="1" customHeight="1" x14ac:dyDescent="0.35">
      <c r="A68" s="270"/>
      <c r="B68" s="271"/>
      <c r="C68" s="272"/>
      <c r="D68" s="273"/>
      <c r="E68" s="274"/>
      <c r="F68" s="273"/>
      <c r="G68" s="268"/>
      <c r="H68" s="269"/>
      <c r="I68" s="269">
        <f>F68-H68</f>
        <v>0</v>
      </c>
      <c r="J68" s="269">
        <f t="shared" si="19"/>
        <v>0</v>
      </c>
    </row>
    <row r="69" spans="1:13" hidden="1" x14ac:dyDescent="0.35">
      <c r="A69" s="279">
        <v>3</v>
      </c>
      <c r="B69" s="280" t="s">
        <v>372</v>
      </c>
      <c r="C69" s="281" t="s">
        <v>305</v>
      </c>
      <c r="D69" s="284">
        <f>SUM(D71:D76)</f>
        <v>0</v>
      </c>
      <c r="E69" s="285" t="s">
        <v>305</v>
      </c>
      <c r="F69" s="284">
        <f>SUM(F70:F72)</f>
        <v>0</v>
      </c>
      <c r="G69" s="268"/>
      <c r="H69" s="269"/>
      <c r="I69" s="269"/>
      <c r="J69" s="269"/>
    </row>
    <row r="70" spans="1:13" ht="15" hidden="1" customHeight="1" x14ac:dyDescent="0.35">
      <c r="A70" s="270"/>
      <c r="B70" s="271" t="s">
        <v>199</v>
      </c>
      <c r="C70" s="272"/>
      <c r="D70" s="273"/>
      <c r="E70" s="274"/>
      <c r="F70" s="273"/>
      <c r="G70" s="268"/>
      <c r="H70" s="269"/>
      <c r="I70" s="269">
        <f t="shared" ref="I70:I72" si="20">F70-H70</f>
        <v>0</v>
      </c>
      <c r="J70" s="269">
        <f t="shared" ref="J70:J72" si="21">F70-G70</f>
        <v>0</v>
      </c>
    </row>
    <row r="71" spans="1:13" ht="23.4" hidden="1" customHeight="1" x14ac:dyDescent="0.35">
      <c r="A71" s="270"/>
      <c r="B71" s="286"/>
      <c r="C71" s="272"/>
      <c r="D71" s="273"/>
      <c r="E71" s="274"/>
      <c r="F71" s="273"/>
      <c r="G71" s="268"/>
      <c r="H71" s="269"/>
      <c r="I71" s="269">
        <f t="shared" si="20"/>
        <v>0</v>
      </c>
      <c r="J71" s="269">
        <f t="shared" si="21"/>
        <v>0</v>
      </c>
    </row>
    <row r="72" spans="1:13" ht="24" hidden="1" customHeight="1" x14ac:dyDescent="0.35">
      <c r="A72" s="270"/>
      <c r="B72" s="287"/>
      <c r="C72" s="272"/>
      <c r="D72" s="273"/>
      <c r="E72" s="274"/>
      <c r="F72" s="273"/>
      <c r="G72" s="268"/>
      <c r="H72" s="269"/>
      <c r="I72" s="269">
        <f t="shared" si="20"/>
        <v>0</v>
      </c>
      <c r="J72" s="269">
        <f t="shared" si="21"/>
        <v>0</v>
      </c>
    </row>
    <row r="73" spans="1:13" ht="20.25" hidden="1" customHeight="1" x14ac:dyDescent="0.35">
      <c r="A73" s="279">
        <v>4</v>
      </c>
      <c r="B73" s="280" t="s">
        <v>373</v>
      </c>
      <c r="C73" s="281" t="s">
        <v>305</v>
      </c>
      <c r="D73" s="284">
        <f>SUM(D76:D76)</f>
        <v>0</v>
      </c>
      <c r="E73" s="285" t="s">
        <v>305</v>
      </c>
      <c r="F73" s="284">
        <f>SUM(F74:F76)</f>
        <v>0</v>
      </c>
      <c r="G73" s="268"/>
      <c r="H73" s="269"/>
      <c r="I73" s="269"/>
      <c r="J73" s="269"/>
    </row>
    <row r="74" spans="1:13" ht="15" hidden="1" customHeight="1" x14ac:dyDescent="0.35">
      <c r="A74" s="270"/>
      <c r="B74" s="286" t="s">
        <v>199</v>
      </c>
      <c r="C74" s="272"/>
      <c r="D74" s="273"/>
      <c r="E74" s="274"/>
      <c r="F74" s="273"/>
      <c r="G74" s="268"/>
      <c r="H74" s="269"/>
      <c r="I74" s="269">
        <f>F74-H74</f>
        <v>0</v>
      </c>
      <c r="J74" s="269">
        <f t="shared" ref="J74:J76" si="22">F74-G74</f>
        <v>0</v>
      </c>
      <c r="K74" s="254"/>
      <c r="L74" s="254"/>
      <c r="M74" s="254"/>
    </row>
    <row r="75" spans="1:13" ht="15" hidden="1" customHeight="1" x14ac:dyDescent="0.35">
      <c r="A75" s="270"/>
      <c r="B75" s="286"/>
      <c r="C75" s="272"/>
      <c r="D75" s="273"/>
      <c r="E75" s="274"/>
      <c r="F75" s="273"/>
      <c r="G75" s="268"/>
      <c r="H75" s="269"/>
      <c r="I75" s="269">
        <f>F75-H75</f>
        <v>0</v>
      </c>
      <c r="J75" s="269">
        <f t="shared" si="22"/>
        <v>0</v>
      </c>
    </row>
    <row r="76" spans="1:13" ht="15" hidden="1" customHeight="1" x14ac:dyDescent="0.35">
      <c r="A76" s="270"/>
      <c r="B76" s="286"/>
      <c r="C76" s="272"/>
      <c r="D76" s="273"/>
      <c r="E76" s="274"/>
      <c r="F76" s="273"/>
      <c r="G76" s="268"/>
      <c r="H76" s="269"/>
      <c r="I76" s="269">
        <f>F76-H76</f>
        <v>0</v>
      </c>
      <c r="J76" s="269">
        <f t="shared" si="22"/>
        <v>0</v>
      </c>
      <c r="K76" s="254"/>
      <c r="L76" s="254"/>
      <c r="M76" s="254"/>
    </row>
    <row r="77" spans="1:13" hidden="1" x14ac:dyDescent="0.35">
      <c r="A77" s="279">
        <v>5</v>
      </c>
      <c r="B77" s="280" t="s">
        <v>374</v>
      </c>
      <c r="C77" s="281" t="s">
        <v>305</v>
      </c>
      <c r="D77" s="284">
        <f>SUM(D78:D80)</f>
        <v>0</v>
      </c>
      <c r="E77" s="285" t="s">
        <v>305</v>
      </c>
      <c r="F77" s="284">
        <f>SUM(F78:F80)</f>
        <v>0</v>
      </c>
      <c r="G77" s="268"/>
      <c r="H77" s="269"/>
      <c r="I77" s="269"/>
      <c r="J77" s="269"/>
    </row>
    <row r="78" spans="1:13" ht="15" hidden="1" customHeight="1" x14ac:dyDescent="0.35">
      <c r="A78" s="289"/>
      <c r="B78" s="290" t="s">
        <v>199</v>
      </c>
      <c r="C78" s="272"/>
      <c r="D78" s="273"/>
      <c r="E78" s="276"/>
      <c r="F78" s="273"/>
      <c r="G78" s="268"/>
      <c r="H78" s="269"/>
      <c r="I78" s="269">
        <f t="shared" ref="I78:I79" si="23">F78-H78</f>
        <v>0</v>
      </c>
      <c r="J78" s="269">
        <f t="shared" ref="J78:J79" si="24">F78-G78</f>
        <v>0</v>
      </c>
    </row>
    <row r="79" spans="1:13" s="278" customFormat="1" ht="15" hidden="1" customHeight="1" x14ac:dyDescent="0.35">
      <c r="A79" s="270"/>
      <c r="B79" s="271"/>
      <c r="C79" s="272"/>
      <c r="D79" s="273"/>
      <c r="E79" s="276"/>
      <c r="F79" s="273"/>
      <c r="G79" s="268"/>
      <c r="H79" s="269"/>
      <c r="I79" s="269">
        <f t="shared" si="23"/>
        <v>0</v>
      </c>
      <c r="J79" s="269">
        <f t="shared" si="24"/>
        <v>0</v>
      </c>
      <c r="K79" s="251"/>
      <c r="L79" s="251"/>
      <c r="M79" s="251"/>
    </row>
    <row r="80" spans="1:13" s="278" customFormat="1" hidden="1" x14ac:dyDescent="0.35">
      <c r="A80" s="270"/>
      <c r="B80" s="271"/>
      <c r="C80" s="272"/>
      <c r="D80" s="273"/>
      <c r="E80" s="276"/>
      <c r="F80" s="273"/>
      <c r="G80" s="268"/>
      <c r="H80" s="269"/>
      <c r="I80" s="269"/>
      <c r="J80" s="269"/>
      <c r="K80" s="251"/>
      <c r="L80" s="251"/>
      <c r="M80" s="251"/>
    </row>
    <row r="81" spans="1:13" s="255" customFormat="1" hidden="1" x14ac:dyDescent="0.35">
      <c r="A81" s="264"/>
      <c r="B81" s="265" t="s">
        <v>295</v>
      </c>
      <c r="C81" s="266" t="s">
        <v>305</v>
      </c>
      <c r="D81" s="267">
        <f>D73+D69+D65+D61+D77</f>
        <v>0</v>
      </c>
      <c r="E81" s="292" t="s">
        <v>10</v>
      </c>
      <c r="F81" s="267">
        <f>F73+F69+F65+F61+F77</f>
        <v>0</v>
      </c>
      <c r="G81" s="293" t="s">
        <v>536</v>
      </c>
      <c r="H81" s="294">
        <f>SUM(H60:H80)</f>
        <v>0</v>
      </c>
      <c r="I81" s="294">
        <f>SUM(I60:I80)</f>
        <v>0</v>
      </c>
      <c r="J81" s="294">
        <f>SUM(J60:J80)</f>
        <v>0</v>
      </c>
      <c r="K81" s="251"/>
      <c r="L81" s="251"/>
      <c r="M81" s="251"/>
    </row>
    <row r="82" spans="1:13" hidden="1" x14ac:dyDescent="0.35">
      <c r="G82" s="296" t="s">
        <v>457</v>
      </c>
      <c r="H82" s="297">
        <f>H36+H59+H81</f>
        <v>0</v>
      </c>
      <c r="I82" s="297">
        <f>I36+I59+I81</f>
        <v>25020</v>
      </c>
      <c r="J82" s="297">
        <f>J36+J59+J81</f>
        <v>25020</v>
      </c>
    </row>
    <row r="85" spans="1:13" s="35" customFormat="1" ht="23.25" customHeight="1" x14ac:dyDescent="0.3">
      <c r="A85" s="34" t="s">
        <v>671</v>
      </c>
      <c r="D85" s="115"/>
      <c r="F85" s="115" t="s">
        <v>1143</v>
      </c>
      <c r="I85" s="98"/>
      <c r="J85" s="98"/>
    </row>
    <row r="86" spans="1:13" s="66" customFormat="1" ht="13.2" x14ac:dyDescent="0.3">
      <c r="D86" s="67" t="s">
        <v>131</v>
      </c>
      <c r="F86" s="67" t="s">
        <v>132</v>
      </c>
      <c r="I86" s="68"/>
      <c r="J86" s="68"/>
    </row>
    <row r="87" spans="1:13" s="63" customFormat="1" ht="15.6" x14ac:dyDescent="0.3">
      <c r="I87" s="69"/>
      <c r="J87" s="69"/>
    </row>
    <row r="88" spans="1:13" s="35" customFormat="1" ht="23.25" customHeight="1" x14ac:dyDescent="0.3">
      <c r="A88" s="34" t="s">
        <v>133</v>
      </c>
      <c r="D88" s="115"/>
      <c r="F88" s="115" t="s">
        <v>1144</v>
      </c>
      <c r="I88" s="98"/>
      <c r="J88" s="98"/>
    </row>
    <row r="89" spans="1:13" s="66" customFormat="1" ht="13.2" x14ac:dyDescent="0.3">
      <c r="D89" s="67" t="s">
        <v>131</v>
      </c>
      <c r="F89" s="67" t="s">
        <v>132</v>
      </c>
      <c r="I89" s="68"/>
      <c r="J89" s="68"/>
    </row>
    <row r="91" spans="1:13" x14ac:dyDescent="0.35">
      <c r="B91" s="298" t="s">
        <v>1075</v>
      </c>
    </row>
    <row r="92" spans="1:13" x14ac:dyDescent="0.35">
      <c r="B92" s="298" t="s">
        <v>1077</v>
      </c>
    </row>
    <row r="95" spans="1:13" x14ac:dyDescent="0.35">
      <c r="K95" s="254"/>
      <c r="L95" s="254"/>
      <c r="M95" s="254"/>
    </row>
    <row r="99" spans="11:13" x14ac:dyDescent="0.35">
      <c r="K99" s="254"/>
      <c r="L99" s="254"/>
      <c r="M99" s="254"/>
    </row>
    <row r="108" spans="11:13" x14ac:dyDescent="0.35">
      <c r="K108" s="254"/>
      <c r="L108" s="254"/>
      <c r="M108" s="254"/>
    </row>
    <row r="136" spans="11:13" x14ac:dyDescent="0.35">
      <c r="K136" s="254"/>
      <c r="L136" s="254"/>
      <c r="M136" s="254"/>
    </row>
    <row r="138" spans="11:13" x14ac:dyDescent="0.35">
      <c r="K138" s="254"/>
      <c r="L138" s="254"/>
      <c r="M138" s="254"/>
    </row>
    <row r="157" spans="11:13" x14ac:dyDescent="0.35">
      <c r="K157" s="254"/>
      <c r="L157" s="254"/>
      <c r="M157" s="254"/>
    </row>
    <row r="161" spans="11:13" x14ac:dyDescent="0.35">
      <c r="K161" s="254"/>
      <c r="L161" s="254"/>
      <c r="M161" s="254"/>
    </row>
    <row r="170" spans="11:13" x14ac:dyDescent="0.35">
      <c r="K170" s="254"/>
      <c r="L170" s="254"/>
      <c r="M170" s="254"/>
    </row>
    <row r="198" spans="11:13" x14ac:dyDescent="0.35">
      <c r="K198" s="254"/>
      <c r="L198" s="254"/>
      <c r="M198" s="254"/>
    </row>
    <row r="202" spans="11:13" x14ac:dyDescent="0.35">
      <c r="K202" s="299"/>
      <c r="L202" s="299"/>
      <c r="M202" s="299"/>
    </row>
    <row r="203" spans="11:13" x14ac:dyDescent="0.35">
      <c r="K203" s="300"/>
      <c r="L203" s="300"/>
      <c r="M203" s="300"/>
    </row>
    <row r="204" spans="11:13" x14ac:dyDescent="0.35">
      <c r="K204" s="299"/>
      <c r="L204" s="299"/>
      <c r="M204" s="299"/>
    </row>
    <row r="205" spans="11:13" x14ac:dyDescent="0.35">
      <c r="K205" s="299"/>
      <c r="L205" s="299"/>
      <c r="M205" s="299"/>
    </row>
    <row r="206" spans="11:13" x14ac:dyDescent="0.35">
      <c r="K206" s="300"/>
      <c r="L206" s="300"/>
      <c r="M206" s="300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4.4" x14ac:dyDescent="0.3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249" width="9.109375" style="249"/>
    <col min="250" max="250" width="8" style="249" customWidth="1"/>
    <col min="251" max="251" width="118.109375" style="249" customWidth="1"/>
    <col min="252" max="252" width="21.44140625" style="249" customWidth="1"/>
    <col min="253" max="253" width="24" style="249" customWidth="1"/>
    <col min="254" max="254" width="29" style="249" customWidth="1"/>
    <col min="255" max="255" width="34" style="249" customWidth="1"/>
    <col min="256" max="257" width="21.33203125" style="249" customWidth="1"/>
    <col min="258" max="258" width="14.5546875" style="249" customWidth="1"/>
    <col min="259" max="259" width="9.109375" style="249"/>
    <col min="260" max="260" width="12.5546875" style="249" bestFit="1" customWidth="1"/>
    <col min="261" max="505" width="9.109375" style="249"/>
    <col min="506" max="506" width="8" style="249" customWidth="1"/>
    <col min="507" max="507" width="118.109375" style="249" customWidth="1"/>
    <col min="508" max="508" width="21.44140625" style="249" customWidth="1"/>
    <col min="509" max="509" width="24" style="249" customWidth="1"/>
    <col min="510" max="510" width="29" style="249" customWidth="1"/>
    <col min="511" max="511" width="34" style="249" customWidth="1"/>
    <col min="512" max="513" width="21.33203125" style="249" customWidth="1"/>
    <col min="514" max="514" width="14.5546875" style="249" customWidth="1"/>
    <col min="515" max="515" width="9.109375" style="249"/>
    <col min="516" max="516" width="12.5546875" style="249" bestFit="1" customWidth="1"/>
    <col min="517" max="761" width="9.109375" style="249"/>
    <col min="762" max="762" width="8" style="249" customWidth="1"/>
    <col min="763" max="763" width="118.109375" style="249" customWidth="1"/>
    <col min="764" max="764" width="21.44140625" style="249" customWidth="1"/>
    <col min="765" max="765" width="24" style="249" customWidth="1"/>
    <col min="766" max="766" width="29" style="249" customWidth="1"/>
    <col min="767" max="767" width="34" style="249" customWidth="1"/>
    <col min="768" max="769" width="21.33203125" style="249" customWidth="1"/>
    <col min="770" max="770" width="14.5546875" style="249" customWidth="1"/>
    <col min="771" max="771" width="9.109375" style="249"/>
    <col min="772" max="772" width="12.5546875" style="249" bestFit="1" customWidth="1"/>
    <col min="773" max="1017" width="9.109375" style="249"/>
    <col min="1018" max="1018" width="8" style="249" customWidth="1"/>
    <col min="1019" max="1019" width="118.109375" style="249" customWidth="1"/>
    <col min="1020" max="1020" width="21.44140625" style="249" customWidth="1"/>
    <col min="1021" max="1021" width="24" style="249" customWidth="1"/>
    <col min="1022" max="1022" width="29" style="249" customWidth="1"/>
    <col min="1023" max="1023" width="34" style="249" customWidth="1"/>
    <col min="1024" max="1025" width="21.33203125" style="249" customWidth="1"/>
    <col min="1026" max="1026" width="14.5546875" style="249" customWidth="1"/>
    <col min="1027" max="1027" width="9.109375" style="249"/>
    <col min="1028" max="1028" width="12.5546875" style="249" bestFit="1" customWidth="1"/>
    <col min="1029" max="1273" width="9.109375" style="249"/>
    <col min="1274" max="1274" width="8" style="249" customWidth="1"/>
    <col min="1275" max="1275" width="118.109375" style="249" customWidth="1"/>
    <col min="1276" max="1276" width="21.44140625" style="249" customWidth="1"/>
    <col min="1277" max="1277" width="24" style="249" customWidth="1"/>
    <col min="1278" max="1278" width="29" style="249" customWidth="1"/>
    <col min="1279" max="1279" width="34" style="249" customWidth="1"/>
    <col min="1280" max="1281" width="21.33203125" style="249" customWidth="1"/>
    <col min="1282" max="1282" width="14.5546875" style="249" customWidth="1"/>
    <col min="1283" max="1283" width="9.109375" style="249"/>
    <col min="1284" max="1284" width="12.5546875" style="249" bestFit="1" customWidth="1"/>
    <col min="1285" max="1529" width="9.109375" style="249"/>
    <col min="1530" max="1530" width="8" style="249" customWidth="1"/>
    <col min="1531" max="1531" width="118.109375" style="249" customWidth="1"/>
    <col min="1532" max="1532" width="21.44140625" style="249" customWidth="1"/>
    <col min="1533" max="1533" width="24" style="249" customWidth="1"/>
    <col min="1534" max="1534" width="29" style="249" customWidth="1"/>
    <col min="1535" max="1535" width="34" style="249" customWidth="1"/>
    <col min="1536" max="1537" width="21.33203125" style="249" customWidth="1"/>
    <col min="1538" max="1538" width="14.5546875" style="249" customWidth="1"/>
    <col min="1539" max="1539" width="9.109375" style="249"/>
    <col min="1540" max="1540" width="12.5546875" style="249" bestFit="1" customWidth="1"/>
    <col min="1541" max="1785" width="9.109375" style="249"/>
    <col min="1786" max="1786" width="8" style="249" customWidth="1"/>
    <col min="1787" max="1787" width="118.109375" style="249" customWidth="1"/>
    <col min="1788" max="1788" width="21.44140625" style="249" customWidth="1"/>
    <col min="1789" max="1789" width="24" style="249" customWidth="1"/>
    <col min="1790" max="1790" width="29" style="249" customWidth="1"/>
    <col min="1791" max="1791" width="34" style="249" customWidth="1"/>
    <col min="1792" max="1793" width="21.33203125" style="249" customWidth="1"/>
    <col min="1794" max="1794" width="14.5546875" style="249" customWidth="1"/>
    <col min="1795" max="1795" width="9.109375" style="249"/>
    <col min="1796" max="1796" width="12.5546875" style="249" bestFit="1" customWidth="1"/>
    <col min="1797" max="2041" width="9.109375" style="249"/>
    <col min="2042" max="2042" width="8" style="249" customWidth="1"/>
    <col min="2043" max="2043" width="118.109375" style="249" customWidth="1"/>
    <col min="2044" max="2044" width="21.44140625" style="249" customWidth="1"/>
    <col min="2045" max="2045" width="24" style="249" customWidth="1"/>
    <col min="2046" max="2046" width="29" style="249" customWidth="1"/>
    <col min="2047" max="2047" width="34" style="249" customWidth="1"/>
    <col min="2048" max="2049" width="21.33203125" style="249" customWidth="1"/>
    <col min="2050" max="2050" width="14.5546875" style="249" customWidth="1"/>
    <col min="2051" max="2051" width="9.109375" style="249"/>
    <col min="2052" max="2052" width="12.5546875" style="249" bestFit="1" customWidth="1"/>
    <col min="2053" max="2297" width="9.109375" style="249"/>
    <col min="2298" max="2298" width="8" style="249" customWidth="1"/>
    <col min="2299" max="2299" width="118.109375" style="249" customWidth="1"/>
    <col min="2300" max="2300" width="21.44140625" style="249" customWidth="1"/>
    <col min="2301" max="2301" width="24" style="249" customWidth="1"/>
    <col min="2302" max="2302" width="29" style="249" customWidth="1"/>
    <col min="2303" max="2303" width="34" style="249" customWidth="1"/>
    <col min="2304" max="2305" width="21.33203125" style="249" customWidth="1"/>
    <col min="2306" max="2306" width="14.5546875" style="249" customWidth="1"/>
    <col min="2307" max="2307" width="9.109375" style="249"/>
    <col min="2308" max="2308" width="12.5546875" style="249" bestFit="1" customWidth="1"/>
    <col min="2309" max="2553" width="9.109375" style="249"/>
    <col min="2554" max="2554" width="8" style="249" customWidth="1"/>
    <col min="2555" max="2555" width="118.109375" style="249" customWidth="1"/>
    <col min="2556" max="2556" width="21.44140625" style="249" customWidth="1"/>
    <col min="2557" max="2557" width="24" style="249" customWidth="1"/>
    <col min="2558" max="2558" width="29" style="249" customWidth="1"/>
    <col min="2559" max="2559" width="34" style="249" customWidth="1"/>
    <col min="2560" max="2561" width="21.33203125" style="249" customWidth="1"/>
    <col min="2562" max="2562" width="14.5546875" style="249" customWidth="1"/>
    <col min="2563" max="2563" width="9.109375" style="249"/>
    <col min="2564" max="2564" width="12.5546875" style="249" bestFit="1" customWidth="1"/>
    <col min="2565" max="2809" width="9.109375" style="249"/>
    <col min="2810" max="2810" width="8" style="249" customWidth="1"/>
    <col min="2811" max="2811" width="118.109375" style="249" customWidth="1"/>
    <col min="2812" max="2812" width="21.44140625" style="249" customWidth="1"/>
    <col min="2813" max="2813" width="24" style="249" customWidth="1"/>
    <col min="2814" max="2814" width="29" style="249" customWidth="1"/>
    <col min="2815" max="2815" width="34" style="249" customWidth="1"/>
    <col min="2816" max="2817" width="21.33203125" style="249" customWidth="1"/>
    <col min="2818" max="2818" width="14.5546875" style="249" customWidth="1"/>
    <col min="2819" max="2819" width="9.109375" style="249"/>
    <col min="2820" max="2820" width="12.5546875" style="249" bestFit="1" customWidth="1"/>
    <col min="2821" max="3065" width="9.109375" style="249"/>
    <col min="3066" max="3066" width="8" style="249" customWidth="1"/>
    <col min="3067" max="3067" width="118.109375" style="249" customWidth="1"/>
    <col min="3068" max="3068" width="21.44140625" style="249" customWidth="1"/>
    <col min="3069" max="3069" width="24" style="249" customWidth="1"/>
    <col min="3070" max="3070" width="29" style="249" customWidth="1"/>
    <col min="3071" max="3071" width="34" style="249" customWidth="1"/>
    <col min="3072" max="3073" width="21.33203125" style="249" customWidth="1"/>
    <col min="3074" max="3074" width="14.5546875" style="249" customWidth="1"/>
    <col min="3075" max="3075" width="9.109375" style="249"/>
    <col min="3076" max="3076" width="12.5546875" style="249" bestFit="1" customWidth="1"/>
    <col min="3077" max="3321" width="9.109375" style="249"/>
    <col min="3322" max="3322" width="8" style="249" customWidth="1"/>
    <col min="3323" max="3323" width="118.109375" style="249" customWidth="1"/>
    <col min="3324" max="3324" width="21.44140625" style="249" customWidth="1"/>
    <col min="3325" max="3325" width="24" style="249" customWidth="1"/>
    <col min="3326" max="3326" width="29" style="249" customWidth="1"/>
    <col min="3327" max="3327" width="34" style="249" customWidth="1"/>
    <col min="3328" max="3329" width="21.33203125" style="249" customWidth="1"/>
    <col min="3330" max="3330" width="14.5546875" style="249" customWidth="1"/>
    <col min="3331" max="3331" width="9.109375" style="249"/>
    <col min="3332" max="3332" width="12.5546875" style="249" bestFit="1" customWidth="1"/>
    <col min="3333" max="3577" width="9.109375" style="249"/>
    <col min="3578" max="3578" width="8" style="249" customWidth="1"/>
    <col min="3579" max="3579" width="118.109375" style="249" customWidth="1"/>
    <col min="3580" max="3580" width="21.44140625" style="249" customWidth="1"/>
    <col min="3581" max="3581" width="24" style="249" customWidth="1"/>
    <col min="3582" max="3582" width="29" style="249" customWidth="1"/>
    <col min="3583" max="3583" width="34" style="249" customWidth="1"/>
    <col min="3584" max="3585" width="21.33203125" style="249" customWidth="1"/>
    <col min="3586" max="3586" width="14.5546875" style="249" customWidth="1"/>
    <col min="3587" max="3587" width="9.109375" style="249"/>
    <col min="3588" max="3588" width="12.5546875" style="249" bestFit="1" customWidth="1"/>
    <col min="3589" max="3833" width="9.109375" style="249"/>
    <col min="3834" max="3834" width="8" style="249" customWidth="1"/>
    <col min="3835" max="3835" width="118.109375" style="249" customWidth="1"/>
    <col min="3836" max="3836" width="21.44140625" style="249" customWidth="1"/>
    <col min="3837" max="3837" width="24" style="249" customWidth="1"/>
    <col min="3838" max="3838" width="29" style="249" customWidth="1"/>
    <col min="3839" max="3839" width="34" style="249" customWidth="1"/>
    <col min="3840" max="3841" width="21.33203125" style="249" customWidth="1"/>
    <col min="3842" max="3842" width="14.5546875" style="249" customWidth="1"/>
    <col min="3843" max="3843" width="9.109375" style="249"/>
    <col min="3844" max="3844" width="12.5546875" style="249" bestFit="1" customWidth="1"/>
    <col min="3845" max="4089" width="9.109375" style="249"/>
    <col min="4090" max="4090" width="8" style="249" customWidth="1"/>
    <col min="4091" max="4091" width="118.109375" style="249" customWidth="1"/>
    <col min="4092" max="4092" width="21.44140625" style="249" customWidth="1"/>
    <col min="4093" max="4093" width="24" style="249" customWidth="1"/>
    <col min="4094" max="4094" width="29" style="249" customWidth="1"/>
    <col min="4095" max="4095" width="34" style="249" customWidth="1"/>
    <col min="4096" max="4097" width="21.33203125" style="249" customWidth="1"/>
    <col min="4098" max="4098" width="14.5546875" style="249" customWidth="1"/>
    <col min="4099" max="4099" width="9.109375" style="249"/>
    <col min="4100" max="4100" width="12.5546875" style="249" bestFit="1" customWidth="1"/>
    <col min="4101" max="4345" width="9.109375" style="249"/>
    <col min="4346" max="4346" width="8" style="249" customWidth="1"/>
    <col min="4347" max="4347" width="118.109375" style="249" customWidth="1"/>
    <col min="4348" max="4348" width="21.44140625" style="249" customWidth="1"/>
    <col min="4349" max="4349" width="24" style="249" customWidth="1"/>
    <col min="4350" max="4350" width="29" style="249" customWidth="1"/>
    <col min="4351" max="4351" width="34" style="249" customWidth="1"/>
    <col min="4352" max="4353" width="21.33203125" style="249" customWidth="1"/>
    <col min="4354" max="4354" width="14.5546875" style="249" customWidth="1"/>
    <col min="4355" max="4355" width="9.109375" style="249"/>
    <col min="4356" max="4356" width="12.5546875" style="249" bestFit="1" customWidth="1"/>
    <col min="4357" max="4601" width="9.109375" style="249"/>
    <col min="4602" max="4602" width="8" style="249" customWidth="1"/>
    <col min="4603" max="4603" width="118.109375" style="249" customWidth="1"/>
    <col min="4604" max="4604" width="21.44140625" style="249" customWidth="1"/>
    <col min="4605" max="4605" width="24" style="249" customWidth="1"/>
    <col min="4606" max="4606" width="29" style="249" customWidth="1"/>
    <col min="4607" max="4607" width="34" style="249" customWidth="1"/>
    <col min="4608" max="4609" width="21.33203125" style="249" customWidth="1"/>
    <col min="4610" max="4610" width="14.5546875" style="249" customWidth="1"/>
    <col min="4611" max="4611" width="9.109375" style="249"/>
    <col min="4612" max="4612" width="12.5546875" style="249" bestFit="1" customWidth="1"/>
    <col min="4613" max="4857" width="9.109375" style="249"/>
    <col min="4858" max="4858" width="8" style="249" customWidth="1"/>
    <col min="4859" max="4859" width="118.109375" style="249" customWidth="1"/>
    <col min="4860" max="4860" width="21.44140625" style="249" customWidth="1"/>
    <col min="4861" max="4861" width="24" style="249" customWidth="1"/>
    <col min="4862" max="4862" width="29" style="249" customWidth="1"/>
    <col min="4863" max="4863" width="34" style="249" customWidth="1"/>
    <col min="4864" max="4865" width="21.33203125" style="249" customWidth="1"/>
    <col min="4866" max="4866" width="14.5546875" style="249" customWidth="1"/>
    <col min="4867" max="4867" width="9.109375" style="249"/>
    <col min="4868" max="4868" width="12.5546875" style="249" bestFit="1" customWidth="1"/>
    <col min="4869" max="5113" width="9.109375" style="249"/>
    <col min="5114" max="5114" width="8" style="249" customWidth="1"/>
    <col min="5115" max="5115" width="118.109375" style="249" customWidth="1"/>
    <col min="5116" max="5116" width="21.44140625" style="249" customWidth="1"/>
    <col min="5117" max="5117" width="24" style="249" customWidth="1"/>
    <col min="5118" max="5118" width="29" style="249" customWidth="1"/>
    <col min="5119" max="5119" width="34" style="249" customWidth="1"/>
    <col min="5120" max="5121" width="21.33203125" style="249" customWidth="1"/>
    <col min="5122" max="5122" width="14.5546875" style="249" customWidth="1"/>
    <col min="5123" max="5123" width="9.109375" style="249"/>
    <col min="5124" max="5124" width="12.5546875" style="249" bestFit="1" customWidth="1"/>
    <col min="5125" max="5369" width="9.109375" style="249"/>
    <col min="5370" max="5370" width="8" style="249" customWidth="1"/>
    <col min="5371" max="5371" width="118.109375" style="249" customWidth="1"/>
    <col min="5372" max="5372" width="21.44140625" style="249" customWidth="1"/>
    <col min="5373" max="5373" width="24" style="249" customWidth="1"/>
    <col min="5374" max="5374" width="29" style="249" customWidth="1"/>
    <col min="5375" max="5375" width="34" style="249" customWidth="1"/>
    <col min="5376" max="5377" width="21.33203125" style="249" customWidth="1"/>
    <col min="5378" max="5378" width="14.5546875" style="249" customWidth="1"/>
    <col min="5379" max="5379" width="9.109375" style="249"/>
    <col min="5380" max="5380" width="12.5546875" style="249" bestFit="1" customWidth="1"/>
    <col min="5381" max="5625" width="9.109375" style="249"/>
    <col min="5626" max="5626" width="8" style="249" customWidth="1"/>
    <col min="5627" max="5627" width="118.109375" style="249" customWidth="1"/>
    <col min="5628" max="5628" width="21.44140625" style="249" customWidth="1"/>
    <col min="5629" max="5629" width="24" style="249" customWidth="1"/>
    <col min="5630" max="5630" width="29" style="249" customWidth="1"/>
    <col min="5631" max="5631" width="34" style="249" customWidth="1"/>
    <col min="5632" max="5633" width="21.33203125" style="249" customWidth="1"/>
    <col min="5634" max="5634" width="14.5546875" style="249" customWidth="1"/>
    <col min="5635" max="5635" width="9.109375" style="249"/>
    <col min="5636" max="5636" width="12.5546875" style="249" bestFit="1" customWidth="1"/>
    <col min="5637" max="5881" width="9.109375" style="249"/>
    <col min="5882" max="5882" width="8" style="249" customWidth="1"/>
    <col min="5883" max="5883" width="118.109375" style="249" customWidth="1"/>
    <col min="5884" max="5884" width="21.44140625" style="249" customWidth="1"/>
    <col min="5885" max="5885" width="24" style="249" customWidth="1"/>
    <col min="5886" max="5886" width="29" style="249" customWidth="1"/>
    <col min="5887" max="5887" width="34" style="249" customWidth="1"/>
    <col min="5888" max="5889" width="21.33203125" style="249" customWidth="1"/>
    <col min="5890" max="5890" width="14.5546875" style="249" customWidth="1"/>
    <col min="5891" max="5891" width="9.109375" style="249"/>
    <col min="5892" max="5892" width="12.5546875" style="249" bestFit="1" customWidth="1"/>
    <col min="5893" max="6137" width="9.109375" style="249"/>
    <col min="6138" max="6138" width="8" style="249" customWidth="1"/>
    <col min="6139" max="6139" width="118.109375" style="249" customWidth="1"/>
    <col min="6140" max="6140" width="21.44140625" style="249" customWidth="1"/>
    <col min="6141" max="6141" width="24" style="249" customWidth="1"/>
    <col min="6142" max="6142" width="29" style="249" customWidth="1"/>
    <col min="6143" max="6143" width="34" style="249" customWidth="1"/>
    <col min="6144" max="6145" width="21.33203125" style="249" customWidth="1"/>
    <col min="6146" max="6146" width="14.5546875" style="249" customWidth="1"/>
    <col min="6147" max="6147" width="9.109375" style="249"/>
    <col min="6148" max="6148" width="12.5546875" style="249" bestFit="1" customWidth="1"/>
    <col min="6149" max="6393" width="9.109375" style="249"/>
    <col min="6394" max="6394" width="8" style="249" customWidth="1"/>
    <col min="6395" max="6395" width="118.109375" style="249" customWidth="1"/>
    <col min="6396" max="6396" width="21.44140625" style="249" customWidth="1"/>
    <col min="6397" max="6397" width="24" style="249" customWidth="1"/>
    <col min="6398" max="6398" width="29" style="249" customWidth="1"/>
    <col min="6399" max="6399" width="34" style="249" customWidth="1"/>
    <col min="6400" max="6401" width="21.33203125" style="249" customWidth="1"/>
    <col min="6402" max="6402" width="14.5546875" style="249" customWidth="1"/>
    <col min="6403" max="6403" width="9.109375" style="249"/>
    <col min="6404" max="6404" width="12.5546875" style="249" bestFit="1" customWidth="1"/>
    <col min="6405" max="6649" width="9.109375" style="249"/>
    <col min="6650" max="6650" width="8" style="249" customWidth="1"/>
    <col min="6651" max="6651" width="118.109375" style="249" customWidth="1"/>
    <col min="6652" max="6652" width="21.44140625" style="249" customWidth="1"/>
    <col min="6653" max="6653" width="24" style="249" customWidth="1"/>
    <col min="6654" max="6654" width="29" style="249" customWidth="1"/>
    <col min="6655" max="6655" width="34" style="249" customWidth="1"/>
    <col min="6656" max="6657" width="21.33203125" style="249" customWidth="1"/>
    <col min="6658" max="6658" width="14.5546875" style="249" customWidth="1"/>
    <col min="6659" max="6659" width="9.109375" style="249"/>
    <col min="6660" max="6660" width="12.5546875" style="249" bestFit="1" customWidth="1"/>
    <col min="6661" max="6905" width="9.109375" style="249"/>
    <col min="6906" max="6906" width="8" style="249" customWidth="1"/>
    <col min="6907" max="6907" width="118.109375" style="249" customWidth="1"/>
    <col min="6908" max="6908" width="21.44140625" style="249" customWidth="1"/>
    <col min="6909" max="6909" width="24" style="249" customWidth="1"/>
    <col min="6910" max="6910" width="29" style="249" customWidth="1"/>
    <col min="6911" max="6911" width="34" style="249" customWidth="1"/>
    <col min="6912" max="6913" width="21.33203125" style="249" customWidth="1"/>
    <col min="6914" max="6914" width="14.5546875" style="249" customWidth="1"/>
    <col min="6915" max="6915" width="9.109375" style="249"/>
    <col min="6916" max="6916" width="12.5546875" style="249" bestFit="1" customWidth="1"/>
    <col min="6917" max="7161" width="9.109375" style="249"/>
    <col min="7162" max="7162" width="8" style="249" customWidth="1"/>
    <col min="7163" max="7163" width="118.109375" style="249" customWidth="1"/>
    <col min="7164" max="7164" width="21.44140625" style="249" customWidth="1"/>
    <col min="7165" max="7165" width="24" style="249" customWidth="1"/>
    <col min="7166" max="7166" width="29" style="249" customWidth="1"/>
    <col min="7167" max="7167" width="34" style="249" customWidth="1"/>
    <col min="7168" max="7169" width="21.33203125" style="249" customWidth="1"/>
    <col min="7170" max="7170" width="14.5546875" style="249" customWidth="1"/>
    <col min="7171" max="7171" width="9.109375" style="249"/>
    <col min="7172" max="7172" width="12.5546875" style="249" bestFit="1" customWidth="1"/>
    <col min="7173" max="7417" width="9.109375" style="249"/>
    <col min="7418" max="7418" width="8" style="249" customWidth="1"/>
    <col min="7419" max="7419" width="118.109375" style="249" customWidth="1"/>
    <col min="7420" max="7420" width="21.44140625" style="249" customWidth="1"/>
    <col min="7421" max="7421" width="24" style="249" customWidth="1"/>
    <col min="7422" max="7422" width="29" style="249" customWidth="1"/>
    <col min="7423" max="7423" width="34" style="249" customWidth="1"/>
    <col min="7424" max="7425" width="21.33203125" style="249" customWidth="1"/>
    <col min="7426" max="7426" width="14.5546875" style="249" customWidth="1"/>
    <col min="7427" max="7427" width="9.109375" style="249"/>
    <col min="7428" max="7428" width="12.5546875" style="249" bestFit="1" customWidth="1"/>
    <col min="7429" max="7673" width="9.109375" style="249"/>
    <col min="7674" max="7674" width="8" style="249" customWidth="1"/>
    <col min="7675" max="7675" width="118.109375" style="249" customWidth="1"/>
    <col min="7676" max="7676" width="21.44140625" style="249" customWidth="1"/>
    <col min="7677" max="7677" width="24" style="249" customWidth="1"/>
    <col min="7678" max="7678" width="29" style="249" customWidth="1"/>
    <col min="7679" max="7679" width="34" style="249" customWidth="1"/>
    <col min="7680" max="7681" width="21.33203125" style="249" customWidth="1"/>
    <col min="7682" max="7682" width="14.5546875" style="249" customWidth="1"/>
    <col min="7683" max="7683" width="9.109375" style="249"/>
    <col min="7684" max="7684" width="12.5546875" style="249" bestFit="1" customWidth="1"/>
    <col min="7685" max="7929" width="9.109375" style="249"/>
    <col min="7930" max="7930" width="8" style="249" customWidth="1"/>
    <col min="7931" max="7931" width="118.109375" style="249" customWidth="1"/>
    <col min="7932" max="7932" width="21.44140625" style="249" customWidth="1"/>
    <col min="7933" max="7933" width="24" style="249" customWidth="1"/>
    <col min="7934" max="7934" width="29" style="249" customWidth="1"/>
    <col min="7935" max="7935" width="34" style="249" customWidth="1"/>
    <col min="7936" max="7937" width="21.33203125" style="249" customWidth="1"/>
    <col min="7938" max="7938" width="14.5546875" style="249" customWidth="1"/>
    <col min="7939" max="7939" width="9.109375" style="249"/>
    <col min="7940" max="7940" width="12.5546875" style="249" bestFit="1" customWidth="1"/>
    <col min="7941" max="8185" width="9.109375" style="249"/>
    <col min="8186" max="8186" width="8" style="249" customWidth="1"/>
    <col min="8187" max="8187" width="118.109375" style="249" customWidth="1"/>
    <col min="8188" max="8188" width="21.44140625" style="249" customWidth="1"/>
    <col min="8189" max="8189" width="24" style="249" customWidth="1"/>
    <col min="8190" max="8190" width="29" style="249" customWidth="1"/>
    <col min="8191" max="8191" width="34" style="249" customWidth="1"/>
    <col min="8192" max="8193" width="21.33203125" style="249" customWidth="1"/>
    <col min="8194" max="8194" width="14.5546875" style="249" customWidth="1"/>
    <col min="8195" max="8195" width="9.109375" style="249"/>
    <col min="8196" max="8196" width="12.5546875" style="249" bestFit="1" customWidth="1"/>
    <col min="8197" max="8441" width="9.109375" style="249"/>
    <col min="8442" max="8442" width="8" style="249" customWidth="1"/>
    <col min="8443" max="8443" width="118.109375" style="249" customWidth="1"/>
    <col min="8444" max="8444" width="21.44140625" style="249" customWidth="1"/>
    <col min="8445" max="8445" width="24" style="249" customWidth="1"/>
    <col min="8446" max="8446" width="29" style="249" customWidth="1"/>
    <col min="8447" max="8447" width="34" style="249" customWidth="1"/>
    <col min="8448" max="8449" width="21.33203125" style="249" customWidth="1"/>
    <col min="8450" max="8450" width="14.5546875" style="249" customWidth="1"/>
    <col min="8451" max="8451" width="9.109375" style="249"/>
    <col min="8452" max="8452" width="12.5546875" style="249" bestFit="1" customWidth="1"/>
    <col min="8453" max="8697" width="9.109375" style="249"/>
    <col min="8698" max="8698" width="8" style="249" customWidth="1"/>
    <col min="8699" max="8699" width="118.109375" style="249" customWidth="1"/>
    <col min="8700" max="8700" width="21.44140625" style="249" customWidth="1"/>
    <col min="8701" max="8701" width="24" style="249" customWidth="1"/>
    <col min="8702" max="8702" width="29" style="249" customWidth="1"/>
    <col min="8703" max="8703" width="34" style="249" customWidth="1"/>
    <col min="8704" max="8705" width="21.33203125" style="249" customWidth="1"/>
    <col min="8706" max="8706" width="14.5546875" style="249" customWidth="1"/>
    <col min="8707" max="8707" width="9.109375" style="249"/>
    <col min="8708" max="8708" width="12.5546875" style="249" bestFit="1" customWidth="1"/>
    <col min="8709" max="8953" width="9.109375" style="249"/>
    <col min="8954" max="8954" width="8" style="249" customWidth="1"/>
    <col min="8955" max="8955" width="118.109375" style="249" customWidth="1"/>
    <col min="8956" max="8956" width="21.44140625" style="249" customWidth="1"/>
    <col min="8957" max="8957" width="24" style="249" customWidth="1"/>
    <col min="8958" max="8958" width="29" style="249" customWidth="1"/>
    <col min="8959" max="8959" width="34" style="249" customWidth="1"/>
    <col min="8960" max="8961" width="21.33203125" style="249" customWidth="1"/>
    <col min="8962" max="8962" width="14.5546875" style="249" customWidth="1"/>
    <col min="8963" max="8963" width="9.109375" style="249"/>
    <col min="8964" max="8964" width="12.5546875" style="249" bestFit="1" customWidth="1"/>
    <col min="8965" max="9209" width="9.109375" style="249"/>
    <col min="9210" max="9210" width="8" style="249" customWidth="1"/>
    <col min="9211" max="9211" width="118.109375" style="249" customWidth="1"/>
    <col min="9212" max="9212" width="21.44140625" style="249" customWidth="1"/>
    <col min="9213" max="9213" width="24" style="249" customWidth="1"/>
    <col min="9214" max="9214" width="29" style="249" customWidth="1"/>
    <col min="9215" max="9215" width="34" style="249" customWidth="1"/>
    <col min="9216" max="9217" width="21.33203125" style="249" customWidth="1"/>
    <col min="9218" max="9218" width="14.5546875" style="249" customWidth="1"/>
    <col min="9219" max="9219" width="9.109375" style="249"/>
    <col min="9220" max="9220" width="12.5546875" style="249" bestFit="1" customWidth="1"/>
    <col min="9221" max="9465" width="9.109375" style="249"/>
    <col min="9466" max="9466" width="8" style="249" customWidth="1"/>
    <col min="9467" max="9467" width="118.109375" style="249" customWidth="1"/>
    <col min="9468" max="9468" width="21.44140625" style="249" customWidth="1"/>
    <col min="9469" max="9469" width="24" style="249" customWidth="1"/>
    <col min="9470" max="9470" width="29" style="249" customWidth="1"/>
    <col min="9471" max="9471" width="34" style="249" customWidth="1"/>
    <col min="9472" max="9473" width="21.33203125" style="249" customWidth="1"/>
    <col min="9474" max="9474" width="14.5546875" style="249" customWidth="1"/>
    <col min="9475" max="9475" width="9.109375" style="249"/>
    <col min="9476" max="9476" width="12.5546875" style="249" bestFit="1" customWidth="1"/>
    <col min="9477" max="9721" width="9.109375" style="249"/>
    <col min="9722" max="9722" width="8" style="249" customWidth="1"/>
    <col min="9723" max="9723" width="118.109375" style="249" customWidth="1"/>
    <col min="9724" max="9724" width="21.44140625" style="249" customWidth="1"/>
    <col min="9725" max="9725" width="24" style="249" customWidth="1"/>
    <col min="9726" max="9726" width="29" style="249" customWidth="1"/>
    <col min="9727" max="9727" width="34" style="249" customWidth="1"/>
    <col min="9728" max="9729" width="21.33203125" style="249" customWidth="1"/>
    <col min="9730" max="9730" width="14.5546875" style="249" customWidth="1"/>
    <col min="9731" max="9731" width="9.109375" style="249"/>
    <col min="9732" max="9732" width="12.5546875" style="249" bestFit="1" customWidth="1"/>
    <col min="9733" max="9977" width="9.109375" style="249"/>
    <col min="9978" max="9978" width="8" style="249" customWidth="1"/>
    <col min="9979" max="9979" width="118.109375" style="249" customWidth="1"/>
    <col min="9980" max="9980" width="21.44140625" style="249" customWidth="1"/>
    <col min="9981" max="9981" width="24" style="249" customWidth="1"/>
    <col min="9982" max="9982" width="29" style="249" customWidth="1"/>
    <col min="9983" max="9983" width="34" style="249" customWidth="1"/>
    <col min="9984" max="9985" width="21.33203125" style="249" customWidth="1"/>
    <col min="9986" max="9986" width="14.5546875" style="249" customWidth="1"/>
    <col min="9987" max="9987" width="9.109375" style="249"/>
    <col min="9988" max="9988" width="12.5546875" style="249" bestFit="1" customWidth="1"/>
    <col min="9989" max="10233" width="9.109375" style="249"/>
    <col min="10234" max="10234" width="8" style="249" customWidth="1"/>
    <col min="10235" max="10235" width="118.109375" style="249" customWidth="1"/>
    <col min="10236" max="10236" width="21.44140625" style="249" customWidth="1"/>
    <col min="10237" max="10237" width="24" style="249" customWidth="1"/>
    <col min="10238" max="10238" width="29" style="249" customWidth="1"/>
    <col min="10239" max="10239" width="34" style="249" customWidth="1"/>
    <col min="10240" max="10241" width="21.33203125" style="249" customWidth="1"/>
    <col min="10242" max="10242" width="14.5546875" style="249" customWidth="1"/>
    <col min="10243" max="10243" width="9.109375" style="249"/>
    <col min="10244" max="10244" width="12.5546875" style="249" bestFit="1" customWidth="1"/>
    <col min="10245" max="10489" width="9.109375" style="249"/>
    <col min="10490" max="10490" width="8" style="249" customWidth="1"/>
    <col min="10491" max="10491" width="118.109375" style="249" customWidth="1"/>
    <col min="10492" max="10492" width="21.44140625" style="249" customWidth="1"/>
    <col min="10493" max="10493" width="24" style="249" customWidth="1"/>
    <col min="10494" max="10494" width="29" style="249" customWidth="1"/>
    <col min="10495" max="10495" width="34" style="249" customWidth="1"/>
    <col min="10496" max="10497" width="21.33203125" style="249" customWidth="1"/>
    <col min="10498" max="10498" width="14.5546875" style="249" customWidth="1"/>
    <col min="10499" max="10499" width="9.109375" style="249"/>
    <col min="10500" max="10500" width="12.5546875" style="249" bestFit="1" customWidth="1"/>
    <col min="10501" max="10745" width="9.109375" style="249"/>
    <col min="10746" max="10746" width="8" style="249" customWidth="1"/>
    <col min="10747" max="10747" width="118.109375" style="249" customWidth="1"/>
    <col min="10748" max="10748" width="21.44140625" style="249" customWidth="1"/>
    <col min="10749" max="10749" width="24" style="249" customWidth="1"/>
    <col min="10750" max="10750" width="29" style="249" customWidth="1"/>
    <col min="10751" max="10751" width="34" style="249" customWidth="1"/>
    <col min="10752" max="10753" width="21.33203125" style="249" customWidth="1"/>
    <col min="10754" max="10754" width="14.5546875" style="249" customWidth="1"/>
    <col min="10755" max="10755" width="9.109375" style="249"/>
    <col min="10756" max="10756" width="12.5546875" style="249" bestFit="1" customWidth="1"/>
    <col min="10757" max="11001" width="9.109375" style="249"/>
    <col min="11002" max="11002" width="8" style="249" customWidth="1"/>
    <col min="11003" max="11003" width="118.109375" style="249" customWidth="1"/>
    <col min="11004" max="11004" width="21.44140625" style="249" customWidth="1"/>
    <col min="11005" max="11005" width="24" style="249" customWidth="1"/>
    <col min="11006" max="11006" width="29" style="249" customWidth="1"/>
    <col min="11007" max="11007" width="34" style="249" customWidth="1"/>
    <col min="11008" max="11009" width="21.33203125" style="249" customWidth="1"/>
    <col min="11010" max="11010" width="14.5546875" style="249" customWidth="1"/>
    <col min="11011" max="11011" width="9.109375" style="249"/>
    <col min="11012" max="11012" width="12.5546875" style="249" bestFit="1" customWidth="1"/>
    <col min="11013" max="11257" width="9.109375" style="249"/>
    <col min="11258" max="11258" width="8" style="249" customWidth="1"/>
    <col min="11259" max="11259" width="118.109375" style="249" customWidth="1"/>
    <col min="11260" max="11260" width="21.44140625" style="249" customWidth="1"/>
    <col min="11261" max="11261" width="24" style="249" customWidth="1"/>
    <col min="11262" max="11262" width="29" style="249" customWidth="1"/>
    <col min="11263" max="11263" width="34" style="249" customWidth="1"/>
    <col min="11264" max="11265" width="21.33203125" style="249" customWidth="1"/>
    <col min="11266" max="11266" width="14.5546875" style="249" customWidth="1"/>
    <col min="11267" max="11267" width="9.109375" style="249"/>
    <col min="11268" max="11268" width="12.5546875" style="249" bestFit="1" customWidth="1"/>
    <col min="11269" max="11513" width="9.109375" style="249"/>
    <col min="11514" max="11514" width="8" style="249" customWidth="1"/>
    <col min="11515" max="11515" width="118.109375" style="249" customWidth="1"/>
    <col min="11516" max="11516" width="21.44140625" style="249" customWidth="1"/>
    <col min="11517" max="11517" width="24" style="249" customWidth="1"/>
    <col min="11518" max="11518" width="29" style="249" customWidth="1"/>
    <col min="11519" max="11519" width="34" style="249" customWidth="1"/>
    <col min="11520" max="11521" width="21.33203125" style="249" customWidth="1"/>
    <col min="11522" max="11522" width="14.5546875" style="249" customWidth="1"/>
    <col min="11523" max="11523" width="9.109375" style="249"/>
    <col min="11524" max="11524" width="12.5546875" style="249" bestFit="1" customWidth="1"/>
    <col min="11525" max="11769" width="9.109375" style="249"/>
    <col min="11770" max="11770" width="8" style="249" customWidth="1"/>
    <col min="11771" max="11771" width="118.109375" style="249" customWidth="1"/>
    <col min="11772" max="11772" width="21.44140625" style="249" customWidth="1"/>
    <col min="11773" max="11773" width="24" style="249" customWidth="1"/>
    <col min="11774" max="11774" width="29" style="249" customWidth="1"/>
    <col min="11775" max="11775" width="34" style="249" customWidth="1"/>
    <col min="11776" max="11777" width="21.33203125" style="249" customWidth="1"/>
    <col min="11778" max="11778" width="14.5546875" style="249" customWidth="1"/>
    <col min="11779" max="11779" width="9.109375" style="249"/>
    <col min="11780" max="11780" width="12.5546875" style="249" bestFit="1" customWidth="1"/>
    <col min="11781" max="12025" width="9.109375" style="249"/>
    <col min="12026" max="12026" width="8" style="249" customWidth="1"/>
    <col min="12027" max="12027" width="118.109375" style="249" customWidth="1"/>
    <col min="12028" max="12028" width="21.44140625" style="249" customWidth="1"/>
    <col min="12029" max="12029" width="24" style="249" customWidth="1"/>
    <col min="12030" max="12030" width="29" style="249" customWidth="1"/>
    <col min="12031" max="12031" width="34" style="249" customWidth="1"/>
    <col min="12032" max="12033" width="21.33203125" style="249" customWidth="1"/>
    <col min="12034" max="12034" width="14.5546875" style="249" customWidth="1"/>
    <col min="12035" max="12035" width="9.109375" style="249"/>
    <col min="12036" max="12036" width="12.5546875" style="249" bestFit="1" customWidth="1"/>
    <col min="12037" max="12281" width="9.109375" style="249"/>
    <col min="12282" max="12282" width="8" style="249" customWidth="1"/>
    <col min="12283" max="12283" width="118.109375" style="249" customWidth="1"/>
    <col min="12284" max="12284" width="21.44140625" style="249" customWidth="1"/>
    <col min="12285" max="12285" width="24" style="249" customWidth="1"/>
    <col min="12286" max="12286" width="29" style="249" customWidth="1"/>
    <col min="12287" max="12287" width="34" style="249" customWidth="1"/>
    <col min="12288" max="12289" width="21.33203125" style="249" customWidth="1"/>
    <col min="12290" max="12290" width="14.5546875" style="249" customWidth="1"/>
    <col min="12291" max="12291" width="9.109375" style="249"/>
    <col min="12292" max="12292" width="12.5546875" style="249" bestFit="1" customWidth="1"/>
    <col min="12293" max="12537" width="9.109375" style="249"/>
    <col min="12538" max="12538" width="8" style="249" customWidth="1"/>
    <col min="12539" max="12539" width="118.109375" style="249" customWidth="1"/>
    <col min="12540" max="12540" width="21.44140625" style="249" customWidth="1"/>
    <col min="12541" max="12541" width="24" style="249" customWidth="1"/>
    <col min="12542" max="12542" width="29" style="249" customWidth="1"/>
    <col min="12543" max="12543" width="34" style="249" customWidth="1"/>
    <col min="12544" max="12545" width="21.33203125" style="249" customWidth="1"/>
    <col min="12546" max="12546" width="14.5546875" style="249" customWidth="1"/>
    <col min="12547" max="12547" width="9.109375" style="249"/>
    <col min="12548" max="12548" width="12.5546875" style="249" bestFit="1" customWidth="1"/>
    <col min="12549" max="12793" width="9.109375" style="249"/>
    <col min="12794" max="12794" width="8" style="249" customWidth="1"/>
    <col min="12795" max="12795" width="118.109375" style="249" customWidth="1"/>
    <col min="12796" max="12796" width="21.44140625" style="249" customWidth="1"/>
    <col min="12797" max="12797" width="24" style="249" customWidth="1"/>
    <col min="12798" max="12798" width="29" style="249" customWidth="1"/>
    <col min="12799" max="12799" width="34" style="249" customWidth="1"/>
    <col min="12800" max="12801" width="21.33203125" style="249" customWidth="1"/>
    <col min="12802" max="12802" width="14.5546875" style="249" customWidth="1"/>
    <col min="12803" max="12803" width="9.109375" style="249"/>
    <col min="12804" max="12804" width="12.5546875" style="249" bestFit="1" customWidth="1"/>
    <col min="12805" max="13049" width="9.109375" style="249"/>
    <col min="13050" max="13050" width="8" style="249" customWidth="1"/>
    <col min="13051" max="13051" width="118.109375" style="249" customWidth="1"/>
    <col min="13052" max="13052" width="21.44140625" style="249" customWidth="1"/>
    <col min="13053" max="13053" width="24" style="249" customWidth="1"/>
    <col min="13054" max="13054" width="29" style="249" customWidth="1"/>
    <col min="13055" max="13055" width="34" style="249" customWidth="1"/>
    <col min="13056" max="13057" width="21.33203125" style="249" customWidth="1"/>
    <col min="13058" max="13058" width="14.5546875" style="249" customWidth="1"/>
    <col min="13059" max="13059" width="9.109375" style="249"/>
    <col min="13060" max="13060" width="12.5546875" style="249" bestFit="1" customWidth="1"/>
    <col min="13061" max="13305" width="9.109375" style="249"/>
    <col min="13306" max="13306" width="8" style="249" customWidth="1"/>
    <col min="13307" max="13307" width="118.109375" style="249" customWidth="1"/>
    <col min="13308" max="13308" width="21.44140625" style="249" customWidth="1"/>
    <col min="13309" max="13309" width="24" style="249" customWidth="1"/>
    <col min="13310" max="13310" width="29" style="249" customWidth="1"/>
    <col min="13311" max="13311" width="34" style="249" customWidth="1"/>
    <col min="13312" max="13313" width="21.33203125" style="249" customWidth="1"/>
    <col min="13314" max="13314" width="14.5546875" style="249" customWidth="1"/>
    <col min="13315" max="13315" width="9.109375" style="249"/>
    <col min="13316" max="13316" width="12.5546875" style="249" bestFit="1" customWidth="1"/>
    <col min="13317" max="13561" width="9.109375" style="249"/>
    <col min="13562" max="13562" width="8" style="249" customWidth="1"/>
    <col min="13563" max="13563" width="118.109375" style="249" customWidth="1"/>
    <col min="13564" max="13564" width="21.44140625" style="249" customWidth="1"/>
    <col min="13565" max="13565" width="24" style="249" customWidth="1"/>
    <col min="13566" max="13566" width="29" style="249" customWidth="1"/>
    <col min="13567" max="13567" width="34" style="249" customWidth="1"/>
    <col min="13568" max="13569" width="21.33203125" style="249" customWidth="1"/>
    <col min="13570" max="13570" width="14.5546875" style="249" customWidth="1"/>
    <col min="13571" max="13571" width="9.109375" style="249"/>
    <col min="13572" max="13572" width="12.5546875" style="249" bestFit="1" customWidth="1"/>
    <col min="13573" max="13817" width="9.109375" style="249"/>
    <col min="13818" max="13818" width="8" style="249" customWidth="1"/>
    <col min="13819" max="13819" width="118.109375" style="249" customWidth="1"/>
    <col min="13820" max="13820" width="21.44140625" style="249" customWidth="1"/>
    <col min="13821" max="13821" width="24" style="249" customWidth="1"/>
    <col min="13822" max="13822" width="29" style="249" customWidth="1"/>
    <col min="13823" max="13823" width="34" style="249" customWidth="1"/>
    <col min="13824" max="13825" width="21.33203125" style="249" customWidth="1"/>
    <col min="13826" max="13826" width="14.5546875" style="249" customWidth="1"/>
    <col min="13827" max="13827" width="9.109375" style="249"/>
    <col min="13828" max="13828" width="12.5546875" style="249" bestFit="1" customWidth="1"/>
    <col min="13829" max="14073" width="9.109375" style="249"/>
    <col min="14074" max="14074" width="8" style="249" customWidth="1"/>
    <col min="14075" max="14075" width="118.109375" style="249" customWidth="1"/>
    <col min="14076" max="14076" width="21.44140625" style="249" customWidth="1"/>
    <col min="14077" max="14077" width="24" style="249" customWidth="1"/>
    <col min="14078" max="14078" width="29" style="249" customWidth="1"/>
    <col min="14079" max="14079" width="34" style="249" customWidth="1"/>
    <col min="14080" max="14081" width="21.33203125" style="249" customWidth="1"/>
    <col min="14082" max="14082" width="14.5546875" style="249" customWidth="1"/>
    <col min="14083" max="14083" width="9.109375" style="249"/>
    <col min="14084" max="14084" width="12.5546875" style="249" bestFit="1" customWidth="1"/>
    <col min="14085" max="14329" width="9.109375" style="249"/>
    <col min="14330" max="14330" width="8" style="249" customWidth="1"/>
    <col min="14331" max="14331" width="118.109375" style="249" customWidth="1"/>
    <col min="14332" max="14332" width="21.44140625" style="249" customWidth="1"/>
    <col min="14333" max="14333" width="24" style="249" customWidth="1"/>
    <col min="14334" max="14334" width="29" style="249" customWidth="1"/>
    <col min="14335" max="14335" width="34" style="249" customWidth="1"/>
    <col min="14336" max="14337" width="21.33203125" style="249" customWidth="1"/>
    <col min="14338" max="14338" width="14.5546875" style="249" customWidth="1"/>
    <col min="14339" max="14339" width="9.109375" style="249"/>
    <col min="14340" max="14340" width="12.5546875" style="249" bestFit="1" customWidth="1"/>
    <col min="14341" max="14585" width="9.109375" style="249"/>
    <col min="14586" max="14586" width="8" style="249" customWidth="1"/>
    <col min="14587" max="14587" width="118.109375" style="249" customWidth="1"/>
    <col min="14588" max="14588" width="21.44140625" style="249" customWidth="1"/>
    <col min="14589" max="14589" width="24" style="249" customWidth="1"/>
    <col min="14590" max="14590" width="29" style="249" customWidth="1"/>
    <col min="14591" max="14591" width="34" style="249" customWidth="1"/>
    <col min="14592" max="14593" width="21.33203125" style="249" customWidth="1"/>
    <col min="14594" max="14594" width="14.5546875" style="249" customWidth="1"/>
    <col min="14595" max="14595" width="9.109375" style="249"/>
    <col min="14596" max="14596" width="12.5546875" style="249" bestFit="1" customWidth="1"/>
    <col min="14597" max="14841" width="9.109375" style="249"/>
    <col min="14842" max="14842" width="8" style="249" customWidth="1"/>
    <col min="14843" max="14843" width="118.109375" style="249" customWidth="1"/>
    <col min="14844" max="14844" width="21.44140625" style="249" customWidth="1"/>
    <col min="14845" max="14845" width="24" style="249" customWidth="1"/>
    <col min="14846" max="14846" width="29" style="249" customWidth="1"/>
    <col min="14847" max="14847" width="34" style="249" customWidth="1"/>
    <col min="14848" max="14849" width="21.33203125" style="249" customWidth="1"/>
    <col min="14850" max="14850" width="14.5546875" style="249" customWidth="1"/>
    <col min="14851" max="14851" width="9.109375" style="249"/>
    <col min="14852" max="14852" width="12.5546875" style="249" bestFit="1" customWidth="1"/>
    <col min="14853" max="15097" width="9.109375" style="249"/>
    <col min="15098" max="15098" width="8" style="249" customWidth="1"/>
    <col min="15099" max="15099" width="118.109375" style="249" customWidth="1"/>
    <col min="15100" max="15100" width="21.44140625" style="249" customWidth="1"/>
    <col min="15101" max="15101" width="24" style="249" customWidth="1"/>
    <col min="15102" max="15102" width="29" style="249" customWidth="1"/>
    <col min="15103" max="15103" width="34" style="249" customWidth="1"/>
    <col min="15104" max="15105" width="21.33203125" style="249" customWidth="1"/>
    <col min="15106" max="15106" width="14.5546875" style="249" customWidth="1"/>
    <col min="15107" max="15107" width="9.109375" style="249"/>
    <col min="15108" max="15108" width="12.5546875" style="249" bestFit="1" customWidth="1"/>
    <col min="15109" max="15353" width="9.109375" style="249"/>
    <col min="15354" max="15354" width="8" style="249" customWidth="1"/>
    <col min="15355" max="15355" width="118.109375" style="249" customWidth="1"/>
    <col min="15356" max="15356" width="21.44140625" style="249" customWidth="1"/>
    <col min="15357" max="15357" width="24" style="249" customWidth="1"/>
    <col min="15358" max="15358" width="29" style="249" customWidth="1"/>
    <col min="15359" max="15359" width="34" style="249" customWidth="1"/>
    <col min="15360" max="15361" width="21.33203125" style="249" customWidth="1"/>
    <col min="15362" max="15362" width="14.5546875" style="249" customWidth="1"/>
    <col min="15363" max="15363" width="9.109375" style="249"/>
    <col min="15364" max="15364" width="12.5546875" style="249" bestFit="1" customWidth="1"/>
    <col min="15365" max="15609" width="9.109375" style="249"/>
    <col min="15610" max="15610" width="8" style="249" customWidth="1"/>
    <col min="15611" max="15611" width="118.109375" style="249" customWidth="1"/>
    <col min="15612" max="15612" width="21.44140625" style="249" customWidth="1"/>
    <col min="15613" max="15613" width="24" style="249" customWidth="1"/>
    <col min="15614" max="15614" width="29" style="249" customWidth="1"/>
    <col min="15615" max="15615" width="34" style="249" customWidth="1"/>
    <col min="15616" max="15617" width="21.33203125" style="249" customWidth="1"/>
    <col min="15618" max="15618" width="14.5546875" style="249" customWidth="1"/>
    <col min="15619" max="15619" width="9.109375" style="249"/>
    <col min="15620" max="15620" width="12.5546875" style="249" bestFit="1" customWidth="1"/>
    <col min="15621" max="15865" width="9.109375" style="249"/>
    <col min="15866" max="15866" width="8" style="249" customWidth="1"/>
    <col min="15867" max="15867" width="118.109375" style="249" customWidth="1"/>
    <col min="15868" max="15868" width="21.44140625" style="249" customWidth="1"/>
    <col min="15869" max="15869" width="24" style="249" customWidth="1"/>
    <col min="15870" max="15870" width="29" style="249" customWidth="1"/>
    <col min="15871" max="15871" width="34" style="249" customWidth="1"/>
    <col min="15872" max="15873" width="21.33203125" style="249" customWidth="1"/>
    <col min="15874" max="15874" width="14.5546875" style="249" customWidth="1"/>
    <col min="15875" max="15875" width="9.109375" style="249"/>
    <col min="15876" max="15876" width="12.5546875" style="249" bestFit="1" customWidth="1"/>
    <col min="15877" max="16121" width="9.109375" style="249"/>
    <col min="16122" max="16122" width="8" style="249" customWidth="1"/>
    <col min="16123" max="16123" width="118.109375" style="249" customWidth="1"/>
    <col min="16124" max="16124" width="21.44140625" style="249" customWidth="1"/>
    <col min="16125" max="16125" width="24" style="249" customWidth="1"/>
    <col min="16126" max="16126" width="29" style="249" customWidth="1"/>
    <col min="16127" max="16127" width="34" style="249" customWidth="1"/>
    <col min="16128" max="16129" width="21.33203125" style="249" customWidth="1"/>
    <col min="16130" max="16130" width="14.5546875" style="249" customWidth="1"/>
    <col min="16131" max="16131" width="9.109375" style="249"/>
    <col min="16132" max="16132" width="12.5546875" style="249" bestFit="1" customWidth="1"/>
    <col min="16133" max="16384" width="9.109375" style="249"/>
  </cols>
  <sheetData>
    <row r="1" spans="1:6" x14ac:dyDescent="0.3">
      <c r="F1" s="72" t="s">
        <v>435</v>
      </c>
    </row>
    <row r="3" spans="1:6" s="255" customFormat="1" ht="28.95" customHeight="1" x14ac:dyDescent="0.3">
      <c r="A3" s="1200" t="s">
        <v>524</v>
      </c>
      <c r="B3" s="1205"/>
      <c r="C3" s="1205"/>
      <c r="D3" s="1205"/>
      <c r="E3" s="1205"/>
      <c r="F3" s="1205"/>
    </row>
    <row r="4" spans="1:6" s="13" customFormat="1" ht="27" customHeight="1" x14ac:dyDescent="0.35">
      <c r="A4" s="12" t="s">
        <v>1145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84" t="s">
        <v>454</v>
      </c>
      <c r="B6" s="1184"/>
      <c r="C6" s="1184"/>
      <c r="D6" s="1184"/>
      <c r="E6" s="1184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258"/>
    </row>
    <row r="9" spans="1:6" ht="18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</row>
    <row r="10" spans="1:6" ht="75" customHeight="1" x14ac:dyDescent="0.3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6" ht="18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</row>
    <row r="12" spans="1:6" s="255" customFormat="1" ht="17.399999999999999" x14ac:dyDescent="0.3">
      <c r="A12" s="264">
        <v>1</v>
      </c>
      <c r="B12" s="265" t="s">
        <v>369</v>
      </c>
      <c r="C12" s="266" t="s">
        <v>305</v>
      </c>
      <c r="D12" s="267">
        <f>SUM(D14:D15)</f>
        <v>0</v>
      </c>
      <c r="E12" s="59" t="s">
        <v>305</v>
      </c>
      <c r="F12" s="267">
        <f>SUM(F13:F15)</f>
        <v>25020</v>
      </c>
    </row>
    <row r="13" spans="1:6" ht="18" x14ac:dyDescent="0.35">
      <c r="A13" s="270"/>
      <c r="B13" s="271" t="s">
        <v>199</v>
      </c>
      <c r="C13" s="272"/>
      <c r="D13" s="273"/>
      <c r="E13" s="274"/>
      <c r="F13" s="273"/>
    </row>
    <row r="14" spans="1:6" s="278" customFormat="1" ht="18" x14ac:dyDescent="0.35">
      <c r="A14" s="270"/>
      <c r="B14" s="275" t="s">
        <v>466</v>
      </c>
      <c r="C14" s="272"/>
      <c r="D14" s="273"/>
      <c r="E14" s="276">
        <v>12</v>
      </c>
      <c r="F14" s="273">
        <v>25020</v>
      </c>
    </row>
    <row r="15" spans="1:6" ht="18" x14ac:dyDescent="0.35">
      <c r="A15" s="270"/>
      <c r="B15" s="271"/>
      <c r="C15" s="272"/>
      <c r="D15" s="273"/>
      <c r="E15" s="276"/>
      <c r="F15" s="273"/>
    </row>
    <row r="16" spans="1:6" ht="18" hidden="1" x14ac:dyDescent="0.35">
      <c r="A16" s="279">
        <v>2</v>
      </c>
      <c r="B16" s="280" t="s">
        <v>370</v>
      </c>
      <c r="C16" s="281" t="s">
        <v>305</v>
      </c>
      <c r="D16" s="282">
        <f>SUM(D18:D19)</f>
        <v>0</v>
      </c>
      <c r="E16" s="283" t="s">
        <v>305</v>
      </c>
      <c r="F16" s="282">
        <f>SUM(F17:F19)</f>
        <v>0</v>
      </c>
    </row>
    <row r="17" spans="1:6" ht="18" hidden="1" x14ac:dyDescent="0.35">
      <c r="A17" s="270"/>
      <c r="B17" s="271" t="s">
        <v>199</v>
      </c>
      <c r="C17" s="272"/>
      <c r="D17" s="273"/>
      <c r="E17" s="274"/>
      <c r="F17" s="273"/>
    </row>
    <row r="18" spans="1:6" ht="21" hidden="1" customHeight="1" x14ac:dyDescent="0.35">
      <c r="A18" s="270"/>
      <c r="B18" s="271"/>
      <c r="C18" s="272"/>
      <c r="D18" s="273" t="s">
        <v>371</v>
      </c>
      <c r="E18" s="274"/>
      <c r="F18" s="273"/>
    </row>
    <row r="19" spans="1:6" ht="18" hidden="1" x14ac:dyDescent="0.35">
      <c r="A19" s="270"/>
      <c r="B19" s="271"/>
      <c r="C19" s="272"/>
      <c r="D19" s="273"/>
      <c r="E19" s="274"/>
      <c r="F19" s="273"/>
    </row>
    <row r="20" spans="1:6" ht="18" hidden="1" x14ac:dyDescent="0.35">
      <c r="A20" s="279">
        <v>3</v>
      </c>
      <c r="B20" s="280" t="s">
        <v>372</v>
      </c>
      <c r="C20" s="281" t="s">
        <v>305</v>
      </c>
      <c r="D20" s="284">
        <f>SUM(D22:D29)</f>
        <v>0</v>
      </c>
      <c r="E20" s="285" t="s">
        <v>305</v>
      </c>
      <c r="F20" s="284">
        <f>SUM(F21:F24)</f>
        <v>0</v>
      </c>
    </row>
    <row r="21" spans="1:6" ht="18" hidden="1" x14ac:dyDescent="0.35">
      <c r="A21" s="270"/>
      <c r="B21" s="271" t="s">
        <v>199</v>
      </c>
      <c r="C21" s="272"/>
      <c r="D21" s="273"/>
      <c r="E21" s="274"/>
      <c r="F21" s="273"/>
    </row>
    <row r="22" spans="1:6" ht="23.4" hidden="1" customHeight="1" x14ac:dyDescent="0.35">
      <c r="A22" s="270"/>
      <c r="B22" s="286"/>
      <c r="C22" s="272"/>
      <c r="D22" s="273"/>
      <c r="E22" s="274"/>
      <c r="F22" s="273"/>
    </row>
    <row r="23" spans="1:6" ht="23.4" hidden="1" customHeight="1" x14ac:dyDescent="0.35">
      <c r="A23" s="270"/>
      <c r="B23" s="286"/>
      <c r="C23" s="272"/>
      <c r="D23" s="273"/>
      <c r="E23" s="274"/>
      <c r="F23" s="273"/>
    </row>
    <row r="24" spans="1:6" ht="24" hidden="1" customHeight="1" x14ac:dyDescent="0.35">
      <c r="A24" s="270"/>
      <c r="B24" s="287"/>
      <c r="C24" s="272"/>
      <c r="D24" s="273"/>
      <c r="E24" s="274"/>
      <c r="F24" s="273"/>
    </row>
    <row r="25" spans="1:6" ht="20.25" hidden="1" customHeight="1" x14ac:dyDescent="0.35">
      <c r="A25" s="279">
        <v>4</v>
      </c>
      <c r="B25" s="280" t="s">
        <v>373</v>
      </c>
      <c r="C25" s="281" t="s">
        <v>305</v>
      </c>
      <c r="D25" s="284">
        <f>SUM(D29:D29)</f>
        <v>0</v>
      </c>
      <c r="E25" s="285" t="s">
        <v>305</v>
      </c>
      <c r="F25" s="284">
        <f>SUM(F26:F29)</f>
        <v>0</v>
      </c>
    </row>
    <row r="26" spans="1:6" ht="18" hidden="1" x14ac:dyDescent="0.35">
      <c r="A26" s="270"/>
      <c r="B26" s="286" t="s">
        <v>199</v>
      </c>
      <c r="C26" s="272"/>
      <c r="D26" s="273"/>
      <c r="E26" s="274"/>
      <c r="F26" s="273"/>
    </row>
    <row r="27" spans="1:6" ht="18" hidden="1" x14ac:dyDescent="0.35">
      <c r="A27" s="270"/>
      <c r="B27" s="288"/>
      <c r="C27" s="272"/>
      <c r="D27" s="273"/>
      <c r="E27" s="274"/>
      <c r="F27" s="273"/>
    </row>
    <row r="28" spans="1:6" ht="18" hidden="1" x14ac:dyDescent="0.35">
      <c r="A28" s="270"/>
      <c r="B28" s="286"/>
      <c r="C28" s="272"/>
      <c r="D28" s="273"/>
      <c r="E28" s="274"/>
      <c r="F28" s="273"/>
    </row>
    <row r="29" spans="1:6" ht="18" hidden="1" x14ac:dyDescent="0.35">
      <c r="A29" s="270"/>
      <c r="B29" s="286"/>
      <c r="C29" s="272"/>
      <c r="D29" s="273"/>
      <c r="E29" s="274"/>
      <c r="F29" s="273"/>
    </row>
    <row r="30" spans="1:6" ht="18" hidden="1" x14ac:dyDescent="0.35">
      <c r="A30" s="279">
        <v>5</v>
      </c>
      <c r="B30" s="280" t="s">
        <v>374</v>
      </c>
      <c r="C30" s="281" t="s">
        <v>305</v>
      </c>
      <c r="D30" s="284">
        <f>SUM(D31:D34)</f>
        <v>0</v>
      </c>
      <c r="E30" s="285" t="s">
        <v>305</v>
      </c>
      <c r="F30" s="284">
        <f>SUM(F31:F34)</f>
        <v>0</v>
      </c>
    </row>
    <row r="31" spans="1:6" ht="18" hidden="1" x14ac:dyDescent="0.35">
      <c r="A31" s="289"/>
      <c r="B31" s="290" t="s">
        <v>199</v>
      </c>
      <c r="C31" s="272"/>
      <c r="D31" s="273"/>
      <c r="E31" s="276"/>
      <c r="F31" s="273"/>
    </row>
    <row r="32" spans="1:6" ht="18" hidden="1" x14ac:dyDescent="0.35">
      <c r="A32" s="270"/>
      <c r="B32" s="286"/>
      <c r="C32" s="272"/>
      <c r="D32" s="273"/>
      <c r="E32" s="276"/>
      <c r="F32" s="291"/>
    </row>
    <row r="33" spans="1:6" ht="18" hidden="1" x14ac:dyDescent="0.35">
      <c r="A33" s="270"/>
      <c r="B33" s="271"/>
      <c r="C33" s="272"/>
      <c r="D33" s="273"/>
      <c r="E33" s="276"/>
      <c r="F33" s="273"/>
    </row>
    <row r="34" spans="1:6" ht="18" x14ac:dyDescent="0.35">
      <c r="A34" s="270"/>
      <c r="B34" s="271"/>
      <c r="C34" s="272"/>
      <c r="D34" s="273"/>
      <c r="E34" s="276"/>
      <c r="F34" s="273"/>
    </row>
    <row r="35" spans="1:6" s="255" customFormat="1" ht="17.399999999999999" x14ac:dyDescent="0.3">
      <c r="A35" s="264"/>
      <c r="B35" s="265" t="s">
        <v>295</v>
      </c>
      <c r="C35" s="266" t="s">
        <v>305</v>
      </c>
      <c r="D35" s="267">
        <f>D25+D20+D16+D12+D30</f>
        <v>0</v>
      </c>
      <c r="E35" s="292" t="s">
        <v>10</v>
      </c>
      <c r="F35" s="267">
        <f>F25+F20+F16+F12+F30</f>
        <v>25020</v>
      </c>
    </row>
    <row r="39" spans="1:6" s="35" customFormat="1" ht="23.25" customHeight="1" x14ac:dyDescent="0.3">
      <c r="A39" s="34" t="s">
        <v>671</v>
      </c>
      <c r="D39" s="115"/>
      <c r="F39" s="115" t="s">
        <v>1143</v>
      </c>
    </row>
    <row r="40" spans="1:6" s="66" customFormat="1" ht="13.2" x14ac:dyDescent="0.3">
      <c r="D40" s="67" t="s">
        <v>131</v>
      </c>
      <c r="F40" s="67" t="s">
        <v>132</v>
      </c>
    </row>
    <row r="41" spans="1:6" s="63" customFormat="1" ht="15.6" x14ac:dyDescent="0.3"/>
    <row r="42" spans="1:6" s="35" customFormat="1" ht="23.25" customHeight="1" x14ac:dyDescent="0.3">
      <c r="A42" s="34" t="s">
        <v>133</v>
      </c>
      <c r="D42" s="115"/>
      <c r="F42" s="115" t="s">
        <v>1144</v>
      </c>
    </row>
    <row r="43" spans="1:6" s="66" customFormat="1" ht="13.2" x14ac:dyDescent="0.3">
      <c r="D43" s="67" t="s">
        <v>131</v>
      </c>
      <c r="F43" s="67" t="s">
        <v>132</v>
      </c>
    </row>
    <row r="45" spans="1:6" ht="17.399999999999999" x14ac:dyDescent="0.3">
      <c r="B45" s="298"/>
    </row>
    <row r="46" spans="1:6" ht="17.399999999999999" x14ac:dyDescent="0.3">
      <c r="B46" s="29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E4EDD3"/>
    <pageSetUpPr fitToPage="1"/>
  </sheetPr>
  <dimension ref="A1:F46"/>
  <sheetViews>
    <sheetView view="pageBreakPreview" zoomScale="70" zoomScaleSheetLayoutView="70" workbookViewId="0">
      <selection activeCell="W22" sqref="W22"/>
    </sheetView>
  </sheetViews>
  <sheetFormatPr defaultRowHeight="14.4" x14ac:dyDescent="0.3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249" width="9.109375" style="249"/>
    <col min="250" max="250" width="8" style="249" customWidth="1"/>
    <col min="251" max="251" width="118.109375" style="249" customWidth="1"/>
    <col min="252" max="252" width="21.44140625" style="249" customWidth="1"/>
    <col min="253" max="253" width="24" style="249" customWidth="1"/>
    <col min="254" max="254" width="29" style="249" customWidth="1"/>
    <col min="255" max="255" width="34" style="249" customWidth="1"/>
    <col min="256" max="257" width="21.33203125" style="249" customWidth="1"/>
    <col min="258" max="258" width="14.5546875" style="249" customWidth="1"/>
    <col min="259" max="259" width="9.109375" style="249"/>
    <col min="260" max="260" width="12.5546875" style="249" bestFit="1" customWidth="1"/>
    <col min="261" max="505" width="9.109375" style="249"/>
    <col min="506" max="506" width="8" style="249" customWidth="1"/>
    <col min="507" max="507" width="118.109375" style="249" customWidth="1"/>
    <col min="508" max="508" width="21.44140625" style="249" customWidth="1"/>
    <col min="509" max="509" width="24" style="249" customWidth="1"/>
    <col min="510" max="510" width="29" style="249" customWidth="1"/>
    <col min="511" max="511" width="34" style="249" customWidth="1"/>
    <col min="512" max="513" width="21.33203125" style="249" customWidth="1"/>
    <col min="514" max="514" width="14.5546875" style="249" customWidth="1"/>
    <col min="515" max="515" width="9.109375" style="249"/>
    <col min="516" max="516" width="12.5546875" style="249" bestFit="1" customWidth="1"/>
    <col min="517" max="761" width="9.109375" style="249"/>
    <col min="762" max="762" width="8" style="249" customWidth="1"/>
    <col min="763" max="763" width="118.109375" style="249" customWidth="1"/>
    <col min="764" max="764" width="21.44140625" style="249" customWidth="1"/>
    <col min="765" max="765" width="24" style="249" customWidth="1"/>
    <col min="766" max="766" width="29" style="249" customWidth="1"/>
    <col min="767" max="767" width="34" style="249" customWidth="1"/>
    <col min="768" max="769" width="21.33203125" style="249" customWidth="1"/>
    <col min="770" max="770" width="14.5546875" style="249" customWidth="1"/>
    <col min="771" max="771" width="9.109375" style="249"/>
    <col min="772" max="772" width="12.5546875" style="249" bestFit="1" customWidth="1"/>
    <col min="773" max="1017" width="9.109375" style="249"/>
    <col min="1018" max="1018" width="8" style="249" customWidth="1"/>
    <col min="1019" max="1019" width="118.109375" style="249" customWidth="1"/>
    <col min="1020" max="1020" width="21.44140625" style="249" customWidth="1"/>
    <col min="1021" max="1021" width="24" style="249" customWidth="1"/>
    <col min="1022" max="1022" width="29" style="249" customWidth="1"/>
    <col min="1023" max="1023" width="34" style="249" customWidth="1"/>
    <col min="1024" max="1025" width="21.33203125" style="249" customWidth="1"/>
    <col min="1026" max="1026" width="14.5546875" style="249" customWidth="1"/>
    <col min="1027" max="1027" width="9.109375" style="249"/>
    <col min="1028" max="1028" width="12.5546875" style="249" bestFit="1" customWidth="1"/>
    <col min="1029" max="1273" width="9.109375" style="249"/>
    <col min="1274" max="1274" width="8" style="249" customWidth="1"/>
    <col min="1275" max="1275" width="118.109375" style="249" customWidth="1"/>
    <col min="1276" max="1276" width="21.44140625" style="249" customWidth="1"/>
    <col min="1277" max="1277" width="24" style="249" customWidth="1"/>
    <col min="1278" max="1278" width="29" style="249" customWidth="1"/>
    <col min="1279" max="1279" width="34" style="249" customWidth="1"/>
    <col min="1280" max="1281" width="21.33203125" style="249" customWidth="1"/>
    <col min="1282" max="1282" width="14.5546875" style="249" customWidth="1"/>
    <col min="1283" max="1283" width="9.109375" style="249"/>
    <col min="1284" max="1284" width="12.5546875" style="249" bestFit="1" customWidth="1"/>
    <col min="1285" max="1529" width="9.109375" style="249"/>
    <col min="1530" max="1530" width="8" style="249" customWidth="1"/>
    <col min="1531" max="1531" width="118.109375" style="249" customWidth="1"/>
    <col min="1532" max="1532" width="21.44140625" style="249" customWidth="1"/>
    <col min="1533" max="1533" width="24" style="249" customWidth="1"/>
    <col min="1534" max="1534" width="29" style="249" customWidth="1"/>
    <col min="1535" max="1535" width="34" style="249" customWidth="1"/>
    <col min="1536" max="1537" width="21.33203125" style="249" customWidth="1"/>
    <col min="1538" max="1538" width="14.5546875" style="249" customWidth="1"/>
    <col min="1539" max="1539" width="9.109375" style="249"/>
    <col min="1540" max="1540" width="12.5546875" style="249" bestFit="1" customWidth="1"/>
    <col min="1541" max="1785" width="9.109375" style="249"/>
    <col min="1786" max="1786" width="8" style="249" customWidth="1"/>
    <col min="1787" max="1787" width="118.109375" style="249" customWidth="1"/>
    <col min="1788" max="1788" width="21.44140625" style="249" customWidth="1"/>
    <col min="1789" max="1789" width="24" style="249" customWidth="1"/>
    <col min="1790" max="1790" width="29" style="249" customWidth="1"/>
    <col min="1791" max="1791" width="34" style="249" customWidth="1"/>
    <col min="1792" max="1793" width="21.33203125" style="249" customWidth="1"/>
    <col min="1794" max="1794" width="14.5546875" style="249" customWidth="1"/>
    <col min="1795" max="1795" width="9.109375" style="249"/>
    <col min="1796" max="1796" width="12.5546875" style="249" bestFit="1" customWidth="1"/>
    <col min="1797" max="2041" width="9.109375" style="249"/>
    <col min="2042" max="2042" width="8" style="249" customWidth="1"/>
    <col min="2043" max="2043" width="118.109375" style="249" customWidth="1"/>
    <col min="2044" max="2044" width="21.44140625" style="249" customWidth="1"/>
    <col min="2045" max="2045" width="24" style="249" customWidth="1"/>
    <col min="2046" max="2046" width="29" style="249" customWidth="1"/>
    <col min="2047" max="2047" width="34" style="249" customWidth="1"/>
    <col min="2048" max="2049" width="21.33203125" style="249" customWidth="1"/>
    <col min="2050" max="2050" width="14.5546875" style="249" customWidth="1"/>
    <col min="2051" max="2051" width="9.109375" style="249"/>
    <col min="2052" max="2052" width="12.5546875" style="249" bestFit="1" customWidth="1"/>
    <col min="2053" max="2297" width="9.109375" style="249"/>
    <col min="2298" max="2298" width="8" style="249" customWidth="1"/>
    <col min="2299" max="2299" width="118.109375" style="249" customWidth="1"/>
    <col min="2300" max="2300" width="21.44140625" style="249" customWidth="1"/>
    <col min="2301" max="2301" width="24" style="249" customWidth="1"/>
    <col min="2302" max="2302" width="29" style="249" customWidth="1"/>
    <col min="2303" max="2303" width="34" style="249" customWidth="1"/>
    <col min="2304" max="2305" width="21.33203125" style="249" customWidth="1"/>
    <col min="2306" max="2306" width="14.5546875" style="249" customWidth="1"/>
    <col min="2307" max="2307" width="9.109375" style="249"/>
    <col min="2308" max="2308" width="12.5546875" style="249" bestFit="1" customWidth="1"/>
    <col min="2309" max="2553" width="9.109375" style="249"/>
    <col min="2554" max="2554" width="8" style="249" customWidth="1"/>
    <col min="2555" max="2555" width="118.109375" style="249" customWidth="1"/>
    <col min="2556" max="2556" width="21.44140625" style="249" customWidth="1"/>
    <col min="2557" max="2557" width="24" style="249" customWidth="1"/>
    <col min="2558" max="2558" width="29" style="249" customWidth="1"/>
    <col min="2559" max="2559" width="34" style="249" customWidth="1"/>
    <col min="2560" max="2561" width="21.33203125" style="249" customWidth="1"/>
    <col min="2562" max="2562" width="14.5546875" style="249" customWidth="1"/>
    <col min="2563" max="2563" width="9.109375" style="249"/>
    <col min="2564" max="2564" width="12.5546875" style="249" bestFit="1" customWidth="1"/>
    <col min="2565" max="2809" width="9.109375" style="249"/>
    <col min="2810" max="2810" width="8" style="249" customWidth="1"/>
    <col min="2811" max="2811" width="118.109375" style="249" customWidth="1"/>
    <col min="2812" max="2812" width="21.44140625" style="249" customWidth="1"/>
    <col min="2813" max="2813" width="24" style="249" customWidth="1"/>
    <col min="2814" max="2814" width="29" style="249" customWidth="1"/>
    <col min="2815" max="2815" width="34" style="249" customWidth="1"/>
    <col min="2816" max="2817" width="21.33203125" style="249" customWidth="1"/>
    <col min="2818" max="2818" width="14.5546875" style="249" customWidth="1"/>
    <col min="2819" max="2819" width="9.109375" style="249"/>
    <col min="2820" max="2820" width="12.5546875" style="249" bestFit="1" customWidth="1"/>
    <col min="2821" max="3065" width="9.109375" style="249"/>
    <col min="3066" max="3066" width="8" style="249" customWidth="1"/>
    <col min="3067" max="3067" width="118.109375" style="249" customWidth="1"/>
    <col min="3068" max="3068" width="21.44140625" style="249" customWidth="1"/>
    <col min="3069" max="3069" width="24" style="249" customWidth="1"/>
    <col min="3070" max="3070" width="29" style="249" customWidth="1"/>
    <col min="3071" max="3071" width="34" style="249" customWidth="1"/>
    <col min="3072" max="3073" width="21.33203125" style="249" customWidth="1"/>
    <col min="3074" max="3074" width="14.5546875" style="249" customWidth="1"/>
    <col min="3075" max="3075" width="9.109375" style="249"/>
    <col min="3076" max="3076" width="12.5546875" style="249" bestFit="1" customWidth="1"/>
    <col min="3077" max="3321" width="9.109375" style="249"/>
    <col min="3322" max="3322" width="8" style="249" customWidth="1"/>
    <col min="3323" max="3323" width="118.109375" style="249" customWidth="1"/>
    <col min="3324" max="3324" width="21.44140625" style="249" customWidth="1"/>
    <col min="3325" max="3325" width="24" style="249" customWidth="1"/>
    <col min="3326" max="3326" width="29" style="249" customWidth="1"/>
    <col min="3327" max="3327" width="34" style="249" customWidth="1"/>
    <col min="3328" max="3329" width="21.33203125" style="249" customWidth="1"/>
    <col min="3330" max="3330" width="14.5546875" style="249" customWidth="1"/>
    <col min="3331" max="3331" width="9.109375" style="249"/>
    <col min="3332" max="3332" width="12.5546875" style="249" bestFit="1" customWidth="1"/>
    <col min="3333" max="3577" width="9.109375" style="249"/>
    <col min="3578" max="3578" width="8" style="249" customWidth="1"/>
    <col min="3579" max="3579" width="118.109375" style="249" customWidth="1"/>
    <col min="3580" max="3580" width="21.44140625" style="249" customWidth="1"/>
    <col min="3581" max="3581" width="24" style="249" customWidth="1"/>
    <col min="3582" max="3582" width="29" style="249" customWidth="1"/>
    <col min="3583" max="3583" width="34" style="249" customWidth="1"/>
    <col min="3584" max="3585" width="21.33203125" style="249" customWidth="1"/>
    <col min="3586" max="3586" width="14.5546875" style="249" customWidth="1"/>
    <col min="3587" max="3587" width="9.109375" style="249"/>
    <col min="3588" max="3588" width="12.5546875" style="249" bestFit="1" customWidth="1"/>
    <col min="3589" max="3833" width="9.109375" style="249"/>
    <col min="3834" max="3834" width="8" style="249" customWidth="1"/>
    <col min="3835" max="3835" width="118.109375" style="249" customWidth="1"/>
    <col min="3836" max="3836" width="21.44140625" style="249" customWidth="1"/>
    <col min="3837" max="3837" width="24" style="249" customWidth="1"/>
    <col min="3838" max="3838" width="29" style="249" customWidth="1"/>
    <col min="3839" max="3839" width="34" style="249" customWidth="1"/>
    <col min="3840" max="3841" width="21.33203125" style="249" customWidth="1"/>
    <col min="3842" max="3842" width="14.5546875" style="249" customWidth="1"/>
    <col min="3843" max="3843" width="9.109375" style="249"/>
    <col min="3844" max="3844" width="12.5546875" style="249" bestFit="1" customWidth="1"/>
    <col min="3845" max="4089" width="9.109375" style="249"/>
    <col min="4090" max="4090" width="8" style="249" customWidth="1"/>
    <col min="4091" max="4091" width="118.109375" style="249" customWidth="1"/>
    <col min="4092" max="4092" width="21.44140625" style="249" customWidth="1"/>
    <col min="4093" max="4093" width="24" style="249" customWidth="1"/>
    <col min="4094" max="4094" width="29" style="249" customWidth="1"/>
    <col min="4095" max="4095" width="34" style="249" customWidth="1"/>
    <col min="4096" max="4097" width="21.33203125" style="249" customWidth="1"/>
    <col min="4098" max="4098" width="14.5546875" style="249" customWidth="1"/>
    <col min="4099" max="4099" width="9.109375" style="249"/>
    <col min="4100" max="4100" width="12.5546875" style="249" bestFit="1" customWidth="1"/>
    <col min="4101" max="4345" width="9.109375" style="249"/>
    <col min="4346" max="4346" width="8" style="249" customWidth="1"/>
    <col min="4347" max="4347" width="118.109375" style="249" customWidth="1"/>
    <col min="4348" max="4348" width="21.44140625" style="249" customWidth="1"/>
    <col min="4349" max="4349" width="24" style="249" customWidth="1"/>
    <col min="4350" max="4350" width="29" style="249" customWidth="1"/>
    <col min="4351" max="4351" width="34" style="249" customWidth="1"/>
    <col min="4352" max="4353" width="21.33203125" style="249" customWidth="1"/>
    <col min="4354" max="4354" width="14.5546875" style="249" customWidth="1"/>
    <col min="4355" max="4355" width="9.109375" style="249"/>
    <col min="4356" max="4356" width="12.5546875" style="249" bestFit="1" customWidth="1"/>
    <col min="4357" max="4601" width="9.109375" style="249"/>
    <col min="4602" max="4602" width="8" style="249" customWidth="1"/>
    <col min="4603" max="4603" width="118.109375" style="249" customWidth="1"/>
    <col min="4604" max="4604" width="21.44140625" style="249" customWidth="1"/>
    <col min="4605" max="4605" width="24" style="249" customWidth="1"/>
    <col min="4606" max="4606" width="29" style="249" customWidth="1"/>
    <col min="4607" max="4607" width="34" style="249" customWidth="1"/>
    <col min="4608" max="4609" width="21.33203125" style="249" customWidth="1"/>
    <col min="4610" max="4610" width="14.5546875" style="249" customWidth="1"/>
    <col min="4611" max="4611" width="9.109375" style="249"/>
    <col min="4612" max="4612" width="12.5546875" style="249" bestFit="1" customWidth="1"/>
    <col min="4613" max="4857" width="9.109375" style="249"/>
    <col min="4858" max="4858" width="8" style="249" customWidth="1"/>
    <col min="4859" max="4859" width="118.109375" style="249" customWidth="1"/>
    <col min="4860" max="4860" width="21.44140625" style="249" customWidth="1"/>
    <col min="4861" max="4861" width="24" style="249" customWidth="1"/>
    <col min="4862" max="4862" width="29" style="249" customWidth="1"/>
    <col min="4863" max="4863" width="34" style="249" customWidth="1"/>
    <col min="4864" max="4865" width="21.33203125" style="249" customWidth="1"/>
    <col min="4866" max="4866" width="14.5546875" style="249" customWidth="1"/>
    <col min="4867" max="4867" width="9.109375" style="249"/>
    <col min="4868" max="4868" width="12.5546875" style="249" bestFit="1" customWidth="1"/>
    <col min="4869" max="5113" width="9.109375" style="249"/>
    <col min="5114" max="5114" width="8" style="249" customWidth="1"/>
    <col min="5115" max="5115" width="118.109375" style="249" customWidth="1"/>
    <col min="5116" max="5116" width="21.44140625" style="249" customWidth="1"/>
    <col min="5117" max="5117" width="24" style="249" customWidth="1"/>
    <col min="5118" max="5118" width="29" style="249" customWidth="1"/>
    <col min="5119" max="5119" width="34" style="249" customWidth="1"/>
    <col min="5120" max="5121" width="21.33203125" style="249" customWidth="1"/>
    <col min="5122" max="5122" width="14.5546875" style="249" customWidth="1"/>
    <col min="5123" max="5123" width="9.109375" style="249"/>
    <col min="5124" max="5124" width="12.5546875" style="249" bestFit="1" customWidth="1"/>
    <col min="5125" max="5369" width="9.109375" style="249"/>
    <col min="5370" max="5370" width="8" style="249" customWidth="1"/>
    <col min="5371" max="5371" width="118.109375" style="249" customWidth="1"/>
    <col min="5372" max="5372" width="21.44140625" style="249" customWidth="1"/>
    <col min="5373" max="5373" width="24" style="249" customWidth="1"/>
    <col min="5374" max="5374" width="29" style="249" customWidth="1"/>
    <col min="5375" max="5375" width="34" style="249" customWidth="1"/>
    <col min="5376" max="5377" width="21.33203125" style="249" customWidth="1"/>
    <col min="5378" max="5378" width="14.5546875" style="249" customWidth="1"/>
    <col min="5379" max="5379" width="9.109375" style="249"/>
    <col min="5380" max="5380" width="12.5546875" style="249" bestFit="1" customWidth="1"/>
    <col min="5381" max="5625" width="9.109375" style="249"/>
    <col min="5626" max="5626" width="8" style="249" customWidth="1"/>
    <col min="5627" max="5627" width="118.109375" style="249" customWidth="1"/>
    <col min="5628" max="5628" width="21.44140625" style="249" customWidth="1"/>
    <col min="5629" max="5629" width="24" style="249" customWidth="1"/>
    <col min="5630" max="5630" width="29" style="249" customWidth="1"/>
    <col min="5631" max="5631" width="34" style="249" customWidth="1"/>
    <col min="5632" max="5633" width="21.33203125" style="249" customWidth="1"/>
    <col min="5634" max="5634" width="14.5546875" style="249" customWidth="1"/>
    <col min="5635" max="5635" width="9.109375" style="249"/>
    <col min="5636" max="5636" width="12.5546875" style="249" bestFit="1" customWidth="1"/>
    <col min="5637" max="5881" width="9.109375" style="249"/>
    <col min="5882" max="5882" width="8" style="249" customWidth="1"/>
    <col min="5883" max="5883" width="118.109375" style="249" customWidth="1"/>
    <col min="5884" max="5884" width="21.44140625" style="249" customWidth="1"/>
    <col min="5885" max="5885" width="24" style="249" customWidth="1"/>
    <col min="5886" max="5886" width="29" style="249" customWidth="1"/>
    <col min="5887" max="5887" width="34" style="249" customWidth="1"/>
    <col min="5888" max="5889" width="21.33203125" style="249" customWidth="1"/>
    <col min="5890" max="5890" width="14.5546875" style="249" customWidth="1"/>
    <col min="5891" max="5891" width="9.109375" style="249"/>
    <col min="5892" max="5892" width="12.5546875" style="249" bestFit="1" customWidth="1"/>
    <col min="5893" max="6137" width="9.109375" style="249"/>
    <col min="6138" max="6138" width="8" style="249" customWidth="1"/>
    <col min="6139" max="6139" width="118.109375" style="249" customWidth="1"/>
    <col min="6140" max="6140" width="21.44140625" style="249" customWidth="1"/>
    <col min="6141" max="6141" width="24" style="249" customWidth="1"/>
    <col min="6142" max="6142" width="29" style="249" customWidth="1"/>
    <col min="6143" max="6143" width="34" style="249" customWidth="1"/>
    <col min="6144" max="6145" width="21.33203125" style="249" customWidth="1"/>
    <col min="6146" max="6146" width="14.5546875" style="249" customWidth="1"/>
    <col min="6147" max="6147" width="9.109375" style="249"/>
    <col min="6148" max="6148" width="12.5546875" style="249" bestFit="1" customWidth="1"/>
    <col min="6149" max="6393" width="9.109375" style="249"/>
    <col min="6394" max="6394" width="8" style="249" customWidth="1"/>
    <col min="6395" max="6395" width="118.109375" style="249" customWidth="1"/>
    <col min="6396" max="6396" width="21.44140625" style="249" customWidth="1"/>
    <col min="6397" max="6397" width="24" style="249" customWidth="1"/>
    <col min="6398" max="6398" width="29" style="249" customWidth="1"/>
    <col min="6399" max="6399" width="34" style="249" customWidth="1"/>
    <col min="6400" max="6401" width="21.33203125" style="249" customWidth="1"/>
    <col min="6402" max="6402" width="14.5546875" style="249" customWidth="1"/>
    <col min="6403" max="6403" width="9.109375" style="249"/>
    <col min="6404" max="6404" width="12.5546875" style="249" bestFit="1" customWidth="1"/>
    <col min="6405" max="6649" width="9.109375" style="249"/>
    <col min="6650" max="6650" width="8" style="249" customWidth="1"/>
    <col min="6651" max="6651" width="118.109375" style="249" customWidth="1"/>
    <col min="6652" max="6652" width="21.44140625" style="249" customWidth="1"/>
    <col min="6653" max="6653" width="24" style="249" customWidth="1"/>
    <col min="6654" max="6654" width="29" style="249" customWidth="1"/>
    <col min="6655" max="6655" width="34" style="249" customWidth="1"/>
    <col min="6656" max="6657" width="21.33203125" style="249" customWidth="1"/>
    <col min="6658" max="6658" width="14.5546875" style="249" customWidth="1"/>
    <col min="6659" max="6659" width="9.109375" style="249"/>
    <col min="6660" max="6660" width="12.5546875" style="249" bestFit="1" customWidth="1"/>
    <col min="6661" max="6905" width="9.109375" style="249"/>
    <col min="6906" max="6906" width="8" style="249" customWidth="1"/>
    <col min="6907" max="6907" width="118.109375" style="249" customWidth="1"/>
    <col min="6908" max="6908" width="21.44140625" style="249" customWidth="1"/>
    <col min="6909" max="6909" width="24" style="249" customWidth="1"/>
    <col min="6910" max="6910" width="29" style="249" customWidth="1"/>
    <col min="6911" max="6911" width="34" style="249" customWidth="1"/>
    <col min="6912" max="6913" width="21.33203125" style="249" customWidth="1"/>
    <col min="6914" max="6914" width="14.5546875" style="249" customWidth="1"/>
    <col min="6915" max="6915" width="9.109375" style="249"/>
    <col min="6916" max="6916" width="12.5546875" style="249" bestFit="1" customWidth="1"/>
    <col min="6917" max="7161" width="9.109375" style="249"/>
    <col min="7162" max="7162" width="8" style="249" customWidth="1"/>
    <col min="7163" max="7163" width="118.109375" style="249" customWidth="1"/>
    <col min="7164" max="7164" width="21.44140625" style="249" customWidth="1"/>
    <col min="7165" max="7165" width="24" style="249" customWidth="1"/>
    <col min="7166" max="7166" width="29" style="249" customWidth="1"/>
    <col min="7167" max="7167" width="34" style="249" customWidth="1"/>
    <col min="7168" max="7169" width="21.33203125" style="249" customWidth="1"/>
    <col min="7170" max="7170" width="14.5546875" style="249" customWidth="1"/>
    <col min="7171" max="7171" width="9.109375" style="249"/>
    <col min="7172" max="7172" width="12.5546875" style="249" bestFit="1" customWidth="1"/>
    <col min="7173" max="7417" width="9.109375" style="249"/>
    <col min="7418" max="7418" width="8" style="249" customWidth="1"/>
    <col min="7419" max="7419" width="118.109375" style="249" customWidth="1"/>
    <col min="7420" max="7420" width="21.44140625" style="249" customWidth="1"/>
    <col min="7421" max="7421" width="24" style="249" customWidth="1"/>
    <col min="7422" max="7422" width="29" style="249" customWidth="1"/>
    <col min="7423" max="7423" width="34" style="249" customWidth="1"/>
    <col min="7424" max="7425" width="21.33203125" style="249" customWidth="1"/>
    <col min="7426" max="7426" width="14.5546875" style="249" customWidth="1"/>
    <col min="7427" max="7427" width="9.109375" style="249"/>
    <col min="7428" max="7428" width="12.5546875" style="249" bestFit="1" customWidth="1"/>
    <col min="7429" max="7673" width="9.109375" style="249"/>
    <col min="7674" max="7674" width="8" style="249" customWidth="1"/>
    <col min="7675" max="7675" width="118.109375" style="249" customWidth="1"/>
    <col min="7676" max="7676" width="21.44140625" style="249" customWidth="1"/>
    <col min="7677" max="7677" width="24" style="249" customWidth="1"/>
    <col min="7678" max="7678" width="29" style="249" customWidth="1"/>
    <col min="7679" max="7679" width="34" style="249" customWidth="1"/>
    <col min="7680" max="7681" width="21.33203125" style="249" customWidth="1"/>
    <col min="7682" max="7682" width="14.5546875" style="249" customWidth="1"/>
    <col min="7683" max="7683" width="9.109375" style="249"/>
    <col min="7684" max="7684" width="12.5546875" style="249" bestFit="1" customWidth="1"/>
    <col min="7685" max="7929" width="9.109375" style="249"/>
    <col min="7930" max="7930" width="8" style="249" customWidth="1"/>
    <col min="7931" max="7931" width="118.109375" style="249" customWidth="1"/>
    <col min="7932" max="7932" width="21.44140625" style="249" customWidth="1"/>
    <col min="7933" max="7933" width="24" style="249" customWidth="1"/>
    <col min="7934" max="7934" width="29" style="249" customWidth="1"/>
    <col min="7935" max="7935" width="34" style="249" customWidth="1"/>
    <col min="7936" max="7937" width="21.33203125" style="249" customWidth="1"/>
    <col min="7938" max="7938" width="14.5546875" style="249" customWidth="1"/>
    <col min="7939" max="7939" width="9.109375" style="249"/>
    <col min="7940" max="7940" width="12.5546875" style="249" bestFit="1" customWidth="1"/>
    <col min="7941" max="8185" width="9.109375" style="249"/>
    <col min="8186" max="8186" width="8" style="249" customWidth="1"/>
    <col min="8187" max="8187" width="118.109375" style="249" customWidth="1"/>
    <col min="8188" max="8188" width="21.44140625" style="249" customWidth="1"/>
    <col min="8189" max="8189" width="24" style="249" customWidth="1"/>
    <col min="8190" max="8190" width="29" style="249" customWidth="1"/>
    <col min="8191" max="8191" width="34" style="249" customWidth="1"/>
    <col min="8192" max="8193" width="21.33203125" style="249" customWidth="1"/>
    <col min="8194" max="8194" width="14.5546875" style="249" customWidth="1"/>
    <col min="8195" max="8195" width="9.109375" style="249"/>
    <col min="8196" max="8196" width="12.5546875" style="249" bestFit="1" customWidth="1"/>
    <col min="8197" max="8441" width="9.109375" style="249"/>
    <col min="8442" max="8442" width="8" style="249" customWidth="1"/>
    <col min="8443" max="8443" width="118.109375" style="249" customWidth="1"/>
    <col min="8444" max="8444" width="21.44140625" style="249" customWidth="1"/>
    <col min="8445" max="8445" width="24" style="249" customWidth="1"/>
    <col min="8446" max="8446" width="29" style="249" customWidth="1"/>
    <col min="8447" max="8447" width="34" style="249" customWidth="1"/>
    <col min="8448" max="8449" width="21.33203125" style="249" customWidth="1"/>
    <col min="8450" max="8450" width="14.5546875" style="249" customWidth="1"/>
    <col min="8451" max="8451" width="9.109375" style="249"/>
    <col min="8452" max="8452" width="12.5546875" style="249" bestFit="1" customWidth="1"/>
    <col min="8453" max="8697" width="9.109375" style="249"/>
    <col min="8698" max="8698" width="8" style="249" customWidth="1"/>
    <col min="8699" max="8699" width="118.109375" style="249" customWidth="1"/>
    <col min="8700" max="8700" width="21.44140625" style="249" customWidth="1"/>
    <col min="8701" max="8701" width="24" style="249" customWidth="1"/>
    <col min="8702" max="8702" width="29" style="249" customWidth="1"/>
    <col min="8703" max="8703" width="34" style="249" customWidth="1"/>
    <col min="8704" max="8705" width="21.33203125" style="249" customWidth="1"/>
    <col min="8706" max="8706" width="14.5546875" style="249" customWidth="1"/>
    <col min="8707" max="8707" width="9.109375" style="249"/>
    <col min="8708" max="8708" width="12.5546875" style="249" bestFit="1" customWidth="1"/>
    <col min="8709" max="8953" width="9.109375" style="249"/>
    <col min="8954" max="8954" width="8" style="249" customWidth="1"/>
    <col min="8955" max="8955" width="118.109375" style="249" customWidth="1"/>
    <col min="8956" max="8956" width="21.44140625" style="249" customWidth="1"/>
    <col min="8957" max="8957" width="24" style="249" customWidth="1"/>
    <col min="8958" max="8958" width="29" style="249" customWidth="1"/>
    <col min="8959" max="8959" width="34" style="249" customWidth="1"/>
    <col min="8960" max="8961" width="21.33203125" style="249" customWidth="1"/>
    <col min="8962" max="8962" width="14.5546875" style="249" customWidth="1"/>
    <col min="8963" max="8963" width="9.109375" style="249"/>
    <col min="8964" max="8964" width="12.5546875" style="249" bestFit="1" customWidth="1"/>
    <col min="8965" max="9209" width="9.109375" style="249"/>
    <col min="9210" max="9210" width="8" style="249" customWidth="1"/>
    <col min="9211" max="9211" width="118.109375" style="249" customWidth="1"/>
    <col min="9212" max="9212" width="21.44140625" style="249" customWidth="1"/>
    <col min="9213" max="9213" width="24" style="249" customWidth="1"/>
    <col min="9214" max="9214" width="29" style="249" customWidth="1"/>
    <col min="9215" max="9215" width="34" style="249" customWidth="1"/>
    <col min="9216" max="9217" width="21.33203125" style="249" customWidth="1"/>
    <col min="9218" max="9218" width="14.5546875" style="249" customWidth="1"/>
    <col min="9219" max="9219" width="9.109375" style="249"/>
    <col min="9220" max="9220" width="12.5546875" style="249" bestFit="1" customWidth="1"/>
    <col min="9221" max="9465" width="9.109375" style="249"/>
    <col min="9466" max="9466" width="8" style="249" customWidth="1"/>
    <col min="9467" max="9467" width="118.109375" style="249" customWidth="1"/>
    <col min="9468" max="9468" width="21.44140625" style="249" customWidth="1"/>
    <col min="9469" max="9469" width="24" style="249" customWidth="1"/>
    <col min="9470" max="9470" width="29" style="249" customWidth="1"/>
    <col min="9471" max="9471" width="34" style="249" customWidth="1"/>
    <col min="9472" max="9473" width="21.33203125" style="249" customWidth="1"/>
    <col min="9474" max="9474" width="14.5546875" style="249" customWidth="1"/>
    <col min="9475" max="9475" width="9.109375" style="249"/>
    <col min="9476" max="9476" width="12.5546875" style="249" bestFit="1" customWidth="1"/>
    <col min="9477" max="9721" width="9.109375" style="249"/>
    <col min="9722" max="9722" width="8" style="249" customWidth="1"/>
    <col min="9723" max="9723" width="118.109375" style="249" customWidth="1"/>
    <col min="9724" max="9724" width="21.44140625" style="249" customWidth="1"/>
    <col min="9725" max="9725" width="24" style="249" customWidth="1"/>
    <col min="9726" max="9726" width="29" style="249" customWidth="1"/>
    <col min="9727" max="9727" width="34" style="249" customWidth="1"/>
    <col min="9728" max="9729" width="21.33203125" style="249" customWidth="1"/>
    <col min="9730" max="9730" width="14.5546875" style="249" customWidth="1"/>
    <col min="9731" max="9731" width="9.109375" style="249"/>
    <col min="9732" max="9732" width="12.5546875" style="249" bestFit="1" customWidth="1"/>
    <col min="9733" max="9977" width="9.109375" style="249"/>
    <col min="9978" max="9978" width="8" style="249" customWidth="1"/>
    <col min="9979" max="9979" width="118.109375" style="249" customWidth="1"/>
    <col min="9980" max="9980" width="21.44140625" style="249" customWidth="1"/>
    <col min="9981" max="9981" width="24" style="249" customWidth="1"/>
    <col min="9982" max="9982" width="29" style="249" customWidth="1"/>
    <col min="9983" max="9983" width="34" style="249" customWidth="1"/>
    <col min="9984" max="9985" width="21.33203125" style="249" customWidth="1"/>
    <col min="9986" max="9986" width="14.5546875" style="249" customWidth="1"/>
    <col min="9987" max="9987" width="9.109375" style="249"/>
    <col min="9988" max="9988" width="12.5546875" style="249" bestFit="1" customWidth="1"/>
    <col min="9989" max="10233" width="9.109375" style="249"/>
    <col min="10234" max="10234" width="8" style="249" customWidth="1"/>
    <col min="10235" max="10235" width="118.109375" style="249" customWidth="1"/>
    <col min="10236" max="10236" width="21.44140625" style="249" customWidth="1"/>
    <col min="10237" max="10237" width="24" style="249" customWidth="1"/>
    <col min="10238" max="10238" width="29" style="249" customWidth="1"/>
    <col min="10239" max="10239" width="34" style="249" customWidth="1"/>
    <col min="10240" max="10241" width="21.33203125" style="249" customWidth="1"/>
    <col min="10242" max="10242" width="14.5546875" style="249" customWidth="1"/>
    <col min="10243" max="10243" width="9.109375" style="249"/>
    <col min="10244" max="10244" width="12.5546875" style="249" bestFit="1" customWidth="1"/>
    <col min="10245" max="10489" width="9.109375" style="249"/>
    <col min="10490" max="10490" width="8" style="249" customWidth="1"/>
    <col min="10491" max="10491" width="118.109375" style="249" customWidth="1"/>
    <col min="10492" max="10492" width="21.44140625" style="249" customWidth="1"/>
    <col min="10493" max="10493" width="24" style="249" customWidth="1"/>
    <col min="10494" max="10494" width="29" style="249" customWidth="1"/>
    <col min="10495" max="10495" width="34" style="249" customWidth="1"/>
    <col min="10496" max="10497" width="21.33203125" style="249" customWidth="1"/>
    <col min="10498" max="10498" width="14.5546875" style="249" customWidth="1"/>
    <col min="10499" max="10499" width="9.109375" style="249"/>
    <col min="10500" max="10500" width="12.5546875" style="249" bestFit="1" customWidth="1"/>
    <col min="10501" max="10745" width="9.109375" style="249"/>
    <col min="10746" max="10746" width="8" style="249" customWidth="1"/>
    <col min="10747" max="10747" width="118.109375" style="249" customWidth="1"/>
    <col min="10748" max="10748" width="21.44140625" style="249" customWidth="1"/>
    <col min="10749" max="10749" width="24" style="249" customWidth="1"/>
    <col min="10750" max="10750" width="29" style="249" customWidth="1"/>
    <col min="10751" max="10751" width="34" style="249" customWidth="1"/>
    <col min="10752" max="10753" width="21.33203125" style="249" customWidth="1"/>
    <col min="10754" max="10754" width="14.5546875" style="249" customWidth="1"/>
    <col min="10755" max="10755" width="9.109375" style="249"/>
    <col min="10756" max="10756" width="12.5546875" style="249" bestFit="1" customWidth="1"/>
    <col min="10757" max="11001" width="9.109375" style="249"/>
    <col min="11002" max="11002" width="8" style="249" customWidth="1"/>
    <col min="11003" max="11003" width="118.109375" style="249" customWidth="1"/>
    <col min="11004" max="11004" width="21.44140625" style="249" customWidth="1"/>
    <col min="11005" max="11005" width="24" style="249" customWidth="1"/>
    <col min="11006" max="11006" width="29" style="249" customWidth="1"/>
    <col min="11007" max="11007" width="34" style="249" customWidth="1"/>
    <col min="11008" max="11009" width="21.33203125" style="249" customWidth="1"/>
    <col min="11010" max="11010" width="14.5546875" style="249" customWidth="1"/>
    <col min="11011" max="11011" width="9.109375" style="249"/>
    <col min="11012" max="11012" width="12.5546875" style="249" bestFit="1" customWidth="1"/>
    <col min="11013" max="11257" width="9.109375" style="249"/>
    <col min="11258" max="11258" width="8" style="249" customWidth="1"/>
    <col min="11259" max="11259" width="118.109375" style="249" customWidth="1"/>
    <col min="11260" max="11260" width="21.44140625" style="249" customWidth="1"/>
    <col min="11261" max="11261" width="24" style="249" customWidth="1"/>
    <col min="11262" max="11262" width="29" style="249" customWidth="1"/>
    <col min="11263" max="11263" width="34" style="249" customWidth="1"/>
    <col min="11264" max="11265" width="21.33203125" style="249" customWidth="1"/>
    <col min="11266" max="11266" width="14.5546875" style="249" customWidth="1"/>
    <col min="11267" max="11267" width="9.109375" style="249"/>
    <col min="11268" max="11268" width="12.5546875" style="249" bestFit="1" customWidth="1"/>
    <col min="11269" max="11513" width="9.109375" style="249"/>
    <col min="11514" max="11514" width="8" style="249" customWidth="1"/>
    <col min="11515" max="11515" width="118.109375" style="249" customWidth="1"/>
    <col min="11516" max="11516" width="21.44140625" style="249" customWidth="1"/>
    <col min="11517" max="11517" width="24" style="249" customWidth="1"/>
    <col min="11518" max="11518" width="29" style="249" customWidth="1"/>
    <col min="11519" max="11519" width="34" style="249" customWidth="1"/>
    <col min="11520" max="11521" width="21.33203125" style="249" customWidth="1"/>
    <col min="11522" max="11522" width="14.5546875" style="249" customWidth="1"/>
    <col min="11523" max="11523" width="9.109375" style="249"/>
    <col min="11524" max="11524" width="12.5546875" style="249" bestFit="1" customWidth="1"/>
    <col min="11525" max="11769" width="9.109375" style="249"/>
    <col min="11770" max="11770" width="8" style="249" customWidth="1"/>
    <col min="11771" max="11771" width="118.109375" style="249" customWidth="1"/>
    <col min="11772" max="11772" width="21.44140625" style="249" customWidth="1"/>
    <col min="11773" max="11773" width="24" style="249" customWidth="1"/>
    <col min="11774" max="11774" width="29" style="249" customWidth="1"/>
    <col min="11775" max="11775" width="34" style="249" customWidth="1"/>
    <col min="11776" max="11777" width="21.33203125" style="249" customWidth="1"/>
    <col min="11778" max="11778" width="14.5546875" style="249" customWidth="1"/>
    <col min="11779" max="11779" width="9.109375" style="249"/>
    <col min="11780" max="11780" width="12.5546875" style="249" bestFit="1" customWidth="1"/>
    <col min="11781" max="12025" width="9.109375" style="249"/>
    <col min="12026" max="12026" width="8" style="249" customWidth="1"/>
    <col min="12027" max="12027" width="118.109375" style="249" customWidth="1"/>
    <col min="12028" max="12028" width="21.44140625" style="249" customWidth="1"/>
    <col min="12029" max="12029" width="24" style="249" customWidth="1"/>
    <col min="12030" max="12030" width="29" style="249" customWidth="1"/>
    <col min="12031" max="12031" width="34" style="249" customWidth="1"/>
    <col min="12032" max="12033" width="21.33203125" style="249" customWidth="1"/>
    <col min="12034" max="12034" width="14.5546875" style="249" customWidth="1"/>
    <col min="12035" max="12035" width="9.109375" style="249"/>
    <col min="12036" max="12036" width="12.5546875" style="249" bestFit="1" customWidth="1"/>
    <col min="12037" max="12281" width="9.109375" style="249"/>
    <col min="12282" max="12282" width="8" style="249" customWidth="1"/>
    <col min="12283" max="12283" width="118.109375" style="249" customWidth="1"/>
    <col min="12284" max="12284" width="21.44140625" style="249" customWidth="1"/>
    <col min="12285" max="12285" width="24" style="249" customWidth="1"/>
    <col min="12286" max="12286" width="29" style="249" customWidth="1"/>
    <col min="12287" max="12287" width="34" style="249" customWidth="1"/>
    <col min="12288" max="12289" width="21.33203125" style="249" customWidth="1"/>
    <col min="12290" max="12290" width="14.5546875" style="249" customWidth="1"/>
    <col min="12291" max="12291" width="9.109375" style="249"/>
    <col min="12292" max="12292" width="12.5546875" style="249" bestFit="1" customWidth="1"/>
    <col min="12293" max="12537" width="9.109375" style="249"/>
    <col min="12538" max="12538" width="8" style="249" customWidth="1"/>
    <col min="12539" max="12539" width="118.109375" style="249" customWidth="1"/>
    <col min="12540" max="12540" width="21.44140625" style="249" customWidth="1"/>
    <col min="12541" max="12541" width="24" style="249" customWidth="1"/>
    <col min="12542" max="12542" width="29" style="249" customWidth="1"/>
    <col min="12543" max="12543" width="34" style="249" customWidth="1"/>
    <col min="12544" max="12545" width="21.33203125" style="249" customWidth="1"/>
    <col min="12546" max="12546" width="14.5546875" style="249" customWidth="1"/>
    <col min="12547" max="12547" width="9.109375" style="249"/>
    <col min="12548" max="12548" width="12.5546875" style="249" bestFit="1" customWidth="1"/>
    <col min="12549" max="12793" width="9.109375" style="249"/>
    <col min="12794" max="12794" width="8" style="249" customWidth="1"/>
    <col min="12795" max="12795" width="118.109375" style="249" customWidth="1"/>
    <col min="12796" max="12796" width="21.44140625" style="249" customWidth="1"/>
    <col min="12797" max="12797" width="24" style="249" customWidth="1"/>
    <col min="12798" max="12798" width="29" style="249" customWidth="1"/>
    <col min="12799" max="12799" width="34" style="249" customWidth="1"/>
    <col min="12800" max="12801" width="21.33203125" style="249" customWidth="1"/>
    <col min="12802" max="12802" width="14.5546875" style="249" customWidth="1"/>
    <col min="12803" max="12803" width="9.109375" style="249"/>
    <col min="12804" max="12804" width="12.5546875" style="249" bestFit="1" customWidth="1"/>
    <col min="12805" max="13049" width="9.109375" style="249"/>
    <col min="13050" max="13050" width="8" style="249" customWidth="1"/>
    <col min="13051" max="13051" width="118.109375" style="249" customWidth="1"/>
    <col min="13052" max="13052" width="21.44140625" style="249" customWidth="1"/>
    <col min="13053" max="13053" width="24" style="249" customWidth="1"/>
    <col min="13054" max="13054" width="29" style="249" customWidth="1"/>
    <col min="13055" max="13055" width="34" style="249" customWidth="1"/>
    <col min="13056" max="13057" width="21.33203125" style="249" customWidth="1"/>
    <col min="13058" max="13058" width="14.5546875" style="249" customWidth="1"/>
    <col min="13059" max="13059" width="9.109375" style="249"/>
    <col min="13060" max="13060" width="12.5546875" style="249" bestFit="1" customWidth="1"/>
    <col min="13061" max="13305" width="9.109375" style="249"/>
    <col min="13306" max="13306" width="8" style="249" customWidth="1"/>
    <col min="13307" max="13307" width="118.109375" style="249" customWidth="1"/>
    <col min="13308" max="13308" width="21.44140625" style="249" customWidth="1"/>
    <col min="13309" max="13309" width="24" style="249" customWidth="1"/>
    <col min="13310" max="13310" width="29" style="249" customWidth="1"/>
    <col min="13311" max="13311" width="34" style="249" customWidth="1"/>
    <col min="13312" max="13313" width="21.33203125" style="249" customWidth="1"/>
    <col min="13314" max="13314" width="14.5546875" style="249" customWidth="1"/>
    <col min="13315" max="13315" width="9.109375" style="249"/>
    <col min="13316" max="13316" width="12.5546875" style="249" bestFit="1" customWidth="1"/>
    <col min="13317" max="13561" width="9.109375" style="249"/>
    <col min="13562" max="13562" width="8" style="249" customWidth="1"/>
    <col min="13563" max="13563" width="118.109375" style="249" customWidth="1"/>
    <col min="13564" max="13564" width="21.44140625" style="249" customWidth="1"/>
    <col min="13565" max="13565" width="24" style="249" customWidth="1"/>
    <col min="13566" max="13566" width="29" style="249" customWidth="1"/>
    <col min="13567" max="13567" width="34" style="249" customWidth="1"/>
    <col min="13568" max="13569" width="21.33203125" style="249" customWidth="1"/>
    <col min="13570" max="13570" width="14.5546875" style="249" customWidth="1"/>
    <col min="13571" max="13571" width="9.109375" style="249"/>
    <col min="13572" max="13572" width="12.5546875" style="249" bestFit="1" customWidth="1"/>
    <col min="13573" max="13817" width="9.109375" style="249"/>
    <col min="13818" max="13818" width="8" style="249" customWidth="1"/>
    <col min="13819" max="13819" width="118.109375" style="249" customWidth="1"/>
    <col min="13820" max="13820" width="21.44140625" style="249" customWidth="1"/>
    <col min="13821" max="13821" width="24" style="249" customWidth="1"/>
    <col min="13822" max="13822" width="29" style="249" customWidth="1"/>
    <col min="13823" max="13823" width="34" style="249" customWidth="1"/>
    <col min="13824" max="13825" width="21.33203125" style="249" customWidth="1"/>
    <col min="13826" max="13826" width="14.5546875" style="249" customWidth="1"/>
    <col min="13827" max="13827" width="9.109375" style="249"/>
    <col min="13828" max="13828" width="12.5546875" style="249" bestFit="1" customWidth="1"/>
    <col min="13829" max="14073" width="9.109375" style="249"/>
    <col min="14074" max="14074" width="8" style="249" customWidth="1"/>
    <col min="14075" max="14075" width="118.109375" style="249" customWidth="1"/>
    <col min="14076" max="14076" width="21.44140625" style="249" customWidth="1"/>
    <col min="14077" max="14077" width="24" style="249" customWidth="1"/>
    <col min="14078" max="14078" width="29" style="249" customWidth="1"/>
    <col min="14079" max="14079" width="34" style="249" customWidth="1"/>
    <col min="14080" max="14081" width="21.33203125" style="249" customWidth="1"/>
    <col min="14082" max="14082" width="14.5546875" style="249" customWidth="1"/>
    <col min="14083" max="14083" width="9.109375" style="249"/>
    <col min="14084" max="14084" width="12.5546875" style="249" bestFit="1" customWidth="1"/>
    <col min="14085" max="14329" width="9.109375" style="249"/>
    <col min="14330" max="14330" width="8" style="249" customWidth="1"/>
    <col min="14331" max="14331" width="118.109375" style="249" customWidth="1"/>
    <col min="14332" max="14332" width="21.44140625" style="249" customWidth="1"/>
    <col min="14333" max="14333" width="24" style="249" customWidth="1"/>
    <col min="14334" max="14334" width="29" style="249" customWidth="1"/>
    <col min="14335" max="14335" width="34" style="249" customWidth="1"/>
    <col min="14336" max="14337" width="21.33203125" style="249" customWidth="1"/>
    <col min="14338" max="14338" width="14.5546875" style="249" customWidth="1"/>
    <col min="14339" max="14339" width="9.109375" style="249"/>
    <col min="14340" max="14340" width="12.5546875" style="249" bestFit="1" customWidth="1"/>
    <col min="14341" max="14585" width="9.109375" style="249"/>
    <col min="14586" max="14586" width="8" style="249" customWidth="1"/>
    <col min="14587" max="14587" width="118.109375" style="249" customWidth="1"/>
    <col min="14588" max="14588" width="21.44140625" style="249" customWidth="1"/>
    <col min="14589" max="14589" width="24" style="249" customWidth="1"/>
    <col min="14590" max="14590" width="29" style="249" customWidth="1"/>
    <col min="14591" max="14591" width="34" style="249" customWidth="1"/>
    <col min="14592" max="14593" width="21.33203125" style="249" customWidth="1"/>
    <col min="14594" max="14594" width="14.5546875" style="249" customWidth="1"/>
    <col min="14595" max="14595" width="9.109375" style="249"/>
    <col min="14596" max="14596" width="12.5546875" style="249" bestFit="1" customWidth="1"/>
    <col min="14597" max="14841" width="9.109375" style="249"/>
    <col min="14842" max="14842" width="8" style="249" customWidth="1"/>
    <col min="14843" max="14843" width="118.109375" style="249" customWidth="1"/>
    <col min="14844" max="14844" width="21.44140625" style="249" customWidth="1"/>
    <col min="14845" max="14845" width="24" style="249" customWidth="1"/>
    <col min="14846" max="14846" width="29" style="249" customWidth="1"/>
    <col min="14847" max="14847" width="34" style="249" customWidth="1"/>
    <col min="14848" max="14849" width="21.33203125" style="249" customWidth="1"/>
    <col min="14850" max="14850" width="14.5546875" style="249" customWidth="1"/>
    <col min="14851" max="14851" width="9.109375" style="249"/>
    <col min="14852" max="14852" width="12.5546875" style="249" bestFit="1" customWidth="1"/>
    <col min="14853" max="15097" width="9.109375" style="249"/>
    <col min="15098" max="15098" width="8" style="249" customWidth="1"/>
    <col min="15099" max="15099" width="118.109375" style="249" customWidth="1"/>
    <col min="15100" max="15100" width="21.44140625" style="249" customWidth="1"/>
    <col min="15101" max="15101" width="24" style="249" customWidth="1"/>
    <col min="15102" max="15102" width="29" style="249" customWidth="1"/>
    <col min="15103" max="15103" width="34" style="249" customWidth="1"/>
    <col min="15104" max="15105" width="21.33203125" style="249" customWidth="1"/>
    <col min="15106" max="15106" width="14.5546875" style="249" customWidth="1"/>
    <col min="15107" max="15107" width="9.109375" style="249"/>
    <col min="15108" max="15108" width="12.5546875" style="249" bestFit="1" customWidth="1"/>
    <col min="15109" max="15353" width="9.109375" style="249"/>
    <col min="15354" max="15354" width="8" style="249" customWidth="1"/>
    <col min="15355" max="15355" width="118.109375" style="249" customWidth="1"/>
    <col min="15356" max="15356" width="21.44140625" style="249" customWidth="1"/>
    <col min="15357" max="15357" width="24" style="249" customWidth="1"/>
    <col min="15358" max="15358" width="29" style="249" customWidth="1"/>
    <col min="15359" max="15359" width="34" style="249" customWidth="1"/>
    <col min="15360" max="15361" width="21.33203125" style="249" customWidth="1"/>
    <col min="15362" max="15362" width="14.5546875" style="249" customWidth="1"/>
    <col min="15363" max="15363" width="9.109375" style="249"/>
    <col min="15364" max="15364" width="12.5546875" style="249" bestFit="1" customWidth="1"/>
    <col min="15365" max="15609" width="9.109375" style="249"/>
    <col min="15610" max="15610" width="8" style="249" customWidth="1"/>
    <col min="15611" max="15611" width="118.109375" style="249" customWidth="1"/>
    <col min="15612" max="15612" width="21.44140625" style="249" customWidth="1"/>
    <col min="15613" max="15613" width="24" style="249" customWidth="1"/>
    <col min="15614" max="15614" width="29" style="249" customWidth="1"/>
    <col min="15615" max="15615" width="34" style="249" customWidth="1"/>
    <col min="15616" max="15617" width="21.33203125" style="249" customWidth="1"/>
    <col min="15618" max="15618" width="14.5546875" style="249" customWidth="1"/>
    <col min="15619" max="15619" width="9.109375" style="249"/>
    <col min="15620" max="15620" width="12.5546875" style="249" bestFit="1" customWidth="1"/>
    <col min="15621" max="15865" width="9.109375" style="249"/>
    <col min="15866" max="15866" width="8" style="249" customWidth="1"/>
    <col min="15867" max="15867" width="118.109375" style="249" customWidth="1"/>
    <col min="15868" max="15868" width="21.44140625" style="249" customWidth="1"/>
    <col min="15869" max="15869" width="24" style="249" customWidth="1"/>
    <col min="15870" max="15870" width="29" style="249" customWidth="1"/>
    <col min="15871" max="15871" width="34" style="249" customWidth="1"/>
    <col min="15872" max="15873" width="21.33203125" style="249" customWidth="1"/>
    <col min="15874" max="15874" width="14.5546875" style="249" customWidth="1"/>
    <col min="15875" max="15875" width="9.109375" style="249"/>
    <col min="15876" max="15876" width="12.5546875" style="249" bestFit="1" customWidth="1"/>
    <col min="15877" max="16121" width="9.109375" style="249"/>
    <col min="16122" max="16122" width="8" style="249" customWidth="1"/>
    <col min="16123" max="16123" width="118.109375" style="249" customWidth="1"/>
    <col min="16124" max="16124" width="21.44140625" style="249" customWidth="1"/>
    <col min="16125" max="16125" width="24" style="249" customWidth="1"/>
    <col min="16126" max="16126" width="29" style="249" customWidth="1"/>
    <col min="16127" max="16127" width="34" style="249" customWidth="1"/>
    <col min="16128" max="16129" width="21.33203125" style="249" customWidth="1"/>
    <col min="16130" max="16130" width="14.5546875" style="249" customWidth="1"/>
    <col min="16131" max="16131" width="9.109375" style="249"/>
    <col min="16132" max="16132" width="12.5546875" style="249" bestFit="1" customWidth="1"/>
    <col min="16133" max="16384" width="9.109375" style="249"/>
  </cols>
  <sheetData>
    <row r="1" spans="1:6" x14ac:dyDescent="0.3">
      <c r="F1" s="72" t="s">
        <v>435</v>
      </c>
    </row>
    <row r="3" spans="1:6" s="255" customFormat="1" ht="28.95" customHeight="1" x14ac:dyDescent="0.3">
      <c r="A3" s="1200" t="s">
        <v>1014</v>
      </c>
      <c r="B3" s="1205"/>
      <c r="C3" s="1205"/>
      <c r="D3" s="1205"/>
      <c r="E3" s="1205"/>
      <c r="F3" s="1205"/>
    </row>
    <row r="4" spans="1:6" s="13" customFormat="1" ht="27" customHeight="1" x14ac:dyDescent="0.35">
      <c r="A4" s="12" t="s">
        <v>1145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84" t="s">
        <v>454</v>
      </c>
      <c r="B6" s="1184"/>
      <c r="C6" s="1184"/>
      <c r="D6" s="1184"/>
      <c r="E6" s="1184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258"/>
    </row>
    <row r="9" spans="1:6" ht="18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</row>
    <row r="10" spans="1:6" ht="75" customHeight="1" x14ac:dyDescent="0.3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6" ht="18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</row>
    <row r="12" spans="1:6" s="255" customFormat="1" ht="17.399999999999999" x14ac:dyDescent="0.3">
      <c r="A12" s="264">
        <v>1</v>
      </c>
      <c r="B12" s="265" t="s">
        <v>369</v>
      </c>
      <c r="C12" s="266" t="s">
        <v>305</v>
      </c>
      <c r="D12" s="267">
        <f>SUM(D14:D15)</f>
        <v>0</v>
      </c>
      <c r="E12" s="59" t="s">
        <v>305</v>
      </c>
      <c r="F12" s="267">
        <f>SUM(F13:F15)</f>
        <v>25020</v>
      </c>
    </row>
    <row r="13" spans="1:6" ht="18" x14ac:dyDescent="0.35">
      <c r="A13" s="270"/>
      <c r="B13" s="271" t="s">
        <v>199</v>
      </c>
      <c r="C13" s="272"/>
      <c r="D13" s="273"/>
      <c r="E13" s="274"/>
      <c r="F13" s="273"/>
    </row>
    <row r="14" spans="1:6" s="278" customFormat="1" ht="18" x14ac:dyDescent="0.35">
      <c r="A14" s="270"/>
      <c r="B14" s="275" t="s">
        <v>466</v>
      </c>
      <c r="C14" s="272"/>
      <c r="D14" s="273"/>
      <c r="E14" s="276">
        <v>12</v>
      </c>
      <c r="F14" s="273">
        <v>25020</v>
      </c>
    </row>
    <row r="15" spans="1:6" ht="18" x14ac:dyDescent="0.35">
      <c r="A15" s="270"/>
      <c r="B15" s="271"/>
      <c r="C15" s="272"/>
      <c r="D15" s="273"/>
      <c r="E15" s="276"/>
      <c r="F15" s="273"/>
    </row>
    <row r="16" spans="1:6" ht="18" hidden="1" x14ac:dyDescent="0.35">
      <c r="A16" s="279">
        <v>2</v>
      </c>
      <c r="B16" s="280" t="s">
        <v>370</v>
      </c>
      <c r="C16" s="281" t="s">
        <v>305</v>
      </c>
      <c r="D16" s="282">
        <f>SUM(D18:D19)</f>
        <v>0</v>
      </c>
      <c r="E16" s="283" t="s">
        <v>305</v>
      </c>
      <c r="F16" s="282">
        <f>SUM(F17:F19)</f>
        <v>0</v>
      </c>
    </row>
    <row r="17" spans="1:6" ht="18" hidden="1" x14ac:dyDescent="0.35">
      <c r="A17" s="270"/>
      <c r="B17" s="271" t="s">
        <v>199</v>
      </c>
      <c r="C17" s="272"/>
      <c r="D17" s="273"/>
      <c r="E17" s="274"/>
      <c r="F17" s="273"/>
    </row>
    <row r="18" spans="1:6" ht="21" hidden="1" customHeight="1" x14ac:dyDescent="0.35">
      <c r="A18" s="270"/>
      <c r="B18" s="271"/>
      <c r="C18" s="272"/>
      <c r="D18" s="273" t="s">
        <v>371</v>
      </c>
      <c r="E18" s="274"/>
      <c r="F18" s="273"/>
    </row>
    <row r="19" spans="1:6" ht="18" hidden="1" x14ac:dyDescent="0.35">
      <c r="A19" s="270"/>
      <c r="B19" s="271"/>
      <c r="C19" s="272"/>
      <c r="D19" s="273"/>
      <c r="E19" s="274"/>
      <c r="F19" s="273"/>
    </row>
    <row r="20" spans="1:6" ht="18" hidden="1" x14ac:dyDescent="0.35">
      <c r="A20" s="279">
        <v>3</v>
      </c>
      <c r="B20" s="280" t="s">
        <v>372</v>
      </c>
      <c r="C20" s="281" t="s">
        <v>305</v>
      </c>
      <c r="D20" s="284">
        <f>SUM(D22:D29)</f>
        <v>0</v>
      </c>
      <c r="E20" s="285" t="s">
        <v>305</v>
      </c>
      <c r="F20" s="284">
        <f>SUM(F21:F24)</f>
        <v>0</v>
      </c>
    </row>
    <row r="21" spans="1:6" ht="18" hidden="1" x14ac:dyDescent="0.35">
      <c r="A21" s="270"/>
      <c r="B21" s="271" t="s">
        <v>199</v>
      </c>
      <c r="C21" s="272"/>
      <c r="D21" s="273"/>
      <c r="E21" s="274"/>
      <c r="F21" s="273"/>
    </row>
    <row r="22" spans="1:6" ht="23.4" hidden="1" customHeight="1" x14ac:dyDescent="0.35">
      <c r="A22" s="270"/>
      <c r="B22" s="286"/>
      <c r="C22" s="272"/>
      <c r="D22" s="273"/>
      <c r="E22" s="274"/>
      <c r="F22" s="273"/>
    </row>
    <row r="23" spans="1:6" ht="23.4" hidden="1" customHeight="1" x14ac:dyDescent="0.35">
      <c r="A23" s="270"/>
      <c r="B23" s="286"/>
      <c r="C23" s="272"/>
      <c r="D23" s="273"/>
      <c r="E23" s="274"/>
      <c r="F23" s="273"/>
    </row>
    <row r="24" spans="1:6" ht="24" hidden="1" customHeight="1" x14ac:dyDescent="0.35">
      <c r="A24" s="270"/>
      <c r="B24" s="287"/>
      <c r="C24" s="272"/>
      <c r="D24" s="273"/>
      <c r="E24" s="274"/>
      <c r="F24" s="273"/>
    </row>
    <row r="25" spans="1:6" ht="20.25" hidden="1" customHeight="1" x14ac:dyDescent="0.35">
      <c r="A25" s="279">
        <v>4</v>
      </c>
      <c r="B25" s="280" t="s">
        <v>373</v>
      </c>
      <c r="C25" s="281" t="s">
        <v>305</v>
      </c>
      <c r="D25" s="284">
        <f>SUM(D29:D29)</f>
        <v>0</v>
      </c>
      <c r="E25" s="285" t="s">
        <v>305</v>
      </c>
      <c r="F25" s="284">
        <f>SUM(F26:F29)</f>
        <v>0</v>
      </c>
    </row>
    <row r="26" spans="1:6" ht="18" hidden="1" x14ac:dyDescent="0.35">
      <c r="A26" s="270"/>
      <c r="B26" s="286" t="s">
        <v>199</v>
      </c>
      <c r="C26" s="272"/>
      <c r="D26" s="273"/>
      <c r="E26" s="274"/>
      <c r="F26" s="273"/>
    </row>
    <row r="27" spans="1:6" ht="18" hidden="1" x14ac:dyDescent="0.35">
      <c r="A27" s="270"/>
      <c r="B27" s="288"/>
      <c r="C27" s="272"/>
      <c r="D27" s="273"/>
      <c r="E27" s="274"/>
      <c r="F27" s="273"/>
    </row>
    <row r="28" spans="1:6" ht="18" hidden="1" x14ac:dyDescent="0.35">
      <c r="A28" s="270"/>
      <c r="B28" s="286"/>
      <c r="C28" s="272"/>
      <c r="D28" s="273"/>
      <c r="E28" s="274"/>
      <c r="F28" s="273"/>
    </row>
    <row r="29" spans="1:6" ht="18" hidden="1" x14ac:dyDescent="0.35">
      <c r="A29" s="270"/>
      <c r="B29" s="286"/>
      <c r="C29" s="272"/>
      <c r="D29" s="273"/>
      <c r="E29" s="274"/>
      <c r="F29" s="273"/>
    </row>
    <row r="30" spans="1:6" ht="18" hidden="1" x14ac:dyDescent="0.35">
      <c r="A30" s="279">
        <v>5</v>
      </c>
      <c r="B30" s="280" t="s">
        <v>374</v>
      </c>
      <c r="C30" s="281" t="s">
        <v>305</v>
      </c>
      <c r="D30" s="284">
        <f>SUM(D31:D34)</f>
        <v>0</v>
      </c>
      <c r="E30" s="285" t="s">
        <v>305</v>
      </c>
      <c r="F30" s="284">
        <f>SUM(F31:F34)</f>
        <v>0</v>
      </c>
    </row>
    <row r="31" spans="1:6" ht="18" hidden="1" x14ac:dyDescent="0.35">
      <c r="A31" s="289"/>
      <c r="B31" s="290" t="s">
        <v>199</v>
      </c>
      <c r="C31" s="272"/>
      <c r="D31" s="273"/>
      <c r="E31" s="276"/>
      <c r="F31" s="273"/>
    </row>
    <row r="32" spans="1:6" ht="18" hidden="1" x14ac:dyDescent="0.35">
      <c r="A32" s="270"/>
      <c r="B32" s="286"/>
      <c r="C32" s="272"/>
      <c r="D32" s="273"/>
      <c r="E32" s="276"/>
      <c r="F32" s="291"/>
    </row>
    <row r="33" spans="1:6" ht="18" hidden="1" x14ac:dyDescent="0.35">
      <c r="A33" s="270"/>
      <c r="B33" s="271"/>
      <c r="C33" s="272"/>
      <c r="D33" s="273"/>
      <c r="E33" s="276"/>
      <c r="F33" s="273"/>
    </row>
    <row r="34" spans="1:6" ht="18" x14ac:dyDescent="0.35">
      <c r="A34" s="270"/>
      <c r="B34" s="271"/>
      <c r="C34" s="272"/>
      <c r="D34" s="273"/>
      <c r="E34" s="276"/>
      <c r="F34" s="273"/>
    </row>
    <row r="35" spans="1:6" s="255" customFormat="1" ht="17.399999999999999" x14ac:dyDescent="0.3">
      <c r="A35" s="264"/>
      <c r="B35" s="265" t="s">
        <v>295</v>
      </c>
      <c r="C35" s="266" t="s">
        <v>305</v>
      </c>
      <c r="D35" s="267">
        <f>D25+D20+D16+D12+D30</f>
        <v>0</v>
      </c>
      <c r="E35" s="292" t="s">
        <v>10</v>
      </c>
      <c r="F35" s="267">
        <f>F25+F20+F16+F12+F30</f>
        <v>25020</v>
      </c>
    </row>
    <row r="39" spans="1:6" s="35" customFormat="1" ht="23.25" customHeight="1" x14ac:dyDescent="0.3">
      <c r="A39" s="34" t="s">
        <v>671</v>
      </c>
      <c r="D39" s="115"/>
      <c r="F39" s="115" t="s">
        <v>1143</v>
      </c>
    </row>
    <row r="40" spans="1:6" s="66" customFormat="1" ht="13.2" x14ac:dyDescent="0.3">
      <c r="D40" s="67" t="s">
        <v>131</v>
      </c>
      <c r="F40" s="67" t="s">
        <v>132</v>
      </c>
    </row>
    <row r="41" spans="1:6" s="63" customFormat="1" ht="15.6" x14ac:dyDescent="0.3"/>
    <row r="42" spans="1:6" s="35" customFormat="1" ht="23.25" customHeight="1" x14ac:dyDescent="0.3">
      <c r="A42" s="34" t="s">
        <v>133</v>
      </c>
      <c r="D42" s="115"/>
      <c r="F42" s="115" t="s">
        <v>1144</v>
      </c>
    </row>
    <row r="43" spans="1:6" s="66" customFormat="1" ht="13.2" x14ac:dyDescent="0.3">
      <c r="D43" s="67" t="s">
        <v>131</v>
      </c>
      <c r="F43" s="67" t="s">
        <v>132</v>
      </c>
    </row>
    <row r="45" spans="1:6" ht="17.399999999999999" x14ac:dyDescent="0.3">
      <c r="B45" s="298"/>
    </row>
    <row r="46" spans="1:6" ht="17.399999999999999" x14ac:dyDescent="0.3">
      <c r="B46" s="29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92D050"/>
    <pageSetUpPr fitToPage="1"/>
  </sheetPr>
  <dimension ref="A1:M206"/>
  <sheetViews>
    <sheetView view="pageBreakPreview" topLeftCell="A6" zoomScale="70" zoomScaleSheetLayoutView="70" workbookViewId="0">
      <selection activeCell="W22" sqref="W22"/>
    </sheetView>
  </sheetViews>
  <sheetFormatPr defaultRowHeight="18" x14ac:dyDescent="0.35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7" width="26.88671875" style="250" customWidth="1"/>
    <col min="8" max="8" width="23.109375" style="250" customWidth="1"/>
    <col min="9" max="9" width="23.109375" style="92" customWidth="1"/>
    <col min="10" max="10" width="34.5546875" style="92" customWidth="1"/>
    <col min="11" max="11" width="16.5546875" style="251" customWidth="1"/>
    <col min="12" max="13" width="21.88671875" style="251" customWidth="1"/>
    <col min="14" max="256" width="9.109375" style="249"/>
    <col min="257" max="257" width="8" style="249" customWidth="1"/>
    <col min="258" max="258" width="118.109375" style="249" customWidth="1"/>
    <col min="259" max="259" width="21.44140625" style="249" customWidth="1"/>
    <col min="260" max="260" width="24" style="249" customWidth="1"/>
    <col min="261" max="261" width="29" style="249" customWidth="1"/>
    <col min="262" max="262" width="34" style="249" customWidth="1"/>
    <col min="263" max="264" width="21.33203125" style="249" customWidth="1"/>
    <col min="265" max="265" width="14.5546875" style="249" customWidth="1"/>
    <col min="266" max="266" width="9.109375" style="249"/>
    <col min="267" max="267" width="12.5546875" style="249" bestFit="1" customWidth="1"/>
    <col min="268" max="512" width="9.109375" style="249"/>
    <col min="513" max="513" width="8" style="249" customWidth="1"/>
    <col min="514" max="514" width="118.109375" style="249" customWidth="1"/>
    <col min="515" max="515" width="21.44140625" style="249" customWidth="1"/>
    <col min="516" max="516" width="24" style="249" customWidth="1"/>
    <col min="517" max="517" width="29" style="249" customWidth="1"/>
    <col min="518" max="518" width="34" style="249" customWidth="1"/>
    <col min="519" max="520" width="21.33203125" style="249" customWidth="1"/>
    <col min="521" max="521" width="14.5546875" style="249" customWidth="1"/>
    <col min="522" max="522" width="9.109375" style="249"/>
    <col min="523" max="523" width="12.5546875" style="249" bestFit="1" customWidth="1"/>
    <col min="524" max="768" width="9.109375" style="249"/>
    <col min="769" max="769" width="8" style="249" customWidth="1"/>
    <col min="770" max="770" width="118.109375" style="249" customWidth="1"/>
    <col min="771" max="771" width="21.44140625" style="249" customWidth="1"/>
    <col min="772" max="772" width="24" style="249" customWidth="1"/>
    <col min="773" max="773" width="29" style="249" customWidth="1"/>
    <col min="774" max="774" width="34" style="249" customWidth="1"/>
    <col min="775" max="776" width="21.33203125" style="249" customWidth="1"/>
    <col min="777" max="777" width="14.5546875" style="249" customWidth="1"/>
    <col min="778" max="778" width="9.109375" style="249"/>
    <col min="779" max="779" width="12.5546875" style="249" bestFit="1" customWidth="1"/>
    <col min="780" max="1024" width="9.109375" style="249"/>
    <col min="1025" max="1025" width="8" style="249" customWidth="1"/>
    <col min="1026" max="1026" width="118.109375" style="249" customWidth="1"/>
    <col min="1027" max="1027" width="21.44140625" style="249" customWidth="1"/>
    <col min="1028" max="1028" width="24" style="249" customWidth="1"/>
    <col min="1029" max="1029" width="29" style="249" customWidth="1"/>
    <col min="1030" max="1030" width="34" style="249" customWidth="1"/>
    <col min="1031" max="1032" width="21.33203125" style="249" customWidth="1"/>
    <col min="1033" max="1033" width="14.5546875" style="249" customWidth="1"/>
    <col min="1034" max="1034" width="9.109375" style="249"/>
    <col min="1035" max="1035" width="12.5546875" style="249" bestFit="1" customWidth="1"/>
    <col min="1036" max="1280" width="9.109375" style="249"/>
    <col min="1281" max="1281" width="8" style="249" customWidth="1"/>
    <col min="1282" max="1282" width="118.109375" style="249" customWidth="1"/>
    <col min="1283" max="1283" width="21.44140625" style="249" customWidth="1"/>
    <col min="1284" max="1284" width="24" style="249" customWidth="1"/>
    <col min="1285" max="1285" width="29" style="249" customWidth="1"/>
    <col min="1286" max="1286" width="34" style="249" customWidth="1"/>
    <col min="1287" max="1288" width="21.33203125" style="249" customWidth="1"/>
    <col min="1289" max="1289" width="14.5546875" style="249" customWidth="1"/>
    <col min="1290" max="1290" width="9.109375" style="249"/>
    <col min="1291" max="1291" width="12.5546875" style="249" bestFit="1" customWidth="1"/>
    <col min="1292" max="1536" width="9.109375" style="249"/>
    <col min="1537" max="1537" width="8" style="249" customWidth="1"/>
    <col min="1538" max="1538" width="118.109375" style="249" customWidth="1"/>
    <col min="1539" max="1539" width="21.44140625" style="249" customWidth="1"/>
    <col min="1540" max="1540" width="24" style="249" customWidth="1"/>
    <col min="1541" max="1541" width="29" style="249" customWidth="1"/>
    <col min="1542" max="1542" width="34" style="249" customWidth="1"/>
    <col min="1543" max="1544" width="21.33203125" style="249" customWidth="1"/>
    <col min="1545" max="1545" width="14.5546875" style="249" customWidth="1"/>
    <col min="1546" max="1546" width="9.109375" style="249"/>
    <col min="1547" max="1547" width="12.5546875" style="249" bestFit="1" customWidth="1"/>
    <col min="1548" max="1792" width="9.109375" style="249"/>
    <col min="1793" max="1793" width="8" style="249" customWidth="1"/>
    <col min="1794" max="1794" width="118.109375" style="249" customWidth="1"/>
    <col min="1795" max="1795" width="21.44140625" style="249" customWidth="1"/>
    <col min="1796" max="1796" width="24" style="249" customWidth="1"/>
    <col min="1797" max="1797" width="29" style="249" customWidth="1"/>
    <col min="1798" max="1798" width="34" style="249" customWidth="1"/>
    <col min="1799" max="1800" width="21.33203125" style="249" customWidth="1"/>
    <col min="1801" max="1801" width="14.5546875" style="249" customWidth="1"/>
    <col min="1802" max="1802" width="9.109375" style="249"/>
    <col min="1803" max="1803" width="12.5546875" style="249" bestFit="1" customWidth="1"/>
    <col min="1804" max="2048" width="9.109375" style="249"/>
    <col min="2049" max="2049" width="8" style="249" customWidth="1"/>
    <col min="2050" max="2050" width="118.109375" style="249" customWidth="1"/>
    <col min="2051" max="2051" width="21.44140625" style="249" customWidth="1"/>
    <col min="2052" max="2052" width="24" style="249" customWidth="1"/>
    <col min="2053" max="2053" width="29" style="249" customWidth="1"/>
    <col min="2054" max="2054" width="34" style="249" customWidth="1"/>
    <col min="2055" max="2056" width="21.33203125" style="249" customWidth="1"/>
    <col min="2057" max="2057" width="14.5546875" style="249" customWidth="1"/>
    <col min="2058" max="2058" width="9.109375" style="249"/>
    <col min="2059" max="2059" width="12.5546875" style="249" bestFit="1" customWidth="1"/>
    <col min="2060" max="2304" width="9.109375" style="249"/>
    <col min="2305" max="2305" width="8" style="249" customWidth="1"/>
    <col min="2306" max="2306" width="118.109375" style="249" customWidth="1"/>
    <col min="2307" max="2307" width="21.44140625" style="249" customWidth="1"/>
    <col min="2308" max="2308" width="24" style="249" customWidth="1"/>
    <col min="2309" max="2309" width="29" style="249" customWidth="1"/>
    <col min="2310" max="2310" width="34" style="249" customWidth="1"/>
    <col min="2311" max="2312" width="21.33203125" style="249" customWidth="1"/>
    <col min="2313" max="2313" width="14.5546875" style="249" customWidth="1"/>
    <col min="2314" max="2314" width="9.109375" style="249"/>
    <col min="2315" max="2315" width="12.5546875" style="249" bestFit="1" customWidth="1"/>
    <col min="2316" max="2560" width="9.109375" style="249"/>
    <col min="2561" max="2561" width="8" style="249" customWidth="1"/>
    <col min="2562" max="2562" width="118.109375" style="249" customWidth="1"/>
    <col min="2563" max="2563" width="21.44140625" style="249" customWidth="1"/>
    <col min="2564" max="2564" width="24" style="249" customWidth="1"/>
    <col min="2565" max="2565" width="29" style="249" customWidth="1"/>
    <col min="2566" max="2566" width="34" style="249" customWidth="1"/>
    <col min="2567" max="2568" width="21.33203125" style="249" customWidth="1"/>
    <col min="2569" max="2569" width="14.5546875" style="249" customWidth="1"/>
    <col min="2570" max="2570" width="9.109375" style="249"/>
    <col min="2571" max="2571" width="12.5546875" style="249" bestFit="1" customWidth="1"/>
    <col min="2572" max="2816" width="9.109375" style="249"/>
    <col min="2817" max="2817" width="8" style="249" customWidth="1"/>
    <col min="2818" max="2818" width="118.109375" style="249" customWidth="1"/>
    <col min="2819" max="2819" width="21.44140625" style="249" customWidth="1"/>
    <col min="2820" max="2820" width="24" style="249" customWidth="1"/>
    <col min="2821" max="2821" width="29" style="249" customWidth="1"/>
    <col min="2822" max="2822" width="34" style="249" customWidth="1"/>
    <col min="2823" max="2824" width="21.33203125" style="249" customWidth="1"/>
    <col min="2825" max="2825" width="14.5546875" style="249" customWidth="1"/>
    <col min="2826" max="2826" width="9.109375" style="249"/>
    <col min="2827" max="2827" width="12.5546875" style="249" bestFit="1" customWidth="1"/>
    <col min="2828" max="3072" width="9.109375" style="249"/>
    <col min="3073" max="3073" width="8" style="249" customWidth="1"/>
    <col min="3074" max="3074" width="118.109375" style="249" customWidth="1"/>
    <col min="3075" max="3075" width="21.44140625" style="249" customWidth="1"/>
    <col min="3076" max="3076" width="24" style="249" customWidth="1"/>
    <col min="3077" max="3077" width="29" style="249" customWidth="1"/>
    <col min="3078" max="3078" width="34" style="249" customWidth="1"/>
    <col min="3079" max="3080" width="21.33203125" style="249" customWidth="1"/>
    <col min="3081" max="3081" width="14.5546875" style="249" customWidth="1"/>
    <col min="3082" max="3082" width="9.109375" style="249"/>
    <col min="3083" max="3083" width="12.5546875" style="249" bestFit="1" customWidth="1"/>
    <col min="3084" max="3328" width="9.109375" style="249"/>
    <col min="3329" max="3329" width="8" style="249" customWidth="1"/>
    <col min="3330" max="3330" width="118.109375" style="249" customWidth="1"/>
    <col min="3331" max="3331" width="21.44140625" style="249" customWidth="1"/>
    <col min="3332" max="3332" width="24" style="249" customWidth="1"/>
    <col min="3333" max="3333" width="29" style="249" customWidth="1"/>
    <col min="3334" max="3334" width="34" style="249" customWidth="1"/>
    <col min="3335" max="3336" width="21.33203125" style="249" customWidth="1"/>
    <col min="3337" max="3337" width="14.5546875" style="249" customWidth="1"/>
    <col min="3338" max="3338" width="9.109375" style="249"/>
    <col min="3339" max="3339" width="12.5546875" style="249" bestFit="1" customWidth="1"/>
    <col min="3340" max="3584" width="9.109375" style="249"/>
    <col min="3585" max="3585" width="8" style="249" customWidth="1"/>
    <col min="3586" max="3586" width="118.109375" style="249" customWidth="1"/>
    <col min="3587" max="3587" width="21.44140625" style="249" customWidth="1"/>
    <col min="3588" max="3588" width="24" style="249" customWidth="1"/>
    <col min="3589" max="3589" width="29" style="249" customWidth="1"/>
    <col min="3590" max="3590" width="34" style="249" customWidth="1"/>
    <col min="3591" max="3592" width="21.33203125" style="249" customWidth="1"/>
    <col min="3593" max="3593" width="14.5546875" style="249" customWidth="1"/>
    <col min="3594" max="3594" width="9.109375" style="249"/>
    <col min="3595" max="3595" width="12.5546875" style="249" bestFit="1" customWidth="1"/>
    <col min="3596" max="3840" width="9.109375" style="249"/>
    <col min="3841" max="3841" width="8" style="249" customWidth="1"/>
    <col min="3842" max="3842" width="118.109375" style="249" customWidth="1"/>
    <col min="3843" max="3843" width="21.44140625" style="249" customWidth="1"/>
    <col min="3844" max="3844" width="24" style="249" customWidth="1"/>
    <col min="3845" max="3845" width="29" style="249" customWidth="1"/>
    <col min="3846" max="3846" width="34" style="249" customWidth="1"/>
    <col min="3847" max="3848" width="21.33203125" style="249" customWidth="1"/>
    <col min="3849" max="3849" width="14.5546875" style="249" customWidth="1"/>
    <col min="3850" max="3850" width="9.109375" style="249"/>
    <col min="3851" max="3851" width="12.5546875" style="249" bestFit="1" customWidth="1"/>
    <col min="3852" max="4096" width="9.109375" style="249"/>
    <col min="4097" max="4097" width="8" style="249" customWidth="1"/>
    <col min="4098" max="4098" width="118.109375" style="249" customWidth="1"/>
    <col min="4099" max="4099" width="21.44140625" style="249" customWidth="1"/>
    <col min="4100" max="4100" width="24" style="249" customWidth="1"/>
    <col min="4101" max="4101" width="29" style="249" customWidth="1"/>
    <col min="4102" max="4102" width="34" style="249" customWidth="1"/>
    <col min="4103" max="4104" width="21.33203125" style="249" customWidth="1"/>
    <col min="4105" max="4105" width="14.5546875" style="249" customWidth="1"/>
    <col min="4106" max="4106" width="9.109375" style="249"/>
    <col min="4107" max="4107" width="12.5546875" style="249" bestFit="1" customWidth="1"/>
    <col min="4108" max="4352" width="9.109375" style="249"/>
    <col min="4353" max="4353" width="8" style="249" customWidth="1"/>
    <col min="4354" max="4354" width="118.109375" style="249" customWidth="1"/>
    <col min="4355" max="4355" width="21.44140625" style="249" customWidth="1"/>
    <col min="4356" max="4356" width="24" style="249" customWidth="1"/>
    <col min="4357" max="4357" width="29" style="249" customWidth="1"/>
    <col min="4358" max="4358" width="34" style="249" customWidth="1"/>
    <col min="4359" max="4360" width="21.33203125" style="249" customWidth="1"/>
    <col min="4361" max="4361" width="14.5546875" style="249" customWidth="1"/>
    <col min="4362" max="4362" width="9.109375" style="249"/>
    <col min="4363" max="4363" width="12.5546875" style="249" bestFit="1" customWidth="1"/>
    <col min="4364" max="4608" width="9.109375" style="249"/>
    <col min="4609" max="4609" width="8" style="249" customWidth="1"/>
    <col min="4610" max="4610" width="118.109375" style="249" customWidth="1"/>
    <col min="4611" max="4611" width="21.44140625" style="249" customWidth="1"/>
    <col min="4612" max="4612" width="24" style="249" customWidth="1"/>
    <col min="4613" max="4613" width="29" style="249" customWidth="1"/>
    <col min="4614" max="4614" width="34" style="249" customWidth="1"/>
    <col min="4615" max="4616" width="21.33203125" style="249" customWidth="1"/>
    <col min="4617" max="4617" width="14.5546875" style="249" customWidth="1"/>
    <col min="4618" max="4618" width="9.109375" style="249"/>
    <col min="4619" max="4619" width="12.5546875" style="249" bestFit="1" customWidth="1"/>
    <col min="4620" max="4864" width="9.109375" style="249"/>
    <col min="4865" max="4865" width="8" style="249" customWidth="1"/>
    <col min="4866" max="4866" width="118.109375" style="249" customWidth="1"/>
    <col min="4867" max="4867" width="21.44140625" style="249" customWidth="1"/>
    <col min="4868" max="4868" width="24" style="249" customWidth="1"/>
    <col min="4869" max="4869" width="29" style="249" customWidth="1"/>
    <col min="4870" max="4870" width="34" style="249" customWidth="1"/>
    <col min="4871" max="4872" width="21.33203125" style="249" customWidth="1"/>
    <col min="4873" max="4873" width="14.5546875" style="249" customWidth="1"/>
    <col min="4874" max="4874" width="9.109375" style="249"/>
    <col min="4875" max="4875" width="12.5546875" style="249" bestFit="1" customWidth="1"/>
    <col min="4876" max="5120" width="9.109375" style="249"/>
    <col min="5121" max="5121" width="8" style="249" customWidth="1"/>
    <col min="5122" max="5122" width="118.109375" style="249" customWidth="1"/>
    <col min="5123" max="5123" width="21.44140625" style="249" customWidth="1"/>
    <col min="5124" max="5124" width="24" style="249" customWidth="1"/>
    <col min="5125" max="5125" width="29" style="249" customWidth="1"/>
    <col min="5126" max="5126" width="34" style="249" customWidth="1"/>
    <col min="5127" max="5128" width="21.33203125" style="249" customWidth="1"/>
    <col min="5129" max="5129" width="14.5546875" style="249" customWidth="1"/>
    <col min="5130" max="5130" width="9.109375" style="249"/>
    <col min="5131" max="5131" width="12.5546875" style="249" bestFit="1" customWidth="1"/>
    <col min="5132" max="5376" width="9.109375" style="249"/>
    <col min="5377" max="5377" width="8" style="249" customWidth="1"/>
    <col min="5378" max="5378" width="118.109375" style="249" customWidth="1"/>
    <col min="5379" max="5379" width="21.44140625" style="249" customWidth="1"/>
    <col min="5380" max="5380" width="24" style="249" customWidth="1"/>
    <col min="5381" max="5381" width="29" style="249" customWidth="1"/>
    <col min="5382" max="5382" width="34" style="249" customWidth="1"/>
    <col min="5383" max="5384" width="21.33203125" style="249" customWidth="1"/>
    <col min="5385" max="5385" width="14.5546875" style="249" customWidth="1"/>
    <col min="5386" max="5386" width="9.109375" style="249"/>
    <col min="5387" max="5387" width="12.5546875" style="249" bestFit="1" customWidth="1"/>
    <col min="5388" max="5632" width="9.109375" style="249"/>
    <col min="5633" max="5633" width="8" style="249" customWidth="1"/>
    <col min="5634" max="5634" width="118.109375" style="249" customWidth="1"/>
    <col min="5635" max="5635" width="21.44140625" style="249" customWidth="1"/>
    <col min="5636" max="5636" width="24" style="249" customWidth="1"/>
    <col min="5637" max="5637" width="29" style="249" customWidth="1"/>
    <col min="5638" max="5638" width="34" style="249" customWidth="1"/>
    <col min="5639" max="5640" width="21.33203125" style="249" customWidth="1"/>
    <col min="5641" max="5641" width="14.5546875" style="249" customWidth="1"/>
    <col min="5642" max="5642" width="9.109375" style="249"/>
    <col min="5643" max="5643" width="12.5546875" style="249" bestFit="1" customWidth="1"/>
    <col min="5644" max="5888" width="9.109375" style="249"/>
    <col min="5889" max="5889" width="8" style="249" customWidth="1"/>
    <col min="5890" max="5890" width="118.109375" style="249" customWidth="1"/>
    <col min="5891" max="5891" width="21.44140625" style="249" customWidth="1"/>
    <col min="5892" max="5892" width="24" style="249" customWidth="1"/>
    <col min="5893" max="5893" width="29" style="249" customWidth="1"/>
    <col min="5894" max="5894" width="34" style="249" customWidth="1"/>
    <col min="5895" max="5896" width="21.33203125" style="249" customWidth="1"/>
    <col min="5897" max="5897" width="14.5546875" style="249" customWidth="1"/>
    <col min="5898" max="5898" width="9.109375" style="249"/>
    <col min="5899" max="5899" width="12.5546875" style="249" bestFit="1" customWidth="1"/>
    <col min="5900" max="6144" width="9.109375" style="249"/>
    <col min="6145" max="6145" width="8" style="249" customWidth="1"/>
    <col min="6146" max="6146" width="118.109375" style="249" customWidth="1"/>
    <col min="6147" max="6147" width="21.44140625" style="249" customWidth="1"/>
    <col min="6148" max="6148" width="24" style="249" customWidth="1"/>
    <col min="6149" max="6149" width="29" style="249" customWidth="1"/>
    <col min="6150" max="6150" width="34" style="249" customWidth="1"/>
    <col min="6151" max="6152" width="21.33203125" style="249" customWidth="1"/>
    <col min="6153" max="6153" width="14.5546875" style="249" customWidth="1"/>
    <col min="6154" max="6154" width="9.109375" style="249"/>
    <col min="6155" max="6155" width="12.5546875" style="249" bestFit="1" customWidth="1"/>
    <col min="6156" max="6400" width="9.109375" style="249"/>
    <col min="6401" max="6401" width="8" style="249" customWidth="1"/>
    <col min="6402" max="6402" width="118.109375" style="249" customWidth="1"/>
    <col min="6403" max="6403" width="21.44140625" style="249" customWidth="1"/>
    <col min="6404" max="6404" width="24" style="249" customWidth="1"/>
    <col min="6405" max="6405" width="29" style="249" customWidth="1"/>
    <col min="6406" max="6406" width="34" style="249" customWidth="1"/>
    <col min="6407" max="6408" width="21.33203125" style="249" customWidth="1"/>
    <col min="6409" max="6409" width="14.5546875" style="249" customWidth="1"/>
    <col min="6410" max="6410" width="9.109375" style="249"/>
    <col min="6411" max="6411" width="12.5546875" style="249" bestFit="1" customWidth="1"/>
    <col min="6412" max="6656" width="9.109375" style="249"/>
    <col min="6657" max="6657" width="8" style="249" customWidth="1"/>
    <col min="6658" max="6658" width="118.109375" style="249" customWidth="1"/>
    <col min="6659" max="6659" width="21.44140625" style="249" customWidth="1"/>
    <col min="6660" max="6660" width="24" style="249" customWidth="1"/>
    <col min="6661" max="6661" width="29" style="249" customWidth="1"/>
    <col min="6662" max="6662" width="34" style="249" customWidth="1"/>
    <col min="6663" max="6664" width="21.33203125" style="249" customWidth="1"/>
    <col min="6665" max="6665" width="14.5546875" style="249" customWidth="1"/>
    <col min="6666" max="6666" width="9.109375" style="249"/>
    <col min="6667" max="6667" width="12.5546875" style="249" bestFit="1" customWidth="1"/>
    <col min="6668" max="6912" width="9.109375" style="249"/>
    <col min="6913" max="6913" width="8" style="249" customWidth="1"/>
    <col min="6914" max="6914" width="118.109375" style="249" customWidth="1"/>
    <col min="6915" max="6915" width="21.44140625" style="249" customWidth="1"/>
    <col min="6916" max="6916" width="24" style="249" customWidth="1"/>
    <col min="6917" max="6917" width="29" style="249" customWidth="1"/>
    <col min="6918" max="6918" width="34" style="249" customWidth="1"/>
    <col min="6919" max="6920" width="21.33203125" style="249" customWidth="1"/>
    <col min="6921" max="6921" width="14.5546875" style="249" customWidth="1"/>
    <col min="6922" max="6922" width="9.109375" style="249"/>
    <col min="6923" max="6923" width="12.5546875" style="249" bestFit="1" customWidth="1"/>
    <col min="6924" max="7168" width="9.109375" style="249"/>
    <col min="7169" max="7169" width="8" style="249" customWidth="1"/>
    <col min="7170" max="7170" width="118.109375" style="249" customWidth="1"/>
    <col min="7171" max="7171" width="21.44140625" style="249" customWidth="1"/>
    <col min="7172" max="7172" width="24" style="249" customWidth="1"/>
    <col min="7173" max="7173" width="29" style="249" customWidth="1"/>
    <col min="7174" max="7174" width="34" style="249" customWidth="1"/>
    <col min="7175" max="7176" width="21.33203125" style="249" customWidth="1"/>
    <col min="7177" max="7177" width="14.5546875" style="249" customWidth="1"/>
    <col min="7178" max="7178" width="9.109375" style="249"/>
    <col min="7179" max="7179" width="12.5546875" style="249" bestFit="1" customWidth="1"/>
    <col min="7180" max="7424" width="9.109375" style="249"/>
    <col min="7425" max="7425" width="8" style="249" customWidth="1"/>
    <col min="7426" max="7426" width="118.109375" style="249" customWidth="1"/>
    <col min="7427" max="7427" width="21.44140625" style="249" customWidth="1"/>
    <col min="7428" max="7428" width="24" style="249" customWidth="1"/>
    <col min="7429" max="7429" width="29" style="249" customWidth="1"/>
    <col min="7430" max="7430" width="34" style="249" customWidth="1"/>
    <col min="7431" max="7432" width="21.33203125" style="249" customWidth="1"/>
    <col min="7433" max="7433" width="14.5546875" style="249" customWidth="1"/>
    <col min="7434" max="7434" width="9.109375" style="249"/>
    <col min="7435" max="7435" width="12.5546875" style="249" bestFit="1" customWidth="1"/>
    <col min="7436" max="7680" width="9.109375" style="249"/>
    <col min="7681" max="7681" width="8" style="249" customWidth="1"/>
    <col min="7682" max="7682" width="118.109375" style="249" customWidth="1"/>
    <col min="7683" max="7683" width="21.44140625" style="249" customWidth="1"/>
    <col min="7684" max="7684" width="24" style="249" customWidth="1"/>
    <col min="7685" max="7685" width="29" style="249" customWidth="1"/>
    <col min="7686" max="7686" width="34" style="249" customWidth="1"/>
    <col min="7687" max="7688" width="21.33203125" style="249" customWidth="1"/>
    <col min="7689" max="7689" width="14.5546875" style="249" customWidth="1"/>
    <col min="7690" max="7690" width="9.109375" style="249"/>
    <col min="7691" max="7691" width="12.5546875" style="249" bestFit="1" customWidth="1"/>
    <col min="7692" max="7936" width="9.109375" style="249"/>
    <col min="7937" max="7937" width="8" style="249" customWidth="1"/>
    <col min="7938" max="7938" width="118.109375" style="249" customWidth="1"/>
    <col min="7939" max="7939" width="21.44140625" style="249" customWidth="1"/>
    <col min="7940" max="7940" width="24" style="249" customWidth="1"/>
    <col min="7941" max="7941" width="29" style="249" customWidth="1"/>
    <col min="7942" max="7942" width="34" style="249" customWidth="1"/>
    <col min="7943" max="7944" width="21.33203125" style="249" customWidth="1"/>
    <col min="7945" max="7945" width="14.5546875" style="249" customWidth="1"/>
    <col min="7946" max="7946" width="9.109375" style="249"/>
    <col min="7947" max="7947" width="12.5546875" style="249" bestFit="1" customWidth="1"/>
    <col min="7948" max="8192" width="9.109375" style="249"/>
    <col min="8193" max="8193" width="8" style="249" customWidth="1"/>
    <col min="8194" max="8194" width="118.109375" style="249" customWidth="1"/>
    <col min="8195" max="8195" width="21.44140625" style="249" customWidth="1"/>
    <col min="8196" max="8196" width="24" style="249" customWidth="1"/>
    <col min="8197" max="8197" width="29" style="249" customWidth="1"/>
    <col min="8198" max="8198" width="34" style="249" customWidth="1"/>
    <col min="8199" max="8200" width="21.33203125" style="249" customWidth="1"/>
    <col min="8201" max="8201" width="14.5546875" style="249" customWidth="1"/>
    <col min="8202" max="8202" width="9.109375" style="249"/>
    <col min="8203" max="8203" width="12.5546875" style="249" bestFit="1" customWidth="1"/>
    <col min="8204" max="8448" width="9.109375" style="249"/>
    <col min="8449" max="8449" width="8" style="249" customWidth="1"/>
    <col min="8450" max="8450" width="118.109375" style="249" customWidth="1"/>
    <col min="8451" max="8451" width="21.44140625" style="249" customWidth="1"/>
    <col min="8452" max="8452" width="24" style="249" customWidth="1"/>
    <col min="8453" max="8453" width="29" style="249" customWidth="1"/>
    <col min="8454" max="8454" width="34" style="249" customWidth="1"/>
    <col min="8455" max="8456" width="21.33203125" style="249" customWidth="1"/>
    <col min="8457" max="8457" width="14.5546875" style="249" customWidth="1"/>
    <col min="8458" max="8458" width="9.109375" style="249"/>
    <col min="8459" max="8459" width="12.5546875" style="249" bestFit="1" customWidth="1"/>
    <col min="8460" max="8704" width="9.109375" style="249"/>
    <col min="8705" max="8705" width="8" style="249" customWidth="1"/>
    <col min="8706" max="8706" width="118.109375" style="249" customWidth="1"/>
    <col min="8707" max="8707" width="21.44140625" style="249" customWidth="1"/>
    <col min="8708" max="8708" width="24" style="249" customWidth="1"/>
    <col min="8709" max="8709" width="29" style="249" customWidth="1"/>
    <col min="8710" max="8710" width="34" style="249" customWidth="1"/>
    <col min="8711" max="8712" width="21.33203125" style="249" customWidth="1"/>
    <col min="8713" max="8713" width="14.5546875" style="249" customWidth="1"/>
    <col min="8714" max="8714" width="9.109375" style="249"/>
    <col min="8715" max="8715" width="12.5546875" style="249" bestFit="1" customWidth="1"/>
    <col min="8716" max="8960" width="9.109375" style="249"/>
    <col min="8961" max="8961" width="8" style="249" customWidth="1"/>
    <col min="8962" max="8962" width="118.109375" style="249" customWidth="1"/>
    <col min="8963" max="8963" width="21.44140625" style="249" customWidth="1"/>
    <col min="8964" max="8964" width="24" style="249" customWidth="1"/>
    <col min="8965" max="8965" width="29" style="249" customWidth="1"/>
    <col min="8966" max="8966" width="34" style="249" customWidth="1"/>
    <col min="8967" max="8968" width="21.33203125" style="249" customWidth="1"/>
    <col min="8969" max="8969" width="14.5546875" style="249" customWidth="1"/>
    <col min="8970" max="8970" width="9.109375" style="249"/>
    <col min="8971" max="8971" width="12.5546875" style="249" bestFit="1" customWidth="1"/>
    <col min="8972" max="9216" width="9.109375" style="249"/>
    <col min="9217" max="9217" width="8" style="249" customWidth="1"/>
    <col min="9218" max="9218" width="118.109375" style="249" customWidth="1"/>
    <col min="9219" max="9219" width="21.44140625" style="249" customWidth="1"/>
    <col min="9220" max="9220" width="24" style="249" customWidth="1"/>
    <col min="9221" max="9221" width="29" style="249" customWidth="1"/>
    <col min="9222" max="9222" width="34" style="249" customWidth="1"/>
    <col min="9223" max="9224" width="21.33203125" style="249" customWidth="1"/>
    <col min="9225" max="9225" width="14.5546875" style="249" customWidth="1"/>
    <col min="9226" max="9226" width="9.109375" style="249"/>
    <col min="9227" max="9227" width="12.5546875" style="249" bestFit="1" customWidth="1"/>
    <col min="9228" max="9472" width="9.109375" style="249"/>
    <col min="9473" max="9473" width="8" style="249" customWidth="1"/>
    <col min="9474" max="9474" width="118.109375" style="249" customWidth="1"/>
    <col min="9475" max="9475" width="21.44140625" style="249" customWidth="1"/>
    <col min="9476" max="9476" width="24" style="249" customWidth="1"/>
    <col min="9477" max="9477" width="29" style="249" customWidth="1"/>
    <col min="9478" max="9478" width="34" style="249" customWidth="1"/>
    <col min="9479" max="9480" width="21.33203125" style="249" customWidth="1"/>
    <col min="9481" max="9481" width="14.5546875" style="249" customWidth="1"/>
    <col min="9482" max="9482" width="9.109375" style="249"/>
    <col min="9483" max="9483" width="12.5546875" style="249" bestFit="1" customWidth="1"/>
    <col min="9484" max="9728" width="9.109375" style="249"/>
    <col min="9729" max="9729" width="8" style="249" customWidth="1"/>
    <col min="9730" max="9730" width="118.109375" style="249" customWidth="1"/>
    <col min="9731" max="9731" width="21.44140625" style="249" customWidth="1"/>
    <col min="9732" max="9732" width="24" style="249" customWidth="1"/>
    <col min="9733" max="9733" width="29" style="249" customWidth="1"/>
    <col min="9734" max="9734" width="34" style="249" customWidth="1"/>
    <col min="9735" max="9736" width="21.33203125" style="249" customWidth="1"/>
    <col min="9737" max="9737" width="14.5546875" style="249" customWidth="1"/>
    <col min="9738" max="9738" width="9.109375" style="249"/>
    <col min="9739" max="9739" width="12.5546875" style="249" bestFit="1" customWidth="1"/>
    <col min="9740" max="9984" width="9.109375" style="249"/>
    <col min="9985" max="9985" width="8" style="249" customWidth="1"/>
    <col min="9986" max="9986" width="118.109375" style="249" customWidth="1"/>
    <col min="9987" max="9987" width="21.44140625" style="249" customWidth="1"/>
    <col min="9988" max="9988" width="24" style="249" customWidth="1"/>
    <col min="9989" max="9989" width="29" style="249" customWidth="1"/>
    <col min="9990" max="9990" width="34" style="249" customWidth="1"/>
    <col min="9991" max="9992" width="21.33203125" style="249" customWidth="1"/>
    <col min="9993" max="9993" width="14.5546875" style="249" customWidth="1"/>
    <col min="9994" max="9994" width="9.109375" style="249"/>
    <col min="9995" max="9995" width="12.5546875" style="249" bestFit="1" customWidth="1"/>
    <col min="9996" max="10240" width="9.109375" style="249"/>
    <col min="10241" max="10241" width="8" style="249" customWidth="1"/>
    <col min="10242" max="10242" width="118.109375" style="249" customWidth="1"/>
    <col min="10243" max="10243" width="21.44140625" style="249" customWidth="1"/>
    <col min="10244" max="10244" width="24" style="249" customWidth="1"/>
    <col min="10245" max="10245" width="29" style="249" customWidth="1"/>
    <col min="10246" max="10246" width="34" style="249" customWidth="1"/>
    <col min="10247" max="10248" width="21.33203125" style="249" customWidth="1"/>
    <col min="10249" max="10249" width="14.5546875" style="249" customWidth="1"/>
    <col min="10250" max="10250" width="9.109375" style="249"/>
    <col min="10251" max="10251" width="12.5546875" style="249" bestFit="1" customWidth="1"/>
    <col min="10252" max="10496" width="9.109375" style="249"/>
    <col min="10497" max="10497" width="8" style="249" customWidth="1"/>
    <col min="10498" max="10498" width="118.109375" style="249" customWidth="1"/>
    <col min="10499" max="10499" width="21.44140625" style="249" customWidth="1"/>
    <col min="10500" max="10500" width="24" style="249" customWidth="1"/>
    <col min="10501" max="10501" width="29" style="249" customWidth="1"/>
    <col min="10502" max="10502" width="34" style="249" customWidth="1"/>
    <col min="10503" max="10504" width="21.33203125" style="249" customWidth="1"/>
    <col min="10505" max="10505" width="14.5546875" style="249" customWidth="1"/>
    <col min="10506" max="10506" width="9.109375" style="249"/>
    <col min="10507" max="10507" width="12.5546875" style="249" bestFit="1" customWidth="1"/>
    <col min="10508" max="10752" width="9.109375" style="249"/>
    <col min="10753" max="10753" width="8" style="249" customWidth="1"/>
    <col min="10754" max="10754" width="118.109375" style="249" customWidth="1"/>
    <col min="10755" max="10755" width="21.44140625" style="249" customWidth="1"/>
    <col min="10756" max="10756" width="24" style="249" customWidth="1"/>
    <col min="10757" max="10757" width="29" style="249" customWidth="1"/>
    <col min="10758" max="10758" width="34" style="249" customWidth="1"/>
    <col min="10759" max="10760" width="21.33203125" style="249" customWidth="1"/>
    <col min="10761" max="10761" width="14.5546875" style="249" customWidth="1"/>
    <col min="10762" max="10762" width="9.109375" style="249"/>
    <col min="10763" max="10763" width="12.5546875" style="249" bestFit="1" customWidth="1"/>
    <col min="10764" max="11008" width="9.109375" style="249"/>
    <col min="11009" max="11009" width="8" style="249" customWidth="1"/>
    <col min="11010" max="11010" width="118.109375" style="249" customWidth="1"/>
    <col min="11011" max="11011" width="21.44140625" style="249" customWidth="1"/>
    <col min="11012" max="11012" width="24" style="249" customWidth="1"/>
    <col min="11013" max="11013" width="29" style="249" customWidth="1"/>
    <col min="11014" max="11014" width="34" style="249" customWidth="1"/>
    <col min="11015" max="11016" width="21.33203125" style="249" customWidth="1"/>
    <col min="11017" max="11017" width="14.5546875" style="249" customWidth="1"/>
    <col min="11018" max="11018" width="9.109375" style="249"/>
    <col min="11019" max="11019" width="12.5546875" style="249" bestFit="1" customWidth="1"/>
    <col min="11020" max="11264" width="9.109375" style="249"/>
    <col min="11265" max="11265" width="8" style="249" customWidth="1"/>
    <col min="11266" max="11266" width="118.109375" style="249" customWidth="1"/>
    <col min="11267" max="11267" width="21.44140625" style="249" customWidth="1"/>
    <col min="11268" max="11268" width="24" style="249" customWidth="1"/>
    <col min="11269" max="11269" width="29" style="249" customWidth="1"/>
    <col min="11270" max="11270" width="34" style="249" customWidth="1"/>
    <col min="11271" max="11272" width="21.33203125" style="249" customWidth="1"/>
    <col min="11273" max="11273" width="14.5546875" style="249" customWidth="1"/>
    <col min="11274" max="11274" width="9.109375" style="249"/>
    <col min="11275" max="11275" width="12.5546875" style="249" bestFit="1" customWidth="1"/>
    <col min="11276" max="11520" width="9.109375" style="249"/>
    <col min="11521" max="11521" width="8" style="249" customWidth="1"/>
    <col min="11522" max="11522" width="118.109375" style="249" customWidth="1"/>
    <col min="11523" max="11523" width="21.44140625" style="249" customWidth="1"/>
    <col min="11524" max="11524" width="24" style="249" customWidth="1"/>
    <col min="11525" max="11525" width="29" style="249" customWidth="1"/>
    <col min="11526" max="11526" width="34" style="249" customWidth="1"/>
    <col min="11527" max="11528" width="21.33203125" style="249" customWidth="1"/>
    <col min="11529" max="11529" width="14.5546875" style="249" customWidth="1"/>
    <col min="11530" max="11530" width="9.109375" style="249"/>
    <col min="11531" max="11531" width="12.5546875" style="249" bestFit="1" customWidth="1"/>
    <col min="11532" max="11776" width="9.109375" style="249"/>
    <col min="11777" max="11777" width="8" style="249" customWidth="1"/>
    <col min="11778" max="11778" width="118.109375" style="249" customWidth="1"/>
    <col min="11779" max="11779" width="21.44140625" style="249" customWidth="1"/>
    <col min="11780" max="11780" width="24" style="249" customWidth="1"/>
    <col min="11781" max="11781" width="29" style="249" customWidth="1"/>
    <col min="11782" max="11782" width="34" style="249" customWidth="1"/>
    <col min="11783" max="11784" width="21.33203125" style="249" customWidth="1"/>
    <col min="11785" max="11785" width="14.5546875" style="249" customWidth="1"/>
    <col min="11786" max="11786" width="9.109375" style="249"/>
    <col min="11787" max="11787" width="12.5546875" style="249" bestFit="1" customWidth="1"/>
    <col min="11788" max="12032" width="9.109375" style="249"/>
    <col min="12033" max="12033" width="8" style="249" customWidth="1"/>
    <col min="12034" max="12034" width="118.109375" style="249" customWidth="1"/>
    <col min="12035" max="12035" width="21.44140625" style="249" customWidth="1"/>
    <col min="12036" max="12036" width="24" style="249" customWidth="1"/>
    <col min="12037" max="12037" width="29" style="249" customWidth="1"/>
    <col min="12038" max="12038" width="34" style="249" customWidth="1"/>
    <col min="12039" max="12040" width="21.33203125" style="249" customWidth="1"/>
    <col min="12041" max="12041" width="14.5546875" style="249" customWidth="1"/>
    <col min="12042" max="12042" width="9.109375" style="249"/>
    <col min="12043" max="12043" width="12.5546875" style="249" bestFit="1" customWidth="1"/>
    <col min="12044" max="12288" width="9.109375" style="249"/>
    <col min="12289" max="12289" width="8" style="249" customWidth="1"/>
    <col min="12290" max="12290" width="118.109375" style="249" customWidth="1"/>
    <col min="12291" max="12291" width="21.44140625" style="249" customWidth="1"/>
    <col min="12292" max="12292" width="24" style="249" customWidth="1"/>
    <col min="12293" max="12293" width="29" style="249" customWidth="1"/>
    <col min="12294" max="12294" width="34" style="249" customWidth="1"/>
    <col min="12295" max="12296" width="21.33203125" style="249" customWidth="1"/>
    <col min="12297" max="12297" width="14.5546875" style="249" customWidth="1"/>
    <col min="12298" max="12298" width="9.109375" style="249"/>
    <col min="12299" max="12299" width="12.5546875" style="249" bestFit="1" customWidth="1"/>
    <col min="12300" max="12544" width="9.109375" style="249"/>
    <col min="12545" max="12545" width="8" style="249" customWidth="1"/>
    <col min="12546" max="12546" width="118.109375" style="249" customWidth="1"/>
    <col min="12547" max="12547" width="21.44140625" style="249" customWidth="1"/>
    <col min="12548" max="12548" width="24" style="249" customWidth="1"/>
    <col min="12549" max="12549" width="29" style="249" customWidth="1"/>
    <col min="12550" max="12550" width="34" style="249" customWidth="1"/>
    <col min="12551" max="12552" width="21.33203125" style="249" customWidth="1"/>
    <col min="12553" max="12553" width="14.5546875" style="249" customWidth="1"/>
    <col min="12554" max="12554" width="9.109375" style="249"/>
    <col min="12555" max="12555" width="12.5546875" style="249" bestFit="1" customWidth="1"/>
    <col min="12556" max="12800" width="9.109375" style="249"/>
    <col min="12801" max="12801" width="8" style="249" customWidth="1"/>
    <col min="12802" max="12802" width="118.109375" style="249" customWidth="1"/>
    <col min="12803" max="12803" width="21.44140625" style="249" customWidth="1"/>
    <col min="12804" max="12804" width="24" style="249" customWidth="1"/>
    <col min="12805" max="12805" width="29" style="249" customWidth="1"/>
    <col min="12806" max="12806" width="34" style="249" customWidth="1"/>
    <col min="12807" max="12808" width="21.33203125" style="249" customWidth="1"/>
    <col min="12809" max="12809" width="14.5546875" style="249" customWidth="1"/>
    <col min="12810" max="12810" width="9.109375" style="249"/>
    <col min="12811" max="12811" width="12.5546875" style="249" bestFit="1" customWidth="1"/>
    <col min="12812" max="13056" width="9.109375" style="249"/>
    <col min="13057" max="13057" width="8" style="249" customWidth="1"/>
    <col min="13058" max="13058" width="118.109375" style="249" customWidth="1"/>
    <col min="13059" max="13059" width="21.44140625" style="249" customWidth="1"/>
    <col min="13060" max="13060" width="24" style="249" customWidth="1"/>
    <col min="13061" max="13061" width="29" style="249" customWidth="1"/>
    <col min="13062" max="13062" width="34" style="249" customWidth="1"/>
    <col min="13063" max="13064" width="21.33203125" style="249" customWidth="1"/>
    <col min="13065" max="13065" width="14.5546875" style="249" customWidth="1"/>
    <col min="13066" max="13066" width="9.109375" style="249"/>
    <col min="13067" max="13067" width="12.5546875" style="249" bestFit="1" customWidth="1"/>
    <col min="13068" max="13312" width="9.109375" style="249"/>
    <col min="13313" max="13313" width="8" style="249" customWidth="1"/>
    <col min="13314" max="13314" width="118.109375" style="249" customWidth="1"/>
    <col min="13315" max="13315" width="21.44140625" style="249" customWidth="1"/>
    <col min="13316" max="13316" width="24" style="249" customWidth="1"/>
    <col min="13317" max="13317" width="29" style="249" customWidth="1"/>
    <col min="13318" max="13318" width="34" style="249" customWidth="1"/>
    <col min="13319" max="13320" width="21.33203125" style="249" customWidth="1"/>
    <col min="13321" max="13321" width="14.5546875" style="249" customWidth="1"/>
    <col min="13322" max="13322" width="9.109375" style="249"/>
    <col min="13323" max="13323" width="12.5546875" style="249" bestFit="1" customWidth="1"/>
    <col min="13324" max="13568" width="9.109375" style="249"/>
    <col min="13569" max="13569" width="8" style="249" customWidth="1"/>
    <col min="13570" max="13570" width="118.109375" style="249" customWidth="1"/>
    <col min="13571" max="13571" width="21.44140625" style="249" customWidth="1"/>
    <col min="13572" max="13572" width="24" style="249" customWidth="1"/>
    <col min="13573" max="13573" width="29" style="249" customWidth="1"/>
    <col min="13574" max="13574" width="34" style="249" customWidth="1"/>
    <col min="13575" max="13576" width="21.33203125" style="249" customWidth="1"/>
    <col min="13577" max="13577" width="14.5546875" style="249" customWidth="1"/>
    <col min="13578" max="13578" width="9.109375" style="249"/>
    <col min="13579" max="13579" width="12.5546875" style="249" bestFit="1" customWidth="1"/>
    <col min="13580" max="13824" width="9.109375" style="249"/>
    <col min="13825" max="13825" width="8" style="249" customWidth="1"/>
    <col min="13826" max="13826" width="118.109375" style="249" customWidth="1"/>
    <col min="13827" max="13827" width="21.44140625" style="249" customWidth="1"/>
    <col min="13828" max="13828" width="24" style="249" customWidth="1"/>
    <col min="13829" max="13829" width="29" style="249" customWidth="1"/>
    <col min="13830" max="13830" width="34" style="249" customWidth="1"/>
    <col min="13831" max="13832" width="21.33203125" style="249" customWidth="1"/>
    <col min="13833" max="13833" width="14.5546875" style="249" customWidth="1"/>
    <col min="13834" max="13834" width="9.109375" style="249"/>
    <col min="13835" max="13835" width="12.5546875" style="249" bestFit="1" customWidth="1"/>
    <col min="13836" max="14080" width="9.109375" style="249"/>
    <col min="14081" max="14081" width="8" style="249" customWidth="1"/>
    <col min="14082" max="14082" width="118.109375" style="249" customWidth="1"/>
    <col min="14083" max="14083" width="21.44140625" style="249" customWidth="1"/>
    <col min="14084" max="14084" width="24" style="249" customWidth="1"/>
    <col min="14085" max="14085" width="29" style="249" customWidth="1"/>
    <col min="14086" max="14086" width="34" style="249" customWidth="1"/>
    <col min="14087" max="14088" width="21.33203125" style="249" customWidth="1"/>
    <col min="14089" max="14089" width="14.5546875" style="249" customWidth="1"/>
    <col min="14090" max="14090" width="9.109375" style="249"/>
    <col min="14091" max="14091" width="12.5546875" style="249" bestFit="1" customWidth="1"/>
    <col min="14092" max="14336" width="9.109375" style="249"/>
    <col min="14337" max="14337" width="8" style="249" customWidth="1"/>
    <col min="14338" max="14338" width="118.109375" style="249" customWidth="1"/>
    <col min="14339" max="14339" width="21.44140625" style="249" customWidth="1"/>
    <col min="14340" max="14340" width="24" style="249" customWidth="1"/>
    <col min="14341" max="14341" width="29" style="249" customWidth="1"/>
    <col min="14342" max="14342" width="34" style="249" customWidth="1"/>
    <col min="14343" max="14344" width="21.33203125" style="249" customWidth="1"/>
    <col min="14345" max="14345" width="14.5546875" style="249" customWidth="1"/>
    <col min="14346" max="14346" width="9.109375" style="249"/>
    <col min="14347" max="14347" width="12.5546875" style="249" bestFit="1" customWidth="1"/>
    <col min="14348" max="14592" width="9.109375" style="249"/>
    <col min="14593" max="14593" width="8" style="249" customWidth="1"/>
    <col min="14594" max="14594" width="118.109375" style="249" customWidth="1"/>
    <col min="14595" max="14595" width="21.44140625" style="249" customWidth="1"/>
    <col min="14596" max="14596" width="24" style="249" customWidth="1"/>
    <col min="14597" max="14597" width="29" style="249" customWidth="1"/>
    <col min="14598" max="14598" width="34" style="249" customWidth="1"/>
    <col min="14599" max="14600" width="21.33203125" style="249" customWidth="1"/>
    <col min="14601" max="14601" width="14.5546875" style="249" customWidth="1"/>
    <col min="14602" max="14602" width="9.109375" style="249"/>
    <col min="14603" max="14603" width="12.5546875" style="249" bestFit="1" customWidth="1"/>
    <col min="14604" max="14848" width="9.109375" style="249"/>
    <col min="14849" max="14849" width="8" style="249" customWidth="1"/>
    <col min="14850" max="14850" width="118.109375" style="249" customWidth="1"/>
    <col min="14851" max="14851" width="21.44140625" style="249" customWidth="1"/>
    <col min="14852" max="14852" width="24" style="249" customWidth="1"/>
    <col min="14853" max="14853" width="29" style="249" customWidth="1"/>
    <col min="14854" max="14854" width="34" style="249" customWidth="1"/>
    <col min="14855" max="14856" width="21.33203125" style="249" customWidth="1"/>
    <col min="14857" max="14857" width="14.5546875" style="249" customWidth="1"/>
    <col min="14858" max="14858" width="9.109375" style="249"/>
    <col min="14859" max="14859" width="12.5546875" style="249" bestFit="1" customWidth="1"/>
    <col min="14860" max="15104" width="9.109375" style="249"/>
    <col min="15105" max="15105" width="8" style="249" customWidth="1"/>
    <col min="15106" max="15106" width="118.109375" style="249" customWidth="1"/>
    <col min="15107" max="15107" width="21.44140625" style="249" customWidth="1"/>
    <col min="15108" max="15108" width="24" style="249" customWidth="1"/>
    <col min="15109" max="15109" width="29" style="249" customWidth="1"/>
    <col min="15110" max="15110" width="34" style="249" customWidth="1"/>
    <col min="15111" max="15112" width="21.33203125" style="249" customWidth="1"/>
    <col min="15113" max="15113" width="14.5546875" style="249" customWidth="1"/>
    <col min="15114" max="15114" width="9.109375" style="249"/>
    <col min="15115" max="15115" width="12.5546875" style="249" bestFit="1" customWidth="1"/>
    <col min="15116" max="15360" width="9.109375" style="249"/>
    <col min="15361" max="15361" width="8" style="249" customWidth="1"/>
    <col min="15362" max="15362" width="118.109375" style="249" customWidth="1"/>
    <col min="15363" max="15363" width="21.44140625" style="249" customWidth="1"/>
    <col min="15364" max="15364" width="24" style="249" customWidth="1"/>
    <col min="15365" max="15365" width="29" style="249" customWidth="1"/>
    <col min="15366" max="15366" width="34" style="249" customWidth="1"/>
    <col min="15367" max="15368" width="21.33203125" style="249" customWidth="1"/>
    <col min="15369" max="15369" width="14.5546875" style="249" customWidth="1"/>
    <col min="15370" max="15370" width="9.109375" style="249"/>
    <col min="15371" max="15371" width="12.5546875" style="249" bestFit="1" customWidth="1"/>
    <col min="15372" max="15616" width="9.109375" style="249"/>
    <col min="15617" max="15617" width="8" style="249" customWidth="1"/>
    <col min="15618" max="15618" width="118.109375" style="249" customWidth="1"/>
    <col min="15619" max="15619" width="21.44140625" style="249" customWidth="1"/>
    <col min="15620" max="15620" width="24" style="249" customWidth="1"/>
    <col min="15621" max="15621" width="29" style="249" customWidth="1"/>
    <col min="15622" max="15622" width="34" style="249" customWidth="1"/>
    <col min="15623" max="15624" width="21.33203125" style="249" customWidth="1"/>
    <col min="15625" max="15625" width="14.5546875" style="249" customWidth="1"/>
    <col min="15626" max="15626" width="9.109375" style="249"/>
    <col min="15627" max="15627" width="12.5546875" style="249" bestFit="1" customWidth="1"/>
    <col min="15628" max="15872" width="9.109375" style="249"/>
    <col min="15873" max="15873" width="8" style="249" customWidth="1"/>
    <col min="15874" max="15874" width="118.109375" style="249" customWidth="1"/>
    <col min="15875" max="15875" width="21.44140625" style="249" customWidth="1"/>
    <col min="15876" max="15876" width="24" style="249" customWidth="1"/>
    <col min="15877" max="15877" width="29" style="249" customWidth="1"/>
    <col min="15878" max="15878" width="34" style="249" customWidth="1"/>
    <col min="15879" max="15880" width="21.33203125" style="249" customWidth="1"/>
    <col min="15881" max="15881" width="14.5546875" style="249" customWidth="1"/>
    <col min="15882" max="15882" width="9.109375" style="249"/>
    <col min="15883" max="15883" width="12.5546875" style="249" bestFit="1" customWidth="1"/>
    <col min="15884" max="16128" width="9.109375" style="249"/>
    <col min="16129" max="16129" width="8" style="249" customWidth="1"/>
    <col min="16130" max="16130" width="118.109375" style="249" customWidth="1"/>
    <col min="16131" max="16131" width="21.44140625" style="249" customWidth="1"/>
    <col min="16132" max="16132" width="24" style="249" customWidth="1"/>
    <col min="16133" max="16133" width="29" style="249" customWidth="1"/>
    <col min="16134" max="16134" width="34" style="249" customWidth="1"/>
    <col min="16135" max="16136" width="21.33203125" style="249" customWidth="1"/>
    <col min="16137" max="16137" width="14.5546875" style="249" customWidth="1"/>
    <col min="16138" max="16138" width="9.109375" style="249"/>
    <col min="16139" max="16139" width="12.5546875" style="249" bestFit="1" customWidth="1"/>
    <col min="16140" max="16384" width="9.109375" style="249"/>
  </cols>
  <sheetData>
    <row r="1" spans="1:13" x14ac:dyDescent="0.35">
      <c r="F1" s="72" t="s">
        <v>435</v>
      </c>
    </row>
    <row r="3" spans="1:13" s="255" customFormat="1" ht="28.95" customHeight="1" x14ac:dyDescent="0.3">
      <c r="A3" s="1200" t="s">
        <v>552</v>
      </c>
      <c r="B3" s="1205"/>
      <c r="C3" s="1205"/>
      <c r="D3" s="1205"/>
      <c r="E3" s="1205"/>
      <c r="F3" s="1205"/>
      <c r="G3" s="252"/>
      <c r="H3" s="252"/>
      <c r="I3" s="253"/>
      <c r="J3" s="253"/>
      <c r="K3" s="254"/>
      <c r="L3" s="254"/>
      <c r="M3" s="254"/>
    </row>
    <row r="4" spans="1:13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256"/>
      <c r="L4" s="256"/>
      <c r="M4" s="256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257"/>
      <c r="L5" s="257"/>
      <c r="M5" s="257"/>
    </row>
    <row r="6" spans="1:13" s="1" customFormat="1" ht="39.7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16"/>
      <c r="K6" s="251"/>
      <c r="L6" s="251"/>
      <c r="M6" s="25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251"/>
      <c r="L7" s="251"/>
      <c r="M7" s="251"/>
    </row>
    <row r="8" spans="1:13" x14ac:dyDescent="0.35">
      <c r="B8" s="258"/>
    </row>
    <row r="9" spans="1:13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</row>
    <row r="10" spans="1:13" ht="75" customHeight="1" x14ac:dyDescent="0.35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13" ht="34.799999999999997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  <c r="G11" s="260" t="s">
        <v>357</v>
      </c>
      <c r="H11" s="261" t="s">
        <v>302</v>
      </c>
      <c r="I11" s="261" t="s">
        <v>550</v>
      </c>
      <c r="J11" s="261" t="s">
        <v>551</v>
      </c>
      <c r="K11" s="254"/>
      <c r="L11" s="254" t="s">
        <v>1010</v>
      </c>
      <c r="M11" s="254"/>
    </row>
    <row r="12" spans="1:13" x14ac:dyDescent="0.35">
      <c r="A12" s="1204" t="s">
        <v>999</v>
      </c>
      <c r="B12" s="1204"/>
      <c r="C12" s="1204"/>
      <c r="D12" s="1204"/>
      <c r="E12" s="1204"/>
      <c r="F12" s="1204"/>
      <c r="G12" s="262" t="s">
        <v>1016</v>
      </c>
      <c r="H12" s="263"/>
      <c r="I12" s="263"/>
      <c r="J12" s="263"/>
      <c r="L12" s="251" t="s">
        <v>1012</v>
      </c>
      <c r="M12" s="251" t="s">
        <v>1013</v>
      </c>
    </row>
    <row r="13" spans="1:13" s="255" customFormat="1" x14ac:dyDescent="0.35">
      <c r="A13" s="264">
        <v>1</v>
      </c>
      <c r="B13" s="265" t="s">
        <v>369</v>
      </c>
      <c r="C13" s="266" t="s">
        <v>305</v>
      </c>
      <c r="D13" s="267">
        <f>SUM(D15:D16)</f>
        <v>0</v>
      </c>
      <c r="E13" s="59" t="s">
        <v>305</v>
      </c>
      <c r="F13" s="267">
        <f>SUM(F14:F16)</f>
        <v>153100</v>
      </c>
      <c r="G13" s="268"/>
      <c r="H13" s="269"/>
      <c r="I13" s="269"/>
      <c r="J13" s="269"/>
      <c r="K13" s="254"/>
      <c r="L13" s="254"/>
      <c r="M13" s="254"/>
    </row>
    <row r="14" spans="1:13" x14ac:dyDescent="0.35">
      <c r="A14" s="270"/>
      <c r="B14" s="271" t="s">
        <v>199</v>
      </c>
      <c r="C14" s="272"/>
      <c r="D14" s="273"/>
      <c r="E14" s="274"/>
      <c r="F14" s="273"/>
      <c r="G14" s="268"/>
      <c r="H14" s="269"/>
      <c r="I14" s="269">
        <f t="shared" ref="I14:I16" si="0">F14-H14</f>
        <v>0</v>
      </c>
      <c r="J14" s="269">
        <f>F14-G14</f>
        <v>0</v>
      </c>
    </row>
    <row r="15" spans="1:13" s="278" customFormat="1" x14ac:dyDescent="0.35">
      <c r="A15" s="270"/>
      <c r="B15" s="275" t="s">
        <v>540</v>
      </c>
      <c r="C15" s="272"/>
      <c r="D15" s="273"/>
      <c r="E15" s="276">
        <v>12</v>
      </c>
      <c r="F15" s="273">
        <v>153100</v>
      </c>
      <c r="G15" s="277"/>
      <c r="H15" s="269"/>
      <c r="I15" s="269">
        <f t="shared" si="0"/>
        <v>153100</v>
      </c>
      <c r="J15" s="269">
        <f t="shared" ref="J15:J16" si="1">F15-G15</f>
        <v>153100</v>
      </c>
      <c r="K15" s="251"/>
      <c r="L15" s="251"/>
      <c r="M15" s="251"/>
    </row>
    <row r="16" spans="1:13" x14ac:dyDescent="0.35">
      <c r="A16" s="270"/>
      <c r="B16" s="271"/>
      <c r="C16" s="272"/>
      <c r="D16" s="273"/>
      <c r="E16" s="276"/>
      <c r="F16" s="273"/>
      <c r="G16" s="268"/>
      <c r="H16" s="269"/>
      <c r="I16" s="269">
        <f t="shared" si="0"/>
        <v>0</v>
      </c>
      <c r="J16" s="269">
        <f t="shared" si="1"/>
        <v>0</v>
      </c>
    </row>
    <row r="17" spans="1:10" hidden="1" x14ac:dyDescent="0.35">
      <c r="A17" s="279">
        <v>2</v>
      </c>
      <c r="B17" s="280" t="s">
        <v>370</v>
      </c>
      <c r="C17" s="281" t="s">
        <v>305</v>
      </c>
      <c r="D17" s="282">
        <f>SUM(D19:D20)</f>
        <v>0</v>
      </c>
      <c r="E17" s="283" t="s">
        <v>305</v>
      </c>
      <c r="F17" s="282">
        <f>SUM(F18:F20)</f>
        <v>0</v>
      </c>
      <c r="G17" s="268"/>
      <c r="H17" s="269"/>
      <c r="I17" s="269"/>
      <c r="J17" s="269"/>
    </row>
    <row r="18" spans="1:10" ht="15" hidden="1" customHeight="1" x14ac:dyDescent="0.35">
      <c r="A18" s="270"/>
      <c r="B18" s="271" t="s">
        <v>199</v>
      </c>
      <c r="C18" s="272"/>
      <c r="D18" s="273"/>
      <c r="E18" s="274"/>
      <c r="F18" s="273"/>
      <c r="G18" s="268"/>
      <c r="H18" s="269"/>
      <c r="I18" s="269">
        <f>F18-H18</f>
        <v>0</v>
      </c>
      <c r="J18" s="269">
        <f t="shared" ref="J18:J20" si="2">F18-G18</f>
        <v>0</v>
      </c>
    </row>
    <row r="19" spans="1:10" ht="21" hidden="1" customHeight="1" x14ac:dyDescent="0.35">
      <c r="A19" s="270"/>
      <c r="B19" s="271"/>
      <c r="C19" s="272"/>
      <c r="D19" s="273" t="s">
        <v>371</v>
      </c>
      <c r="E19" s="274"/>
      <c r="F19" s="273"/>
      <c r="G19" s="268"/>
      <c r="H19" s="269"/>
      <c r="I19" s="269">
        <f>F19-H19</f>
        <v>0</v>
      </c>
      <c r="J19" s="269">
        <f t="shared" si="2"/>
        <v>0</v>
      </c>
    </row>
    <row r="20" spans="1:10" ht="15" hidden="1" customHeight="1" x14ac:dyDescent="0.35">
      <c r="A20" s="270"/>
      <c r="B20" s="271"/>
      <c r="C20" s="272"/>
      <c r="D20" s="273"/>
      <c r="E20" s="274"/>
      <c r="F20" s="273"/>
      <c r="G20" s="268"/>
      <c r="H20" s="269"/>
      <c r="I20" s="269">
        <f>F20-H20</f>
        <v>0</v>
      </c>
      <c r="J20" s="269">
        <f t="shared" si="2"/>
        <v>0</v>
      </c>
    </row>
    <row r="21" spans="1:10" hidden="1" x14ac:dyDescent="0.35">
      <c r="A21" s="279">
        <v>3</v>
      </c>
      <c r="B21" s="280" t="s">
        <v>372</v>
      </c>
      <c r="C21" s="281" t="s">
        <v>305</v>
      </c>
      <c r="D21" s="284">
        <f>SUM(D23:D30)</f>
        <v>0</v>
      </c>
      <c r="E21" s="285" t="s">
        <v>305</v>
      </c>
      <c r="F21" s="284">
        <f>SUM(F22:F25)</f>
        <v>0</v>
      </c>
      <c r="G21" s="268"/>
      <c r="H21" s="269"/>
      <c r="I21" s="269"/>
      <c r="J21" s="269"/>
    </row>
    <row r="22" spans="1:10" ht="15" hidden="1" customHeight="1" x14ac:dyDescent="0.35">
      <c r="A22" s="270"/>
      <c r="B22" s="271" t="s">
        <v>199</v>
      </c>
      <c r="C22" s="272"/>
      <c r="D22" s="273"/>
      <c r="E22" s="274"/>
      <c r="F22" s="273"/>
      <c r="G22" s="268"/>
      <c r="H22" s="269"/>
      <c r="I22" s="269">
        <f t="shared" ref="I22:I25" si="3">F22-H22</f>
        <v>0</v>
      </c>
      <c r="J22" s="269">
        <f t="shared" ref="J22:J25" si="4">F22-G22</f>
        <v>0</v>
      </c>
    </row>
    <row r="23" spans="1:10" ht="23.4" hidden="1" customHeight="1" x14ac:dyDescent="0.35">
      <c r="A23" s="270"/>
      <c r="B23" s="286"/>
      <c r="C23" s="272"/>
      <c r="D23" s="273"/>
      <c r="E23" s="274"/>
      <c r="F23" s="273"/>
      <c r="G23" s="268"/>
      <c r="H23" s="269"/>
      <c r="I23" s="269">
        <f t="shared" si="3"/>
        <v>0</v>
      </c>
      <c r="J23" s="269">
        <f t="shared" si="4"/>
        <v>0</v>
      </c>
    </row>
    <row r="24" spans="1:10" ht="23.4" hidden="1" customHeight="1" x14ac:dyDescent="0.35">
      <c r="A24" s="270"/>
      <c r="B24" s="286"/>
      <c r="C24" s="272"/>
      <c r="D24" s="273"/>
      <c r="E24" s="274"/>
      <c r="F24" s="273"/>
      <c r="G24" s="268"/>
      <c r="H24" s="269"/>
      <c r="I24" s="269">
        <f t="shared" si="3"/>
        <v>0</v>
      </c>
      <c r="J24" s="269">
        <f t="shared" si="4"/>
        <v>0</v>
      </c>
    </row>
    <row r="25" spans="1:10" ht="24" hidden="1" customHeight="1" x14ac:dyDescent="0.35">
      <c r="A25" s="270"/>
      <c r="B25" s="287"/>
      <c r="C25" s="272"/>
      <c r="D25" s="273"/>
      <c r="E25" s="274"/>
      <c r="F25" s="273"/>
      <c r="G25" s="268"/>
      <c r="H25" s="269"/>
      <c r="I25" s="269">
        <f t="shared" si="3"/>
        <v>0</v>
      </c>
      <c r="J25" s="269">
        <f t="shared" si="4"/>
        <v>0</v>
      </c>
    </row>
    <row r="26" spans="1:10" ht="20.25" hidden="1" customHeight="1" x14ac:dyDescent="0.35">
      <c r="A26" s="279">
        <v>4</v>
      </c>
      <c r="B26" s="280" t="s">
        <v>373</v>
      </c>
      <c r="C26" s="281" t="s">
        <v>305</v>
      </c>
      <c r="D26" s="284">
        <f>SUM(D30:D30)</f>
        <v>0</v>
      </c>
      <c r="E26" s="285" t="s">
        <v>305</v>
      </c>
      <c r="F26" s="284">
        <f>SUM(F27:F30)</f>
        <v>0</v>
      </c>
      <c r="G26" s="268"/>
      <c r="H26" s="269"/>
      <c r="I26" s="269"/>
      <c r="J26" s="269"/>
    </row>
    <row r="27" spans="1:10" ht="15" hidden="1" customHeight="1" x14ac:dyDescent="0.35">
      <c r="A27" s="270"/>
      <c r="B27" s="286" t="s">
        <v>199</v>
      </c>
      <c r="C27" s="272"/>
      <c r="D27" s="273"/>
      <c r="E27" s="274"/>
      <c r="F27" s="273"/>
      <c r="G27" s="268"/>
      <c r="H27" s="269"/>
      <c r="I27" s="269">
        <f>F27-H27</f>
        <v>0</v>
      </c>
      <c r="J27" s="269">
        <f t="shared" ref="J27:J30" si="5">F27-G27</f>
        <v>0</v>
      </c>
    </row>
    <row r="28" spans="1:10" ht="15" hidden="1" customHeight="1" x14ac:dyDescent="0.35">
      <c r="A28" s="270"/>
      <c r="B28" s="288"/>
      <c r="C28" s="272"/>
      <c r="D28" s="273"/>
      <c r="E28" s="274"/>
      <c r="F28" s="273"/>
      <c r="G28" s="268"/>
      <c r="H28" s="269"/>
      <c r="I28" s="269">
        <f>F28-H28</f>
        <v>0</v>
      </c>
      <c r="J28" s="269">
        <f t="shared" si="5"/>
        <v>0</v>
      </c>
    </row>
    <row r="29" spans="1:10" ht="15" hidden="1" customHeight="1" x14ac:dyDescent="0.35">
      <c r="A29" s="270"/>
      <c r="B29" s="286"/>
      <c r="C29" s="272"/>
      <c r="D29" s="273"/>
      <c r="E29" s="274"/>
      <c r="F29" s="273"/>
      <c r="G29" s="268"/>
      <c r="H29" s="269"/>
      <c r="I29" s="269">
        <f>F29-H29</f>
        <v>0</v>
      </c>
      <c r="J29" s="269">
        <f t="shared" si="5"/>
        <v>0</v>
      </c>
    </row>
    <row r="30" spans="1:10" ht="15" hidden="1" customHeight="1" x14ac:dyDescent="0.35">
      <c r="A30" s="270"/>
      <c r="B30" s="286"/>
      <c r="C30" s="272"/>
      <c r="D30" s="273"/>
      <c r="E30" s="274"/>
      <c r="F30" s="273"/>
      <c r="G30" s="268"/>
      <c r="H30" s="269"/>
      <c r="I30" s="269">
        <f>F30-H30</f>
        <v>0</v>
      </c>
      <c r="J30" s="269">
        <f t="shared" si="5"/>
        <v>0</v>
      </c>
    </row>
    <row r="31" spans="1:10" hidden="1" x14ac:dyDescent="0.35">
      <c r="A31" s="279">
        <v>5</v>
      </c>
      <c r="B31" s="280" t="s">
        <v>374</v>
      </c>
      <c r="C31" s="281" t="s">
        <v>305</v>
      </c>
      <c r="D31" s="284">
        <f>SUM(D32:D35)</f>
        <v>0</v>
      </c>
      <c r="E31" s="285" t="s">
        <v>305</v>
      </c>
      <c r="F31" s="284">
        <f>SUM(F32:F35)</f>
        <v>0</v>
      </c>
      <c r="G31" s="268"/>
      <c r="H31" s="269"/>
      <c r="I31" s="269"/>
      <c r="J31" s="269"/>
    </row>
    <row r="32" spans="1:10" ht="15" hidden="1" customHeight="1" x14ac:dyDescent="0.35">
      <c r="A32" s="289"/>
      <c r="B32" s="290" t="s">
        <v>199</v>
      </c>
      <c r="C32" s="272"/>
      <c r="D32" s="273"/>
      <c r="E32" s="276"/>
      <c r="F32" s="273"/>
      <c r="G32" s="268"/>
      <c r="H32" s="269"/>
      <c r="I32" s="269">
        <f t="shared" ref="I32:I34" si="6">F32-H32</f>
        <v>0</v>
      </c>
      <c r="J32" s="269">
        <f t="shared" ref="J32:J34" si="7">F32-G32</f>
        <v>0</v>
      </c>
    </row>
    <row r="33" spans="1:13" ht="15" hidden="1" customHeight="1" x14ac:dyDescent="0.35">
      <c r="A33" s="270"/>
      <c r="B33" s="286"/>
      <c r="C33" s="272"/>
      <c r="D33" s="273"/>
      <c r="E33" s="276"/>
      <c r="F33" s="291"/>
      <c r="G33" s="268"/>
      <c r="H33" s="269"/>
      <c r="I33" s="269">
        <f t="shared" si="6"/>
        <v>0</v>
      </c>
      <c r="J33" s="269">
        <f t="shared" si="7"/>
        <v>0</v>
      </c>
    </row>
    <row r="34" spans="1:13" ht="15" hidden="1" customHeight="1" x14ac:dyDescent="0.35">
      <c r="A34" s="270"/>
      <c r="B34" s="271"/>
      <c r="C34" s="272"/>
      <c r="D34" s="273"/>
      <c r="E34" s="276"/>
      <c r="F34" s="273"/>
      <c r="G34" s="268"/>
      <c r="H34" s="269"/>
      <c r="I34" s="269">
        <f t="shared" si="6"/>
        <v>0</v>
      </c>
      <c r="J34" s="269">
        <f t="shared" si="7"/>
        <v>0</v>
      </c>
    </row>
    <row r="35" spans="1:13" x14ac:dyDescent="0.35">
      <c r="A35" s="270"/>
      <c r="B35" s="271"/>
      <c r="C35" s="272"/>
      <c r="D35" s="273"/>
      <c r="E35" s="276"/>
      <c r="F35" s="273"/>
      <c r="G35" s="268"/>
      <c r="H35" s="269"/>
      <c r="I35" s="269"/>
      <c r="J35" s="269"/>
    </row>
    <row r="36" spans="1:13" s="255" customFormat="1" ht="17.399999999999999" x14ac:dyDescent="0.3">
      <c r="A36" s="264"/>
      <c r="B36" s="265" t="s">
        <v>295</v>
      </c>
      <c r="C36" s="266" t="s">
        <v>305</v>
      </c>
      <c r="D36" s="267">
        <f>D26+D21+D17+D13+D31</f>
        <v>0</v>
      </c>
      <c r="E36" s="292" t="s">
        <v>10</v>
      </c>
      <c r="F36" s="267">
        <f>F26+F21+F17+F13+F31</f>
        <v>153100</v>
      </c>
      <c r="G36" s="293" t="s">
        <v>535</v>
      </c>
      <c r="H36" s="294">
        <f>SUM(H12:H35)</f>
        <v>0</v>
      </c>
      <c r="I36" s="294">
        <f>SUM(I12:I35)</f>
        <v>153100</v>
      </c>
      <c r="J36" s="294">
        <f>SUM(J12:J35)</f>
        <v>153100</v>
      </c>
      <c r="K36" s="254"/>
      <c r="L36" s="254">
        <f t="shared" ref="L36:M36" si="8">SUM(L12:L35)</f>
        <v>0</v>
      </c>
      <c r="M36" s="254">
        <f t="shared" si="8"/>
        <v>0</v>
      </c>
    </row>
    <row r="37" spans="1:13" hidden="1" x14ac:dyDescent="0.35">
      <c r="A37" s="1204" t="s">
        <v>1001</v>
      </c>
      <c r="B37" s="1204"/>
      <c r="C37" s="1204"/>
      <c r="D37" s="1204"/>
      <c r="E37" s="1204"/>
      <c r="F37" s="1204"/>
      <c r="G37" s="262" t="s">
        <v>1002</v>
      </c>
      <c r="H37" s="263"/>
      <c r="I37" s="263"/>
      <c r="J37" s="263"/>
      <c r="L37" s="254"/>
      <c r="M37" s="254"/>
    </row>
    <row r="38" spans="1:13" s="255" customFormat="1" hidden="1" x14ac:dyDescent="0.35">
      <c r="A38" s="264">
        <v>1</v>
      </c>
      <c r="B38" s="265" t="s">
        <v>369</v>
      </c>
      <c r="C38" s="266" t="s">
        <v>305</v>
      </c>
      <c r="D38" s="267">
        <f>SUM(D40:D41)</f>
        <v>0</v>
      </c>
      <c r="E38" s="59" t="s">
        <v>305</v>
      </c>
      <c r="F38" s="267">
        <f>SUM(F40:F41)</f>
        <v>0</v>
      </c>
      <c r="G38" s="268"/>
      <c r="H38" s="269"/>
      <c r="I38" s="269"/>
      <c r="J38" s="269"/>
      <c r="K38" s="251"/>
      <c r="L38" s="251"/>
      <c r="M38" s="251"/>
    </row>
    <row r="39" spans="1:13" hidden="1" x14ac:dyDescent="0.35">
      <c r="A39" s="270"/>
      <c r="B39" s="271" t="s">
        <v>199</v>
      </c>
      <c r="C39" s="272"/>
      <c r="D39" s="273"/>
      <c r="E39" s="274"/>
      <c r="F39" s="273"/>
      <c r="G39" s="268"/>
      <c r="H39" s="269"/>
      <c r="I39" s="269">
        <f t="shared" ref="I39:I41" si="9">F39-H39</f>
        <v>0</v>
      </c>
      <c r="J39" s="269">
        <f>F39-G39</f>
        <v>0</v>
      </c>
    </row>
    <row r="40" spans="1:13" s="278" customFormat="1" hidden="1" x14ac:dyDescent="0.35">
      <c r="A40" s="270"/>
      <c r="B40" s="275" t="s">
        <v>540</v>
      </c>
      <c r="C40" s="272"/>
      <c r="D40" s="273"/>
      <c r="E40" s="276"/>
      <c r="F40" s="273"/>
      <c r="G40" s="277"/>
      <c r="H40" s="269"/>
      <c r="I40" s="269">
        <f t="shared" si="9"/>
        <v>0</v>
      </c>
      <c r="J40" s="269">
        <f t="shared" ref="J40:J41" si="10">F40-G40</f>
        <v>0</v>
      </c>
      <c r="K40" s="251"/>
      <c r="L40" s="251"/>
      <c r="M40" s="251"/>
    </row>
    <row r="41" spans="1:13" hidden="1" x14ac:dyDescent="0.35">
      <c r="A41" s="270"/>
      <c r="B41" s="271"/>
      <c r="C41" s="272"/>
      <c r="D41" s="273"/>
      <c r="E41" s="276"/>
      <c r="F41" s="273"/>
      <c r="G41" s="268"/>
      <c r="H41" s="269"/>
      <c r="I41" s="269">
        <f t="shared" si="9"/>
        <v>0</v>
      </c>
      <c r="J41" s="269">
        <f t="shared" si="10"/>
        <v>0</v>
      </c>
    </row>
    <row r="42" spans="1:13" hidden="1" x14ac:dyDescent="0.35">
      <c r="A42" s="279">
        <v>2</v>
      </c>
      <c r="B42" s="280" t="s">
        <v>370</v>
      </c>
      <c r="C42" s="281" t="s">
        <v>305</v>
      </c>
      <c r="D42" s="284">
        <f>SUM(D44:D45)</f>
        <v>0</v>
      </c>
      <c r="E42" s="283" t="s">
        <v>305</v>
      </c>
      <c r="F42" s="284">
        <f>SUM(F43:F45)</f>
        <v>0</v>
      </c>
      <c r="G42" s="268"/>
      <c r="H42" s="269"/>
      <c r="I42" s="269"/>
      <c r="J42" s="269"/>
    </row>
    <row r="43" spans="1:13" ht="15" hidden="1" customHeight="1" x14ac:dyDescent="0.35">
      <c r="A43" s="270"/>
      <c r="B43" s="271" t="s">
        <v>199</v>
      </c>
      <c r="C43" s="272"/>
      <c r="D43" s="273"/>
      <c r="E43" s="274"/>
      <c r="F43" s="273"/>
      <c r="G43" s="268"/>
      <c r="H43" s="269"/>
      <c r="I43" s="269">
        <f>F43-H43</f>
        <v>0</v>
      </c>
      <c r="J43" s="269">
        <f t="shared" ref="J43:J45" si="11">F43-G43</f>
        <v>0</v>
      </c>
    </row>
    <row r="44" spans="1:13" ht="21" hidden="1" customHeight="1" x14ac:dyDescent="0.35">
      <c r="A44" s="270"/>
      <c r="B44" s="271"/>
      <c r="C44" s="272"/>
      <c r="D44" s="273" t="s">
        <v>371</v>
      </c>
      <c r="E44" s="274"/>
      <c r="F44" s="273"/>
      <c r="G44" s="268"/>
      <c r="H44" s="269"/>
      <c r="I44" s="269">
        <f>F44-H44</f>
        <v>0</v>
      </c>
      <c r="J44" s="269">
        <f t="shared" si="11"/>
        <v>0</v>
      </c>
    </row>
    <row r="45" spans="1:13" ht="15" hidden="1" customHeight="1" x14ac:dyDescent="0.35">
      <c r="A45" s="270"/>
      <c r="B45" s="271"/>
      <c r="C45" s="272"/>
      <c r="D45" s="273"/>
      <c r="E45" s="274"/>
      <c r="F45" s="273"/>
      <c r="G45" s="268"/>
      <c r="H45" s="269"/>
      <c r="I45" s="269">
        <f>F45-H45</f>
        <v>0</v>
      </c>
      <c r="J45" s="269">
        <f t="shared" si="11"/>
        <v>0</v>
      </c>
    </row>
    <row r="46" spans="1:13" hidden="1" x14ac:dyDescent="0.35">
      <c r="A46" s="279">
        <v>3</v>
      </c>
      <c r="B46" s="280" t="s">
        <v>372</v>
      </c>
      <c r="C46" s="281" t="s">
        <v>305</v>
      </c>
      <c r="D46" s="284">
        <f>SUM(D48:D53)</f>
        <v>0</v>
      </c>
      <c r="E46" s="285" t="s">
        <v>305</v>
      </c>
      <c r="F46" s="284">
        <f>SUM(F47:F49)</f>
        <v>0</v>
      </c>
      <c r="G46" s="268"/>
      <c r="H46" s="269"/>
      <c r="I46" s="269"/>
      <c r="J46" s="269"/>
      <c r="K46" s="254"/>
      <c r="L46" s="254"/>
      <c r="M46" s="254"/>
    </row>
    <row r="47" spans="1:13" ht="15" hidden="1" customHeight="1" x14ac:dyDescent="0.35">
      <c r="A47" s="270"/>
      <c r="B47" s="271" t="s">
        <v>199</v>
      </c>
      <c r="C47" s="272"/>
      <c r="D47" s="273"/>
      <c r="E47" s="274"/>
      <c r="F47" s="273"/>
      <c r="G47" s="268"/>
      <c r="H47" s="269"/>
      <c r="I47" s="269">
        <f t="shared" ref="I47:I49" si="12">F47-H47</f>
        <v>0</v>
      </c>
      <c r="J47" s="269">
        <f t="shared" ref="J47:J49" si="13">F47-G47</f>
        <v>0</v>
      </c>
    </row>
    <row r="48" spans="1:13" ht="23.4" hidden="1" customHeight="1" x14ac:dyDescent="0.35">
      <c r="A48" s="270"/>
      <c r="B48" s="286"/>
      <c r="C48" s="272"/>
      <c r="D48" s="273"/>
      <c r="E48" s="274"/>
      <c r="F48" s="273"/>
      <c r="G48" s="268"/>
      <c r="H48" s="269"/>
      <c r="I48" s="269">
        <f t="shared" si="12"/>
        <v>0</v>
      </c>
      <c r="J48" s="269">
        <f t="shared" si="13"/>
        <v>0</v>
      </c>
    </row>
    <row r="49" spans="1:13" ht="24" hidden="1" customHeight="1" x14ac:dyDescent="0.35">
      <c r="A49" s="270"/>
      <c r="B49" s="287"/>
      <c r="C49" s="272"/>
      <c r="D49" s="273"/>
      <c r="E49" s="274"/>
      <c r="F49" s="273"/>
      <c r="G49" s="268"/>
      <c r="H49" s="269"/>
      <c r="I49" s="269">
        <f t="shared" si="12"/>
        <v>0</v>
      </c>
      <c r="J49" s="269">
        <f t="shared" si="13"/>
        <v>0</v>
      </c>
    </row>
    <row r="50" spans="1:13" ht="20.25" hidden="1" customHeight="1" x14ac:dyDescent="0.35">
      <c r="A50" s="279">
        <v>4</v>
      </c>
      <c r="B50" s="280" t="s">
        <v>373</v>
      </c>
      <c r="C50" s="281" t="s">
        <v>305</v>
      </c>
      <c r="D50" s="284">
        <f>SUM(D53:D53)</f>
        <v>0</v>
      </c>
      <c r="E50" s="285" t="s">
        <v>305</v>
      </c>
      <c r="F50" s="284">
        <f>SUM(F51:F53)</f>
        <v>0</v>
      </c>
      <c r="G50" s="268"/>
      <c r="H50" s="269"/>
      <c r="I50" s="269"/>
      <c r="J50" s="269"/>
    </row>
    <row r="51" spans="1:13" ht="15" hidden="1" customHeight="1" x14ac:dyDescent="0.35">
      <c r="A51" s="270"/>
      <c r="B51" s="286" t="s">
        <v>199</v>
      </c>
      <c r="C51" s="272"/>
      <c r="D51" s="273"/>
      <c r="E51" s="274"/>
      <c r="F51" s="273"/>
      <c r="G51" s="268"/>
      <c r="H51" s="269"/>
      <c r="I51" s="269">
        <f>F51-H51</f>
        <v>0</v>
      </c>
      <c r="J51" s="269">
        <f t="shared" ref="J51:J53" si="14">F51-G51</f>
        <v>0</v>
      </c>
    </row>
    <row r="52" spans="1:13" ht="15" hidden="1" customHeight="1" x14ac:dyDescent="0.35">
      <c r="A52" s="270"/>
      <c r="B52" s="286"/>
      <c r="C52" s="272"/>
      <c r="D52" s="273"/>
      <c r="E52" s="274"/>
      <c r="F52" s="273"/>
      <c r="G52" s="268"/>
      <c r="H52" s="269"/>
      <c r="I52" s="269">
        <f>F52-H52</f>
        <v>0</v>
      </c>
      <c r="J52" s="269">
        <f t="shared" si="14"/>
        <v>0</v>
      </c>
    </row>
    <row r="53" spans="1:13" ht="15" hidden="1" customHeight="1" x14ac:dyDescent="0.35">
      <c r="A53" s="270"/>
      <c r="B53" s="286"/>
      <c r="C53" s="272"/>
      <c r="D53" s="273"/>
      <c r="E53" s="274"/>
      <c r="F53" s="273"/>
      <c r="G53" s="268"/>
      <c r="H53" s="269"/>
      <c r="I53" s="269">
        <f>F53-H53</f>
        <v>0</v>
      </c>
      <c r="J53" s="269">
        <f t="shared" si="14"/>
        <v>0</v>
      </c>
    </row>
    <row r="54" spans="1:13" hidden="1" x14ac:dyDescent="0.35">
      <c r="A54" s="279">
        <v>5</v>
      </c>
      <c r="B54" s="280" t="s">
        <v>374</v>
      </c>
      <c r="C54" s="281" t="s">
        <v>305</v>
      </c>
      <c r="D54" s="284">
        <f>SUM(D55:D58)</f>
        <v>0</v>
      </c>
      <c r="E54" s="285" t="s">
        <v>305</v>
      </c>
      <c r="F54" s="284">
        <f>SUM(F55:F58)</f>
        <v>0</v>
      </c>
      <c r="G54" s="268"/>
      <c r="H54" s="269"/>
      <c r="I54" s="269"/>
      <c r="J54" s="269"/>
    </row>
    <row r="55" spans="1:13" ht="15" hidden="1" customHeight="1" x14ac:dyDescent="0.35">
      <c r="A55" s="289"/>
      <c r="B55" s="290" t="s">
        <v>199</v>
      </c>
      <c r="C55" s="272"/>
      <c r="D55" s="273"/>
      <c r="E55" s="276"/>
      <c r="F55" s="273"/>
      <c r="G55" s="268"/>
      <c r="H55" s="269"/>
      <c r="I55" s="269">
        <f t="shared" ref="I55:I57" si="15">F55-H55</f>
        <v>0</v>
      </c>
      <c r="J55" s="269">
        <f t="shared" ref="J55:J57" si="16">F55-G55</f>
        <v>0</v>
      </c>
    </row>
    <row r="56" spans="1:13" ht="15" hidden="1" customHeight="1" x14ac:dyDescent="0.35">
      <c r="A56" s="270"/>
      <c r="B56" s="286"/>
      <c r="C56" s="272"/>
      <c r="D56" s="273"/>
      <c r="E56" s="276"/>
      <c r="F56" s="291"/>
      <c r="G56" s="268"/>
      <c r="H56" s="269"/>
      <c r="I56" s="269">
        <f t="shared" si="15"/>
        <v>0</v>
      </c>
      <c r="J56" s="269">
        <f t="shared" si="16"/>
        <v>0</v>
      </c>
    </row>
    <row r="57" spans="1:13" ht="15" hidden="1" customHeight="1" x14ac:dyDescent="0.35">
      <c r="A57" s="270"/>
      <c r="B57" s="271"/>
      <c r="C57" s="272"/>
      <c r="D57" s="273"/>
      <c r="E57" s="276"/>
      <c r="F57" s="273"/>
      <c r="G57" s="268"/>
      <c r="H57" s="269"/>
      <c r="I57" s="269">
        <f t="shared" si="15"/>
        <v>0</v>
      </c>
      <c r="J57" s="269">
        <f t="shared" si="16"/>
        <v>0</v>
      </c>
    </row>
    <row r="58" spans="1:13" hidden="1" x14ac:dyDescent="0.35">
      <c r="A58" s="270"/>
      <c r="B58" s="271"/>
      <c r="C58" s="272"/>
      <c r="D58" s="273"/>
      <c r="E58" s="276"/>
      <c r="F58" s="273"/>
      <c r="G58" s="268"/>
      <c r="H58" s="269"/>
      <c r="I58" s="269"/>
      <c r="J58" s="269"/>
    </row>
    <row r="59" spans="1:13" s="255" customFormat="1" hidden="1" x14ac:dyDescent="0.35">
      <c r="A59" s="264"/>
      <c r="B59" s="265" t="s">
        <v>295</v>
      </c>
      <c r="C59" s="266" t="s">
        <v>305</v>
      </c>
      <c r="D59" s="267">
        <f>D50+D46+D42+D38+D54</f>
        <v>0</v>
      </c>
      <c r="E59" s="292" t="s">
        <v>10</v>
      </c>
      <c r="F59" s="267">
        <f>F50+F46+F42+F38+F54</f>
        <v>0</v>
      </c>
      <c r="G59" s="293" t="s">
        <v>536</v>
      </c>
      <c r="H59" s="294">
        <f>SUM(H37:H58)</f>
        <v>0</v>
      </c>
      <c r="I59" s="294">
        <f>SUM(I37:I58)</f>
        <v>0</v>
      </c>
      <c r="J59" s="294">
        <f>SUM(J37:J58)</f>
        <v>0</v>
      </c>
      <c r="K59" s="251"/>
      <c r="L59" s="251"/>
      <c r="M59" s="251"/>
    </row>
    <row r="60" spans="1:13" hidden="1" x14ac:dyDescent="0.35">
      <c r="A60" s="1204" t="s">
        <v>489</v>
      </c>
      <c r="B60" s="1204"/>
      <c r="C60" s="1204"/>
      <c r="D60" s="1204"/>
      <c r="E60" s="1204"/>
      <c r="F60" s="1204"/>
      <c r="G60" s="262" t="s">
        <v>1002</v>
      </c>
      <c r="H60" s="263"/>
      <c r="I60" s="263"/>
      <c r="J60" s="263"/>
    </row>
    <row r="61" spans="1:13" s="255" customFormat="1" hidden="1" x14ac:dyDescent="0.35">
      <c r="A61" s="264">
        <v>1</v>
      </c>
      <c r="B61" s="265" t="s">
        <v>369</v>
      </c>
      <c r="C61" s="266" t="s">
        <v>305</v>
      </c>
      <c r="D61" s="267">
        <f>SUM(D63:D64)</f>
        <v>0</v>
      </c>
      <c r="E61" s="59" t="s">
        <v>305</v>
      </c>
      <c r="F61" s="267">
        <f>SUM(F62:F64)</f>
        <v>0</v>
      </c>
      <c r="G61" s="295"/>
      <c r="H61" s="269"/>
      <c r="I61" s="269"/>
      <c r="J61" s="269"/>
      <c r="K61" s="251"/>
      <c r="L61" s="251"/>
      <c r="M61" s="251"/>
    </row>
    <row r="62" spans="1:13" hidden="1" x14ac:dyDescent="0.35">
      <c r="A62" s="270"/>
      <c r="B62" s="271" t="s">
        <v>199</v>
      </c>
      <c r="C62" s="272"/>
      <c r="D62" s="273"/>
      <c r="E62" s="274"/>
      <c r="F62" s="273"/>
      <c r="G62" s="295"/>
      <c r="H62" s="269"/>
      <c r="I62" s="269">
        <f t="shared" ref="I62:I64" si="17">F62-H62</f>
        <v>0</v>
      </c>
      <c r="J62" s="269">
        <f>F62-G62</f>
        <v>0</v>
      </c>
    </row>
    <row r="63" spans="1:13" hidden="1" x14ac:dyDescent="0.35">
      <c r="A63" s="270"/>
      <c r="B63" s="275" t="s">
        <v>540</v>
      </c>
      <c r="C63" s="272"/>
      <c r="D63" s="273"/>
      <c r="E63" s="276"/>
      <c r="F63" s="273"/>
      <c r="G63" s="277"/>
      <c r="H63" s="269"/>
      <c r="I63" s="269">
        <f t="shared" si="17"/>
        <v>0</v>
      </c>
      <c r="J63" s="269">
        <f t="shared" ref="J63:J64" si="18">F63-G63</f>
        <v>0</v>
      </c>
    </row>
    <row r="64" spans="1:13" hidden="1" x14ac:dyDescent="0.35">
      <c r="A64" s="270"/>
      <c r="B64" s="271"/>
      <c r="C64" s="272"/>
      <c r="D64" s="273"/>
      <c r="E64" s="276"/>
      <c r="F64" s="273"/>
      <c r="G64" s="268"/>
      <c r="H64" s="269"/>
      <c r="I64" s="269">
        <f t="shared" si="17"/>
        <v>0</v>
      </c>
      <c r="J64" s="269">
        <f t="shared" si="18"/>
        <v>0</v>
      </c>
    </row>
    <row r="65" spans="1:13" hidden="1" x14ac:dyDescent="0.35">
      <c r="A65" s="279">
        <v>2</v>
      </c>
      <c r="B65" s="280" t="s">
        <v>370</v>
      </c>
      <c r="C65" s="281" t="s">
        <v>305</v>
      </c>
      <c r="D65" s="284">
        <f>SUM(D67:D68)</f>
        <v>0</v>
      </c>
      <c r="E65" s="283" t="s">
        <v>305</v>
      </c>
      <c r="F65" s="284">
        <f>SUM(F66:F68)</f>
        <v>0</v>
      </c>
      <c r="G65" s="268"/>
      <c r="H65" s="269"/>
      <c r="I65" s="269"/>
      <c r="J65" s="269"/>
    </row>
    <row r="66" spans="1:13" ht="15" hidden="1" customHeight="1" x14ac:dyDescent="0.35">
      <c r="A66" s="270"/>
      <c r="B66" s="271" t="s">
        <v>199</v>
      </c>
      <c r="C66" s="272"/>
      <c r="D66" s="273"/>
      <c r="E66" s="274"/>
      <c r="F66" s="273"/>
      <c r="G66" s="268"/>
      <c r="H66" s="269"/>
      <c r="I66" s="269">
        <f>F66-H66</f>
        <v>0</v>
      </c>
      <c r="J66" s="269">
        <f t="shared" ref="J66:J68" si="19">F66-G66</f>
        <v>0</v>
      </c>
    </row>
    <row r="67" spans="1:13" ht="21" hidden="1" customHeight="1" x14ac:dyDescent="0.35">
      <c r="A67" s="270"/>
      <c r="B67" s="271"/>
      <c r="C67" s="272"/>
      <c r="D67" s="273" t="s">
        <v>371</v>
      </c>
      <c r="E67" s="274"/>
      <c r="F67" s="273"/>
      <c r="G67" s="268"/>
      <c r="H67" s="269"/>
      <c r="I67" s="269">
        <f>F67-H67</f>
        <v>0</v>
      </c>
      <c r="J67" s="269">
        <f t="shared" si="19"/>
        <v>0</v>
      </c>
    </row>
    <row r="68" spans="1:13" ht="15" hidden="1" customHeight="1" x14ac:dyDescent="0.35">
      <c r="A68" s="270"/>
      <c r="B68" s="271"/>
      <c r="C68" s="272"/>
      <c r="D68" s="273"/>
      <c r="E68" s="274"/>
      <c r="F68" s="273"/>
      <c r="G68" s="268"/>
      <c r="H68" s="269"/>
      <c r="I68" s="269">
        <f>F68-H68</f>
        <v>0</v>
      </c>
      <c r="J68" s="269">
        <f t="shared" si="19"/>
        <v>0</v>
      </c>
    </row>
    <row r="69" spans="1:13" hidden="1" x14ac:dyDescent="0.35">
      <c r="A69" s="279">
        <v>3</v>
      </c>
      <c r="B69" s="280" t="s">
        <v>372</v>
      </c>
      <c r="C69" s="281" t="s">
        <v>305</v>
      </c>
      <c r="D69" s="284">
        <f>SUM(D71:D76)</f>
        <v>0</v>
      </c>
      <c r="E69" s="285" t="s">
        <v>305</v>
      </c>
      <c r="F69" s="284">
        <f>SUM(F70:F72)</f>
        <v>0</v>
      </c>
      <c r="G69" s="268"/>
      <c r="H69" s="269"/>
      <c r="I69" s="269"/>
      <c r="J69" s="269"/>
    </row>
    <row r="70" spans="1:13" ht="15" hidden="1" customHeight="1" x14ac:dyDescent="0.35">
      <c r="A70" s="270"/>
      <c r="B70" s="271" t="s">
        <v>199</v>
      </c>
      <c r="C70" s="272"/>
      <c r="D70" s="273"/>
      <c r="E70" s="274"/>
      <c r="F70" s="273"/>
      <c r="G70" s="268"/>
      <c r="H70" s="269"/>
      <c r="I70" s="269">
        <f t="shared" ref="I70:I72" si="20">F70-H70</f>
        <v>0</v>
      </c>
      <c r="J70" s="269">
        <f t="shared" ref="J70:J72" si="21">F70-G70</f>
        <v>0</v>
      </c>
    </row>
    <row r="71" spans="1:13" ht="23.4" hidden="1" customHeight="1" x14ac:dyDescent="0.35">
      <c r="A71" s="270"/>
      <c r="B71" s="286"/>
      <c r="C71" s="272"/>
      <c r="D71" s="273"/>
      <c r="E71" s="274"/>
      <c r="F71" s="273"/>
      <c r="G71" s="268"/>
      <c r="H71" s="269"/>
      <c r="I71" s="269">
        <f t="shared" si="20"/>
        <v>0</v>
      </c>
      <c r="J71" s="269">
        <f t="shared" si="21"/>
        <v>0</v>
      </c>
    </row>
    <row r="72" spans="1:13" ht="24" hidden="1" customHeight="1" x14ac:dyDescent="0.35">
      <c r="A72" s="270"/>
      <c r="B72" s="287"/>
      <c r="C72" s="272"/>
      <c r="D72" s="273"/>
      <c r="E72" s="274"/>
      <c r="F72" s="273"/>
      <c r="G72" s="268"/>
      <c r="H72" s="269"/>
      <c r="I72" s="269">
        <f t="shared" si="20"/>
        <v>0</v>
      </c>
      <c r="J72" s="269">
        <f t="shared" si="21"/>
        <v>0</v>
      </c>
    </row>
    <row r="73" spans="1:13" ht="20.25" hidden="1" customHeight="1" x14ac:dyDescent="0.35">
      <c r="A73" s="279">
        <v>4</v>
      </c>
      <c r="B73" s="280" t="s">
        <v>373</v>
      </c>
      <c r="C73" s="281" t="s">
        <v>305</v>
      </c>
      <c r="D73" s="284">
        <f>SUM(D76:D76)</f>
        <v>0</v>
      </c>
      <c r="E73" s="285" t="s">
        <v>305</v>
      </c>
      <c r="F73" s="284">
        <f>SUM(F74:F76)</f>
        <v>0</v>
      </c>
      <c r="G73" s="268"/>
      <c r="H73" s="269"/>
      <c r="I73" s="269"/>
      <c r="J73" s="269"/>
    </row>
    <row r="74" spans="1:13" ht="15" hidden="1" customHeight="1" x14ac:dyDescent="0.35">
      <c r="A74" s="270"/>
      <c r="B74" s="286" t="s">
        <v>199</v>
      </c>
      <c r="C74" s="272"/>
      <c r="D74" s="273"/>
      <c r="E74" s="274"/>
      <c r="F74" s="273"/>
      <c r="G74" s="268"/>
      <c r="H74" s="269"/>
      <c r="I74" s="269">
        <f>F74-H74</f>
        <v>0</v>
      </c>
      <c r="J74" s="269">
        <f t="shared" ref="J74:J76" si="22">F74-G74</f>
        <v>0</v>
      </c>
      <c r="K74" s="254"/>
      <c r="L74" s="254"/>
      <c r="M74" s="254"/>
    </row>
    <row r="75" spans="1:13" ht="15" hidden="1" customHeight="1" x14ac:dyDescent="0.35">
      <c r="A75" s="270"/>
      <c r="B75" s="286"/>
      <c r="C75" s="272"/>
      <c r="D75" s="273"/>
      <c r="E75" s="274"/>
      <c r="F75" s="273"/>
      <c r="G75" s="268"/>
      <c r="H75" s="269"/>
      <c r="I75" s="269">
        <f>F75-H75</f>
        <v>0</v>
      </c>
      <c r="J75" s="269">
        <f t="shared" si="22"/>
        <v>0</v>
      </c>
    </row>
    <row r="76" spans="1:13" ht="15" hidden="1" customHeight="1" x14ac:dyDescent="0.35">
      <c r="A76" s="270"/>
      <c r="B76" s="286"/>
      <c r="C76" s="272"/>
      <c r="D76" s="273"/>
      <c r="E76" s="274"/>
      <c r="F76" s="273"/>
      <c r="G76" s="268"/>
      <c r="H76" s="269"/>
      <c r="I76" s="269">
        <f>F76-H76</f>
        <v>0</v>
      </c>
      <c r="J76" s="269">
        <f t="shared" si="22"/>
        <v>0</v>
      </c>
      <c r="K76" s="254"/>
      <c r="L76" s="254"/>
      <c r="M76" s="254"/>
    </row>
    <row r="77" spans="1:13" hidden="1" x14ac:dyDescent="0.35">
      <c r="A77" s="279">
        <v>5</v>
      </c>
      <c r="B77" s="280" t="s">
        <v>374</v>
      </c>
      <c r="C77" s="281" t="s">
        <v>305</v>
      </c>
      <c r="D77" s="284">
        <f>SUM(D78:D80)</f>
        <v>0</v>
      </c>
      <c r="E77" s="285" t="s">
        <v>305</v>
      </c>
      <c r="F77" s="284">
        <f>SUM(F78:F80)</f>
        <v>0</v>
      </c>
      <c r="G77" s="268"/>
      <c r="H77" s="269"/>
      <c r="I77" s="269"/>
      <c r="J77" s="269"/>
    </row>
    <row r="78" spans="1:13" ht="15" hidden="1" customHeight="1" x14ac:dyDescent="0.35">
      <c r="A78" s="289"/>
      <c r="B78" s="290" t="s">
        <v>199</v>
      </c>
      <c r="C78" s="272"/>
      <c r="D78" s="273"/>
      <c r="E78" s="276"/>
      <c r="F78" s="273"/>
      <c r="G78" s="268"/>
      <c r="H78" s="269"/>
      <c r="I78" s="269">
        <f t="shared" ref="I78:I79" si="23">F78-H78</f>
        <v>0</v>
      </c>
      <c r="J78" s="269">
        <f t="shared" ref="J78:J79" si="24">F78-G78</f>
        <v>0</v>
      </c>
    </row>
    <row r="79" spans="1:13" s="278" customFormat="1" ht="15" hidden="1" customHeight="1" x14ac:dyDescent="0.35">
      <c r="A79" s="270"/>
      <c r="B79" s="271"/>
      <c r="C79" s="272"/>
      <c r="D79" s="273"/>
      <c r="E79" s="276"/>
      <c r="F79" s="273"/>
      <c r="G79" s="268"/>
      <c r="H79" s="269"/>
      <c r="I79" s="269">
        <f t="shared" si="23"/>
        <v>0</v>
      </c>
      <c r="J79" s="269">
        <f t="shared" si="24"/>
        <v>0</v>
      </c>
      <c r="K79" s="251"/>
      <c r="L79" s="251"/>
      <c r="M79" s="251"/>
    </row>
    <row r="80" spans="1:13" s="278" customFormat="1" hidden="1" x14ac:dyDescent="0.35">
      <c r="A80" s="270"/>
      <c r="B80" s="271"/>
      <c r="C80" s="272"/>
      <c r="D80" s="273"/>
      <c r="E80" s="276"/>
      <c r="F80" s="273"/>
      <c r="G80" s="268"/>
      <c r="H80" s="269"/>
      <c r="I80" s="269"/>
      <c r="J80" s="269"/>
      <c r="K80" s="251"/>
      <c r="L80" s="251"/>
      <c r="M80" s="251"/>
    </row>
    <row r="81" spans="1:13" s="255" customFormat="1" hidden="1" x14ac:dyDescent="0.35">
      <c r="A81" s="264"/>
      <c r="B81" s="265" t="s">
        <v>295</v>
      </c>
      <c r="C81" s="266" t="s">
        <v>305</v>
      </c>
      <c r="D81" s="267">
        <f>D73+D69+D65+D61+D77</f>
        <v>0</v>
      </c>
      <c r="E81" s="292" t="s">
        <v>10</v>
      </c>
      <c r="F81" s="267">
        <f>F73+F69+F65+F61+F77</f>
        <v>0</v>
      </c>
      <c r="G81" s="293" t="s">
        <v>536</v>
      </c>
      <c r="H81" s="294">
        <f>SUM(H60:H80)</f>
        <v>0</v>
      </c>
      <c r="I81" s="294">
        <f>SUM(I60:I80)</f>
        <v>0</v>
      </c>
      <c r="J81" s="294">
        <f>SUM(J60:J80)</f>
        <v>0</v>
      </c>
      <c r="K81" s="251"/>
      <c r="L81" s="251"/>
      <c r="M81" s="251"/>
    </row>
    <row r="82" spans="1:13" hidden="1" x14ac:dyDescent="0.35">
      <c r="G82" s="296" t="s">
        <v>457</v>
      </c>
      <c r="H82" s="297">
        <f>H36+H59+H81</f>
        <v>0</v>
      </c>
      <c r="I82" s="297">
        <f>I36+I59+I81</f>
        <v>153100</v>
      </c>
      <c r="J82" s="297">
        <f>J36+J59+J81</f>
        <v>153100</v>
      </c>
    </row>
    <row r="85" spans="1:13" s="35" customFormat="1" ht="23.25" customHeight="1" x14ac:dyDescent="0.3">
      <c r="A85" s="34" t="s">
        <v>671</v>
      </c>
      <c r="D85" s="115"/>
      <c r="F85" s="115" t="s">
        <v>1143</v>
      </c>
      <c r="I85" s="98"/>
      <c r="J85" s="98"/>
    </row>
    <row r="86" spans="1:13" s="66" customFormat="1" ht="13.2" x14ac:dyDescent="0.3">
      <c r="D86" s="67" t="s">
        <v>131</v>
      </c>
      <c r="F86" s="67" t="s">
        <v>132</v>
      </c>
      <c r="I86" s="68"/>
      <c r="J86" s="68"/>
    </row>
    <row r="87" spans="1:13" s="63" customFormat="1" ht="15.6" x14ac:dyDescent="0.3">
      <c r="I87" s="69"/>
      <c r="J87" s="69"/>
    </row>
    <row r="88" spans="1:13" s="35" customFormat="1" ht="23.25" customHeight="1" x14ac:dyDescent="0.3">
      <c r="A88" s="34" t="s">
        <v>133</v>
      </c>
      <c r="D88" s="115"/>
      <c r="F88" s="115" t="s">
        <v>1144</v>
      </c>
      <c r="I88" s="98"/>
      <c r="J88" s="98"/>
    </row>
    <row r="89" spans="1:13" s="66" customFormat="1" ht="13.2" x14ac:dyDescent="0.3">
      <c r="D89" s="67" t="s">
        <v>131</v>
      </c>
      <c r="F89" s="67" t="s">
        <v>132</v>
      </c>
      <c r="I89" s="68"/>
      <c r="J89" s="68"/>
    </row>
    <row r="91" spans="1:13" x14ac:dyDescent="0.35">
      <c r="B91" s="298" t="s">
        <v>1046</v>
      </c>
    </row>
    <row r="92" spans="1:13" x14ac:dyDescent="0.35">
      <c r="B92" s="298" t="s">
        <v>1003</v>
      </c>
    </row>
    <row r="95" spans="1:13" x14ac:dyDescent="0.35">
      <c r="K95" s="254"/>
      <c r="L95" s="254"/>
      <c r="M95" s="254"/>
    </row>
    <row r="99" spans="11:13" x14ac:dyDescent="0.35">
      <c r="K99" s="254"/>
      <c r="L99" s="254"/>
      <c r="M99" s="254"/>
    </row>
    <row r="108" spans="11:13" x14ac:dyDescent="0.35">
      <c r="K108" s="254"/>
      <c r="L108" s="254"/>
      <c r="M108" s="254"/>
    </row>
    <row r="136" spans="11:13" x14ac:dyDescent="0.35">
      <c r="K136" s="254"/>
      <c r="L136" s="254"/>
      <c r="M136" s="254"/>
    </row>
    <row r="138" spans="11:13" x14ac:dyDescent="0.35">
      <c r="K138" s="254"/>
      <c r="L138" s="254"/>
      <c r="M138" s="254"/>
    </row>
    <row r="157" spans="11:13" x14ac:dyDescent="0.35">
      <c r="K157" s="254"/>
      <c r="L157" s="254"/>
      <c r="M157" s="254"/>
    </row>
    <row r="161" spans="11:13" x14ac:dyDescent="0.35">
      <c r="K161" s="254"/>
      <c r="L161" s="254"/>
      <c r="M161" s="254"/>
    </row>
    <row r="170" spans="11:13" x14ac:dyDescent="0.35">
      <c r="K170" s="254"/>
      <c r="L170" s="254"/>
      <c r="M170" s="254"/>
    </row>
    <row r="198" spans="11:13" x14ac:dyDescent="0.35">
      <c r="K198" s="254"/>
      <c r="L198" s="254"/>
      <c r="M198" s="254"/>
    </row>
    <row r="202" spans="11:13" x14ac:dyDescent="0.35">
      <c r="K202" s="299"/>
      <c r="L202" s="299"/>
      <c r="M202" s="299"/>
    </row>
    <row r="203" spans="11:13" x14ac:dyDescent="0.35">
      <c r="K203" s="300"/>
      <c r="L203" s="300"/>
      <c r="M203" s="300"/>
    </row>
    <row r="204" spans="11:13" x14ac:dyDescent="0.35">
      <c r="K204" s="299"/>
      <c r="L204" s="299"/>
      <c r="M204" s="299"/>
    </row>
    <row r="205" spans="11:13" x14ac:dyDescent="0.35">
      <c r="K205" s="299"/>
      <c r="L205" s="299"/>
      <c r="M205" s="299"/>
    </row>
    <row r="206" spans="11:13" x14ac:dyDescent="0.35">
      <c r="K206" s="300"/>
      <c r="L206" s="300"/>
      <c r="M206" s="300"/>
    </row>
  </sheetData>
  <mergeCells count="9">
    <mergeCell ref="A12:F12"/>
    <mergeCell ref="A37:F37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E4EDD3"/>
    <pageSetUpPr fitToPage="1"/>
  </sheetPr>
  <dimension ref="A1:F46"/>
  <sheetViews>
    <sheetView view="pageBreakPreview" zoomScale="70" zoomScaleSheetLayoutView="70" workbookViewId="0">
      <selection sqref="A1:XFD1048576"/>
    </sheetView>
  </sheetViews>
  <sheetFormatPr defaultRowHeight="14.4" x14ac:dyDescent="0.3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249" width="9.109375" style="249"/>
    <col min="250" max="250" width="8" style="249" customWidth="1"/>
    <col min="251" max="251" width="118.109375" style="249" customWidth="1"/>
    <col min="252" max="252" width="21.44140625" style="249" customWidth="1"/>
    <col min="253" max="253" width="24" style="249" customWidth="1"/>
    <col min="254" max="254" width="29" style="249" customWidth="1"/>
    <col min="255" max="255" width="34" style="249" customWidth="1"/>
    <col min="256" max="257" width="21.33203125" style="249" customWidth="1"/>
    <col min="258" max="258" width="14.5546875" style="249" customWidth="1"/>
    <col min="259" max="259" width="9.109375" style="249"/>
    <col min="260" max="260" width="12.5546875" style="249" bestFit="1" customWidth="1"/>
    <col min="261" max="505" width="9.109375" style="249"/>
    <col min="506" max="506" width="8" style="249" customWidth="1"/>
    <col min="507" max="507" width="118.109375" style="249" customWidth="1"/>
    <col min="508" max="508" width="21.44140625" style="249" customWidth="1"/>
    <col min="509" max="509" width="24" style="249" customWidth="1"/>
    <col min="510" max="510" width="29" style="249" customWidth="1"/>
    <col min="511" max="511" width="34" style="249" customWidth="1"/>
    <col min="512" max="513" width="21.33203125" style="249" customWidth="1"/>
    <col min="514" max="514" width="14.5546875" style="249" customWidth="1"/>
    <col min="515" max="515" width="9.109375" style="249"/>
    <col min="516" max="516" width="12.5546875" style="249" bestFit="1" customWidth="1"/>
    <col min="517" max="761" width="9.109375" style="249"/>
    <col min="762" max="762" width="8" style="249" customWidth="1"/>
    <col min="763" max="763" width="118.109375" style="249" customWidth="1"/>
    <col min="764" max="764" width="21.44140625" style="249" customWidth="1"/>
    <col min="765" max="765" width="24" style="249" customWidth="1"/>
    <col min="766" max="766" width="29" style="249" customWidth="1"/>
    <col min="767" max="767" width="34" style="249" customWidth="1"/>
    <col min="768" max="769" width="21.33203125" style="249" customWidth="1"/>
    <col min="770" max="770" width="14.5546875" style="249" customWidth="1"/>
    <col min="771" max="771" width="9.109375" style="249"/>
    <col min="772" max="772" width="12.5546875" style="249" bestFit="1" customWidth="1"/>
    <col min="773" max="1017" width="9.109375" style="249"/>
    <col min="1018" max="1018" width="8" style="249" customWidth="1"/>
    <col min="1019" max="1019" width="118.109375" style="249" customWidth="1"/>
    <col min="1020" max="1020" width="21.44140625" style="249" customWidth="1"/>
    <col min="1021" max="1021" width="24" style="249" customWidth="1"/>
    <col min="1022" max="1022" width="29" style="249" customWidth="1"/>
    <col min="1023" max="1023" width="34" style="249" customWidth="1"/>
    <col min="1024" max="1025" width="21.33203125" style="249" customWidth="1"/>
    <col min="1026" max="1026" width="14.5546875" style="249" customWidth="1"/>
    <col min="1027" max="1027" width="9.109375" style="249"/>
    <col min="1028" max="1028" width="12.5546875" style="249" bestFit="1" customWidth="1"/>
    <col min="1029" max="1273" width="9.109375" style="249"/>
    <col min="1274" max="1274" width="8" style="249" customWidth="1"/>
    <col min="1275" max="1275" width="118.109375" style="249" customWidth="1"/>
    <col min="1276" max="1276" width="21.44140625" style="249" customWidth="1"/>
    <col min="1277" max="1277" width="24" style="249" customWidth="1"/>
    <col min="1278" max="1278" width="29" style="249" customWidth="1"/>
    <col min="1279" max="1279" width="34" style="249" customWidth="1"/>
    <col min="1280" max="1281" width="21.33203125" style="249" customWidth="1"/>
    <col min="1282" max="1282" width="14.5546875" style="249" customWidth="1"/>
    <col min="1283" max="1283" width="9.109375" style="249"/>
    <col min="1284" max="1284" width="12.5546875" style="249" bestFit="1" customWidth="1"/>
    <col min="1285" max="1529" width="9.109375" style="249"/>
    <col min="1530" max="1530" width="8" style="249" customWidth="1"/>
    <col min="1531" max="1531" width="118.109375" style="249" customWidth="1"/>
    <col min="1532" max="1532" width="21.44140625" style="249" customWidth="1"/>
    <col min="1533" max="1533" width="24" style="249" customWidth="1"/>
    <col min="1534" max="1534" width="29" style="249" customWidth="1"/>
    <col min="1535" max="1535" width="34" style="249" customWidth="1"/>
    <col min="1536" max="1537" width="21.33203125" style="249" customWidth="1"/>
    <col min="1538" max="1538" width="14.5546875" style="249" customWidth="1"/>
    <col min="1539" max="1539" width="9.109375" style="249"/>
    <col min="1540" max="1540" width="12.5546875" style="249" bestFit="1" customWidth="1"/>
    <col min="1541" max="1785" width="9.109375" style="249"/>
    <col min="1786" max="1786" width="8" style="249" customWidth="1"/>
    <col min="1787" max="1787" width="118.109375" style="249" customWidth="1"/>
    <col min="1788" max="1788" width="21.44140625" style="249" customWidth="1"/>
    <col min="1789" max="1789" width="24" style="249" customWidth="1"/>
    <col min="1790" max="1790" width="29" style="249" customWidth="1"/>
    <col min="1791" max="1791" width="34" style="249" customWidth="1"/>
    <col min="1792" max="1793" width="21.33203125" style="249" customWidth="1"/>
    <col min="1794" max="1794" width="14.5546875" style="249" customWidth="1"/>
    <col min="1795" max="1795" width="9.109375" style="249"/>
    <col min="1796" max="1796" width="12.5546875" style="249" bestFit="1" customWidth="1"/>
    <col min="1797" max="2041" width="9.109375" style="249"/>
    <col min="2042" max="2042" width="8" style="249" customWidth="1"/>
    <col min="2043" max="2043" width="118.109375" style="249" customWidth="1"/>
    <col min="2044" max="2044" width="21.44140625" style="249" customWidth="1"/>
    <col min="2045" max="2045" width="24" style="249" customWidth="1"/>
    <col min="2046" max="2046" width="29" style="249" customWidth="1"/>
    <col min="2047" max="2047" width="34" style="249" customWidth="1"/>
    <col min="2048" max="2049" width="21.33203125" style="249" customWidth="1"/>
    <col min="2050" max="2050" width="14.5546875" style="249" customWidth="1"/>
    <col min="2051" max="2051" width="9.109375" style="249"/>
    <col min="2052" max="2052" width="12.5546875" style="249" bestFit="1" customWidth="1"/>
    <col min="2053" max="2297" width="9.109375" style="249"/>
    <col min="2298" max="2298" width="8" style="249" customWidth="1"/>
    <col min="2299" max="2299" width="118.109375" style="249" customWidth="1"/>
    <col min="2300" max="2300" width="21.44140625" style="249" customWidth="1"/>
    <col min="2301" max="2301" width="24" style="249" customWidth="1"/>
    <col min="2302" max="2302" width="29" style="249" customWidth="1"/>
    <col min="2303" max="2303" width="34" style="249" customWidth="1"/>
    <col min="2304" max="2305" width="21.33203125" style="249" customWidth="1"/>
    <col min="2306" max="2306" width="14.5546875" style="249" customWidth="1"/>
    <col min="2307" max="2307" width="9.109375" style="249"/>
    <col min="2308" max="2308" width="12.5546875" style="249" bestFit="1" customWidth="1"/>
    <col min="2309" max="2553" width="9.109375" style="249"/>
    <col min="2554" max="2554" width="8" style="249" customWidth="1"/>
    <col min="2555" max="2555" width="118.109375" style="249" customWidth="1"/>
    <col min="2556" max="2556" width="21.44140625" style="249" customWidth="1"/>
    <col min="2557" max="2557" width="24" style="249" customWidth="1"/>
    <col min="2558" max="2558" width="29" style="249" customWidth="1"/>
    <col min="2559" max="2559" width="34" style="249" customWidth="1"/>
    <col min="2560" max="2561" width="21.33203125" style="249" customWidth="1"/>
    <col min="2562" max="2562" width="14.5546875" style="249" customWidth="1"/>
    <col min="2563" max="2563" width="9.109375" style="249"/>
    <col min="2564" max="2564" width="12.5546875" style="249" bestFit="1" customWidth="1"/>
    <col min="2565" max="2809" width="9.109375" style="249"/>
    <col min="2810" max="2810" width="8" style="249" customWidth="1"/>
    <col min="2811" max="2811" width="118.109375" style="249" customWidth="1"/>
    <col min="2812" max="2812" width="21.44140625" style="249" customWidth="1"/>
    <col min="2813" max="2813" width="24" style="249" customWidth="1"/>
    <col min="2814" max="2814" width="29" style="249" customWidth="1"/>
    <col min="2815" max="2815" width="34" style="249" customWidth="1"/>
    <col min="2816" max="2817" width="21.33203125" style="249" customWidth="1"/>
    <col min="2818" max="2818" width="14.5546875" style="249" customWidth="1"/>
    <col min="2819" max="2819" width="9.109375" style="249"/>
    <col min="2820" max="2820" width="12.5546875" style="249" bestFit="1" customWidth="1"/>
    <col min="2821" max="3065" width="9.109375" style="249"/>
    <col min="3066" max="3066" width="8" style="249" customWidth="1"/>
    <col min="3067" max="3067" width="118.109375" style="249" customWidth="1"/>
    <col min="3068" max="3068" width="21.44140625" style="249" customWidth="1"/>
    <col min="3069" max="3069" width="24" style="249" customWidth="1"/>
    <col min="3070" max="3070" width="29" style="249" customWidth="1"/>
    <col min="3071" max="3071" width="34" style="249" customWidth="1"/>
    <col min="3072" max="3073" width="21.33203125" style="249" customWidth="1"/>
    <col min="3074" max="3074" width="14.5546875" style="249" customWidth="1"/>
    <col min="3075" max="3075" width="9.109375" style="249"/>
    <col min="3076" max="3076" width="12.5546875" style="249" bestFit="1" customWidth="1"/>
    <col min="3077" max="3321" width="9.109375" style="249"/>
    <col min="3322" max="3322" width="8" style="249" customWidth="1"/>
    <col min="3323" max="3323" width="118.109375" style="249" customWidth="1"/>
    <col min="3324" max="3324" width="21.44140625" style="249" customWidth="1"/>
    <col min="3325" max="3325" width="24" style="249" customWidth="1"/>
    <col min="3326" max="3326" width="29" style="249" customWidth="1"/>
    <col min="3327" max="3327" width="34" style="249" customWidth="1"/>
    <col min="3328" max="3329" width="21.33203125" style="249" customWidth="1"/>
    <col min="3330" max="3330" width="14.5546875" style="249" customWidth="1"/>
    <col min="3331" max="3331" width="9.109375" style="249"/>
    <col min="3332" max="3332" width="12.5546875" style="249" bestFit="1" customWidth="1"/>
    <col min="3333" max="3577" width="9.109375" style="249"/>
    <col min="3578" max="3578" width="8" style="249" customWidth="1"/>
    <col min="3579" max="3579" width="118.109375" style="249" customWidth="1"/>
    <col min="3580" max="3580" width="21.44140625" style="249" customWidth="1"/>
    <col min="3581" max="3581" width="24" style="249" customWidth="1"/>
    <col min="3582" max="3582" width="29" style="249" customWidth="1"/>
    <col min="3583" max="3583" width="34" style="249" customWidth="1"/>
    <col min="3584" max="3585" width="21.33203125" style="249" customWidth="1"/>
    <col min="3586" max="3586" width="14.5546875" style="249" customWidth="1"/>
    <col min="3587" max="3587" width="9.109375" style="249"/>
    <col min="3588" max="3588" width="12.5546875" style="249" bestFit="1" customWidth="1"/>
    <col min="3589" max="3833" width="9.109375" style="249"/>
    <col min="3834" max="3834" width="8" style="249" customWidth="1"/>
    <col min="3835" max="3835" width="118.109375" style="249" customWidth="1"/>
    <col min="3836" max="3836" width="21.44140625" style="249" customWidth="1"/>
    <col min="3837" max="3837" width="24" style="249" customWidth="1"/>
    <col min="3838" max="3838" width="29" style="249" customWidth="1"/>
    <col min="3839" max="3839" width="34" style="249" customWidth="1"/>
    <col min="3840" max="3841" width="21.33203125" style="249" customWidth="1"/>
    <col min="3842" max="3842" width="14.5546875" style="249" customWidth="1"/>
    <col min="3843" max="3843" width="9.109375" style="249"/>
    <col min="3844" max="3844" width="12.5546875" style="249" bestFit="1" customWidth="1"/>
    <col min="3845" max="4089" width="9.109375" style="249"/>
    <col min="4090" max="4090" width="8" style="249" customWidth="1"/>
    <col min="4091" max="4091" width="118.109375" style="249" customWidth="1"/>
    <col min="4092" max="4092" width="21.44140625" style="249" customWidth="1"/>
    <col min="4093" max="4093" width="24" style="249" customWidth="1"/>
    <col min="4094" max="4094" width="29" style="249" customWidth="1"/>
    <col min="4095" max="4095" width="34" style="249" customWidth="1"/>
    <col min="4096" max="4097" width="21.33203125" style="249" customWidth="1"/>
    <col min="4098" max="4098" width="14.5546875" style="249" customWidth="1"/>
    <col min="4099" max="4099" width="9.109375" style="249"/>
    <col min="4100" max="4100" width="12.5546875" style="249" bestFit="1" customWidth="1"/>
    <col min="4101" max="4345" width="9.109375" style="249"/>
    <col min="4346" max="4346" width="8" style="249" customWidth="1"/>
    <col min="4347" max="4347" width="118.109375" style="249" customWidth="1"/>
    <col min="4348" max="4348" width="21.44140625" style="249" customWidth="1"/>
    <col min="4349" max="4349" width="24" style="249" customWidth="1"/>
    <col min="4350" max="4350" width="29" style="249" customWidth="1"/>
    <col min="4351" max="4351" width="34" style="249" customWidth="1"/>
    <col min="4352" max="4353" width="21.33203125" style="249" customWidth="1"/>
    <col min="4354" max="4354" width="14.5546875" style="249" customWidth="1"/>
    <col min="4355" max="4355" width="9.109375" style="249"/>
    <col min="4356" max="4356" width="12.5546875" style="249" bestFit="1" customWidth="1"/>
    <col min="4357" max="4601" width="9.109375" style="249"/>
    <col min="4602" max="4602" width="8" style="249" customWidth="1"/>
    <col min="4603" max="4603" width="118.109375" style="249" customWidth="1"/>
    <col min="4604" max="4604" width="21.44140625" style="249" customWidth="1"/>
    <col min="4605" max="4605" width="24" style="249" customWidth="1"/>
    <col min="4606" max="4606" width="29" style="249" customWidth="1"/>
    <col min="4607" max="4607" width="34" style="249" customWidth="1"/>
    <col min="4608" max="4609" width="21.33203125" style="249" customWidth="1"/>
    <col min="4610" max="4610" width="14.5546875" style="249" customWidth="1"/>
    <col min="4611" max="4611" width="9.109375" style="249"/>
    <col min="4612" max="4612" width="12.5546875" style="249" bestFit="1" customWidth="1"/>
    <col min="4613" max="4857" width="9.109375" style="249"/>
    <col min="4858" max="4858" width="8" style="249" customWidth="1"/>
    <col min="4859" max="4859" width="118.109375" style="249" customWidth="1"/>
    <col min="4860" max="4860" width="21.44140625" style="249" customWidth="1"/>
    <col min="4861" max="4861" width="24" style="249" customWidth="1"/>
    <col min="4862" max="4862" width="29" style="249" customWidth="1"/>
    <col min="4863" max="4863" width="34" style="249" customWidth="1"/>
    <col min="4864" max="4865" width="21.33203125" style="249" customWidth="1"/>
    <col min="4866" max="4866" width="14.5546875" style="249" customWidth="1"/>
    <col min="4867" max="4867" width="9.109375" style="249"/>
    <col min="4868" max="4868" width="12.5546875" style="249" bestFit="1" customWidth="1"/>
    <col min="4869" max="5113" width="9.109375" style="249"/>
    <col min="5114" max="5114" width="8" style="249" customWidth="1"/>
    <col min="5115" max="5115" width="118.109375" style="249" customWidth="1"/>
    <col min="5116" max="5116" width="21.44140625" style="249" customWidth="1"/>
    <col min="5117" max="5117" width="24" style="249" customWidth="1"/>
    <col min="5118" max="5118" width="29" style="249" customWidth="1"/>
    <col min="5119" max="5119" width="34" style="249" customWidth="1"/>
    <col min="5120" max="5121" width="21.33203125" style="249" customWidth="1"/>
    <col min="5122" max="5122" width="14.5546875" style="249" customWidth="1"/>
    <col min="5123" max="5123" width="9.109375" style="249"/>
    <col min="5124" max="5124" width="12.5546875" style="249" bestFit="1" customWidth="1"/>
    <col min="5125" max="5369" width="9.109375" style="249"/>
    <col min="5370" max="5370" width="8" style="249" customWidth="1"/>
    <col min="5371" max="5371" width="118.109375" style="249" customWidth="1"/>
    <col min="5372" max="5372" width="21.44140625" style="249" customWidth="1"/>
    <col min="5373" max="5373" width="24" style="249" customWidth="1"/>
    <col min="5374" max="5374" width="29" style="249" customWidth="1"/>
    <col min="5375" max="5375" width="34" style="249" customWidth="1"/>
    <col min="5376" max="5377" width="21.33203125" style="249" customWidth="1"/>
    <col min="5378" max="5378" width="14.5546875" style="249" customWidth="1"/>
    <col min="5379" max="5379" width="9.109375" style="249"/>
    <col min="5380" max="5380" width="12.5546875" style="249" bestFit="1" customWidth="1"/>
    <col min="5381" max="5625" width="9.109375" style="249"/>
    <col min="5626" max="5626" width="8" style="249" customWidth="1"/>
    <col min="5627" max="5627" width="118.109375" style="249" customWidth="1"/>
    <col min="5628" max="5628" width="21.44140625" style="249" customWidth="1"/>
    <col min="5629" max="5629" width="24" style="249" customWidth="1"/>
    <col min="5630" max="5630" width="29" style="249" customWidth="1"/>
    <col min="5631" max="5631" width="34" style="249" customWidth="1"/>
    <col min="5632" max="5633" width="21.33203125" style="249" customWidth="1"/>
    <col min="5634" max="5634" width="14.5546875" style="249" customWidth="1"/>
    <col min="5635" max="5635" width="9.109375" style="249"/>
    <col min="5636" max="5636" width="12.5546875" style="249" bestFit="1" customWidth="1"/>
    <col min="5637" max="5881" width="9.109375" style="249"/>
    <col min="5882" max="5882" width="8" style="249" customWidth="1"/>
    <col min="5883" max="5883" width="118.109375" style="249" customWidth="1"/>
    <col min="5884" max="5884" width="21.44140625" style="249" customWidth="1"/>
    <col min="5885" max="5885" width="24" style="249" customWidth="1"/>
    <col min="5886" max="5886" width="29" style="249" customWidth="1"/>
    <col min="5887" max="5887" width="34" style="249" customWidth="1"/>
    <col min="5888" max="5889" width="21.33203125" style="249" customWidth="1"/>
    <col min="5890" max="5890" width="14.5546875" style="249" customWidth="1"/>
    <col min="5891" max="5891" width="9.109375" style="249"/>
    <col min="5892" max="5892" width="12.5546875" style="249" bestFit="1" customWidth="1"/>
    <col min="5893" max="6137" width="9.109375" style="249"/>
    <col min="6138" max="6138" width="8" style="249" customWidth="1"/>
    <col min="6139" max="6139" width="118.109375" style="249" customWidth="1"/>
    <col min="6140" max="6140" width="21.44140625" style="249" customWidth="1"/>
    <col min="6141" max="6141" width="24" style="249" customWidth="1"/>
    <col min="6142" max="6142" width="29" style="249" customWidth="1"/>
    <col min="6143" max="6143" width="34" style="249" customWidth="1"/>
    <col min="6144" max="6145" width="21.33203125" style="249" customWidth="1"/>
    <col min="6146" max="6146" width="14.5546875" style="249" customWidth="1"/>
    <col min="6147" max="6147" width="9.109375" style="249"/>
    <col min="6148" max="6148" width="12.5546875" style="249" bestFit="1" customWidth="1"/>
    <col min="6149" max="6393" width="9.109375" style="249"/>
    <col min="6394" max="6394" width="8" style="249" customWidth="1"/>
    <col min="6395" max="6395" width="118.109375" style="249" customWidth="1"/>
    <col min="6396" max="6396" width="21.44140625" style="249" customWidth="1"/>
    <col min="6397" max="6397" width="24" style="249" customWidth="1"/>
    <col min="6398" max="6398" width="29" style="249" customWidth="1"/>
    <col min="6399" max="6399" width="34" style="249" customWidth="1"/>
    <col min="6400" max="6401" width="21.33203125" style="249" customWidth="1"/>
    <col min="6402" max="6402" width="14.5546875" style="249" customWidth="1"/>
    <col min="6403" max="6403" width="9.109375" style="249"/>
    <col min="6404" max="6404" width="12.5546875" style="249" bestFit="1" customWidth="1"/>
    <col min="6405" max="6649" width="9.109375" style="249"/>
    <col min="6650" max="6650" width="8" style="249" customWidth="1"/>
    <col min="6651" max="6651" width="118.109375" style="249" customWidth="1"/>
    <col min="6652" max="6652" width="21.44140625" style="249" customWidth="1"/>
    <col min="6653" max="6653" width="24" style="249" customWidth="1"/>
    <col min="6654" max="6654" width="29" style="249" customWidth="1"/>
    <col min="6655" max="6655" width="34" style="249" customWidth="1"/>
    <col min="6656" max="6657" width="21.33203125" style="249" customWidth="1"/>
    <col min="6658" max="6658" width="14.5546875" style="249" customWidth="1"/>
    <col min="6659" max="6659" width="9.109375" style="249"/>
    <col min="6660" max="6660" width="12.5546875" style="249" bestFit="1" customWidth="1"/>
    <col min="6661" max="6905" width="9.109375" style="249"/>
    <col min="6906" max="6906" width="8" style="249" customWidth="1"/>
    <col min="6907" max="6907" width="118.109375" style="249" customWidth="1"/>
    <col min="6908" max="6908" width="21.44140625" style="249" customWidth="1"/>
    <col min="6909" max="6909" width="24" style="249" customWidth="1"/>
    <col min="6910" max="6910" width="29" style="249" customWidth="1"/>
    <col min="6911" max="6911" width="34" style="249" customWidth="1"/>
    <col min="6912" max="6913" width="21.33203125" style="249" customWidth="1"/>
    <col min="6914" max="6914" width="14.5546875" style="249" customWidth="1"/>
    <col min="6915" max="6915" width="9.109375" style="249"/>
    <col min="6916" max="6916" width="12.5546875" style="249" bestFit="1" customWidth="1"/>
    <col min="6917" max="7161" width="9.109375" style="249"/>
    <col min="7162" max="7162" width="8" style="249" customWidth="1"/>
    <col min="7163" max="7163" width="118.109375" style="249" customWidth="1"/>
    <col min="7164" max="7164" width="21.44140625" style="249" customWidth="1"/>
    <col min="7165" max="7165" width="24" style="249" customWidth="1"/>
    <col min="7166" max="7166" width="29" style="249" customWidth="1"/>
    <col min="7167" max="7167" width="34" style="249" customWidth="1"/>
    <col min="7168" max="7169" width="21.33203125" style="249" customWidth="1"/>
    <col min="7170" max="7170" width="14.5546875" style="249" customWidth="1"/>
    <col min="7171" max="7171" width="9.109375" style="249"/>
    <col min="7172" max="7172" width="12.5546875" style="249" bestFit="1" customWidth="1"/>
    <col min="7173" max="7417" width="9.109375" style="249"/>
    <col min="7418" max="7418" width="8" style="249" customWidth="1"/>
    <col min="7419" max="7419" width="118.109375" style="249" customWidth="1"/>
    <col min="7420" max="7420" width="21.44140625" style="249" customWidth="1"/>
    <col min="7421" max="7421" width="24" style="249" customWidth="1"/>
    <col min="7422" max="7422" width="29" style="249" customWidth="1"/>
    <col min="7423" max="7423" width="34" style="249" customWidth="1"/>
    <col min="7424" max="7425" width="21.33203125" style="249" customWidth="1"/>
    <col min="7426" max="7426" width="14.5546875" style="249" customWidth="1"/>
    <col min="7427" max="7427" width="9.109375" style="249"/>
    <col min="7428" max="7428" width="12.5546875" style="249" bestFit="1" customWidth="1"/>
    <col min="7429" max="7673" width="9.109375" style="249"/>
    <col min="7674" max="7674" width="8" style="249" customWidth="1"/>
    <col min="7675" max="7675" width="118.109375" style="249" customWidth="1"/>
    <col min="7676" max="7676" width="21.44140625" style="249" customWidth="1"/>
    <col min="7677" max="7677" width="24" style="249" customWidth="1"/>
    <col min="7678" max="7678" width="29" style="249" customWidth="1"/>
    <col min="7679" max="7679" width="34" style="249" customWidth="1"/>
    <col min="7680" max="7681" width="21.33203125" style="249" customWidth="1"/>
    <col min="7682" max="7682" width="14.5546875" style="249" customWidth="1"/>
    <col min="7683" max="7683" width="9.109375" style="249"/>
    <col min="7684" max="7684" width="12.5546875" style="249" bestFit="1" customWidth="1"/>
    <col min="7685" max="7929" width="9.109375" style="249"/>
    <col min="7930" max="7930" width="8" style="249" customWidth="1"/>
    <col min="7931" max="7931" width="118.109375" style="249" customWidth="1"/>
    <col min="7932" max="7932" width="21.44140625" style="249" customWidth="1"/>
    <col min="7933" max="7933" width="24" style="249" customWidth="1"/>
    <col min="7934" max="7934" width="29" style="249" customWidth="1"/>
    <col min="7935" max="7935" width="34" style="249" customWidth="1"/>
    <col min="7936" max="7937" width="21.33203125" style="249" customWidth="1"/>
    <col min="7938" max="7938" width="14.5546875" style="249" customWidth="1"/>
    <col min="7939" max="7939" width="9.109375" style="249"/>
    <col min="7940" max="7940" width="12.5546875" style="249" bestFit="1" customWidth="1"/>
    <col min="7941" max="8185" width="9.109375" style="249"/>
    <col min="8186" max="8186" width="8" style="249" customWidth="1"/>
    <col min="8187" max="8187" width="118.109375" style="249" customWidth="1"/>
    <col min="8188" max="8188" width="21.44140625" style="249" customWidth="1"/>
    <col min="8189" max="8189" width="24" style="249" customWidth="1"/>
    <col min="8190" max="8190" width="29" style="249" customWidth="1"/>
    <col min="8191" max="8191" width="34" style="249" customWidth="1"/>
    <col min="8192" max="8193" width="21.33203125" style="249" customWidth="1"/>
    <col min="8194" max="8194" width="14.5546875" style="249" customWidth="1"/>
    <col min="8195" max="8195" width="9.109375" style="249"/>
    <col min="8196" max="8196" width="12.5546875" style="249" bestFit="1" customWidth="1"/>
    <col min="8197" max="8441" width="9.109375" style="249"/>
    <col min="8442" max="8442" width="8" style="249" customWidth="1"/>
    <col min="8443" max="8443" width="118.109375" style="249" customWidth="1"/>
    <col min="8444" max="8444" width="21.44140625" style="249" customWidth="1"/>
    <col min="8445" max="8445" width="24" style="249" customWidth="1"/>
    <col min="8446" max="8446" width="29" style="249" customWidth="1"/>
    <col min="8447" max="8447" width="34" style="249" customWidth="1"/>
    <col min="8448" max="8449" width="21.33203125" style="249" customWidth="1"/>
    <col min="8450" max="8450" width="14.5546875" style="249" customWidth="1"/>
    <col min="8451" max="8451" width="9.109375" style="249"/>
    <col min="8452" max="8452" width="12.5546875" style="249" bestFit="1" customWidth="1"/>
    <col min="8453" max="8697" width="9.109375" style="249"/>
    <col min="8698" max="8698" width="8" style="249" customWidth="1"/>
    <col min="8699" max="8699" width="118.109375" style="249" customWidth="1"/>
    <col min="8700" max="8700" width="21.44140625" style="249" customWidth="1"/>
    <col min="8701" max="8701" width="24" style="249" customWidth="1"/>
    <col min="8702" max="8702" width="29" style="249" customWidth="1"/>
    <col min="8703" max="8703" width="34" style="249" customWidth="1"/>
    <col min="8704" max="8705" width="21.33203125" style="249" customWidth="1"/>
    <col min="8706" max="8706" width="14.5546875" style="249" customWidth="1"/>
    <col min="8707" max="8707" width="9.109375" style="249"/>
    <col min="8708" max="8708" width="12.5546875" style="249" bestFit="1" customWidth="1"/>
    <col min="8709" max="8953" width="9.109375" style="249"/>
    <col min="8954" max="8954" width="8" style="249" customWidth="1"/>
    <col min="8955" max="8955" width="118.109375" style="249" customWidth="1"/>
    <col min="8956" max="8956" width="21.44140625" style="249" customWidth="1"/>
    <col min="8957" max="8957" width="24" style="249" customWidth="1"/>
    <col min="8958" max="8958" width="29" style="249" customWidth="1"/>
    <col min="8959" max="8959" width="34" style="249" customWidth="1"/>
    <col min="8960" max="8961" width="21.33203125" style="249" customWidth="1"/>
    <col min="8962" max="8962" width="14.5546875" style="249" customWidth="1"/>
    <col min="8963" max="8963" width="9.109375" style="249"/>
    <col min="8964" max="8964" width="12.5546875" style="249" bestFit="1" customWidth="1"/>
    <col min="8965" max="9209" width="9.109375" style="249"/>
    <col min="9210" max="9210" width="8" style="249" customWidth="1"/>
    <col min="9211" max="9211" width="118.109375" style="249" customWidth="1"/>
    <col min="9212" max="9212" width="21.44140625" style="249" customWidth="1"/>
    <col min="9213" max="9213" width="24" style="249" customWidth="1"/>
    <col min="9214" max="9214" width="29" style="249" customWidth="1"/>
    <col min="9215" max="9215" width="34" style="249" customWidth="1"/>
    <col min="9216" max="9217" width="21.33203125" style="249" customWidth="1"/>
    <col min="9218" max="9218" width="14.5546875" style="249" customWidth="1"/>
    <col min="9219" max="9219" width="9.109375" style="249"/>
    <col min="9220" max="9220" width="12.5546875" style="249" bestFit="1" customWidth="1"/>
    <col min="9221" max="9465" width="9.109375" style="249"/>
    <col min="9466" max="9466" width="8" style="249" customWidth="1"/>
    <col min="9467" max="9467" width="118.109375" style="249" customWidth="1"/>
    <col min="9468" max="9468" width="21.44140625" style="249" customWidth="1"/>
    <col min="9469" max="9469" width="24" style="249" customWidth="1"/>
    <col min="9470" max="9470" width="29" style="249" customWidth="1"/>
    <col min="9471" max="9471" width="34" style="249" customWidth="1"/>
    <col min="9472" max="9473" width="21.33203125" style="249" customWidth="1"/>
    <col min="9474" max="9474" width="14.5546875" style="249" customWidth="1"/>
    <col min="9475" max="9475" width="9.109375" style="249"/>
    <col min="9476" max="9476" width="12.5546875" style="249" bestFit="1" customWidth="1"/>
    <col min="9477" max="9721" width="9.109375" style="249"/>
    <col min="9722" max="9722" width="8" style="249" customWidth="1"/>
    <col min="9723" max="9723" width="118.109375" style="249" customWidth="1"/>
    <col min="9724" max="9724" width="21.44140625" style="249" customWidth="1"/>
    <col min="9725" max="9725" width="24" style="249" customWidth="1"/>
    <col min="9726" max="9726" width="29" style="249" customWidth="1"/>
    <col min="9727" max="9727" width="34" style="249" customWidth="1"/>
    <col min="9728" max="9729" width="21.33203125" style="249" customWidth="1"/>
    <col min="9730" max="9730" width="14.5546875" style="249" customWidth="1"/>
    <col min="9731" max="9731" width="9.109375" style="249"/>
    <col min="9732" max="9732" width="12.5546875" style="249" bestFit="1" customWidth="1"/>
    <col min="9733" max="9977" width="9.109375" style="249"/>
    <col min="9978" max="9978" width="8" style="249" customWidth="1"/>
    <col min="9979" max="9979" width="118.109375" style="249" customWidth="1"/>
    <col min="9980" max="9980" width="21.44140625" style="249" customWidth="1"/>
    <col min="9981" max="9981" width="24" style="249" customWidth="1"/>
    <col min="9982" max="9982" width="29" style="249" customWidth="1"/>
    <col min="9983" max="9983" width="34" style="249" customWidth="1"/>
    <col min="9984" max="9985" width="21.33203125" style="249" customWidth="1"/>
    <col min="9986" max="9986" width="14.5546875" style="249" customWidth="1"/>
    <col min="9987" max="9987" width="9.109375" style="249"/>
    <col min="9988" max="9988" width="12.5546875" style="249" bestFit="1" customWidth="1"/>
    <col min="9989" max="10233" width="9.109375" style="249"/>
    <col min="10234" max="10234" width="8" style="249" customWidth="1"/>
    <col min="10235" max="10235" width="118.109375" style="249" customWidth="1"/>
    <col min="10236" max="10236" width="21.44140625" style="249" customWidth="1"/>
    <col min="10237" max="10237" width="24" style="249" customWidth="1"/>
    <col min="10238" max="10238" width="29" style="249" customWidth="1"/>
    <col min="10239" max="10239" width="34" style="249" customWidth="1"/>
    <col min="10240" max="10241" width="21.33203125" style="249" customWidth="1"/>
    <col min="10242" max="10242" width="14.5546875" style="249" customWidth="1"/>
    <col min="10243" max="10243" width="9.109375" style="249"/>
    <col min="10244" max="10244" width="12.5546875" style="249" bestFit="1" customWidth="1"/>
    <col min="10245" max="10489" width="9.109375" style="249"/>
    <col min="10490" max="10490" width="8" style="249" customWidth="1"/>
    <col min="10491" max="10491" width="118.109375" style="249" customWidth="1"/>
    <col min="10492" max="10492" width="21.44140625" style="249" customWidth="1"/>
    <col min="10493" max="10493" width="24" style="249" customWidth="1"/>
    <col min="10494" max="10494" width="29" style="249" customWidth="1"/>
    <col min="10495" max="10495" width="34" style="249" customWidth="1"/>
    <col min="10496" max="10497" width="21.33203125" style="249" customWidth="1"/>
    <col min="10498" max="10498" width="14.5546875" style="249" customWidth="1"/>
    <col min="10499" max="10499" width="9.109375" style="249"/>
    <col min="10500" max="10500" width="12.5546875" style="249" bestFit="1" customWidth="1"/>
    <col min="10501" max="10745" width="9.109375" style="249"/>
    <col min="10746" max="10746" width="8" style="249" customWidth="1"/>
    <col min="10747" max="10747" width="118.109375" style="249" customWidth="1"/>
    <col min="10748" max="10748" width="21.44140625" style="249" customWidth="1"/>
    <col min="10749" max="10749" width="24" style="249" customWidth="1"/>
    <col min="10750" max="10750" width="29" style="249" customWidth="1"/>
    <col min="10751" max="10751" width="34" style="249" customWidth="1"/>
    <col min="10752" max="10753" width="21.33203125" style="249" customWidth="1"/>
    <col min="10754" max="10754" width="14.5546875" style="249" customWidth="1"/>
    <col min="10755" max="10755" width="9.109375" style="249"/>
    <col min="10756" max="10756" width="12.5546875" style="249" bestFit="1" customWidth="1"/>
    <col min="10757" max="11001" width="9.109375" style="249"/>
    <col min="11002" max="11002" width="8" style="249" customWidth="1"/>
    <col min="11003" max="11003" width="118.109375" style="249" customWidth="1"/>
    <col min="11004" max="11004" width="21.44140625" style="249" customWidth="1"/>
    <col min="11005" max="11005" width="24" style="249" customWidth="1"/>
    <col min="11006" max="11006" width="29" style="249" customWidth="1"/>
    <col min="11007" max="11007" width="34" style="249" customWidth="1"/>
    <col min="11008" max="11009" width="21.33203125" style="249" customWidth="1"/>
    <col min="11010" max="11010" width="14.5546875" style="249" customWidth="1"/>
    <col min="11011" max="11011" width="9.109375" style="249"/>
    <col min="11012" max="11012" width="12.5546875" style="249" bestFit="1" customWidth="1"/>
    <col min="11013" max="11257" width="9.109375" style="249"/>
    <col min="11258" max="11258" width="8" style="249" customWidth="1"/>
    <col min="11259" max="11259" width="118.109375" style="249" customWidth="1"/>
    <col min="11260" max="11260" width="21.44140625" style="249" customWidth="1"/>
    <col min="11261" max="11261" width="24" style="249" customWidth="1"/>
    <col min="11262" max="11262" width="29" style="249" customWidth="1"/>
    <col min="11263" max="11263" width="34" style="249" customWidth="1"/>
    <col min="11264" max="11265" width="21.33203125" style="249" customWidth="1"/>
    <col min="11266" max="11266" width="14.5546875" style="249" customWidth="1"/>
    <col min="11267" max="11267" width="9.109375" style="249"/>
    <col min="11268" max="11268" width="12.5546875" style="249" bestFit="1" customWidth="1"/>
    <col min="11269" max="11513" width="9.109375" style="249"/>
    <col min="11514" max="11514" width="8" style="249" customWidth="1"/>
    <col min="11515" max="11515" width="118.109375" style="249" customWidth="1"/>
    <col min="11516" max="11516" width="21.44140625" style="249" customWidth="1"/>
    <col min="11517" max="11517" width="24" style="249" customWidth="1"/>
    <col min="11518" max="11518" width="29" style="249" customWidth="1"/>
    <col min="11519" max="11519" width="34" style="249" customWidth="1"/>
    <col min="11520" max="11521" width="21.33203125" style="249" customWidth="1"/>
    <col min="11522" max="11522" width="14.5546875" style="249" customWidth="1"/>
    <col min="11523" max="11523" width="9.109375" style="249"/>
    <col min="11524" max="11524" width="12.5546875" style="249" bestFit="1" customWidth="1"/>
    <col min="11525" max="11769" width="9.109375" style="249"/>
    <col min="11770" max="11770" width="8" style="249" customWidth="1"/>
    <col min="11771" max="11771" width="118.109375" style="249" customWidth="1"/>
    <col min="11772" max="11772" width="21.44140625" style="249" customWidth="1"/>
    <col min="11773" max="11773" width="24" style="249" customWidth="1"/>
    <col min="11774" max="11774" width="29" style="249" customWidth="1"/>
    <col min="11775" max="11775" width="34" style="249" customWidth="1"/>
    <col min="11776" max="11777" width="21.33203125" style="249" customWidth="1"/>
    <col min="11778" max="11778" width="14.5546875" style="249" customWidth="1"/>
    <col min="11779" max="11779" width="9.109375" style="249"/>
    <col min="11780" max="11780" width="12.5546875" style="249" bestFit="1" customWidth="1"/>
    <col min="11781" max="12025" width="9.109375" style="249"/>
    <col min="12026" max="12026" width="8" style="249" customWidth="1"/>
    <col min="12027" max="12027" width="118.109375" style="249" customWidth="1"/>
    <col min="12028" max="12028" width="21.44140625" style="249" customWidth="1"/>
    <col min="12029" max="12029" width="24" style="249" customWidth="1"/>
    <col min="12030" max="12030" width="29" style="249" customWidth="1"/>
    <col min="12031" max="12031" width="34" style="249" customWidth="1"/>
    <col min="12032" max="12033" width="21.33203125" style="249" customWidth="1"/>
    <col min="12034" max="12034" width="14.5546875" style="249" customWidth="1"/>
    <col min="12035" max="12035" width="9.109375" style="249"/>
    <col min="12036" max="12036" width="12.5546875" style="249" bestFit="1" customWidth="1"/>
    <col min="12037" max="12281" width="9.109375" style="249"/>
    <col min="12282" max="12282" width="8" style="249" customWidth="1"/>
    <col min="12283" max="12283" width="118.109375" style="249" customWidth="1"/>
    <col min="12284" max="12284" width="21.44140625" style="249" customWidth="1"/>
    <col min="12285" max="12285" width="24" style="249" customWidth="1"/>
    <col min="12286" max="12286" width="29" style="249" customWidth="1"/>
    <col min="12287" max="12287" width="34" style="249" customWidth="1"/>
    <col min="12288" max="12289" width="21.33203125" style="249" customWidth="1"/>
    <col min="12290" max="12290" width="14.5546875" style="249" customWidth="1"/>
    <col min="12291" max="12291" width="9.109375" style="249"/>
    <col min="12292" max="12292" width="12.5546875" style="249" bestFit="1" customWidth="1"/>
    <col min="12293" max="12537" width="9.109375" style="249"/>
    <col min="12538" max="12538" width="8" style="249" customWidth="1"/>
    <col min="12539" max="12539" width="118.109375" style="249" customWidth="1"/>
    <col min="12540" max="12540" width="21.44140625" style="249" customWidth="1"/>
    <col min="12541" max="12541" width="24" style="249" customWidth="1"/>
    <col min="12542" max="12542" width="29" style="249" customWidth="1"/>
    <col min="12543" max="12543" width="34" style="249" customWidth="1"/>
    <col min="12544" max="12545" width="21.33203125" style="249" customWidth="1"/>
    <col min="12546" max="12546" width="14.5546875" style="249" customWidth="1"/>
    <col min="12547" max="12547" width="9.109375" style="249"/>
    <col min="12548" max="12548" width="12.5546875" style="249" bestFit="1" customWidth="1"/>
    <col min="12549" max="12793" width="9.109375" style="249"/>
    <col min="12794" max="12794" width="8" style="249" customWidth="1"/>
    <col min="12795" max="12795" width="118.109375" style="249" customWidth="1"/>
    <col min="12796" max="12796" width="21.44140625" style="249" customWidth="1"/>
    <col min="12797" max="12797" width="24" style="249" customWidth="1"/>
    <col min="12798" max="12798" width="29" style="249" customWidth="1"/>
    <col min="12799" max="12799" width="34" style="249" customWidth="1"/>
    <col min="12800" max="12801" width="21.33203125" style="249" customWidth="1"/>
    <col min="12802" max="12802" width="14.5546875" style="249" customWidth="1"/>
    <col min="12803" max="12803" width="9.109375" style="249"/>
    <col min="12804" max="12804" width="12.5546875" style="249" bestFit="1" customWidth="1"/>
    <col min="12805" max="13049" width="9.109375" style="249"/>
    <col min="13050" max="13050" width="8" style="249" customWidth="1"/>
    <col min="13051" max="13051" width="118.109375" style="249" customWidth="1"/>
    <col min="13052" max="13052" width="21.44140625" style="249" customWidth="1"/>
    <col min="13053" max="13053" width="24" style="249" customWidth="1"/>
    <col min="13054" max="13054" width="29" style="249" customWidth="1"/>
    <col min="13055" max="13055" width="34" style="249" customWidth="1"/>
    <col min="13056" max="13057" width="21.33203125" style="249" customWidth="1"/>
    <col min="13058" max="13058" width="14.5546875" style="249" customWidth="1"/>
    <col min="13059" max="13059" width="9.109375" style="249"/>
    <col min="13060" max="13060" width="12.5546875" style="249" bestFit="1" customWidth="1"/>
    <col min="13061" max="13305" width="9.109375" style="249"/>
    <col min="13306" max="13306" width="8" style="249" customWidth="1"/>
    <col min="13307" max="13307" width="118.109375" style="249" customWidth="1"/>
    <col min="13308" max="13308" width="21.44140625" style="249" customWidth="1"/>
    <col min="13309" max="13309" width="24" style="249" customWidth="1"/>
    <col min="13310" max="13310" width="29" style="249" customWidth="1"/>
    <col min="13311" max="13311" width="34" style="249" customWidth="1"/>
    <col min="13312" max="13313" width="21.33203125" style="249" customWidth="1"/>
    <col min="13314" max="13314" width="14.5546875" style="249" customWidth="1"/>
    <col min="13315" max="13315" width="9.109375" style="249"/>
    <col min="13316" max="13316" width="12.5546875" style="249" bestFit="1" customWidth="1"/>
    <col min="13317" max="13561" width="9.109375" style="249"/>
    <col min="13562" max="13562" width="8" style="249" customWidth="1"/>
    <col min="13563" max="13563" width="118.109375" style="249" customWidth="1"/>
    <col min="13564" max="13564" width="21.44140625" style="249" customWidth="1"/>
    <col min="13565" max="13565" width="24" style="249" customWidth="1"/>
    <col min="13566" max="13566" width="29" style="249" customWidth="1"/>
    <col min="13567" max="13567" width="34" style="249" customWidth="1"/>
    <col min="13568" max="13569" width="21.33203125" style="249" customWidth="1"/>
    <col min="13570" max="13570" width="14.5546875" style="249" customWidth="1"/>
    <col min="13571" max="13571" width="9.109375" style="249"/>
    <col min="13572" max="13572" width="12.5546875" style="249" bestFit="1" customWidth="1"/>
    <col min="13573" max="13817" width="9.109375" style="249"/>
    <col min="13818" max="13818" width="8" style="249" customWidth="1"/>
    <col min="13819" max="13819" width="118.109375" style="249" customWidth="1"/>
    <col min="13820" max="13820" width="21.44140625" style="249" customWidth="1"/>
    <col min="13821" max="13821" width="24" style="249" customWidth="1"/>
    <col min="13822" max="13822" width="29" style="249" customWidth="1"/>
    <col min="13823" max="13823" width="34" style="249" customWidth="1"/>
    <col min="13824" max="13825" width="21.33203125" style="249" customWidth="1"/>
    <col min="13826" max="13826" width="14.5546875" style="249" customWidth="1"/>
    <col min="13827" max="13827" width="9.109375" style="249"/>
    <col min="13828" max="13828" width="12.5546875" style="249" bestFit="1" customWidth="1"/>
    <col min="13829" max="14073" width="9.109375" style="249"/>
    <col min="14074" max="14074" width="8" style="249" customWidth="1"/>
    <col min="14075" max="14075" width="118.109375" style="249" customWidth="1"/>
    <col min="14076" max="14076" width="21.44140625" style="249" customWidth="1"/>
    <col min="14077" max="14077" width="24" style="249" customWidth="1"/>
    <col min="14078" max="14078" width="29" style="249" customWidth="1"/>
    <col min="14079" max="14079" width="34" style="249" customWidth="1"/>
    <col min="14080" max="14081" width="21.33203125" style="249" customWidth="1"/>
    <col min="14082" max="14082" width="14.5546875" style="249" customWidth="1"/>
    <col min="14083" max="14083" width="9.109375" style="249"/>
    <col min="14084" max="14084" width="12.5546875" style="249" bestFit="1" customWidth="1"/>
    <col min="14085" max="14329" width="9.109375" style="249"/>
    <col min="14330" max="14330" width="8" style="249" customWidth="1"/>
    <col min="14331" max="14331" width="118.109375" style="249" customWidth="1"/>
    <col min="14332" max="14332" width="21.44140625" style="249" customWidth="1"/>
    <col min="14333" max="14333" width="24" style="249" customWidth="1"/>
    <col min="14334" max="14334" width="29" style="249" customWidth="1"/>
    <col min="14335" max="14335" width="34" style="249" customWidth="1"/>
    <col min="14336" max="14337" width="21.33203125" style="249" customWidth="1"/>
    <col min="14338" max="14338" width="14.5546875" style="249" customWidth="1"/>
    <col min="14339" max="14339" width="9.109375" style="249"/>
    <col min="14340" max="14340" width="12.5546875" style="249" bestFit="1" customWidth="1"/>
    <col min="14341" max="14585" width="9.109375" style="249"/>
    <col min="14586" max="14586" width="8" style="249" customWidth="1"/>
    <col min="14587" max="14587" width="118.109375" style="249" customWidth="1"/>
    <col min="14588" max="14588" width="21.44140625" style="249" customWidth="1"/>
    <col min="14589" max="14589" width="24" style="249" customWidth="1"/>
    <col min="14590" max="14590" width="29" style="249" customWidth="1"/>
    <col min="14591" max="14591" width="34" style="249" customWidth="1"/>
    <col min="14592" max="14593" width="21.33203125" style="249" customWidth="1"/>
    <col min="14594" max="14594" width="14.5546875" style="249" customWidth="1"/>
    <col min="14595" max="14595" width="9.109375" style="249"/>
    <col min="14596" max="14596" width="12.5546875" style="249" bestFit="1" customWidth="1"/>
    <col min="14597" max="14841" width="9.109375" style="249"/>
    <col min="14842" max="14842" width="8" style="249" customWidth="1"/>
    <col min="14843" max="14843" width="118.109375" style="249" customWidth="1"/>
    <col min="14844" max="14844" width="21.44140625" style="249" customWidth="1"/>
    <col min="14845" max="14845" width="24" style="249" customWidth="1"/>
    <col min="14846" max="14846" width="29" style="249" customWidth="1"/>
    <col min="14847" max="14847" width="34" style="249" customWidth="1"/>
    <col min="14848" max="14849" width="21.33203125" style="249" customWidth="1"/>
    <col min="14850" max="14850" width="14.5546875" style="249" customWidth="1"/>
    <col min="14851" max="14851" width="9.109375" style="249"/>
    <col min="14852" max="14852" width="12.5546875" style="249" bestFit="1" customWidth="1"/>
    <col min="14853" max="15097" width="9.109375" style="249"/>
    <col min="15098" max="15098" width="8" style="249" customWidth="1"/>
    <col min="15099" max="15099" width="118.109375" style="249" customWidth="1"/>
    <col min="15100" max="15100" width="21.44140625" style="249" customWidth="1"/>
    <col min="15101" max="15101" width="24" style="249" customWidth="1"/>
    <col min="15102" max="15102" width="29" style="249" customWidth="1"/>
    <col min="15103" max="15103" width="34" style="249" customWidth="1"/>
    <col min="15104" max="15105" width="21.33203125" style="249" customWidth="1"/>
    <col min="15106" max="15106" width="14.5546875" style="249" customWidth="1"/>
    <col min="15107" max="15107" width="9.109375" style="249"/>
    <col min="15108" max="15108" width="12.5546875" style="249" bestFit="1" customWidth="1"/>
    <col min="15109" max="15353" width="9.109375" style="249"/>
    <col min="15354" max="15354" width="8" style="249" customWidth="1"/>
    <col min="15355" max="15355" width="118.109375" style="249" customWidth="1"/>
    <col min="15356" max="15356" width="21.44140625" style="249" customWidth="1"/>
    <col min="15357" max="15357" width="24" style="249" customWidth="1"/>
    <col min="15358" max="15358" width="29" style="249" customWidth="1"/>
    <col min="15359" max="15359" width="34" style="249" customWidth="1"/>
    <col min="15360" max="15361" width="21.33203125" style="249" customWidth="1"/>
    <col min="15362" max="15362" width="14.5546875" style="249" customWidth="1"/>
    <col min="15363" max="15363" width="9.109375" style="249"/>
    <col min="15364" max="15364" width="12.5546875" style="249" bestFit="1" customWidth="1"/>
    <col min="15365" max="15609" width="9.109375" style="249"/>
    <col min="15610" max="15610" width="8" style="249" customWidth="1"/>
    <col min="15611" max="15611" width="118.109375" style="249" customWidth="1"/>
    <col min="15612" max="15612" width="21.44140625" style="249" customWidth="1"/>
    <col min="15613" max="15613" width="24" style="249" customWidth="1"/>
    <col min="15614" max="15614" width="29" style="249" customWidth="1"/>
    <col min="15615" max="15615" width="34" style="249" customWidth="1"/>
    <col min="15616" max="15617" width="21.33203125" style="249" customWidth="1"/>
    <col min="15618" max="15618" width="14.5546875" style="249" customWidth="1"/>
    <col min="15619" max="15619" width="9.109375" style="249"/>
    <col min="15620" max="15620" width="12.5546875" style="249" bestFit="1" customWidth="1"/>
    <col min="15621" max="15865" width="9.109375" style="249"/>
    <col min="15866" max="15866" width="8" style="249" customWidth="1"/>
    <col min="15867" max="15867" width="118.109375" style="249" customWidth="1"/>
    <col min="15868" max="15868" width="21.44140625" style="249" customWidth="1"/>
    <col min="15869" max="15869" width="24" style="249" customWidth="1"/>
    <col min="15870" max="15870" width="29" style="249" customWidth="1"/>
    <col min="15871" max="15871" width="34" style="249" customWidth="1"/>
    <col min="15872" max="15873" width="21.33203125" style="249" customWidth="1"/>
    <col min="15874" max="15874" width="14.5546875" style="249" customWidth="1"/>
    <col min="15875" max="15875" width="9.109375" style="249"/>
    <col min="15876" max="15876" width="12.5546875" style="249" bestFit="1" customWidth="1"/>
    <col min="15877" max="16121" width="9.109375" style="249"/>
    <col min="16122" max="16122" width="8" style="249" customWidth="1"/>
    <col min="16123" max="16123" width="118.109375" style="249" customWidth="1"/>
    <col min="16124" max="16124" width="21.44140625" style="249" customWidth="1"/>
    <col min="16125" max="16125" width="24" style="249" customWidth="1"/>
    <col min="16126" max="16126" width="29" style="249" customWidth="1"/>
    <col min="16127" max="16127" width="34" style="249" customWidth="1"/>
    <col min="16128" max="16129" width="21.33203125" style="249" customWidth="1"/>
    <col min="16130" max="16130" width="14.5546875" style="249" customWidth="1"/>
    <col min="16131" max="16131" width="9.109375" style="249"/>
    <col min="16132" max="16132" width="12.5546875" style="249" bestFit="1" customWidth="1"/>
    <col min="16133" max="16384" width="9.109375" style="249"/>
  </cols>
  <sheetData>
    <row r="1" spans="1:6" x14ac:dyDescent="0.3">
      <c r="F1" s="72" t="s">
        <v>435</v>
      </c>
    </row>
    <row r="3" spans="1:6" s="255" customFormat="1" ht="28.95" customHeight="1" x14ac:dyDescent="0.3">
      <c r="A3" s="1200" t="s">
        <v>524</v>
      </c>
      <c r="B3" s="1205"/>
      <c r="C3" s="1205"/>
      <c r="D3" s="1205"/>
      <c r="E3" s="1205"/>
      <c r="F3" s="1205"/>
    </row>
    <row r="4" spans="1:6" s="13" customFormat="1" ht="27" customHeight="1" x14ac:dyDescent="0.35">
      <c r="A4" s="12" t="s">
        <v>1145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84" t="s">
        <v>454</v>
      </c>
      <c r="B6" s="1184"/>
      <c r="C6" s="1184"/>
      <c r="D6" s="1184"/>
      <c r="E6" s="1184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258"/>
    </row>
    <row r="9" spans="1:6" ht="18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</row>
    <row r="10" spans="1:6" ht="75" customHeight="1" x14ac:dyDescent="0.3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6" ht="18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</row>
    <row r="12" spans="1:6" s="255" customFormat="1" ht="17.399999999999999" x14ac:dyDescent="0.3">
      <c r="A12" s="264">
        <v>1</v>
      </c>
      <c r="B12" s="265" t="s">
        <v>369</v>
      </c>
      <c r="C12" s="266" t="s">
        <v>305</v>
      </c>
      <c r="D12" s="267">
        <f>SUM(D14:D15)</f>
        <v>0</v>
      </c>
      <c r="E12" s="59" t="s">
        <v>305</v>
      </c>
      <c r="F12" s="267">
        <f>SUM(F13:F15)</f>
        <v>0</v>
      </c>
    </row>
    <row r="13" spans="1:6" ht="18" x14ac:dyDescent="0.35">
      <c r="A13" s="270"/>
      <c r="B13" s="271" t="s">
        <v>199</v>
      </c>
      <c r="C13" s="272"/>
      <c r="D13" s="273"/>
      <c r="E13" s="274"/>
      <c r="F13" s="273"/>
    </row>
    <row r="14" spans="1:6" s="278" customFormat="1" ht="18" x14ac:dyDescent="0.35">
      <c r="A14" s="270"/>
      <c r="B14" s="275" t="s">
        <v>540</v>
      </c>
      <c r="C14" s="272"/>
      <c r="D14" s="273"/>
      <c r="E14" s="276"/>
      <c r="F14" s="273"/>
    </row>
    <row r="15" spans="1:6" ht="18" x14ac:dyDescent="0.35">
      <c r="A15" s="270"/>
      <c r="B15" s="271"/>
      <c r="C15" s="272"/>
      <c r="D15" s="273"/>
      <c r="E15" s="276"/>
      <c r="F15" s="273"/>
    </row>
    <row r="16" spans="1:6" ht="18" x14ac:dyDescent="0.35">
      <c r="A16" s="279">
        <v>2</v>
      </c>
      <c r="B16" s="280" t="s">
        <v>370</v>
      </c>
      <c r="C16" s="281" t="s">
        <v>305</v>
      </c>
      <c r="D16" s="282">
        <f>SUM(D18:D19)</f>
        <v>0</v>
      </c>
      <c r="E16" s="283" t="s">
        <v>305</v>
      </c>
      <c r="F16" s="282">
        <f>SUM(F17:F19)</f>
        <v>0</v>
      </c>
    </row>
    <row r="17" spans="1:6" ht="18" hidden="1" x14ac:dyDescent="0.35">
      <c r="A17" s="270"/>
      <c r="B17" s="271" t="s">
        <v>199</v>
      </c>
      <c r="C17" s="272"/>
      <c r="D17" s="273"/>
      <c r="E17" s="274"/>
      <c r="F17" s="273"/>
    </row>
    <row r="18" spans="1:6" ht="21" hidden="1" customHeight="1" x14ac:dyDescent="0.35">
      <c r="A18" s="270"/>
      <c r="B18" s="271"/>
      <c r="C18" s="272"/>
      <c r="D18" s="273" t="s">
        <v>371</v>
      </c>
      <c r="E18" s="274"/>
      <c r="F18" s="273"/>
    </row>
    <row r="19" spans="1:6" ht="18" hidden="1" x14ac:dyDescent="0.35">
      <c r="A19" s="270"/>
      <c r="B19" s="271"/>
      <c r="C19" s="272"/>
      <c r="D19" s="273"/>
      <c r="E19" s="274"/>
      <c r="F19" s="273"/>
    </row>
    <row r="20" spans="1:6" ht="18" x14ac:dyDescent="0.35">
      <c r="A20" s="279">
        <v>3</v>
      </c>
      <c r="B20" s="280" t="s">
        <v>372</v>
      </c>
      <c r="C20" s="281" t="s">
        <v>305</v>
      </c>
      <c r="D20" s="284">
        <f>SUM(D22:D29)</f>
        <v>0</v>
      </c>
      <c r="E20" s="285" t="s">
        <v>305</v>
      </c>
      <c r="F20" s="284">
        <f>SUM(F21:F24)</f>
        <v>0</v>
      </c>
    </row>
    <row r="21" spans="1:6" ht="18" hidden="1" x14ac:dyDescent="0.35">
      <c r="A21" s="270"/>
      <c r="B21" s="271" t="s">
        <v>199</v>
      </c>
      <c r="C21" s="272"/>
      <c r="D21" s="273"/>
      <c r="E21" s="274"/>
      <c r="F21" s="273"/>
    </row>
    <row r="22" spans="1:6" ht="23.4" hidden="1" customHeight="1" x14ac:dyDescent="0.35">
      <c r="A22" s="270"/>
      <c r="B22" s="286"/>
      <c r="C22" s="272"/>
      <c r="D22" s="273"/>
      <c r="E22" s="274"/>
      <c r="F22" s="273"/>
    </row>
    <row r="23" spans="1:6" ht="23.4" hidden="1" customHeight="1" x14ac:dyDescent="0.35">
      <c r="A23" s="270"/>
      <c r="B23" s="286"/>
      <c r="C23" s="272"/>
      <c r="D23" s="273"/>
      <c r="E23" s="274"/>
      <c r="F23" s="273"/>
    </row>
    <row r="24" spans="1:6" ht="24" hidden="1" customHeight="1" x14ac:dyDescent="0.35">
      <c r="A24" s="270"/>
      <c r="B24" s="287"/>
      <c r="C24" s="272"/>
      <c r="D24" s="273"/>
      <c r="E24" s="274"/>
      <c r="F24" s="273"/>
    </row>
    <row r="25" spans="1:6" ht="20.25" customHeight="1" x14ac:dyDescent="0.35">
      <c r="A25" s="279">
        <v>4</v>
      </c>
      <c r="B25" s="280" t="s">
        <v>373</v>
      </c>
      <c r="C25" s="281" t="s">
        <v>305</v>
      </c>
      <c r="D25" s="284">
        <f>SUM(D29:D29)</f>
        <v>0</v>
      </c>
      <c r="E25" s="285" t="s">
        <v>305</v>
      </c>
      <c r="F25" s="284">
        <f>SUM(F26:F29)</f>
        <v>0</v>
      </c>
    </row>
    <row r="26" spans="1:6" ht="18" hidden="1" x14ac:dyDescent="0.35">
      <c r="A26" s="270"/>
      <c r="B26" s="286" t="s">
        <v>199</v>
      </c>
      <c r="C26" s="272"/>
      <c r="D26" s="273"/>
      <c r="E26" s="274"/>
      <c r="F26" s="273"/>
    </row>
    <row r="27" spans="1:6" ht="18" hidden="1" x14ac:dyDescent="0.35">
      <c r="A27" s="270"/>
      <c r="B27" s="288"/>
      <c r="C27" s="272"/>
      <c r="D27" s="273"/>
      <c r="E27" s="274"/>
      <c r="F27" s="273"/>
    </row>
    <row r="28" spans="1:6" ht="18" hidden="1" x14ac:dyDescent="0.35">
      <c r="A28" s="270"/>
      <c r="B28" s="286"/>
      <c r="C28" s="272"/>
      <c r="D28" s="273"/>
      <c r="E28" s="274"/>
      <c r="F28" s="273"/>
    </row>
    <row r="29" spans="1:6" ht="18" hidden="1" x14ac:dyDescent="0.35">
      <c r="A29" s="270"/>
      <c r="B29" s="286"/>
      <c r="C29" s="272"/>
      <c r="D29" s="273"/>
      <c r="E29" s="274"/>
      <c r="F29" s="273"/>
    </row>
    <row r="30" spans="1:6" ht="18" x14ac:dyDescent="0.35">
      <c r="A30" s="279">
        <v>5</v>
      </c>
      <c r="B30" s="280" t="s">
        <v>374</v>
      </c>
      <c r="C30" s="281" t="s">
        <v>305</v>
      </c>
      <c r="D30" s="284">
        <f>SUM(D31:D34)</f>
        <v>0</v>
      </c>
      <c r="E30" s="285" t="s">
        <v>305</v>
      </c>
      <c r="F30" s="284">
        <f>SUM(F31:F34)</f>
        <v>0</v>
      </c>
    </row>
    <row r="31" spans="1:6" ht="18" hidden="1" x14ac:dyDescent="0.35">
      <c r="A31" s="289"/>
      <c r="B31" s="290" t="s">
        <v>199</v>
      </c>
      <c r="C31" s="272"/>
      <c r="D31" s="273"/>
      <c r="E31" s="276"/>
      <c r="F31" s="273"/>
    </row>
    <row r="32" spans="1:6" ht="18" hidden="1" x14ac:dyDescent="0.35">
      <c r="A32" s="270"/>
      <c r="B32" s="286"/>
      <c r="C32" s="272"/>
      <c r="D32" s="273"/>
      <c r="E32" s="276"/>
      <c r="F32" s="291"/>
    </row>
    <row r="33" spans="1:6" ht="18" hidden="1" x14ac:dyDescent="0.35">
      <c r="A33" s="270"/>
      <c r="B33" s="271"/>
      <c r="C33" s="272"/>
      <c r="D33" s="273"/>
      <c r="E33" s="276"/>
      <c r="F33" s="273"/>
    </row>
    <row r="34" spans="1:6" ht="18" x14ac:dyDescent="0.35">
      <c r="A34" s="270"/>
      <c r="B34" s="271"/>
      <c r="C34" s="272"/>
      <c r="D34" s="273"/>
      <c r="E34" s="276"/>
      <c r="F34" s="273"/>
    </row>
    <row r="35" spans="1:6" s="255" customFormat="1" ht="17.399999999999999" x14ac:dyDescent="0.3">
      <c r="A35" s="264"/>
      <c r="B35" s="265" t="s">
        <v>295</v>
      </c>
      <c r="C35" s="266" t="s">
        <v>305</v>
      </c>
      <c r="D35" s="267">
        <f>D25+D20+D16+D12+D30</f>
        <v>0</v>
      </c>
      <c r="E35" s="292" t="s">
        <v>10</v>
      </c>
      <c r="F35" s="267">
        <f>F25+F20+F16+F12+F30</f>
        <v>0</v>
      </c>
    </row>
    <row r="39" spans="1:6" s="35" customFormat="1" ht="23.25" customHeight="1" x14ac:dyDescent="0.3">
      <c r="A39" s="34" t="s">
        <v>671</v>
      </c>
      <c r="D39" s="115"/>
      <c r="F39" s="115" t="s">
        <v>1143</v>
      </c>
    </row>
    <row r="40" spans="1:6" s="66" customFormat="1" ht="13.2" x14ac:dyDescent="0.3">
      <c r="D40" s="67" t="s">
        <v>131</v>
      </c>
      <c r="F40" s="67" t="s">
        <v>132</v>
      </c>
    </row>
    <row r="41" spans="1:6" s="63" customFormat="1" ht="15.6" x14ac:dyDescent="0.3"/>
    <row r="42" spans="1:6" s="35" customFormat="1" ht="23.25" customHeight="1" x14ac:dyDescent="0.3">
      <c r="A42" s="34" t="s">
        <v>133</v>
      </c>
      <c r="D42" s="115"/>
      <c r="F42" s="115" t="s">
        <v>1144</v>
      </c>
    </row>
    <row r="43" spans="1:6" s="66" customFormat="1" ht="13.2" x14ac:dyDescent="0.3">
      <c r="D43" s="67" t="s">
        <v>131</v>
      </c>
      <c r="F43" s="67" t="s">
        <v>132</v>
      </c>
    </row>
    <row r="45" spans="1:6" ht="17.399999999999999" x14ac:dyDescent="0.3">
      <c r="B45" s="298"/>
    </row>
    <row r="46" spans="1:6" ht="17.399999999999999" x14ac:dyDescent="0.3">
      <c r="B46" s="29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E4EDD3"/>
    <pageSetUpPr fitToPage="1"/>
  </sheetPr>
  <dimension ref="A1:F46"/>
  <sheetViews>
    <sheetView view="pageBreakPreview" zoomScale="70" zoomScaleSheetLayoutView="70" workbookViewId="0">
      <selection sqref="A1:XFD1048576"/>
    </sheetView>
  </sheetViews>
  <sheetFormatPr defaultRowHeight="14.4" x14ac:dyDescent="0.3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249" width="9.109375" style="249"/>
    <col min="250" max="250" width="8" style="249" customWidth="1"/>
    <col min="251" max="251" width="118.109375" style="249" customWidth="1"/>
    <col min="252" max="252" width="21.44140625" style="249" customWidth="1"/>
    <col min="253" max="253" width="24" style="249" customWidth="1"/>
    <col min="254" max="254" width="29" style="249" customWidth="1"/>
    <col min="255" max="255" width="34" style="249" customWidth="1"/>
    <col min="256" max="257" width="21.33203125" style="249" customWidth="1"/>
    <col min="258" max="258" width="14.5546875" style="249" customWidth="1"/>
    <col min="259" max="259" width="9.109375" style="249"/>
    <col min="260" max="260" width="12.5546875" style="249" bestFit="1" customWidth="1"/>
    <col min="261" max="505" width="9.109375" style="249"/>
    <col min="506" max="506" width="8" style="249" customWidth="1"/>
    <col min="507" max="507" width="118.109375" style="249" customWidth="1"/>
    <col min="508" max="508" width="21.44140625" style="249" customWidth="1"/>
    <col min="509" max="509" width="24" style="249" customWidth="1"/>
    <col min="510" max="510" width="29" style="249" customWidth="1"/>
    <col min="511" max="511" width="34" style="249" customWidth="1"/>
    <col min="512" max="513" width="21.33203125" style="249" customWidth="1"/>
    <col min="514" max="514" width="14.5546875" style="249" customWidth="1"/>
    <col min="515" max="515" width="9.109375" style="249"/>
    <col min="516" max="516" width="12.5546875" style="249" bestFit="1" customWidth="1"/>
    <col min="517" max="761" width="9.109375" style="249"/>
    <col min="762" max="762" width="8" style="249" customWidth="1"/>
    <col min="763" max="763" width="118.109375" style="249" customWidth="1"/>
    <col min="764" max="764" width="21.44140625" style="249" customWidth="1"/>
    <col min="765" max="765" width="24" style="249" customWidth="1"/>
    <col min="766" max="766" width="29" style="249" customWidth="1"/>
    <col min="767" max="767" width="34" style="249" customWidth="1"/>
    <col min="768" max="769" width="21.33203125" style="249" customWidth="1"/>
    <col min="770" max="770" width="14.5546875" style="249" customWidth="1"/>
    <col min="771" max="771" width="9.109375" style="249"/>
    <col min="772" max="772" width="12.5546875" style="249" bestFit="1" customWidth="1"/>
    <col min="773" max="1017" width="9.109375" style="249"/>
    <col min="1018" max="1018" width="8" style="249" customWidth="1"/>
    <col min="1019" max="1019" width="118.109375" style="249" customWidth="1"/>
    <col min="1020" max="1020" width="21.44140625" style="249" customWidth="1"/>
    <col min="1021" max="1021" width="24" style="249" customWidth="1"/>
    <col min="1022" max="1022" width="29" style="249" customWidth="1"/>
    <col min="1023" max="1023" width="34" style="249" customWidth="1"/>
    <col min="1024" max="1025" width="21.33203125" style="249" customWidth="1"/>
    <col min="1026" max="1026" width="14.5546875" style="249" customWidth="1"/>
    <col min="1027" max="1027" width="9.109375" style="249"/>
    <col min="1028" max="1028" width="12.5546875" style="249" bestFit="1" customWidth="1"/>
    <col min="1029" max="1273" width="9.109375" style="249"/>
    <col min="1274" max="1274" width="8" style="249" customWidth="1"/>
    <col min="1275" max="1275" width="118.109375" style="249" customWidth="1"/>
    <col min="1276" max="1276" width="21.44140625" style="249" customWidth="1"/>
    <col min="1277" max="1277" width="24" style="249" customWidth="1"/>
    <col min="1278" max="1278" width="29" style="249" customWidth="1"/>
    <col min="1279" max="1279" width="34" style="249" customWidth="1"/>
    <col min="1280" max="1281" width="21.33203125" style="249" customWidth="1"/>
    <col min="1282" max="1282" width="14.5546875" style="249" customWidth="1"/>
    <col min="1283" max="1283" width="9.109375" style="249"/>
    <col min="1284" max="1284" width="12.5546875" style="249" bestFit="1" customWidth="1"/>
    <col min="1285" max="1529" width="9.109375" style="249"/>
    <col min="1530" max="1530" width="8" style="249" customWidth="1"/>
    <col min="1531" max="1531" width="118.109375" style="249" customWidth="1"/>
    <col min="1532" max="1532" width="21.44140625" style="249" customWidth="1"/>
    <col min="1533" max="1533" width="24" style="249" customWidth="1"/>
    <col min="1534" max="1534" width="29" style="249" customWidth="1"/>
    <col min="1535" max="1535" width="34" style="249" customWidth="1"/>
    <col min="1536" max="1537" width="21.33203125" style="249" customWidth="1"/>
    <col min="1538" max="1538" width="14.5546875" style="249" customWidth="1"/>
    <col min="1539" max="1539" width="9.109375" style="249"/>
    <col min="1540" max="1540" width="12.5546875" style="249" bestFit="1" customWidth="1"/>
    <col min="1541" max="1785" width="9.109375" style="249"/>
    <col min="1786" max="1786" width="8" style="249" customWidth="1"/>
    <col min="1787" max="1787" width="118.109375" style="249" customWidth="1"/>
    <col min="1788" max="1788" width="21.44140625" style="249" customWidth="1"/>
    <col min="1789" max="1789" width="24" style="249" customWidth="1"/>
    <col min="1790" max="1790" width="29" style="249" customWidth="1"/>
    <col min="1791" max="1791" width="34" style="249" customWidth="1"/>
    <col min="1792" max="1793" width="21.33203125" style="249" customWidth="1"/>
    <col min="1794" max="1794" width="14.5546875" style="249" customWidth="1"/>
    <col min="1795" max="1795" width="9.109375" style="249"/>
    <col min="1796" max="1796" width="12.5546875" style="249" bestFit="1" customWidth="1"/>
    <col min="1797" max="2041" width="9.109375" style="249"/>
    <col min="2042" max="2042" width="8" style="249" customWidth="1"/>
    <col min="2043" max="2043" width="118.109375" style="249" customWidth="1"/>
    <col min="2044" max="2044" width="21.44140625" style="249" customWidth="1"/>
    <col min="2045" max="2045" width="24" style="249" customWidth="1"/>
    <col min="2046" max="2046" width="29" style="249" customWidth="1"/>
    <col min="2047" max="2047" width="34" style="249" customWidth="1"/>
    <col min="2048" max="2049" width="21.33203125" style="249" customWidth="1"/>
    <col min="2050" max="2050" width="14.5546875" style="249" customWidth="1"/>
    <col min="2051" max="2051" width="9.109375" style="249"/>
    <col min="2052" max="2052" width="12.5546875" style="249" bestFit="1" customWidth="1"/>
    <col min="2053" max="2297" width="9.109375" style="249"/>
    <col min="2298" max="2298" width="8" style="249" customWidth="1"/>
    <col min="2299" max="2299" width="118.109375" style="249" customWidth="1"/>
    <col min="2300" max="2300" width="21.44140625" style="249" customWidth="1"/>
    <col min="2301" max="2301" width="24" style="249" customWidth="1"/>
    <col min="2302" max="2302" width="29" style="249" customWidth="1"/>
    <col min="2303" max="2303" width="34" style="249" customWidth="1"/>
    <col min="2304" max="2305" width="21.33203125" style="249" customWidth="1"/>
    <col min="2306" max="2306" width="14.5546875" style="249" customWidth="1"/>
    <col min="2307" max="2307" width="9.109375" style="249"/>
    <col min="2308" max="2308" width="12.5546875" style="249" bestFit="1" customWidth="1"/>
    <col min="2309" max="2553" width="9.109375" style="249"/>
    <col min="2554" max="2554" width="8" style="249" customWidth="1"/>
    <col min="2555" max="2555" width="118.109375" style="249" customWidth="1"/>
    <col min="2556" max="2556" width="21.44140625" style="249" customWidth="1"/>
    <col min="2557" max="2557" width="24" style="249" customWidth="1"/>
    <col min="2558" max="2558" width="29" style="249" customWidth="1"/>
    <col min="2559" max="2559" width="34" style="249" customWidth="1"/>
    <col min="2560" max="2561" width="21.33203125" style="249" customWidth="1"/>
    <col min="2562" max="2562" width="14.5546875" style="249" customWidth="1"/>
    <col min="2563" max="2563" width="9.109375" style="249"/>
    <col min="2564" max="2564" width="12.5546875" style="249" bestFit="1" customWidth="1"/>
    <col min="2565" max="2809" width="9.109375" style="249"/>
    <col min="2810" max="2810" width="8" style="249" customWidth="1"/>
    <col min="2811" max="2811" width="118.109375" style="249" customWidth="1"/>
    <col min="2812" max="2812" width="21.44140625" style="249" customWidth="1"/>
    <col min="2813" max="2813" width="24" style="249" customWidth="1"/>
    <col min="2814" max="2814" width="29" style="249" customWidth="1"/>
    <col min="2815" max="2815" width="34" style="249" customWidth="1"/>
    <col min="2816" max="2817" width="21.33203125" style="249" customWidth="1"/>
    <col min="2818" max="2818" width="14.5546875" style="249" customWidth="1"/>
    <col min="2819" max="2819" width="9.109375" style="249"/>
    <col min="2820" max="2820" width="12.5546875" style="249" bestFit="1" customWidth="1"/>
    <col min="2821" max="3065" width="9.109375" style="249"/>
    <col min="3066" max="3066" width="8" style="249" customWidth="1"/>
    <col min="3067" max="3067" width="118.109375" style="249" customWidth="1"/>
    <col min="3068" max="3068" width="21.44140625" style="249" customWidth="1"/>
    <col min="3069" max="3069" width="24" style="249" customWidth="1"/>
    <col min="3070" max="3070" width="29" style="249" customWidth="1"/>
    <col min="3071" max="3071" width="34" style="249" customWidth="1"/>
    <col min="3072" max="3073" width="21.33203125" style="249" customWidth="1"/>
    <col min="3074" max="3074" width="14.5546875" style="249" customWidth="1"/>
    <col min="3075" max="3075" width="9.109375" style="249"/>
    <col min="3076" max="3076" width="12.5546875" style="249" bestFit="1" customWidth="1"/>
    <col min="3077" max="3321" width="9.109375" style="249"/>
    <col min="3322" max="3322" width="8" style="249" customWidth="1"/>
    <col min="3323" max="3323" width="118.109375" style="249" customWidth="1"/>
    <col min="3324" max="3324" width="21.44140625" style="249" customWidth="1"/>
    <col min="3325" max="3325" width="24" style="249" customWidth="1"/>
    <col min="3326" max="3326" width="29" style="249" customWidth="1"/>
    <col min="3327" max="3327" width="34" style="249" customWidth="1"/>
    <col min="3328" max="3329" width="21.33203125" style="249" customWidth="1"/>
    <col min="3330" max="3330" width="14.5546875" style="249" customWidth="1"/>
    <col min="3331" max="3331" width="9.109375" style="249"/>
    <col min="3332" max="3332" width="12.5546875" style="249" bestFit="1" customWidth="1"/>
    <col min="3333" max="3577" width="9.109375" style="249"/>
    <col min="3578" max="3578" width="8" style="249" customWidth="1"/>
    <col min="3579" max="3579" width="118.109375" style="249" customWidth="1"/>
    <col min="3580" max="3580" width="21.44140625" style="249" customWidth="1"/>
    <col min="3581" max="3581" width="24" style="249" customWidth="1"/>
    <col min="3582" max="3582" width="29" style="249" customWidth="1"/>
    <col min="3583" max="3583" width="34" style="249" customWidth="1"/>
    <col min="3584" max="3585" width="21.33203125" style="249" customWidth="1"/>
    <col min="3586" max="3586" width="14.5546875" style="249" customWidth="1"/>
    <col min="3587" max="3587" width="9.109375" style="249"/>
    <col min="3588" max="3588" width="12.5546875" style="249" bestFit="1" customWidth="1"/>
    <col min="3589" max="3833" width="9.109375" style="249"/>
    <col min="3834" max="3834" width="8" style="249" customWidth="1"/>
    <col min="3835" max="3835" width="118.109375" style="249" customWidth="1"/>
    <col min="3836" max="3836" width="21.44140625" style="249" customWidth="1"/>
    <col min="3837" max="3837" width="24" style="249" customWidth="1"/>
    <col min="3838" max="3838" width="29" style="249" customWidth="1"/>
    <col min="3839" max="3839" width="34" style="249" customWidth="1"/>
    <col min="3840" max="3841" width="21.33203125" style="249" customWidth="1"/>
    <col min="3842" max="3842" width="14.5546875" style="249" customWidth="1"/>
    <col min="3843" max="3843" width="9.109375" style="249"/>
    <col min="3844" max="3844" width="12.5546875" style="249" bestFit="1" customWidth="1"/>
    <col min="3845" max="4089" width="9.109375" style="249"/>
    <col min="4090" max="4090" width="8" style="249" customWidth="1"/>
    <col min="4091" max="4091" width="118.109375" style="249" customWidth="1"/>
    <col min="4092" max="4092" width="21.44140625" style="249" customWidth="1"/>
    <col min="4093" max="4093" width="24" style="249" customWidth="1"/>
    <col min="4094" max="4094" width="29" style="249" customWidth="1"/>
    <col min="4095" max="4095" width="34" style="249" customWidth="1"/>
    <col min="4096" max="4097" width="21.33203125" style="249" customWidth="1"/>
    <col min="4098" max="4098" width="14.5546875" style="249" customWidth="1"/>
    <col min="4099" max="4099" width="9.109375" style="249"/>
    <col min="4100" max="4100" width="12.5546875" style="249" bestFit="1" customWidth="1"/>
    <col min="4101" max="4345" width="9.109375" style="249"/>
    <col min="4346" max="4346" width="8" style="249" customWidth="1"/>
    <col min="4347" max="4347" width="118.109375" style="249" customWidth="1"/>
    <col min="4348" max="4348" width="21.44140625" style="249" customWidth="1"/>
    <col min="4349" max="4349" width="24" style="249" customWidth="1"/>
    <col min="4350" max="4350" width="29" style="249" customWidth="1"/>
    <col min="4351" max="4351" width="34" style="249" customWidth="1"/>
    <col min="4352" max="4353" width="21.33203125" style="249" customWidth="1"/>
    <col min="4354" max="4354" width="14.5546875" style="249" customWidth="1"/>
    <col min="4355" max="4355" width="9.109375" style="249"/>
    <col min="4356" max="4356" width="12.5546875" style="249" bestFit="1" customWidth="1"/>
    <col min="4357" max="4601" width="9.109375" style="249"/>
    <col min="4602" max="4602" width="8" style="249" customWidth="1"/>
    <col min="4603" max="4603" width="118.109375" style="249" customWidth="1"/>
    <col min="4604" max="4604" width="21.44140625" style="249" customWidth="1"/>
    <col min="4605" max="4605" width="24" style="249" customWidth="1"/>
    <col min="4606" max="4606" width="29" style="249" customWidth="1"/>
    <col min="4607" max="4607" width="34" style="249" customWidth="1"/>
    <col min="4608" max="4609" width="21.33203125" style="249" customWidth="1"/>
    <col min="4610" max="4610" width="14.5546875" style="249" customWidth="1"/>
    <col min="4611" max="4611" width="9.109375" style="249"/>
    <col min="4612" max="4612" width="12.5546875" style="249" bestFit="1" customWidth="1"/>
    <col min="4613" max="4857" width="9.109375" style="249"/>
    <col min="4858" max="4858" width="8" style="249" customWidth="1"/>
    <col min="4859" max="4859" width="118.109375" style="249" customWidth="1"/>
    <col min="4860" max="4860" width="21.44140625" style="249" customWidth="1"/>
    <col min="4861" max="4861" width="24" style="249" customWidth="1"/>
    <col min="4862" max="4862" width="29" style="249" customWidth="1"/>
    <col min="4863" max="4863" width="34" style="249" customWidth="1"/>
    <col min="4864" max="4865" width="21.33203125" style="249" customWidth="1"/>
    <col min="4866" max="4866" width="14.5546875" style="249" customWidth="1"/>
    <col min="4867" max="4867" width="9.109375" style="249"/>
    <col min="4868" max="4868" width="12.5546875" style="249" bestFit="1" customWidth="1"/>
    <col min="4869" max="5113" width="9.109375" style="249"/>
    <col min="5114" max="5114" width="8" style="249" customWidth="1"/>
    <col min="5115" max="5115" width="118.109375" style="249" customWidth="1"/>
    <col min="5116" max="5116" width="21.44140625" style="249" customWidth="1"/>
    <col min="5117" max="5117" width="24" style="249" customWidth="1"/>
    <col min="5118" max="5118" width="29" style="249" customWidth="1"/>
    <col min="5119" max="5119" width="34" style="249" customWidth="1"/>
    <col min="5120" max="5121" width="21.33203125" style="249" customWidth="1"/>
    <col min="5122" max="5122" width="14.5546875" style="249" customWidth="1"/>
    <col min="5123" max="5123" width="9.109375" style="249"/>
    <col min="5124" max="5124" width="12.5546875" style="249" bestFit="1" customWidth="1"/>
    <col min="5125" max="5369" width="9.109375" style="249"/>
    <col min="5370" max="5370" width="8" style="249" customWidth="1"/>
    <col min="5371" max="5371" width="118.109375" style="249" customWidth="1"/>
    <col min="5372" max="5372" width="21.44140625" style="249" customWidth="1"/>
    <col min="5373" max="5373" width="24" style="249" customWidth="1"/>
    <col min="5374" max="5374" width="29" style="249" customWidth="1"/>
    <col min="5375" max="5375" width="34" style="249" customWidth="1"/>
    <col min="5376" max="5377" width="21.33203125" style="249" customWidth="1"/>
    <col min="5378" max="5378" width="14.5546875" style="249" customWidth="1"/>
    <col min="5379" max="5379" width="9.109375" style="249"/>
    <col min="5380" max="5380" width="12.5546875" style="249" bestFit="1" customWidth="1"/>
    <col min="5381" max="5625" width="9.109375" style="249"/>
    <col min="5626" max="5626" width="8" style="249" customWidth="1"/>
    <col min="5627" max="5627" width="118.109375" style="249" customWidth="1"/>
    <col min="5628" max="5628" width="21.44140625" style="249" customWidth="1"/>
    <col min="5629" max="5629" width="24" style="249" customWidth="1"/>
    <col min="5630" max="5630" width="29" style="249" customWidth="1"/>
    <col min="5631" max="5631" width="34" style="249" customWidth="1"/>
    <col min="5632" max="5633" width="21.33203125" style="249" customWidth="1"/>
    <col min="5634" max="5634" width="14.5546875" style="249" customWidth="1"/>
    <col min="5635" max="5635" width="9.109375" style="249"/>
    <col min="5636" max="5636" width="12.5546875" style="249" bestFit="1" customWidth="1"/>
    <col min="5637" max="5881" width="9.109375" style="249"/>
    <col min="5882" max="5882" width="8" style="249" customWidth="1"/>
    <col min="5883" max="5883" width="118.109375" style="249" customWidth="1"/>
    <col min="5884" max="5884" width="21.44140625" style="249" customWidth="1"/>
    <col min="5885" max="5885" width="24" style="249" customWidth="1"/>
    <col min="5886" max="5886" width="29" style="249" customWidth="1"/>
    <col min="5887" max="5887" width="34" style="249" customWidth="1"/>
    <col min="5888" max="5889" width="21.33203125" style="249" customWidth="1"/>
    <col min="5890" max="5890" width="14.5546875" style="249" customWidth="1"/>
    <col min="5891" max="5891" width="9.109375" style="249"/>
    <col min="5892" max="5892" width="12.5546875" style="249" bestFit="1" customWidth="1"/>
    <col min="5893" max="6137" width="9.109375" style="249"/>
    <col min="6138" max="6138" width="8" style="249" customWidth="1"/>
    <col min="6139" max="6139" width="118.109375" style="249" customWidth="1"/>
    <col min="6140" max="6140" width="21.44140625" style="249" customWidth="1"/>
    <col min="6141" max="6141" width="24" style="249" customWidth="1"/>
    <col min="6142" max="6142" width="29" style="249" customWidth="1"/>
    <col min="6143" max="6143" width="34" style="249" customWidth="1"/>
    <col min="6144" max="6145" width="21.33203125" style="249" customWidth="1"/>
    <col min="6146" max="6146" width="14.5546875" style="249" customWidth="1"/>
    <col min="6147" max="6147" width="9.109375" style="249"/>
    <col min="6148" max="6148" width="12.5546875" style="249" bestFit="1" customWidth="1"/>
    <col min="6149" max="6393" width="9.109375" style="249"/>
    <col min="6394" max="6394" width="8" style="249" customWidth="1"/>
    <col min="6395" max="6395" width="118.109375" style="249" customWidth="1"/>
    <col min="6396" max="6396" width="21.44140625" style="249" customWidth="1"/>
    <col min="6397" max="6397" width="24" style="249" customWidth="1"/>
    <col min="6398" max="6398" width="29" style="249" customWidth="1"/>
    <col min="6399" max="6399" width="34" style="249" customWidth="1"/>
    <col min="6400" max="6401" width="21.33203125" style="249" customWidth="1"/>
    <col min="6402" max="6402" width="14.5546875" style="249" customWidth="1"/>
    <col min="6403" max="6403" width="9.109375" style="249"/>
    <col min="6404" max="6404" width="12.5546875" style="249" bestFit="1" customWidth="1"/>
    <col min="6405" max="6649" width="9.109375" style="249"/>
    <col min="6650" max="6650" width="8" style="249" customWidth="1"/>
    <col min="6651" max="6651" width="118.109375" style="249" customWidth="1"/>
    <col min="6652" max="6652" width="21.44140625" style="249" customWidth="1"/>
    <col min="6653" max="6653" width="24" style="249" customWidth="1"/>
    <col min="6654" max="6654" width="29" style="249" customWidth="1"/>
    <col min="6655" max="6655" width="34" style="249" customWidth="1"/>
    <col min="6656" max="6657" width="21.33203125" style="249" customWidth="1"/>
    <col min="6658" max="6658" width="14.5546875" style="249" customWidth="1"/>
    <col min="6659" max="6659" width="9.109375" style="249"/>
    <col min="6660" max="6660" width="12.5546875" style="249" bestFit="1" customWidth="1"/>
    <col min="6661" max="6905" width="9.109375" style="249"/>
    <col min="6906" max="6906" width="8" style="249" customWidth="1"/>
    <col min="6907" max="6907" width="118.109375" style="249" customWidth="1"/>
    <col min="6908" max="6908" width="21.44140625" style="249" customWidth="1"/>
    <col min="6909" max="6909" width="24" style="249" customWidth="1"/>
    <col min="6910" max="6910" width="29" style="249" customWidth="1"/>
    <col min="6911" max="6911" width="34" style="249" customWidth="1"/>
    <col min="6912" max="6913" width="21.33203125" style="249" customWidth="1"/>
    <col min="6914" max="6914" width="14.5546875" style="249" customWidth="1"/>
    <col min="6915" max="6915" width="9.109375" style="249"/>
    <col min="6916" max="6916" width="12.5546875" style="249" bestFit="1" customWidth="1"/>
    <col min="6917" max="7161" width="9.109375" style="249"/>
    <col min="7162" max="7162" width="8" style="249" customWidth="1"/>
    <col min="7163" max="7163" width="118.109375" style="249" customWidth="1"/>
    <col min="7164" max="7164" width="21.44140625" style="249" customWidth="1"/>
    <col min="7165" max="7165" width="24" style="249" customWidth="1"/>
    <col min="7166" max="7166" width="29" style="249" customWidth="1"/>
    <col min="7167" max="7167" width="34" style="249" customWidth="1"/>
    <col min="7168" max="7169" width="21.33203125" style="249" customWidth="1"/>
    <col min="7170" max="7170" width="14.5546875" style="249" customWidth="1"/>
    <col min="7171" max="7171" width="9.109375" style="249"/>
    <col min="7172" max="7172" width="12.5546875" style="249" bestFit="1" customWidth="1"/>
    <col min="7173" max="7417" width="9.109375" style="249"/>
    <col min="7418" max="7418" width="8" style="249" customWidth="1"/>
    <col min="7419" max="7419" width="118.109375" style="249" customWidth="1"/>
    <col min="7420" max="7420" width="21.44140625" style="249" customWidth="1"/>
    <col min="7421" max="7421" width="24" style="249" customWidth="1"/>
    <col min="7422" max="7422" width="29" style="249" customWidth="1"/>
    <col min="7423" max="7423" width="34" style="249" customWidth="1"/>
    <col min="7424" max="7425" width="21.33203125" style="249" customWidth="1"/>
    <col min="7426" max="7426" width="14.5546875" style="249" customWidth="1"/>
    <col min="7427" max="7427" width="9.109375" style="249"/>
    <col min="7428" max="7428" width="12.5546875" style="249" bestFit="1" customWidth="1"/>
    <col min="7429" max="7673" width="9.109375" style="249"/>
    <col min="7674" max="7674" width="8" style="249" customWidth="1"/>
    <col min="7675" max="7675" width="118.109375" style="249" customWidth="1"/>
    <col min="7676" max="7676" width="21.44140625" style="249" customWidth="1"/>
    <col min="7677" max="7677" width="24" style="249" customWidth="1"/>
    <col min="7678" max="7678" width="29" style="249" customWidth="1"/>
    <col min="7679" max="7679" width="34" style="249" customWidth="1"/>
    <col min="7680" max="7681" width="21.33203125" style="249" customWidth="1"/>
    <col min="7682" max="7682" width="14.5546875" style="249" customWidth="1"/>
    <col min="7683" max="7683" width="9.109375" style="249"/>
    <col min="7684" max="7684" width="12.5546875" style="249" bestFit="1" customWidth="1"/>
    <col min="7685" max="7929" width="9.109375" style="249"/>
    <col min="7930" max="7930" width="8" style="249" customWidth="1"/>
    <col min="7931" max="7931" width="118.109375" style="249" customWidth="1"/>
    <col min="7932" max="7932" width="21.44140625" style="249" customWidth="1"/>
    <col min="7933" max="7933" width="24" style="249" customWidth="1"/>
    <col min="7934" max="7934" width="29" style="249" customWidth="1"/>
    <col min="7935" max="7935" width="34" style="249" customWidth="1"/>
    <col min="7936" max="7937" width="21.33203125" style="249" customWidth="1"/>
    <col min="7938" max="7938" width="14.5546875" style="249" customWidth="1"/>
    <col min="7939" max="7939" width="9.109375" style="249"/>
    <col min="7940" max="7940" width="12.5546875" style="249" bestFit="1" customWidth="1"/>
    <col min="7941" max="8185" width="9.109375" style="249"/>
    <col min="8186" max="8186" width="8" style="249" customWidth="1"/>
    <col min="8187" max="8187" width="118.109375" style="249" customWidth="1"/>
    <col min="8188" max="8188" width="21.44140625" style="249" customWidth="1"/>
    <col min="8189" max="8189" width="24" style="249" customWidth="1"/>
    <col min="8190" max="8190" width="29" style="249" customWidth="1"/>
    <col min="8191" max="8191" width="34" style="249" customWidth="1"/>
    <col min="8192" max="8193" width="21.33203125" style="249" customWidth="1"/>
    <col min="8194" max="8194" width="14.5546875" style="249" customWidth="1"/>
    <col min="8195" max="8195" width="9.109375" style="249"/>
    <col min="8196" max="8196" width="12.5546875" style="249" bestFit="1" customWidth="1"/>
    <col min="8197" max="8441" width="9.109375" style="249"/>
    <col min="8442" max="8442" width="8" style="249" customWidth="1"/>
    <col min="8443" max="8443" width="118.109375" style="249" customWidth="1"/>
    <col min="8444" max="8444" width="21.44140625" style="249" customWidth="1"/>
    <col min="8445" max="8445" width="24" style="249" customWidth="1"/>
    <col min="8446" max="8446" width="29" style="249" customWidth="1"/>
    <col min="8447" max="8447" width="34" style="249" customWidth="1"/>
    <col min="8448" max="8449" width="21.33203125" style="249" customWidth="1"/>
    <col min="8450" max="8450" width="14.5546875" style="249" customWidth="1"/>
    <col min="8451" max="8451" width="9.109375" style="249"/>
    <col min="8452" max="8452" width="12.5546875" style="249" bestFit="1" customWidth="1"/>
    <col min="8453" max="8697" width="9.109375" style="249"/>
    <col min="8698" max="8698" width="8" style="249" customWidth="1"/>
    <col min="8699" max="8699" width="118.109375" style="249" customWidth="1"/>
    <col min="8700" max="8700" width="21.44140625" style="249" customWidth="1"/>
    <col min="8701" max="8701" width="24" style="249" customWidth="1"/>
    <col min="8702" max="8702" width="29" style="249" customWidth="1"/>
    <col min="8703" max="8703" width="34" style="249" customWidth="1"/>
    <col min="8704" max="8705" width="21.33203125" style="249" customWidth="1"/>
    <col min="8706" max="8706" width="14.5546875" style="249" customWidth="1"/>
    <col min="8707" max="8707" width="9.109375" style="249"/>
    <col min="8708" max="8708" width="12.5546875" style="249" bestFit="1" customWidth="1"/>
    <col min="8709" max="8953" width="9.109375" style="249"/>
    <col min="8954" max="8954" width="8" style="249" customWidth="1"/>
    <col min="8955" max="8955" width="118.109375" style="249" customWidth="1"/>
    <col min="8956" max="8956" width="21.44140625" style="249" customWidth="1"/>
    <col min="8957" max="8957" width="24" style="249" customWidth="1"/>
    <col min="8958" max="8958" width="29" style="249" customWidth="1"/>
    <col min="8959" max="8959" width="34" style="249" customWidth="1"/>
    <col min="8960" max="8961" width="21.33203125" style="249" customWidth="1"/>
    <col min="8962" max="8962" width="14.5546875" style="249" customWidth="1"/>
    <col min="8963" max="8963" width="9.109375" style="249"/>
    <col min="8964" max="8964" width="12.5546875" style="249" bestFit="1" customWidth="1"/>
    <col min="8965" max="9209" width="9.109375" style="249"/>
    <col min="9210" max="9210" width="8" style="249" customWidth="1"/>
    <col min="9211" max="9211" width="118.109375" style="249" customWidth="1"/>
    <col min="9212" max="9212" width="21.44140625" style="249" customWidth="1"/>
    <col min="9213" max="9213" width="24" style="249" customWidth="1"/>
    <col min="9214" max="9214" width="29" style="249" customWidth="1"/>
    <col min="9215" max="9215" width="34" style="249" customWidth="1"/>
    <col min="9216" max="9217" width="21.33203125" style="249" customWidth="1"/>
    <col min="9218" max="9218" width="14.5546875" style="249" customWidth="1"/>
    <col min="9219" max="9219" width="9.109375" style="249"/>
    <col min="9220" max="9220" width="12.5546875" style="249" bestFit="1" customWidth="1"/>
    <col min="9221" max="9465" width="9.109375" style="249"/>
    <col min="9466" max="9466" width="8" style="249" customWidth="1"/>
    <col min="9467" max="9467" width="118.109375" style="249" customWidth="1"/>
    <col min="9468" max="9468" width="21.44140625" style="249" customWidth="1"/>
    <col min="9469" max="9469" width="24" style="249" customWidth="1"/>
    <col min="9470" max="9470" width="29" style="249" customWidth="1"/>
    <col min="9471" max="9471" width="34" style="249" customWidth="1"/>
    <col min="9472" max="9473" width="21.33203125" style="249" customWidth="1"/>
    <col min="9474" max="9474" width="14.5546875" style="249" customWidth="1"/>
    <col min="9475" max="9475" width="9.109375" style="249"/>
    <col min="9476" max="9476" width="12.5546875" style="249" bestFit="1" customWidth="1"/>
    <col min="9477" max="9721" width="9.109375" style="249"/>
    <col min="9722" max="9722" width="8" style="249" customWidth="1"/>
    <col min="9723" max="9723" width="118.109375" style="249" customWidth="1"/>
    <col min="9724" max="9724" width="21.44140625" style="249" customWidth="1"/>
    <col min="9725" max="9725" width="24" style="249" customWidth="1"/>
    <col min="9726" max="9726" width="29" style="249" customWidth="1"/>
    <col min="9727" max="9727" width="34" style="249" customWidth="1"/>
    <col min="9728" max="9729" width="21.33203125" style="249" customWidth="1"/>
    <col min="9730" max="9730" width="14.5546875" style="249" customWidth="1"/>
    <col min="9731" max="9731" width="9.109375" style="249"/>
    <col min="9732" max="9732" width="12.5546875" style="249" bestFit="1" customWidth="1"/>
    <col min="9733" max="9977" width="9.109375" style="249"/>
    <col min="9978" max="9978" width="8" style="249" customWidth="1"/>
    <col min="9979" max="9979" width="118.109375" style="249" customWidth="1"/>
    <col min="9980" max="9980" width="21.44140625" style="249" customWidth="1"/>
    <col min="9981" max="9981" width="24" style="249" customWidth="1"/>
    <col min="9982" max="9982" width="29" style="249" customWidth="1"/>
    <col min="9983" max="9983" width="34" style="249" customWidth="1"/>
    <col min="9984" max="9985" width="21.33203125" style="249" customWidth="1"/>
    <col min="9986" max="9986" width="14.5546875" style="249" customWidth="1"/>
    <col min="9987" max="9987" width="9.109375" style="249"/>
    <col min="9988" max="9988" width="12.5546875" style="249" bestFit="1" customWidth="1"/>
    <col min="9989" max="10233" width="9.109375" style="249"/>
    <col min="10234" max="10234" width="8" style="249" customWidth="1"/>
    <col min="10235" max="10235" width="118.109375" style="249" customWidth="1"/>
    <col min="10236" max="10236" width="21.44140625" style="249" customWidth="1"/>
    <col min="10237" max="10237" width="24" style="249" customWidth="1"/>
    <col min="10238" max="10238" width="29" style="249" customWidth="1"/>
    <col min="10239" max="10239" width="34" style="249" customWidth="1"/>
    <col min="10240" max="10241" width="21.33203125" style="249" customWidth="1"/>
    <col min="10242" max="10242" width="14.5546875" style="249" customWidth="1"/>
    <col min="10243" max="10243" width="9.109375" style="249"/>
    <col min="10244" max="10244" width="12.5546875" style="249" bestFit="1" customWidth="1"/>
    <col min="10245" max="10489" width="9.109375" style="249"/>
    <col min="10490" max="10490" width="8" style="249" customWidth="1"/>
    <col min="10491" max="10491" width="118.109375" style="249" customWidth="1"/>
    <col min="10492" max="10492" width="21.44140625" style="249" customWidth="1"/>
    <col min="10493" max="10493" width="24" style="249" customWidth="1"/>
    <col min="10494" max="10494" width="29" style="249" customWidth="1"/>
    <col min="10495" max="10495" width="34" style="249" customWidth="1"/>
    <col min="10496" max="10497" width="21.33203125" style="249" customWidth="1"/>
    <col min="10498" max="10498" width="14.5546875" style="249" customWidth="1"/>
    <col min="10499" max="10499" width="9.109375" style="249"/>
    <col min="10500" max="10500" width="12.5546875" style="249" bestFit="1" customWidth="1"/>
    <col min="10501" max="10745" width="9.109375" style="249"/>
    <col min="10746" max="10746" width="8" style="249" customWidth="1"/>
    <col min="10747" max="10747" width="118.109375" style="249" customWidth="1"/>
    <col min="10748" max="10748" width="21.44140625" style="249" customWidth="1"/>
    <col min="10749" max="10749" width="24" style="249" customWidth="1"/>
    <col min="10750" max="10750" width="29" style="249" customWidth="1"/>
    <col min="10751" max="10751" width="34" style="249" customWidth="1"/>
    <col min="10752" max="10753" width="21.33203125" style="249" customWidth="1"/>
    <col min="10754" max="10754" width="14.5546875" style="249" customWidth="1"/>
    <col min="10755" max="10755" width="9.109375" style="249"/>
    <col min="10756" max="10756" width="12.5546875" style="249" bestFit="1" customWidth="1"/>
    <col min="10757" max="11001" width="9.109375" style="249"/>
    <col min="11002" max="11002" width="8" style="249" customWidth="1"/>
    <col min="11003" max="11003" width="118.109375" style="249" customWidth="1"/>
    <col min="11004" max="11004" width="21.44140625" style="249" customWidth="1"/>
    <col min="11005" max="11005" width="24" style="249" customWidth="1"/>
    <col min="11006" max="11006" width="29" style="249" customWidth="1"/>
    <col min="11007" max="11007" width="34" style="249" customWidth="1"/>
    <col min="11008" max="11009" width="21.33203125" style="249" customWidth="1"/>
    <col min="11010" max="11010" width="14.5546875" style="249" customWidth="1"/>
    <col min="11011" max="11011" width="9.109375" style="249"/>
    <col min="11012" max="11012" width="12.5546875" style="249" bestFit="1" customWidth="1"/>
    <col min="11013" max="11257" width="9.109375" style="249"/>
    <col min="11258" max="11258" width="8" style="249" customWidth="1"/>
    <col min="11259" max="11259" width="118.109375" style="249" customWidth="1"/>
    <col min="11260" max="11260" width="21.44140625" style="249" customWidth="1"/>
    <col min="11261" max="11261" width="24" style="249" customWidth="1"/>
    <col min="11262" max="11262" width="29" style="249" customWidth="1"/>
    <col min="11263" max="11263" width="34" style="249" customWidth="1"/>
    <col min="11264" max="11265" width="21.33203125" style="249" customWidth="1"/>
    <col min="11266" max="11266" width="14.5546875" style="249" customWidth="1"/>
    <col min="11267" max="11267" width="9.109375" style="249"/>
    <col min="11268" max="11268" width="12.5546875" style="249" bestFit="1" customWidth="1"/>
    <col min="11269" max="11513" width="9.109375" style="249"/>
    <col min="11514" max="11514" width="8" style="249" customWidth="1"/>
    <col min="11515" max="11515" width="118.109375" style="249" customWidth="1"/>
    <col min="11516" max="11516" width="21.44140625" style="249" customWidth="1"/>
    <col min="11517" max="11517" width="24" style="249" customWidth="1"/>
    <col min="11518" max="11518" width="29" style="249" customWidth="1"/>
    <col min="11519" max="11519" width="34" style="249" customWidth="1"/>
    <col min="11520" max="11521" width="21.33203125" style="249" customWidth="1"/>
    <col min="11522" max="11522" width="14.5546875" style="249" customWidth="1"/>
    <col min="11523" max="11523" width="9.109375" style="249"/>
    <col min="11524" max="11524" width="12.5546875" style="249" bestFit="1" customWidth="1"/>
    <col min="11525" max="11769" width="9.109375" style="249"/>
    <col min="11770" max="11770" width="8" style="249" customWidth="1"/>
    <col min="11771" max="11771" width="118.109375" style="249" customWidth="1"/>
    <col min="11772" max="11772" width="21.44140625" style="249" customWidth="1"/>
    <col min="11773" max="11773" width="24" style="249" customWidth="1"/>
    <col min="11774" max="11774" width="29" style="249" customWidth="1"/>
    <col min="11775" max="11775" width="34" style="249" customWidth="1"/>
    <col min="11776" max="11777" width="21.33203125" style="249" customWidth="1"/>
    <col min="11778" max="11778" width="14.5546875" style="249" customWidth="1"/>
    <col min="11779" max="11779" width="9.109375" style="249"/>
    <col min="11780" max="11780" width="12.5546875" style="249" bestFit="1" customWidth="1"/>
    <col min="11781" max="12025" width="9.109375" style="249"/>
    <col min="12026" max="12026" width="8" style="249" customWidth="1"/>
    <col min="12027" max="12027" width="118.109375" style="249" customWidth="1"/>
    <col min="12028" max="12028" width="21.44140625" style="249" customWidth="1"/>
    <col min="12029" max="12029" width="24" style="249" customWidth="1"/>
    <col min="12030" max="12030" width="29" style="249" customWidth="1"/>
    <col min="12031" max="12031" width="34" style="249" customWidth="1"/>
    <col min="12032" max="12033" width="21.33203125" style="249" customWidth="1"/>
    <col min="12034" max="12034" width="14.5546875" style="249" customWidth="1"/>
    <col min="12035" max="12035" width="9.109375" style="249"/>
    <col min="12036" max="12036" width="12.5546875" style="249" bestFit="1" customWidth="1"/>
    <col min="12037" max="12281" width="9.109375" style="249"/>
    <col min="12282" max="12282" width="8" style="249" customWidth="1"/>
    <col min="12283" max="12283" width="118.109375" style="249" customWidth="1"/>
    <col min="12284" max="12284" width="21.44140625" style="249" customWidth="1"/>
    <col min="12285" max="12285" width="24" style="249" customWidth="1"/>
    <col min="12286" max="12286" width="29" style="249" customWidth="1"/>
    <col min="12287" max="12287" width="34" style="249" customWidth="1"/>
    <col min="12288" max="12289" width="21.33203125" style="249" customWidth="1"/>
    <col min="12290" max="12290" width="14.5546875" style="249" customWidth="1"/>
    <col min="12291" max="12291" width="9.109375" style="249"/>
    <col min="12292" max="12292" width="12.5546875" style="249" bestFit="1" customWidth="1"/>
    <col min="12293" max="12537" width="9.109375" style="249"/>
    <col min="12538" max="12538" width="8" style="249" customWidth="1"/>
    <col min="12539" max="12539" width="118.109375" style="249" customWidth="1"/>
    <col min="12540" max="12540" width="21.44140625" style="249" customWidth="1"/>
    <col min="12541" max="12541" width="24" style="249" customWidth="1"/>
    <col min="12542" max="12542" width="29" style="249" customWidth="1"/>
    <col min="12543" max="12543" width="34" style="249" customWidth="1"/>
    <col min="12544" max="12545" width="21.33203125" style="249" customWidth="1"/>
    <col min="12546" max="12546" width="14.5546875" style="249" customWidth="1"/>
    <col min="12547" max="12547" width="9.109375" style="249"/>
    <col min="12548" max="12548" width="12.5546875" style="249" bestFit="1" customWidth="1"/>
    <col min="12549" max="12793" width="9.109375" style="249"/>
    <col min="12794" max="12794" width="8" style="249" customWidth="1"/>
    <col min="12795" max="12795" width="118.109375" style="249" customWidth="1"/>
    <col min="12796" max="12796" width="21.44140625" style="249" customWidth="1"/>
    <col min="12797" max="12797" width="24" style="249" customWidth="1"/>
    <col min="12798" max="12798" width="29" style="249" customWidth="1"/>
    <col min="12799" max="12799" width="34" style="249" customWidth="1"/>
    <col min="12800" max="12801" width="21.33203125" style="249" customWidth="1"/>
    <col min="12802" max="12802" width="14.5546875" style="249" customWidth="1"/>
    <col min="12803" max="12803" width="9.109375" style="249"/>
    <col min="12804" max="12804" width="12.5546875" style="249" bestFit="1" customWidth="1"/>
    <col min="12805" max="13049" width="9.109375" style="249"/>
    <col min="13050" max="13050" width="8" style="249" customWidth="1"/>
    <col min="13051" max="13051" width="118.109375" style="249" customWidth="1"/>
    <col min="13052" max="13052" width="21.44140625" style="249" customWidth="1"/>
    <col min="13053" max="13053" width="24" style="249" customWidth="1"/>
    <col min="13054" max="13054" width="29" style="249" customWidth="1"/>
    <col min="13055" max="13055" width="34" style="249" customWidth="1"/>
    <col min="13056" max="13057" width="21.33203125" style="249" customWidth="1"/>
    <col min="13058" max="13058" width="14.5546875" style="249" customWidth="1"/>
    <col min="13059" max="13059" width="9.109375" style="249"/>
    <col min="13060" max="13060" width="12.5546875" style="249" bestFit="1" customWidth="1"/>
    <col min="13061" max="13305" width="9.109375" style="249"/>
    <col min="13306" max="13306" width="8" style="249" customWidth="1"/>
    <col min="13307" max="13307" width="118.109375" style="249" customWidth="1"/>
    <col min="13308" max="13308" width="21.44140625" style="249" customWidth="1"/>
    <col min="13309" max="13309" width="24" style="249" customWidth="1"/>
    <col min="13310" max="13310" width="29" style="249" customWidth="1"/>
    <col min="13311" max="13311" width="34" style="249" customWidth="1"/>
    <col min="13312" max="13313" width="21.33203125" style="249" customWidth="1"/>
    <col min="13314" max="13314" width="14.5546875" style="249" customWidth="1"/>
    <col min="13315" max="13315" width="9.109375" style="249"/>
    <col min="13316" max="13316" width="12.5546875" style="249" bestFit="1" customWidth="1"/>
    <col min="13317" max="13561" width="9.109375" style="249"/>
    <col min="13562" max="13562" width="8" style="249" customWidth="1"/>
    <col min="13563" max="13563" width="118.109375" style="249" customWidth="1"/>
    <col min="13564" max="13564" width="21.44140625" style="249" customWidth="1"/>
    <col min="13565" max="13565" width="24" style="249" customWidth="1"/>
    <col min="13566" max="13566" width="29" style="249" customWidth="1"/>
    <col min="13567" max="13567" width="34" style="249" customWidth="1"/>
    <col min="13568" max="13569" width="21.33203125" style="249" customWidth="1"/>
    <col min="13570" max="13570" width="14.5546875" style="249" customWidth="1"/>
    <col min="13571" max="13571" width="9.109375" style="249"/>
    <col min="13572" max="13572" width="12.5546875" style="249" bestFit="1" customWidth="1"/>
    <col min="13573" max="13817" width="9.109375" style="249"/>
    <col min="13818" max="13818" width="8" style="249" customWidth="1"/>
    <col min="13819" max="13819" width="118.109375" style="249" customWidth="1"/>
    <col min="13820" max="13820" width="21.44140625" style="249" customWidth="1"/>
    <col min="13821" max="13821" width="24" style="249" customWidth="1"/>
    <col min="13822" max="13822" width="29" style="249" customWidth="1"/>
    <col min="13823" max="13823" width="34" style="249" customWidth="1"/>
    <col min="13824" max="13825" width="21.33203125" style="249" customWidth="1"/>
    <col min="13826" max="13826" width="14.5546875" style="249" customWidth="1"/>
    <col min="13827" max="13827" width="9.109375" style="249"/>
    <col min="13828" max="13828" width="12.5546875" style="249" bestFit="1" customWidth="1"/>
    <col min="13829" max="14073" width="9.109375" style="249"/>
    <col min="14074" max="14074" width="8" style="249" customWidth="1"/>
    <col min="14075" max="14075" width="118.109375" style="249" customWidth="1"/>
    <col min="14076" max="14076" width="21.44140625" style="249" customWidth="1"/>
    <col min="14077" max="14077" width="24" style="249" customWidth="1"/>
    <col min="14078" max="14078" width="29" style="249" customWidth="1"/>
    <col min="14079" max="14079" width="34" style="249" customWidth="1"/>
    <col min="14080" max="14081" width="21.33203125" style="249" customWidth="1"/>
    <col min="14082" max="14082" width="14.5546875" style="249" customWidth="1"/>
    <col min="14083" max="14083" width="9.109375" style="249"/>
    <col min="14084" max="14084" width="12.5546875" style="249" bestFit="1" customWidth="1"/>
    <col min="14085" max="14329" width="9.109375" style="249"/>
    <col min="14330" max="14330" width="8" style="249" customWidth="1"/>
    <col min="14331" max="14331" width="118.109375" style="249" customWidth="1"/>
    <col min="14332" max="14332" width="21.44140625" style="249" customWidth="1"/>
    <col min="14333" max="14333" width="24" style="249" customWidth="1"/>
    <col min="14334" max="14334" width="29" style="249" customWidth="1"/>
    <col min="14335" max="14335" width="34" style="249" customWidth="1"/>
    <col min="14336" max="14337" width="21.33203125" style="249" customWidth="1"/>
    <col min="14338" max="14338" width="14.5546875" style="249" customWidth="1"/>
    <col min="14339" max="14339" width="9.109375" style="249"/>
    <col min="14340" max="14340" width="12.5546875" style="249" bestFit="1" customWidth="1"/>
    <col min="14341" max="14585" width="9.109375" style="249"/>
    <col min="14586" max="14586" width="8" style="249" customWidth="1"/>
    <col min="14587" max="14587" width="118.109375" style="249" customWidth="1"/>
    <col min="14588" max="14588" width="21.44140625" style="249" customWidth="1"/>
    <col min="14589" max="14589" width="24" style="249" customWidth="1"/>
    <col min="14590" max="14590" width="29" style="249" customWidth="1"/>
    <col min="14591" max="14591" width="34" style="249" customWidth="1"/>
    <col min="14592" max="14593" width="21.33203125" style="249" customWidth="1"/>
    <col min="14594" max="14594" width="14.5546875" style="249" customWidth="1"/>
    <col min="14595" max="14595" width="9.109375" style="249"/>
    <col min="14596" max="14596" width="12.5546875" style="249" bestFit="1" customWidth="1"/>
    <col min="14597" max="14841" width="9.109375" style="249"/>
    <col min="14842" max="14842" width="8" style="249" customWidth="1"/>
    <col min="14843" max="14843" width="118.109375" style="249" customWidth="1"/>
    <col min="14844" max="14844" width="21.44140625" style="249" customWidth="1"/>
    <col min="14845" max="14845" width="24" style="249" customWidth="1"/>
    <col min="14846" max="14846" width="29" style="249" customWidth="1"/>
    <col min="14847" max="14847" width="34" style="249" customWidth="1"/>
    <col min="14848" max="14849" width="21.33203125" style="249" customWidth="1"/>
    <col min="14850" max="14850" width="14.5546875" style="249" customWidth="1"/>
    <col min="14851" max="14851" width="9.109375" style="249"/>
    <col min="14852" max="14852" width="12.5546875" style="249" bestFit="1" customWidth="1"/>
    <col min="14853" max="15097" width="9.109375" style="249"/>
    <col min="15098" max="15098" width="8" style="249" customWidth="1"/>
    <col min="15099" max="15099" width="118.109375" style="249" customWidth="1"/>
    <col min="15100" max="15100" width="21.44140625" style="249" customWidth="1"/>
    <col min="15101" max="15101" width="24" style="249" customWidth="1"/>
    <col min="15102" max="15102" width="29" style="249" customWidth="1"/>
    <col min="15103" max="15103" width="34" style="249" customWidth="1"/>
    <col min="15104" max="15105" width="21.33203125" style="249" customWidth="1"/>
    <col min="15106" max="15106" width="14.5546875" style="249" customWidth="1"/>
    <col min="15107" max="15107" width="9.109375" style="249"/>
    <col min="15108" max="15108" width="12.5546875" style="249" bestFit="1" customWidth="1"/>
    <col min="15109" max="15353" width="9.109375" style="249"/>
    <col min="15354" max="15354" width="8" style="249" customWidth="1"/>
    <col min="15355" max="15355" width="118.109375" style="249" customWidth="1"/>
    <col min="15356" max="15356" width="21.44140625" style="249" customWidth="1"/>
    <col min="15357" max="15357" width="24" style="249" customWidth="1"/>
    <col min="15358" max="15358" width="29" style="249" customWidth="1"/>
    <col min="15359" max="15359" width="34" style="249" customWidth="1"/>
    <col min="15360" max="15361" width="21.33203125" style="249" customWidth="1"/>
    <col min="15362" max="15362" width="14.5546875" style="249" customWidth="1"/>
    <col min="15363" max="15363" width="9.109375" style="249"/>
    <col min="15364" max="15364" width="12.5546875" style="249" bestFit="1" customWidth="1"/>
    <col min="15365" max="15609" width="9.109375" style="249"/>
    <col min="15610" max="15610" width="8" style="249" customWidth="1"/>
    <col min="15611" max="15611" width="118.109375" style="249" customWidth="1"/>
    <col min="15612" max="15612" width="21.44140625" style="249" customWidth="1"/>
    <col min="15613" max="15613" width="24" style="249" customWidth="1"/>
    <col min="15614" max="15614" width="29" style="249" customWidth="1"/>
    <col min="15615" max="15615" width="34" style="249" customWidth="1"/>
    <col min="15616" max="15617" width="21.33203125" style="249" customWidth="1"/>
    <col min="15618" max="15618" width="14.5546875" style="249" customWidth="1"/>
    <col min="15619" max="15619" width="9.109375" style="249"/>
    <col min="15620" max="15620" width="12.5546875" style="249" bestFit="1" customWidth="1"/>
    <col min="15621" max="15865" width="9.109375" style="249"/>
    <col min="15866" max="15866" width="8" style="249" customWidth="1"/>
    <col min="15867" max="15867" width="118.109375" style="249" customWidth="1"/>
    <col min="15868" max="15868" width="21.44140625" style="249" customWidth="1"/>
    <col min="15869" max="15869" width="24" style="249" customWidth="1"/>
    <col min="15870" max="15870" width="29" style="249" customWidth="1"/>
    <col min="15871" max="15871" width="34" style="249" customWidth="1"/>
    <col min="15872" max="15873" width="21.33203125" style="249" customWidth="1"/>
    <col min="15874" max="15874" width="14.5546875" style="249" customWidth="1"/>
    <col min="15875" max="15875" width="9.109375" style="249"/>
    <col min="15876" max="15876" width="12.5546875" style="249" bestFit="1" customWidth="1"/>
    <col min="15877" max="16121" width="9.109375" style="249"/>
    <col min="16122" max="16122" width="8" style="249" customWidth="1"/>
    <col min="16123" max="16123" width="118.109375" style="249" customWidth="1"/>
    <col min="16124" max="16124" width="21.44140625" style="249" customWidth="1"/>
    <col min="16125" max="16125" width="24" style="249" customWidth="1"/>
    <col min="16126" max="16126" width="29" style="249" customWidth="1"/>
    <col min="16127" max="16127" width="34" style="249" customWidth="1"/>
    <col min="16128" max="16129" width="21.33203125" style="249" customWidth="1"/>
    <col min="16130" max="16130" width="14.5546875" style="249" customWidth="1"/>
    <col min="16131" max="16131" width="9.109375" style="249"/>
    <col min="16132" max="16132" width="12.5546875" style="249" bestFit="1" customWidth="1"/>
    <col min="16133" max="16384" width="9.109375" style="249"/>
  </cols>
  <sheetData>
    <row r="1" spans="1:6" x14ac:dyDescent="0.3">
      <c r="F1" s="72" t="s">
        <v>435</v>
      </c>
    </row>
    <row r="3" spans="1:6" s="255" customFormat="1" ht="28.95" customHeight="1" x14ac:dyDescent="0.3">
      <c r="A3" s="1200" t="s">
        <v>1014</v>
      </c>
      <c r="B3" s="1205"/>
      <c r="C3" s="1205"/>
      <c r="D3" s="1205"/>
      <c r="E3" s="1205"/>
      <c r="F3" s="1205"/>
    </row>
    <row r="4" spans="1:6" s="13" customFormat="1" ht="27" customHeight="1" x14ac:dyDescent="0.35">
      <c r="A4" s="12" t="s">
        <v>1145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84" t="s">
        <v>454</v>
      </c>
      <c r="B6" s="1184"/>
      <c r="C6" s="1184"/>
      <c r="D6" s="1184"/>
      <c r="E6" s="1184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258"/>
    </row>
    <row r="9" spans="1:6" ht="18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</row>
    <row r="10" spans="1:6" ht="75" customHeight="1" x14ac:dyDescent="0.3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6" ht="18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</row>
    <row r="12" spans="1:6" s="255" customFormat="1" ht="17.399999999999999" x14ac:dyDescent="0.3">
      <c r="A12" s="264">
        <v>1</v>
      </c>
      <c r="B12" s="265" t="s">
        <v>369</v>
      </c>
      <c r="C12" s="266" t="s">
        <v>305</v>
      </c>
      <c r="D12" s="267">
        <f>SUM(D14:D15)</f>
        <v>0</v>
      </c>
      <c r="E12" s="59" t="s">
        <v>305</v>
      </c>
      <c r="F12" s="267">
        <f>SUM(F13:F15)</f>
        <v>0</v>
      </c>
    </row>
    <row r="13" spans="1:6" ht="18" x14ac:dyDescent="0.35">
      <c r="A13" s="270"/>
      <c r="B13" s="271" t="s">
        <v>199</v>
      </c>
      <c r="C13" s="272"/>
      <c r="D13" s="273"/>
      <c r="E13" s="274"/>
      <c r="F13" s="273"/>
    </row>
    <row r="14" spans="1:6" s="278" customFormat="1" ht="18" x14ac:dyDescent="0.35">
      <c r="A14" s="270"/>
      <c r="B14" s="275" t="s">
        <v>540</v>
      </c>
      <c r="C14" s="272"/>
      <c r="D14" s="273"/>
      <c r="E14" s="276"/>
      <c r="F14" s="273"/>
    </row>
    <row r="15" spans="1:6" ht="18" x14ac:dyDescent="0.35">
      <c r="A15" s="270"/>
      <c r="B15" s="271"/>
      <c r="C15" s="272"/>
      <c r="D15" s="273"/>
      <c r="E15" s="276"/>
      <c r="F15" s="273"/>
    </row>
    <row r="16" spans="1:6" ht="18" x14ac:dyDescent="0.35">
      <c r="A16" s="279">
        <v>2</v>
      </c>
      <c r="B16" s="280" t="s">
        <v>370</v>
      </c>
      <c r="C16" s="281" t="s">
        <v>305</v>
      </c>
      <c r="D16" s="282">
        <f>SUM(D18:D19)</f>
        <v>0</v>
      </c>
      <c r="E16" s="283" t="s">
        <v>305</v>
      </c>
      <c r="F16" s="282">
        <f>SUM(F17:F19)</f>
        <v>0</v>
      </c>
    </row>
    <row r="17" spans="1:6" ht="18" hidden="1" x14ac:dyDescent="0.35">
      <c r="A17" s="270"/>
      <c r="B17" s="271" t="s">
        <v>199</v>
      </c>
      <c r="C17" s="272"/>
      <c r="D17" s="273"/>
      <c r="E17" s="274"/>
      <c r="F17" s="273"/>
    </row>
    <row r="18" spans="1:6" ht="21" hidden="1" customHeight="1" x14ac:dyDescent="0.35">
      <c r="A18" s="270"/>
      <c r="B18" s="271"/>
      <c r="C18" s="272"/>
      <c r="D18" s="273" t="s">
        <v>371</v>
      </c>
      <c r="E18" s="274"/>
      <c r="F18" s="273"/>
    </row>
    <row r="19" spans="1:6" ht="18" hidden="1" x14ac:dyDescent="0.35">
      <c r="A19" s="270"/>
      <c r="B19" s="271"/>
      <c r="C19" s="272"/>
      <c r="D19" s="273"/>
      <c r="E19" s="274"/>
      <c r="F19" s="273"/>
    </row>
    <row r="20" spans="1:6" ht="18" x14ac:dyDescent="0.35">
      <c r="A20" s="279">
        <v>3</v>
      </c>
      <c r="B20" s="280" t="s">
        <v>372</v>
      </c>
      <c r="C20" s="281" t="s">
        <v>305</v>
      </c>
      <c r="D20" s="284">
        <f>SUM(D22:D29)</f>
        <v>0</v>
      </c>
      <c r="E20" s="285" t="s">
        <v>305</v>
      </c>
      <c r="F20" s="284">
        <f>SUM(F21:F24)</f>
        <v>0</v>
      </c>
    </row>
    <row r="21" spans="1:6" ht="18" hidden="1" x14ac:dyDescent="0.35">
      <c r="A21" s="270"/>
      <c r="B21" s="271" t="s">
        <v>199</v>
      </c>
      <c r="C21" s="272"/>
      <c r="D21" s="273"/>
      <c r="E21" s="274"/>
      <c r="F21" s="273"/>
    </row>
    <row r="22" spans="1:6" ht="23.4" hidden="1" customHeight="1" x14ac:dyDescent="0.35">
      <c r="A22" s="270"/>
      <c r="B22" s="286"/>
      <c r="C22" s="272"/>
      <c r="D22" s="273"/>
      <c r="E22" s="274"/>
      <c r="F22" s="273"/>
    </row>
    <row r="23" spans="1:6" ht="23.4" hidden="1" customHeight="1" x14ac:dyDescent="0.35">
      <c r="A23" s="270"/>
      <c r="B23" s="286"/>
      <c r="C23" s="272"/>
      <c r="D23" s="273"/>
      <c r="E23" s="274"/>
      <c r="F23" s="273"/>
    </row>
    <row r="24" spans="1:6" ht="24" hidden="1" customHeight="1" x14ac:dyDescent="0.35">
      <c r="A24" s="270"/>
      <c r="B24" s="287"/>
      <c r="C24" s="272"/>
      <c r="D24" s="273"/>
      <c r="E24" s="274"/>
      <c r="F24" s="273"/>
    </row>
    <row r="25" spans="1:6" ht="20.25" customHeight="1" x14ac:dyDescent="0.35">
      <c r="A25" s="279">
        <v>4</v>
      </c>
      <c r="B25" s="280" t="s">
        <v>373</v>
      </c>
      <c r="C25" s="281" t="s">
        <v>305</v>
      </c>
      <c r="D25" s="284">
        <f>SUM(D29:D29)</f>
        <v>0</v>
      </c>
      <c r="E25" s="285" t="s">
        <v>305</v>
      </c>
      <c r="F25" s="284">
        <f>SUM(F26:F29)</f>
        <v>0</v>
      </c>
    </row>
    <row r="26" spans="1:6" ht="18" hidden="1" x14ac:dyDescent="0.35">
      <c r="A26" s="270"/>
      <c r="B26" s="286" t="s">
        <v>199</v>
      </c>
      <c r="C26" s="272"/>
      <c r="D26" s="273"/>
      <c r="E26" s="274"/>
      <c r="F26" s="273"/>
    </row>
    <row r="27" spans="1:6" ht="18" hidden="1" x14ac:dyDescent="0.35">
      <c r="A27" s="270"/>
      <c r="B27" s="288"/>
      <c r="C27" s="272"/>
      <c r="D27" s="273"/>
      <c r="E27" s="274"/>
      <c r="F27" s="273"/>
    </row>
    <row r="28" spans="1:6" ht="18" hidden="1" x14ac:dyDescent="0.35">
      <c r="A28" s="270"/>
      <c r="B28" s="286"/>
      <c r="C28" s="272"/>
      <c r="D28" s="273"/>
      <c r="E28" s="274"/>
      <c r="F28" s="273"/>
    </row>
    <row r="29" spans="1:6" ht="18" hidden="1" x14ac:dyDescent="0.35">
      <c r="A29" s="270"/>
      <c r="B29" s="286"/>
      <c r="C29" s="272"/>
      <c r="D29" s="273"/>
      <c r="E29" s="274"/>
      <c r="F29" s="273"/>
    </row>
    <row r="30" spans="1:6" ht="18" x14ac:dyDescent="0.35">
      <c r="A30" s="279">
        <v>5</v>
      </c>
      <c r="B30" s="280" t="s">
        <v>374</v>
      </c>
      <c r="C30" s="281" t="s">
        <v>305</v>
      </c>
      <c r="D30" s="284">
        <f>SUM(D31:D34)</f>
        <v>0</v>
      </c>
      <c r="E30" s="285" t="s">
        <v>305</v>
      </c>
      <c r="F30" s="284">
        <f>SUM(F31:F34)</f>
        <v>0</v>
      </c>
    </row>
    <row r="31" spans="1:6" ht="18" hidden="1" x14ac:dyDescent="0.35">
      <c r="A31" s="289"/>
      <c r="B31" s="290" t="s">
        <v>199</v>
      </c>
      <c r="C31" s="272"/>
      <c r="D31" s="273"/>
      <c r="E31" s="276"/>
      <c r="F31" s="273"/>
    </row>
    <row r="32" spans="1:6" ht="18" hidden="1" x14ac:dyDescent="0.35">
      <c r="A32" s="270"/>
      <c r="B32" s="286"/>
      <c r="C32" s="272"/>
      <c r="D32" s="273"/>
      <c r="E32" s="276"/>
      <c r="F32" s="291"/>
    </row>
    <row r="33" spans="1:6" ht="18" hidden="1" x14ac:dyDescent="0.35">
      <c r="A33" s="270"/>
      <c r="B33" s="271"/>
      <c r="C33" s="272"/>
      <c r="D33" s="273"/>
      <c r="E33" s="276"/>
      <c r="F33" s="273"/>
    </row>
    <row r="34" spans="1:6" ht="18" x14ac:dyDescent="0.35">
      <c r="A34" s="270"/>
      <c r="B34" s="271"/>
      <c r="C34" s="272"/>
      <c r="D34" s="273"/>
      <c r="E34" s="276"/>
      <c r="F34" s="273"/>
    </row>
    <row r="35" spans="1:6" s="255" customFormat="1" ht="17.399999999999999" x14ac:dyDescent="0.3">
      <c r="A35" s="264"/>
      <c r="B35" s="265" t="s">
        <v>295</v>
      </c>
      <c r="C35" s="266" t="s">
        <v>305</v>
      </c>
      <c r="D35" s="267">
        <f>D25+D20+D16+D12+D30</f>
        <v>0</v>
      </c>
      <c r="E35" s="292" t="s">
        <v>10</v>
      </c>
      <c r="F35" s="267">
        <f>F25+F20+F16+F12+F30</f>
        <v>0</v>
      </c>
    </row>
    <row r="39" spans="1:6" s="35" customFormat="1" ht="23.25" customHeight="1" x14ac:dyDescent="0.3">
      <c r="A39" s="34" t="s">
        <v>671</v>
      </c>
      <c r="D39" s="115"/>
      <c r="F39" s="115" t="s">
        <v>1143</v>
      </c>
    </row>
    <row r="40" spans="1:6" s="66" customFormat="1" ht="13.2" x14ac:dyDescent="0.3">
      <c r="D40" s="67" t="s">
        <v>131</v>
      </c>
      <c r="F40" s="67" t="s">
        <v>132</v>
      </c>
    </row>
    <row r="41" spans="1:6" s="63" customFormat="1" ht="15.6" x14ac:dyDescent="0.3"/>
    <row r="42" spans="1:6" s="35" customFormat="1" ht="23.25" customHeight="1" x14ac:dyDescent="0.3">
      <c r="A42" s="34" t="s">
        <v>133</v>
      </c>
      <c r="D42" s="115"/>
      <c r="F42" s="115" t="s">
        <v>1144</v>
      </c>
    </row>
    <row r="43" spans="1:6" s="66" customFormat="1" ht="13.2" x14ac:dyDescent="0.3">
      <c r="D43" s="67" t="s">
        <v>131</v>
      </c>
      <c r="F43" s="67" t="s">
        <v>132</v>
      </c>
    </row>
    <row r="45" spans="1:6" ht="17.399999999999999" x14ac:dyDescent="0.3">
      <c r="B45" s="298"/>
    </row>
    <row r="46" spans="1:6" ht="17.399999999999999" x14ac:dyDescent="0.3">
      <c r="B46" s="29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1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92D050"/>
    <pageSetUpPr fitToPage="1"/>
  </sheetPr>
  <dimension ref="A1:M212"/>
  <sheetViews>
    <sheetView view="pageBreakPreview" topLeftCell="A9" zoomScale="70" zoomScaleSheetLayoutView="70" workbookViewId="0">
      <selection activeCell="F26" sqref="F26"/>
    </sheetView>
  </sheetViews>
  <sheetFormatPr defaultRowHeight="18" x14ac:dyDescent="0.35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7" width="26.88671875" style="250" customWidth="1"/>
    <col min="8" max="8" width="23.109375" style="250" customWidth="1"/>
    <col min="9" max="9" width="23.109375" style="92" customWidth="1"/>
    <col min="10" max="10" width="34.5546875" style="92" customWidth="1"/>
    <col min="11" max="11" width="16.5546875" style="251" customWidth="1"/>
    <col min="12" max="13" width="21.88671875" style="251" customWidth="1"/>
    <col min="14" max="256" width="9.109375" style="249"/>
    <col min="257" max="257" width="8" style="249" customWidth="1"/>
    <col min="258" max="258" width="118.109375" style="249" customWidth="1"/>
    <col min="259" max="259" width="21.44140625" style="249" customWidth="1"/>
    <col min="260" max="260" width="24" style="249" customWidth="1"/>
    <col min="261" max="261" width="29" style="249" customWidth="1"/>
    <col min="262" max="262" width="34" style="249" customWidth="1"/>
    <col min="263" max="264" width="21.33203125" style="249" customWidth="1"/>
    <col min="265" max="265" width="14.5546875" style="249" customWidth="1"/>
    <col min="266" max="266" width="9.109375" style="249"/>
    <col min="267" max="267" width="12.5546875" style="249" bestFit="1" customWidth="1"/>
    <col min="268" max="512" width="9.109375" style="249"/>
    <col min="513" max="513" width="8" style="249" customWidth="1"/>
    <col min="514" max="514" width="118.109375" style="249" customWidth="1"/>
    <col min="515" max="515" width="21.44140625" style="249" customWidth="1"/>
    <col min="516" max="516" width="24" style="249" customWidth="1"/>
    <col min="517" max="517" width="29" style="249" customWidth="1"/>
    <col min="518" max="518" width="34" style="249" customWidth="1"/>
    <col min="519" max="520" width="21.33203125" style="249" customWidth="1"/>
    <col min="521" max="521" width="14.5546875" style="249" customWidth="1"/>
    <col min="522" max="522" width="9.109375" style="249"/>
    <col min="523" max="523" width="12.5546875" style="249" bestFit="1" customWidth="1"/>
    <col min="524" max="768" width="9.109375" style="249"/>
    <col min="769" max="769" width="8" style="249" customWidth="1"/>
    <col min="770" max="770" width="118.109375" style="249" customWidth="1"/>
    <col min="771" max="771" width="21.44140625" style="249" customWidth="1"/>
    <col min="772" max="772" width="24" style="249" customWidth="1"/>
    <col min="773" max="773" width="29" style="249" customWidth="1"/>
    <col min="774" max="774" width="34" style="249" customWidth="1"/>
    <col min="775" max="776" width="21.33203125" style="249" customWidth="1"/>
    <col min="777" max="777" width="14.5546875" style="249" customWidth="1"/>
    <col min="778" max="778" width="9.109375" style="249"/>
    <col min="779" max="779" width="12.5546875" style="249" bestFit="1" customWidth="1"/>
    <col min="780" max="1024" width="9.109375" style="249"/>
    <col min="1025" max="1025" width="8" style="249" customWidth="1"/>
    <col min="1026" max="1026" width="118.109375" style="249" customWidth="1"/>
    <col min="1027" max="1027" width="21.44140625" style="249" customWidth="1"/>
    <col min="1028" max="1028" width="24" style="249" customWidth="1"/>
    <col min="1029" max="1029" width="29" style="249" customWidth="1"/>
    <col min="1030" max="1030" width="34" style="249" customWidth="1"/>
    <col min="1031" max="1032" width="21.33203125" style="249" customWidth="1"/>
    <col min="1033" max="1033" width="14.5546875" style="249" customWidth="1"/>
    <col min="1034" max="1034" width="9.109375" style="249"/>
    <col min="1035" max="1035" width="12.5546875" style="249" bestFit="1" customWidth="1"/>
    <col min="1036" max="1280" width="9.109375" style="249"/>
    <col min="1281" max="1281" width="8" style="249" customWidth="1"/>
    <col min="1282" max="1282" width="118.109375" style="249" customWidth="1"/>
    <col min="1283" max="1283" width="21.44140625" style="249" customWidth="1"/>
    <col min="1284" max="1284" width="24" style="249" customWidth="1"/>
    <col min="1285" max="1285" width="29" style="249" customWidth="1"/>
    <col min="1286" max="1286" width="34" style="249" customWidth="1"/>
    <col min="1287" max="1288" width="21.33203125" style="249" customWidth="1"/>
    <col min="1289" max="1289" width="14.5546875" style="249" customWidth="1"/>
    <col min="1290" max="1290" width="9.109375" style="249"/>
    <col min="1291" max="1291" width="12.5546875" style="249" bestFit="1" customWidth="1"/>
    <col min="1292" max="1536" width="9.109375" style="249"/>
    <col min="1537" max="1537" width="8" style="249" customWidth="1"/>
    <col min="1538" max="1538" width="118.109375" style="249" customWidth="1"/>
    <col min="1539" max="1539" width="21.44140625" style="249" customWidth="1"/>
    <col min="1540" max="1540" width="24" style="249" customWidth="1"/>
    <col min="1541" max="1541" width="29" style="249" customWidth="1"/>
    <col min="1542" max="1542" width="34" style="249" customWidth="1"/>
    <col min="1543" max="1544" width="21.33203125" style="249" customWidth="1"/>
    <col min="1545" max="1545" width="14.5546875" style="249" customWidth="1"/>
    <col min="1546" max="1546" width="9.109375" style="249"/>
    <col min="1547" max="1547" width="12.5546875" style="249" bestFit="1" customWidth="1"/>
    <col min="1548" max="1792" width="9.109375" style="249"/>
    <col min="1793" max="1793" width="8" style="249" customWidth="1"/>
    <col min="1794" max="1794" width="118.109375" style="249" customWidth="1"/>
    <col min="1795" max="1795" width="21.44140625" style="249" customWidth="1"/>
    <col min="1796" max="1796" width="24" style="249" customWidth="1"/>
    <col min="1797" max="1797" width="29" style="249" customWidth="1"/>
    <col min="1798" max="1798" width="34" style="249" customWidth="1"/>
    <col min="1799" max="1800" width="21.33203125" style="249" customWidth="1"/>
    <col min="1801" max="1801" width="14.5546875" style="249" customWidth="1"/>
    <col min="1802" max="1802" width="9.109375" style="249"/>
    <col min="1803" max="1803" width="12.5546875" style="249" bestFit="1" customWidth="1"/>
    <col min="1804" max="2048" width="9.109375" style="249"/>
    <col min="2049" max="2049" width="8" style="249" customWidth="1"/>
    <col min="2050" max="2050" width="118.109375" style="249" customWidth="1"/>
    <col min="2051" max="2051" width="21.44140625" style="249" customWidth="1"/>
    <col min="2052" max="2052" width="24" style="249" customWidth="1"/>
    <col min="2053" max="2053" width="29" style="249" customWidth="1"/>
    <col min="2054" max="2054" width="34" style="249" customWidth="1"/>
    <col min="2055" max="2056" width="21.33203125" style="249" customWidth="1"/>
    <col min="2057" max="2057" width="14.5546875" style="249" customWidth="1"/>
    <col min="2058" max="2058" width="9.109375" style="249"/>
    <col min="2059" max="2059" width="12.5546875" style="249" bestFit="1" customWidth="1"/>
    <col min="2060" max="2304" width="9.109375" style="249"/>
    <col min="2305" max="2305" width="8" style="249" customWidth="1"/>
    <col min="2306" max="2306" width="118.109375" style="249" customWidth="1"/>
    <col min="2307" max="2307" width="21.44140625" style="249" customWidth="1"/>
    <col min="2308" max="2308" width="24" style="249" customWidth="1"/>
    <col min="2309" max="2309" width="29" style="249" customWidth="1"/>
    <col min="2310" max="2310" width="34" style="249" customWidth="1"/>
    <col min="2311" max="2312" width="21.33203125" style="249" customWidth="1"/>
    <col min="2313" max="2313" width="14.5546875" style="249" customWidth="1"/>
    <col min="2314" max="2314" width="9.109375" style="249"/>
    <col min="2315" max="2315" width="12.5546875" style="249" bestFit="1" customWidth="1"/>
    <col min="2316" max="2560" width="9.109375" style="249"/>
    <col min="2561" max="2561" width="8" style="249" customWidth="1"/>
    <col min="2562" max="2562" width="118.109375" style="249" customWidth="1"/>
    <col min="2563" max="2563" width="21.44140625" style="249" customWidth="1"/>
    <col min="2564" max="2564" width="24" style="249" customWidth="1"/>
    <col min="2565" max="2565" width="29" style="249" customWidth="1"/>
    <col min="2566" max="2566" width="34" style="249" customWidth="1"/>
    <col min="2567" max="2568" width="21.33203125" style="249" customWidth="1"/>
    <col min="2569" max="2569" width="14.5546875" style="249" customWidth="1"/>
    <col min="2570" max="2570" width="9.109375" style="249"/>
    <col min="2571" max="2571" width="12.5546875" style="249" bestFit="1" customWidth="1"/>
    <col min="2572" max="2816" width="9.109375" style="249"/>
    <col min="2817" max="2817" width="8" style="249" customWidth="1"/>
    <col min="2818" max="2818" width="118.109375" style="249" customWidth="1"/>
    <col min="2819" max="2819" width="21.44140625" style="249" customWidth="1"/>
    <col min="2820" max="2820" width="24" style="249" customWidth="1"/>
    <col min="2821" max="2821" width="29" style="249" customWidth="1"/>
    <col min="2822" max="2822" width="34" style="249" customWidth="1"/>
    <col min="2823" max="2824" width="21.33203125" style="249" customWidth="1"/>
    <col min="2825" max="2825" width="14.5546875" style="249" customWidth="1"/>
    <col min="2826" max="2826" width="9.109375" style="249"/>
    <col min="2827" max="2827" width="12.5546875" style="249" bestFit="1" customWidth="1"/>
    <col min="2828" max="3072" width="9.109375" style="249"/>
    <col min="3073" max="3073" width="8" style="249" customWidth="1"/>
    <col min="3074" max="3074" width="118.109375" style="249" customWidth="1"/>
    <col min="3075" max="3075" width="21.44140625" style="249" customWidth="1"/>
    <col min="3076" max="3076" width="24" style="249" customWidth="1"/>
    <col min="3077" max="3077" width="29" style="249" customWidth="1"/>
    <col min="3078" max="3078" width="34" style="249" customWidth="1"/>
    <col min="3079" max="3080" width="21.33203125" style="249" customWidth="1"/>
    <col min="3081" max="3081" width="14.5546875" style="249" customWidth="1"/>
    <col min="3082" max="3082" width="9.109375" style="249"/>
    <col min="3083" max="3083" width="12.5546875" style="249" bestFit="1" customWidth="1"/>
    <col min="3084" max="3328" width="9.109375" style="249"/>
    <col min="3329" max="3329" width="8" style="249" customWidth="1"/>
    <col min="3330" max="3330" width="118.109375" style="249" customWidth="1"/>
    <col min="3331" max="3331" width="21.44140625" style="249" customWidth="1"/>
    <col min="3332" max="3332" width="24" style="249" customWidth="1"/>
    <col min="3333" max="3333" width="29" style="249" customWidth="1"/>
    <col min="3334" max="3334" width="34" style="249" customWidth="1"/>
    <col min="3335" max="3336" width="21.33203125" style="249" customWidth="1"/>
    <col min="3337" max="3337" width="14.5546875" style="249" customWidth="1"/>
    <col min="3338" max="3338" width="9.109375" style="249"/>
    <col min="3339" max="3339" width="12.5546875" style="249" bestFit="1" customWidth="1"/>
    <col min="3340" max="3584" width="9.109375" style="249"/>
    <col min="3585" max="3585" width="8" style="249" customWidth="1"/>
    <col min="3586" max="3586" width="118.109375" style="249" customWidth="1"/>
    <col min="3587" max="3587" width="21.44140625" style="249" customWidth="1"/>
    <col min="3588" max="3588" width="24" style="249" customWidth="1"/>
    <col min="3589" max="3589" width="29" style="249" customWidth="1"/>
    <col min="3590" max="3590" width="34" style="249" customWidth="1"/>
    <col min="3591" max="3592" width="21.33203125" style="249" customWidth="1"/>
    <col min="3593" max="3593" width="14.5546875" style="249" customWidth="1"/>
    <col min="3594" max="3594" width="9.109375" style="249"/>
    <col min="3595" max="3595" width="12.5546875" style="249" bestFit="1" customWidth="1"/>
    <col min="3596" max="3840" width="9.109375" style="249"/>
    <col min="3841" max="3841" width="8" style="249" customWidth="1"/>
    <col min="3842" max="3842" width="118.109375" style="249" customWidth="1"/>
    <col min="3843" max="3843" width="21.44140625" style="249" customWidth="1"/>
    <col min="3844" max="3844" width="24" style="249" customWidth="1"/>
    <col min="3845" max="3845" width="29" style="249" customWidth="1"/>
    <col min="3846" max="3846" width="34" style="249" customWidth="1"/>
    <col min="3847" max="3848" width="21.33203125" style="249" customWidth="1"/>
    <col min="3849" max="3849" width="14.5546875" style="249" customWidth="1"/>
    <col min="3850" max="3850" width="9.109375" style="249"/>
    <col min="3851" max="3851" width="12.5546875" style="249" bestFit="1" customWidth="1"/>
    <col min="3852" max="4096" width="9.109375" style="249"/>
    <col min="4097" max="4097" width="8" style="249" customWidth="1"/>
    <col min="4098" max="4098" width="118.109375" style="249" customWidth="1"/>
    <col min="4099" max="4099" width="21.44140625" style="249" customWidth="1"/>
    <col min="4100" max="4100" width="24" style="249" customWidth="1"/>
    <col min="4101" max="4101" width="29" style="249" customWidth="1"/>
    <col min="4102" max="4102" width="34" style="249" customWidth="1"/>
    <col min="4103" max="4104" width="21.33203125" style="249" customWidth="1"/>
    <col min="4105" max="4105" width="14.5546875" style="249" customWidth="1"/>
    <col min="4106" max="4106" width="9.109375" style="249"/>
    <col min="4107" max="4107" width="12.5546875" style="249" bestFit="1" customWidth="1"/>
    <col min="4108" max="4352" width="9.109375" style="249"/>
    <col min="4353" max="4353" width="8" style="249" customWidth="1"/>
    <col min="4354" max="4354" width="118.109375" style="249" customWidth="1"/>
    <col min="4355" max="4355" width="21.44140625" style="249" customWidth="1"/>
    <col min="4356" max="4356" width="24" style="249" customWidth="1"/>
    <col min="4357" max="4357" width="29" style="249" customWidth="1"/>
    <col min="4358" max="4358" width="34" style="249" customWidth="1"/>
    <col min="4359" max="4360" width="21.33203125" style="249" customWidth="1"/>
    <col min="4361" max="4361" width="14.5546875" style="249" customWidth="1"/>
    <col min="4362" max="4362" width="9.109375" style="249"/>
    <col min="4363" max="4363" width="12.5546875" style="249" bestFit="1" customWidth="1"/>
    <col min="4364" max="4608" width="9.109375" style="249"/>
    <col min="4609" max="4609" width="8" style="249" customWidth="1"/>
    <col min="4610" max="4610" width="118.109375" style="249" customWidth="1"/>
    <col min="4611" max="4611" width="21.44140625" style="249" customWidth="1"/>
    <col min="4612" max="4612" width="24" style="249" customWidth="1"/>
    <col min="4613" max="4613" width="29" style="249" customWidth="1"/>
    <col min="4614" max="4614" width="34" style="249" customWidth="1"/>
    <col min="4615" max="4616" width="21.33203125" style="249" customWidth="1"/>
    <col min="4617" max="4617" width="14.5546875" style="249" customWidth="1"/>
    <col min="4618" max="4618" width="9.109375" style="249"/>
    <col min="4619" max="4619" width="12.5546875" style="249" bestFit="1" customWidth="1"/>
    <col min="4620" max="4864" width="9.109375" style="249"/>
    <col min="4865" max="4865" width="8" style="249" customWidth="1"/>
    <col min="4866" max="4866" width="118.109375" style="249" customWidth="1"/>
    <col min="4867" max="4867" width="21.44140625" style="249" customWidth="1"/>
    <col min="4868" max="4868" width="24" style="249" customWidth="1"/>
    <col min="4869" max="4869" width="29" style="249" customWidth="1"/>
    <col min="4870" max="4870" width="34" style="249" customWidth="1"/>
    <col min="4871" max="4872" width="21.33203125" style="249" customWidth="1"/>
    <col min="4873" max="4873" width="14.5546875" style="249" customWidth="1"/>
    <col min="4874" max="4874" width="9.109375" style="249"/>
    <col min="4875" max="4875" width="12.5546875" style="249" bestFit="1" customWidth="1"/>
    <col min="4876" max="5120" width="9.109375" style="249"/>
    <col min="5121" max="5121" width="8" style="249" customWidth="1"/>
    <col min="5122" max="5122" width="118.109375" style="249" customWidth="1"/>
    <col min="5123" max="5123" width="21.44140625" style="249" customWidth="1"/>
    <col min="5124" max="5124" width="24" style="249" customWidth="1"/>
    <col min="5125" max="5125" width="29" style="249" customWidth="1"/>
    <col min="5126" max="5126" width="34" style="249" customWidth="1"/>
    <col min="5127" max="5128" width="21.33203125" style="249" customWidth="1"/>
    <col min="5129" max="5129" width="14.5546875" style="249" customWidth="1"/>
    <col min="5130" max="5130" width="9.109375" style="249"/>
    <col min="5131" max="5131" width="12.5546875" style="249" bestFit="1" customWidth="1"/>
    <col min="5132" max="5376" width="9.109375" style="249"/>
    <col min="5377" max="5377" width="8" style="249" customWidth="1"/>
    <col min="5378" max="5378" width="118.109375" style="249" customWidth="1"/>
    <col min="5379" max="5379" width="21.44140625" style="249" customWidth="1"/>
    <col min="5380" max="5380" width="24" style="249" customWidth="1"/>
    <col min="5381" max="5381" width="29" style="249" customWidth="1"/>
    <col min="5382" max="5382" width="34" style="249" customWidth="1"/>
    <col min="5383" max="5384" width="21.33203125" style="249" customWidth="1"/>
    <col min="5385" max="5385" width="14.5546875" style="249" customWidth="1"/>
    <col min="5386" max="5386" width="9.109375" style="249"/>
    <col min="5387" max="5387" width="12.5546875" style="249" bestFit="1" customWidth="1"/>
    <col min="5388" max="5632" width="9.109375" style="249"/>
    <col min="5633" max="5633" width="8" style="249" customWidth="1"/>
    <col min="5634" max="5634" width="118.109375" style="249" customWidth="1"/>
    <col min="5635" max="5635" width="21.44140625" style="249" customWidth="1"/>
    <col min="5636" max="5636" width="24" style="249" customWidth="1"/>
    <col min="5637" max="5637" width="29" style="249" customWidth="1"/>
    <col min="5638" max="5638" width="34" style="249" customWidth="1"/>
    <col min="5639" max="5640" width="21.33203125" style="249" customWidth="1"/>
    <col min="5641" max="5641" width="14.5546875" style="249" customWidth="1"/>
    <col min="5642" max="5642" width="9.109375" style="249"/>
    <col min="5643" max="5643" width="12.5546875" style="249" bestFit="1" customWidth="1"/>
    <col min="5644" max="5888" width="9.109375" style="249"/>
    <col min="5889" max="5889" width="8" style="249" customWidth="1"/>
    <col min="5890" max="5890" width="118.109375" style="249" customWidth="1"/>
    <col min="5891" max="5891" width="21.44140625" style="249" customWidth="1"/>
    <col min="5892" max="5892" width="24" style="249" customWidth="1"/>
    <col min="5893" max="5893" width="29" style="249" customWidth="1"/>
    <col min="5894" max="5894" width="34" style="249" customWidth="1"/>
    <col min="5895" max="5896" width="21.33203125" style="249" customWidth="1"/>
    <col min="5897" max="5897" width="14.5546875" style="249" customWidth="1"/>
    <col min="5898" max="5898" width="9.109375" style="249"/>
    <col min="5899" max="5899" width="12.5546875" style="249" bestFit="1" customWidth="1"/>
    <col min="5900" max="6144" width="9.109375" style="249"/>
    <col min="6145" max="6145" width="8" style="249" customWidth="1"/>
    <col min="6146" max="6146" width="118.109375" style="249" customWidth="1"/>
    <col min="6147" max="6147" width="21.44140625" style="249" customWidth="1"/>
    <col min="6148" max="6148" width="24" style="249" customWidth="1"/>
    <col min="6149" max="6149" width="29" style="249" customWidth="1"/>
    <col min="6150" max="6150" width="34" style="249" customWidth="1"/>
    <col min="6151" max="6152" width="21.33203125" style="249" customWidth="1"/>
    <col min="6153" max="6153" width="14.5546875" style="249" customWidth="1"/>
    <col min="6154" max="6154" width="9.109375" style="249"/>
    <col min="6155" max="6155" width="12.5546875" style="249" bestFit="1" customWidth="1"/>
    <col min="6156" max="6400" width="9.109375" style="249"/>
    <col min="6401" max="6401" width="8" style="249" customWidth="1"/>
    <col min="6402" max="6402" width="118.109375" style="249" customWidth="1"/>
    <col min="6403" max="6403" width="21.44140625" style="249" customWidth="1"/>
    <col min="6404" max="6404" width="24" style="249" customWidth="1"/>
    <col min="6405" max="6405" width="29" style="249" customWidth="1"/>
    <col min="6406" max="6406" width="34" style="249" customWidth="1"/>
    <col min="6407" max="6408" width="21.33203125" style="249" customWidth="1"/>
    <col min="6409" max="6409" width="14.5546875" style="249" customWidth="1"/>
    <col min="6410" max="6410" width="9.109375" style="249"/>
    <col min="6411" max="6411" width="12.5546875" style="249" bestFit="1" customWidth="1"/>
    <col min="6412" max="6656" width="9.109375" style="249"/>
    <col min="6657" max="6657" width="8" style="249" customWidth="1"/>
    <col min="6658" max="6658" width="118.109375" style="249" customWidth="1"/>
    <col min="6659" max="6659" width="21.44140625" style="249" customWidth="1"/>
    <col min="6660" max="6660" width="24" style="249" customWidth="1"/>
    <col min="6661" max="6661" width="29" style="249" customWidth="1"/>
    <col min="6662" max="6662" width="34" style="249" customWidth="1"/>
    <col min="6663" max="6664" width="21.33203125" style="249" customWidth="1"/>
    <col min="6665" max="6665" width="14.5546875" style="249" customWidth="1"/>
    <col min="6666" max="6666" width="9.109375" style="249"/>
    <col min="6667" max="6667" width="12.5546875" style="249" bestFit="1" customWidth="1"/>
    <col min="6668" max="6912" width="9.109375" style="249"/>
    <col min="6913" max="6913" width="8" style="249" customWidth="1"/>
    <col min="6914" max="6914" width="118.109375" style="249" customWidth="1"/>
    <col min="6915" max="6915" width="21.44140625" style="249" customWidth="1"/>
    <col min="6916" max="6916" width="24" style="249" customWidth="1"/>
    <col min="6917" max="6917" width="29" style="249" customWidth="1"/>
    <col min="6918" max="6918" width="34" style="249" customWidth="1"/>
    <col min="6919" max="6920" width="21.33203125" style="249" customWidth="1"/>
    <col min="6921" max="6921" width="14.5546875" style="249" customWidth="1"/>
    <col min="6922" max="6922" width="9.109375" style="249"/>
    <col min="6923" max="6923" width="12.5546875" style="249" bestFit="1" customWidth="1"/>
    <col min="6924" max="7168" width="9.109375" style="249"/>
    <col min="7169" max="7169" width="8" style="249" customWidth="1"/>
    <col min="7170" max="7170" width="118.109375" style="249" customWidth="1"/>
    <col min="7171" max="7171" width="21.44140625" style="249" customWidth="1"/>
    <col min="7172" max="7172" width="24" style="249" customWidth="1"/>
    <col min="7173" max="7173" width="29" style="249" customWidth="1"/>
    <col min="7174" max="7174" width="34" style="249" customWidth="1"/>
    <col min="7175" max="7176" width="21.33203125" style="249" customWidth="1"/>
    <col min="7177" max="7177" width="14.5546875" style="249" customWidth="1"/>
    <col min="7178" max="7178" width="9.109375" style="249"/>
    <col min="7179" max="7179" width="12.5546875" style="249" bestFit="1" customWidth="1"/>
    <col min="7180" max="7424" width="9.109375" style="249"/>
    <col min="7425" max="7425" width="8" style="249" customWidth="1"/>
    <col min="7426" max="7426" width="118.109375" style="249" customWidth="1"/>
    <col min="7427" max="7427" width="21.44140625" style="249" customWidth="1"/>
    <col min="7428" max="7428" width="24" style="249" customWidth="1"/>
    <col min="7429" max="7429" width="29" style="249" customWidth="1"/>
    <col min="7430" max="7430" width="34" style="249" customWidth="1"/>
    <col min="7431" max="7432" width="21.33203125" style="249" customWidth="1"/>
    <col min="7433" max="7433" width="14.5546875" style="249" customWidth="1"/>
    <col min="7434" max="7434" width="9.109375" style="249"/>
    <col min="7435" max="7435" width="12.5546875" style="249" bestFit="1" customWidth="1"/>
    <col min="7436" max="7680" width="9.109375" style="249"/>
    <col min="7681" max="7681" width="8" style="249" customWidth="1"/>
    <col min="7682" max="7682" width="118.109375" style="249" customWidth="1"/>
    <col min="7683" max="7683" width="21.44140625" style="249" customWidth="1"/>
    <col min="7684" max="7684" width="24" style="249" customWidth="1"/>
    <col min="7685" max="7685" width="29" style="249" customWidth="1"/>
    <col min="7686" max="7686" width="34" style="249" customWidth="1"/>
    <col min="7687" max="7688" width="21.33203125" style="249" customWidth="1"/>
    <col min="7689" max="7689" width="14.5546875" style="249" customWidth="1"/>
    <col min="7690" max="7690" width="9.109375" style="249"/>
    <col min="7691" max="7691" width="12.5546875" style="249" bestFit="1" customWidth="1"/>
    <col min="7692" max="7936" width="9.109375" style="249"/>
    <col min="7937" max="7937" width="8" style="249" customWidth="1"/>
    <col min="7938" max="7938" width="118.109375" style="249" customWidth="1"/>
    <col min="7939" max="7939" width="21.44140625" style="249" customWidth="1"/>
    <col min="7940" max="7940" width="24" style="249" customWidth="1"/>
    <col min="7941" max="7941" width="29" style="249" customWidth="1"/>
    <col min="7942" max="7942" width="34" style="249" customWidth="1"/>
    <col min="7943" max="7944" width="21.33203125" style="249" customWidth="1"/>
    <col min="7945" max="7945" width="14.5546875" style="249" customWidth="1"/>
    <col min="7946" max="7946" width="9.109375" style="249"/>
    <col min="7947" max="7947" width="12.5546875" style="249" bestFit="1" customWidth="1"/>
    <col min="7948" max="8192" width="9.109375" style="249"/>
    <col min="8193" max="8193" width="8" style="249" customWidth="1"/>
    <col min="8194" max="8194" width="118.109375" style="249" customWidth="1"/>
    <col min="8195" max="8195" width="21.44140625" style="249" customWidth="1"/>
    <col min="8196" max="8196" width="24" style="249" customWidth="1"/>
    <col min="8197" max="8197" width="29" style="249" customWidth="1"/>
    <col min="8198" max="8198" width="34" style="249" customWidth="1"/>
    <col min="8199" max="8200" width="21.33203125" style="249" customWidth="1"/>
    <col min="8201" max="8201" width="14.5546875" style="249" customWidth="1"/>
    <col min="8202" max="8202" width="9.109375" style="249"/>
    <col min="8203" max="8203" width="12.5546875" style="249" bestFit="1" customWidth="1"/>
    <col min="8204" max="8448" width="9.109375" style="249"/>
    <col min="8449" max="8449" width="8" style="249" customWidth="1"/>
    <col min="8450" max="8450" width="118.109375" style="249" customWidth="1"/>
    <col min="8451" max="8451" width="21.44140625" style="249" customWidth="1"/>
    <col min="8452" max="8452" width="24" style="249" customWidth="1"/>
    <col min="8453" max="8453" width="29" style="249" customWidth="1"/>
    <col min="8454" max="8454" width="34" style="249" customWidth="1"/>
    <col min="8455" max="8456" width="21.33203125" style="249" customWidth="1"/>
    <col min="8457" max="8457" width="14.5546875" style="249" customWidth="1"/>
    <col min="8458" max="8458" width="9.109375" style="249"/>
    <col min="8459" max="8459" width="12.5546875" style="249" bestFit="1" customWidth="1"/>
    <col min="8460" max="8704" width="9.109375" style="249"/>
    <col min="8705" max="8705" width="8" style="249" customWidth="1"/>
    <col min="8706" max="8706" width="118.109375" style="249" customWidth="1"/>
    <col min="8707" max="8707" width="21.44140625" style="249" customWidth="1"/>
    <col min="8708" max="8708" width="24" style="249" customWidth="1"/>
    <col min="8709" max="8709" width="29" style="249" customWidth="1"/>
    <col min="8710" max="8710" width="34" style="249" customWidth="1"/>
    <col min="8711" max="8712" width="21.33203125" style="249" customWidth="1"/>
    <col min="8713" max="8713" width="14.5546875" style="249" customWidth="1"/>
    <col min="8714" max="8714" width="9.109375" style="249"/>
    <col min="8715" max="8715" width="12.5546875" style="249" bestFit="1" customWidth="1"/>
    <col min="8716" max="8960" width="9.109375" style="249"/>
    <col min="8961" max="8961" width="8" style="249" customWidth="1"/>
    <col min="8962" max="8962" width="118.109375" style="249" customWidth="1"/>
    <col min="8963" max="8963" width="21.44140625" style="249" customWidth="1"/>
    <col min="8964" max="8964" width="24" style="249" customWidth="1"/>
    <col min="8965" max="8965" width="29" style="249" customWidth="1"/>
    <col min="8966" max="8966" width="34" style="249" customWidth="1"/>
    <col min="8967" max="8968" width="21.33203125" style="249" customWidth="1"/>
    <col min="8969" max="8969" width="14.5546875" style="249" customWidth="1"/>
    <col min="8970" max="8970" width="9.109375" style="249"/>
    <col min="8971" max="8971" width="12.5546875" style="249" bestFit="1" customWidth="1"/>
    <col min="8972" max="9216" width="9.109375" style="249"/>
    <col min="9217" max="9217" width="8" style="249" customWidth="1"/>
    <col min="9218" max="9218" width="118.109375" style="249" customWidth="1"/>
    <col min="9219" max="9219" width="21.44140625" style="249" customWidth="1"/>
    <col min="9220" max="9220" width="24" style="249" customWidth="1"/>
    <col min="9221" max="9221" width="29" style="249" customWidth="1"/>
    <col min="9222" max="9222" width="34" style="249" customWidth="1"/>
    <col min="9223" max="9224" width="21.33203125" style="249" customWidth="1"/>
    <col min="9225" max="9225" width="14.5546875" style="249" customWidth="1"/>
    <col min="9226" max="9226" width="9.109375" style="249"/>
    <col min="9227" max="9227" width="12.5546875" style="249" bestFit="1" customWidth="1"/>
    <col min="9228" max="9472" width="9.109375" style="249"/>
    <col min="9473" max="9473" width="8" style="249" customWidth="1"/>
    <col min="9474" max="9474" width="118.109375" style="249" customWidth="1"/>
    <col min="9475" max="9475" width="21.44140625" style="249" customWidth="1"/>
    <col min="9476" max="9476" width="24" style="249" customWidth="1"/>
    <col min="9477" max="9477" width="29" style="249" customWidth="1"/>
    <col min="9478" max="9478" width="34" style="249" customWidth="1"/>
    <col min="9479" max="9480" width="21.33203125" style="249" customWidth="1"/>
    <col min="9481" max="9481" width="14.5546875" style="249" customWidth="1"/>
    <col min="9482" max="9482" width="9.109375" style="249"/>
    <col min="9483" max="9483" width="12.5546875" style="249" bestFit="1" customWidth="1"/>
    <col min="9484" max="9728" width="9.109375" style="249"/>
    <col min="9729" max="9729" width="8" style="249" customWidth="1"/>
    <col min="9730" max="9730" width="118.109375" style="249" customWidth="1"/>
    <col min="9731" max="9731" width="21.44140625" style="249" customWidth="1"/>
    <col min="9732" max="9732" width="24" style="249" customWidth="1"/>
    <col min="9733" max="9733" width="29" style="249" customWidth="1"/>
    <col min="9734" max="9734" width="34" style="249" customWidth="1"/>
    <col min="9735" max="9736" width="21.33203125" style="249" customWidth="1"/>
    <col min="9737" max="9737" width="14.5546875" style="249" customWidth="1"/>
    <col min="9738" max="9738" width="9.109375" style="249"/>
    <col min="9739" max="9739" width="12.5546875" style="249" bestFit="1" customWidth="1"/>
    <col min="9740" max="9984" width="9.109375" style="249"/>
    <col min="9985" max="9985" width="8" style="249" customWidth="1"/>
    <col min="9986" max="9986" width="118.109375" style="249" customWidth="1"/>
    <col min="9987" max="9987" width="21.44140625" style="249" customWidth="1"/>
    <col min="9988" max="9988" width="24" style="249" customWidth="1"/>
    <col min="9989" max="9989" width="29" style="249" customWidth="1"/>
    <col min="9990" max="9990" width="34" style="249" customWidth="1"/>
    <col min="9991" max="9992" width="21.33203125" style="249" customWidth="1"/>
    <col min="9993" max="9993" width="14.5546875" style="249" customWidth="1"/>
    <col min="9994" max="9994" width="9.109375" style="249"/>
    <col min="9995" max="9995" width="12.5546875" style="249" bestFit="1" customWidth="1"/>
    <col min="9996" max="10240" width="9.109375" style="249"/>
    <col min="10241" max="10241" width="8" style="249" customWidth="1"/>
    <col min="10242" max="10242" width="118.109375" style="249" customWidth="1"/>
    <col min="10243" max="10243" width="21.44140625" style="249" customWidth="1"/>
    <col min="10244" max="10244" width="24" style="249" customWidth="1"/>
    <col min="10245" max="10245" width="29" style="249" customWidth="1"/>
    <col min="10246" max="10246" width="34" style="249" customWidth="1"/>
    <col min="10247" max="10248" width="21.33203125" style="249" customWidth="1"/>
    <col min="10249" max="10249" width="14.5546875" style="249" customWidth="1"/>
    <col min="10250" max="10250" width="9.109375" style="249"/>
    <col min="10251" max="10251" width="12.5546875" style="249" bestFit="1" customWidth="1"/>
    <col min="10252" max="10496" width="9.109375" style="249"/>
    <col min="10497" max="10497" width="8" style="249" customWidth="1"/>
    <col min="10498" max="10498" width="118.109375" style="249" customWidth="1"/>
    <col min="10499" max="10499" width="21.44140625" style="249" customWidth="1"/>
    <col min="10500" max="10500" width="24" style="249" customWidth="1"/>
    <col min="10501" max="10501" width="29" style="249" customWidth="1"/>
    <col min="10502" max="10502" width="34" style="249" customWidth="1"/>
    <col min="10503" max="10504" width="21.33203125" style="249" customWidth="1"/>
    <col min="10505" max="10505" width="14.5546875" style="249" customWidth="1"/>
    <col min="10506" max="10506" width="9.109375" style="249"/>
    <col min="10507" max="10507" width="12.5546875" style="249" bestFit="1" customWidth="1"/>
    <col min="10508" max="10752" width="9.109375" style="249"/>
    <col min="10753" max="10753" width="8" style="249" customWidth="1"/>
    <col min="10754" max="10754" width="118.109375" style="249" customWidth="1"/>
    <col min="10755" max="10755" width="21.44140625" style="249" customWidth="1"/>
    <col min="10756" max="10756" width="24" style="249" customWidth="1"/>
    <col min="10757" max="10757" width="29" style="249" customWidth="1"/>
    <col min="10758" max="10758" width="34" style="249" customWidth="1"/>
    <col min="10759" max="10760" width="21.33203125" style="249" customWidth="1"/>
    <col min="10761" max="10761" width="14.5546875" style="249" customWidth="1"/>
    <col min="10762" max="10762" width="9.109375" style="249"/>
    <col min="10763" max="10763" width="12.5546875" style="249" bestFit="1" customWidth="1"/>
    <col min="10764" max="11008" width="9.109375" style="249"/>
    <col min="11009" max="11009" width="8" style="249" customWidth="1"/>
    <col min="11010" max="11010" width="118.109375" style="249" customWidth="1"/>
    <col min="11011" max="11011" width="21.44140625" style="249" customWidth="1"/>
    <col min="11012" max="11012" width="24" style="249" customWidth="1"/>
    <col min="11013" max="11013" width="29" style="249" customWidth="1"/>
    <col min="11014" max="11014" width="34" style="249" customWidth="1"/>
    <col min="11015" max="11016" width="21.33203125" style="249" customWidth="1"/>
    <col min="11017" max="11017" width="14.5546875" style="249" customWidth="1"/>
    <col min="11018" max="11018" width="9.109375" style="249"/>
    <col min="11019" max="11019" width="12.5546875" style="249" bestFit="1" customWidth="1"/>
    <col min="11020" max="11264" width="9.109375" style="249"/>
    <col min="11265" max="11265" width="8" style="249" customWidth="1"/>
    <col min="11266" max="11266" width="118.109375" style="249" customWidth="1"/>
    <col min="11267" max="11267" width="21.44140625" style="249" customWidth="1"/>
    <col min="11268" max="11268" width="24" style="249" customWidth="1"/>
    <col min="11269" max="11269" width="29" style="249" customWidth="1"/>
    <col min="11270" max="11270" width="34" style="249" customWidth="1"/>
    <col min="11271" max="11272" width="21.33203125" style="249" customWidth="1"/>
    <col min="11273" max="11273" width="14.5546875" style="249" customWidth="1"/>
    <col min="11274" max="11274" width="9.109375" style="249"/>
    <col min="11275" max="11275" width="12.5546875" style="249" bestFit="1" customWidth="1"/>
    <col min="11276" max="11520" width="9.109375" style="249"/>
    <col min="11521" max="11521" width="8" style="249" customWidth="1"/>
    <col min="11522" max="11522" width="118.109375" style="249" customWidth="1"/>
    <col min="11523" max="11523" width="21.44140625" style="249" customWidth="1"/>
    <col min="11524" max="11524" width="24" style="249" customWidth="1"/>
    <col min="11525" max="11525" width="29" style="249" customWidth="1"/>
    <col min="11526" max="11526" width="34" style="249" customWidth="1"/>
    <col min="11527" max="11528" width="21.33203125" style="249" customWidth="1"/>
    <col min="11529" max="11529" width="14.5546875" style="249" customWidth="1"/>
    <col min="11530" max="11530" width="9.109375" style="249"/>
    <col min="11531" max="11531" width="12.5546875" style="249" bestFit="1" customWidth="1"/>
    <col min="11532" max="11776" width="9.109375" style="249"/>
    <col min="11777" max="11777" width="8" style="249" customWidth="1"/>
    <col min="11778" max="11778" width="118.109375" style="249" customWidth="1"/>
    <col min="11779" max="11779" width="21.44140625" style="249" customWidth="1"/>
    <col min="11780" max="11780" width="24" style="249" customWidth="1"/>
    <col min="11781" max="11781" width="29" style="249" customWidth="1"/>
    <col min="11782" max="11782" width="34" style="249" customWidth="1"/>
    <col min="11783" max="11784" width="21.33203125" style="249" customWidth="1"/>
    <col min="11785" max="11785" width="14.5546875" style="249" customWidth="1"/>
    <col min="11786" max="11786" width="9.109375" style="249"/>
    <col min="11787" max="11787" width="12.5546875" style="249" bestFit="1" customWidth="1"/>
    <col min="11788" max="12032" width="9.109375" style="249"/>
    <col min="12033" max="12033" width="8" style="249" customWidth="1"/>
    <col min="12034" max="12034" width="118.109375" style="249" customWidth="1"/>
    <col min="12035" max="12035" width="21.44140625" style="249" customWidth="1"/>
    <col min="12036" max="12036" width="24" style="249" customWidth="1"/>
    <col min="12037" max="12037" width="29" style="249" customWidth="1"/>
    <col min="12038" max="12038" width="34" style="249" customWidth="1"/>
    <col min="12039" max="12040" width="21.33203125" style="249" customWidth="1"/>
    <col min="12041" max="12041" width="14.5546875" style="249" customWidth="1"/>
    <col min="12042" max="12042" width="9.109375" style="249"/>
    <col min="12043" max="12043" width="12.5546875" style="249" bestFit="1" customWidth="1"/>
    <col min="12044" max="12288" width="9.109375" style="249"/>
    <col min="12289" max="12289" width="8" style="249" customWidth="1"/>
    <col min="12290" max="12290" width="118.109375" style="249" customWidth="1"/>
    <col min="12291" max="12291" width="21.44140625" style="249" customWidth="1"/>
    <col min="12292" max="12292" width="24" style="249" customWidth="1"/>
    <col min="12293" max="12293" width="29" style="249" customWidth="1"/>
    <col min="12294" max="12294" width="34" style="249" customWidth="1"/>
    <col min="12295" max="12296" width="21.33203125" style="249" customWidth="1"/>
    <col min="12297" max="12297" width="14.5546875" style="249" customWidth="1"/>
    <col min="12298" max="12298" width="9.109375" style="249"/>
    <col min="12299" max="12299" width="12.5546875" style="249" bestFit="1" customWidth="1"/>
    <col min="12300" max="12544" width="9.109375" style="249"/>
    <col min="12545" max="12545" width="8" style="249" customWidth="1"/>
    <col min="12546" max="12546" width="118.109375" style="249" customWidth="1"/>
    <col min="12547" max="12547" width="21.44140625" style="249" customWidth="1"/>
    <col min="12548" max="12548" width="24" style="249" customWidth="1"/>
    <col min="12549" max="12549" width="29" style="249" customWidth="1"/>
    <col min="12550" max="12550" width="34" style="249" customWidth="1"/>
    <col min="12551" max="12552" width="21.33203125" style="249" customWidth="1"/>
    <col min="12553" max="12553" width="14.5546875" style="249" customWidth="1"/>
    <col min="12554" max="12554" width="9.109375" style="249"/>
    <col min="12555" max="12555" width="12.5546875" style="249" bestFit="1" customWidth="1"/>
    <col min="12556" max="12800" width="9.109375" style="249"/>
    <col min="12801" max="12801" width="8" style="249" customWidth="1"/>
    <col min="12802" max="12802" width="118.109375" style="249" customWidth="1"/>
    <col min="12803" max="12803" width="21.44140625" style="249" customWidth="1"/>
    <col min="12804" max="12804" width="24" style="249" customWidth="1"/>
    <col min="12805" max="12805" width="29" style="249" customWidth="1"/>
    <col min="12806" max="12806" width="34" style="249" customWidth="1"/>
    <col min="12807" max="12808" width="21.33203125" style="249" customWidth="1"/>
    <col min="12809" max="12809" width="14.5546875" style="249" customWidth="1"/>
    <col min="12810" max="12810" width="9.109375" style="249"/>
    <col min="12811" max="12811" width="12.5546875" style="249" bestFit="1" customWidth="1"/>
    <col min="12812" max="13056" width="9.109375" style="249"/>
    <col min="13057" max="13057" width="8" style="249" customWidth="1"/>
    <col min="13058" max="13058" width="118.109375" style="249" customWidth="1"/>
    <col min="13059" max="13059" width="21.44140625" style="249" customWidth="1"/>
    <col min="13060" max="13060" width="24" style="249" customWidth="1"/>
    <col min="13061" max="13061" width="29" style="249" customWidth="1"/>
    <col min="13062" max="13062" width="34" style="249" customWidth="1"/>
    <col min="13063" max="13064" width="21.33203125" style="249" customWidth="1"/>
    <col min="13065" max="13065" width="14.5546875" style="249" customWidth="1"/>
    <col min="13066" max="13066" width="9.109375" style="249"/>
    <col min="13067" max="13067" width="12.5546875" style="249" bestFit="1" customWidth="1"/>
    <col min="13068" max="13312" width="9.109375" style="249"/>
    <col min="13313" max="13313" width="8" style="249" customWidth="1"/>
    <col min="13314" max="13314" width="118.109375" style="249" customWidth="1"/>
    <col min="13315" max="13315" width="21.44140625" style="249" customWidth="1"/>
    <col min="13316" max="13316" width="24" style="249" customWidth="1"/>
    <col min="13317" max="13317" width="29" style="249" customWidth="1"/>
    <col min="13318" max="13318" width="34" style="249" customWidth="1"/>
    <col min="13319" max="13320" width="21.33203125" style="249" customWidth="1"/>
    <col min="13321" max="13321" width="14.5546875" style="249" customWidth="1"/>
    <col min="13322" max="13322" width="9.109375" style="249"/>
    <col min="13323" max="13323" width="12.5546875" style="249" bestFit="1" customWidth="1"/>
    <col min="13324" max="13568" width="9.109375" style="249"/>
    <col min="13569" max="13569" width="8" style="249" customWidth="1"/>
    <col min="13570" max="13570" width="118.109375" style="249" customWidth="1"/>
    <col min="13571" max="13571" width="21.44140625" style="249" customWidth="1"/>
    <col min="13572" max="13572" width="24" style="249" customWidth="1"/>
    <col min="13573" max="13573" width="29" style="249" customWidth="1"/>
    <col min="13574" max="13574" width="34" style="249" customWidth="1"/>
    <col min="13575" max="13576" width="21.33203125" style="249" customWidth="1"/>
    <col min="13577" max="13577" width="14.5546875" style="249" customWidth="1"/>
    <col min="13578" max="13578" width="9.109375" style="249"/>
    <col min="13579" max="13579" width="12.5546875" style="249" bestFit="1" customWidth="1"/>
    <col min="13580" max="13824" width="9.109375" style="249"/>
    <col min="13825" max="13825" width="8" style="249" customWidth="1"/>
    <col min="13826" max="13826" width="118.109375" style="249" customWidth="1"/>
    <col min="13827" max="13827" width="21.44140625" style="249" customWidth="1"/>
    <col min="13828" max="13828" width="24" style="249" customWidth="1"/>
    <col min="13829" max="13829" width="29" style="249" customWidth="1"/>
    <col min="13830" max="13830" width="34" style="249" customWidth="1"/>
    <col min="13831" max="13832" width="21.33203125" style="249" customWidth="1"/>
    <col min="13833" max="13833" width="14.5546875" style="249" customWidth="1"/>
    <col min="13834" max="13834" width="9.109375" style="249"/>
    <col min="13835" max="13835" width="12.5546875" style="249" bestFit="1" customWidth="1"/>
    <col min="13836" max="14080" width="9.109375" style="249"/>
    <col min="14081" max="14081" width="8" style="249" customWidth="1"/>
    <col min="14082" max="14082" width="118.109375" style="249" customWidth="1"/>
    <col min="14083" max="14083" width="21.44140625" style="249" customWidth="1"/>
    <col min="14084" max="14084" width="24" style="249" customWidth="1"/>
    <col min="14085" max="14085" width="29" style="249" customWidth="1"/>
    <col min="14086" max="14086" width="34" style="249" customWidth="1"/>
    <col min="14087" max="14088" width="21.33203125" style="249" customWidth="1"/>
    <col min="14089" max="14089" width="14.5546875" style="249" customWidth="1"/>
    <col min="14090" max="14090" width="9.109375" style="249"/>
    <col min="14091" max="14091" width="12.5546875" style="249" bestFit="1" customWidth="1"/>
    <col min="14092" max="14336" width="9.109375" style="249"/>
    <col min="14337" max="14337" width="8" style="249" customWidth="1"/>
    <col min="14338" max="14338" width="118.109375" style="249" customWidth="1"/>
    <col min="14339" max="14339" width="21.44140625" style="249" customWidth="1"/>
    <col min="14340" max="14340" width="24" style="249" customWidth="1"/>
    <col min="14341" max="14341" width="29" style="249" customWidth="1"/>
    <col min="14342" max="14342" width="34" style="249" customWidth="1"/>
    <col min="14343" max="14344" width="21.33203125" style="249" customWidth="1"/>
    <col min="14345" max="14345" width="14.5546875" style="249" customWidth="1"/>
    <col min="14346" max="14346" width="9.109375" style="249"/>
    <col min="14347" max="14347" width="12.5546875" style="249" bestFit="1" customWidth="1"/>
    <col min="14348" max="14592" width="9.109375" style="249"/>
    <col min="14593" max="14593" width="8" style="249" customWidth="1"/>
    <col min="14594" max="14594" width="118.109375" style="249" customWidth="1"/>
    <col min="14595" max="14595" width="21.44140625" style="249" customWidth="1"/>
    <col min="14596" max="14596" width="24" style="249" customWidth="1"/>
    <col min="14597" max="14597" width="29" style="249" customWidth="1"/>
    <col min="14598" max="14598" width="34" style="249" customWidth="1"/>
    <col min="14599" max="14600" width="21.33203125" style="249" customWidth="1"/>
    <col min="14601" max="14601" width="14.5546875" style="249" customWidth="1"/>
    <col min="14602" max="14602" width="9.109375" style="249"/>
    <col min="14603" max="14603" width="12.5546875" style="249" bestFit="1" customWidth="1"/>
    <col min="14604" max="14848" width="9.109375" style="249"/>
    <col min="14849" max="14849" width="8" style="249" customWidth="1"/>
    <col min="14850" max="14850" width="118.109375" style="249" customWidth="1"/>
    <col min="14851" max="14851" width="21.44140625" style="249" customWidth="1"/>
    <col min="14852" max="14852" width="24" style="249" customWidth="1"/>
    <col min="14853" max="14853" width="29" style="249" customWidth="1"/>
    <col min="14854" max="14854" width="34" style="249" customWidth="1"/>
    <col min="14855" max="14856" width="21.33203125" style="249" customWidth="1"/>
    <col min="14857" max="14857" width="14.5546875" style="249" customWidth="1"/>
    <col min="14858" max="14858" width="9.109375" style="249"/>
    <col min="14859" max="14859" width="12.5546875" style="249" bestFit="1" customWidth="1"/>
    <col min="14860" max="15104" width="9.109375" style="249"/>
    <col min="15105" max="15105" width="8" style="249" customWidth="1"/>
    <col min="15106" max="15106" width="118.109375" style="249" customWidth="1"/>
    <col min="15107" max="15107" width="21.44140625" style="249" customWidth="1"/>
    <col min="15108" max="15108" width="24" style="249" customWidth="1"/>
    <col min="15109" max="15109" width="29" style="249" customWidth="1"/>
    <col min="15110" max="15110" width="34" style="249" customWidth="1"/>
    <col min="15111" max="15112" width="21.33203125" style="249" customWidth="1"/>
    <col min="15113" max="15113" width="14.5546875" style="249" customWidth="1"/>
    <col min="15114" max="15114" width="9.109375" style="249"/>
    <col min="15115" max="15115" width="12.5546875" style="249" bestFit="1" customWidth="1"/>
    <col min="15116" max="15360" width="9.109375" style="249"/>
    <col min="15361" max="15361" width="8" style="249" customWidth="1"/>
    <col min="15362" max="15362" width="118.109375" style="249" customWidth="1"/>
    <col min="15363" max="15363" width="21.44140625" style="249" customWidth="1"/>
    <col min="15364" max="15364" width="24" style="249" customWidth="1"/>
    <col min="15365" max="15365" width="29" style="249" customWidth="1"/>
    <col min="15366" max="15366" width="34" style="249" customWidth="1"/>
    <col min="15367" max="15368" width="21.33203125" style="249" customWidth="1"/>
    <col min="15369" max="15369" width="14.5546875" style="249" customWidth="1"/>
    <col min="15370" max="15370" width="9.109375" style="249"/>
    <col min="15371" max="15371" width="12.5546875" style="249" bestFit="1" customWidth="1"/>
    <col min="15372" max="15616" width="9.109375" style="249"/>
    <col min="15617" max="15617" width="8" style="249" customWidth="1"/>
    <col min="15618" max="15618" width="118.109375" style="249" customWidth="1"/>
    <col min="15619" max="15619" width="21.44140625" style="249" customWidth="1"/>
    <col min="15620" max="15620" width="24" style="249" customWidth="1"/>
    <col min="15621" max="15621" width="29" style="249" customWidth="1"/>
    <col min="15622" max="15622" width="34" style="249" customWidth="1"/>
    <col min="15623" max="15624" width="21.33203125" style="249" customWidth="1"/>
    <col min="15625" max="15625" width="14.5546875" style="249" customWidth="1"/>
    <col min="15626" max="15626" width="9.109375" style="249"/>
    <col min="15627" max="15627" width="12.5546875" style="249" bestFit="1" customWidth="1"/>
    <col min="15628" max="15872" width="9.109375" style="249"/>
    <col min="15873" max="15873" width="8" style="249" customWidth="1"/>
    <col min="15874" max="15874" width="118.109375" style="249" customWidth="1"/>
    <col min="15875" max="15875" width="21.44140625" style="249" customWidth="1"/>
    <col min="15876" max="15876" width="24" style="249" customWidth="1"/>
    <col min="15877" max="15877" width="29" style="249" customWidth="1"/>
    <col min="15878" max="15878" width="34" style="249" customWidth="1"/>
    <col min="15879" max="15880" width="21.33203125" style="249" customWidth="1"/>
    <col min="15881" max="15881" width="14.5546875" style="249" customWidth="1"/>
    <col min="15882" max="15882" width="9.109375" style="249"/>
    <col min="15883" max="15883" width="12.5546875" style="249" bestFit="1" customWidth="1"/>
    <col min="15884" max="16128" width="9.109375" style="249"/>
    <col min="16129" max="16129" width="8" style="249" customWidth="1"/>
    <col min="16130" max="16130" width="118.109375" style="249" customWidth="1"/>
    <col min="16131" max="16131" width="21.44140625" style="249" customWidth="1"/>
    <col min="16132" max="16132" width="24" style="249" customWidth="1"/>
    <col min="16133" max="16133" width="29" style="249" customWidth="1"/>
    <col min="16134" max="16134" width="34" style="249" customWidth="1"/>
    <col min="16135" max="16136" width="21.33203125" style="249" customWidth="1"/>
    <col min="16137" max="16137" width="14.5546875" style="249" customWidth="1"/>
    <col min="16138" max="16138" width="9.109375" style="249"/>
    <col min="16139" max="16139" width="12.5546875" style="249" bestFit="1" customWidth="1"/>
    <col min="16140" max="16384" width="9.109375" style="249"/>
  </cols>
  <sheetData>
    <row r="1" spans="1:13" x14ac:dyDescent="0.35">
      <c r="F1" s="72" t="s">
        <v>435</v>
      </c>
    </row>
    <row r="3" spans="1:13" s="255" customFormat="1" ht="28.95" customHeight="1" x14ac:dyDescent="0.3">
      <c r="A3" s="1200" t="s">
        <v>552</v>
      </c>
      <c r="B3" s="1205"/>
      <c r="C3" s="1205"/>
      <c r="D3" s="1205"/>
      <c r="E3" s="1205"/>
      <c r="F3" s="1205"/>
      <c r="G3" s="252"/>
      <c r="H3" s="252"/>
      <c r="I3" s="253"/>
      <c r="J3" s="253"/>
      <c r="K3" s="254"/>
      <c r="L3" s="254"/>
      <c r="M3" s="254"/>
    </row>
    <row r="4" spans="1:13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256"/>
      <c r="L4" s="256"/>
      <c r="M4" s="256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257"/>
      <c r="L5" s="257"/>
      <c r="M5" s="257"/>
    </row>
    <row r="6" spans="1:13" s="1" customFormat="1" ht="39.7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16"/>
      <c r="K6" s="251"/>
      <c r="L6" s="251"/>
      <c r="M6" s="25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251"/>
      <c r="L7" s="251"/>
      <c r="M7" s="251"/>
    </row>
    <row r="8" spans="1:13" x14ac:dyDescent="0.35">
      <c r="B8" s="258"/>
    </row>
    <row r="9" spans="1:13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</row>
    <row r="10" spans="1:13" ht="75" customHeight="1" x14ac:dyDescent="0.35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13" ht="34.799999999999997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  <c r="G11" s="260" t="s">
        <v>357</v>
      </c>
      <c r="H11" s="261" t="s">
        <v>302</v>
      </c>
      <c r="I11" s="261" t="s">
        <v>550</v>
      </c>
      <c r="J11" s="261" t="s">
        <v>551</v>
      </c>
      <c r="K11" s="254"/>
      <c r="L11" s="254" t="s">
        <v>1017</v>
      </c>
      <c r="M11" s="254"/>
    </row>
    <row r="12" spans="1:13" s="303" customFormat="1" x14ac:dyDescent="0.35">
      <c r="A12" s="1208" t="s">
        <v>999</v>
      </c>
      <c r="B12" s="1208"/>
      <c r="C12" s="1208"/>
      <c r="D12" s="1208"/>
      <c r="E12" s="1208"/>
      <c r="F12" s="1208"/>
      <c r="G12" s="262" t="s">
        <v>1000</v>
      </c>
      <c r="H12" s="302"/>
      <c r="I12" s="302"/>
      <c r="J12" s="302"/>
      <c r="K12" s="251"/>
      <c r="L12" s="251" t="s">
        <v>1012</v>
      </c>
      <c r="M12" s="251" t="s">
        <v>1013</v>
      </c>
    </row>
    <row r="13" spans="1:13" s="309" customFormat="1" x14ac:dyDescent="0.35">
      <c r="A13" s="304">
        <v>1</v>
      </c>
      <c r="B13" s="305" t="s">
        <v>369</v>
      </c>
      <c r="C13" s="266" t="s">
        <v>305</v>
      </c>
      <c r="D13" s="306">
        <f>SUM(D15:D35)</f>
        <v>0</v>
      </c>
      <c r="E13" s="266" t="s">
        <v>305</v>
      </c>
      <c r="F13" s="306">
        <f>SUM(F14:F35)</f>
        <v>112297.44</v>
      </c>
      <c r="G13" s="307"/>
      <c r="H13" s="308"/>
      <c r="I13" s="308"/>
      <c r="J13" s="308"/>
      <c r="K13" s="254"/>
      <c r="L13" s="254"/>
      <c r="M13" s="254"/>
    </row>
    <row r="14" spans="1:13" s="303" customFormat="1" x14ac:dyDescent="0.35">
      <c r="A14" s="310"/>
      <c r="B14" s="311" t="s">
        <v>199</v>
      </c>
      <c r="C14" s="272"/>
      <c r="D14" s="273"/>
      <c r="E14" s="274"/>
      <c r="F14" s="273"/>
      <c r="G14" s="307"/>
      <c r="H14" s="308"/>
      <c r="I14" s="308">
        <f t="shared" ref="I14:I35" si="0">F14-H14</f>
        <v>0</v>
      </c>
      <c r="J14" s="308">
        <f>F14-G14</f>
        <v>0</v>
      </c>
      <c r="K14" s="251"/>
      <c r="L14" s="251"/>
      <c r="M14" s="251"/>
    </row>
    <row r="15" spans="1:13" s="303" customFormat="1" x14ac:dyDescent="0.35">
      <c r="A15" s="310"/>
      <c r="B15" s="273" t="s">
        <v>459</v>
      </c>
      <c r="C15" s="272"/>
      <c r="D15" s="273"/>
      <c r="E15" s="274">
        <v>1</v>
      </c>
      <c r="F15" s="273">
        <v>400</v>
      </c>
      <c r="G15" s="307"/>
      <c r="H15" s="308"/>
      <c r="I15" s="308">
        <f t="shared" si="0"/>
        <v>400</v>
      </c>
      <c r="J15" s="308">
        <f t="shared" ref="J15:J35" si="1">F15-G15</f>
        <v>400</v>
      </c>
      <c r="K15" s="251"/>
      <c r="L15" s="251"/>
      <c r="M15" s="251"/>
    </row>
    <row r="16" spans="1:13" s="303" customFormat="1" hidden="1" x14ac:dyDescent="0.35">
      <c r="A16" s="310"/>
      <c r="B16" s="273" t="s">
        <v>1050</v>
      </c>
      <c r="C16" s="272"/>
      <c r="D16" s="273"/>
      <c r="E16" s="274"/>
      <c r="F16" s="273"/>
      <c r="G16" s="307"/>
      <c r="H16" s="308"/>
      <c r="I16" s="308"/>
      <c r="J16" s="308"/>
      <c r="K16" s="251"/>
      <c r="L16" s="251"/>
      <c r="M16" s="251"/>
    </row>
    <row r="17" spans="1:13" s="303" customFormat="1" x14ac:dyDescent="0.35">
      <c r="A17" s="310"/>
      <c r="B17" s="273" t="s">
        <v>460</v>
      </c>
      <c r="C17" s="272"/>
      <c r="D17" s="273"/>
      <c r="E17" s="276">
        <v>4</v>
      </c>
      <c r="F17" s="273">
        <v>2400</v>
      </c>
      <c r="G17" s="312"/>
      <c r="H17" s="308"/>
      <c r="I17" s="308">
        <f t="shared" si="0"/>
        <v>2400</v>
      </c>
      <c r="J17" s="308">
        <f t="shared" si="1"/>
        <v>2400</v>
      </c>
      <c r="K17" s="251"/>
      <c r="L17" s="251"/>
      <c r="M17" s="251"/>
    </row>
    <row r="18" spans="1:13" s="303" customFormat="1" x14ac:dyDescent="0.35">
      <c r="A18" s="310"/>
      <c r="B18" s="273" t="s">
        <v>461</v>
      </c>
      <c r="C18" s="272"/>
      <c r="D18" s="273"/>
      <c r="E18" s="276">
        <v>4</v>
      </c>
      <c r="F18" s="273">
        <v>1333.32</v>
      </c>
      <c r="G18" s="312"/>
      <c r="H18" s="308"/>
      <c r="I18" s="308">
        <f t="shared" si="0"/>
        <v>1333.32</v>
      </c>
      <c r="J18" s="308">
        <f t="shared" si="1"/>
        <v>1333.32</v>
      </c>
      <c r="K18" s="251"/>
      <c r="L18" s="251"/>
      <c r="M18" s="251"/>
    </row>
    <row r="19" spans="1:13" s="303" customFormat="1" hidden="1" x14ac:dyDescent="0.35">
      <c r="A19" s="310"/>
      <c r="B19" s="273" t="s">
        <v>462</v>
      </c>
      <c r="C19" s="272"/>
      <c r="D19" s="273"/>
      <c r="E19" s="276"/>
      <c r="F19" s="273"/>
      <c r="G19" s="312"/>
      <c r="H19" s="308"/>
      <c r="I19" s="308">
        <f t="shared" si="0"/>
        <v>0</v>
      </c>
      <c r="J19" s="308">
        <f t="shared" si="1"/>
        <v>0</v>
      </c>
      <c r="K19" s="251"/>
      <c r="L19" s="251"/>
      <c r="M19" s="251"/>
    </row>
    <row r="20" spans="1:13" s="303" customFormat="1" hidden="1" x14ac:dyDescent="0.35">
      <c r="A20" s="310"/>
      <c r="B20" s="273" t="s">
        <v>1049</v>
      </c>
      <c r="C20" s="272"/>
      <c r="D20" s="273"/>
      <c r="E20" s="276"/>
      <c r="F20" s="273"/>
      <c r="G20" s="312"/>
      <c r="H20" s="308"/>
      <c r="I20" s="308">
        <f t="shared" ref="I20" si="2">F20-H20</f>
        <v>0</v>
      </c>
      <c r="J20" s="308">
        <f t="shared" ref="J20" si="3">F20-G20</f>
        <v>0</v>
      </c>
      <c r="K20" s="251"/>
      <c r="L20" s="251"/>
      <c r="M20" s="251"/>
    </row>
    <row r="21" spans="1:13" s="303" customFormat="1" x14ac:dyDescent="0.35">
      <c r="A21" s="310"/>
      <c r="B21" s="273" t="s">
        <v>463</v>
      </c>
      <c r="C21" s="272"/>
      <c r="D21" s="273"/>
      <c r="E21" s="276">
        <v>1</v>
      </c>
      <c r="F21" s="273">
        <v>16133.47</v>
      </c>
      <c r="G21" s="312"/>
      <c r="H21" s="308"/>
      <c r="I21" s="308">
        <f t="shared" si="0"/>
        <v>16133.47</v>
      </c>
      <c r="J21" s="308">
        <f t="shared" si="1"/>
        <v>16133.47</v>
      </c>
      <c r="K21" s="251"/>
      <c r="L21" s="251"/>
      <c r="M21" s="251"/>
    </row>
    <row r="22" spans="1:13" s="303" customFormat="1" hidden="1" x14ac:dyDescent="0.35">
      <c r="A22" s="310"/>
      <c r="B22" s="273" t="s">
        <v>1018</v>
      </c>
      <c r="C22" s="272"/>
      <c r="D22" s="273"/>
      <c r="E22" s="276"/>
      <c r="F22" s="273"/>
      <c r="G22" s="312"/>
      <c r="H22" s="308"/>
      <c r="I22" s="308">
        <f t="shared" si="0"/>
        <v>0</v>
      </c>
      <c r="J22" s="308">
        <f t="shared" si="1"/>
        <v>0</v>
      </c>
      <c r="K22" s="251"/>
      <c r="L22" s="251"/>
      <c r="M22" s="251"/>
    </row>
    <row r="23" spans="1:13" s="303" customFormat="1" hidden="1" x14ac:dyDescent="0.35">
      <c r="A23" s="310"/>
      <c r="B23" s="273" t="s">
        <v>538</v>
      </c>
      <c r="C23" s="272"/>
      <c r="D23" s="273"/>
      <c r="E23" s="276"/>
      <c r="F23" s="273"/>
      <c r="G23" s="307"/>
      <c r="H23" s="308"/>
      <c r="I23" s="308">
        <f t="shared" si="0"/>
        <v>0</v>
      </c>
      <c r="J23" s="308">
        <f t="shared" si="1"/>
        <v>0</v>
      </c>
      <c r="K23" s="251"/>
      <c r="L23" s="251"/>
      <c r="M23" s="251"/>
    </row>
    <row r="24" spans="1:13" s="303" customFormat="1" hidden="1" x14ac:dyDescent="0.35">
      <c r="A24" s="310"/>
      <c r="B24" s="273" t="s">
        <v>539</v>
      </c>
      <c r="C24" s="272"/>
      <c r="D24" s="273"/>
      <c r="E24" s="276"/>
      <c r="F24" s="273"/>
      <c r="G24" s="312"/>
      <c r="H24" s="308"/>
      <c r="I24" s="308">
        <f t="shared" si="0"/>
        <v>0</v>
      </c>
      <c r="J24" s="308">
        <f t="shared" si="1"/>
        <v>0</v>
      </c>
      <c r="K24" s="251"/>
      <c r="L24" s="251"/>
      <c r="M24" s="251"/>
    </row>
    <row r="25" spans="1:13" s="303" customFormat="1" ht="36" x14ac:dyDescent="0.35">
      <c r="A25" s="310"/>
      <c r="B25" s="273" t="s">
        <v>464</v>
      </c>
      <c r="C25" s="272"/>
      <c r="D25" s="273"/>
      <c r="E25" s="276">
        <v>1</v>
      </c>
      <c r="F25" s="273">
        <v>40385.599999999999</v>
      </c>
      <c r="G25" s="312"/>
      <c r="H25" s="308"/>
      <c r="I25" s="308">
        <f t="shared" si="0"/>
        <v>40385.599999999999</v>
      </c>
      <c r="J25" s="308">
        <f t="shared" si="1"/>
        <v>40385.599999999999</v>
      </c>
      <c r="K25" s="251"/>
      <c r="L25" s="251"/>
      <c r="M25" s="251"/>
    </row>
    <row r="26" spans="1:13" s="303" customFormat="1" x14ac:dyDescent="0.35">
      <c r="A26" s="310"/>
      <c r="B26" s="273" t="s">
        <v>465</v>
      </c>
      <c r="C26" s="272"/>
      <c r="D26" s="273"/>
      <c r="E26" s="276">
        <v>4</v>
      </c>
      <c r="F26" s="273">
        <v>14000</v>
      </c>
      <c r="G26" s="307"/>
      <c r="H26" s="308"/>
      <c r="I26" s="308">
        <f t="shared" si="0"/>
        <v>14000</v>
      </c>
      <c r="J26" s="308">
        <f t="shared" si="1"/>
        <v>14000</v>
      </c>
      <c r="K26" s="251"/>
      <c r="L26" s="251"/>
      <c r="M26" s="251"/>
    </row>
    <row r="27" spans="1:13" s="303" customFormat="1" x14ac:dyDescent="0.35">
      <c r="A27" s="310"/>
      <c r="B27" s="273" t="s">
        <v>467</v>
      </c>
      <c r="C27" s="272"/>
      <c r="D27" s="273"/>
      <c r="E27" s="276">
        <v>4</v>
      </c>
      <c r="F27" s="273">
        <v>24000</v>
      </c>
      <c r="G27" s="312"/>
      <c r="H27" s="308"/>
      <c r="I27" s="308">
        <f t="shared" si="0"/>
        <v>24000</v>
      </c>
      <c r="J27" s="308">
        <f t="shared" si="1"/>
        <v>24000</v>
      </c>
      <c r="K27" s="251"/>
      <c r="L27" s="251"/>
      <c r="M27" s="251"/>
    </row>
    <row r="28" spans="1:13" s="303" customFormat="1" ht="20.25" customHeight="1" x14ac:dyDescent="0.35">
      <c r="A28" s="310"/>
      <c r="B28" s="311" t="s">
        <v>542</v>
      </c>
      <c r="C28" s="272"/>
      <c r="D28" s="273"/>
      <c r="E28" s="276">
        <v>4</v>
      </c>
      <c r="F28" s="273">
        <v>13645.05</v>
      </c>
      <c r="G28" s="312"/>
      <c r="H28" s="308"/>
      <c r="I28" s="308">
        <f t="shared" si="0"/>
        <v>13645.05</v>
      </c>
      <c r="J28" s="308">
        <f t="shared" si="1"/>
        <v>13645.05</v>
      </c>
      <c r="K28" s="251"/>
      <c r="L28" s="251"/>
      <c r="M28" s="251"/>
    </row>
    <row r="29" spans="1:13" s="303" customFormat="1" ht="22.5" hidden="1" customHeight="1" x14ac:dyDescent="0.35">
      <c r="A29" s="310"/>
      <c r="B29" s="311" t="s">
        <v>543</v>
      </c>
      <c r="C29" s="272"/>
      <c r="D29" s="273"/>
      <c r="E29" s="276"/>
      <c r="F29" s="273"/>
      <c r="G29" s="307"/>
      <c r="H29" s="308"/>
      <c r="I29" s="308">
        <f t="shared" si="0"/>
        <v>0</v>
      </c>
      <c r="J29" s="308">
        <f t="shared" si="1"/>
        <v>0</v>
      </c>
      <c r="K29" s="251"/>
      <c r="L29" s="251"/>
      <c r="M29" s="251"/>
    </row>
    <row r="30" spans="1:13" s="303" customFormat="1" ht="22.5" hidden="1" customHeight="1" x14ac:dyDescent="0.35">
      <c r="A30" s="310"/>
      <c r="B30" s="238" t="s">
        <v>792</v>
      </c>
      <c r="C30" s="272"/>
      <c r="D30" s="273"/>
      <c r="E30" s="276"/>
      <c r="F30" s="273"/>
      <c r="G30" s="307"/>
      <c r="H30" s="308"/>
      <c r="I30" s="308">
        <f t="shared" ref="I30:I32" si="4">F30-H30</f>
        <v>0</v>
      </c>
      <c r="J30" s="308">
        <f t="shared" ref="J30:J32" si="5">F30-G30</f>
        <v>0</v>
      </c>
      <c r="K30" s="251"/>
      <c r="L30" s="251"/>
      <c r="M30" s="251"/>
    </row>
    <row r="31" spans="1:13" s="303" customFormat="1" ht="22.5" hidden="1" customHeight="1" x14ac:dyDescent="0.35">
      <c r="A31" s="310"/>
      <c r="B31" s="238" t="s">
        <v>793</v>
      </c>
      <c r="C31" s="272"/>
      <c r="D31" s="273"/>
      <c r="E31" s="276"/>
      <c r="F31" s="273"/>
      <c r="G31" s="307"/>
      <c r="H31" s="308"/>
      <c r="I31" s="308">
        <f t="shared" si="4"/>
        <v>0</v>
      </c>
      <c r="J31" s="308">
        <f t="shared" si="5"/>
        <v>0</v>
      </c>
      <c r="K31" s="251"/>
      <c r="L31" s="251"/>
      <c r="M31" s="251"/>
    </row>
    <row r="32" spans="1:13" s="303" customFormat="1" ht="22.5" hidden="1" customHeight="1" x14ac:dyDescent="0.35">
      <c r="A32" s="310"/>
      <c r="B32" s="311"/>
      <c r="C32" s="272"/>
      <c r="D32" s="273"/>
      <c r="E32" s="276"/>
      <c r="F32" s="273"/>
      <c r="G32" s="307"/>
      <c r="H32" s="308"/>
      <c r="I32" s="308">
        <f t="shared" si="4"/>
        <v>0</v>
      </c>
      <c r="J32" s="308">
        <f t="shared" si="5"/>
        <v>0</v>
      </c>
      <c r="K32" s="251"/>
      <c r="L32" s="251"/>
      <c r="M32" s="251"/>
    </row>
    <row r="33" spans="1:13" s="303" customFormat="1" ht="22.5" hidden="1" customHeight="1" x14ac:dyDescent="0.35">
      <c r="A33" s="310"/>
      <c r="B33" s="311"/>
      <c r="C33" s="272"/>
      <c r="D33" s="273"/>
      <c r="E33" s="276"/>
      <c r="F33" s="273"/>
      <c r="G33" s="307"/>
      <c r="H33" s="308"/>
      <c r="I33" s="308">
        <f t="shared" si="0"/>
        <v>0</v>
      </c>
      <c r="J33" s="308">
        <f t="shared" si="1"/>
        <v>0</v>
      </c>
      <c r="K33" s="251"/>
      <c r="L33" s="251"/>
      <c r="M33" s="251"/>
    </row>
    <row r="34" spans="1:13" s="303" customFormat="1" ht="22.5" hidden="1" customHeight="1" x14ac:dyDescent="0.35">
      <c r="A34" s="310"/>
      <c r="B34" s="311"/>
      <c r="C34" s="272"/>
      <c r="D34" s="273"/>
      <c r="E34" s="276"/>
      <c r="F34" s="273"/>
      <c r="G34" s="307"/>
      <c r="H34" s="308"/>
      <c r="I34" s="308">
        <f t="shared" si="0"/>
        <v>0</v>
      </c>
      <c r="J34" s="308">
        <f t="shared" si="1"/>
        <v>0</v>
      </c>
      <c r="K34" s="251"/>
      <c r="L34" s="251"/>
      <c r="M34" s="251"/>
    </row>
    <row r="35" spans="1:13" s="303" customFormat="1" x14ac:dyDescent="0.35">
      <c r="A35" s="310"/>
      <c r="B35" s="311"/>
      <c r="C35" s="272"/>
      <c r="D35" s="273"/>
      <c r="E35" s="276"/>
      <c r="F35" s="273"/>
      <c r="G35" s="307"/>
      <c r="H35" s="308"/>
      <c r="I35" s="308">
        <f t="shared" si="0"/>
        <v>0</v>
      </c>
      <c r="J35" s="308">
        <f t="shared" si="1"/>
        <v>0</v>
      </c>
      <c r="K35" s="251"/>
      <c r="L35" s="251"/>
      <c r="M35" s="251"/>
    </row>
    <row r="36" spans="1:13" s="303" customFormat="1" hidden="1" x14ac:dyDescent="0.35">
      <c r="A36" s="313">
        <v>2</v>
      </c>
      <c r="B36" s="314" t="s">
        <v>370</v>
      </c>
      <c r="C36" s="281" t="s">
        <v>305</v>
      </c>
      <c r="D36" s="282">
        <f>SUM(D38:D39)</f>
        <v>0</v>
      </c>
      <c r="E36" s="283" t="s">
        <v>305</v>
      </c>
      <c r="F36" s="282">
        <f>SUM(F37:F39)</f>
        <v>0</v>
      </c>
      <c r="G36" s="307"/>
      <c r="H36" s="308"/>
      <c r="I36" s="308"/>
      <c r="J36" s="308"/>
      <c r="K36" s="251"/>
      <c r="L36" s="251"/>
      <c r="M36" s="251"/>
    </row>
    <row r="37" spans="1:13" s="303" customFormat="1" hidden="1" x14ac:dyDescent="0.35">
      <c r="A37" s="310"/>
      <c r="B37" s="311" t="s">
        <v>199</v>
      </c>
      <c r="C37" s="272"/>
      <c r="D37" s="273"/>
      <c r="E37" s="274"/>
      <c r="F37" s="273"/>
      <c r="G37" s="307"/>
      <c r="H37" s="308"/>
      <c r="I37" s="308">
        <f>F37-H37</f>
        <v>0</v>
      </c>
      <c r="J37" s="308">
        <f t="shared" ref="J37:J39" si="6">F37-G37</f>
        <v>0</v>
      </c>
      <c r="K37" s="251"/>
      <c r="L37" s="251"/>
      <c r="M37" s="251"/>
    </row>
    <row r="38" spans="1:13" s="303" customFormat="1" ht="21" hidden="1" customHeight="1" x14ac:dyDescent="0.35">
      <c r="A38" s="310"/>
      <c r="B38" s="311"/>
      <c r="C38" s="272"/>
      <c r="D38" s="273" t="s">
        <v>371</v>
      </c>
      <c r="E38" s="274"/>
      <c r="F38" s="273"/>
      <c r="G38" s="307"/>
      <c r="H38" s="308"/>
      <c r="I38" s="308">
        <f>F38-H38</f>
        <v>0</v>
      </c>
      <c r="J38" s="308">
        <f t="shared" si="6"/>
        <v>0</v>
      </c>
      <c r="K38" s="251"/>
      <c r="L38" s="251"/>
      <c r="M38" s="251"/>
    </row>
    <row r="39" spans="1:13" s="303" customFormat="1" hidden="1" x14ac:dyDescent="0.35">
      <c r="A39" s="310"/>
      <c r="B39" s="311"/>
      <c r="C39" s="272"/>
      <c r="D39" s="273"/>
      <c r="E39" s="274"/>
      <c r="F39" s="273"/>
      <c r="G39" s="307"/>
      <c r="H39" s="308"/>
      <c r="I39" s="308">
        <f>F39-H39</f>
        <v>0</v>
      </c>
      <c r="J39" s="308">
        <f t="shared" si="6"/>
        <v>0</v>
      </c>
      <c r="K39" s="251"/>
      <c r="L39" s="251"/>
      <c r="M39" s="251"/>
    </row>
    <row r="40" spans="1:13" s="309" customFormat="1" hidden="1" x14ac:dyDescent="0.35">
      <c r="A40" s="304">
        <v>3</v>
      </c>
      <c r="B40" s="305" t="s">
        <v>372</v>
      </c>
      <c r="C40" s="266" t="s">
        <v>305</v>
      </c>
      <c r="D40" s="306">
        <f>SUM(D42:D53)</f>
        <v>0</v>
      </c>
      <c r="E40" s="315" t="s">
        <v>305</v>
      </c>
      <c r="F40" s="306">
        <f>SUM(F41:F48)</f>
        <v>0</v>
      </c>
      <c r="G40" s="307"/>
      <c r="H40" s="308"/>
      <c r="I40" s="308"/>
      <c r="J40" s="308"/>
      <c r="K40" s="254"/>
      <c r="L40" s="254"/>
      <c r="M40" s="254"/>
    </row>
    <row r="41" spans="1:13" s="303" customFormat="1" hidden="1" x14ac:dyDescent="0.35">
      <c r="A41" s="310"/>
      <c r="B41" s="311" t="s">
        <v>199</v>
      </c>
      <c r="C41" s="272"/>
      <c r="D41" s="273"/>
      <c r="E41" s="274"/>
      <c r="F41" s="273"/>
      <c r="G41" s="307"/>
      <c r="H41" s="308"/>
      <c r="I41" s="308">
        <f t="shared" ref="I41:I48" si="7">F41-H41</f>
        <v>0</v>
      </c>
      <c r="J41" s="308">
        <f t="shared" ref="J41:J48" si="8">F41-G41</f>
        <v>0</v>
      </c>
      <c r="K41" s="251"/>
      <c r="L41" s="254"/>
      <c r="M41" s="254"/>
    </row>
    <row r="42" spans="1:13" s="303" customFormat="1" ht="23.4" hidden="1" customHeight="1" x14ac:dyDescent="0.35">
      <c r="A42" s="310"/>
      <c r="B42" s="316" t="s">
        <v>547</v>
      </c>
      <c r="C42" s="272"/>
      <c r="D42" s="273"/>
      <c r="E42" s="274"/>
      <c r="F42" s="273"/>
      <c r="G42" s="307"/>
      <c r="H42" s="308"/>
      <c r="I42" s="308">
        <f t="shared" si="7"/>
        <v>0</v>
      </c>
      <c r="J42" s="308">
        <f t="shared" si="8"/>
        <v>0</v>
      </c>
      <c r="K42" s="251"/>
      <c r="L42" s="251"/>
      <c r="M42" s="251"/>
    </row>
    <row r="43" spans="1:13" s="303" customFormat="1" ht="23.4" hidden="1" customHeight="1" x14ac:dyDescent="0.35">
      <c r="A43" s="310"/>
      <c r="B43" s="316" t="s">
        <v>549</v>
      </c>
      <c r="C43" s="272"/>
      <c r="D43" s="273"/>
      <c r="E43" s="274"/>
      <c r="F43" s="273"/>
      <c r="G43" s="307"/>
      <c r="H43" s="308"/>
      <c r="I43" s="308">
        <f t="shared" si="7"/>
        <v>0</v>
      </c>
      <c r="J43" s="308">
        <f t="shared" si="8"/>
        <v>0</v>
      </c>
      <c r="K43" s="251"/>
      <c r="L43" s="251"/>
      <c r="M43" s="251"/>
    </row>
    <row r="44" spans="1:13" s="303" customFormat="1" ht="23.4" hidden="1" customHeight="1" x14ac:dyDescent="0.35">
      <c r="A44" s="310"/>
      <c r="B44" s="316"/>
      <c r="C44" s="272"/>
      <c r="D44" s="273"/>
      <c r="E44" s="274"/>
      <c r="F44" s="273"/>
      <c r="G44" s="307"/>
      <c r="H44" s="308"/>
      <c r="I44" s="308">
        <f t="shared" si="7"/>
        <v>0</v>
      </c>
      <c r="J44" s="308">
        <f t="shared" si="8"/>
        <v>0</v>
      </c>
      <c r="K44" s="251"/>
      <c r="L44" s="251"/>
      <c r="M44" s="251"/>
    </row>
    <row r="45" spans="1:13" s="303" customFormat="1" ht="23.4" hidden="1" customHeight="1" x14ac:dyDescent="0.35">
      <c r="A45" s="310"/>
      <c r="B45" s="316"/>
      <c r="C45" s="272"/>
      <c r="D45" s="273"/>
      <c r="E45" s="274"/>
      <c r="F45" s="273"/>
      <c r="G45" s="307"/>
      <c r="H45" s="308"/>
      <c r="I45" s="308">
        <f t="shared" si="7"/>
        <v>0</v>
      </c>
      <c r="J45" s="308">
        <f t="shared" si="8"/>
        <v>0</v>
      </c>
      <c r="K45" s="251"/>
      <c r="L45" s="251"/>
      <c r="M45" s="251"/>
    </row>
    <row r="46" spans="1:13" s="303" customFormat="1" ht="23.4" hidden="1" customHeight="1" x14ac:dyDescent="0.35">
      <c r="A46" s="310"/>
      <c r="B46" s="316"/>
      <c r="C46" s="272"/>
      <c r="D46" s="273"/>
      <c r="E46" s="274"/>
      <c r="F46" s="273"/>
      <c r="G46" s="307"/>
      <c r="H46" s="308"/>
      <c r="I46" s="308">
        <f t="shared" si="7"/>
        <v>0</v>
      </c>
      <c r="J46" s="308">
        <f t="shared" si="8"/>
        <v>0</v>
      </c>
      <c r="K46" s="251"/>
      <c r="L46" s="251"/>
      <c r="M46" s="251"/>
    </row>
    <row r="47" spans="1:13" s="303" customFormat="1" ht="23.4" hidden="1" customHeight="1" x14ac:dyDescent="0.35">
      <c r="A47" s="310"/>
      <c r="B47" s="316"/>
      <c r="C47" s="272"/>
      <c r="D47" s="273"/>
      <c r="E47" s="274"/>
      <c r="F47" s="273"/>
      <c r="G47" s="307"/>
      <c r="H47" s="308"/>
      <c r="I47" s="308">
        <f t="shared" si="7"/>
        <v>0</v>
      </c>
      <c r="J47" s="308">
        <f t="shared" si="8"/>
        <v>0</v>
      </c>
      <c r="K47" s="251"/>
      <c r="L47" s="251"/>
      <c r="M47" s="251"/>
    </row>
    <row r="48" spans="1:13" s="303" customFormat="1" ht="24" hidden="1" customHeight="1" x14ac:dyDescent="0.35">
      <c r="A48" s="310"/>
      <c r="B48" s="317"/>
      <c r="C48" s="272"/>
      <c r="D48" s="273"/>
      <c r="E48" s="274"/>
      <c r="F48" s="273"/>
      <c r="G48" s="307"/>
      <c r="H48" s="308"/>
      <c r="I48" s="308">
        <f t="shared" si="7"/>
        <v>0</v>
      </c>
      <c r="J48" s="308">
        <f t="shared" si="8"/>
        <v>0</v>
      </c>
      <c r="K48" s="251"/>
      <c r="L48" s="251"/>
      <c r="M48" s="251"/>
    </row>
    <row r="49" spans="1:13" s="309" customFormat="1" ht="20.25" customHeight="1" x14ac:dyDescent="0.35">
      <c r="A49" s="304">
        <v>2</v>
      </c>
      <c r="B49" s="305" t="s">
        <v>373</v>
      </c>
      <c r="C49" s="266" t="s">
        <v>305</v>
      </c>
      <c r="D49" s="306">
        <f>SUM(D53:D53)</f>
        <v>0</v>
      </c>
      <c r="E49" s="315" t="s">
        <v>305</v>
      </c>
      <c r="F49" s="306">
        <f>SUM(F50:F53)</f>
        <v>180000</v>
      </c>
      <c r="G49" s="307"/>
      <c r="H49" s="308"/>
      <c r="I49" s="308"/>
      <c r="J49" s="308"/>
      <c r="K49" s="254"/>
      <c r="L49" s="254"/>
      <c r="M49" s="254"/>
    </row>
    <row r="50" spans="1:13" s="303" customFormat="1" x14ac:dyDescent="0.35">
      <c r="A50" s="310"/>
      <c r="B50" s="316" t="s">
        <v>199</v>
      </c>
      <c r="C50" s="272"/>
      <c r="D50" s="273"/>
      <c r="E50" s="274"/>
      <c r="F50" s="273"/>
      <c r="G50" s="307"/>
      <c r="H50" s="308"/>
      <c r="I50" s="308">
        <f>F50-H50</f>
        <v>0</v>
      </c>
      <c r="J50" s="308">
        <f t="shared" ref="J50:J53" si="9">F50-G50</f>
        <v>0</v>
      </c>
      <c r="K50" s="251"/>
      <c r="L50" s="251"/>
      <c r="M50" s="251"/>
    </row>
    <row r="51" spans="1:13" s="303" customFormat="1" x14ac:dyDescent="0.35">
      <c r="A51" s="310"/>
      <c r="B51" s="318" t="s">
        <v>469</v>
      </c>
      <c r="C51" s="272"/>
      <c r="D51" s="273"/>
      <c r="E51" s="274">
        <v>1</v>
      </c>
      <c r="F51" s="273">
        <v>180000</v>
      </c>
      <c r="G51" s="307"/>
      <c r="H51" s="308"/>
      <c r="I51" s="308">
        <f>F51-H51</f>
        <v>180000</v>
      </c>
      <c r="J51" s="308">
        <f t="shared" si="9"/>
        <v>180000</v>
      </c>
      <c r="K51" s="251"/>
      <c r="L51" s="251"/>
      <c r="M51" s="251"/>
    </row>
    <row r="52" spans="1:13" s="303" customFormat="1" hidden="1" x14ac:dyDescent="0.35">
      <c r="A52" s="310"/>
      <c r="B52" s="316"/>
      <c r="C52" s="272"/>
      <c r="D52" s="273"/>
      <c r="E52" s="274"/>
      <c r="F52" s="273"/>
      <c r="G52" s="307"/>
      <c r="H52" s="308"/>
      <c r="I52" s="308">
        <f>F52-H52</f>
        <v>0</v>
      </c>
      <c r="J52" s="308">
        <f t="shared" si="9"/>
        <v>0</v>
      </c>
      <c r="K52" s="251"/>
      <c r="L52" s="251"/>
      <c r="M52" s="251"/>
    </row>
    <row r="53" spans="1:13" s="303" customFormat="1" x14ac:dyDescent="0.35">
      <c r="A53" s="310"/>
      <c r="B53" s="316"/>
      <c r="C53" s="272"/>
      <c r="D53" s="273"/>
      <c r="E53" s="274"/>
      <c r="F53" s="273"/>
      <c r="G53" s="307"/>
      <c r="H53" s="308"/>
      <c r="I53" s="308">
        <f>F53-H53</f>
        <v>0</v>
      </c>
      <c r="J53" s="308">
        <f t="shared" si="9"/>
        <v>0</v>
      </c>
      <c r="K53" s="251"/>
      <c r="L53" s="251"/>
      <c r="M53" s="251"/>
    </row>
    <row r="54" spans="1:13" s="303" customFormat="1" x14ac:dyDescent="0.35">
      <c r="A54" s="304">
        <v>3</v>
      </c>
      <c r="B54" s="305" t="s">
        <v>374</v>
      </c>
      <c r="C54" s="266" t="s">
        <v>305</v>
      </c>
      <c r="D54" s="306">
        <f>SUM(D55:D76)</f>
        <v>0</v>
      </c>
      <c r="E54" s="315" t="s">
        <v>305</v>
      </c>
      <c r="F54" s="306">
        <f>SUM(F55:F76)</f>
        <v>21000</v>
      </c>
      <c r="G54" s="307"/>
      <c r="H54" s="308"/>
      <c r="I54" s="308"/>
      <c r="J54" s="308"/>
      <c r="K54" s="251"/>
      <c r="L54" s="251"/>
      <c r="M54" s="251"/>
    </row>
    <row r="55" spans="1:13" s="303" customFormat="1" x14ac:dyDescent="0.35">
      <c r="A55" s="319"/>
      <c r="B55" s="320" t="s">
        <v>199</v>
      </c>
      <c r="C55" s="272"/>
      <c r="D55" s="273"/>
      <c r="E55" s="276"/>
      <c r="F55" s="273"/>
      <c r="G55" s="307"/>
      <c r="H55" s="308"/>
      <c r="I55" s="308">
        <f t="shared" ref="I55:I75" si="10">F55-H55</f>
        <v>0</v>
      </c>
      <c r="J55" s="308">
        <f t="shared" ref="J55:J75" si="11">F55-G55</f>
        <v>0</v>
      </c>
      <c r="K55" s="251"/>
      <c r="L55" s="251"/>
      <c r="M55" s="251"/>
    </row>
    <row r="56" spans="1:13" s="303" customFormat="1" hidden="1" x14ac:dyDescent="0.35">
      <c r="A56" s="310"/>
      <c r="B56" s="273" t="s">
        <v>470</v>
      </c>
      <c r="C56" s="272"/>
      <c r="D56" s="273"/>
      <c r="E56" s="276"/>
      <c r="F56" s="273"/>
      <c r="G56" s="307"/>
      <c r="H56" s="308"/>
      <c r="I56" s="308">
        <f t="shared" si="10"/>
        <v>0</v>
      </c>
      <c r="J56" s="308">
        <f t="shared" si="11"/>
        <v>0</v>
      </c>
      <c r="K56" s="251"/>
      <c r="L56" s="251"/>
      <c r="M56" s="251"/>
    </row>
    <row r="57" spans="1:13" s="303" customFormat="1" x14ac:dyDescent="0.35">
      <c r="A57" s="310"/>
      <c r="B57" s="273" t="s">
        <v>471</v>
      </c>
      <c r="C57" s="272"/>
      <c r="D57" s="273"/>
      <c r="E57" s="276">
        <v>2</v>
      </c>
      <c r="F57" s="273">
        <v>10000</v>
      </c>
      <c r="G57" s="307"/>
      <c r="H57" s="308"/>
      <c r="I57" s="308">
        <f t="shared" si="10"/>
        <v>10000</v>
      </c>
      <c r="J57" s="308">
        <f t="shared" si="11"/>
        <v>10000</v>
      </c>
      <c r="K57" s="251"/>
      <c r="L57" s="251"/>
      <c r="M57" s="251"/>
    </row>
    <row r="58" spans="1:13" s="303" customFormat="1" hidden="1" x14ac:dyDescent="0.35">
      <c r="A58" s="310"/>
      <c r="B58" s="273" t="s">
        <v>472</v>
      </c>
      <c r="C58" s="272"/>
      <c r="D58" s="273"/>
      <c r="E58" s="276"/>
      <c r="F58" s="273"/>
      <c r="G58" s="307"/>
      <c r="H58" s="308"/>
      <c r="I58" s="308">
        <f t="shared" si="10"/>
        <v>0</v>
      </c>
      <c r="J58" s="308">
        <f t="shared" si="11"/>
        <v>0</v>
      </c>
      <c r="K58" s="251"/>
      <c r="L58" s="251"/>
      <c r="M58" s="251"/>
    </row>
    <row r="59" spans="1:13" s="303" customFormat="1" x14ac:dyDescent="0.35">
      <c r="A59" s="310"/>
      <c r="B59" s="273" t="s">
        <v>473</v>
      </c>
      <c r="C59" s="272"/>
      <c r="D59" s="273"/>
      <c r="E59" s="276">
        <v>1</v>
      </c>
      <c r="F59" s="273">
        <v>6000</v>
      </c>
      <c r="G59" s="307"/>
      <c r="H59" s="308"/>
      <c r="I59" s="308">
        <f t="shared" si="10"/>
        <v>6000</v>
      </c>
      <c r="J59" s="308">
        <f t="shared" si="11"/>
        <v>6000</v>
      </c>
      <c r="K59" s="251"/>
      <c r="L59" s="251"/>
      <c r="M59" s="251"/>
    </row>
    <row r="60" spans="1:13" s="303" customFormat="1" x14ac:dyDescent="0.35">
      <c r="A60" s="310"/>
      <c r="B60" s="273" t="s">
        <v>475</v>
      </c>
      <c r="C60" s="272"/>
      <c r="D60" s="273"/>
      <c r="E60" s="276">
        <v>1</v>
      </c>
      <c r="F60" s="273">
        <v>5000</v>
      </c>
      <c r="G60" s="307"/>
      <c r="H60" s="308"/>
      <c r="I60" s="308">
        <f t="shared" si="10"/>
        <v>5000</v>
      </c>
      <c r="J60" s="308">
        <f t="shared" si="11"/>
        <v>5000</v>
      </c>
      <c r="K60" s="251"/>
      <c r="L60" s="251"/>
      <c r="M60" s="251"/>
    </row>
    <row r="61" spans="1:13" s="303" customFormat="1" hidden="1" x14ac:dyDescent="0.35">
      <c r="A61" s="310"/>
      <c r="B61" s="318" t="s">
        <v>474</v>
      </c>
      <c r="C61" s="272"/>
      <c r="D61" s="273"/>
      <c r="E61" s="276"/>
      <c r="F61" s="273"/>
      <c r="G61" s="307"/>
      <c r="H61" s="308"/>
      <c r="I61" s="308">
        <f t="shared" si="10"/>
        <v>0</v>
      </c>
      <c r="J61" s="308">
        <f t="shared" si="11"/>
        <v>0</v>
      </c>
      <c r="K61" s="251"/>
      <c r="L61" s="251"/>
      <c r="M61" s="251"/>
    </row>
    <row r="62" spans="1:13" s="303" customFormat="1" hidden="1" x14ac:dyDescent="0.35">
      <c r="A62" s="310"/>
      <c r="B62" s="273" t="s">
        <v>477</v>
      </c>
      <c r="C62" s="272"/>
      <c r="D62" s="273"/>
      <c r="E62" s="276"/>
      <c r="F62" s="273"/>
      <c r="G62" s="307"/>
      <c r="H62" s="308"/>
      <c r="I62" s="308">
        <f t="shared" si="10"/>
        <v>0</v>
      </c>
      <c r="J62" s="308">
        <f t="shared" si="11"/>
        <v>0</v>
      </c>
      <c r="K62" s="251"/>
      <c r="L62" s="251"/>
      <c r="M62" s="251"/>
    </row>
    <row r="63" spans="1:13" s="303" customFormat="1" hidden="1" x14ac:dyDescent="0.35">
      <c r="A63" s="310"/>
      <c r="B63" s="273" t="s">
        <v>476</v>
      </c>
      <c r="C63" s="272"/>
      <c r="D63" s="273"/>
      <c r="E63" s="276"/>
      <c r="F63" s="273"/>
      <c r="G63" s="307"/>
      <c r="H63" s="308"/>
      <c r="I63" s="308">
        <f t="shared" si="10"/>
        <v>0</v>
      </c>
      <c r="J63" s="308">
        <f t="shared" si="11"/>
        <v>0</v>
      </c>
      <c r="K63" s="251"/>
      <c r="L63" s="251"/>
      <c r="M63" s="251"/>
    </row>
    <row r="64" spans="1:13" s="303" customFormat="1" hidden="1" x14ac:dyDescent="0.35">
      <c r="A64" s="310"/>
      <c r="B64" s="273" t="s">
        <v>544</v>
      </c>
      <c r="C64" s="272"/>
      <c r="D64" s="273"/>
      <c r="E64" s="276"/>
      <c r="F64" s="273"/>
      <c r="G64" s="307"/>
      <c r="H64" s="308"/>
      <c r="I64" s="308">
        <f t="shared" si="10"/>
        <v>0</v>
      </c>
      <c r="J64" s="308">
        <f t="shared" si="11"/>
        <v>0</v>
      </c>
      <c r="K64" s="251"/>
      <c r="L64" s="251"/>
      <c r="M64" s="251"/>
    </row>
    <row r="65" spans="1:13" s="303" customFormat="1" hidden="1" x14ac:dyDescent="0.35">
      <c r="A65" s="310"/>
      <c r="B65" s="273" t="s">
        <v>545</v>
      </c>
      <c r="C65" s="272"/>
      <c r="D65" s="273"/>
      <c r="E65" s="276"/>
      <c r="F65" s="273"/>
      <c r="G65" s="307"/>
      <c r="H65" s="308"/>
      <c r="I65" s="308">
        <f t="shared" si="10"/>
        <v>0</v>
      </c>
      <c r="J65" s="308">
        <f t="shared" si="11"/>
        <v>0</v>
      </c>
      <c r="K65" s="251"/>
      <c r="L65" s="251"/>
      <c r="M65" s="251"/>
    </row>
    <row r="66" spans="1:13" s="303" customFormat="1" hidden="1" x14ac:dyDescent="0.35">
      <c r="A66" s="310"/>
      <c r="B66" s="273" t="s">
        <v>546</v>
      </c>
      <c r="C66" s="272"/>
      <c r="D66" s="273"/>
      <c r="E66" s="276"/>
      <c r="F66" s="273"/>
      <c r="G66" s="307"/>
      <c r="H66" s="308"/>
      <c r="I66" s="308">
        <f t="shared" si="10"/>
        <v>0</v>
      </c>
      <c r="J66" s="308">
        <f t="shared" si="11"/>
        <v>0</v>
      </c>
      <c r="K66" s="251"/>
      <c r="L66" s="251"/>
      <c r="M66" s="251"/>
    </row>
    <row r="67" spans="1:13" s="303" customFormat="1" hidden="1" x14ac:dyDescent="0.35">
      <c r="A67" s="310"/>
      <c r="B67" s="311" t="s">
        <v>548</v>
      </c>
      <c r="C67" s="272"/>
      <c r="D67" s="273"/>
      <c r="E67" s="276"/>
      <c r="F67" s="273"/>
      <c r="G67" s="307"/>
      <c r="H67" s="308"/>
      <c r="I67" s="308">
        <f t="shared" si="10"/>
        <v>0</v>
      </c>
      <c r="J67" s="308">
        <f t="shared" si="11"/>
        <v>0</v>
      </c>
      <c r="K67" s="251"/>
      <c r="L67" s="251"/>
      <c r="M67" s="251"/>
    </row>
    <row r="68" spans="1:13" s="303" customFormat="1" hidden="1" x14ac:dyDescent="0.35">
      <c r="A68" s="310"/>
      <c r="B68" s="311"/>
      <c r="C68" s="272"/>
      <c r="D68" s="273"/>
      <c r="E68" s="276"/>
      <c r="F68" s="273"/>
      <c r="G68" s="307"/>
      <c r="H68" s="308"/>
      <c r="I68" s="308">
        <f t="shared" si="10"/>
        <v>0</v>
      </c>
      <c r="J68" s="308">
        <f t="shared" si="11"/>
        <v>0</v>
      </c>
      <c r="K68" s="251"/>
      <c r="L68" s="251"/>
      <c r="M68" s="251"/>
    </row>
    <row r="69" spans="1:13" s="303" customFormat="1" hidden="1" x14ac:dyDescent="0.35">
      <c r="A69" s="310"/>
      <c r="B69" s="311"/>
      <c r="C69" s="272"/>
      <c r="D69" s="273"/>
      <c r="E69" s="276"/>
      <c r="F69" s="273"/>
      <c r="G69" s="307"/>
      <c r="H69" s="308"/>
      <c r="I69" s="308">
        <f t="shared" si="10"/>
        <v>0</v>
      </c>
      <c r="J69" s="308">
        <f t="shared" si="11"/>
        <v>0</v>
      </c>
      <c r="K69" s="251"/>
      <c r="L69" s="251"/>
      <c r="M69" s="251"/>
    </row>
    <row r="70" spans="1:13" s="303" customFormat="1" hidden="1" x14ac:dyDescent="0.35">
      <c r="A70" s="310"/>
      <c r="B70" s="311"/>
      <c r="C70" s="272"/>
      <c r="D70" s="273"/>
      <c r="E70" s="276"/>
      <c r="F70" s="273"/>
      <c r="G70" s="307"/>
      <c r="H70" s="308"/>
      <c r="I70" s="308">
        <f t="shared" si="10"/>
        <v>0</v>
      </c>
      <c r="J70" s="308">
        <f t="shared" si="11"/>
        <v>0</v>
      </c>
      <c r="K70" s="251"/>
      <c r="L70" s="251"/>
      <c r="M70" s="251"/>
    </row>
    <row r="71" spans="1:13" s="303" customFormat="1" hidden="1" x14ac:dyDescent="0.35">
      <c r="A71" s="310"/>
      <c r="B71" s="311"/>
      <c r="C71" s="272"/>
      <c r="D71" s="273"/>
      <c r="E71" s="276"/>
      <c r="F71" s="273"/>
      <c r="G71" s="307"/>
      <c r="H71" s="308"/>
      <c r="I71" s="308">
        <f t="shared" si="10"/>
        <v>0</v>
      </c>
      <c r="J71" s="308">
        <f t="shared" si="11"/>
        <v>0</v>
      </c>
      <c r="K71" s="251"/>
      <c r="L71" s="251"/>
      <c r="M71" s="251"/>
    </row>
    <row r="72" spans="1:13" s="303" customFormat="1" hidden="1" x14ac:dyDescent="0.35">
      <c r="A72" s="310"/>
      <c r="B72" s="311"/>
      <c r="C72" s="272"/>
      <c r="D72" s="273"/>
      <c r="E72" s="276"/>
      <c r="F72" s="273"/>
      <c r="G72" s="307"/>
      <c r="H72" s="308"/>
      <c r="I72" s="308">
        <f t="shared" si="10"/>
        <v>0</v>
      </c>
      <c r="J72" s="308">
        <f t="shared" si="11"/>
        <v>0</v>
      </c>
      <c r="K72" s="251"/>
      <c r="L72" s="251"/>
      <c r="M72" s="251"/>
    </row>
    <row r="73" spans="1:13" s="303" customFormat="1" hidden="1" x14ac:dyDescent="0.35">
      <c r="A73" s="310"/>
      <c r="B73" s="311"/>
      <c r="C73" s="272"/>
      <c r="D73" s="273"/>
      <c r="E73" s="276"/>
      <c r="F73" s="273"/>
      <c r="G73" s="307"/>
      <c r="H73" s="308"/>
      <c r="I73" s="308">
        <f t="shared" si="10"/>
        <v>0</v>
      </c>
      <c r="J73" s="308">
        <f t="shared" si="11"/>
        <v>0</v>
      </c>
      <c r="K73" s="251"/>
      <c r="L73" s="251"/>
      <c r="M73" s="251"/>
    </row>
    <row r="74" spans="1:13" s="303" customFormat="1" hidden="1" x14ac:dyDescent="0.35">
      <c r="A74" s="310"/>
      <c r="B74" s="316"/>
      <c r="C74" s="272"/>
      <c r="D74" s="273"/>
      <c r="E74" s="276"/>
      <c r="F74" s="291"/>
      <c r="G74" s="307"/>
      <c r="H74" s="308"/>
      <c r="I74" s="308">
        <f t="shared" si="10"/>
        <v>0</v>
      </c>
      <c r="J74" s="308">
        <f t="shared" si="11"/>
        <v>0</v>
      </c>
      <c r="K74" s="251"/>
      <c r="L74" s="251"/>
      <c r="M74" s="251"/>
    </row>
    <row r="75" spans="1:13" s="303" customFormat="1" x14ac:dyDescent="0.35">
      <c r="A75" s="310"/>
      <c r="B75" s="311"/>
      <c r="C75" s="272"/>
      <c r="D75" s="273"/>
      <c r="E75" s="276"/>
      <c r="F75" s="273"/>
      <c r="G75" s="307"/>
      <c r="H75" s="308"/>
      <c r="I75" s="308">
        <f t="shared" si="10"/>
        <v>0</v>
      </c>
      <c r="J75" s="308">
        <f t="shared" si="11"/>
        <v>0</v>
      </c>
      <c r="K75" s="251"/>
      <c r="L75" s="251"/>
      <c r="M75" s="251"/>
    </row>
    <row r="76" spans="1:13" s="303" customFormat="1" x14ac:dyDescent="0.35">
      <c r="A76" s="310"/>
      <c r="B76" s="311"/>
      <c r="C76" s="272"/>
      <c r="D76" s="273"/>
      <c r="E76" s="276"/>
      <c r="F76" s="273"/>
      <c r="G76" s="307"/>
      <c r="H76" s="308"/>
      <c r="I76" s="308"/>
      <c r="J76" s="308"/>
      <c r="K76" s="251"/>
      <c r="L76" s="251"/>
      <c r="M76" s="251"/>
    </row>
    <row r="77" spans="1:13" s="309" customFormat="1" ht="17.399999999999999" x14ac:dyDescent="0.3">
      <c r="A77" s="304"/>
      <c r="B77" s="305" t="s">
        <v>295</v>
      </c>
      <c r="C77" s="266" t="s">
        <v>305</v>
      </c>
      <c r="D77" s="306">
        <f>D49+D40+D36+D13+D54</f>
        <v>0</v>
      </c>
      <c r="E77" s="315" t="s">
        <v>10</v>
      </c>
      <c r="F77" s="306">
        <f>F49+F40+F36+F13+F54</f>
        <v>313297.44</v>
      </c>
      <c r="G77" s="293" t="s">
        <v>535</v>
      </c>
      <c r="H77" s="294">
        <f>SUM(H12:H76)</f>
        <v>0</v>
      </c>
      <c r="I77" s="294">
        <f>SUM(I12:I76)</f>
        <v>313297.44</v>
      </c>
      <c r="J77" s="294">
        <f>SUM(J12:J76)</f>
        <v>313297.44</v>
      </c>
      <c r="K77" s="254"/>
      <c r="L77" s="254">
        <f t="shared" ref="L77:M77" si="12">SUM(L12:L76)</f>
        <v>0</v>
      </c>
      <c r="M77" s="254">
        <f t="shared" si="12"/>
        <v>0</v>
      </c>
    </row>
    <row r="78" spans="1:13" s="303" customFormat="1" hidden="1" x14ac:dyDescent="0.35">
      <c r="A78" s="1208" t="s">
        <v>1001</v>
      </c>
      <c r="B78" s="1208"/>
      <c r="C78" s="1208"/>
      <c r="D78" s="1208"/>
      <c r="E78" s="1208"/>
      <c r="F78" s="1208"/>
      <c r="G78" s="262" t="s">
        <v>1002</v>
      </c>
      <c r="H78" s="302"/>
      <c r="I78" s="302"/>
      <c r="J78" s="302"/>
      <c r="K78" s="251"/>
      <c r="L78" s="251"/>
      <c r="M78" s="251"/>
    </row>
    <row r="79" spans="1:13" s="309" customFormat="1" hidden="1" x14ac:dyDescent="0.35">
      <c r="A79" s="304">
        <v>1</v>
      </c>
      <c r="B79" s="305" t="s">
        <v>369</v>
      </c>
      <c r="C79" s="266" t="s">
        <v>305</v>
      </c>
      <c r="D79" s="306">
        <f>SUM(D81:D97)</f>
        <v>0</v>
      </c>
      <c r="E79" s="266" t="s">
        <v>305</v>
      </c>
      <c r="F79" s="306">
        <f>SUM(F80:F97)</f>
        <v>0</v>
      </c>
      <c r="G79" s="307"/>
      <c r="H79" s="308"/>
      <c r="I79" s="308"/>
      <c r="J79" s="308"/>
      <c r="K79" s="254"/>
      <c r="L79" s="254"/>
      <c r="M79" s="254"/>
    </row>
    <row r="80" spans="1:13" s="303" customFormat="1" hidden="1" x14ac:dyDescent="0.35">
      <c r="A80" s="310"/>
      <c r="B80" s="311" t="s">
        <v>199</v>
      </c>
      <c r="C80" s="272"/>
      <c r="D80" s="273"/>
      <c r="E80" s="274"/>
      <c r="F80" s="273"/>
      <c r="G80" s="307"/>
      <c r="H80" s="308"/>
      <c r="I80" s="308">
        <f t="shared" ref="I80:I97" si="13">F80-H80</f>
        <v>0</v>
      </c>
      <c r="J80" s="308">
        <f>F80-G80</f>
        <v>0</v>
      </c>
      <c r="K80" s="251"/>
      <c r="L80" s="251"/>
      <c r="M80" s="251"/>
    </row>
    <row r="81" spans="1:13" s="303" customFormat="1" hidden="1" x14ac:dyDescent="0.35">
      <c r="A81" s="310"/>
      <c r="B81" s="273" t="s">
        <v>459</v>
      </c>
      <c r="C81" s="272"/>
      <c r="D81" s="273"/>
      <c r="E81" s="274"/>
      <c r="F81" s="273"/>
      <c r="G81" s="307"/>
      <c r="H81" s="308"/>
      <c r="I81" s="308">
        <f t="shared" si="13"/>
        <v>0</v>
      </c>
      <c r="J81" s="308">
        <f t="shared" ref="J81:J97" si="14">F81-G81</f>
        <v>0</v>
      </c>
      <c r="K81" s="251"/>
      <c r="L81" s="251"/>
      <c r="M81" s="251"/>
    </row>
    <row r="82" spans="1:13" s="303" customFormat="1" hidden="1" x14ac:dyDescent="0.35">
      <c r="A82" s="310"/>
      <c r="B82" s="273" t="s">
        <v>460</v>
      </c>
      <c r="C82" s="272"/>
      <c r="D82" s="273"/>
      <c r="E82" s="274"/>
      <c r="F82" s="273"/>
      <c r="G82" s="307"/>
      <c r="H82" s="308"/>
      <c r="I82" s="308">
        <f t="shared" si="13"/>
        <v>0</v>
      </c>
      <c r="J82" s="308">
        <f t="shared" si="14"/>
        <v>0</v>
      </c>
      <c r="K82" s="251"/>
      <c r="L82" s="251"/>
      <c r="M82" s="251"/>
    </row>
    <row r="83" spans="1:13" s="303" customFormat="1" hidden="1" x14ac:dyDescent="0.35">
      <c r="A83" s="310"/>
      <c r="B83" s="273" t="s">
        <v>461</v>
      </c>
      <c r="C83" s="272"/>
      <c r="D83" s="273"/>
      <c r="E83" s="276"/>
      <c r="F83" s="273"/>
      <c r="G83" s="307"/>
      <c r="H83" s="308"/>
      <c r="I83" s="308">
        <f t="shared" si="13"/>
        <v>0</v>
      </c>
      <c r="J83" s="308">
        <f t="shared" si="14"/>
        <v>0</v>
      </c>
      <c r="K83" s="251"/>
      <c r="L83" s="251"/>
      <c r="M83" s="251"/>
    </row>
    <row r="84" spans="1:13" s="303" customFormat="1" hidden="1" x14ac:dyDescent="0.35">
      <c r="A84" s="310"/>
      <c r="B84" s="273" t="s">
        <v>462</v>
      </c>
      <c r="C84" s="272"/>
      <c r="D84" s="273"/>
      <c r="E84" s="276"/>
      <c r="F84" s="273"/>
      <c r="G84" s="312"/>
      <c r="H84" s="308"/>
      <c r="I84" s="308">
        <f t="shared" si="13"/>
        <v>0</v>
      </c>
      <c r="J84" s="308">
        <f t="shared" si="14"/>
        <v>0</v>
      </c>
      <c r="K84" s="251"/>
      <c r="L84" s="251"/>
      <c r="M84" s="251"/>
    </row>
    <row r="85" spans="1:13" s="303" customFormat="1" hidden="1" x14ac:dyDescent="0.35">
      <c r="A85" s="310"/>
      <c r="B85" s="273" t="s">
        <v>463</v>
      </c>
      <c r="C85" s="272"/>
      <c r="D85" s="273"/>
      <c r="E85" s="276"/>
      <c r="F85" s="273"/>
      <c r="G85" s="312"/>
      <c r="H85" s="308"/>
      <c r="I85" s="308">
        <f t="shared" si="13"/>
        <v>0</v>
      </c>
      <c r="J85" s="308">
        <f t="shared" si="14"/>
        <v>0</v>
      </c>
      <c r="K85" s="251"/>
      <c r="L85" s="251"/>
      <c r="M85" s="251"/>
    </row>
    <row r="86" spans="1:13" s="303" customFormat="1" hidden="1" x14ac:dyDescent="0.35">
      <c r="A86" s="310"/>
      <c r="B86" s="273" t="s">
        <v>1018</v>
      </c>
      <c r="C86" s="272"/>
      <c r="D86" s="273"/>
      <c r="E86" s="276"/>
      <c r="F86" s="273"/>
      <c r="G86" s="312"/>
      <c r="H86" s="308"/>
      <c r="I86" s="308">
        <f t="shared" si="13"/>
        <v>0</v>
      </c>
      <c r="J86" s="308">
        <f t="shared" si="14"/>
        <v>0</v>
      </c>
      <c r="K86" s="251"/>
      <c r="L86" s="251"/>
      <c r="M86" s="251"/>
    </row>
    <row r="87" spans="1:13" s="303" customFormat="1" hidden="1" x14ac:dyDescent="0.35">
      <c r="A87" s="310"/>
      <c r="B87" s="273" t="s">
        <v>538</v>
      </c>
      <c r="C87" s="272"/>
      <c r="D87" s="273"/>
      <c r="E87" s="276"/>
      <c r="F87" s="273"/>
      <c r="G87" s="307"/>
      <c r="H87" s="308"/>
      <c r="I87" s="308">
        <f t="shared" si="13"/>
        <v>0</v>
      </c>
      <c r="J87" s="308">
        <f t="shared" si="14"/>
        <v>0</v>
      </c>
      <c r="K87" s="251"/>
      <c r="L87" s="251"/>
      <c r="M87" s="251"/>
    </row>
    <row r="88" spans="1:13" s="303" customFormat="1" hidden="1" x14ac:dyDescent="0.35">
      <c r="A88" s="310"/>
      <c r="B88" s="273" t="s">
        <v>539</v>
      </c>
      <c r="C88" s="272"/>
      <c r="D88" s="273"/>
      <c r="E88" s="276"/>
      <c r="F88" s="273"/>
      <c r="G88" s="312"/>
      <c r="H88" s="308"/>
      <c r="I88" s="308">
        <f t="shared" si="13"/>
        <v>0</v>
      </c>
      <c r="J88" s="308">
        <f t="shared" si="14"/>
        <v>0</v>
      </c>
      <c r="K88" s="251"/>
      <c r="L88" s="251"/>
      <c r="M88" s="251"/>
    </row>
    <row r="89" spans="1:13" s="303" customFormat="1" ht="36" hidden="1" x14ac:dyDescent="0.35">
      <c r="A89" s="310"/>
      <c r="B89" s="273" t="s">
        <v>464</v>
      </c>
      <c r="C89" s="272"/>
      <c r="D89" s="273"/>
      <c r="E89" s="276"/>
      <c r="F89" s="273"/>
      <c r="G89" s="312"/>
      <c r="H89" s="308"/>
      <c r="I89" s="308">
        <f t="shared" si="13"/>
        <v>0</v>
      </c>
      <c r="J89" s="308">
        <f t="shared" si="14"/>
        <v>0</v>
      </c>
      <c r="K89" s="251"/>
      <c r="L89" s="251"/>
      <c r="M89" s="251"/>
    </row>
    <row r="90" spans="1:13" s="303" customFormat="1" hidden="1" x14ac:dyDescent="0.35">
      <c r="A90" s="310"/>
      <c r="B90" s="273" t="s">
        <v>465</v>
      </c>
      <c r="C90" s="272"/>
      <c r="D90" s="273"/>
      <c r="E90" s="276"/>
      <c r="F90" s="273"/>
      <c r="G90" s="312"/>
      <c r="H90" s="308"/>
      <c r="I90" s="308">
        <f t="shared" si="13"/>
        <v>0</v>
      </c>
      <c r="J90" s="308">
        <f t="shared" si="14"/>
        <v>0</v>
      </c>
      <c r="K90" s="251"/>
      <c r="L90" s="251"/>
      <c r="M90" s="251"/>
    </row>
    <row r="91" spans="1:13" s="303" customFormat="1" hidden="1" x14ac:dyDescent="0.35">
      <c r="A91" s="310"/>
      <c r="B91" s="273" t="s">
        <v>467</v>
      </c>
      <c r="C91" s="272"/>
      <c r="D91" s="273"/>
      <c r="E91" s="276"/>
      <c r="F91" s="273"/>
      <c r="G91" s="312"/>
      <c r="H91" s="308"/>
      <c r="I91" s="308">
        <f t="shared" si="13"/>
        <v>0</v>
      </c>
      <c r="J91" s="308">
        <f t="shared" si="14"/>
        <v>0</v>
      </c>
      <c r="K91" s="251"/>
      <c r="L91" s="251"/>
      <c r="M91" s="251"/>
    </row>
    <row r="92" spans="1:13" s="303" customFormat="1" ht="39.75" hidden="1" customHeight="1" x14ac:dyDescent="0.35">
      <c r="A92" s="310"/>
      <c r="B92" s="273" t="s">
        <v>468</v>
      </c>
      <c r="C92" s="272"/>
      <c r="D92" s="273"/>
      <c r="E92" s="276"/>
      <c r="F92" s="273"/>
      <c r="G92" s="307"/>
      <c r="H92" s="308"/>
      <c r="I92" s="308">
        <f t="shared" si="13"/>
        <v>0</v>
      </c>
      <c r="J92" s="308">
        <f t="shared" si="14"/>
        <v>0</v>
      </c>
      <c r="K92" s="251"/>
      <c r="L92" s="251"/>
      <c r="M92" s="251"/>
    </row>
    <row r="93" spans="1:13" s="303" customFormat="1" ht="20.25" hidden="1" customHeight="1" x14ac:dyDescent="0.35">
      <c r="A93" s="310"/>
      <c r="B93" s="311" t="s">
        <v>542</v>
      </c>
      <c r="C93" s="272"/>
      <c r="D93" s="273"/>
      <c r="E93" s="276"/>
      <c r="F93" s="273"/>
      <c r="G93" s="307"/>
      <c r="H93" s="308"/>
      <c r="I93" s="308">
        <f t="shared" si="13"/>
        <v>0</v>
      </c>
      <c r="J93" s="308">
        <f t="shared" si="14"/>
        <v>0</v>
      </c>
      <c r="K93" s="251"/>
      <c r="L93" s="251"/>
      <c r="M93" s="251"/>
    </row>
    <row r="94" spans="1:13" s="303" customFormat="1" ht="22.5" hidden="1" customHeight="1" x14ac:dyDescent="0.35">
      <c r="A94" s="310"/>
      <c r="B94" s="311" t="s">
        <v>543</v>
      </c>
      <c r="C94" s="272"/>
      <c r="D94" s="273"/>
      <c r="E94" s="276"/>
      <c r="F94" s="273"/>
      <c r="G94" s="307"/>
      <c r="H94" s="308"/>
      <c r="I94" s="308">
        <f t="shared" si="13"/>
        <v>0</v>
      </c>
      <c r="J94" s="308">
        <f t="shared" si="14"/>
        <v>0</v>
      </c>
      <c r="K94" s="251"/>
      <c r="L94" s="251"/>
      <c r="M94" s="251"/>
    </row>
    <row r="95" spans="1:13" s="303" customFormat="1" ht="22.5" hidden="1" customHeight="1" x14ac:dyDescent="0.35">
      <c r="A95" s="310"/>
      <c r="B95" s="311"/>
      <c r="C95" s="272"/>
      <c r="D95" s="273"/>
      <c r="E95" s="276"/>
      <c r="F95" s="273"/>
      <c r="G95" s="307"/>
      <c r="H95" s="308"/>
      <c r="I95" s="308">
        <f t="shared" si="13"/>
        <v>0</v>
      </c>
      <c r="J95" s="308">
        <f t="shared" si="14"/>
        <v>0</v>
      </c>
      <c r="K95" s="251"/>
      <c r="L95" s="251"/>
      <c r="M95" s="251"/>
    </row>
    <row r="96" spans="1:13" s="303" customFormat="1" ht="22.5" hidden="1" customHeight="1" x14ac:dyDescent="0.35">
      <c r="A96" s="310"/>
      <c r="B96" s="311"/>
      <c r="C96" s="272"/>
      <c r="D96" s="273"/>
      <c r="E96" s="276"/>
      <c r="F96" s="273"/>
      <c r="G96" s="307"/>
      <c r="H96" s="308"/>
      <c r="I96" s="308">
        <f t="shared" si="13"/>
        <v>0</v>
      </c>
      <c r="J96" s="308">
        <f t="shared" si="14"/>
        <v>0</v>
      </c>
      <c r="K96" s="251"/>
      <c r="L96" s="251"/>
      <c r="M96" s="251"/>
    </row>
    <row r="97" spans="1:13" s="303" customFormat="1" hidden="1" x14ac:dyDescent="0.35">
      <c r="A97" s="310"/>
      <c r="B97" s="311"/>
      <c r="C97" s="272"/>
      <c r="D97" s="273"/>
      <c r="E97" s="276"/>
      <c r="F97" s="273"/>
      <c r="G97" s="307"/>
      <c r="H97" s="308"/>
      <c r="I97" s="308">
        <f t="shared" si="13"/>
        <v>0</v>
      </c>
      <c r="J97" s="308">
        <f t="shared" si="14"/>
        <v>0</v>
      </c>
      <c r="K97" s="251"/>
      <c r="L97" s="251"/>
      <c r="M97" s="251"/>
    </row>
    <row r="98" spans="1:13" s="303" customFormat="1" hidden="1" x14ac:dyDescent="0.35">
      <c r="A98" s="313">
        <v>2</v>
      </c>
      <c r="B98" s="314" t="s">
        <v>370</v>
      </c>
      <c r="C98" s="281" t="s">
        <v>305</v>
      </c>
      <c r="D98" s="282">
        <f>SUM(D100:D101)</f>
        <v>0</v>
      </c>
      <c r="E98" s="283" t="s">
        <v>305</v>
      </c>
      <c r="F98" s="282">
        <f>SUM(F99:F101)</f>
        <v>0</v>
      </c>
      <c r="G98" s="307"/>
      <c r="H98" s="308"/>
      <c r="I98" s="308"/>
      <c r="J98" s="308"/>
      <c r="K98" s="254"/>
      <c r="L98" s="254"/>
      <c r="M98" s="254"/>
    </row>
    <row r="99" spans="1:13" s="303" customFormat="1" hidden="1" x14ac:dyDescent="0.35">
      <c r="A99" s="310"/>
      <c r="B99" s="311" t="s">
        <v>199</v>
      </c>
      <c r="C99" s="272"/>
      <c r="D99" s="273"/>
      <c r="E99" s="274"/>
      <c r="F99" s="273"/>
      <c r="G99" s="307"/>
      <c r="H99" s="308"/>
      <c r="I99" s="308">
        <f>F99-H99</f>
        <v>0</v>
      </c>
      <c r="J99" s="308">
        <f t="shared" ref="J99:J101" si="15">F99-G99</f>
        <v>0</v>
      </c>
      <c r="K99" s="251"/>
      <c r="L99" s="251"/>
      <c r="M99" s="251"/>
    </row>
    <row r="100" spans="1:13" s="303" customFormat="1" ht="21" hidden="1" customHeight="1" x14ac:dyDescent="0.35">
      <c r="A100" s="310"/>
      <c r="B100" s="311"/>
      <c r="C100" s="272"/>
      <c r="D100" s="273" t="s">
        <v>371</v>
      </c>
      <c r="E100" s="274"/>
      <c r="F100" s="273"/>
      <c r="G100" s="307"/>
      <c r="H100" s="308"/>
      <c r="I100" s="308">
        <f>F100-H100</f>
        <v>0</v>
      </c>
      <c r="J100" s="308">
        <f t="shared" si="15"/>
        <v>0</v>
      </c>
      <c r="K100" s="251"/>
      <c r="L100" s="251"/>
      <c r="M100" s="251"/>
    </row>
    <row r="101" spans="1:13" s="303" customFormat="1" hidden="1" x14ac:dyDescent="0.35">
      <c r="A101" s="310"/>
      <c r="B101" s="311"/>
      <c r="C101" s="272"/>
      <c r="D101" s="273"/>
      <c r="E101" s="274"/>
      <c r="F101" s="273"/>
      <c r="G101" s="307"/>
      <c r="H101" s="308"/>
      <c r="I101" s="308">
        <f>F101-H101</f>
        <v>0</v>
      </c>
      <c r="J101" s="308">
        <f t="shared" si="15"/>
        <v>0</v>
      </c>
      <c r="K101" s="251"/>
      <c r="L101" s="251"/>
      <c r="M101" s="251"/>
    </row>
    <row r="102" spans="1:13" s="309" customFormat="1" hidden="1" x14ac:dyDescent="0.35">
      <c r="A102" s="304">
        <v>3</v>
      </c>
      <c r="B102" s="305" t="s">
        <v>372</v>
      </c>
      <c r="C102" s="266" t="s">
        <v>305</v>
      </c>
      <c r="D102" s="306">
        <f>SUM(D104:D115)</f>
        <v>0</v>
      </c>
      <c r="E102" s="315" t="s">
        <v>305</v>
      </c>
      <c r="F102" s="306">
        <f>SUM(F103:F110)</f>
        <v>0</v>
      </c>
      <c r="G102" s="307"/>
      <c r="H102" s="308"/>
      <c r="I102" s="308"/>
      <c r="J102" s="308"/>
      <c r="K102" s="254"/>
      <c r="L102" s="254"/>
      <c r="M102" s="254"/>
    </row>
    <row r="103" spans="1:13" s="303" customFormat="1" hidden="1" x14ac:dyDescent="0.35">
      <c r="A103" s="310"/>
      <c r="B103" s="311" t="s">
        <v>199</v>
      </c>
      <c r="C103" s="272"/>
      <c r="D103" s="273"/>
      <c r="E103" s="274"/>
      <c r="F103" s="273"/>
      <c r="G103" s="307"/>
      <c r="H103" s="308"/>
      <c r="I103" s="308">
        <f t="shared" ref="I103:I110" si="16">F103-H103</f>
        <v>0</v>
      </c>
      <c r="J103" s="308">
        <f t="shared" ref="J103:J110" si="17">F103-G103</f>
        <v>0</v>
      </c>
      <c r="K103" s="251"/>
      <c r="L103" s="251"/>
      <c r="M103" s="251"/>
    </row>
    <row r="104" spans="1:13" s="303" customFormat="1" ht="23.4" hidden="1" customHeight="1" x14ac:dyDescent="0.35">
      <c r="A104" s="310"/>
      <c r="B104" s="316" t="s">
        <v>547</v>
      </c>
      <c r="C104" s="272"/>
      <c r="D104" s="273"/>
      <c r="E104" s="274"/>
      <c r="F104" s="273"/>
      <c r="G104" s="307"/>
      <c r="H104" s="308"/>
      <c r="I104" s="308">
        <f t="shared" si="16"/>
        <v>0</v>
      </c>
      <c r="J104" s="308">
        <f t="shared" si="17"/>
        <v>0</v>
      </c>
      <c r="K104" s="251"/>
      <c r="L104" s="251"/>
      <c r="M104" s="251"/>
    </row>
    <row r="105" spans="1:13" s="303" customFormat="1" ht="23.4" hidden="1" customHeight="1" x14ac:dyDescent="0.35">
      <c r="A105" s="310"/>
      <c r="B105" s="316" t="s">
        <v>549</v>
      </c>
      <c r="C105" s="272"/>
      <c r="D105" s="273"/>
      <c r="E105" s="274"/>
      <c r="F105" s="273"/>
      <c r="G105" s="307"/>
      <c r="H105" s="308"/>
      <c r="I105" s="308">
        <f t="shared" si="16"/>
        <v>0</v>
      </c>
      <c r="J105" s="308">
        <f t="shared" si="17"/>
        <v>0</v>
      </c>
      <c r="K105" s="251"/>
      <c r="L105" s="251"/>
      <c r="M105" s="251"/>
    </row>
    <row r="106" spans="1:13" s="303" customFormat="1" ht="23.4" hidden="1" customHeight="1" x14ac:dyDescent="0.35">
      <c r="A106" s="310"/>
      <c r="B106" s="316"/>
      <c r="C106" s="272"/>
      <c r="D106" s="273"/>
      <c r="E106" s="274"/>
      <c r="F106" s="273"/>
      <c r="G106" s="307"/>
      <c r="H106" s="308"/>
      <c r="I106" s="308">
        <f t="shared" si="16"/>
        <v>0</v>
      </c>
      <c r="J106" s="308">
        <f t="shared" si="17"/>
        <v>0</v>
      </c>
      <c r="K106" s="251"/>
      <c r="L106" s="251"/>
      <c r="M106" s="251"/>
    </row>
    <row r="107" spans="1:13" s="303" customFormat="1" ht="23.4" hidden="1" customHeight="1" x14ac:dyDescent="0.35">
      <c r="A107" s="310"/>
      <c r="B107" s="316"/>
      <c r="C107" s="272"/>
      <c r="D107" s="273"/>
      <c r="E107" s="274"/>
      <c r="F107" s="273"/>
      <c r="G107" s="307"/>
      <c r="H107" s="308"/>
      <c r="I107" s="308">
        <f t="shared" si="16"/>
        <v>0</v>
      </c>
      <c r="J107" s="308">
        <f t="shared" si="17"/>
        <v>0</v>
      </c>
      <c r="K107" s="251"/>
      <c r="L107" s="251"/>
      <c r="M107" s="251"/>
    </row>
    <row r="108" spans="1:13" s="303" customFormat="1" ht="23.4" hidden="1" customHeight="1" x14ac:dyDescent="0.35">
      <c r="A108" s="310"/>
      <c r="B108" s="316"/>
      <c r="C108" s="272"/>
      <c r="D108" s="273"/>
      <c r="E108" s="274"/>
      <c r="F108" s="273"/>
      <c r="G108" s="307"/>
      <c r="H108" s="308"/>
      <c r="I108" s="308">
        <f t="shared" si="16"/>
        <v>0</v>
      </c>
      <c r="J108" s="308">
        <f t="shared" si="17"/>
        <v>0</v>
      </c>
      <c r="K108" s="251"/>
      <c r="L108" s="251"/>
      <c r="M108" s="251"/>
    </row>
    <row r="109" spans="1:13" s="303" customFormat="1" ht="23.4" hidden="1" customHeight="1" x14ac:dyDescent="0.35">
      <c r="A109" s="310"/>
      <c r="B109" s="316"/>
      <c r="C109" s="272"/>
      <c r="D109" s="273"/>
      <c r="E109" s="274"/>
      <c r="F109" s="273"/>
      <c r="G109" s="307"/>
      <c r="H109" s="308"/>
      <c r="I109" s="308">
        <f t="shared" si="16"/>
        <v>0</v>
      </c>
      <c r="J109" s="308">
        <f t="shared" si="17"/>
        <v>0</v>
      </c>
      <c r="K109" s="251"/>
      <c r="L109" s="251"/>
      <c r="M109" s="251"/>
    </row>
    <row r="110" spans="1:13" s="303" customFormat="1" ht="24" hidden="1" customHeight="1" x14ac:dyDescent="0.35">
      <c r="A110" s="310"/>
      <c r="B110" s="317"/>
      <c r="C110" s="272"/>
      <c r="D110" s="273"/>
      <c r="E110" s="274"/>
      <c r="F110" s="273"/>
      <c r="G110" s="307"/>
      <c r="H110" s="308"/>
      <c r="I110" s="308">
        <f t="shared" si="16"/>
        <v>0</v>
      </c>
      <c r="J110" s="308">
        <f t="shared" si="17"/>
        <v>0</v>
      </c>
      <c r="K110" s="251"/>
      <c r="L110" s="251"/>
      <c r="M110" s="251"/>
    </row>
    <row r="111" spans="1:13" s="309" customFormat="1" ht="20.25" hidden="1" customHeight="1" x14ac:dyDescent="0.35">
      <c r="A111" s="304">
        <v>4</v>
      </c>
      <c r="B111" s="305" t="s">
        <v>373</v>
      </c>
      <c r="C111" s="266" t="s">
        <v>305</v>
      </c>
      <c r="D111" s="306">
        <f>SUM(D115:D115)</f>
        <v>0</v>
      </c>
      <c r="E111" s="315" t="s">
        <v>305</v>
      </c>
      <c r="F111" s="306">
        <f>SUM(F112:F115)</f>
        <v>0</v>
      </c>
      <c r="G111" s="307"/>
      <c r="H111" s="308"/>
      <c r="I111" s="308"/>
      <c r="J111" s="308"/>
      <c r="K111" s="254"/>
      <c r="L111" s="254"/>
      <c r="M111" s="254"/>
    </row>
    <row r="112" spans="1:13" s="303" customFormat="1" hidden="1" x14ac:dyDescent="0.35">
      <c r="A112" s="310"/>
      <c r="B112" s="316" t="s">
        <v>199</v>
      </c>
      <c r="C112" s="272"/>
      <c r="D112" s="273"/>
      <c r="E112" s="274"/>
      <c r="F112" s="273"/>
      <c r="G112" s="307"/>
      <c r="H112" s="308"/>
      <c r="I112" s="308">
        <f>F112-H112</f>
        <v>0</v>
      </c>
      <c r="J112" s="308">
        <f t="shared" ref="J112:J115" si="18">F112-G112</f>
        <v>0</v>
      </c>
      <c r="K112" s="251"/>
      <c r="L112" s="251"/>
      <c r="M112" s="251"/>
    </row>
    <row r="113" spans="1:13" s="303" customFormat="1" hidden="1" x14ac:dyDescent="0.35">
      <c r="A113" s="310"/>
      <c r="B113" s="318" t="s">
        <v>469</v>
      </c>
      <c r="C113" s="272"/>
      <c r="D113" s="273"/>
      <c r="E113" s="274"/>
      <c r="F113" s="273"/>
      <c r="G113" s="307"/>
      <c r="H113" s="308"/>
      <c r="I113" s="308">
        <f>F113-H113</f>
        <v>0</v>
      </c>
      <c r="J113" s="308">
        <f t="shared" si="18"/>
        <v>0</v>
      </c>
      <c r="K113" s="251"/>
      <c r="L113" s="251"/>
      <c r="M113" s="251"/>
    </row>
    <row r="114" spans="1:13" s="303" customFormat="1" hidden="1" x14ac:dyDescent="0.35">
      <c r="A114" s="310"/>
      <c r="B114" s="316"/>
      <c r="C114" s="272"/>
      <c r="D114" s="273"/>
      <c r="E114" s="274"/>
      <c r="F114" s="273"/>
      <c r="G114" s="307"/>
      <c r="H114" s="308"/>
      <c r="I114" s="308">
        <f>F114-H114</f>
        <v>0</v>
      </c>
      <c r="J114" s="308">
        <f t="shared" si="18"/>
        <v>0</v>
      </c>
      <c r="K114" s="251"/>
      <c r="L114" s="251"/>
      <c r="M114" s="251"/>
    </row>
    <row r="115" spans="1:13" s="303" customFormat="1" hidden="1" x14ac:dyDescent="0.35">
      <c r="A115" s="310"/>
      <c r="B115" s="316"/>
      <c r="C115" s="272"/>
      <c r="D115" s="273"/>
      <c r="E115" s="274"/>
      <c r="F115" s="273"/>
      <c r="G115" s="307"/>
      <c r="H115" s="308"/>
      <c r="I115" s="308">
        <f>F115-H115</f>
        <v>0</v>
      </c>
      <c r="J115" s="308">
        <f t="shared" si="18"/>
        <v>0</v>
      </c>
      <c r="K115" s="251"/>
      <c r="L115" s="251"/>
      <c r="M115" s="251"/>
    </row>
    <row r="116" spans="1:13" s="303" customFormat="1" ht="19.5" hidden="1" customHeight="1" x14ac:dyDescent="0.35">
      <c r="A116" s="304">
        <v>5</v>
      </c>
      <c r="B116" s="305" t="s">
        <v>374</v>
      </c>
      <c r="C116" s="266" t="s">
        <v>305</v>
      </c>
      <c r="D116" s="306">
        <f>SUM(D117:D138)</f>
        <v>0</v>
      </c>
      <c r="E116" s="315" t="s">
        <v>305</v>
      </c>
      <c r="F116" s="306">
        <f>SUM(F117:F138)</f>
        <v>0</v>
      </c>
      <c r="G116" s="307"/>
      <c r="H116" s="308"/>
      <c r="I116" s="308"/>
      <c r="J116" s="308"/>
      <c r="K116" s="251"/>
      <c r="L116" s="251"/>
      <c r="M116" s="251"/>
    </row>
    <row r="117" spans="1:13" s="303" customFormat="1" hidden="1" x14ac:dyDescent="0.35">
      <c r="A117" s="319"/>
      <c r="B117" s="320" t="s">
        <v>199</v>
      </c>
      <c r="C117" s="272"/>
      <c r="D117" s="273"/>
      <c r="E117" s="276"/>
      <c r="F117" s="273"/>
      <c r="G117" s="307"/>
      <c r="H117" s="308"/>
      <c r="I117" s="308">
        <f t="shared" ref="I117:I137" si="19">F117-H117</f>
        <v>0</v>
      </c>
      <c r="J117" s="308">
        <f t="shared" ref="J117:J137" si="20">F117-G117</f>
        <v>0</v>
      </c>
      <c r="K117" s="251"/>
      <c r="L117" s="251"/>
      <c r="M117" s="251"/>
    </row>
    <row r="118" spans="1:13" s="303" customFormat="1" hidden="1" x14ac:dyDescent="0.35">
      <c r="A118" s="310"/>
      <c r="B118" s="273" t="s">
        <v>470</v>
      </c>
      <c r="C118" s="272"/>
      <c r="D118" s="273"/>
      <c r="E118" s="276"/>
      <c r="F118" s="273"/>
      <c r="G118" s="307"/>
      <c r="H118" s="308"/>
      <c r="I118" s="308">
        <f t="shared" si="19"/>
        <v>0</v>
      </c>
      <c r="J118" s="308">
        <f t="shared" si="20"/>
        <v>0</v>
      </c>
      <c r="K118" s="251"/>
      <c r="L118" s="251"/>
      <c r="M118" s="251"/>
    </row>
    <row r="119" spans="1:13" s="303" customFormat="1" hidden="1" x14ac:dyDescent="0.35">
      <c r="A119" s="310"/>
      <c r="B119" s="273" t="s">
        <v>471</v>
      </c>
      <c r="C119" s="272"/>
      <c r="D119" s="273"/>
      <c r="E119" s="276"/>
      <c r="F119" s="273"/>
      <c r="G119" s="307"/>
      <c r="H119" s="308"/>
      <c r="I119" s="308">
        <f t="shared" si="19"/>
        <v>0</v>
      </c>
      <c r="J119" s="308">
        <f t="shared" si="20"/>
        <v>0</v>
      </c>
      <c r="K119" s="251"/>
      <c r="L119" s="251"/>
      <c r="M119" s="251"/>
    </row>
    <row r="120" spans="1:13" s="303" customFormat="1" hidden="1" x14ac:dyDescent="0.35">
      <c r="A120" s="310"/>
      <c r="B120" s="273" t="s">
        <v>472</v>
      </c>
      <c r="C120" s="272"/>
      <c r="D120" s="273"/>
      <c r="E120" s="276"/>
      <c r="F120" s="273"/>
      <c r="G120" s="307"/>
      <c r="H120" s="308"/>
      <c r="I120" s="308">
        <f t="shared" si="19"/>
        <v>0</v>
      </c>
      <c r="J120" s="308">
        <f t="shared" si="20"/>
        <v>0</v>
      </c>
      <c r="K120" s="251"/>
      <c r="L120" s="251"/>
      <c r="M120" s="251"/>
    </row>
    <row r="121" spans="1:13" s="303" customFormat="1" hidden="1" x14ac:dyDescent="0.35">
      <c r="A121" s="310"/>
      <c r="B121" s="273" t="s">
        <v>473</v>
      </c>
      <c r="C121" s="272"/>
      <c r="D121" s="273"/>
      <c r="E121" s="276"/>
      <c r="F121" s="273"/>
      <c r="G121" s="307"/>
      <c r="H121" s="308"/>
      <c r="I121" s="308">
        <f t="shared" si="19"/>
        <v>0</v>
      </c>
      <c r="J121" s="308">
        <f t="shared" si="20"/>
        <v>0</v>
      </c>
      <c r="K121" s="251"/>
      <c r="L121" s="251"/>
      <c r="M121" s="251"/>
    </row>
    <row r="122" spans="1:13" s="303" customFormat="1" hidden="1" x14ac:dyDescent="0.35">
      <c r="A122" s="310"/>
      <c r="B122" s="273" t="s">
        <v>475</v>
      </c>
      <c r="C122" s="272"/>
      <c r="D122" s="273"/>
      <c r="E122" s="276"/>
      <c r="F122" s="273"/>
      <c r="G122" s="307"/>
      <c r="H122" s="308"/>
      <c r="I122" s="308">
        <f t="shared" si="19"/>
        <v>0</v>
      </c>
      <c r="J122" s="308">
        <f t="shared" si="20"/>
        <v>0</v>
      </c>
      <c r="K122" s="251"/>
      <c r="L122" s="251"/>
      <c r="M122" s="251"/>
    </row>
    <row r="123" spans="1:13" s="303" customFormat="1" hidden="1" x14ac:dyDescent="0.35">
      <c r="A123" s="310"/>
      <c r="B123" s="318" t="s">
        <v>474</v>
      </c>
      <c r="C123" s="272"/>
      <c r="D123" s="273"/>
      <c r="E123" s="276"/>
      <c r="F123" s="273"/>
      <c r="G123" s="307"/>
      <c r="H123" s="308"/>
      <c r="I123" s="308">
        <f t="shared" si="19"/>
        <v>0</v>
      </c>
      <c r="J123" s="308">
        <f t="shared" si="20"/>
        <v>0</v>
      </c>
      <c r="K123" s="251"/>
      <c r="L123" s="251"/>
      <c r="M123" s="251"/>
    </row>
    <row r="124" spans="1:13" s="303" customFormat="1" hidden="1" x14ac:dyDescent="0.35">
      <c r="A124" s="310"/>
      <c r="B124" s="273" t="s">
        <v>477</v>
      </c>
      <c r="C124" s="272"/>
      <c r="D124" s="273"/>
      <c r="E124" s="276"/>
      <c r="F124" s="273"/>
      <c r="G124" s="307"/>
      <c r="H124" s="308"/>
      <c r="I124" s="308">
        <f t="shared" si="19"/>
        <v>0</v>
      </c>
      <c r="J124" s="308">
        <f t="shared" si="20"/>
        <v>0</v>
      </c>
      <c r="K124" s="251"/>
      <c r="L124" s="251"/>
      <c r="M124" s="251"/>
    </row>
    <row r="125" spans="1:13" s="303" customFormat="1" hidden="1" x14ac:dyDescent="0.35">
      <c r="A125" s="310"/>
      <c r="B125" s="273" t="s">
        <v>476</v>
      </c>
      <c r="C125" s="272"/>
      <c r="D125" s="273"/>
      <c r="E125" s="276"/>
      <c r="F125" s="273"/>
      <c r="G125" s="307"/>
      <c r="H125" s="308"/>
      <c r="I125" s="308">
        <f t="shared" si="19"/>
        <v>0</v>
      </c>
      <c r="J125" s="308">
        <f t="shared" si="20"/>
        <v>0</v>
      </c>
      <c r="K125" s="251"/>
      <c r="L125" s="251"/>
      <c r="M125" s="251"/>
    </row>
    <row r="126" spans="1:13" s="303" customFormat="1" hidden="1" x14ac:dyDescent="0.35">
      <c r="A126" s="310"/>
      <c r="B126" s="273" t="s">
        <v>544</v>
      </c>
      <c r="C126" s="272"/>
      <c r="D126" s="273"/>
      <c r="E126" s="276"/>
      <c r="F126" s="273"/>
      <c r="G126" s="307"/>
      <c r="H126" s="308"/>
      <c r="I126" s="308">
        <f t="shared" si="19"/>
        <v>0</v>
      </c>
      <c r="J126" s="308">
        <f t="shared" si="20"/>
        <v>0</v>
      </c>
      <c r="K126" s="251"/>
      <c r="L126" s="251"/>
      <c r="M126" s="251"/>
    </row>
    <row r="127" spans="1:13" s="303" customFormat="1" hidden="1" x14ac:dyDescent="0.35">
      <c r="A127" s="310"/>
      <c r="B127" s="273" t="s">
        <v>545</v>
      </c>
      <c r="C127" s="272"/>
      <c r="D127" s="273"/>
      <c r="E127" s="276"/>
      <c r="F127" s="273"/>
      <c r="G127" s="307"/>
      <c r="H127" s="308"/>
      <c r="I127" s="308">
        <f t="shared" si="19"/>
        <v>0</v>
      </c>
      <c r="J127" s="308">
        <f t="shared" si="20"/>
        <v>0</v>
      </c>
      <c r="K127" s="251"/>
      <c r="L127" s="251"/>
      <c r="M127" s="251"/>
    </row>
    <row r="128" spans="1:13" s="303" customFormat="1" hidden="1" x14ac:dyDescent="0.35">
      <c r="A128" s="310"/>
      <c r="B128" s="273" t="s">
        <v>546</v>
      </c>
      <c r="C128" s="272"/>
      <c r="D128" s="273"/>
      <c r="E128" s="276"/>
      <c r="F128" s="273"/>
      <c r="G128" s="307"/>
      <c r="H128" s="308"/>
      <c r="I128" s="308">
        <f t="shared" si="19"/>
        <v>0</v>
      </c>
      <c r="J128" s="308">
        <f t="shared" si="20"/>
        <v>0</v>
      </c>
      <c r="K128" s="251"/>
      <c r="L128" s="251"/>
      <c r="M128" s="251"/>
    </row>
    <row r="129" spans="1:13" s="303" customFormat="1" hidden="1" x14ac:dyDescent="0.35">
      <c r="A129" s="310"/>
      <c r="B129" s="311" t="s">
        <v>548</v>
      </c>
      <c r="C129" s="272"/>
      <c r="D129" s="273"/>
      <c r="E129" s="276"/>
      <c r="F129" s="273"/>
      <c r="G129" s="307"/>
      <c r="H129" s="308"/>
      <c r="I129" s="308">
        <f t="shared" si="19"/>
        <v>0</v>
      </c>
      <c r="J129" s="308">
        <f t="shared" si="20"/>
        <v>0</v>
      </c>
      <c r="K129" s="251"/>
      <c r="L129" s="251"/>
      <c r="M129" s="251"/>
    </row>
    <row r="130" spans="1:13" s="303" customFormat="1" hidden="1" x14ac:dyDescent="0.35">
      <c r="A130" s="310"/>
      <c r="B130" s="311"/>
      <c r="C130" s="272"/>
      <c r="D130" s="273"/>
      <c r="E130" s="276"/>
      <c r="F130" s="273"/>
      <c r="G130" s="307"/>
      <c r="H130" s="308"/>
      <c r="I130" s="308">
        <f t="shared" si="19"/>
        <v>0</v>
      </c>
      <c r="J130" s="308">
        <f t="shared" si="20"/>
        <v>0</v>
      </c>
      <c r="K130" s="251"/>
      <c r="L130" s="251"/>
      <c r="M130" s="251"/>
    </row>
    <row r="131" spans="1:13" s="303" customFormat="1" hidden="1" x14ac:dyDescent="0.35">
      <c r="A131" s="310"/>
      <c r="B131" s="311"/>
      <c r="C131" s="272"/>
      <c r="D131" s="273"/>
      <c r="E131" s="276"/>
      <c r="F131" s="273"/>
      <c r="G131" s="307"/>
      <c r="H131" s="308"/>
      <c r="I131" s="308">
        <f t="shared" si="19"/>
        <v>0</v>
      </c>
      <c r="J131" s="308">
        <f t="shared" si="20"/>
        <v>0</v>
      </c>
      <c r="K131" s="251"/>
      <c r="L131" s="251"/>
      <c r="M131" s="251"/>
    </row>
    <row r="132" spans="1:13" s="303" customFormat="1" hidden="1" x14ac:dyDescent="0.35">
      <c r="A132" s="310"/>
      <c r="B132" s="311"/>
      <c r="C132" s="272"/>
      <c r="D132" s="273"/>
      <c r="E132" s="276"/>
      <c r="F132" s="273"/>
      <c r="G132" s="307"/>
      <c r="H132" s="308"/>
      <c r="I132" s="308">
        <f t="shared" si="19"/>
        <v>0</v>
      </c>
      <c r="J132" s="308">
        <f t="shared" si="20"/>
        <v>0</v>
      </c>
      <c r="K132" s="251"/>
      <c r="L132" s="251"/>
      <c r="M132" s="251"/>
    </row>
    <row r="133" spans="1:13" s="303" customFormat="1" hidden="1" x14ac:dyDescent="0.35">
      <c r="A133" s="310"/>
      <c r="B133" s="311"/>
      <c r="C133" s="272"/>
      <c r="D133" s="273"/>
      <c r="E133" s="276"/>
      <c r="F133" s="273"/>
      <c r="G133" s="307"/>
      <c r="H133" s="308"/>
      <c r="I133" s="308">
        <f t="shared" si="19"/>
        <v>0</v>
      </c>
      <c r="J133" s="308">
        <f t="shared" si="20"/>
        <v>0</v>
      </c>
      <c r="K133" s="251"/>
      <c r="L133" s="251"/>
      <c r="M133" s="251"/>
    </row>
    <row r="134" spans="1:13" s="303" customFormat="1" hidden="1" x14ac:dyDescent="0.35">
      <c r="A134" s="310"/>
      <c r="B134" s="311"/>
      <c r="C134" s="272"/>
      <c r="D134" s="273"/>
      <c r="E134" s="276"/>
      <c r="F134" s="273"/>
      <c r="G134" s="307"/>
      <c r="H134" s="308"/>
      <c r="I134" s="308">
        <f t="shared" si="19"/>
        <v>0</v>
      </c>
      <c r="J134" s="308">
        <f t="shared" si="20"/>
        <v>0</v>
      </c>
      <c r="K134" s="251"/>
      <c r="L134" s="251"/>
      <c r="M134" s="251"/>
    </row>
    <row r="135" spans="1:13" s="303" customFormat="1" hidden="1" x14ac:dyDescent="0.35">
      <c r="A135" s="310"/>
      <c r="B135" s="311"/>
      <c r="C135" s="272"/>
      <c r="D135" s="273"/>
      <c r="E135" s="276"/>
      <c r="F135" s="273"/>
      <c r="G135" s="307"/>
      <c r="H135" s="308"/>
      <c r="I135" s="308">
        <f t="shared" si="19"/>
        <v>0</v>
      </c>
      <c r="J135" s="308">
        <f t="shared" si="20"/>
        <v>0</v>
      </c>
      <c r="K135" s="251"/>
      <c r="L135" s="251"/>
      <c r="M135" s="251"/>
    </row>
    <row r="136" spans="1:13" s="303" customFormat="1" hidden="1" x14ac:dyDescent="0.35">
      <c r="A136" s="310"/>
      <c r="B136" s="316"/>
      <c r="C136" s="272"/>
      <c r="D136" s="273"/>
      <c r="E136" s="276"/>
      <c r="F136" s="291"/>
      <c r="G136" s="307"/>
      <c r="H136" s="308"/>
      <c r="I136" s="308">
        <f t="shared" si="19"/>
        <v>0</v>
      </c>
      <c r="J136" s="308">
        <f t="shared" si="20"/>
        <v>0</v>
      </c>
      <c r="K136" s="251"/>
      <c r="L136" s="251"/>
      <c r="M136" s="251"/>
    </row>
    <row r="137" spans="1:13" s="303" customFormat="1" hidden="1" x14ac:dyDescent="0.35">
      <c r="A137" s="310"/>
      <c r="B137" s="311"/>
      <c r="C137" s="272"/>
      <c r="D137" s="273"/>
      <c r="E137" s="276"/>
      <c r="F137" s="273"/>
      <c r="G137" s="307"/>
      <c r="H137" s="308"/>
      <c r="I137" s="308">
        <f t="shared" si="19"/>
        <v>0</v>
      </c>
      <c r="J137" s="308">
        <f t="shared" si="20"/>
        <v>0</v>
      </c>
      <c r="K137" s="251"/>
      <c r="L137" s="251"/>
      <c r="M137" s="251"/>
    </row>
    <row r="138" spans="1:13" s="303" customFormat="1" hidden="1" x14ac:dyDescent="0.35">
      <c r="A138" s="310"/>
      <c r="B138" s="311"/>
      <c r="C138" s="272"/>
      <c r="D138" s="273"/>
      <c r="E138" s="276"/>
      <c r="F138" s="273"/>
      <c r="G138" s="307"/>
      <c r="H138" s="308"/>
      <c r="I138" s="308"/>
      <c r="J138" s="308"/>
      <c r="K138" s="251"/>
      <c r="L138" s="251"/>
      <c r="M138" s="251"/>
    </row>
    <row r="139" spans="1:13" s="309" customFormat="1" ht="17.399999999999999" hidden="1" x14ac:dyDescent="0.3">
      <c r="A139" s="304"/>
      <c r="B139" s="305" t="s">
        <v>295</v>
      </c>
      <c r="C139" s="266" t="s">
        <v>305</v>
      </c>
      <c r="D139" s="306">
        <f>D111+D102+D98+D79+D116</f>
        <v>0</v>
      </c>
      <c r="E139" s="315" t="s">
        <v>10</v>
      </c>
      <c r="F139" s="306">
        <f>F111+F102+F98+F79+F116</f>
        <v>0</v>
      </c>
      <c r="G139" s="293" t="s">
        <v>536</v>
      </c>
      <c r="H139" s="294">
        <f>SUM(H78:H138)</f>
        <v>0</v>
      </c>
      <c r="I139" s="294">
        <f>SUM(I78:I138)</f>
        <v>0</v>
      </c>
      <c r="J139" s="294">
        <f>SUM(J78:J138)</f>
        <v>0</v>
      </c>
      <c r="K139" s="254"/>
      <c r="L139" s="254">
        <f t="shared" ref="L139:M139" si="21">SUM(L78:L138)</f>
        <v>0</v>
      </c>
      <c r="M139" s="254">
        <f t="shared" si="21"/>
        <v>0</v>
      </c>
    </row>
    <row r="140" spans="1:13" s="303" customFormat="1" hidden="1" x14ac:dyDescent="0.35">
      <c r="A140" s="1208" t="s">
        <v>489</v>
      </c>
      <c r="B140" s="1208"/>
      <c r="C140" s="1208"/>
      <c r="D140" s="1208"/>
      <c r="E140" s="1208"/>
      <c r="F140" s="1208"/>
      <c r="G140" s="262" t="s">
        <v>1002</v>
      </c>
      <c r="H140" s="302"/>
      <c r="I140" s="302"/>
      <c r="J140" s="302"/>
      <c r="K140" s="251"/>
      <c r="L140" s="254"/>
      <c r="M140" s="254"/>
    </row>
    <row r="141" spans="1:13" s="309" customFormat="1" hidden="1" x14ac:dyDescent="0.35">
      <c r="A141" s="304">
        <v>1</v>
      </c>
      <c r="B141" s="305" t="s">
        <v>369</v>
      </c>
      <c r="C141" s="266" t="s">
        <v>305</v>
      </c>
      <c r="D141" s="306">
        <f>SUM(D143:D159)</f>
        <v>0</v>
      </c>
      <c r="E141" s="266" t="s">
        <v>305</v>
      </c>
      <c r="F141" s="306">
        <f>SUM(F142:F159)</f>
        <v>0</v>
      </c>
      <c r="G141" s="273"/>
      <c r="H141" s="308"/>
      <c r="I141" s="308"/>
      <c r="J141" s="308"/>
      <c r="K141" s="254"/>
      <c r="L141" s="254"/>
      <c r="M141" s="254"/>
    </row>
    <row r="142" spans="1:13" s="303" customFormat="1" hidden="1" x14ac:dyDescent="0.35">
      <c r="A142" s="310"/>
      <c r="B142" s="311" t="s">
        <v>199</v>
      </c>
      <c r="C142" s="272"/>
      <c r="D142" s="273"/>
      <c r="E142" s="274"/>
      <c r="F142" s="273"/>
      <c r="G142" s="273"/>
      <c r="H142" s="308"/>
      <c r="I142" s="308">
        <f t="shared" ref="I142:I159" si="22">F142-H142</f>
        <v>0</v>
      </c>
      <c r="J142" s="308">
        <f>F142-G142</f>
        <v>0</v>
      </c>
      <c r="K142" s="251"/>
      <c r="L142" s="254"/>
      <c r="M142" s="254"/>
    </row>
    <row r="143" spans="1:13" s="303" customFormat="1" hidden="1" x14ac:dyDescent="0.35">
      <c r="A143" s="310"/>
      <c r="B143" s="273" t="s">
        <v>459</v>
      </c>
      <c r="C143" s="272"/>
      <c r="D143" s="273"/>
      <c r="E143" s="274"/>
      <c r="F143" s="273"/>
      <c r="G143" s="307"/>
      <c r="H143" s="308"/>
      <c r="I143" s="308">
        <f t="shared" si="22"/>
        <v>0</v>
      </c>
      <c r="J143" s="308">
        <f t="shared" ref="J143:J159" si="23">F143-G143</f>
        <v>0</v>
      </c>
      <c r="K143" s="251"/>
      <c r="L143" s="254"/>
      <c r="M143" s="254"/>
    </row>
    <row r="144" spans="1:13" s="303" customFormat="1" hidden="1" x14ac:dyDescent="0.35">
      <c r="A144" s="310"/>
      <c r="B144" s="273" t="s">
        <v>460</v>
      </c>
      <c r="C144" s="272"/>
      <c r="D144" s="273"/>
      <c r="E144" s="274"/>
      <c r="F144" s="273"/>
      <c r="G144" s="307"/>
      <c r="H144" s="308"/>
      <c r="I144" s="308">
        <f t="shared" si="22"/>
        <v>0</v>
      </c>
      <c r="J144" s="308">
        <f t="shared" si="23"/>
        <v>0</v>
      </c>
      <c r="K144" s="251"/>
      <c r="L144" s="254"/>
      <c r="M144" s="254"/>
    </row>
    <row r="145" spans="1:13" s="303" customFormat="1" hidden="1" x14ac:dyDescent="0.35">
      <c r="A145" s="310"/>
      <c r="B145" s="273" t="s">
        <v>461</v>
      </c>
      <c r="C145" s="272"/>
      <c r="D145" s="273"/>
      <c r="E145" s="276"/>
      <c r="F145" s="273"/>
      <c r="G145" s="307"/>
      <c r="H145" s="308"/>
      <c r="I145" s="308">
        <f t="shared" si="22"/>
        <v>0</v>
      </c>
      <c r="J145" s="308">
        <f t="shared" si="23"/>
        <v>0</v>
      </c>
      <c r="K145" s="251"/>
      <c r="L145" s="254"/>
      <c r="M145" s="254"/>
    </row>
    <row r="146" spans="1:13" s="303" customFormat="1" hidden="1" x14ac:dyDescent="0.35">
      <c r="A146" s="310"/>
      <c r="B146" s="273" t="s">
        <v>462</v>
      </c>
      <c r="C146" s="272"/>
      <c r="D146" s="273"/>
      <c r="E146" s="276"/>
      <c r="F146" s="273"/>
      <c r="G146" s="312"/>
      <c r="H146" s="308"/>
      <c r="I146" s="308">
        <f t="shared" si="22"/>
        <v>0</v>
      </c>
      <c r="J146" s="308">
        <f t="shared" si="23"/>
        <v>0</v>
      </c>
      <c r="K146" s="251"/>
      <c r="L146" s="254"/>
      <c r="M146" s="254"/>
    </row>
    <row r="147" spans="1:13" s="303" customFormat="1" hidden="1" x14ac:dyDescent="0.35">
      <c r="A147" s="310"/>
      <c r="B147" s="273" t="s">
        <v>463</v>
      </c>
      <c r="C147" s="272"/>
      <c r="D147" s="273"/>
      <c r="E147" s="276"/>
      <c r="F147" s="273"/>
      <c r="G147" s="307"/>
      <c r="H147" s="308"/>
      <c r="I147" s="308">
        <f t="shared" si="22"/>
        <v>0</v>
      </c>
      <c r="J147" s="308">
        <f t="shared" si="23"/>
        <v>0</v>
      </c>
      <c r="K147" s="251"/>
      <c r="L147" s="254"/>
      <c r="M147" s="254"/>
    </row>
    <row r="148" spans="1:13" s="303" customFormat="1" hidden="1" x14ac:dyDescent="0.35">
      <c r="A148" s="310"/>
      <c r="B148" s="273" t="s">
        <v>1018</v>
      </c>
      <c r="C148" s="272"/>
      <c r="D148" s="273"/>
      <c r="E148" s="276"/>
      <c r="F148" s="273"/>
      <c r="G148" s="312"/>
      <c r="H148" s="308"/>
      <c r="I148" s="308">
        <f t="shared" si="22"/>
        <v>0</v>
      </c>
      <c r="J148" s="308">
        <f t="shared" si="23"/>
        <v>0</v>
      </c>
      <c r="K148" s="251"/>
      <c r="L148" s="254"/>
      <c r="M148" s="254"/>
    </row>
    <row r="149" spans="1:13" s="303" customFormat="1" hidden="1" x14ac:dyDescent="0.35">
      <c r="A149" s="310"/>
      <c r="B149" s="273" t="s">
        <v>538</v>
      </c>
      <c r="C149" s="272"/>
      <c r="D149" s="273"/>
      <c r="E149" s="276"/>
      <c r="F149" s="273"/>
      <c r="G149" s="307"/>
      <c r="H149" s="308"/>
      <c r="I149" s="308">
        <f t="shared" si="22"/>
        <v>0</v>
      </c>
      <c r="J149" s="308">
        <f t="shared" si="23"/>
        <v>0</v>
      </c>
      <c r="K149" s="251"/>
      <c r="L149" s="254"/>
      <c r="M149" s="254"/>
    </row>
    <row r="150" spans="1:13" s="303" customFormat="1" hidden="1" x14ac:dyDescent="0.35">
      <c r="A150" s="310"/>
      <c r="B150" s="273" t="s">
        <v>539</v>
      </c>
      <c r="C150" s="272"/>
      <c r="D150" s="273"/>
      <c r="E150" s="276"/>
      <c r="F150" s="273"/>
      <c r="G150" s="312"/>
      <c r="H150" s="308"/>
      <c r="I150" s="308">
        <f t="shared" si="22"/>
        <v>0</v>
      </c>
      <c r="J150" s="308">
        <f t="shared" si="23"/>
        <v>0</v>
      </c>
      <c r="K150" s="251"/>
      <c r="L150" s="254"/>
      <c r="M150" s="254"/>
    </row>
    <row r="151" spans="1:13" s="303" customFormat="1" ht="36" hidden="1" x14ac:dyDescent="0.35">
      <c r="A151" s="310"/>
      <c r="B151" s="273" t="s">
        <v>464</v>
      </c>
      <c r="C151" s="272"/>
      <c r="D151" s="273"/>
      <c r="E151" s="276"/>
      <c r="F151" s="273"/>
      <c r="G151" s="312"/>
      <c r="H151" s="308"/>
      <c r="I151" s="308">
        <f t="shared" si="22"/>
        <v>0</v>
      </c>
      <c r="J151" s="308">
        <f t="shared" si="23"/>
        <v>0</v>
      </c>
      <c r="K151" s="251"/>
      <c r="L151" s="254"/>
      <c r="M151" s="254"/>
    </row>
    <row r="152" spans="1:13" s="303" customFormat="1" hidden="1" x14ac:dyDescent="0.35">
      <c r="A152" s="310"/>
      <c r="B152" s="273" t="s">
        <v>465</v>
      </c>
      <c r="C152" s="272"/>
      <c r="D152" s="273"/>
      <c r="E152" s="276"/>
      <c r="F152" s="273"/>
      <c r="G152" s="307"/>
      <c r="H152" s="308"/>
      <c r="I152" s="308">
        <f>F152-H152</f>
        <v>0</v>
      </c>
      <c r="J152" s="308">
        <f>F152-G152</f>
        <v>0</v>
      </c>
      <c r="K152" s="251"/>
      <c r="L152" s="254"/>
      <c r="M152" s="254"/>
    </row>
    <row r="153" spans="1:13" s="303" customFormat="1" hidden="1" x14ac:dyDescent="0.35">
      <c r="A153" s="310"/>
      <c r="B153" s="273" t="s">
        <v>467</v>
      </c>
      <c r="C153" s="272"/>
      <c r="D153" s="273"/>
      <c r="E153" s="276"/>
      <c r="F153" s="273"/>
      <c r="G153" s="312"/>
      <c r="H153" s="308"/>
      <c r="I153" s="308">
        <f t="shared" si="22"/>
        <v>0</v>
      </c>
      <c r="J153" s="308">
        <f t="shared" si="23"/>
        <v>0</v>
      </c>
      <c r="K153" s="251"/>
      <c r="L153" s="254"/>
      <c r="M153" s="254"/>
    </row>
    <row r="154" spans="1:13" s="303" customFormat="1" ht="36" hidden="1" x14ac:dyDescent="0.35">
      <c r="A154" s="310"/>
      <c r="B154" s="273" t="s">
        <v>468</v>
      </c>
      <c r="C154" s="272"/>
      <c r="D154" s="273"/>
      <c r="E154" s="276"/>
      <c r="F154" s="273"/>
      <c r="G154" s="307"/>
      <c r="H154" s="308"/>
      <c r="I154" s="308">
        <f>F154-H154</f>
        <v>0</v>
      </c>
      <c r="J154" s="308">
        <f>F154-G154</f>
        <v>0</v>
      </c>
      <c r="K154" s="251"/>
      <c r="L154" s="254"/>
      <c r="M154" s="254"/>
    </row>
    <row r="155" spans="1:13" s="303" customFormat="1" ht="20.25" hidden="1" customHeight="1" x14ac:dyDescent="0.35">
      <c r="A155" s="310"/>
      <c r="B155" s="311" t="s">
        <v>542</v>
      </c>
      <c r="C155" s="272"/>
      <c r="D155" s="273"/>
      <c r="E155" s="276"/>
      <c r="F155" s="273"/>
      <c r="G155" s="307"/>
      <c r="H155" s="308"/>
      <c r="I155" s="308">
        <f t="shared" si="22"/>
        <v>0</v>
      </c>
      <c r="J155" s="308">
        <f t="shared" si="23"/>
        <v>0</v>
      </c>
      <c r="K155" s="251"/>
      <c r="L155" s="254"/>
      <c r="M155" s="254"/>
    </row>
    <row r="156" spans="1:13" s="303" customFormat="1" ht="22.5" hidden="1" customHeight="1" x14ac:dyDescent="0.35">
      <c r="A156" s="310"/>
      <c r="B156" s="311" t="s">
        <v>543</v>
      </c>
      <c r="C156" s="272"/>
      <c r="D156" s="273"/>
      <c r="E156" s="276"/>
      <c r="F156" s="273"/>
      <c r="G156" s="307"/>
      <c r="H156" s="308"/>
      <c r="I156" s="308">
        <f t="shared" si="22"/>
        <v>0</v>
      </c>
      <c r="J156" s="308">
        <f t="shared" si="23"/>
        <v>0</v>
      </c>
      <c r="K156" s="251"/>
      <c r="L156" s="254"/>
      <c r="M156" s="254"/>
    </row>
    <row r="157" spans="1:13" s="303" customFormat="1" ht="22.5" hidden="1" customHeight="1" x14ac:dyDescent="0.35">
      <c r="A157" s="310"/>
      <c r="B157" s="311"/>
      <c r="C157" s="272"/>
      <c r="D157" s="273"/>
      <c r="E157" s="276"/>
      <c r="F157" s="273"/>
      <c r="G157" s="307"/>
      <c r="H157" s="308"/>
      <c r="I157" s="308">
        <f t="shared" si="22"/>
        <v>0</v>
      </c>
      <c r="J157" s="308">
        <f t="shared" si="23"/>
        <v>0</v>
      </c>
      <c r="K157" s="251"/>
      <c r="L157" s="254"/>
      <c r="M157" s="254"/>
    </row>
    <row r="158" spans="1:13" s="303" customFormat="1" ht="22.5" hidden="1" customHeight="1" x14ac:dyDescent="0.35">
      <c r="A158" s="310"/>
      <c r="B158" s="311"/>
      <c r="C158" s="272"/>
      <c r="D158" s="273"/>
      <c r="E158" s="276"/>
      <c r="F158" s="273"/>
      <c r="G158" s="307"/>
      <c r="H158" s="308"/>
      <c r="I158" s="308">
        <f t="shared" si="22"/>
        <v>0</v>
      </c>
      <c r="J158" s="308">
        <f t="shared" si="23"/>
        <v>0</v>
      </c>
      <c r="K158" s="251"/>
      <c r="L158" s="254"/>
      <c r="M158" s="254"/>
    </row>
    <row r="159" spans="1:13" s="303" customFormat="1" hidden="1" x14ac:dyDescent="0.35">
      <c r="A159" s="310"/>
      <c r="B159" s="311"/>
      <c r="C159" s="272"/>
      <c r="D159" s="273"/>
      <c r="E159" s="276"/>
      <c r="F159" s="273"/>
      <c r="G159" s="307"/>
      <c r="H159" s="308"/>
      <c r="I159" s="308">
        <f t="shared" si="22"/>
        <v>0</v>
      </c>
      <c r="J159" s="308">
        <f t="shared" si="23"/>
        <v>0</v>
      </c>
      <c r="K159" s="251"/>
      <c r="L159" s="254"/>
      <c r="M159" s="254"/>
    </row>
    <row r="160" spans="1:13" s="309" customFormat="1" hidden="1" x14ac:dyDescent="0.35">
      <c r="A160" s="304">
        <v>2</v>
      </c>
      <c r="B160" s="305" t="s">
        <v>370</v>
      </c>
      <c r="C160" s="266" t="s">
        <v>305</v>
      </c>
      <c r="D160" s="306">
        <f>SUM(D162:D163)</f>
        <v>0</v>
      </c>
      <c r="E160" s="315" t="s">
        <v>305</v>
      </c>
      <c r="F160" s="306">
        <f>SUM(F161:F163)</f>
        <v>0</v>
      </c>
      <c r="G160" s="307"/>
      <c r="H160" s="308"/>
      <c r="I160" s="308"/>
      <c r="J160" s="308"/>
      <c r="K160" s="254"/>
      <c r="L160" s="254"/>
      <c r="M160" s="254"/>
    </row>
    <row r="161" spans="1:13" s="303" customFormat="1" hidden="1" x14ac:dyDescent="0.35">
      <c r="A161" s="310"/>
      <c r="B161" s="311" t="s">
        <v>199</v>
      </c>
      <c r="C161" s="272"/>
      <c r="D161" s="273"/>
      <c r="E161" s="274"/>
      <c r="F161" s="273"/>
      <c r="G161" s="307"/>
      <c r="H161" s="308"/>
      <c r="I161" s="308">
        <f>F161-H161</f>
        <v>0</v>
      </c>
      <c r="J161" s="308">
        <f t="shared" ref="J161:J163" si="24">F161-G161</f>
        <v>0</v>
      </c>
      <c r="K161" s="251"/>
      <c r="L161" s="254"/>
      <c r="M161" s="254"/>
    </row>
    <row r="162" spans="1:13" s="303" customFormat="1" ht="21" hidden="1" customHeight="1" x14ac:dyDescent="0.35">
      <c r="A162" s="310"/>
      <c r="B162" s="311"/>
      <c r="C162" s="272"/>
      <c r="D162" s="273" t="s">
        <v>371</v>
      </c>
      <c r="E162" s="274"/>
      <c r="F162" s="273"/>
      <c r="G162" s="307"/>
      <c r="H162" s="308"/>
      <c r="I162" s="308">
        <f>F162-H162</f>
        <v>0</v>
      </c>
      <c r="J162" s="308">
        <f t="shared" si="24"/>
        <v>0</v>
      </c>
      <c r="K162" s="251"/>
      <c r="L162" s="254"/>
      <c r="M162" s="254"/>
    </row>
    <row r="163" spans="1:13" s="303" customFormat="1" hidden="1" x14ac:dyDescent="0.35">
      <c r="A163" s="310"/>
      <c r="B163" s="311"/>
      <c r="C163" s="272"/>
      <c r="D163" s="273"/>
      <c r="E163" s="274"/>
      <c r="F163" s="273"/>
      <c r="G163" s="307"/>
      <c r="H163" s="308"/>
      <c r="I163" s="308">
        <f>F163-H163</f>
        <v>0</v>
      </c>
      <c r="J163" s="308">
        <f t="shared" si="24"/>
        <v>0</v>
      </c>
      <c r="K163" s="251"/>
      <c r="L163" s="254"/>
      <c r="M163" s="254"/>
    </row>
    <row r="164" spans="1:13" s="309" customFormat="1" hidden="1" x14ac:dyDescent="0.35">
      <c r="A164" s="304">
        <v>3</v>
      </c>
      <c r="B164" s="305" t="s">
        <v>372</v>
      </c>
      <c r="C164" s="266" t="s">
        <v>305</v>
      </c>
      <c r="D164" s="306">
        <f>SUM(D166:D177)</f>
        <v>0</v>
      </c>
      <c r="E164" s="315" t="s">
        <v>305</v>
      </c>
      <c r="F164" s="306">
        <f>SUM(F165:F172)</f>
        <v>0</v>
      </c>
      <c r="G164" s="307"/>
      <c r="H164" s="308"/>
      <c r="I164" s="308"/>
      <c r="J164" s="308"/>
      <c r="K164" s="254"/>
      <c r="L164" s="254"/>
      <c r="M164" s="254"/>
    </row>
    <row r="165" spans="1:13" s="303" customFormat="1" hidden="1" x14ac:dyDescent="0.35">
      <c r="A165" s="310"/>
      <c r="B165" s="311" t="s">
        <v>199</v>
      </c>
      <c r="C165" s="272"/>
      <c r="D165" s="273"/>
      <c r="E165" s="274"/>
      <c r="F165" s="273"/>
      <c r="G165" s="307"/>
      <c r="H165" s="308"/>
      <c r="I165" s="308">
        <f t="shared" ref="I165:I172" si="25">F165-H165</f>
        <v>0</v>
      </c>
      <c r="J165" s="308">
        <f t="shared" ref="J165:J172" si="26">F165-G165</f>
        <v>0</v>
      </c>
      <c r="K165" s="251"/>
      <c r="L165" s="254"/>
      <c r="M165" s="254"/>
    </row>
    <row r="166" spans="1:13" s="303" customFormat="1" ht="23.4" hidden="1" customHeight="1" x14ac:dyDescent="0.35">
      <c r="A166" s="310"/>
      <c r="B166" s="316" t="s">
        <v>547</v>
      </c>
      <c r="C166" s="272"/>
      <c r="D166" s="273"/>
      <c r="E166" s="274"/>
      <c r="F166" s="273"/>
      <c r="G166" s="307"/>
      <c r="H166" s="308"/>
      <c r="I166" s="308">
        <f t="shared" si="25"/>
        <v>0</v>
      </c>
      <c r="J166" s="308">
        <f t="shared" si="26"/>
        <v>0</v>
      </c>
      <c r="K166" s="251"/>
      <c r="L166" s="254"/>
      <c r="M166" s="254"/>
    </row>
    <row r="167" spans="1:13" s="303" customFormat="1" ht="23.4" hidden="1" customHeight="1" x14ac:dyDescent="0.35">
      <c r="A167" s="310"/>
      <c r="B167" s="316" t="s">
        <v>549</v>
      </c>
      <c r="C167" s="272"/>
      <c r="D167" s="273"/>
      <c r="E167" s="274"/>
      <c r="F167" s="273"/>
      <c r="G167" s="307"/>
      <c r="H167" s="308"/>
      <c r="I167" s="308">
        <f t="shared" si="25"/>
        <v>0</v>
      </c>
      <c r="J167" s="308">
        <f t="shared" si="26"/>
        <v>0</v>
      </c>
      <c r="K167" s="251"/>
      <c r="L167" s="254"/>
      <c r="M167" s="254"/>
    </row>
    <row r="168" spans="1:13" s="303" customFormat="1" ht="23.4" hidden="1" customHeight="1" x14ac:dyDescent="0.35">
      <c r="A168" s="310"/>
      <c r="B168" s="316"/>
      <c r="C168" s="272"/>
      <c r="D168" s="273"/>
      <c r="E168" s="274"/>
      <c r="F168" s="273"/>
      <c r="G168" s="307"/>
      <c r="H168" s="308"/>
      <c r="I168" s="308">
        <f t="shared" si="25"/>
        <v>0</v>
      </c>
      <c r="J168" s="308">
        <f t="shared" si="26"/>
        <v>0</v>
      </c>
      <c r="K168" s="251"/>
      <c r="L168" s="254"/>
      <c r="M168" s="254"/>
    </row>
    <row r="169" spans="1:13" s="303" customFormat="1" ht="23.4" hidden="1" customHeight="1" x14ac:dyDescent="0.35">
      <c r="A169" s="310"/>
      <c r="B169" s="316"/>
      <c r="C169" s="272"/>
      <c r="D169" s="273"/>
      <c r="E169" s="274"/>
      <c r="F169" s="273"/>
      <c r="G169" s="307"/>
      <c r="H169" s="308"/>
      <c r="I169" s="308">
        <f t="shared" si="25"/>
        <v>0</v>
      </c>
      <c r="J169" s="308">
        <f t="shared" si="26"/>
        <v>0</v>
      </c>
      <c r="K169" s="251"/>
      <c r="L169" s="254"/>
      <c r="M169" s="254"/>
    </row>
    <row r="170" spans="1:13" s="303" customFormat="1" ht="23.4" hidden="1" customHeight="1" x14ac:dyDescent="0.35">
      <c r="A170" s="310"/>
      <c r="B170" s="316"/>
      <c r="C170" s="272"/>
      <c r="D170" s="273"/>
      <c r="E170" s="274"/>
      <c r="F170" s="273"/>
      <c r="G170" s="307"/>
      <c r="H170" s="308"/>
      <c r="I170" s="308">
        <f t="shared" si="25"/>
        <v>0</v>
      </c>
      <c r="J170" s="308">
        <f t="shared" si="26"/>
        <v>0</v>
      </c>
      <c r="K170" s="251"/>
      <c r="L170" s="254"/>
      <c r="M170" s="254"/>
    </row>
    <row r="171" spans="1:13" s="303" customFormat="1" ht="23.4" hidden="1" customHeight="1" x14ac:dyDescent="0.35">
      <c r="A171" s="310"/>
      <c r="B171" s="316"/>
      <c r="C171" s="272"/>
      <c r="D171" s="273"/>
      <c r="E171" s="274"/>
      <c r="F171" s="273"/>
      <c r="G171" s="307"/>
      <c r="H171" s="308"/>
      <c r="I171" s="308">
        <f t="shared" si="25"/>
        <v>0</v>
      </c>
      <c r="J171" s="308">
        <f t="shared" si="26"/>
        <v>0</v>
      </c>
      <c r="K171" s="251"/>
      <c r="L171" s="254"/>
      <c r="M171" s="254"/>
    </row>
    <row r="172" spans="1:13" s="303" customFormat="1" ht="24" hidden="1" customHeight="1" x14ac:dyDescent="0.35">
      <c r="A172" s="310"/>
      <c r="B172" s="317"/>
      <c r="C172" s="272"/>
      <c r="D172" s="273"/>
      <c r="E172" s="274"/>
      <c r="F172" s="273"/>
      <c r="G172" s="307"/>
      <c r="H172" s="308"/>
      <c r="I172" s="308">
        <f t="shared" si="25"/>
        <v>0</v>
      </c>
      <c r="J172" s="308">
        <f t="shared" si="26"/>
        <v>0</v>
      </c>
      <c r="K172" s="251"/>
      <c r="L172" s="254"/>
      <c r="M172" s="254"/>
    </row>
    <row r="173" spans="1:13" s="309" customFormat="1" ht="20.25" hidden="1" customHeight="1" x14ac:dyDescent="0.35">
      <c r="A173" s="304">
        <v>4</v>
      </c>
      <c r="B173" s="305" t="s">
        <v>373</v>
      </c>
      <c r="C173" s="266" t="s">
        <v>305</v>
      </c>
      <c r="D173" s="306">
        <f>SUM(D177:D177)</f>
        <v>0</v>
      </c>
      <c r="E173" s="315" t="s">
        <v>305</v>
      </c>
      <c r="F173" s="306">
        <f>SUM(F174:F177)</f>
        <v>0</v>
      </c>
      <c r="G173" s="307"/>
      <c r="H173" s="308"/>
      <c r="I173" s="308"/>
      <c r="J173" s="308"/>
      <c r="K173" s="254"/>
      <c r="L173" s="254"/>
      <c r="M173" s="254"/>
    </row>
    <row r="174" spans="1:13" s="303" customFormat="1" hidden="1" x14ac:dyDescent="0.35">
      <c r="A174" s="310"/>
      <c r="B174" s="316" t="s">
        <v>199</v>
      </c>
      <c r="C174" s="272"/>
      <c r="D174" s="273"/>
      <c r="E174" s="274"/>
      <c r="F174" s="273"/>
      <c r="G174" s="307"/>
      <c r="H174" s="308"/>
      <c r="I174" s="308">
        <f>F174-H174</f>
        <v>0</v>
      </c>
      <c r="J174" s="308">
        <f t="shared" ref="J174:J177" si="27">F174-G174</f>
        <v>0</v>
      </c>
      <c r="K174" s="251"/>
      <c r="L174" s="254"/>
      <c r="M174" s="254"/>
    </row>
    <row r="175" spans="1:13" s="303" customFormat="1" hidden="1" x14ac:dyDescent="0.35">
      <c r="A175" s="310"/>
      <c r="B175" s="318" t="s">
        <v>469</v>
      </c>
      <c r="C175" s="272"/>
      <c r="D175" s="273"/>
      <c r="E175" s="274"/>
      <c r="F175" s="273"/>
      <c r="G175" s="307"/>
      <c r="H175" s="308"/>
      <c r="I175" s="308">
        <f>F175-H175</f>
        <v>0</v>
      </c>
      <c r="J175" s="308">
        <f t="shared" si="27"/>
        <v>0</v>
      </c>
      <c r="K175" s="251"/>
      <c r="L175" s="254"/>
      <c r="M175" s="254"/>
    </row>
    <row r="176" spans="1:13" s="303" customFormat="1" hidden="1" x14ac:dyDescent="0.35">
      <c r="A176" s="310"/>
      <c r="B176" s="316"/>
      <c r="C176" s="272"/>
      <c r="D176" s="273"/>
      <c r="E176" s="274"/>
      <c r="F176" s="273"/>
      <c r="G176" s="307"/>
      <c r="H176" s="308"/>
      <c r="I176" s="308">
        <f>F176-H176</f>
        <v>0</v>
      </c>
      <c r="J176" s="308">
        <f t="shared" si="27"/>
        <v>0</v>
      </c>
      <c r="K176" s="251"/>
      <c r="L176" s="254"/>
      <c r="M176" s="254"/>
    </row>
    <row r="177" spans="1:13" s="303" customFormat="1" hidden="1" x14ac:dyDescent="0.35">
      <c r="A177" s="310"/>
      <c r="B177" s="316"/>
      <c r="C177" s="272"/>
      <c r="D177" s="273"/>
      <c r="E177" s="274"/>
      <c r="F177" s="273"/>
      <c r="G177" s="307"/>
      <c r="H177" s="308"/>
      <c r="I177" s="308">
        <f>F177-H177</f>
        <v>0</v>
      </c>
      <c r="J177" s="308">
        <f t="shared" si="27"/>
        <v>0</v>
      </c>
      <c r="K177" s="251"/>
      <c r="L177" s="254"/>
      <c r="M177" s="254"/>
    </row>
    <row r="178" spans="1:13" s="303" customFormat="1" hidden="1" x14ac:dyDescent="0.35">
      <c r="A178" s="304">
        <v>5</v>
      </c>
      <c r="B178" s="305" t="s">
        <v>374</v>
      </c>
      <c r="C178" s="266" t="s">
        <v>305</v>
      </c>
      <c r="D178" s="306">
        <f>SUM(D179:D200)</f>
        <v>0</v>
      </c>
      <c r="E178" s="315" t="s">
        <v>305</v>
      </c>
      <c r="F178" s="306">
        <f>SUM(F179:F200)</f>
        <v>0</v>
      </c>
      <c r="G178" s="307"/>
      <c r="H178" s="308"/>
      <c r="I178" s="308"/>
      <c r="J178" s="308"/>
      <c r="K178" s="251"/>
      <c r="L178" s="254"/>
      <c r="M178" s="254"/>
    </row>
    <row r="179" spans="1:13" s="303" customFormat="1" hidden="1" x14ac:dyDescent="0.35">
      <c r="A179" s="319"/>
      <c r="B179" s="320" t="s">
        <v>199</v>
      </c>
      <c r="C179" s="272"/>
      <c r="D179" s="273"/>
      <c r="E179" s="276"/>
      <c r="F179" s="273"/>
      <c r="G179" s="307"/>
      <c r="H179" s="308"/>
      <c r="I179" s="308">
        <f t="shared" ref="I179:I199" si="28">F179-H179</f>
        <v>0</v>
      </c>
      <c r="J179" s="308">
        <f t="shared" ref="J179:J199" si="29">F179-G179</f>
        <v>0</v>
      </c>
      <c r="K179" s="251"/>
      <c r="L179" s="254"/>
      <c r="M179" s="254"/>
    </row>
    <row r="180" spans="1:13" s="303" customFormat="1" hidden="1" x14ac:dyDescent="0.35">
      <c r="A180" s="310"/>
      <c r="B180" s="273" t="s">
        <v>470</v>
      </c>
      <c r="C180" s="272"/>
      <c r="D180" s="273"/>
      <c r="E180" s="276"/>
      <c r="F180" s="273"/>
      <c r="G180" s="307"/>
      <c r="H180" s="308"/>
      <c r="I180" s="308">
        <f t="shared" si="28"/>
        <v>0</v>
      </c>
      <c r="J180" s="308">
        <f t="shared" si="29"/>
        <v>0</v>
      </c>
      <c r="K180" s="251"/>
      <c r="L180" s="254"/>
      <c r="M180" s="254"/>
    </row>
    <row r="181" spans="1:13" s="303" customFormat="1" hidden="1" x14ac:dyDescent="0.35">
      <c r="A181" s="310"/>
      <c r="B181" s="273" t="s">
        <v>471</v>
      </c>
      <c r="C181" s="272"/>
      <c r="D181" s="273"/>
      <c r="E181" s="276"/>
      <c r="F181" s="273"/>
      <c r="G181" s="307"/>
      <c r="H181" s="308"/>
      <c r="I181" s="308">
        <f t="shared" si="28"/>
        <v>0</v>
      </c>
      <c r="J181" s="308">
        <f t="shared" si="29"/>
        <v>0</v>
      </c>
      <c r="K181" s="251"/>
      <c r="L181" s="254"/>
      <c r="M181" s="254"/>
    </row>
    <row r="182" spans="1:13" s="303" customFormat="1" hidden="1" x14ac:dyDescent="0.35">
      <c r="A182" s="310"/>
      <c r="B182" s="273" t="s">
        <v>472</v>
      </c>
      <c r="C182" s="272"/>
      <c r="D182" s="273"/>
      <c r="E182" s="276"/>
      <c r="F182" s="273"/>
      <c r="G182" s="307"/>
      <c r="H182" s="308"/>
      <c r="I182" s="308">
        <f t="shared" si="28"/>
        <v>0</v>
      </c>
      <c r="J182" s="308">
        <f t="shared" si="29"/>
        <v>0</v>
      </c>
      <c r="K182" s="251"/>
      <c r="L182" s="254"/>
      <c r="M182" s="254"/>
    </row>
    <row r="183" spans="1:13" s="303" customFormat="1" hidden="1" x14ac:dyDescent="0.35">
      <c r="A183" s="310"/>
      <c r="B183" s="273" t="s">
        <v>473</v>
      </c>
      <c r="C183" s="272"/>
      <c r="D183" s="273"/>
      <c r="E183" s="276"/>
      <c r="F183" s="273"/>
      <c r="G183" s="307"/>
      <c r="H183" s="308"/>
      <c r="I183" s="308">
        <f t="shared" si="28"/>
        <v>0</v>
      </c>
      <c r="J183" s="308">
        <f t="shared" si="29"/>
        <v>0</v>
      </c>
      <c r="K183" s="251"/>
      <c r="L183" s="254"/>
      <c r="M183" s="254"/>
    </row>
    <row r="184" spans="1:13" s="303" customFormat="1" hidden="1" x14ac:dyDescent="0.35">
      <c r="A184" s="310"/>
      <c r="B184" s="273" t="s">
        <v>475</v>
      </c>
      <c r="C184" s="272"/>
      <c r="D184" s="273"/>
      <c r="E184" s="276"/>
      <c r="F184" s="273"/>
      <c r="G184" s="307"/>
      <c r="H184" s="308"/>
      <c r="I184" s="308">
        <f t="shared" si="28"/>
        <v>0</v>
      </c>
      <c r="J184" s="308">
        <f t="shared" si="29"/>
        <v>0</v>
      </c>
      <c r="K184" s="251"/>
      <c r="L184" s="254"/>
      <c r="M184" s="254"/>
    </row>
    <row r="185" spans="1:13" s="303" customFormat="1" hidden="1" x14ac:dyDescent="0.35">
      <c r="A185" s="310"/>
      <c r="B185" s="318" t="s">
        <v>474</v>
      </c>
      <c r="C185" s="272"/>
      <c r="D185" s="273"/>
      <c r="E185" s="276"/>
      <c r="F185" s="273"/>
      <c r="G185" s="307"/>
      <c r="H185" s="308"/>
      <c r="I185" s="308">
        <f>F185-H185</f>
        <v>0</v>
      </c>
      <c r="J185" s="308">
        <f>F185-G185</f>
        <v>0</v>
      </c>
      <c r="K185" s="251"/>
      <c r="L185" s="254"/>
      <c r="M185" s="254"/>
    </row>
    <row r="186" spans="1:13" s="303" customFormat="1" hidden="1" x14ac:dyDescent="0.35">
      <c r="A186" s="310"/>
      <c r="B186" s="273" t="s">
        <v>477</v>
      </c>
      <c r="C186" s="272"/>
      <c r="D186" s="273"/>
      <c r="E186" s="276"/>
      <c r="F186" s="273"/>
      <c r="G186" s="307"/>
      <c r="H186" s="308"/>
      <c r="I186" s="308">
        <f t="shared" si="28"/>
        <v>0</v>
      </c>
      <c r="J186" s="308">
        <f t="shared" si="29"/>
        <v>0</v>
      </c>
      <c r="K186" s="251"/>
      <c r="L186" s="254"/>
      <c r="M186" s="254"/>
    </row>
    <row r="187" spans="1:13" s="303" customFormat="1" hidden="1" x14ac:dyDescent="0.35">
      <c r="A187" s="310"/>
      <c r="B187" s="273" t="s">
        <v>476</v>
      </c>
      <c r="C187" s="272"/>
      <c r="D187" s="273"/>
      <c r="E187" s="276"/>
      <c r="F187" s="273"/>
      <c r="G187" s="307"/>
      <c r="H187" s="308"/>
      <c r="I187" s="308">
        <f t="shared" si="28"/>
        <v>0</v>
      </c>
      <c r="J187" s="308">
        <f t="shared" si="29"/>
        <v>0</v>
      </c>
      <c r="K187" s="251"/>
      <c r="L187" s="254"/>
      <c r="M187" s="254"/>
    </row>
    <row r="188" spans="1:13" s="303" customFormat="1" hidden="1" x14ac:dyDescent="0.35">
      <c r="A188" s="310"/>
      <c r="B188" s="273" t="s">
        <v>544</v>
      </c>
      <c r="C188" s="272"/>
      <c r="D188" s="273"/>
      <c r="E188" s="276"/>
      <c r="F188" s="273"/>
      <c r="G188" s="307"/>
      <c r="H188" s="308"/>
      <c r="I188" s="308">
        <f t="shared" si="28"/>
        <v>0</v>
      </c>
      <c r="J188" s="308">
        <f t="shared" si="29"/>
        <v>0</v>
      </c>
      <c r="K188" s="251"/>
      <c r="L188" s="254"/>
      <c r="M188" s="254"/>
    </row>
    <row r="189" spans="1:13" s="303" customFormat="1" hidden="1" x14ac:dyDescent="0.35">
      <c r="A189" s="310"/>
      <c r="B189" s="273" t="s">
        <v>545</v>
      </c>
      <c r="C189" s="272"/>
      <c r="D189" s="273"/>
      <c r="E189" s="276"/>
      <c r="F189" s="273"/>
      <c r="G189" s="307"/>
      <c r="H189" s="308"/>
      <c r="I189" s="308">
        <f t="shared" si="28"/>
        <v>0</v>
      </c>
      <c r="J189" s="308">
        <f t="shared" si="29"/>
        <v>0</v>
      </c>
      <c r="K189" s="251"/>
      <c r="L189" s="254"/>
      <c r="M189" s="254"/>
    </row>
    <row r="190" spans="1:13" s="303" customFormat="1" hidden="1" x14ac:dyDescent="0.35">
      <c r="A190" s="310"/>
      <c r="B190" s="273" t="s">
        <v>546</v>
      </c>
      <c r="C190" s="272"/>
      <c r="D190" s="273"/>
      <c r="E190" s="276"/>
      <c r="F190" s="273"/>
      <c r="G190" s="307"/>
      <c r="H190" s="308"/>
      <c r="I190" s="308">
        <f t="shared" si="28"/>
        <v>0</v>
      </c>
      <c r="J190" s="308">
        <f t="shared" si="29"/>
        <v>0</v>
      </c>
      <c r="K190" s="251"/>
      <c r="L190" s="254"/>
      <c r="M190" s="254"/>
    </row>
    <row r="191" spans="1:13" s="303" customFormat="1" hidden="1" x14ac:dyDescent="0.35">
      <c r="A191" s="310"/>
      <c r="B191" s="311" t="s">
        <v>548</v>
      </c>
      <c r="C191" s="272"/>
      <c r="D191" s="273"/>
      <c r="E191" s="276"/>
      <c r="F191" s="273"/>
      <c r="G191" s="307"/>
      <c r="H191" s="308"/>
      <c r="I191" s="308">
        <f t="shared" si="28"/>
        <v>0</v>
      </c>
      <c r="J191" s="308">
        <f t="shared" si="29"/>
        <v>0</v>
      </c>
      <c r="K191" s="251"/>
      <c r="L191" s="254"/>
      <c r="M191" s="254"/>
    </row>
    <row r="192" spans="1:13" s="303" customFormat="1" hidden="1" x14ac:dyDescent="0.35">
      <c r="A192" s="310"/>
      <c r="B192" s="311"/>
      <c r="C192" s="272"/>
      <c r="D192" s="273"/>
      <c r="E192" s="276"/>
      <c r="F192" s="273"/>
      <c r="G192" s="307"/>
      <c r="H192" s="308"/>
      <c r="I192" s="308">
        <f t="shared" si="28"/>
        <v>0</v>
      </c>
      <c r="J192" s="308">
        <f t="shared" si="29"/>
        <v>0</v>
      </c>
      <c r="K192" s="251"/>
      <c r="L192" s="254"/>
      <c r="M192" s="254"/>
    </row>
    <row r="193" spans="1:13" s="303" customFormat="1" hidden="1" x14ac:dyDescent="0.35">
      <c r="A193" s="310"/>
      <c r="B193" s="311"/>
      <c r="C193" s="272"/>
      <c r="D193" s="273"/>
      <c r="E193" s="276"/>
      <c r="F193" s="273"/>
      <c r="G193" s="307"/>
      <c r="H193" s="308"/>
      <c r="I193" s="308">
        <f t="shared" si="28"/>
        <v>0</v>
      </c>
      <c r="J193" s="308">
        <f t="shared" si="29"/>
        <v>0</v>
      </c>
      <c r="K193" s="251"/>
      <c r="L193" s="254"/>
      <c r="M193" s="254"/>
    </row>
    <row r="194" spans="1:13" s="303" customFormat="1" hidden="1" x14ac:dyDescent="0.35">
      <c r="A194" s="310"/>
      <c r="B194" s="311"/>
      <c r="C194" s="272"/>
      <c r="D194" s="273"/>
      <c r="E194" s="276"/>
      <c r="F194" s="273"/>
      <c r="G194" s="307"/>
      <c r="H194" s="308"/>
      <c r="I194" s="308">
        <f t="shared" si="28"/>
        <v>0</v>
      </c>
      <c r="J194" s="308">
        <f t="shared" si="29"/>
        <v>0</v>
      </c>
      <c r="K194" s="251"/>
      <c r="L194" s="254"/>
      <c r="M194" s="254"/>
    </row>
    <row r="195" spans="1:13" s="303" customFormat="1" hidden="1" x14ac:dyDescent="0.35">
      <c r="A195" s="310"/>
      <c r="B195" s="311"/>
      <c r="C195" s="272"/>
      <c r="D195" s="273"/>
      <c r="E195" s="276"/>
      <c r="F195" s="273"/>
      <c r="G195" s="307"/>
      <c r="H195" s="308"/>
      <c r="I195" s="308">
        <f t="shared" si="28"/>
        <v>0</v>
      </c>
      <c r="J195" s="308">
        <f t="shared" si="29"/>
        <v>0</v>
      </c>
      <c r="K195" s="251"/>
      <c r="L195" s="254"/>
      <c r="M195" s="254"/>
    </row>
    <row r="196" spans="1:13" s="303" customFormat="1" hidden="1" x14ac:dyDescent="0.35">
      <c r="A196" s="310"/>
      <c r="B196" s="311"/>
      <c r="C196" s="272"/>
      <c r="D196" s="273"/>
      <c r="E196" s="276"/>
      <c r="F196" s="273"/>
      <c r="G196" s="307"/>
      <c r="H196" s="308"/>
      <c r="I196" s="308">
        <f t="shared" si="28"/>
        <v>0</v>
      </c>
      <c r="J196" s="308">
        <f t="shared" si="29"/>
        <v>0</v>
      </c>
      <c r="K196" s="251"/>
      <c r="L196" s="254"/>
      <c r="M196" s="254"/>
    </row>
    <row r="197" spans="1:13" s="303" customFormat="1" hidden="1" x14ac:dyDescent="0.35">
      <c r="A197" s="310"/>
      <c r="B197" s="311"/>
      <c r="C197" s="272"/>
      <c r="D197" s="273"/>
      <c r="E197" s="276"/>
      <c r="F197" s="273"/>
      <c r="G197" s="307"/>
      <c r="H197" s="308"/>
      <c r="I197" s="308">
        <f t="shared" si="28"/>
        <v>0</v>
      </c>
      <c r="J197" s="308">
        <f t="shared" si="29"/>
        <v>0</v>
      </c>
      <c r="K197" s="251"/>
      <c r="L197" s="254"/>
      <c r="M197" s="254"/>
    </row>
    <row r="198" spans="1:13" s="303" customFormat="1" hidden="1" x14ac:dyDescent="0.35">
      <c r="A198" s="310"/>
      <c r="B198" s="316"/>
      <c r="C198" s="272"/>
      <c r="D198" s="273"/>
      <c r="E198" s="276"/>
      <c r="F198" s="291"/>
      <c r="G198" s="307"/>
      <c r="H198" s="308"/>
      <c r="I198" s="308">
        <f t="shared" si="28"/>
        <v>0</v>
      </c>
      <c r="J198" s="308">
        <f t="shared" si="29"/>
        <v>0</v>
      </c>
      <c r="K198" s="251"/>
      <c r="L198" s="254"/>
      <c r="M198" s="254"/>
    </row>
    <row r="199" spans="1:13" s="303" customFormat="1" hidden="1" x14ac:dyDescent="0.35">
      <c r="A199" s="310"/>
      <c r="B199" s="311"/>
      <c r="C199" s="272"/>
      <c r="D199" s="273"/>
      <c r="E199" s="276"/>
      <c r="F199" s="273"/>
      <c r="G199" s="307"/>
      <c r="H199" s="308"/>
      <c r="I199" s="308">
        <f t="shared" si="28"/>
        <v>0</v>
      </c>
      <c r="J199" s="308">
        <f t="shared" si="29"/>
        <v>0</v>
      </c>
      <c r="K199" s="251"/>
      <c r="L199" s="254"/>
      <c r="M199" s="254"/>
    </row>
    <row r="200" spans="1:13" s="303" customFormat="1" hidden="1" x14ac:dyDescent="0.35">
      <c r="A200" s="310"/>
      <c r="B200" s="311"/>
      <c r="C200" s="272"/>
      <c r="D200" s="273"/>
      <c r="E200" s="276"/>
      <c r="F200" s="273"/>
      <c r="G200" s="307"/>
      <c r="H200" s="308"/>
      <c r="I200" s="308"/>
      <c r="J200" s="308"/>
      <c r="K200" s="251"/>
      <c r="L200" s="254"/>
      <c r="M200" s="254"/>
    </row>
    <row r="201" spans="1:13" s="309" customFormat="1" ht="17.399999999999999" hidden="1" x14ac:dyDescent="0.3">
      <c r="A201" s="304"/>
      <c r="B201" s="305" t="s">
        <v>295</v>
      </c>
      <c r="C201" s="266" t="s">
        <v>305</v>
      </c>
      <c r="D201" s="306">
        <f>D173+D164+D160+D141+D178</f>
        <v>0</v>
      </c>
      <c r="E201" s="315" t="s">
        <v>10</v>
      </c>
      <c r="F201" s="306">
        <f>F173+F164+F160+F141+F178</f>
        <v>0</v>
      </c>
      <c r="G201" s="293" t="s">
        <v>536</v>
      </c>
      <c r="H201" s="294">
        <f>SUM(H140:H200)</f>
        <v>0</v>
      </c>
      <c r="I201" s="294">
        <f>SUM(I140:I200)</f>
        <v>0</v>
      </c>
      <c r="J201" s="294">
        <f>SUM(J140:J200)</f>
        <v>0</v>
      </c>
      <c r="K201" s="254"/>
      <c r="L201" s="254">
        <f>SUM(L140:L200)</f>
        <v>0</v>
      </c>
      <c r="M201" s="254">
        <f t="shared" ref="M201" si="30">SUM(M140:M200)</f>
        <v>0</v>
      </c>
    </row>
    <row r="202" spans="1:13" s="303" customFormat="1" hidden="1" x14ac:dyDescent="0.35">
      <c r="G202" s="296" t="s">
        <v>457</v>
      </c>
      <c r="H202" s="321">
        <f>H77+H139+H201</f>
        <v>0</v>
      </c>
      <c r="I202" s="321">
        <f>I77+I139+I201</f>
        <v>313297.44</v>
      </c>
      <c r="J202" s="321">
        <f>J77+J139+J201</f>
        <v>313297.44</v>
      </c>
      <c r="K202" s="251"/>
      <c r="L202" s="254">
        <f t="shared" ref="L202:M202" si="31">L77+L139+L201</f>
        <v>0</v>
      </c>
      <c r="M202" s="254">
        <f t="shared" si="31"/>
        <v>0</v>
      </c>
    </row>
    <row r="205" spans="1:13" s="35" customFormat="1" ht="23.25" customHeight="1" x14ac:dyDescent="0.3">
      <c r="A205" s="34" t="s">
        <v>671</v>
      </c>
      <c r="D205" s="115"/>
      <c r="F205" s="115" t="s">
        <v>1143</v>
      </c>
      <c r="I205" s="98"/>
      <c r="J205" s="98"/>
    </row>
    <row r="206" spans="1:13" s="66" customFormat="1" ht="13.2" x14ac:dyDescent="0.3">
      <c r="D206" s="67" t="s">
        <v>131</v>
      </c>
      <c r="F206" s="67" t="s">
        <v>132</v>
      </c>
      <c r="I206" s="68"/>
      <c r="J206" s="68"/>
    </row>
    <row r="207" spans="1:13" s="63" customFormat="1" ht="15.6" x14ac:dyDescent="0.3">
      <c r="I207" s="69"/>
      <c r="J207" s="69"/>
    </row>
    <row r="208" spans="1:13" s="35" customFormat="1" ht="23.25" customHeight="1" x14ac:dyDescent="0.3">
      <c r="A208" s="34" t="s">
        <v>133</v>
      </c>
      <c r="D208" s="115"/>
      <c r="F208" s="115" t="s">
        <v>1144</v>
      </c>
      <c r="I208" s="98"/>
      <c r="J208" s="98"/>
    </row>
    <row r="209" spans="2:10" s="66" customFormat="1" ht="13.2" x14ac:dyDescent="0.3">
      <c r="D209" s="67" t="s">
        <v>131</v>
      </c>
      <c r="F209" s="67" t="s">
        <v>132</v>
      </c>
      <c r="I209" s="68"/>
      <c r="J209" s="68"/>
    </row>
    <row r="211" spans="2:10" x14ac:dyDescent="0.35">
      <c r="B211" s="298" t="s">
        <v>1075</v>
      </c>
    </row>
    <row r="212" spans="2:10" x14ac:dyDescent="0.35">
      <c r="B212" s="298" t="s">
        <v>1003</v>
      </c>
    </row>
  </sheetData>
  <mergeCells count="9">
    <mergeCell ref="A12:F12"/>
    <mergeCell ref="A78:F78"/>
    <mergeCell ref="A140:F14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E4EDD3"/>
    <pageSetUpPr fitToPage="1"/>
  </sheetPr>
  <dimension ref="A1:G86"/>
  <sheetViews>
    <sheetView view="pageBreakPreview" topLeftCell="A10" zoomScale="70" zoomScaleSheetLayoutView="70" workbookViewId="0">
      <selection activeCell="W22" sqref="W22"/>
    </sheetView>
  </sheetViews>
  <sheetFormatPr defaultRowHeight="18" x14ac:dyDescent="0.35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7" width="21.88671875" style="251" customWidth="1"/>
    <col min="8" max="250" width="9.109375" style="249"/>
    <col min="251" max="251" width="8" style="249" customWidth="1"/>
    <col min="252" max="252" width="118.109375" style="249" customWidth="1"/>
    <col min="253" max="253" width="21.44140625" style="249" customWidth="1"/>
    <col min="254" max="254" width="24" style="249" customWidth="1"/>
    <col min="255" max="255" width="29" style="249" customWidth="1"/>
    <col min="256" max="256" width="34" style="249" customWidth="1"/>
    <col min="257" max="258" width="21.33203125" style="249" customWidth="1"/>
    <col min="259" max="259" width="14.5546875" style="249" customWidth="1"/>
    <col min="260" max="260" width="9.109375" style="249"/>
    <col min="261" max="261" width="12.5546875" style="249" bestFit="1" customWidth="1"/>
    <col min="262" max="506" width="9.109375" style="249"/>
    <col min="507" max="507" width="8" style="249" customWidth="1"/>
    <col min="508" max="508" width="118.109375" style="249" customWidth="1"/>
    <col min="509" max="509" width="21.44140625" style="249" customWidth="1"/>
    <col min="510" max="510" width="24" style="249" customWidth="1"/>
    <col min="511" max="511" width="29" style="249" customWidth="1"/>
    <col min="512" max="512" width="34" style="249" customWidth="1"/>
    <col min="513" max="514" width="21.33203125" style="249" customWidth="1"/>
    <col min="515" max="515" width="14.5546875" style="249" customWidth="1"/>
    <col min="516" max="516" width="9.109375" style="249"/>
    <col min="517" max="517" width="12.5546875" style="249" bestFit="1" customWidth="1"/>
    <col min="518" max="762" width="9.109375" style="249"/>
    <col min="763" max="763" width="8" style="249" customWidth="1"/>
    <col min="764" max="764" width="118.109375" style="249" customWidth="1"/>
    <col min="765" max="765" width="21.44140625" style="249" customWidth="1"/>
    <col min="766" max="766" width="24" style="249" customWidth="1"/>
    <col min="767" max="767" width="29" style="249" customWidth="1"/>
    <col min="768" max="768" width="34" style="249" customWidth="1"/>
    <col min="769" max="770" width="21.33203125" style="249" customWidth="1"/>
    <col min="771" max="771" width="14.5546875" style="249" customWidth="1"/>
    <col min="772" max="772" width="9.109375" style="249"/>
    <col min="773" max="773" width="12.5546875" style="249" bestFit="1" customWidth="1"/>
    <col min="774" max="1018" width="9.109375" style="249"/>
    <col min="1019" max="1019" width="8" style="249" customWidth="1"/>
    <col min="1020" max="1020" width="118.109375" style="249" customWidth="1"/>
    <col min="1021" max="1021" width="21.44140625" style="249" customWidth="1"/>
    <col min="1022" max="1022" width="24" style="249" customWidth="1"/>
    <col min="1023" max="1023" width="29" style="249" customWidth="1"/>
    <col min="1024" max="1024" width="34" style="249" customWidth="1"/>
    <col min="1025" max="1026" width="21.33203125" style="249" customWidth="1"/>
    <col min="1027" max="1027" width="14.5546875" style="249" customWidth="1"/>
    <col min="1028" max="1028" width="9.109375" style="249"/>
    <col min="1029" max="1029" width="12.5546875" style="249" bestFit="1" customWidth="1"/>
    <col min="1030" max="1274" width="9.109375" style="249"/>
    <col min="1275" max="1275" width="8" style="249" customWidth="1"/>
    <col min="1276" max="1276" width="118.109375" style="249" customWidth="1"/>
    <col min="1277" max="1277" width="21.44140625" style="249" customWidth="1"/>
    <col min="1278" max="1278" width="24" style="249" customWidth="1"/>
    <col min="1279" max="1279" width="29" style="249" customWidth="1"/>
    <col min="1280" max="1280" width="34" style="249" customWidth="1"/>
    <col min="1281" max="1282" width="21.33203125" style="249" customWidth="1"/>
    <col min="1283" max="1283" width="14.5546875" style="249" customWidth="1"/>
    <col min="1284" max="1284" width="9.109375" style="249"/>
    <col min="1285" max="1285" width="12.5546875" style="249" bestFit="1" customWidth="1"/>
    <col min="1286" max="1530" width="9.109375" style="249"/>
    <col min="1531" max="1531" width="8" style="249" customWidth="1"/>
    <col min="1532" max="1532" width="118.109375" style="249" customWidth="1"/>
    <col min="1533" max="1533" width="21.44140625" style="249" customWidth="1"/>
    <col min="1534" max="1534" width="24" style="249" customWidth="1"/>
    <col min="1535" max="1535" width="29" style="249" customWidth="1"/>
    <col min="1536" max="1536" width="34" style="249" customWidth="1"/>
    <col min="1537" max="1538" width="21.33203125" style="249" customWidth="1"/>
    <col min="1539" max="1539" width="14.5546875" style="249" customWidth="1"/>
    <col min="1540" max="1540" width="9.109375" style="249"/>
    <col min="1541" max="1541" width="12.5546875" style="249" bestFit="1" customWidth="1"/>
    <col min="1542" max="1786" width="9.109375" style="249"/>
    <col min="1787" max="1787" width="8" style="249" customWidth="1"/>
    <col min="1788" max="1788" width="118.109375" style="249" customWidth="1"/>
    <col min="1789" max="1789" width="21.44140625" style="249" customWidth="1"/>
    <col min="1790" max="1790" width="24" style="249" customWidth="1"/>
    <col min="1791" max="1791" width="29" style="249" customWidth="1"/>
    <col min="1792" max="1792" width="34" style="249" customWidth="1"/>
    <col min="1793" max="1794" width="21.33203125" style="249" customWidth="1"/>
    <col min="1795" max="1795" width="14.5546875" style="249" customWidth="1"/>
    <col min="1796" max="1796" width="9.109375" style="249"/>
    <col min="1797" max="1797" width="12.5546875" style="249" bestFit="1" customWidth="1"/>
    <col min="1798" max="2042" width="9.109375" style="249"/>
    <col min="2043" max="2043" width="8" style="249" customWidth="1"/>
    <col min="2044" max="2044" width="118.109375" style="249" customWidth="1"/>
    <col min="2045" max="2045" width="21.44140625" style="249" customWidth="1"/>
    <col min="2046" max="2046" width="24" style="249" customWidth="1"/>
    <col min="2047" max="2047" width="29" style="249" customWidth="1"/>
    <col min="2048" max="2048" width="34" style="249" customWidth="1"/>
    <col min="2049" max="2050" width="21.33203125" style="249" customWidth="1"/>
    <col min="2051" max="2051" width="14.5546875" style="249" customWidth="1"/>
    <col min="2052" max="2052" width="9.109375" style="249"/>
    <col min="2053" max="2053" width="12.5546875" style="249" bestFit="1" customWidth="1"/>
    <col min="2054" max="2298" width="9.109375" style="249"/>
    <col min="2299" max="2299" width="8" style="249" customWidth="1"/>
    <col min="2300" max="2300" width="118.109375" style="249" customWidth="1"/>
    <col min="2301" max="2301" width="21.44140625" style="249" customWidth="1"/>
    <col min="2302" max="2302" width="24" style="249" customWidth="1"/>
    <col min="2303" max="2303" width="29" style="249" customWidth="1"/>
    <col min="2304" max="2304" width="34" style="249" customWidth="1"/>
    <col min="2305" max="2306" width="21.33203125" style="249" customWidth="1"/>
    <col min="2307" max="2307" width="14.5546875" style="249" customWidth="1"/>
    <col min="2308" max="2308" width="9.109375" style="249"/>
    <col min="2309" max="2309" width="12.5546875" style="249" bestFit="1" customWidth="1"/>
    <col min="2310" max="2554" width="9.109375" style="249"/>
    <col min="2555" max="2555" width="8" style="249" customWidth="1"/>
    <col min="2556" max="2556" width="118.109375" style="249" customWidth="1"/>
    <col min="2557" max="2557" width="21.44140625" style="249" customWidth="1"/>
    <col min="2558" max="2558" width="24" style="249" customWidth="1"/>
    <col min="2559" max="2559" width="29" style="249" customWidth="1"/>
    <col min="2560" max="2560" width="34" style="249" customWidth="1"/>
    <col min="2561" max="2562" width="21.33203125" style="249" customWidth="1"/>
    <col min="2563" max="2563" width="14.5546875" style="249" customWidth="1"/>
    <col min="2564" max="2564" width="9.109375" style="249"/>
    <col min="2565" max="2565" width="12.5546875" style="249" bestFit="1" customWidth="1"/>
    <col min="2566" max="2810" width="9.109375" style="249"/>
    <col min="2811" max="2811" width="8" style="249" customWidth="1"/>
    <col min="2812" max="2812" width="118.109375" style="249" customWidth="1"/>
    <col min="2813" max="2813" width="21.44140625" style="249" customWidth="1"/>
    <col min="2814" max="2814" width="24" style="249" customWidth="1"/>
    <col min="2815" max="2815" width="29" style="249" customWidth="1"/>
    <col min="2816" max="2816" width="34" style="249" customWidth="1"/>
    <col min="2817" max="2818" width="21.33203125" style="249" customWidth="1"/>
    <col min="2819" max="2819" width="14.5546875" style="249" customWidth="1"/>
    <col min="2820" max="2820" width="9.109375" style="249"/>
    <col min="2821" max="2821" width="12.5546875" style="249" bestFit="1" customWidth="1"/>
    <col min="2822" max="3066" width="9.109375" style="249"/>
    <col min="3067" max="3067" width="8" style="249" customWidth="1"/>
    <col min="3068" max="3068" width="118.109375" style="249" customWidth="1"/>
    <col min="3069" max="3069" width="21.44140625" style="249" customWidth="1"/>
    <col min="3070" max="3070" width="24" style="249" customWidth="1"/>
    <col min="3071" max="3071" width="29" style="249" customWidth="1"/>
    <col min="3072" max="3072" width="34" style="249" customWidth="1"/>
    <col min="3073" max="3074" width="21.33203125" style="249" customWidth="1"/>
    <col min="3075" max="3075" width="14.5546875" style="249" customWidth="1"/>
    <col min="3076" max="3076" width="9.109375" style="249"/>
    <col min="3077" max="3077" width="12.5546875" style="249" bestFit="1" customWidth="1"/>
    <col min="3078" max="3322" width="9.109375" style="249"/>
    <col min="3323" max="3323" width="8" style="249" customWidth="1"/>
    <col min="3324" max="3324" width="118.109375" style="249" customWidth="1"/>
    <col min="3325" max="3325" width="21.44140625" style="249" customWidth="1"/>
    <col min="3326" max="3326" width="24" style="249" customWidth="1"/>
    <col min="3327" max="3327" width="29" style="249" customWidth="1"/>
    <col min="3328" max="3328" width="34" style="249" customWidth="1"/>
    <col min="3329" max="3330" width="21.33203125" style="249" customWidth="1"/>
    <col min="3331" max="3331" width="14.5546875" style="249" customWidth="1"/>
    <col min="3332" max="3332" width="9.109375" style="249"/>
    <col min="3333" max="3333" width="12.5546875" style="249" bestFit="1" customWidth="1"/>
    <col min="3334" max="3578" width="9.109375" style="249"/>
    <col min="3579" max="3579" width="8" style="249" customWidth="1"/>
    <col min="3580" max="3580" width="118.109375" style="249" customWidth="1"/>
    <col min="3581" max="3581" width="21.44140625" style="249" customWidth="1"/>
    <col min="3582" max="3582" width="24" style="249" customWidth="1"/>
    <col min="3583" max="3583" width="29" style="249" customWidth="1"/>
    <col min="3584" max="3584" width="34" style="249" customWidth="1"/>
    <col min="3585" max="3586" width="21.33203125" style="249" customWidth="1"/>
    <col min="3587" max="3587" width="14.5546875" style="249" customWidth="1"/>
    <col min="3588" max="3588" width="9.109375" style="249"/>
    <col min="3589" max="3589" width="12.5546875" style="249" bestFit="1" customWidth="1"/>
    <col min="3590" max="3834" width="9.109375" style="249"/>
    <col min="3835" max="3835" width="8" style="249" customWidth="1"/>
    <col min="3836" max="3836" width="118.109375" style="249" customWidth="1"/>
    <col min="3837" max="3837" width="21.44140625" style="249" customWidth="1"/>
    <col min="3838" max="3838" width="24" style="249" customWidth="1"/>
    <col min="3839" max="3839" width="29" style="249" customWidth="1"/>
    <col min="3840" max="3840" width="34" style="249" customWidth="1"/>
    <col min="3841" max="3842" width="21.33203125" style="249" customWidth="1"/>
    <col min="3843" max="3843" width="14.5546875" style="249" customWidth="1"/>
    <col min="3844" max="3844" width="9.109375" style="249"/>
    <col min="3845" max="3845" width="12.5546875" style="249" bestFit="1" customWidth="1"/>
    <col min="3846" max="4090" width="9.109375" style="249"/>
    <col min="4091" max="4091" width="8" style="249" customWidth="1"/>
    <col min="4092" max="4092" width="118.109375" style="249" customWidth="1"/>
    <col min="4093" max="4093" width="21.44140625" style="249" customWidth="1"/>
    <col min="4094" max="4094" width="24" style="249" customWidth="1"/>
    <col min="4095" max="4095" width="29" style="249" customWidth="1"/>
    <col min="4096" max="4096" width="34" style="249" customWidth="1"/>
    <col min="4097" max="4098" width="21.33203125" style="249" customWidth="1"/>
    <col min="4099" max="4099" width="14.5546875" style="249" customWidth="1"/>
    <col min="4100" max="4100" width="9.109375" style="249"/>
    <col min="4101" max="4101" width="12.5546875" style="249" bestFit="1" customWidth="1"/>
    <col min="4102" max="4346" width="9.109375" style="249"/>
    <col min="4347" max="4347" width="8" style="249" customWidth="1"/>
    <col min="4348" max="4348" width="118.109375" style="249" customWidth="1"/>
    <col min="4349" max="4349" width="21.44140625" style="249" customWidth="1"/>
    <col min="4350" max="4350" width="24" style="249" customWidth="1"/>
    <col min="4351" max="4351" width="29" style="249" customWidth="1"/>
    <col min="4352" max="4352" width="34" style="249" customWidth="1"/>
    <col min="4353" max="4354" width="21.33203125" style="249" customWidth="1"/>
    <col min="4355" max="4355" width="14.5546875" style="249" customWidth="1"/>
    <col min="4356" max="4356" width="9.109375" style="249"/>
    <col min="4357" max="4357" width="12.5546875" style="249" bestFit="1" customWidth="1"/>
    <col min="4358" max="4602" width="9.109375" style="249"/>
    <col min="4603" max="4603" width="8" style="249" customWidth="1"/>
    <col min="4604" max="4604" width="118.109375" style="249" customWidth="1"/>
    <col min="4605" max="4605" width="21.44140625" style="249" customWidth="1"/>
    <col min="4606" max="4606" width="24" style="249" customWidth="1"/>
    <col min="4607" max="4607" width="29" style="249" customWidth="1"/>
    <col min="4608" max="4608" width="34" style="249" customWidth="1"/>
    <col min="4609" max="4610" width="21.33203125" style="249" customWidth="1"/>
    <col min="4611" max="4611" width="14.5546875" style="249" customWidth="1"/>
    <col min="4612" max="4612" width="9.109375" style="249"/>
    <col min="4613" max="4613" width="12.5546875" style="249" bestFit="1" customWidth="1"/>
    <col min="4614" max="4858" width="9.109375" style="249"/>
    <col min="4859" max="4859" width="8" style="249" customWidth="1"/>
    <col min="4860" max="4860" width="118.109375" style="249" customWidth="1"/>
    <col min="4861" max="4861" width="21.44140625" style="249" customWidth="1"/>
    <col min="4862" max="4862" width="24" style="249" customWidth="1"/>
    <col min="4863" max="4863" width="29" style="249" customWidth="1"/>
    <col min="4864" max="4864" width="34" style="249" customWidth="1"/>
    <col min="4865" max="4866" width="21.33203125" style="249" customWidth="1"/>
    <col min="4867" max="4867" width="14.5546875" style="249" customWidth="1"/>
    <col min="4868" max="4868" width="9.109375" style="249"/>
    <col min="4869" max="4869" width="12.5546875" style="249" bestFit="1" customWidth="1"/>
    <col min="4870" max="5114" width="9.109375" style="249"/>
    <col min="5115" max="5115" width="8" style="249" customWidth="1"/>
    <col min="5116" max="5116" width="118.109375" style="249" customWidth="1"/>
    <col min="5117" max="5117" width="21.44140625" style="249" customWidth="1"/>
    <col min="5118" max="5118" width="24" style="249" customWidth="1"/>
    <col min="5119" max="5119" width="29" style="249" customWidth="1"/>
    <col min="5120" max="5120" width="34" style="249" customWidth="1"/>
    <col min="5121" max="5122" width="21.33203125" style="249" customWidth="1"/>
    <col min="5123" max="5123" width="14.5546875" style="249" customWidth="1"/>
    <col min="5124" max="5124" width="9.109375" style="249"/>
    <col min="5125" max="5125" width="12.5546875" style="249" bestFit="1" customWidth="1"/>
    <col min="5126" max="5370" width="9.109375" style="249"/>
    <col min="5371" max="5371" width="8" style="249" customWidth="1"/>
    <col min="5372" max="5372" width="118.109375" style="249" customWidth="1"/>
    <col min="5373" max="5373" width="21.44140625" style="249" customWidth="1"/>
    <col min="5374" max="5374" width="24" style="249" customWidth="1"/>
    <col min="5375" max="5375" width="29" style="249" customWidth="1"/>
    <col min="5376" max="5376" width="34" style="249" customWidth="1"/>
    <col min="5377" max="5378" width="21.33203125" style="249" customWidth="1"/>
    <col min="5379" max="5379" width="14.5546875" style="249" customWidth="1"/>
    <col min="5380" max="5380" width="9.109375" style="249"/>
    <col min="5381" max="5381" width="12.5546875" style="249" bestFit="1" customWidth="1"/>
    <col min="5382" max="5626" width="9.109375" style="249"/>
    <col min="5627" max="5627" width="8" style="249" customWidth="1"/>
    <col min="5628" max="5628" width="118.109375" style="249" customWidth="1"/>
    <col min="5629" max="5629" width="21.44140625" style="249" customWidth="1"/>
    <col min="5630" max="5630" width="24" style="249" customWidth="1"/>
    <col min="5631" max="5631" width="29" style="249" customWidth="1"/>
    <col min="5632" max="5632" width="34" style="249" customWidth="1"/>
    <col min="5633" max="5634" width="21.33203125" style="249" customWidth="1"/>
    <col min="5635" max="5635" width="14.5546875" style="249" customWidth="1"/>
    <col min="5636" max="5636" width="9.109375" style="249"/>
    <col min="5637" max="5637" width="12.5546875" style="249" bestFit="1" customWidth="1"/>
    <col min="5638" max="5882" width="9.109375" style="249"/>
    <col min="5883" max="5883" width="8" style="249" customWidth="1"/>
    <col min="5884" max="5884" width="118.109375" style="249" customWidth="1"/>
    <col min="5885" max="5885" width="21.44140625" style="249" customWidth="1"/>
    <col min="5886" max="5886" width="24" style="249" customWidth="1"/>
    <col min="5887" max="5887" width="29" style="249" customWidth="1"/>
    <col min="5888" max="5888" width="34" style="249" customWidth="1"/>
    <col min="5889" max="5890" width="21.33203125" style="249" customWidth="1"/>
    <col min="5891" max="5891" width="14.5546875" style="249" customWidth="1"/>
    <col min="5892" max="5892" width="9.109375" style="249"/>
    <col min="5893" max="5893" width="12.5546875" style="249" bestFit="1" customWidth="1"/>
    <col min="5894" max="6138" width="9.109375" style="249"/>
    <col min="6139" max="6139" width="8" style="249" customWidth="1"/>
    <col min="6140" max="6140" width="118.109375" style="249" customWidth="1"/>
    <col min="6141" max="6141" width="21.44140625" style="249" customWidth="1"/>
    <col min="6142" max="6142" width="24" style="249" customWidth="1"/>
    <col min="6143" max="6143" width="29" style="249" customWidth="1"/>
    <col min="6144" max="6144" width="34" style="249" customWidth="1"/>
    <col min="6145" max="6146" width="21.33203125" style="249" customWidth="1"/>
    <col min="6147" max="6147" width="14.5546875" style="249" customWidth="1"/>
    <col min="6148" max="6148" width="9.109375" style="249"/>
    <col min="6149" max="6149" width="12.5546875" style="249" bestFit="1" customWidth="1"/>
    <col min="6150" max="6394" width="9.109375" style="249"/>
    <col min="6395" max="6395" width="8" style="249" customWidth="1"/>
    <col min="6396" max="6396" width="118.109375" style="249" customWidth="1"/>
    <col min="6397" max="6397" width="21.44140625" style="249" customWidth="1"/>
    <col min="6398" max="6398" width="24" style="249" customWidth="1"/>
    <col min="6399" max="6399" width="29" style="249" customWidth="1"/>
    <col min="6400" max="6400" width="34" style="249" customWidth="1"/>
    <col min="6401" max="6402" width="21.33203125" style="249" customWidth="1"/>
    <col min="6403" max="6403" width="14.5546875" style="249" customWidth="1"/>
    <col min="6404" max="6404" width="9.109375" style="249"/>
    <col min="6405" max="6405" width="12.5546875" style="249" bestFit="1" customWidth="1"/>
    <col min="6406" max="6650" width="9.109375" style="249"/>
    <col min="6651" max="6651" width="8" style="249" customWidth="1"/>
    <col min="6652" max="6652" width="118.109375" style="249" customWidth="1"/>
    <col min="6653" max="6653" width="21.44140625" style="249" customWidth="1"/>
    <col min="6654" max="6654" width="24" style="249" customWidth="1"/>
    <col min="6655" max="6655" width="29" style="249" customWidth="1"/>
    <col min="6656" max="6656" width="34" style="249" customWidth="1"/>
    <col min="6657" max="6658" width="21.33203125" style="249" customWidth="1"/>
    <col min="6659" max="6659" width="14.5546875" style="249" customWidth="1"/>
    <col min="6660" max="6660" width="9.109375" style="249"/>
    <col min="6661" max="6661" width="12.5546875" style="249" bestFit="1" customWidth="1"/>
    <col min="6662" max="6906" width="9.109375" style="249"/>
    <col min="6907" max="6907" width="8" style="249" customWidth="1"/>
    <col min="6908" max="6908" width="118.109375" style="249" customWidth="1"/>
    <col min="6909" max="6909" width="21.44140625" style="249" customWidth="1"/>
    <col min="6910" max="6910" width="24" style="249" customWidth="1"/>
    <col min="6911" max="6911" width="29" style="249" customWidth="1"/>
    <col min="6912" max="6912" width="34" style="249" customWidth="1"/>
    <col min="6913" max="6914" width="21.33203125" style="249" customWidth="1"/>
    <col min="6915" max="6915" width="14.5546875" style="249" customWidth="1"/>
    <col min="6916" max="6916" width="9.109375" style="249"/>
    <col min="6917" max="6917" width="12.5546875" style="249" bestFit="1" customWidth="1"/>
    <col min="6918" max="7162" width="9.109375" style="249"/>
    <col min="7163" max="7163" width="8" style="249" customWidth="1"/>
    <col min="7164" max="7164" width="118.109375" style="249" customWidth="1"/>
    <col min="7165" max="7165" width="21.44140625" style="249" customWidth="1"/>
    <col min="7166" max="7166" width="24" style="249" customWidth="1"/>
    <col min="7167" max="7167" width="29" style="249" customWidth="1"/>
    <col min="7168" max="7168" width="34" style="249" customWidth="1"/>
    <col min="7169" max="7170" width="21.33203125" style="249" customWidth="1"/>
    <col min="7171" max="7171" width="14.5546875" style="249" customWidth="1"/>
    <col min="7172" max="7172" width="9.109375" style="249"/>
    <col min="7173" max="7173" width="12.5546875" style="249" bestFit="1" customWidth="1"/>
    <col min="7174" max="7418" width="9.109375" style="249"/>
    <col min="7419" max="7419" width="8" style="249" customWidth="1"/>
    <col min="7420" max="7420" width="118.109375" style="249" customWidth="1"/>
    <col min="7421" max="7421" width="21.44140625" style="249" customWidth="1"/>
    <col min="7422" max="7422" width="24" style="249" customWidth="1"/>
    <col min="7423" max="7423" width="29" style="249" customWidth="1"/>
    <col min="7424" max="7424" width="34" style="249" customWidth="1"/>
    <col min="7425" max="7426" width="21.33203125" style="249" customWidth="1"/>
    <col min="7427" max="7427" width="14.5546875" style="249" customWidth="1"/>
    <col min="7428" max="7428" width="9.109375" style="249"/>
    <col min="7429" max="7429" width="12.5546875" style="249" bestFit="1" customWidth="1"/>
    <col min="7430" max="7674" width="9.109375" style="249"/>
    <col min="7675" max="7675" width="8" style="249" customWidth="1"/>
    <col min="7676" max="7676" width="118.109375" style="249" customWidth="1"/>
    <col min="7677" max="7677" width="21.44140625" style="249" customWidth="1"/>
    <col min="7678" max="7678" width="24" style="249" customWidth="1"/>
    <col min="7679" max="7679" width="29" style="249" customWidth="1"/>
    <col min="7680" max="7680" width="34" style="249" customWidth="1"/>
    <col min="7681" max="7682" width="21.33203125" style="249" customWidth="1"/>
    <col min="7683" max="7683" width="14.5546875" style="249" customWidth="1"/>
    <col min="7684" max="7684" width="9.109375" style="249"/>
    <col min="7685" max="7685" width="12.5546875" style="249" bestFit="1" customWidth="1"/>
    <col min="7686" max="7930" width="9.109375" style="249"/>
    <col min="7931" max="7931" width="8" style="249" customWidth="1"/>
    <col min="7932" max="7932" width="118.109375" style="249" customWidth="1"/>
    <col min="7933" max="7933" width="21.44140625" style="249" customWidth="1"/>
    <col min="7934" max="7934" width="24" style="249" customWidth="1"/>
    <col min="7935" max="7935" width="29" style="249" customWidth="1"/>
    <col min="7936" max="7936" width="34" style="249" customWidth="1"/>
    <col min="7937" max="7938" width="21.33203125" style="249" customWidth="1"/>
    <col min="7939" max="7939" width="14.5546875" style="249" customWidth="1"/>
    <col min="7940" max="7940" width="9.109375" style="249"/>
    <col min="7941" max="7941" width="12.5546875" style="249" bestFit="1" customWidth="1"/>
    <col min="7942" max="8186" width="9.109375" style="249"/>
    <col min="8187" max="8187" width="8" style="249" customWidth="1"/>
    <col min="8188" max="8188" width="118.109375" style="249" customWidth="1"/>
    <col min="8189" max="8189" width="21.44140625" style="249" customWidth="1"/>
    <col min="8190" max="8190" width="24" style="249" customWidth="1"/>
    <col min="8191" max="8191" width="29" style="249" customWidth="1"/>
    <col min="8192" max="8192" width="34" style="249" customWidth="1"/>
    <col min="8193" max="8194" width="21.33203125" style="249" customWidth="1"/>
    <col min="8195" max="8195" width="14.5546875" style="249" customWidth="1"/>
    <col min="8196" max="8196" width="9.109375" style="249"/>
    <col min="8197" max="8197" width="12.5546875" style="249" bestFit="1" customWidth="1"/>
    <col min="8198" max="8442" width="9.109375" style="249"/>
    <col min="8443" max="8443" width="8" style="249" customWidth="1"/>
    <col min="8444" max="8444" width="118.109375" style="249" customWidth="1"/>
    <col min="8445" max="8445" width="21.44140625" style="249" customWidth="1"/>
    <col min="8446" max="8446" width="24" style="249" customWidth="1"/>
    <col min="8447" max="8447" width="29" style="249" customWidth="1"/>
    <col min="8448" max="8448" width="34" style="249" customWidth="1"/>
    <col min="8449" max="8450" width="21.33203125" style="249" customWidth="1"/>
    <col min="8451" max="8451" width="14.5546875" style="249" customWidth="1"/>
    <col min="8452" max="8452" width="9.109375" style="249"/>
    <col min="8453" max="8453" width="12.5546875" style="249" bestFit="1" customWidth="1"/>
    <col min="8454" max="8698" width="9.109375" style="249"/>
    <col min="8699" max="8699" width="8" style="249" customWidth="1"/>
    <col min="8700" max="8700" width="118.109375" style="249" customWidth="1"/>
    <col min="8701" max="8701" width="21.44140625" style="249" customWidth="1"/>
    <col min="8702" max="8702" width="24" style="249" customWidth="1"/>
    <col min="8703" max="8703" width="29" style="249" customWidth="1"/>
    <col min="8704" max="8704" width="34" style="249" customWidth="1"/>
    <col min="8705" max="8706" width="21.33203125" style="249" customWidth="1"/>
    <col min="8707" max="8707" width="14.5546875" style="249" customWidth="1"/>
    <col min="8708" max="8708" width="9.109375" style="249"/>
    <col min="8709" max="8709" width="12.5546875" style="249" bestFit="1" customWidth="1"/>
    <col min="8710" max="8954" width="9.109375" style="249"/>
    <col min="8955" max="8955" width="8" style="249" customWidth="1"/>
    <col min="8956" max="8956" width="118.109375" style="249" customWidth="1"/>
    <col min="8957" max="8957" width="21.44140625" style="249" customWidth="1"/>
    <col min="8958" max="8958" width="24" style="249" customWidth="1"/>
    <col min="8959" max="8959" width="29" style="249" customWidth="1"/>
    <col min="8960" max="8960" width="34" style="249" customWidth="1"/>
    <col min="8961" max="8962" width="21.33203125" style="249" customWidth="1"/>
    <col min="8963" max="8963" width="14.5546875" style="249" customWidth="1"/>
    <col min="8964" max="8964" width="9.109375" style="249"/>
    <col min="8965" max="8965" width="12.5546875" style="249" bestFit="1" customWidth="1"/>
    <col min="8966" max="9210" width="9.109375" style="249"/>
    <col min="9211" max="9211" width="8" style="249" customWidth="1"/>
    <col min="9212" max="9212" width="118.109375" style="249" customWidth="1"/>
    <col min="9213" max="9213" width="21.44140625" style="249" customWidth="1"/>
    <col min="9214" max="9214" width="24" style="249" customWidth="1"/>
    <col min="9215" max="9215" width="29" style="249" customWidth="1"/>
    <col min="9216" max="9216" width="34" style="249" customWidth="1"/>
    <col min="9217" max="9218" width="21.33203125" style="249" customWidth="1"/>
    <col min="9219" max="9219" width="14.5546875" style="249" customWidth="1"/>
    <col min="9220" max="9220" width="9.109375" style="249"/>
    <col min="9221" max="9221" width="12.5546875" style="249" bestFit="1" customWidth="1"/>
    <col min="9222" max="9466" width="9.109375" style="249"/>
    <col min="9467" max="9467" width="8" style="249" customWidth="1"/>
    <col min="9468" max="9468" width="118.109375" style="249" customWidth="1"/>
    <col min="9469" max="9469" width="21.44140625" style="249" customWidth="1"/>
    <col min="9470" max="9470" width="24" style="249" customWidth="1"/>
    <col min="9471" max="9471" width="29" style="249" customWidth="1"/>
    <col min="9472" max="9472" width="34" style="249" customWidth="1"/>
    <col min="9473" max="9474" width="21.33203125" style="249" customWidth="1"/>
    <col min="9475" max="9475" width="14.5546875" style="249" customWidth="1"/>
    <col min="9476" max="9476" width="9.109375" style="249"/>
    <col min="9477" max="9477" width="12.5546875" style="249" bestFit="1" customWidth="1"/>
    <col min="9478" max="9722" width="9.109375" style="249"/>
    <col min="9723" max="9723" width="8" style="249" customWidth="1"/>
    <col min="9724" max="9724" width="118.109375" style="249" customWidth="1"/>
    <col min="9725" max="9725" width="21.44140625" style="249" customWidth="1"/>
    <col min="9726" max="9726" width="24" style="249" customWidth="1"/>
    <col min="9727" max="9727" width="29" style="249" customWidth="1"/>
    <col min="9728" max="9728" width="34" style="249" customWidth="1"/>
    <col min="9729" max="9730" width="21.33203125" style="249" customWidth="1"/>
    <col min="9731" max="9731" width="14.5546875" style="249" customWidth="1"/>
    <col min="9732" max="9732" width="9.109375" style="249"/>
    <col min="9733" max="9733" width="12.5546875" style="249" bestFit="1" customWidth="1"/>
    <col min="9734" max="9978" width="9.109375" style="249"/>
    <col min="9979" max="9979" width="8" style="249" customWidth="1"/>
    <col min="9980" max="9980" width="118.109375" style="249" customWidth="1"/>
    <col min="9981" max="9981" width="21.44140625" style="249" customWidth="1"/>
    <col min="9982" max="9982" width="24" style="249" customWidth="1"/>
    <col min="9983" max="9983" width="29" style="249" customWidth="1"/>
    <col min="9984" max="9984" width="34" style="249" customWidth="1"/>
    <col min="9985" max="9986" width="21.33203125" style="249" customWidth="1"/>
    <col min="9987" max="9987" width="14.5546875" style="249" customWidth="1"/>
    <col min="9988" max="9988" width="9.109375" style="249"/>
    <col min="9989" max="9989" width="12.5546875" style="249" bestFit="1" customWidth="1"/>
    <col min="9990" max="10234" width="9.109375" style="249"/>
    <col min="10235" max="10235" width="8" style="249" customWidth="1"/>
    <col min="10236" max="10236" width="118.109375" style="249" customWidth="1"/>
    <col min="10237" max="10237" width="21.44140625" style="249" customWidth="1"/>
    <col min="10238" max="10238" width="24" style="249" customWidth="1"/>
    <col min="10239" max="10239" width="29" style="249" customWidth="1"/>
    <col min="10240" max="10240" width="34" style="249" customWidth="1"/>
    <col min="10241" max="10242" width="21.33203125" style="249" customWidth="1"/>
    <col min="10243" max="10243" width="14.5546875" style="249" customWidth="1"/>
    <col min="10244" max="10244" width="9.109375" style="249"/>
    <col min="10245" max="10245" width="12.5546875" style="249" bestFit="1" customWidth="1"/>
    <col min="10246" max="10490" width="9.109375" style="249"/>
    <col min="10491" max="10491" width="8" style="249" customWidth="1"/>
    <col min="10492" max="10492" width="118.109375" style="249" customWidth="1"/>
    <col min="10493" max="10493" width="21.44140625" style="249" customWidth="1"/>
    <col min="10494" max="10494" width="24" style="249" customWidth="1"/>
    <col min="10495" max="10495" width="29" style="249" customWidth="1"/>
    <col min="10496" max="10496" width="34" style="249" customWidth="1"/>
    <col min="10497" max="10498" width="21.33203125" style="249" customWidth="1"/>
    <col min="10499" max="10499" width="14.5546875" style="249" customWidth="1"/>
    <col min="10500" max="10500" width="9.109375" style="249"/>
    <col min="10501" max="10501" width="12.5546875" style="249" bestFit="1" customWidth="1"/>
    <col min="10502" max="10746" width="9.109375" style="249"/>
    <col min="10747" max="10747" width="8" style="249" customWidth="1"/>
    <col min="10748" max="10748" width="118.109375" style="249" customWidth="1"/>
    <col min="10749" max="10749" width="21.44140625" style="249" customWidth="1"/>
    <col min="10750" max="10750" width="24" style="249" customWidth="1"/>
    <col min="10751" max="10751" width="29" style="249" customWidth="1"/>
    <col min="10752" max="10752" width="34" style="249" customWidth="1"/>
    <col min="10753" max="10754" width="21.33203125" style="249" customWidth="1"/>
    <col min="10755" max="10755" width="14.5546875" style="249" customWidth="1"/>
    <col min="10756" max="10756" width="9.109375" style="249"/>
    <col min="10757" max="10757" width="12.5546875" style="249" bestFit="1" customWidth="1"/>
    <col min="10758" max="11002" width="9.109375" style="249"/>
    <col min="11003" max="11003" width="8" style="249" customWidth="1"/>
    <col min="11004" max="11004" width="118.109375" style="249" customWidth="1"/>
    <col min="11005" max="11005" width="21.44140625" style="249" customWidth="1"/>
    <col min="11006" max="11006" width="24" style="249" customWidth="1"/>
    <col min="11007" max="11007" width="29" style="249" customWidth="1"/>
    <col min="11008" max="11008" width="34" style="249" customWidth="1"/>
    <col min="11009" max="11010" width="21.33203125" style="249" customWidth="1"/>
    <col min="11011" max="11011" width="14.5546875" style="249" customWidth="1"/>
    <col min="11012" max="11012" width="9.109375" style="249"/>
    <col min="11013" max="11013" width="12.5546875" style="249" bestFit="1" customWidth="1"/>
    <col min="11014" max="11258" width="9.109375" style="249"/>
    <col min="11259" max="11259" width="8" style="249" customWidth="1"/>
    <col min="11260" max="11260" width="118.109375" style="249" customWidth="1"/>
    <col min="11261" max="11261" width="21.44140625" style="249" customWidth="1"/>
    <col min="11262" max="11262" width="24" style="249" customWidth="1"/>
    <col min="11263" max="11263" width="29" style="249" customWidth="1"/>
    <col min="11264" max="11264" width="34" style="249" customWidth="1"/>
    <col min="11265" max="11266" width="21.33203125" style="249" customWidth="1"/>
    <col min="11267" max="11267" width="14.5546875" style="249" customWidth="1"/>
    <col min="11268" max="11268" width="9.109375" style="249"/>
    <col min="11269" max="11269" width="12.5546875" style="249" bestFit="1" customWidth="1"/>
    <col min="11270" max="11514" width="9.109375" style="249"/>
    <col min="11515" max="11515" width="8" style="249" customWidth="1"/>
    <col min="11516" max="11516" width="118.109375" style="249" customWidth="1"/>
    <col min="11517" max="11517" width="21.44140625" style="249" customWidth="1"/>
    <col min="11518" max="11518" width="24" style="249" customWidth="1"/>
    <col min="11519" max="11519" width="29" style="249" customWidth="1"/>
    <col min="11520" max="11520" width="34" style="249" customWidth="1"/>
    <col min="11521" max="11522" width="21.33203125" style="249" customWidth="1"/>
    <col min="11523" max="11523" width="14.5546875" style="249" customWidth="1"/>
    <col min="11524" max="11524" width="9.109375" style="249"/>
    <col min="11525" max="11525" width="12.5546875" style="249" bestFit="1" customWidth="1"/>
    <col min="11526" max="11770" width="9.109375" style="249"/>
    <col min="11771" max="11771" width="8" style="249" customWidth="1"/>
    <col min="11772" max="11772" width="118.109375" style="249" customWidth="1"/>
    <col min="11773" max="11773" width="21.44140625" style="249" customWidth="1"/>
    <col min="11774" max="11774" width="24" style="249" customWidth="1"/>
    <col min="11775" max="11775" width="29" style="249" customWidth="1"/>
    <col min="11776" max="11776" width="34" style="249" customWidth="1"/>
    <col min="11777" max="11778" width="21.33203125" style="249" customWidth="1"/>
    <col min="11779" max="11779" width="14.5546875" style="249" customWidth="1"/>
    <col min="11780" max="11780" width="9.109375" style="249"/>
    <col min="11781" max="11781" width="12.5546875" style="249" bestFit="1" customWidth="1"/>
    <col min="11782" max="12026" width="9.109375" style="249"/>
    <col min="12027" max="12027" width="8" style="249" customWidth="1"/>
    <col min="12028" max="12028" width="118.109375" style="249" customWidth="1"/>
    <col min="12029" max="12029" width="21.44140625" style="249" customWidth="1"/>
    <col min="12030" max="12030" width="24" style="249" customWidth="1"/>
    <col min="12031" max="12031" width="29" style="249" customWidth="1"/>
    <col min="12032" max="12032" width="34" style="249" customWidth="1"/>
    <col min="12033" max="12034" width="21.33203125" style="249" customWidth="1"/>
    <col min="12035" max="12035" width="14.5546875" style="249" customWidth="1"/>
    <col min="12036" max="12036" width="9.109375" style="249"/>
    <col min="12037" max="12037" width="12.5546875" style="249" bestFit="1" customWidth="1"/>
    <col min="12038" max="12282" width="9.109375" style="249"/>
    <col min="12283" max="12283" width="8" style="249" customWidth="1"/>
    <col min="12284" max="12284" width="118.109375" style="249" customWidth="1"/>
    <col min="12285" max="12285" width="21.44140625" style="249" customWidth="1"/>
    <col min="12286" max="12286" width="24" style="249" customWidth="1"/>
    <col min="12287" max="12287" width="29" style="249" customWidth="1"/>
    <col min="12288" max="12288" width="34" style="249" customWidth="1"/>
    <col min="12289" max="12290" width="21.33203125" style="249" customWidth="1"/>
    <col min="12291" max="12291" width="14.5546875" style="249" customWidth="1"/>
    <col min="12292" max="12292" width="9.109375" style="249"/>
    <col min="12293" max="12293" width="12.5546875" style="249" bestFit="1" customWidth="1"/>
    <col min="12294" max="12538" width="9.109375" style="249"/>
    <col min="12539" max="12539" width="8" style="249" customWidth="1"/>
    <col min="12540" max="12540" width="118.109375" style="249" customWidth="1"/>
    <col min="12541" max="12541" width="21.44140625" style="249" customWidth="1"/>
    <col min="12542" max="12542" width="24" style="249" customWidth="1"/>
    <col min="12543" max="12543" width="29" style="249" customWidth="1"/>
    <col min="12544" max="12544" width="34" style="249" customWidth="1"/>
    <col min="12545" max="12546" width="21.33203125" style="249" customWidth="1"/>
    <col min="12547" max="12547" width="14.5546875" style="249" customWidth="1"/>
    <col min="12548" max="12548" width="9.109375" style="249"/>
    <col min="12549" max="12549" width="12.5546875" style="249" bestFit="1" customWidth="1"/>
    <col min="12550" max="12794" width="9.109375" style="249"/>
    <col min="12795" max="12795" width="8" style="249" customWidth="1"/>
    <col min="12796" max="12796" width="118.109375" style="249" customWidth="1"/>
    <col min="12797" max="12797" width="21.44140625" style="249" customWidth="1"/>
    <col min="12798" max="12798" width="24" style="249" customWidth="1"/>
    <col min="12799" max="12799" width="29" style="249" customWidth="1"/>
    <col min="12800" max="12800" width="34" style="249" customWidth="1"/>
    <col min="12801" max="12802" width="21.33203125" style="249" customWidth="1"/>
    <col min="12803" max="12803" width="14.5546875" style="249" customWidth="1"/>
    <col min="12804" max="12804" width="9.109375" style="249"/>
    <col min="12805" max="12805" width="12.5546875" style="249" bestFit="1" customWidth="1"/>
    <col min="12806" max="13050" width="9.109375" style="249"/>
    <col min="13051" max="13051" width="8" style="249" customWidth="1"/>
    <col min="13052" max="13052" width="118.109375" style="249" customWidth="1"/>
    <col min="13053" max="13053" width="21.44140625" style="249" customWidth="1"/>
    <col min="13054" max="13054" width="24" style="249" customWidth="1"/>
    <col min="13055" max="13055" width="29" style="249" customWidth="1"/>
    <col min="13056" max="13056" width="34" style="249" customWidth="1"/>
    <col min="13057" max="13058" width="21.33203125" style="249" customWidth="1"/>
    <col min="13059" max="13059" width="14.5546875" style="249" customWidth="1"/>
    <col min="13060" max="13060" width="9.109375" style="249"/>
    <col min="13061" max="13061" width="12.5546875" style="249" bestFit="1" customWidth="1"/>
    <col min="13062" max="13306" width="9.109375" style="249"/>
    <col min="13307" max="13307" width="8" style="249" customWidth="1"/>
    <col min="13308" max="13308" width="118.109375" style="249" customWidth="1"/>
    <col min="13309" max="13309" width="21.44140625" style="249" customWidth="1"/>
    <col min="13310" max="13310" width="24" style="249" customWidth="1"/>
    <col min="13311" max="13311" width="29" style="249" customWidth="1"/>
    <col min="13312" max="13312" width="34" style="249" customWidth="1"/>
    <col min="13313" max="13314" width="21.33203125" style="249" customWidth="1"/>
    <col min="13315" max="13315" width="14.5546875" style="249" customWidth="1"/>
    <col min="13316" max="13316" width="9.109375" style="249"/>
    <col min="13317" max="13317" width="12.5546875" style="249" bestFit="1" customWidth="1"/>
    <col min="13318" max="13562" width="9.109375" style="249"/>
    <col min="13563" max="13563" width="8" style="249" customWidth="1"/>
    <col min="13564" max="13564" width="118.109375" style="249" customWidth="1"/>
    <col min="13565" max="13565" width="21.44140625" style="249" customWidth="1"/>
    <col min="13566" max="13566" width="24" style="249" customWidth="1"/>
    <col min="13567" max="13567" width="29" style="249" customWidth="1"/>
    <col min="13568" max="13568" width="34" style="249" customWidth="1"/>
    <col min="13569" max="13570" width="21.33203125" style="249" customWidth="1"/>
    <col min="13571" max="13571" width="14.5546875" style="249" customWidth="1"/>
    <col min="13572" max="13572" width="9.109375" style="249"/>
    <col min="13573" max="13573" width="12.5546875" style="249" bestFit="1" customWidth="1"/>
    <col min="13574" max="13818" width="9.109375" style="249"/>
    <col min="13819" max="13819" width="8" style="249" customWidth="1"/>
    <col min="13820" max="13820" width="118.109375" style="249" customWidth="1"/>
    <col min="13821" max="13821" width="21.44140625" style="249" customWidth="1"/>
    <col min="13822" max="13822" width="24" style="249" customWidth="1"/>
    <col min="13823" max="13823" width="29" style="249" customWidth="1"/>
    <col min="13824" max="13824" width="34" style="249" customWidth="1"/>
    <col min="13825" max="13826" width="21.33203125" style="249" customWidth="1"/>
    <col min="13827" max="13827" width="14.5546875" style="249" customWidth="1"/>
    <col min="13828" max="13828" width="9.109375" style="249"/>
    <col min="13829" max="13829" width="12.5546875" style="249" bestFit="1" customWidth="1"/>
    <col min="13830" max="14074" width="9.109375" style="249"/>
    <col min="14075" max="14075" width="8" style="249" customWidth="1"/>
    <col min="14076" max="14076" width="118.109375" style="249" customWidth="1"/>
    <col min="14077" max="14077" width="21.44140625" style="249" customWidth="1"/>
    <col min="14078" max="14078" width="24" style="249" customWidth="1"/>
    <col min="14079" max="14079" width="29" style="249" customWidth="1"/>
    <col min="14080" max="14080" width="34" style="249" customWidth="1"/>
    <col min="14081" max="14082" width="21.33203125" style="249" customWidth="1"/>
    <col min="14083" max="14083" width="14.5546875" style="249" customWidth="1"/>
    <col min="14084" max="14084" width="9.109375" style="249"/>
    <col min="14085" max="14085" width="12.5546875" style="249" bestFit="1" customWidth="1"/>
    <col min="14086" max="14330" width="9.109375" style="249"/>
    <col min="14331" max="14331" width="8" style="249" customWidth="1"/>
    <col min="14332" max="14332" width="118.109375" style="249" customWidth="1"/>
    <col min="14333" max="14333" width="21.44140625" style="249" customWidth="1"/>
    <col min="14334" max="14334" width="24" style="249" customWidth="1"/>
    <col min="14335" max="14335" width="29" style="249" customWidth="1"/>
    <col min="14336" max="14336" width="34" style="249" customWidth="1"/>
    <col min="14337" max="14338" width="21.33203125" style="249" customWidth="1"/>
    <col min="14339" max="14339" width="14.5546875" style="249" customWidth="1"/>
    <col min="14340" max="14340" width="9.109375" style="249"/>
    <col min="14341" max="14341" width="12.5546875" style="249" bestFit="1" customWidth="1"/>
    <col min="14342" max="14586" width="9.109375" style="249"/>
    <col min="14587" max="14587" width="8" style="249" customWidth="1"/>
    <col min="14588" max="14588" width="118.109375" style="249" customWidth="1"/>
    <col min="14589" max="14589" width="21.44140625" style="249" customWidth="1"/>
    <col min="14590" max="14590" width="24" style="249" customWidth="1"/>
    <col min="14591" max="14591" width="29" style="249" customWidth="1"/>
    <col min="14592" max="14592" width="34" style="249" customWidth="1"/>
    <col min="14593" max="14594" width="21.33203125" style="249" customWidth="1"/>
    <col min="14595" max="14595" width="14.5546875" style="249" customWidth="1"/>
    <col min="14596" max="14596" width="9.109375" style="249"/>
    <col min="14597" max="14597" width="12.5546875" style="249" bestFit="1" customWidth="1"/>
    <col min="14598" max="14842" width="9.109375" style="249"/>
    <col min="14843" max="14843" width="8" style="249" customWidth="1"/>
    <col min="14844" max="14844" width="118.109375" style="249" customWidth="1"/>
    <col min="14845" max="14845" width="21.44140625" style="249" customWidth="1"/>
    <col min="14846" max="14846" width="24" style="249" customWidth="1"/>
    <col min="14847" max="14847" width="29" style="249" customWidth="1"/>
    <col min="14848" max="14848" width="34" style="249" customWidth="1"/>
    <col min="14849" max="14850" width="21.33203125" style="249" customWidth="1"/>
    <col min="14851" max="14851" width="14.5546875" style="249" customWidth="1"/>
    <col min="14852" max="14852" width="9.109375" style="249"/>
    <col min="14853" max="14853" width="12.5546875" style="249" bestFit="1" customWidth="1"/>
    <col min="14854" max="15098" width="9.109375" style="249"/>
    <col min="15099" max="15099" width="8" style="249" customWidth="1"/>
    <col min="15100" max="15100" width="118.109375" style="249" customWidth="1"/>
    <col min="15101" max="15101" width="21.44140625" style="249" customWidth="1"/>
    <col min="15102" max="15102" width="24" style="249" customWidth="1"/>
    <col min="15103" max="15103" width="29" style="249" customWidth="1"/>
    <col min="15104" max="15104" width="34" style="249" customWidth="1"/>
    <col min="15105" max="15106" width="21.33203125" style="249" customWidth="1"/>
    <col min="15107" max="15107" width="14.5546875" style="249" customWidth="1"/>
    <col min="15108" max="15108" width="9.109375" style="249"/>
    <col min="15109" max="15109" width="12.5546875" style="249" bestFit="1" customWidth="1"/>
    <col min="15110" max="15354" width="9.109375" style="249"/>
    <col min="15355" max="15355" width="8" style="249" customWidth="1"/>
    <col min="15356" max="15356" width="118.109375" style="249" customWidth="1"/>
    <col min="15357" max="15357" width="21.44140625" style="249" customWidth="1"/>
    <col min="15358" max="15358" width="24" style="249" customWidth="1"/>
    <col min="15359" max="15359" width="29" style="249" customWidth="1"/>
    <col min="15360" max="15360" width="34" style="249" customWidth="1"/>
    <col min="15361" max="15362" width="21.33203125" style="249" customWidth="1"/>
    <col min="15363" max="15363" width="14.5546875" style="249" customWidth="1"/>
    <col min="15364" max="15364" width="9.109375" style="249"/>
    <col min="15365" max="15365" width="12.5546875" style="249" bestFit="1" customWidth="1"/>
    <col min="15366" max="15610" width="9.109375" style="249"/>
    <col min="15611" max="15611" width="8" style="249" customWidth="1"/>
    <col min="15612" max="15612" width="118.109375" style="249" customWidth="1"/>
    <col min="15613" max="15613" width="21.44140625" style="249" customWidth="1"/>
    <col min="15614" max="15614" width="24" style="249" customWidth="1"/>
    <col min="15615" max="15615" width="29" style="249" customWidth="1"/>
    <col min="15616" max="15616" width="34" style="249" customWidth="1"/>
    <col min="15617" max="15618" width="21.33203125" style="249" customWidth="1"/>
    <col min="15619" max="15619" width="14.5546875" style="249" customWidth="1"/>
    <col min="15620" max="15620" width="9.109375" style="249"/>
    <col min="15621" max="15621" width="12.5546875" style="249" bestFit="1" customWidth="1"/>
    <col min="15622" max="15866" width="9.109375" style="249"/>
    <col min="15867" max="15867" width="8" style="249" customWidth="1"/>
    <col min="15868" max="15868" width="118.109375" style="249" customWidth="1"/>
    <col min="15869" max="15869" width="21.44140625" style="249" customWidth="1"/>
    <col min="15870" max="15870" width="24" style="249" customWidth="1"/>
    <col min="15871" max="15871" width="29" style="249" customWidth="1"/>
    <col min="15872" max="15872" width="34" style="249" customWidth="1"/>
    <col min="15873" max="15874" width="21.33203125" style="249" customWidth="1"/>
    <col min="15875" max="15875" width="14.5546875" style="249" customWidth="1"/>
    <col min="15876" max="15876" width="9.109375" style="249"/>
    <col min="15877" max="15877" width="12.5546875" style="249" bestFit="1" customWidth="1"/>
    <col min="15878" max="16122" width="9.109375" style="249"/>
    <col min="16123" max="16123" width="8" style="249" customWidth="1"/>
    <col min="16124" max="16124" width="118.109375" style="249" customWidth="1"/>
    <col min="16125" max="16125" width="21.44140625" style="249" customWidth="1"/>
    <col min="16126" max="16126" width="24" style="249" customWidth="1"/>
    <col min="16127" max="16127" width="29" style="249" customWidth="1"/>
    <col min="16128" max="16128" width="34" style="249" customWidth="1"/>
    <col min="16129" max="16130" width="21.33203125" style="249" customWidth="1"/>
    <col min="16131" max="16131" width="14.5546875" style="249" customWidth="1"/>
    <col min="16132" max="16132" width="9.109375" style="249"/>
    <col min="16133" max="16133" width="12.5546875" style="249" bestFit="1" customWidth="1"/>
    <col min="16134" max="16384" width="9.109375" style="249"/>
  </cols>
  <sheetData>
    <row r="1" spans="1:7" x14ac:dyDescent="0.35">
      <c r="F1" s="72" t="s">
        <v>435</v>
      </c>
    </row>
    <row r="3" spans="1:7" s="255" customFormat="1" ht="28.95" customHeight="1" x14ac:dyDescent="0.3">
      <c r="A3" s="1200" t="s">
        <v>524</v>
      </c>
      <c r="B3" s="1205"/>
      <c r="C3" s="1205"/>
      <c r="D3" s="1205"/>
      <c r="E3" s="1205"/>
      <c r="F3" s="1205"/>
      <c r="G3" s="254"/>
    </row>
    <row r="4" spans="1:7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256"/>
    </row>
    <row r="5" spans="1:7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257"/>
    </row>
    <row r="6" spans="1:7" s="1" customFormat="1" ht="39.75" customHeight="1" x14ac:dyDescent="0.35">
      <c r="A6" s="1184" t="s">
        <v>454</v>
      </c>
      <c r="B6" s="1184"/>
      <c r="C6" s="1184"/>
      <c r="D6" s="1184"/>
      <c r="E6" s="1184"/>
      <c r="F6" s="16"/>
      <c r="G6" s="251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251"/>
    </row>
    <row r="8" spans="1:7" x14ac:dyDescent="0.35">
      <c r="B8" s="258"/>
    </row>
    <row r="9" spans="1:7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</row>
    <row r="10" spans="1:7" ht="75" customHeight="1" x14ac:dyDescent="0.35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7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  <c r="G11" s="254"/>
    </row>
    <row r="12" spans="1:7" s="309" customFormat="1" ht="17.399999999999999" x14ac:dyDescent="0.3">
      <c r="A12" s="304">
        <v>1</v>
      </c>
      <c r="B12" s="305" t="s">
        <v>369</v>
      </c>
      <c r="C12" s="266" t="s">
        <v>305</v>
      </c>
      <c r="D12" s="306">
        <f>SUM(D14:D34)</f>
        <v>0</v>
      </c>
      <c r="E12" s="266" t="s">
        <v>305</v>
      </c>
      <c r="F12" s="306">
        <f>SUM(F13:F34)</f>
        <v>112297.44</v>
      </c>
      <c r="G12" s="254"/>
    </row>
    <row r="13" spans="1:7" s="303" customFormat="1" x14ac:dyDescent="0.35">
      <c r="A13" s="310"/>
      <c r="B13" s="311" t="s">
        <v>199</v>
      </c>
      <c r="C13" s="272"/>
      <c r="D13" s="273"/>
      <c r="E13" s="274"/>
      <c r="F13" s="273"/>
      <c r="G13" s="251"/>
    </row>
    <row r="14" spans="1:7" s="303" customFormat="1" x14ac:dyDescent="0.35">
      <c r="A14" s="310"/>
      <c r="B14" s="273" t="s">
        <v>459</v>
      </c>
      <c r="C14" s="272"/>
      <c r="D14" s="273"/>
      <c r="E14" s="274">
        <v>1</v>
      </c>
      <c r="F14" s="273">
        <v>400</v>
      </c>
      <c r="G14" s="251"/>
    </row>
    <row r="15" spans="1:7" s="303" customFormat="1" hidden="1" x14ac:dyDescent="0.35">
      <c r="A15" s="310"/>
      <c r="B15" s="273" t="s">
        <v>1050</v>
      </c>
      <c r="C15" s="272"/>
      <c r="D15" s="273"/>
      <c r="E15" s="276"/>
      <c r="F15" s="273"/>
      <c r="G15" s="251"/>
    </row>
    <row r="16" spans="1:7" s="303" customFormat="1" x14ac:dyDescent="0.35">
      <c r="A16" s="310"/>
      <c r="B16" s="273" t="s">
        <v>460</v>
      </c>
      <c r="C16" s="272"/>
      <c r="D16" s="273"/>
      <c r="E16" s="276">
        <v>4</v>
      </c>
      <c r="F16" s="273">
        <v>2400</v>
      </c>
      <c r="G16" s="251"/>
    </row>
    <row r="17" spans="1:7" s="303" customFormat="1" x14ac:dyDescent="0.35">
      <c r="A17" s="310"/>
      <c r="B17" s="273" t="s">
        <v>461</v>
      </c>
      <c r="C17" s="272"/>
      <c r="D17" s="273"/>
      <c r="E17" s="276">
        <v>4</v>
      </c>
      <c r="F17" s="273">
        <v>1333.32</v>
      </c>
      <c r="G17" s="251"/>
    </row>
    <row r="18" spans="1:7" s="303" customFormat="1" hidden="1" x14ac:dyDescent="0.35">
      <c r="A18" s="310"/>
      <c r="B18" s="273" t="s">
        <v>462</v>
      </c>
      <c r="C18" s="272"/>
      <c r="D18" s="273"/>
      <c r="E18" s="276"/>
      <c r="F18" s="273"/>
      <c r="G18" s="251"/>
    </row>
    <row r="19" spans="1:7" s="303" customFormat="1" hidden="1" x14ac:dyDescent="0.35">
      <c r="A19" s="310"/>
      <c r="B19" s="273" t="s">
        <v>1049</v>
      </c>
      <c r="C19" s="272"/>
      <c r="D19" s="273"/>
      <c r="E19" s="276"/>
      <c r="F19" s="273"/>
      <c r="G19" s="251"/>
    </row>
    <row r="20" spans="1:7" s="303" customFormat="1" x14ac:dyDescent="0.35">
      <c r="A20" s="310"/>
      <c r="B20" s="273" t="s">
        <v>463</v>
      </c>
      <c r="C20" s="272"/>
      <c r="D20" s="273"/>
      <c r="E20" s="276">
        <v>1</v>
      </c>
      <c r="F20" s="273">
        <v>16133.47</v>
      </c>
      <c r="G20" s="251"/>
    </row>
    <row r="21" spans="1:7" s="303" customFormat="1" hidden="1" x14ac:dyDescent="0.35">
      <c r="A21" s="310"/>
      <c r="B21" s="273" t="s">
        <v>1018</v>
      </c>
      <c r="C21" s="272"/>
      <c r="D21" s="273"/>
      <c r="E21" s="276"/>
      <c r="F21" s="273"/>
      <c r="G21" s="251"/>
    </row>
    <row r="22" spans="1:7" s="303" customFormat="1" hidden="1" x14ac:dyDescent="0.35">
      <c r="A22" s="310"/>
      <c r="B22" s="273" t="s">
        <v>538</v>
      </c>
      <c r="C22" s="272"/>
      <c r="D22" s="273"/>
      <c r="E22" s="276"/>
      <c r="F22" s="273"/>
      <c r="G22" s="251"/>
    </row>
    <row r="23" spans="1:7" s="303" customFormat="1" hidden="1" x14ac:dyDescent="0.35">
      <c r="A23" s="310"/>
      <c r="B23" s="273" t="s">
        <v>539</v>
      </c>
      <c r="C23" s="272"/>
      <c r="D23" s="273"/>
      <c r="E23" s="276"/>
      <c r="F23" s="273"/>
      <c r="G23" s="251"/>
    </row>
    <row r="24" spans="1:7" s="303" customFormat="1" ht="36" x14ac:dyDescent="0.35">
      <c r="A24" s="310"/>
      <c r="B24" s="273" t="s">
        <v>464</v>
      </c>
      <c r="C24" s="272"/>
      <c r="D24" s="273"/>
      <c r="E24" s="276">
        <v>1</v>
      </c>
      <c r="F24" s="273">
        <v>40385.599999999999</v>
      </c>
      <c r="G24" s="251"/>
    </row>
    <row r="25" spans="1:7" s="303" customFormat="1" ht="38.25" customHeight="1" x14ac:dyDescent="0.35">
      <c r="A25" s="310"/>
      <c r="B25" s="273" t="s">
        <v>465</v>
      </c>
      <c r="C25" s="272"/>
      <c r="D25" s="273"/>
      <c r="E25" s="276">
        <v>4</v>
      </c>
      <c r="F25" s="273">
        <v>14000</v>
      </c>
      <c r="G25" s="251"/>
    </row>
    <row r="26" spans="1:7" s="303" customFormat="1" ht="20.25" customHeight="1" x14ac:dyDescent="0.35">
      <c r="A26" s="310"/>
      <c r="B26" s="273" t="s">
        <v>467</v>
      </c>
      <c r="C26" s="272"/>
      <c r="D26" s="273"/>
      <c r="E26" s="276">
        <v>4</v>
      </c>
      <c r="F26" s="273">
        <v>24000</v>
      </c>
      <c r="G26" s="251"/>
    </row>
    <row r="27" spans="1:7" s="303" customFormat="1" ht="22.5" customHeight="1" x14ac:dyDescent="0.35">
      <c r="A27" s="310"/>
      <c r="B27" s="311" t="s">
        <v>542</v>
      </c>
      <c r="C27" s="272"/>
      <c r="D27" s="273"/>
      <c r="E27" s="276">
        <v>4</v>
      </c>
      <c r="F27" s="273">
        <f>13645.05</f>
        <v>13645.05</v>
      </c>
      <c r="G27" s="251"/>
    </row>
    <row r="28" spans="1:7" s="303" customFormat="1" ht="22.5" hidden="1" customHeight="1" x14ac:dyDescent="0.35">
      <c r="A28" s="310"/>
      <c r="B28" s="311" t="s">
        <v>543</v>
      </c>
      <c r="C28" s="272"/>
      <c r="D28" s="273"/>
      <c r="E28" s="276"/>
      <c r="F28" s="273"/>
      <c r="G28" s="251"/>
    </row>
    <row r="29" spans="1:7" s="303" customFormat="1" ht="22.5" hidden="1" customHeight="1" x14ac:dyDescent="0.35">
      <c r="A29" s="310"/>
      <c r="B29" s="238" t="s">
        <v>792</v>
      </c>
      <c r="C29" s="272"/>
      <c r="D29" s="273"/>
      <c r="E29" s="276"/>
      <c r="F29" s="273"/>
      <c r="G29" s="251"/>
    </row>
    <row r="30" spans="1:7" s="303" customFormat="1" ht="22.5" hidden="1" customHeight="1" x14ac:dyDescent="0.35">
      <c r="A30" s="310"/>
      <c r="B30" s="238" t="s">
        <v>793</v>
      </c>
      <c r="C30" s="272"/>
      <c r="D30" s="273"/>
      <c r="E30" s="276"/>
      <c r="F30" s="273"/>
      <c r="G30" s="251"/>
    </row>
    <row r="31" spans="1:7" s="303" customFormat="1" ht="22.5" hidden="1" customHeight="1" x14ac:dyDescent="0.35">
      <c r="A31" s="310"/>
      <c r="B31" s="311"/>
      <c r="C31" s="272"/>
      <c r="D31" s="273"/>
      <c r="E31" s="276"/>
      <c r="F31" s="273"/>
      <c r="G31" s="251"/>
    </row>
    <row r="32" spans="1:7" s="303" customFormat="1" ht="22.5" hidden="1" customHeight="1" x14ac:dyDescent="0.35">
      <c r="A32" s="310"/>
      <c r="B32" s="311"/>
      <c r="C32" s="272"/>
      <c r="D32" s="273"/>
      <c r="E32" s="276"/>
      <c r="F32" s="273"/>
      <c r="G32" s="251"/>
    </row>
    <row r="33" spans="1:7" s="303" customFormat="1" ht="22.5" hidden="1" customHeight="1" x14ac:dyDescent="0.35">
      <c r="A33" s="310"/>
      <c r="B33" s="311"/>
      <c r="C33" s="272"/>
      <c r="D33" s="273"/>
      <c r="E33" s="276"/>
      <c r="F33" s="273"/>
      <c r="G33" s="251"/>
    </row>
    <row r="34" spans="1:7" s="303" customFormat="1" ht="22.5" customHeight="1" x14ac:dyDescent="0.35">
      <c r="A34" s="310"/>
      <c r="B34" s="311"/>
      <c r="C34" s="272"/>
      <c r="D34" s="273"/>
      <c r="E34" s="276"/>
      <c r="F34" s="273"/>
      <c r="G34" s="251"/>
    </row>
    <row r="35" spans="1:7" s="303" customFormat="1" hidden="1" x14ac:dyDescent="0.35">
      <c r="A35" s="313">
        <v>2</v>
      </c>
      <c r="B35" s="314" t="s">
        <v>370</v>
      </c>
      <c r="C35" s="281" t="s">
        <v>305</v>
      </c>
      <c r="D35" s="282">
        <f>SUM(D37:D38)</f>
        <v>0</v>
      </c>
      <c r="E35" s="283" t="s">
        <v>305</v>
      </c>
      <c r="F35" s="282">
        <f>SUM(F36:F38)</f>
        <v>0</v>
      </c>
      <c r="G35" s="251"/>
    </row>
    <row r="36" spans="1:7" s="303" customFormat="1" hidden="1" x14ac:dyDescent="0.35">
      <c r="A36" s="310"/>
      <c r="B36" s="311" t="s">
        <v>199</v>
      </c>
      <c r="C36" s="272"/>
      <c r="D36" s="273"/>
      <c r="E36" s="274"/>
      <c r="F36" s="273"/>
      <c r="G36" s="251"/>
    </row>
    <row r="37" spans="1:7" s="303" customFormat="1" ht="21" hidden="1" customHeight="1" x14ac:dyDescent="0.35">
      <c r="A37" s="310"/>
      <c r="B37" s="311"/>
      <c r="C37" s="272"/>
      <c r="D37" s="273" t="s">
        <v>371</v>
      </c>
      <c r="E37" s="274"/>
      <c r="F37" s="273"/>
      <c r="G37" s="251"/>
    </row>
    <row r="38" spans="1:7" s="303" customFormat="1" hidden="1" x14ac:dyDescent="0.35">
      <c r="A38" s="310"/>
      <c r="B38" s="311"/>
      <c r="C38" s="272"/>
      <c r="D38" s="273"/>
      <c r="E38" s="274"/>
      <c r="F38" s="273"/>
      <c r="G38" s="251"/>
    </row>
    <row r="39" spans="1:7" s="309" customFormat="1" ht="17.399999999999999" hidden="1" x14ac:dyDescent="0.3">
      <c r="A39" s="304">
        <v>3</v>
      </c>
      <c r="B39" s="305" t="s">
        <v>372</v>
      </c>
      <c r="C39" s="266" t="s">
        <v>305</v>
      </c>
      <c r="D39" s="306">
        <f>SUM(D41:D52)</f>
        <v>0</v>
      </c>
      <c r="E39" s="315" t="s">
        <v>305</v>
      </c>
      <c r="F39" s="306">
        <f>SUM(F40:F47)</f>
        <v>0</v>
      </c>
      <c r="G39" s="254"/>
    </row>
    <row r="40" spans="1:7" s="303" customFormat="1" hidden="1" x14ac:dyDescent="0.35">
      <c r="A40" s="310"/>
      <c r="B40" s="311" t="s">
        <v>199</v>
      </c>
      <c r="C40" s="272"/>
      <c r="D40" s="273"/>
      <c r="E40" s="274"/>
      <c r="F40" s="273"/>
      <c r="G40" s="254"/>
    </row>
    <row r="41" spans="1:7" s="303" customFormat="1" ht="23.4" hidden="1" customHeight="1" x14ac:dyDescent="0.35">
      <c r="A41" s="310"/>
      <c r="B41" s="316" t="s">
        <v>547</v>
      </c>
      <c r="C41" s="272"/>
      <c r="D41" s="273"/>
      <c r="E41" s="274"/>
      <c r="F41" s="273"/>
      <c r="G41" s="251"/>
    </row>
    <row r="42" spans="1:7" s="303" customFormat="1" ht="23.4" hidden="1" customHeight="1" x14ac:dyDescent="0.35">
      <c r="A42" s="310"/>
      <c r="B42" s="316" t="s">
        <v>549</v>
      </c>
      <c r="C42" s="272"/>
      <c r="D42" s="273"/>
      <c r="E42" s="274"/>
      <c r="F42" s="273"/>
      <c r="G42" s="251"/>
    </row>
    <row r="43" spans="1:7" s="303" customFormat="1" ht="23.4" hidden="1" customHeight="1" x14ac:dyDescent="0.35">
      <c r="A43" s="310"/>
      <c r="B43" s="316"/>
      <c r="C43" s="272"/>
      <c r="D43" s="273"/>
      <c r="E43" s="274"/>
      <c r="F43" s="273"/>
      <c r="G43" s="251"/>
    </row>
    <row r="44" spans="1:7" s="303" customFormat="1" ht="23.4" hidden="1" customHeight="1" x14ac:dyDescent="0.35">
      <c r="A44" s="310"/>
      <c r="B44" s="316"/>
      <c r="C44" s="272"/>
      <c r="D44" s="273"/>
      <c r="E44" s="274"/>
      <c r="F44" s="273"/>
      <c r="G44" s="251"/>
    </row>
    <row r="45" spans="1:7" s="303" customFormat="1" ht="23.4" hidden="1" customHeight="1" x14ac:dyDescent="0.35">
      <c r="A45" s="310"/>
      <c r="B45" s="316"/>
      <c r="C45" s="272"/>
      <c r="D45" s="273"/>
      <c r="E45" s="274"/>
      <c r="F45" s="273"/>
      <c r="G45" s="251"/>
    </row>
    <row r="46" spans="1:7" s="303" customFormat="1" ht="23.4" hidden="1" customHeight="1" x14ac:dyDescent="0.35">
      <c r="A46" s="310"/>
      <c r="B46" s="316"/>
      <c r="C46" s="272"/>
      <c r="D46" s="273"/>
      <c r="E46" s="274"/>
      <c r="F46" s="273"/>
      <c r="G46" s="251"/>
    </row>
    <row r="47" spans="1:7" s="303" customFormat="1" ht="24" customHeight="1" x14ac:dyDescent="0.35">
      <c r="A47" s="310"/>
      <c r="B47" s="317"/>
      <c r="C47" s="272"/>
      <c r="D47" s="273"/>
      <c r="E47" s="274"/>
      <c r="F47" s="273"/>
      <c r="G47" s="251"/>
    </row>
    <row r="48" spans="1:7" s="309" customFormat="1" ht="20.25" customHeight="1" x14ac:dyDescent="0.3">
      <c r="A48" s="304">
        <v>2</v>
      </c>
      <c r="B48" s="305" t="s">
        <v>373</v>
      </c>
      <c r="C48" s="266" t="s">
        <v>305</v>
      </c>
      <c r="D48" s="306">
        <f>SUM(D52:D52)</f>
        <v>0</v>
      </c>
      <c r="E48" s="315" t="s">
        <v>305</v>
      </c>
      <c r="F48" s="306">
        <f>SUM(F49:F52)</f>
        <v>115025.41</v>
      </c>
      <c r="G48" s="254"/>
    </row>
    <row r="49" spans="1:7" s="303" customFormat="1" x14ac:dyDescent="0.35">
      <c r="A49" s="310"/>
      <c r="B49" s="316" t="s">
        <v>199</v>
      </c>
      <c r="C49" s="272"/>
      <c r="D49" s="273"/>
      <c r="E49" s="274"/>
      <c r="F49" s="273"/>
      <c r="G49" s="251"/>
    </row>
    <row r="50" spans="1:7" s="303" customFormat="1" x14ac:dyDescent="0.35">
      <c r="A50" s="310"/>
      <c r="B50" s="318" t="s">
        <v>469</v>
      </c>
      <c r="C50" s="272"/>
      <c r="D50" s="273"/>
      <c r="E50" s="274">
        <v>1</v>
      </c>
      <c r="F50" s="273">
        <v>115025.41</v>
      </c>
      <c r="G50" s="251"/>
    </row>
    <row r="51" spans="1:7" s="303" customFormat="1" hidden="1" x14ac:dyDescent="0.35">
      <c r="A51" s="310"/>
      <c r="B51" s="316"/>
      <c r="C51" s="272"/>
      <c r="D51" s="273"/>
      <c r="E51" s="274"/>
      <c r="F51" s="273"/>
      <c r="G51" s="251"/>
    </row>
    <row r="52" spans="1:7" s="303" customFormat="1" x14ac:dyDescent="0.35">
      <c r="A52" s="310"/>
      <c r="B52" s="316"/>
      <c r="C52" s="272"/>
      <c r="D52" s="273"/>
      <c r="E52" s="274"/>
      <c r="F52" s="273"/>
      <c r="G52" s="251"/>
    </row>
    <row r="53" spans="1:7" s="303" customFormat="1" x14ac:dyDescent="0.35">
      <c r="A53" s="304">
        <v>3</v>
      </c>
      <c r="B53" s="305" t="s">
        <v>374</v>
      </c>
      <c r="C53" s="266" t="s">
        <v>305</v>
      </c>
      <c r="D53" s="306">
        <f>SUM(D54:D75)</f>
        <v>0</v>
      </c>
      <c r="E53" s="315" t="s">
        <v>305</v>
      </c>
      <c r="F53" s="306">
        <f>SUM(F54:F75)</f>
        <v>21000</v>
      </c>
      <c r="G53" s="251"/>
    </row>
    <row r="54" spans="1:7" s="303" customFormat="1" x14ac:dyDescent="0.35">
      <c r="A54" s="319"/>
      <c r="B54" s="320" t="s">
        <v>199</v>
      </c>
      <c r="C54" s="272"/>
      <c r="D54" s="273"/>
      <c r="E54" s="276"/>
      <c r="F54" s="273"/>
      <c r="G54" s="251"/>
    </row>
    <row r="55" spans="1:7" s="303" customFormat="1" hidden="1" x14ac:dyDescent="0.35">
      <c r="A55" s="310"/>
      <c r="B55" s="273" t="s">
        <v>470</v>
      </c>
      <c r="C55" s="272"/>
      <c r="D55" s="273"/>
      <c r="E55" s="276"/>
      <c r="F55" s="273"/>
      <c r="G55" s="251"/>
    </row>
    <row r="56" spans="1:7" s="303" customFormat="1" x14ac:dyDescent="0.35">
      <c r="A56" s="310"/>
      <c r="B56" s="273" t="s">
        <v>471</v>
      </c>
      <c r="C56" s="272"/>
      <c r="D56" s="273"/>
      <c r="E56" s="276">
        <v>2</v>
      </c>
      <c r="F56" s="273">
        <v>10000</v>
      </c>
      <c r="G56" s="251"/>
    </row>
    <row r="57" spans="1:7" s="303" customFormat="1" hidden="1" x14ac:dyDescent="0.35">
      <c r="A57" s="310"/>
      <c r="B57" s="273" t="s">
        <v>472</v>
      </c>
      <c r="C57" s="272"/>
      <c r="D57" s="273"/>
      <c r="E57" s="276"/>
      <c r="F57" s="273"/>
      <c r="G57" s="251"/>
    </row>
    <row r="58" spans="1:7" s="303" customFormat="1" x14ac:dyDescent="0.35">
      <c r="A58" s="310"/>
      <c r="B58" s="273" t="s">
        <v>473</v>
      </c>
      <c r="C58" s="272"/>
      <c r="D58" s="273"/>
      <c r="E58" s="276">
        <v>1</v>
      </c>
      <c r="F58" s="273">
        <v>6000</v>
      </c>
      <c r="G58" s="251"/>
    </row>
    <row r="59" spans="1:7" s="303" customFormat="1" x14ac:dyDescent="0.35">
      <c r="A59" s="310"/>
      <c r="B59" s="273" t="s">
        <v>475</v>
      </c>
      <c r="C59" s="272"/>
      <c r="D59" s="273"/>
      <c r="E59" s="276">
        <v>1</v>
      </c>
      <c r="F59" s="273">
        <v>5000</v>
      </c>
      <c r="G59" s="251"/>
    </row>
    <row r="60" spans="1:7" s="303" customFormat="1" hidden="1" x14ac:dyDescent="0.35">
      <c r="A60" s="310"/>
      <c r="B60" s="318" t="s">
        <v>474</v>
      </c>
      <c r="C60" s="272"/>
      <c r="D60" s="273"/>
      <c r="E60" s="276"/>
      <c r="F60" s="273"/>
      <c r="G60" s="251"/>
    </row>
    <row r="61" spans="1:7" s="303" customFormat="1" hidden="1" x14ac:dyDescent="0.35">
      <c r="A61" s="310"/>
      <c r="B61" s="273" t="s">
        <v>477</v>
      </c>
      <c r="C61" s="272"/>
      <c r="D61" s="273"/>
      <c r="E61" s="276"/>
      <c r="F61" s="273"/>
      <c r="G61" s="251"/>
    </row>
    <row r="62" spans="1:7" s="303" customFormat="1" hidden="1" x14ac:dyDescent="0.35">
      <c r="A62" s="310"/>
      <c r="B62" s="273" t="s">
        <v>476</v>
      </c>
      <c r="C62" s="272"/>
      <c r="D62" s="273"/>
      <c r="E62" s="276"/>
      <c r="F62" s="273"/>
      <c r="G62" s="251"/>
    </row>
    <row r="63" spans="1:7" s="303" customFormat="1" hidden="1" x14ac:dyDescent="0.35">
      <c r="A63" s="310"/>
      <c r="B63" s="273" t="s">
        <v>544</v>
      </c>
      <c r="C63" s="272"/>
      <c r="D63" s="273"/>
      <c r="E63" s="276"/>
      <c r="F63" s="273"/>
      <c r="G63" s="251"/>
    </row>
    <row r="64" spans="1:7" s="303" customFormat="1" hidden="1" x14ac:dyDescent="0.35">
      <c r="A64" s="310"/>
      <c r="B64" s="273" t="s">
        <v>545</v>
      </c>
      <c r="C64" s="272"/>
      <c r="D64" s="273"/>
      <c r="E64" s="276"/>
      <c r="F64" s="273"/>
      <c r="G64" s="251"/>
    </row>
    <row r="65" spans="1:7" s="303" customFormat="1" hidden="1" x14ac:dyDescent="0.35">
      <c r="A65" s="310"/>
      <c r="B65" s="273" t="s">
        <v>546</v>
      </c>
      <c r="C65" s="272"/>
      <c r="D65" s="273"/>
      <c r="E65" s="276"/>
      <c r="F65" s="273"/>
      <c r="G65" s="251"/>
    </row>
    <row r="66" spans="1:7" s="303" customFormat="1" hidden="1" x14ac:dyDescent="0.35">
      <c r="A66" s="310"/>
      <c r="B66" s="311" t="s">
        <v>548</v>
      </c>
      <c r="C66" s="272"/>
      <c r="D66" s="273"/>
      <c r="E66" s="276"/>
      <c r="F66" s="273"/>
      <c r="G66" s="251"/>
    </row>
    <row r="67" spans="1:7" s="303" customFormat="1" hidden="1" x14ac:dyDescent="0.35">
      <c r="A67" s="310"/>
      <c r="B67" s="311"/>
      <c r="C67" s="272"/>
      <c r="D67" s="273"/>
      <c r="E67" s="276"/>
      <c r="F67" s="273"/>
      <c r="G67" s="251"/>
    </row>
    <row r="68" spans="1:7" s="303" customFormat="1" hidden="1" x14ac:dyDescent="0.35">
      <c r="A68" s="310"/>
      <c r="B68" s="311"/>
      <c r="C68" s="272"/>
      <c r="D68" s="273"/>
      <c r="E68" s="276"/>
      <c r="F68" s="273"/>
      <c r="G68" s="251"/>
    </row>
    <row r="69" spans="1:7" s="303" customFormat="1" hidden="1" x14ac:dyDescent="0.35">
      <c r="A69" s="310"/>
      <c r="B69" s="311"/>
      <c r="C69" s="272"/>
      <c r="D69" s="273"/>
      <c r="E69" s="276"/>
      <c r="F69" s="273"/>
      <c r="G69" s="251"/>
    </row>
    <row r="70" spans="1:7" s="303" customFormat="1" hidden="1" x14ac:dyDescent="0.35">
      <c r="A70" s="310"/>
      <c r="B70" s="311"/>
      <c r="C70" s="272"/>
      <c r="D70" s="273"/>
      <c r="E70" s="276"/>
      <c r="F70" s="273"/>
      <c r="G70" s="251"/>
    </row>
    <row r="71" spans="1:7" s="303" customFormat="1" hidden="1" x14ac:dyDescent="0.35">
      <c r="A71" s="310"/>
      <c r="B71" s="311"/>
      <c r="C71" s="272"/>
      <c r="D71" s="273"/>
      <c r="E71" s="276"/>
      <c r="F71" s="273"/>
      <c r="G71" s="251"/>
    </row>
    <row r="72" spans="1:7" s="303" customFormat="1" hidden="1" x14ac:dyDescent="0.35">
      <c r="A72" s="310"/>
      <c r="B72" s="311"/>
      <c r="C72" s="272"/>
      <c r="D72" s="273"/>
      <c r="E72" s="276"/>
      <c r="F72" s="273"/>
      <c r="G72" s="251"/>
    </row>
    <row r="73" spans="1:7" s="303" customFormat="1" hidden="1" x14ac:dyDescent="0.35">
      <c r="A73" s="310"/>
      <c r="B73" s="316"/>
      <c r="C73" s="272"/>
      <c r="D73" s="273"/>
      <c r="E73" s="276"/>
      <c r="F73" s="291"/>
      <c r="G73" s="251"/>
    </row>
    <row r="74" spans="1:7" s="303" customFormat="1" x14ac:dyDescent="0.35">
      <c r="A74" s="310"/>
      <c r="B74" s="311"/>
      <c r="C74" s="272"/>
      <c r="D74" s="273"/>
      <c r="E74" s="276"/>
      <c r="F74" s="273"/>
      <c r="G74" s="251"/>
    </row>
    <row r="75" spans="1:7" s="303" customFormat="1" x14ac:dyDescent="0.35">
      <c r="A75" s="310"/>
      <c r="B75" s="311"/>
      <c r="C75" s="272"/>
      <c r="D75" s="273"/>
      <c r="E75" s="276"/>
      <c r="F75" s="273"/>
      <c r="G75" s="251"/>
    </row>
    <row r="76" spans="1:7" s="309" customFormat="1" ht="17.399999999999999" x14ac:dyDescent="0.3">
      <c r="A76" s="304"/>
      <c r="B76" s="305" t="s">
        <v>295</v>
      </c>
      <c r="C76" s="266" t="s">
        <v>305</v>
      </c>
      <c r="D76" s="306">
        <f>D48+D39+D35+D12+D53</f>
        <v>0</v>
      </c>
      <c r="E76" s="315" t="s">
        <v>10</v>
      </c>
      <c r="F76" s="306">
        <f>F48+F39+F35+F12+F53</f>
        <v>248322.85</v>
      </c>
      <c r="G76" s="254"/>
    </row>
    <row r="79" spans="1:7" s="35" customFormat="1" ht="23.25" customHeight="1" x14ac:dyDescent="0.3">
      <c r="A79" s="34" t="s">
        <v>671</v>
      </c>
      <c r="D79" s="115"/>
      <c r="F79" s="115" t="s">
        <v>1143</v>
      </c>
    </row>
    <row r="80" spans="1:7" s="66" customFormat="1" ht="13.2" x14ac:dyDescent="0.3">
      <c r="D80" s="67" t="s">
        <v>131</v>
      </c>
      <c r="F80" s="67" t="s">
        <v>132</v>
      </c>
    </row>
    <row r="81" spans="1:6" s="63" customFormat="1" ht="15.6" x14ac:dyDescent="0.3"/>
    <row r="82" spans="1:6" s="35" customFormat="1" ht="23.25" customHeight="1" x14ac:dyDescent="0.3">
      <c r="A82" s="34" t="s">
        <v>133</v>
      </c>
      <c r="D82" s="115"/>
      <c r="F82" s="115" t="s">
        <v>1144</v>
      </c>
    </row>
    <row r="83" spans="1:6" s="66" customFormat="1" ht="13.2" x14ac:dyDescent="0.3">
      <c r="D83" s="67" t="s">
        <v>131</v>
      </c>
      <c r="F83" s="67" t="s">
        <v>132</v>
      </c>
    </row>
    <row r="85" spans="1:6" x14ac:dyDescent="0.35">
      <c r="B85" s="298"/>
    </row>
    <row r="86" spans="1:6" x14ac:dyDescent="0.35">
      <c r="B86" s="29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2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E4EDD3"/>
    <pageSetUpPr fitToPage="1"/>
  </sheetPr>
  <dimension ref="A1:G86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8" style="249" customWidth="1"/>
    <col min="2" max="2" width="118.109375" style="249" customWidth="1"/>
    <col min="3" max="5" width="17.109375" style="249" customWidth="1"/>
    <col min="6" max="6" width="34" style="249" customWidth="1"/>
    <col min="7" max="7" width="21.88671875" style="251" customWidth="1"/>
    <col min="8" max="250" width="9.109375" style="249"/>
    <col min="251" max="251" width="8" style="249" customWidth="1"/>
    <col min="252" max="252" width="118.109375" style="249" customWidth="1"/>
    <col min="253" max="253" width="21.44140625" style="249" customWidth="1"/>
    <col min="254" max="254" width="24" style="249" customWidth="1"/>
    <col min="255" max="255" width="29" style="249" customWidth="1"/>
    <col min="256" max="256" width="34" style="249" customWidth="1"/>
    <col min="257" max="258" width="21.33203125" style="249" customWidth="1"/>
    <col min="259" max="259" width="14.5546875" style="249" customWidth="1"/>
    <col min="260" max="260" width="9.109375" style="249"/>
    <col min="261" max="261" width="12.5546875" style="249" bestFit="1" customWidth="1"/>
    <col min="262" max="506" width="9.109375" style="249"/>
    <col min="507" max="507" width="8" style="249" customWidth="1"/>
    <col min="508" max="508" width="118.109375" style="249" customWidth="1"/>
    <col min="509" max="509" width="21.44140625" style="249" customWidth="1"/>
    <col min="510" max="510" width="24" style="249" customWidth="1"/>
    <col min="511" max="511" width="29" style="249" customWidth="1"/>
    <col min="512" max="512" width="34" style="249" customWidth="1"/>
    <col min="513" max="514" width="21.33203125" style="249" customWidth="1"/>
    <col min="515" max="515" width="14.5546875" style="249" customWidth="1"/>
    <col min="516" max="516" width="9.109375" style="249"/>
    <col min="517" max="517" width="12.5546875" style="249" bestFit="1" customWidth="1"/>
    <col min="518" max="762" width="9.109375" style="249"/>
    <col min="763" max="763" width="8" style="249" customWidth="1"/>
    <col min="764" max="764" width="118.109375" style="249" customWidth="1"/>
    <col min="765" max="765" width="21.44140625" style="249" customWidth="1"/>
    <col min="766" max="766" width="24" style="249" customWidth="1"/>
    <col min="767" max="767" width="29" style="249" customWidth="1"/>
    <col min="768" max="768" width="34" style="249" customWidth="1"/>
    <col min="769" max="770" width="21.33203125" style="249" customWidth="1"/>
    <col min="771" max="771" width="14.5546875" style="249" customWidth="1"/>
    <col min="772" max="772" width="9.109375" style="249"/>
    <col min="773" max="773" width="12.5546875" style="249" bestFit="1" customWidth="1"/>
    <col min="774" max="1018" width="9.109375" style="249"/>
    <col min="1019" max="1019" width="8" style="249" customWidth="1"/>
    <col min="1020" max="1020" width="118.109375" style="249" customWidth="1"/>
    <col min="1021" max="1021" width="21.44140625" style="249" customWidth="1"/>
    <col min="1022" max="1022" width="24" style="249" customWidth="1"/>
    <col min="1023" max="1023" width="29" style="249" customWidth="1"/>
    <col min="1024" max="1024" width="34" style="249" customWidth="1"/>
    <col min="1025" max="1026" width="21.33203125" style="249" customWidth="1"/>
    <col min="1027" max="1027" width="14.5546875" style="249" customWidth="1"/>
    <col min="1028" max="1028" width="9.109375" style="249"/>
    <col min="1029" max="1029" width="12.5546875" style="249" bestFit="1" customWidth="1"/>
    <col min="1030" max="1274" width="9.109375" style="249"/>
    <col min="1275" max="1275" width="8" style="249" customWidth="1"/>
    <col min="1276" max="1276" width="118.109375" style="249" customWidth="1"/>
    <col min="1277" max="1277" width="21.44140625" style="249" customWidth="1"/>
    <col min="1278" max="1278" width="24" style="249" customWidth="1"/>
    <col min="1279" max="1279" width="29" style="249" customWidth="1"/>
    <col min="1280" max="1280" width="34" style="249" customWidth="1"/>
    <col min="1281" max="1282" width="21.33203125" style="249" customWidth="1"/>
    <col min="1283" max="1283" width="14.5546875" style="249" customWidth="1"/>
    <col min="1284" max="1284" width="9.109375" style="249"/>
    <col min="1285" max="1285" width="12.5546875" style="249" bestFit="1" customWidth="1"/>
    <col min="1286" max="1530" width="9.109375" style="249"/>
    <col min="1531" max="1531" width="8" style="249" customWidth="1"/>
    <col min="1532" max="1532" width="118.109375" style="249" customWidth="1"/>
    <col min="1533" max="1533" width="21.44140625" style="249" customWidth="1"/>
    <col min="1534" max="1534" width="24" style="249" customWidth="1"/>
    <col min="1535" max="1535" width="29" style="249" customWidth="1"/>
    <col min="1536" max="1536" width="34" style="249" customWidth="1"/>
    <col min="1537" max="1538" width="21.33203125" style="249" customWidth="1"/>
    <col min="1539" max="1539" width="14.5546875" style="249" customWidth="1"/>
    <col min="1540" max="1540" width="9.109375" style="249"/>
    <col min="1541" max="1541" width="12.5546875" style="249" bestFit="1" customWidth="1"/>
    <col min="1542" max="1786" width="9.109375" style="249"/>
    <col min="1787" max="1787" width="8" style="249" customWidth="1"/>
    <col min="1788" max="1788" width="118.109375" style="249" customWidth="1"/>
    <col min="1789" max="1789" width="21.44140625" style="249" customWidth="1"/>
    <col min="1790" max="1790" width="24" style="249" customWidth="1"/>
    <col min="1791" max="1791" width="29" style="249" customWidth="1"/>
    <col min="1792" max="1792" width="34" style="249" customWidth="1"/>
    <col min="1793" max="1794" width="21.33203125" style="249" customWidth="1"/>
    <col min="1795" max="1795" width="14.5546875" style="249" customWidth="1"/>
    <col min="1796" max="1796" width="9.109375" style="249"/>
    <col min="1797" max="1797" width="12.5546875" style="249" bestFit="1" customWidth="1"/>
    <col min="1798" max="2042" width="9.109375" style="249"/>
    <col min="2043" max="2043" width="8" style="249" customWidth="1"/>
    <col min="2044" max="2044" width="118.109375" style="249" customWidth="1"/>
    <col min="2045" max="2045" width="21.44140625" style="249" customWidth="1"/>
    <col min="2046" max="2046" width="24" style="249" customWidth="1"/>
    <col min="2047" max="2047" width="29" style="249" customWidth="1"/>
    <col min="2048" max="2048" width="34" style="249" customWidth="1"/>
    <col min="2049" max="2050" width="21.33203125" style="249" customWidth="1"/>
    <col min="2051" max="2051" width="14.5546875" style="249" customWidth="1"/>
    <col min="2052" max="2052" width="9.109375" style="249"/>
    <col min="2053" max="2053" width="12.5546875" style="249" bestFit="1" customWidth="1"/>
    <col min="2054" max="2298" width="9.109375" style="249"/>
    <col min="2299" max="2299" width="8" style="249" customWidth="1"/>
    <col min="2300" max="2300" width="118.109375" style="249" customWidth="1"/>
    <col min="2301" max="2301" width="21.44140625" style="249" customWidth="1"/>
    <col min="2302" max="2302" width="24" style="249" customWidth="1"/>
    <col min="2303" max="2303" width="29" style="249" customWidth="1"/>
    <col min="2304" max="2304" width="34" style="249" customWidth="1"/>
    <col min="2305" max="2306" width="21.33203125" style="249" customWidth="1"/>
    <col min="2307" max="2307" width="14.5546875" style="249" customWidth="1"/>
    <col min="2308" max="2308" width="9.109375" style="249"/>
    <col min="2309" max="2309" width="12.5546875" style="249" bestFit="1" customWidth="1"/>
    <col min="2310" max="2554" width="9.109375" style="249"/>
    <col min="2555" max="2555" width="8" style="249" customWidth="1"/>
    <col min="2556" max="2556" width="118.109375" style="249" customWidth="1"/>
    <col min="2557" max="2557" width="21.44140625" style="249" customWidth="1"/>
    <col min="2558" max="2558" width="24" style="249" customWidth="1"/>
    <col min="2559" max="2559" width="29" style="249" customWidth="1"/>
    <col min="2560" max="2560" width="34" style="249" customWidth="1"/>
    <col min="2561" max="2562" width="21.33203125" style="249" customWidth="1"/>
    <col min="2563" max="2563" width="14.5546875" style="249" customWidth="1"/>
    <col min="2564" max="2564" width="9.109375" style="249"/>
    <col min="2565" max="2565" width="12.5546875" style="249" bestFit="1" customWidth="1"/>
    <col min="2566" max="2810" width="9.109375" style="249"/>
    <col min="2811" max="2811" width="8" style="249" customWidth="1"/>
    <col min="2812" max="2812" width="118.109375" style="249" customWidth="1"/>
    <col min="2813" max="2813" width="21.44140625" style="249" customWidth="1"/>
    <col min="2814" max="2814" width="24" style="249" customWidth="1"/>
    <col min="2815" max="2815" width="29" style="249" customWidth="1"/>
    <col min="2816" max="2816" width="34" style="249" customWidth="1"/>
    <col min="2817" max="2818" width="21.33203125" style="249" customWidth="1"/>
    <col min="2819" max="2819" width="14.5546875" style="249" customWidth="1"/>
    <col min="2820" max="2820" width="9.109375" style="249"/>
    <col min="2821" max="2821" width="12.5546875" style="249" bestFit="1" customWidth="1"/>
    <col min="2822" max="3066" width="9.109375" style="249"/>
    <col min="3067" max="3067" width="8" style="249" customWidth="1"/>
    <col min="3068" max="3068" width="118.109375" style="249" customWidth="1"/>
    <col min="3069" max="3069" width="21.44140625" style="249" customWidth="1"/>
    <col min="3070" max="3070" width="24" style="249" customWidth="1"/>
    <col min="3071" max="3071" width="29" style="249" customWidth="1"/>
    <col min="3072" max="3072" width="34" style="249" customWidth="1"/>
    <col min="3073" max="3074" width="21.33203125" style="249" customWidth="1"/>
    <col min="3075" max="3075" width="14.5546875" style="249" customWidth="1"/>
    <col min="3076" max="3076" width="9.109375" style="249"/>
    <col min="3077" max="3077" width="12.5546875" style="249" bestFit="1" customWidth="1"/>
    <col min="3078" max="3322" width="9.109375" style="249"/>
    <col min="3323" max="3323" width="8" style="249" customWidth="1"/>
    <col min="3324" max="3324" width="118.109375" style="249" customWidth="1"/>
    <col min="3325" max="3325" width="21.44140625" style="249" customWidth="1"/>
    <col min="3326" max="3326" width="24" style="249" customWidth="1"/>
    <col min="3327" max="3327" width="29" style="249" customWidth="1"/>
    <col min="3328" max="3328" width="34" style="249" customWidth="1"/>
    <col min="3329" max="3330" width="21.33203125" style="249" customWidth="1"/>
    <col min="3331" max="3331" width="14.5546875" style="249" customWidth="1"/>
    <col min="3332" max="3332" width="9.109375" style="249"/>
    <col min="3333" max="3333" width="12.5546875" style="249" bestFit="1" customWidth="1"/>
    <col min="3334" max="3578" width="9.109375" style="249"/>
    <col min="3579" max="3579" width="8" style="249" customWidth="1"/>
    <col min="3580" max="3580" width="118.109375" style="249" customWidth="1"/>
    <col min="3581" max="3581" width="21.44140625" style="249" customWidth="1"/>
    <col min="3582" max="3582" width="24" style="249" customWidth="1"/>
    <col min="3583" max="3583" width="29" style="249" customWidth="1"/>
    <col min="3584" max="3584" width="34" style="249" customWidth="1"/>
    <col min="3585" max="3586" width="21.33203125" style="249" customWidth="1"/>
    <col min="3587" max="3587" width="14.5546875" style="249" customWidth="1"/>
    <col min="3588" max="3588" width="9.109375" style="249"/>
    <col min="3589" max="3589" width="12.5546875" style="249" bestFit="1" customWidth="1"/>
    <col min="3590" max="3834" width="9.109375" style="249"/>
    <col min="3835" max="3835" width="8" style="249" customWidth="1"/>
    <col min="3836" max="3836" width="118.109375" style="249" customWidth="1"/>
    <col min="3837" max="3837" width="21.44140625" style="249" customWidth="1"/>
    <col min="3838" max="3838" width="24" style="249" customWidth="1"/>
    <col min="3839" max="3839" width="29" style="249" customWidth="1"/>
    <col min="3840" max="3840" width="34" style="249" customWidth="1"/>
    <col min="3841" max="3842" width="21.33203125" style="249" customWidth="1"/>
    <col min="3843" max="3843" width="14.5546875" style="249" customWidth="1"/>
    <col min="3844" max="3844" width="9.109375" style="249"/>
    <col min="3845" max="3845" width="12.5546875" style="249" bestFit="1" customWidth="1"/>
    <col min="3846" max="4090" width="9.109375" style="249"/>
    <col min="4091" max="4091" width="8" style="249" customWidth="1"/>
    <col min="4092" max="4092" width="118.109375" style="249" customWidth="1"/>
    <col min="4093" max="4093" width="21.44140625" style="249" customWidth="1"/>
    <col min="4094" max="4094" width="24" style="249" customWidth="1"/>
    <col min="4095" max="4095" width="29" style="249" customWidth="1"/>
    <col min="4096" max="4096" width="34" style="249" customWidth="1"/>
    <col min="4097" max="4098" width="21.33203125" style="249" customWidth="1"/>
    <col min="4099" max="4099" width="14.5546875" style="249" customWidth="1"/>
    <col min="4100" max="4100" width="9.109375" style="249"/>
    <col min="4101" max="4101" width="12.5546875" style="249" bestFit="1" customWidth="1"/>
    <col min="4102" max="4346" width="9.109375" style="249"/>
    <col min="4347" max="4347" width="8" style="249" customWidth="1"/>
    <col min="4348" max="4348" width="118.109375" style="249" customWidth="1"/>
    <col min="4349" max="4349" width="21.44140625" style="249" customWidth="1"/>
    <col min="4350" max="4350" width="24" style="249" customWidth="1"/>
    <col min="4351" max="4351" width="29" style="249" customWidth="1"/>
    <col min="4352" max="4352" width="34" style="249" customWidth="1"/>
    <col min="4353" max="4354" width="21.33203125" style="249" customWidth="1"/>
    <col min="4355" max="4355" width="14.5546875" style="249" customWidth="1"/>
    <col min="4356" max="4356" width="9.109375" style="249"/>
    <col min="4357" max="4357" width="12.5546875" style="249" bestFit="1" customWidth="1"/>
    <col min="4358" max="4602" width="9.109375" style="249"/>
    <col min="4603" max="4603" width="8" style="249" customWidth="1"/>
    <col min="4604" max="4604" width="118.109375" style="249" customWidth="1"/>
    <col min="4605" max="4605" width="21.44140625" style="249" customWidth="1"/>
    <col min="4606" max="4606" width="24" style="249" customWidth="1"/>
    <col min="4607" max="4607" width="29" style="249" customWidth="1"/>
    <col min="4608" max="4608" width="34" style="249" customWidth="1"/>
    <col min="4609" max="4610" width="21.33203125" style="249" customWidth="1"/>
    <col min="4611" max="4611" width="14.5546875" style="249" customWidth="1"/>
    <col min="4612" max="4612" width="9.109375" style="249"/>
    <col min="4613" max="4613" width="12.5546875" style="249" bestFit="1" customWidth="1"/>
    <col min="4614" max="4858" width="9.109375" style="249"/>
    <col min="4859" max="4859" width="8" style="249" customWidth="1"/>
    <col min="4860" max="4860" width="118.109375" style="249" customWidth="1"/>
    <col min="4861" max="4861" width="21.44140625" style="249" customWidth="1"/>
    <col min="4862" max="4862" width="24" style="249" customWidth="1"/>
    <col min="4863" max="4863" width="29" style="249" customWidth="1"/>
    <col min="4864" max="4864" width="34" style="249" customWidth="1"/>
    <col min="4865" max="4866" width="21.33203125" style="249" customWidth="1"/>
    <col min="4867" max="4867" width="14.5546875" style="249" customWidth="1"/>
    <col min="4868" max="4868" width="9.109375" style="249"/>
    <col min="4869" max="4869" width="12.5546875" style="249" bestFit="1" customWidth="1"/>
    <col min="4870" max="5114" width="9.109375" style="249"/>
    <col min="5115" max="5115" width="8" style="249" customWidth="1"/>
    <col min="5116" max="5116" width="118.109375" style="249" customWidth="1"/>
    <col min="5117" max="5117" width="21.44140625" style="249" customWidth="1"/>
    <col min="5118" max="5118" width="24" style="249" customWidth="1"/>
    <col min="5119" max="5119" width="29" style="249" customWidth="1"/>
    <col min="5120" max="5120" width="34" style="249" customWidth="1"/>
    <col min="5121" max="5122" width="21.33203125" style="249" customWidth="1"/>
    <col min="5123" max="5123" width="14.5546875" style="249" customWidth="1"/>
    <col min="5124" max="5124" width="9.109375" style="249"/>
    <col min="5125" max="5125" width="12.5546875" style="249" bestFit="1" customWidth="1"/>
    <col min="5126" max="5370" width="9.109375" style="249"/>
    <col min="5371" max="5371" width="8" style="249" customWidth="1"/>
    <col min="5372" max="5372" width="118.109375" style="249" customWidth="1"/>
    <col min="5373" max="5373" width="21.44140625" style="249" customWidth="1"/>
    <col min="5374" max="5374" width="24" style="249" customWidth="1"/>
    <col min="5375" max="5375" width="29" style="249" customWidth="1"/>
    <col min="5376" max="5376" width="34" style="249" customWidth="1"/>
    <col min="5377" max="5378" width="21.33203125" style="249" customWidth="1"/>
    <col min="5379" max="5379" width="14.5546875" style="249" customWidth="1"/>
    <col min="5380" max="5380" width="9.109375" style="249"/>
    <col min="5381" max="5381" width="12.5546875" style="249" bestFit="1" customWidth="1"/>
    <col min="5382" max="5626" width="9.109375" style="249"/>
    <col min="5627" max="5627" width="8" style="249" customWidth="1"/>
    <col min="5628" max="5628" width="118.109375" style="249" customWidth="1"/>
    <col min="5629" max="5629" width="21.44140625" style="249" customWidth="1"/>
    <col min="5630" max="5630" width="24" style="249" customWidth="1"/>
    <col min="5631" max="5631" width="29" style="249" customWidth="1"/>
    <col min="5632" max="5632" width="34" style="249" customWidth="1"/>
    <col min="5633" max="5634" width="21.33203125" style="249" customWidth="1"/>
    <col min="5635" max="5635" width="14.5546875" style="249" customWidth="1"/>
    <col min="5636" max="5636" width="9.109375" style="249"/>
    <col min="5637" max="5637" width="12.5546875" style="249" bestFit="1" customWidth="1"/>
    <col min="5638" max="5882" width="9.109375" style="249"/>
    <col min="5883" max="5883" width="8" style="249" customWidth="1"/>
    <col min="5884" max="5884" width="118.109375" style="249" customWidth="1"/>
    <col min="5885" max="5885" width="21.44140625" style="249" customWidth="1"/>
    <col min="5886" max="5886" width="24" style="249" customWidth="1"/>
    <col min="5887" max="5887" width="29" style="249" customWidth="1"/>
    <col min="5888" max="5888" width="34" style="249" customWidth="1"/>
    <col min="5889" max="5890" width="21.33203125" style="249" customWidth="1"/>
    <col min="5891" max="5891" width="14.5546875" style="249" customWidth="1"/>
    <col min="5892" max="5892" width="9.109375" style="249"/>
    <col min="5893" max="5893" width="12.5546875" style="249" bestFit="1" customWidth="1"/>
    <col min="5894" max="6138" width="9.109375" style="249"/>
    <col min="6139" max="6139" width="8" style="249" customWidth="1"/>
    <col min="6140" max="6140" width="118.109375" style="249" customWidth="1"/>
    <col min="6141" max="6141" width="21.44140625" style="249" customWidth="1"/>
    <col min="6142" max="6142" width="24" style="249" customWidth="1"/>
    <col min="6143" max="6143" width="29" style="249" customWidth="1"/>
    <col min="6144" max="6144" width="34" style="249" customWidth="1"/>
    <col min="6145" max="6146" width="21.33203125" style="249" customWidth="1"/>
    <col min="6147" max="6147" width="14.5546875" style="249" customWidth="1"/>
    <col min="6148" max="6148" width="9.109375" style="249"/>
    <col min="6149" max="6149" width="12.5546875" style="249" bestFit="1" customWidth="1"/>
    <col min="6150" max="6394" width="9.109375" style="249"/>
    <col min="6395" max="6395" width="8" style="249" customWidth="1"/>
    <col min="6396" max="6396" width="118.109375" style="249" customWidth="1"/>
    <col min="6397" max="6397" width="21.44140625" style="249" customWidth="1"/>
    <col min="6398" max="6398" width="24" style="249" customWidth="1"/>
    <col min="6399" max="6399" width="29" style="249" customWidth="1"/>
    <col min="6400" max="6400" width="34" style="249" customWidth="1"/>
    <col min="6401" max="6402" width="21.33203125" style="249" customWidth="1"/>
    <col min="6403" max="6403" width="14.5546875" style="249" customWidth="1"/>
    <col min="6404" max="6404" width="9.109375" style="249"/>
    <col min="6405" max="6405" width="12.5546875" style="249" bestFit="1" customWidth="1"/>
    <col min="6406" max="6650" width="9.109375" style="249"/>
    <col min="6651" max="6651" width="8" style="249" customWidth="1"/>
    <col min="6652" max="6652" width="118.109375" style="249" customWidth="1"/>
    <col min="6653" max="6653" width="21.44140625" style="249" customWidth="1"/>
    <col min="6654" max="6654" width="24" style="249" customWidth="1"/>
    <col min="6655" max="6655" width="29" style="249" customWidth="1"/>
    <col min="6656" max="6656" width="34" style="249" customWidth="1"/>
    <col min="6657" max="6658" width="21.33203125" style="249" customWidth="1"/>
    <col min="6659" max="6659" width="14.5546875" style="249" customWidth="1"/>
    <col min="6660" max="6660" width="9.109375" style="249"/>
    <col min="6661" max="6661" width="12.5546875" style="249" bestFit="1" customWidth="1"/>
    <col min="6662" max="6906" width="9.109375" style="249"/>
    <col min="6907" max="6907" width="8" style="249" customWidth="1"/>
    <col min="6908" max="6908" width="118.109375" style="249" customWidth="1"/>
    <col min="6909" max="6909" width="21.44140625" style="249" customWidth="1"/>
    <col min="6910" max="6910" width="24" style="249" customWidth="1"/>
    <col min="6911" max="6911" width="29" style="249" customWidth="1"/>
    <col min="6912" max="6912" width="34" style="249" customWidth="1"/>
    <col min="6913" max="6914" width="21.33203125" style="249" customWidth="1"/>
    <col min="6915" max="6915" width="14.5546875" style="249" customWidth="1"/>
    <col min="6916" max="6916" width="9.109375" style="249"/>
    <col min="6917" max="6917" width="12.5546875" style="249" bestFit="1" customWidth="1"/>
    <col min="6918" max="7162" width="9.109375" style="249"/>
    <col min="7163" max="7163" width="8" style="249" customWidth="1"/>
    <col min="7164" max="7164" width="118.109375" style="249" customWidth="1"/>
    <col min="7165" max="7165" width="21.44140625" style="249" customWidth="1"/>
    <col min="7166" max="7166" width="24" style="249" customWidth="1"/>
    <col min="7167" max="7167" width="29" style="249" customWidth="1"/>
    <col min="7168" max="7168" width="34" style="249" customWidth="1"/>
    <col min="7169" max="7170" width="21.33203125" style="249" customWidth="1"/>
    <col min="7171" max="7171" width="14.5546875" style="249" customWidth="1"/>
    <col min="7172" max="7172" width="9.109375" style="249"/>
    <col min="7173" max="7173" width="12.5546875" style="249" bestFit="1" customWidth="1"/>
    <col min="7174" max="7418" width="9.109375" style="249"/>
    <col min="7419" max="7419" width="8" style="249" customWidth="1"/>
    <col min="7420" max="7420" width="118.109375" style="249" customWidth="1"/>
    <col min="7421" max="7421" width="21.44140625" style="249" customWidth="1"/>
    <col min="7422" max="7422" width="24" style="249" customWidth="1"/>
    <col min="7423" max="7423" width="29" style="249" customWidth="1"/>
    <col min="7424" max="7424" width="34" style="249" customWidth="1"/>
    <col min="7425" max="7426" width="21.33203125" style="249" customWidth="1"/>
    <col min="7427" max="7427" width="14.5546875" style="249" customWidth="1"/>
    <col min="7428" max="7428" width="9.109375" style="249"/>
    <col min="7429" max="7429" width="12.5546875" style="249" bestFit="1" customWidth="1"/>
    <col min="7430" max="7674" width="9.109375" style="249"/>
    <col min="7675" max="7675" width="8" style="249" customWidth="1"/>
    <col min="7676" max="7676" width="118.109375" style="249" customWidth="1"/>
    <col min="7677" max="7677" width="21.44140625" style="249" customWidth="1"/>
    <col min="7678" max="7678" width="24" style="249" customWidth="1"/>
    <col min="7679" max="7679" width="29" style="249" customWidth="1"/>
    <col min="7680" max="7680" width="34" style="249" customWidth="1"/>
    <col min="7681" max="7682" width="21.33203125" style="249" customWidth="1"/>
    <col min="7683" max="7683" width="14.5546875" style="249" customWidth="1"/>
    <col min="7684" max="7684" width="9.109375" style="249"/>
    <col min="7685" max="7685" width="12.5546875" style="249" bestFit="1" customWidth="1"/>
    <col min="7686" max="7930" width="9.109375" style="249"/>
    <col min="7931" max="7931" width="8" style="249" customWidth="1"/>
    <col min="7932" max="7932" width="118.109375" style="249" customWidth="1"/>
    <col min="7933" max="7933" width="21.44140625" style="249" customWidth="1"/>
    <col min="7934" max="7934" width="24" style="249" customWidth="1"/>
    <col min="7935" max="7935" width="29" style="249" customWidth="1"/>
    <col min="7936" max="7936" width="34" style="249" customWidth="1"/>
    <col min="7937" max="7938" width="21.33203125" style="249" customWidth="1"/>
    <col min="7939" max="7939" width="14.5546875" style="249" customWidth="1"/>
    <col min="7940" max="7940" width="9.109375" style="249"/>
    <col min="7941" max="7941" width="12.5546875" style="249" bestFit="1" customWidth="1"/>
    <col min="7942" max="8186" width="9.109375" style="249"/>
    <col min="8187" max="8187" width="8" style="249" customWidth="1"/>
    <col min="8188" max="8188" width="118.109375" style="249" customWidth="1"/>
    <col min="8189" max="8189" width="21.44140625" style="249" customWidth="1"/>
    <col min="8190" max="8190" width="24" style="249" customWidth="1"/>
    <col min="8191" max="8191" width="29" style="249" customWidth="1"/>
    <col min="8192" max="8192" width="34" style="249" customWidth="1"/>
    <col min="8193" max="8194" width="21.33203125" style="249" customWidth="1"/>
    <col min="8195" max="8195" width="14.5546875" style="249" customWidth="1"/>
    <col min="8196" max="8196" width="9.109375" style="249"/>
    <col min="8197" max="8197" width="12.5546875" style="249" bestFit="1" customWidth="1"/>
    <col min="8198" max="8442" width="9.109375" style="249"/>
    <col min="8443" max="8443" width="8" style="249" customWidth="1"/>
    <col min="8444" max="8444" width="118.109375" style="249" customWidth="1"/>
    <col min="8445" max="8445" width="21.44140625" style="249" customWidth="1"/>
    <col min="8446" max="8446" width="24" style="249" customWidth="1"/>
    <col min="8447" max="8447" width="29" style="249" customWidth="1"/>
    <col min="8448" max="8448" width="34" style="249" customWidth="1"/>
    <col min="8449" max="8450" width="21.33203125" style="249" customWidth="1"/>
    <col min="8451" max="8451" width="14.5546875" style="249" customWidth="1"/>
    <col min="8452" max="8452" width="9.109375" style="249"/>
    <col min="8453" max="8453" width="12.5546875" style="249" bestFit="1" customWidth="1"/>
    <col min="8454" max="8698" width="9.109375" style="249"/>
    <col min="8699" max="8699" width="8" style="249" customWidth="1"/>
    <col min="8700" max="8700" width="118.109375" style="249" customWidth="1"/>
    <col min="8701" max="8701" width="21.44140625" style="249" customWidth="1"/>
    <col min="8702" max="8702" width="24" style="249" customWidth="1"/>
    <col min="8703" max="8703" width="29" style="249" customWidth="1"/>
    <col min="8704" max="8704" width="34" style="249" customWidth="1"/>
    <col min="8705" max="8706" width="21.33203125" style="249" customWidth="1"/>
    <col min="8707" max="8707" width="14.5546875" style="249" customWidth="1"/>
    <col min="8708" max="8708" width="9.109375" style="249"/>
    <col min="8709" max="8709" width="12.5546875" style="249" bestFit="1" customWidth="1"/>
    <col min="8710" max="8954" width="9.109375" style="249"/>
    <col min="8955" max="8955" width="8" style="249" customWidth="1"/>
    <col min="8956" max="8956" width="118.109375" style="249" customWidth="1"/>
    <col min="8957" max="8957" width="21.44140625" style="249" customWidth="1"/>
    <col min="8958" max="8958" width="24" style="249" customWidth="1"/>
    <col min="8959" max="8959" width="29" style="249" customWidth="1"/>
    <col min="8960" max="8960" width="34" style="249" customWidth="1"/>
    <col min="8961" max="8962" width="21.33203125" style="249" customWidth="1"/>
    <col min="8963" max="8963" width="14.5546875" style="249" customWidth="1"/>
    <col min="8964" max="8964" width="9.109375" style="249"/>
    <col min="8965" max="8965" width="12.5546875" style="249" bestFit="1" customWidth="1"/>
    <col min="8966" max="9210" width="9.109375" style="249"/>
    <col min="9211" max="9211" width="8" style="249" customWidth="1"/>
    <col min="9212" max="9212" width="118.109375" style="249" customWidth="1"/>
    <col min="9213" max="9213" width="21.44140625" style="249" customWidth="1"/>
    <col min="9214" max="9214" width="24" style="249" customWidth="1"/>
    <col min="9215" max="9215" width="29" style="249" customWidth="1"/>
    <col min="9216" max="9216" width="34" style="249" customWidth="1"/>
    <col min="9217" max="9218" width="21.33203125" style="249" customWidth="1"/>
    <col min="9219" max="9219" width="14.5546875" style="249" customWidth="1"/>
    <col min="9220" max="9220" width="9.109375" style="249"/>
    <col min="9221" max="9221" width="12.5546875" style="249" bestFit="1" customWidth="1"/>
    <col min="9222" max="9466" width="9.109375" style="249"/>
    <col min="9467" max="9467" width="8" style="249" customWidth="1"/>
    <col min="9468" max="9468" width="118.109375" style="249" customWidth="1"/>
    <col min="9469" max="9469" width="21.44140625" style="249" customWidth="1"/>
    <col min="9470" max="9470" width="24" style="249" customWidth="1"/>
    <col min="9471" max="9471" width="29" style="249" customWidth="1"/>
    <col min="9472" max="9472" width="34" style="249" customWidth="1"/>
    <col min="9473" max="9474" width="21.33203125" style="249" customWidth="1"/>
    <col min="9475" max="9475" width="14.5546875" style="249" customWidth="1"/>
    <col min="9476" max="9476" width="9.109375" style="249"/>
    <col min="9477" max="9477" width="12.5546875" style="249" bestFit="1" customWidth="1"/>
    <col min="9478" max="9722" width="9.109375" style="249"/>
    <col min="9723" max="9723" width="8" style="249" customWidth="1"/>
    <col min="9724" max="9724" width="118.109375" style="249" customWidth="1"/>
    <col min="9725" max="9725" width="21.44140625" style="249" customWidth="1"/>
    <col min="9726" max="9726" width="24" style="249" customWidth="1"/>
    <col min="9727" max="9727" width="29" style="249" customWidth="1"/>
    <col min="9728" max="9728" width="34" style="249" customWidth="1"/>
    <col min="9729" max="9730" width="21.33203125" style="249" customWidth="1"/>
    <col min="9731" max="9731" width="14.5546875" style="249" customWidth="1"/>
    <col min="9732" max="9732" width="9.109375" style="249"/>
    <col min="9733" max="9733" width="12.5546875" style="249" bestFit="1" customWidth="1"/>
    <col min="9734" max="9978" width="9.109375" style="249"/>
    <col min="9979" max="9979" width="8" style="249" customWidth="1"/>
    <col min="9980" max="9980" width="118.109375" style="249" customWidth="1"/>
    <col min="9981" max="9981" width="21.44140625" style="249" customWidth="1"/>
    <col min="9982" max="9982" width="24" style="249" customWidth="1"/>
    <col min="9983" max="9983" width="29" style="249" customWidth="1"/>
    <col min="9984" max="9984" width="34" style="249" customWidth="1"/>
    <col min="9985" max="9986" width="21.33203125" style="249" customWidth="1"/>
    <col min="9987" max="9987" width="14.5546875" style="249" customWidth="1"/>
    <col min="9988" max="9988" width="9.109375" style="249"/>
    <col min="9989" max="9989" width="12.5546875" style="249" bestFit="1" customWidth="1"/>
    <col min="9990" max="10234" width="9.109375" style="249"/>
    <col min="10235" max="10235" width="8" style="249" customWidth="1"/>
    <col min="10236" max="10236" width="118.109375" style="249" customWidth="1"/>
    <col min="10237" max="10237" width="21.44140625" style="249" customWidth="1"/>
    <col min="10238" max="10238" width="24" style="249" customWidth="1"/>
    <col min="10239" max="10239" width="29" style="249" customWidth="1"/>
    <col min="10240" max="10240" width="34" style="249" customWidth="1"/>
    <col min="10241" max="10242" width="21.33203125" style="249" customWidth="1"/>
    <col min="10243" max="10243" width="14.5546875" style="249" customWidth="1"/>
    <col min="10244" max="10244" width="9.109375" style="249"/>
    <col min="10245" max="10245" width="12.5546875" style="249" bestFit="1" customWidth="1"/>
    <col min="10246" max="10490" width="9.109375" style="249"/>
    <col min="10491" max="10491" width="8" style="249" customWidth="1"/>
    <col min="10492" max="10492" width="118.109375" style="249" customWidth="1"/>
    <col min="10493" max="10493" width="21.44140625" style="249" customWidth="1"/>
    <col min="10494" max="10494" width="24" style="249" customWidth="1"/>
    <col min="10495" max="10495" width="29" style="249" customWidth="1"/>
    <col min="10496" max="10496" width="34" style="249" customWidth="1"/>
    <col min="10497" max="10498" width="21.33203125" style="249" customWidth="1"/>
    <col min="10499" max="10499" width="14.5546875" style="249" customWidth="1"/>
    <col min="10500" max="10500" width="9.109375" style="249"/>
    <col min="10501" max="10501" width="12.5546875" style="249" bestFit="1" customWidth="1"/>
    <col min="10502" max="10746" width="9.109375" style="249"/>
    <col min="10747" max="10747" width="8" style="249" customWidth="1"/>
    <col min="10748" max="10748" width="118.109375" style="249" customWidth="1"/>
    <col min="10749" max="10749" width="21.44140625" style="249" customWidth="1"/>
    <col min="10750" max="10750" width="24" style="249" customWidth="1"/>
    <col min="10751" max="10751" width="29" style="249" customWidth="1"/>
    <col min="10752" max="10752" width="34" style="249" customWidth="1"/>
    <col min="10753" max="10754" width="21.33203125" style="249" customWidth="1"/>
    <col min="10755" max="10755" width="14.5546875" style="249" customWidth="1"/>
    <col min="10756" max="10756" width="9.109375" style="249"/>
    <col min="10757" max="10757" width="12.5546875" style="249" bestFit="1" customWidth="1"/>
    <col min="10758" max="11002" width="9.109375" style="249"/>
    <col min="11003" max="11003" width="8" style="249" customWidth="1"/>
    <col min="11004" max="11004" width="118.109375" style="249" customWidth="1"/>
    <col min="11005" max="11005" width="21.44140625" style="249" customWidth="1"/>
    <col min="11006" max="11006" width="24" style="249" customWidth="1"/>
    <col min="11007" max="11007" width="29" style="249" customWidth="1"/>
    <col min="11008" max="11008" width="34" style="249" customWidth="1"/>
    <col min="11009" max="11010" width="21.33203125" style="249" customWidth="1"/>
    <col min="11011" max="11011" width="14.5546875" style="249" customWidth="1"/>
    <col min="11012" max="11012" width="9.109375" style="249"/>
    <col min="11013" max="11013" width="12.5546875" style="249" bestFit="1" customWidth="1"/>
    <col min="11014" max="11258" width="9.109375" style="249"/>
    <col min="11259" max="11259" width="8" style="249" customWidth="1"/>
    <col min="11260" max="11260" width="118.109375" style="249" customWidth="1"/>
    <col min="11261" max="11261" width="21.44140625" style="249" customWidth="1"/>
    <col min="11262" max="11262" width="24" style="249" customWidth="1"/>
    <col min="11263" max="11263" width="29" style="249" customWidth="1"/>
    <col min="11264" max="11264" width="34" style="249" customWidth="1"/>
    <col min="11265" max="11266" width="21.33203125" style="249" customWidth="1"/>
    <col min="11267" max="11267" width="14.5546875" style="249" customWidth="1"/>
    <col min="11268" max="11268" width="9.109375" style="249"/>
    <col min="11269" max="11269" width="12.5546875" style="249" bestFit="1" customWidth="1"/>
    <col min="11270" max="11514" width="9.109375" style="249"/>
    <col min="11515" max="11515" width="8" style="249" customWidth="1"/>
    <col min="11516" max="11516" width="118.109375" style="249" customWidth="1"/>
    <col min="11517" max="11517" width="21.44140625" style="249" customWidth="1"/>
    <col min="11518" max="11518" width="24" style="249" customWidth="1"/>
    <col min="11519" max="11519" width="29" style="249" customWidth="1"/>
    <col min="11520" max="11520" width="34" style="249" customWidth="1"/>
    <col min="11521" max="11522" width="21.33203125" style="249" customWidth="1"/>
    <col min="11523" max="11523" width="14.5546875" style="249" customWidth="1"/>
    <col min="11524" max="11524" width="9.109375" style="249"/>
    <col min="11525" max="11525" width="12.5546875" style="249" bestFit="1" customWidth="1"/>
    <col min="11526" max="11770" width="9.109375" style="249"/>
    <col min="11771" max="11771" width="8" style="249" customWidth="1"/>
    <col min="11772" max="11772" width="118.109375" style="249" customWidth="1"/>
    <col min="11773" max="11773" width="21.44140625" style="249" customWidth="1"/>
    <col min="11774" max="11774" width="24" style="249" customWidth="1"/>
    <col min="11775" max="11775" width="29" style="249" customWidth="1"/>
    <col min="11776" max="11776" width="34" style="249" customWidth="1"/>
    <col min="11777" max="11778" width="21.33203125" style="249" customWidth="1"/>
    <col min="11779" max="11779" width="14.5546875" style="249" customWidth="1"/>
    <col min="11780" max="11780" width="9.109375" style="249"/>
    <col min="11781" max="11781" width="12.5546875" style="249" bestFit="1" customWidth="1"/>
    <col min="11782" max="12026" width="9.109375" style="249"/>
    <col min="12027" max="12027" width="8" style="249" customWidth="1"/>
    <col min="12028" max="12028" width="118.109375" style="249" customWidth="1"/>
    <col min="12029" max="12029" width="21.44140625" style="249" customWidth="1"/>
    <col min="12030" max="12030" width="24" style="249" customWidth="1"/>
    <col min="12031" max="12031" width="29" style="249" customWidth="1"/>
    <col min="12032" max="12032" width="34" style="249" customWidth="1"/>
    <col min="12033" max="12034" width="21.33203125" style="249" customWidth="1"/>
    <col min="12035" max="12035" width="14.5546875" style="249" customWidth="1"/>
    <col min="12036" max="12036" width="9.109375" style="249"/>
    <col min="12037" max="12037" width="12.5546875" style="249" bestFit="1" customWidth="1"/>
    <col min="12038" max="12282" width="9.109375" style="249"/>
    <col min="12283" max="12283" width="8" style="249" customWidth="1"/>
    <col min="12284" max="12284" width="118.109375" style="249" customWidth="1"/>
    <col min="12285" max="12285" width="21.44140625" style="249" customWidth="1"/>
    <col min="12286" max="12286" width="24" style="249" customWidth="1"/>
    <col min="12287" max="12287" width="29" style="249" customWidth="1"/>
    <col min="12288" max="12288" width="34" style="249" customWidth="1"/>
    <col min="12289" max="12290" width="21.33203125" style="249" customWidth="1"/>
    <col min="12291" max="12291" width="14.5546875" style="249" customWidth="1"/>
    <col min="12292" max="12292" width="9.109375" style="249"/>
    <col min="12293" max="12293" width="12.5546875" style="249" bestFit="1" customWidth="1"/>
    <col min="12294" max="12538" width="9.109375" style="249"/>
    <col min="12539" max="12539" width="8" style="249" customWidth="1"/>
    <col min="12540" max="12540" width="118.109375" style="249" customWidth="1"/>
    <col min="12541" max="12541" width="21.44140625" style="249" customWidth="1"/>
    <col min="12542" max="12542" width="24" style="249" customWidth="1"/>
    <col min="12543" max="12543" width="29" style="249" customWidth="1"/>
    <col min="12544" max="12544" width="34" style="249" customWidth="1"/>
    <col min="12545" max="12546" width="21.33203125" style="249" customWidth="1"/>
    <col min="12547" max="12547" width="14.5546875" style="249" customWidth="1"/>
    <col min="12548" max="12548" width="9.109375" style="249"/>
    <col min="12549" max="12549" width="12.5546875" style="249" bestFit="1" customWidth="1"/>
    <col min="12550" max="12794" width="9.109375" style="249"/>
    <col min="12795" max="12795" width="8" style="249" customWidth="1"/>
    <col min="12796" max="12796" width="118.109375" style="249" customWidth="1"/>
    <col min="12797" max="12797" width="21.44140625" style="249" customWidth="1"/>
    <col min="12798" max="12798" width="24" style="249" customWidth="1"/>
    <col min="12799" max="12799" width="29" style="249" customWidth="1"/>
    <col min="12800" max="12800" width="34" style="249" customWidth="1"/>
    <col min="12801" max="12802" width="21.33203125" style="249" customWidth="1"/>
    <col min="12803" max="12803" width="14.5546875" style="249" customWidth="1"/>
    <col min="12804" max="12804" width="9.109375" style="249"/>
    <col min="12805" max="12805" width="12.5546875" style="249" bestFit="1" customWidth="1"/>
    <col min="12806" max="13050" width="9.109375" style="249"/>
    <col min="13051" max="13051" width="8" style="249" customWidth="1"/>
    <col min="13052" max="13052" width="118.109375" style="249" customWidth="1"/>
    <col min="13053" max="13053" width="21.44140625" style="249" customWidth="1"/>
    <col min="13054" max="13054" width="24" style="249" customWidth="1"/>
    <col min="13055" max="13055" width="29" style="249" customWidth="1"/>
    <col min="13056" max="13056" width="34" style="249" customWidth="1"/>
    <col min="13057" max="13058" width="21.33203125" style="249" customWidth="1"/>
    <col min="13059" max="13059" width="14.5546875" style="249" customWidth="1"/>
    <col min="13060" max="13060" width="9.109375" style="249"/>
    <col min="13061" max="13061" width="12.5546875" style="249" bestFit="1" customWidth="1"/>
    <col min="13062" max="13306" width="9.109375" style="249"/>
    <col min="13307" max="13307" width="8" style="249" customWidth="1"/>
    <col min="13308" max="13308" width="118.109375" style="249" customWidth="1"/>
    <col min="13309" max="13309" width="21.44140625" style="249" customWidth="1"/>
    <col min="13310" max="13310" width="24" style="249" customWidth="1"/>
    <col min="13311" max="13311" width="29" style="249" customWidth="1"/>
    <col min="13312" max="13312" width="34" style="249" customWidth="1"/>
    <col min="13313" max="13314" width="21.33203125" style="249" customWidth="1"/>
    <col min="13315" max="13315" width="14.5546875" style="249" customWidth="1"/>
    <col min="13316" max="13316" width="9.109375" style="249"/>
    <col min="13317" max="13317" width="12.5546875" style="249" bestFit="1" customWidth="1"/>
    <col min="13318" max="13562" width="9.109375" style="249"/>
    <col min="13563" max="13563" width="8" style="249" customWidth="1"/>
    <col min="13564" max="13564" width="118.109375" style="249" customWidth="1"/>
    <col min="13565" max="13565" width="21.44140625" style="249" customWidth="1"/>
    <col min="13566" max="13566" width="24" style="249" customWidth="1"/>
    <col min="13567" max="13567" width="29" style="249" customWidth="1"/>
    <col min="13568" max="13568" width="34" style="249" customWidth="1"/>
    <col min="13569" max="13570" width="21.33203125" style="249" customWidth="1"/>
    <col min="13571" max="13571" width="14.5546875" style="249" customWidth="1"/>
    <col min="13572" max="13572" width="9.109375" style="249"/>
    <col min="13573" max="13573" width="12.5546875" style="249" bestFit="1" customWidth="1"/>
    <col min="13574" max="13818" width="9.109375" style="249"/>
    <col min="13819" max="13819" width="8" style="249" customWidth="1"/>
    <col min="13820" max="13820" width="118.109375" style="249" customWidth="1"/>
    <col min="13821" max="13821" width="21.44140625" style="249" customWidth="1"/>
    <col min="13822" max="13822" width="24" style="249" customWidth="1"/>
    <col min="13823" max="13823" width="29" style="249" customWidth="1"/>
    <col min="13824" max="13824" width="34" style="249" customWidth="1"/>
    <col min="13825" max="13826" width="21.33203125" style="249" customWidth="1"/>
    <col min="13827" max="13827" width="14.5546875" style="249" customWidth="1"/>
    <col min="13828" max="13828" width="9.109375" style="249"/>
    <col min="13829" max="13829" width="12.5546875" style="249" bestFit="1" customWidth="1"/>
    <col min="13830" max="14074" width="9.109375" style="249"/>
    <col min="14075" max="14075" width="8" style="249" customWidth="1"/>
    <col min="14076" max="14076" width="118.109375" style="249" customWidth="1"/>
    <col min="14077" max="14077" width="21.44140625" style="249" customWidth="1"/>
    <col min="14078" max="14078" width="24" style="249" customWidth="1"/>
    <col min="14079" max="14079" width="29" style="249" customWidth="1"/>
    <col min="14080" max="14080" width="34" style="249" customWidth="1"/>
    <col min="14081" max="14082" width="21.33203125" style="249" customWidth="1"/>
    <col min="14083" max="14083" width="14.5546875" style="249" customWidth="1"/>
    <col min="14084" max="14084" width="9.109375" style="249"/>
    <col min="14085" max="14085" width="12.5546875" style="249" bestFit="1" customWidth="1"/>
    <col min="14086" max="14330" width="9.109375" style="249"/>
    <col min="14331" max="14331" width="8" style="249" customWidth="1"/>
    <col min="14332" max="14332" width="118.109375" style="249" customWidth="1"/>
    <col min="14333" max="14333" width="21.44140625" style="249" customWidth="1"/>
    <col min="14334" max="14334" width="24" style="249" customWidth="1"/>
    <col min="14335" max="14335" width="29" style="249" customWidth="1"/>
    <col min="14336" max="14336" width="34" style="249" customWidth="1"/>
    <col min="14337" max="14338" width="21.33203125" style="249" customWidth="1"/>
    <col min="14339" max="14339" width="14.5546875" style="249" customWidth="1"/>
    <col min="14340" max="14340" width="9.109375" style="249"/>
    <col min="14341" max="14341" width="12.5546875" style="249" bestFit="1" customWidth="1"/>
    <col min="14342" max="14586" width="9.109375" style="249"/>
    <col min="14587" max="14587" width="8" style="249" customWidth="1"/>
    <col min="14588" max="14588" width="118.109375" style="249" customWidth="1"/>
    <col min="14589" max="14589" width="21.44140625" style="249" customWidth="1"/>
    <col min="14590" max="14590" width="24" style="249" customWidth="1"/>
    <col min="14591" max="14591" width="29" style="249" customWidth="1"/>
    <col min="14592" max="14592" width="34" style="249" customWidth="1"/>
    <col min="14593" max="14594" width="21.33203125" style="249" customWidth="1"/>
    <col min="14595" max="14595" width="14.5546875" style="249" customWidth="1"/>
    <col min="14596" max="14596" width="9.109375" style="249"/>
    <col min="14597" max="14597" width="12.5546875" style="249" bestFit="1" customWidth="1"/>
    <col min="14598" max="14842" width="9.109375" style="249"/>
    <col min="14843" max="14843" width="8" style="249" customWidth="1"/>
    <col min="14844" max="14844" width="118.109375" style="249" customWidth="1"/>
    <col min="14845" max="14845" width="21.44140625" style="249" customWidth="1"/>
    <col min="14846" max="14846" width="24" style="249" customWidth="1"/>
    <col min="14847" max="14847" width="29" style="249" customWidth="1"/>
    <col min="14848" max="14848" width="34" style="249" customWidth="1"/>
    <col min="14849" max="14850" width="21.33203125" style="249" customWidth="1"/>
    <col min="14851" max="14851" width="14.5546875" style="249" customWidth="1"/>
    <col min="14852" max="14852" width="9.109375" style="249"/>
    <col min="14853" max="14853" width="12.5546875" style="249" bestFit="1" customWidth="1"/>
    <col min="14854" max="15098" width="9.109375" style="249"/>
    <col min="15099" max="15099" width="8" style="249" customWidth="1"/>
    <col min="15100" max="15100" width="118.109375" style="249" customWidth="1"/>
    <col min="15101" max="15101" width="21.44140625" style="249" customWidth="1"/>
    <col min="15102" max="15102" width="24" style="249" customWidth="1"/>
    <col min="15103" max="15103" width="29" style="249" customWidth="1"/>
    <col min="15104" max="15104" width="34" style="249" customWidth="1"/>
    <col min="15105" max="15106" width="21.33203125" style="249" customWidth="1"/>
    <col min="15107" max="15107" width="14.5546875" style="249" customWidth="1"/>
    <col min="15108" max="15108" width="9.109375" style="249"/>
    <col min="15109" max="15109" width="12.5546875" style="249" bestFit="1" customWidth="1"/>
    <col min="15110" max="15354" width="9.109375" style="249"/>
    <col min="15355" max="15355" width="8" style="249" customWidth="1"/>
    <col min="15356" max="15356" width="118.109375" style="249" customWidth="1"/>
    <col min="15357" max="15357" width="21.44140625" style="249" customWidth="1"/>
    <col min="15358" max="15358" width="24" style="249" customWidth="1"/>
    <col min="15359" max="15359" width="29" style="249" customWidth="1"/>
    <col min="15360" max="15360" width="34" style="249" customWidth="1"/>
    <col min="15361" max="15362" width="21.33203125" style="249" customWidth="1"/>
    <col min="15363" max="15363" width="14.5546875" style="249" customWidth="1"/>
    <col min="15364" max="15364" width="9.109375" style="249"/>
    <col min="15365" max="15365" width="12.5546875" style="249" bestFit="1" customWidth="1"/>
    <col min="15366" max="15610" width="9.109375" style="249"/>
    <col min="15611" max="15611" width="8" style="249" customWidth="1"/>
    <col min="15612" max="15612" width="118.109375" style="249" customWidth="1"/>
    <col min="15613" max="15613" width="21.44140625" style="249" customWidth="1"/>
    <col min="15614" max="15614" width="24" style="249" customWidth="1"/>
    <col min="15615" max="15615" width="29" style="249" customWidth="1"/>
    <col min="15616" max="15616" width="34" style="249" customWidth="1"/>
    <col min="15617" max="15618" width="21.33203125" style="249" customWidth="1"/>
    <col min="15619" max="15619" width="14.5546875" style="249" customWidth="1"/>
    <col min="15620" max="15620" width="9.109375" style="249"/>
    <col min="15621" max="15621" width="12.5546875" style="249" bestFit="1" customWidth="1"/>
    <col min="15622" max="15866" width="9.109375" style="249"/>
    <col min="15867" max="15867" width="8" style="249" customWidth="1"/>
    <col min="15868" max="15868" width="118.109375" style="249" customWidth="1"/>
    <col min="15869" max="15869" width="21.44140625" style="249" customWidth="1"/>
    <col min="15870" max="15870" width="24" style="249" customWidth="1"/>
    <col min="15871" max="15871" width="29" style="249" customWidth="1"/>
    <col min="15872" max="15872" width="34" style="249" customWidth="1"/>
    <col min="15873" max="15874" width="21.33203125" style="249" customWidth="1"/>
    <col min="15875" max="15875" width="14.5546875" style="249" customWidth="1"/>
    <col min="15876" max="15876" width="9.109375" style="249"/>
    <col min="15877" max="15877" width="12.5546875" style="249" bestFit="1" customWidth="1"/>
    <col min="15878" max="16122" width="9.109375" style="249"/>
    <col min="16123" max="16123" width="8" style="249" customWidth="1"/>
    <col min="16124" max="16124" width="118.109375" style="249" customWidth="1"/>
    <col min="16125" max="16125" width="21.44140625" style="249" customWidth="1"/>
    <col min="16126" max="16126" width="24" style="249" customWidth="1"/>
    <col min="16127" max="16127" width="29" style="249" customWidth="1"/>
    <col min="16128" max="16128" width="34" style="249" customWidth="1"/>
    <col min="16129" max="16130" width="21.33203125" style="249" customWidth="1"/>
    <col min="16131" max="16131" width="14.5546875" style="249" customWidth="1"/>
    <col min="16132" max="16132" width="9.109375" style="249"/>
    <col min="16133" max="16133" width="12.5546875" style="249" bestFit="1" customWidth="1"/>
    <col min="16134" max="16384" width="9.109375" style="249"/>
  </cols>
  <sheetData>
    <row r="1" spans="1:7" x14ac:dyDescent="0.35">
      <c r="F1" s="72" t="s">
        <v>435</v>
      </c>
    </row>
    <row r="3" spans="1:7" s="255" customFormat="1" ht="28.95" customHeight="1" x14ac:dyDescent="0.3">
      <c r="A3" s="1200" t="s">
        <v>1014</v>
      </c>
      <c r="B3" s="1205"/>
      <c r="C3" s="1205"/>
      <c r="D3" s="1205"/>
      <c r="E3" s="1205"/>
      <c r="F3" s="1205"/>
      <c r="G3" s="254"/>
    </row>
    <row r="4" spans="1:7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256"/>
    </row>
    <row r="5" spans="1:7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257"/>
    </row>
    <row r="6" spans="1:7" s="1" customFormat="1" ht="39.75" customHeight="1" x14ac:dyDescent="0.35">
      <c r="A6" s="1184" t="s">
        <v>454</v>
      </c>
      <c r="B6" s="1184"/>
      <c r="C6" s="1184"/>
      <c r="D6" s="1184"/>
      <c r="E6" s="1184"/>
      <c r="F6" s="16"/>
      <c r="G6" s="251"/>
    </row>
    <row r="7" spans="1:7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251"/>
    </row>
    <row r="8" spans="1:7" x14ac:dyDescent="0.35">
      <c r="B8" s="258"/>
    </row>
    <row r="9" spans="1:7" x14ac:dyDescent="0.35">
      <c r="A9" s="1206" t="s">
        <v>282</v>
      </c>
      <c r="B9" s="1206" t="s">
        <v>297</v>
      </c>
      <c r="C9" s="1207" t="s">
        <v>366</v>
      </c>
      <c r="D9" s="1207"/>
      <c r="E9" s="1207" t="s">
        <v>367</v>
      </c>
      <c r="F9" s="1207"/>
    </row>
    <row r="10" spans="1:7" ht="75" customHeight="1" x14ac:dyDescent="0.35">
      <c r="A10" s="1206"/>
      <c r="B10" s="1206"/>
      <c r="C10" s="259" t="s">
        <v>354</v>
      </c>
      <c r="D10" s="259" t="s">
        <v>368</v>
      </c>
      <c r="E10" s="259" t="s">
        <v>354</v>
      </c>
      <c r="F10" s="259" t="s">
        <v>368</v>
      </c>
    </row>
    <row r="11" spans="1:7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  <c r="G11" s="254"/>
    </row>
    <row r="12" spans="1:7" s="309" customFormat="1" ht="17.399999999999999" x14ac:dyDescent="0.3">
      <c r="A12" s="304">
        <v>1</v>
      </c>
      <c r="B12" s="305" t="s">
        <v>369</v>
      </c>
      <c r="C12" s="266" t="s">
        <v>305</v>
      </c>
      <c r="D12" s="306">
        <f>SUM(D14:D34)</f>
        <v>0</v>
      </c>
      <c r="E12" s="266" t="s">
        <v>305</v>
      </c>
      <c r="F12" s="306">
        <f>SUM(F13:F34)</f>
        <v>290587.51</v>
      </c>
      <c r="G12" s="254"/>
    </row>
    <row r="13" spans="1:7" s="303" customFormat="1" x14ac:dyDescent="0.35">
      <c r="A13" s="310"/>
      <c r="B13" s="311" t="s">
        <v>199</v>
      </c>
      <c r="C13" s="272"/>
      <c r="D13" s="273"/>
      <c r="E13" s="274"/>
      <c r="F13" s="273"/>
      <c r="G13" s="251"/>
    </row>
    <row r="14" spans="1:7" s="303" customFormat="1" x14ac:dyDescent="0.35">
      <c r="A14" s="310"/>
      <c r="B14" s="273" t="s">
        <v>459</v>
      </c>
      <c r="C14" s="272"/>
      <c r="D14" s="273"/>
      <c r="E14" s="274">
        <v>1</v>
      </c>
      <c r="F14" s="273">
        <v>400</v>
      </c>
      <c r="G14" s="251"/>
    </row>
    <row r="15" spans="1:7" s="303" customFormat="1" hidden="1" x14ac:dyDescent="0.35">
      <c r="A15" s="310"/>
      <c r="B15" s="273" t="s">
        <v>1050</v>
      </c>
      <c r="C15" s="272"/>
      <c r="D15" s="273"/>
      <c r="E15" s="276"/>
      <c r="F15" s="273"/>
      <c r="G15" s="251"/>
    </row>
    <row r="16" spans="1:7" s="303" customFormat="1" x14ac:dyDescent="0.35">
      <c r="A16" s="310"/>
      <c r="B16" s="273" t="s">
        <v>460</v>
      </c>
      <c r="C16" s="272"/>
      <c r="D16" s="273"/>
      <c r="E16" s="276">
        <v>4</v>
      </c>
      <c r="F16" s="273">
        <v>2400</v>
      </c>
      <c r="G16" s="251"/>
    </row>
    <row r="17" spans="1:7" s="303" customFormat="1" x14ac:dyDescent="0.35">
      <c r="A17" s="310"/>
      <c r="B17" s="273" t="s">
        <v>461</v>
      </c>
      <c r="C17" s="272"/>
      <c r="D17" s="273"/>
      <c r="E17" s="276">
        <v>4</v>
      </c>
      <c r="F17" s="273">
        <v>1333.32</v>
      </c>
      <c r="G17" s="251"/>
    </row>
    <row r="18" spans="1:7" s="303" customFormat="1" hidden="1" x14ac:dyDescent="0.35">
      <c r="A18" s="310"/>
      <c r="B18" s="273" t="s">
        <v>462</v>
      </c>
      <c r="C18" s="272"/>
      <c r="D18" s="273"/>
      <c r="E18" s="276"/>
      <c r="F18" s="273"/>
      <c r="G18" s="251"/>
    </row>
    <row r="19" spans="1:7" s="303" customFormat="1" x14ac:dyDescent="0.35">
      <c r="A19" s="310"/>
      <c r="B19" s="273" t="s">
        <v>1049</v>
      </c>
      <c r="C19" s="272"/>
      <c r="D19" s="273"/>
      <c r="E19" s="276">
        <v>2</v>
      </c>
      <c r="F19" s="273">
        <v>25000</v>
      </c>
      <c r="G19" s="251"/>
    </row>
    <row r="20" spans="1:7" s="303" customFormat="1" x14ac:dyDescent="0.35">
      <c r="A20" s="310"/>
      <c r="B20" s="273" t="s">
        <v>463</v>
      </c>
      <c r="C20" s="272"/>
      <c r="D20" s="273"/>
      <c r="E20" s="276">
        <v>12</v>
      </c>
      <c r="F20" s="273">
        <v>16133.47</v>
      </c>
      <c r="G20" s="251"/>
    </row>
    <row r="21" spans="1:7" s="303" customFormat="1" hidden="1" x14ac:dyDescent="0.35">
      <c r="A21" s="310"/>
      <c r="B21" s="273" t="s">
        <v>1018</v>
      </c>
      <c r="C21" s="272"/>
      <c r="D21" s="273"/>
      <c r="E21" s="276"/>
      <c r="F21" s="273"/>
      <c r="G21" s="251"/>
    </row>
    <row r="22" spans="1:7" s="303" customFormat="1" hidden="1" x14ac:dyDescent="0.35">
      <c r="A22" s="310"/>
      <c r="B22" s="273" t="s">
        <v>538</v>
      </c>
      <c r="C22" s="272"/>
      <c r="D22" s="273"/>
      <c r="E22" s="276"/>
      <c r="F22" s="273"/>
      <c r="G22" s="251"/>
    </row>
    <row r="23" spans="1:7" s="303" customFormat="1" hidden="1" x14ac:dyDescent="0.35">
      <c r="A23" s="310"/>
      <c r="B23" s="273" t="s">
        <v>539</v>
      </c>
      <c r="C23" s="272"/>
      <c r="D23" s="273"/>
      <c r="E23" s="276"/>
      <c r="F23" s="273"/>
      <c r="G23" s="251"/>
    </row>
    <row r="24" spans="1:7" s="303" customFormat="1" ht="36" x14ac:dyDescent="0.35">
      <c r="A24" s="310"/>
      <c r="B24" s="273" t="s">
        <v>464</v>
      </c>
      <c r="C24" s="272"/>
      <c r="D24" s="273"/>
      <c r="E24" s="276">
        <v>2</v>
      </c>
      <c r="F24" s="273">
        <v>40385.599999999999</v>
      </c>
      <c r="G24" s="251"/>
    </row>
    <row r="25" spans="1:7" s="303" customFormat="1" ht="38.25" customHeight="1" x14ac:dyDescent="0.35">
      <c r="A25" s="310"/>
      <c r="B25" s="273" t="s">
        <v>465</v>
      </c>
      <c r="C25" s="272"/>
      <c r="D25" s="273"/>
      <c r="E25" s="276">
        <v>12</v>
      </c>
      <c r="F25" s="273">
        <v>42000</v>
      </c>
      <c r="G25" s="251"/>
    </row>
    <row r="26" spans="1:7" s="303" customFormat="1" ht="20.25" customHeight="1" x14ac:dyDescent="0.35">
      <c r="A26" s="310"/>
      <c r="B26" s="273" t="s">
        <v>467</v>
      </c>
      <c r="C26" s="272"/>
      <c r="D26" s="273"/>
      <c r="E26" s="276">
        <v>12</v>
      </c>
      <c r="F26" s="273">
        <v>72000</v>
      </c>
      <c r="G26" s="251"/>
    </row>
    <row r="27" spans="1:7" s="303" customFormat="1" ht="22.5" customHeight="1" x14ac:dyDescent="0.35">
      <c r="A27" s="310"/>
      <c r="B27" s="311" t="s">
        <v>542</v>
      </c>
      <c r="C27" s="272"/>
      <c r="D27" s="273"/>
      <c r="E27" s="276">
        <v>12</v>
      </c>
      <c r="F27" s="273">
        <v>40935.120000000003</v>
      </c>
      <c r="G27" s="251"/>
    </row>
    <row r="28" spans="1:7" s="303" customFormat="1" ht="22.5" hidden="1" customHeight="1" x14ac:dyDescent="0.35">
      <c r="A28" s="310"/>
      <c r="B28" s="311" t="s">
        <v>543</v>
      </c>
      <c r="C28" s="272"/>
      <c r="D28" s="273"/>
      <c r="E28" s="276"/>
      <c r="F28" s="273"/>
      <c r="G28" s="251"/>
    </row>
    <row r="29" spans="1:7" s="303" customFormat="1" ht="22.5" customHeight="1" x14ac:dyDescent="0.35">
      <c r="A29" s="310"/>
      <c r="B29" s="238" t="s">
        <v>792</v>
      </c>
      <c r="C29" s="272"/>
      <c r="D29" s="273"/>
      <c r="E29" s="276">
        <v>1</v>
      </c>
      <c r="F29" s="273">
        <v>50000</v>
      </c>
      <c r="G29" s="251"/>
    </row>
    <row r="30" spans="1:7" s="303" customFormat="1" ht="22.5" hidden="1" customHeight="1" x14ac:dyDescent="0.35">
      <c r="A30" s="310"/>
      <c r="B30" s="238" t="s">
        <v>793</v>
      </c>
      <c r="C30" s="272"/>
      <c r="D30" s="273"/>
      <c r="E30" s="276"/>
      <c r="F30" s="273"/>
      <c r="G30" s="251"/>
    </row>
    <row r="31" spans="1:7" s="303" customFormat="1" ht="22.5" hidden="1" customHeight="1" x14ac:dyDescent="0.35">
      <c r="A31" s="310"/>
      <c r="B31" s="311"/>
      <c r="C31" s="272"/>
      <c r="D31" s="273"/>
      <c r="E31" s="276"/>
      <c r="F31" s="273"/>
      <c r="G31" s="251"/>
    </row>
    <row r="32" spans="1:7" s="303" customFormat="1" ht="22.5" hidden="1" customHeight="1" x14ac:dyDescent="0.35">
      <c r="A32" s="310"/>
      <c r="B32" s="311"/>
      <c r="C32" s="272"/>
      <c r="D32" s="273"/>
      <c r="E32" s="276"/>
      <c r="F32" s="273"/>
      <c r="G32" s="251"/>
    </row>
    <row r="33" spans="1:7" s="303" customFormat="1" ht="22.5" hidden="1" customHeight="1" x14ac:dyDescent="0.35">
      <c r="A33" s="310"/>
      <c r="B33" s="311"/>
      <c r="C33" s="272"/>
      <c r="D33" s="273"/>
      <c r="E33" s="276"/>
      <c r="F33" s="273"/>
      <c r="G33" s="251"/>
    </row>
    <row r="34" spans="1:7" s="303" customFormat="1" ht="22.5" customHeight="1" x14ac:dyDescent="0.35">
      <c r="A34" s="310"/>
      <c r="B34" s="311"/>
      <c r="C34" s="272"/>
      <c r="D34" s="273"/>
      <c r="E34" s="276"/>
      <c r="F34" s="273"/>
      <c r="G34" s="251"/>
    </row>
    <row r="35" spans="1:7" s="303" customFormat="1" hidden="1" x14ac:dyDescent="0.35">
      <c r="A35" s="313">
        <v>2</v>
      </c>
      <c r="B35" s="314" t="s">
        <v>370</v>
      </c>
      <c r="C35" s="281" t="s">
        <v>305</v>
      </c>
      <c r="D35" s="282">
        <f>SUM(D37:D38)</f>
        <v>0</v>
      </c>
      <c r="E35" s="283" t="s">
        <v>305</v>
      </c>
      <c r="F35" s="282">
        <f>SUM(F36:F38)</f>
        <v>0</v>
      </c>
      <c r="G35" s="251"/>
    </row>
    <row r="36" spans="1:7" s="303" customFormat="1" hidden="1" x14ac:dyDescent="0.35">
      <c r="A36" s="310"/>
      <c r="B36" s="311" t="s">
        <v>199</v>
      </c>
      <c r="C36" s="272"/>
      <c r="D36" s="273"/>
      <c r="E36" s="274"/>
      <c r="F36" s="273"/>
      <c r="G36" s="251"/>
    </row>
    <row r="37" spans="1:7" s="303" customFormat="1" ht="21" hidden="1" customHeight="1" x14ac:dyDescent="0.35">
      <c r="A37" s="310"/>
      <c r="B37" s="311"/>
      <c r="C37" s="272"/>
      <c r="D37" s="273" t="s">
        <v>371</v>
      </c>
      <c r="E37" s="274"/>
      <c r="F37" s="273"/>
      <c r="G37" s="251"/>
    </row>
    <row r="38" spans="1:7" s="303" customFormat="1" hidden="1" x14ac:dyDescent="0.35">
      <c r="A38" s="310"/>
      <c r="B38" s="311"/>
      <c r="C38" s="272"/>
      <c r="D38" s="273"/>
      <c r="E38" s="274"/>
      <c r="F38" s="273"/>
      <c r="G38" s="251"/>
    </row>
    <row r="39" spans="1:7" s="309" customFormat="1" ht="17.399999999999999" hidden="1" x14ac:dyDescent="0.3">
      <c r="A39" s="304">
        <v>3</v>
      </c>
      <c r="B39" s="305" t="s">
        <v>372</v>
      </c>
      <c r="C39" s="266" t="s">
        <v>305</v>
      </c>
      <c r="D39" s="306">
        <f>SUM(D41:D52)</f>
        <v>0</v>
      </c>
      <c r="E39" s="315" t="s">
        <v>305</v>
      </c>
      <c r="F39" s="306">
        <f>SUM(F40:F47)</f>
        <v>0</v>
      </c>
      <c r="G39" s="254"/>
    </row>
    <row r="40" spans="1:7" s="303" customFormat="1" hidden="1" x14ac:dyDescent="0.35">
      <c r="A40" s="310"/>
      <c r="B40" s="311" t="s">
        <v>199</v>
      </c>
      <c r="C40" s="272"/>
      <c r="D40" s="273"/>
      <c r="E40" s="274"/>
      <c r="F40" s="273"/>
      <c r="G40" s="254"/>
    </row>
    <row r="41" spans="1:7" s="303" customFormat="1" ht="23.4" hidden="1" customHeight="1" x14ac:dyDescent="0.35">
      <c r="A41" s="310"/>
      <c r="B41" s="316" t="s">
        <v>547</v>
      </c>
      <c r="C41" s="272"/>
      <c r="D41" s="273"/>
      <c r="E41" s="274"/>
      <c r="F41" s="273"/>
      <c r="G41" s="251"/>
    </row>
    <row r="42" spans="1:7" s="303" customFormat="1" ht="23.4" hidden="1" customHeight="1" x14ac:dyDescent="0.35">
      <c r="A42" s="310"/>
      <c r="B42" s="316" t="s">
        <v>549</v>
      </c>
      <c r="C42" s="272"/>
      <c r="D42" s="273"/>
      <c r="E42" s="274"/>
      <c r="F42" s="273"/>
      <c r="G42" s="251"/>
    </row>
    <row r="43" spans="1:7" s="303" customFormat="1" ht="23.4" hidden="1" customHeight="1" x14ac:dyDescent="0.35">
      <c r="A43" s="310"/>
      <c r="B43" s="316"/>
      <c r="C43" s="272"/>
      <c r="D43" s="273"/>
      <c r="E43" s="274"/>
      <c r="F43" s="273"/>
      <c r="G43" s="251"/>
    </row>
    <row r="44" spans="1:7" s="303" customFormat="1" ht="23.4" hidden="1" customHeight="1" x14ac:dyDescent="0.35">
      <c r="A44" s="310"/>
      <c r="B44" s="316"/>
      <c r="C44" s="272"/>
      <c r="D44" s="273"/>
      <c r="E44" s="274"/>
      <c r="F44" s="273"/>
      <c r="G44" s="251"/>
    </row>
    <row r="45" spans="1:7" s="303" customFormat="1" ht="23.4" hidden="1" customHeight="1" x14ac:dyDescent="0.35">
      <c r="A45" s="310"/>
      <c r="B45" s="316"/>
      <c r="C45" s="272"/>
      <c r="D45" s="273"/>
      <c r="E45" s="274"/>
      <c r="F45" s="273"/>
      <c r="G45" s="251"/>
    </row>
    <row r="46" spans="1:7" s="303" customFormat="1" ht="23.4" hidden="1" customHeight="1" x14ac:dyDescent="0.35">
      <c r="A46" s="310"/>
      <c r="B46" s="316"/>
      <c r="C46" s="272"/>
      <c r="D46" s="273"/>
      <c r="E46" s="274"/>
      <c r="F46" s="273"/>
      <c r="G46" s="251"/>
    </row>
    <row r="47" spans="1:7" s="303" customFormat="1" ht="24" hidden="1" customHeight="1" x14ac:dyDescent="0.35">
      <c r="A47" s="310"/>
      <c r="B47" s="317"/>
      <c r="C47" s="272"/>
      <c r="D47" s="273"/>
      <c r="E47" s="274"/>
      <c r="F47" s="273"/>
      <c r="G47" s="251"/>
    </row>
    <row r="48" spans="1:7" s="309" customFormat="1" ht="20.25" hidden="1" customHeight="1" x14ac:dyDescent="0.3">
      <c r="A48" s="304">
        <v>4</v>
      </c>
      <c r="B48" s="305" t="s">
        <v>373</v>
      </c>
      <c r="C48" s="266" t="s">
        <v>305</v>
      </c>
      <c r="D48" s="306">
        <f>SUM(D52:D52)</f>
        <v>0</v>
      </c>
      <c r="E48" s="315" t="s">
        <v>305</v>
      </c>
      <c r="F48" s="306">
        <f>SUM(F49:F52)</f>
        <v>0</v>
      </c>
      <c r="G48" s="254"/>
    </row>
    <row r="49" spans="1:7" s="303" customFormat="1" hidden="1" x14ac:dyDescent="0.35">
      <c r="A49" s="310"/>
      <c r="B49" s="316" t="s">
        <v>199</v>
      </c>
      <c r="C49" s="272"/>
      <c r="D49" s="273"/>
      <c r="E49" s="274"/>
      <c r="F49" s="273"/>
      <c r="G49" s="251"/>
    </row>
    <row r="50" spans="1:7" s="303" customFormat="1" hidden="1" x14ac:dyDescent="0.35">
      <c r="A50" s="310"/>
      <c r="B50" s="318" t="s">
        <v>469</v>
      </c>
      <c r="C50" s="272"/>
      <c r="D50" s="273"/>
      <c r="E50" s="274"/>
      <c r="F50" s="273"/>
      <c r="G50" s="251"/>
    </row>
    <row r="51" spans="1:7" s="303" customFormat="1" hidden="1" x14ac:dyDescent="0.35">
      <c r="A51" s="310"/>
      <c r="B51" s="316"/>
      <c r="C51" s="272"/>
      <c r="D51" s="273"/>
      <c r="E51" s="274"/>
      <c r="F51" s="273"/>
      <c r="G51" s="251"/>
    </row>
    <row r="52" spans="1:7" s="303" customFormat="1" hidden="1" x14ac:dyDescent="0.35">
      <c r="A52" s="310"/>
      <c r="B52" s="316"/>
      <c r="C52" s="272"/>
      <c r="D52" s="273"/>
      <c r="E52" s="274"/>
      <c r="F52" s="273"/>
      <c r="G52" s="251"/>
    </row>
    <row r="53" spans="1:7" s="303" customFormat="1" x14ac:dyDescent="0.35">
      <c r="A53" s="304">
        <v>2</v>
      </c>
      <c r="B53" s="305" t="s">
        <v>374</v>
      </c>
      <c r="C53" s="266" t="s">
        <v>305</v>
      </c>
      <c r="D53" s="306">
        <f>SUM(D54:D75)</f>
        <v>0</v>
      </c>
      <c r="E53" s="315" t="s">
        <v>305</v>
      </c>
      <c r="F53" s="306">
        <f>SUM(F54:F75)</f>
        <v>54364.979999999996</v>
      </c>
      <c r="G53" s="251"/>
    </row>
    <row r="54" spans="1:7" s="303" customFormat="1" x14ac:dyDescent="0.35">
      <c r="A54" s="319"/>
      <c r="B54" s="320" t="s">
        <v>199</v>
      </c>
      <c r="C54" s="272"/>
      <c r="D54" s="273"/>
      <c r="E54" s="276"/>
      <c r="F54" s="273"/>
      <c r="G54" s="251"/>
    </row>
    <row r="55" spans="1:7" s="303" customFormat="1" hidden="1" x14ac:dyDescent="0.35">
      <c r="A55" s="310"/>
      <c r="B55" s="273" t="s">
        <v>470</v>
      </c>
      <c r="C55" s="272"/>
      <c r="D55" s="273"/>
      <c r="E55" s="276"/>
      <c r="F55" s="273"/>
      <c r="G55" s="251"/>
    </row>
    <row r="56" spans="1:7" s="303" customFormat="1" x14ac:dyDescent="0.35">
      <c r="A56" s="310"/>
      <c r="B56" s="273" t="s">
        <v>471</v>
      </c>
      <c r="C56" s="272"/>
      <c r="D56" s="273"/>
      <c r="E56" s="276">
        <v>2</v>
      </c>
      <c r="F56" s="273">
        <v>10000</v>
      </c>
      <c r="G56" s="251"/>
    </row>
    <row r="57" spans="1:7" s="303" customFormat="1" hidden="1" x14ac:dyDescent="0.35">
      <c r="A57" s="310"/>
      <c r="B57" s="273" t="s">
        <v>472</v>
      </c>
      <c r="C57" s="272"/>
      <c r="D57" s="273"/>
      <c r="E57" s="276"/>
      <c r="F57" s="273"/>
      <c r="G57" s="251"/>
    </row>
    <row r="58" spans="1:7" s="303" customFormat="1" x14ac:dyDescent="0.35">
      <c r="A58" s="310"/>
      <c r="B58" s="273" t="s">
        <v>473</v>
      </c>
      <c r="C58" s="272"/>
      <c r="D58" s="273"/>
      <c r="E58" s="276">
        <v>1</v>
      </c>
      <c r="F58" s="273">
        <v>10000</v>
      </c>
      <c r="G58" s="251"/>
    </row>
    <row r="59" spans="1:7" s="303" customFormat="1" x14ac:dyDescent="0.35">
      <c r="A59" s="310"/>
      <c r="B59" s="273" t="s">
        <v>475</v>
      </c>
      <c r="C59" s="272"/>
      <c r="D59" s="273"/>
      <c r="E59" s="276">
        <v>1</v>
      </c>
      <c r="F59" s="273">
        <v>7000</v>
      </c>
      <c r="G59" s="251"/>
    </row>
    <row r="60" spans="1:7" s="303" customFormat="1" hidden="1" x14ac:dyDescent="0.35">
      <c r="A60" s="310"/>
      <c r="B60" s="318" t="s">
        <v>474</v>
      </c>
      <c r="C60" s="272"/>
      <c r="D60" s="273"/>
      <c r="E60" s="276"/>
      <c r="F60" s="273"/>
      <c r="G60" s="251"/>
    </row>
    <row r="61" spans="1:7" s="303" customFormat="1" hidden="1" x14ac:dyDescent="0.35">
      <c r="A61" s="310"/>
      <c r="B61" s="273" t="s">
        <v>477</v>
      </c>
      <c r="C61" s="272"/>
      <c r="D61" s="273"/>
      <c r="E61" s="276"/>
      <c r="F61" s="273"/>
      <c r="G61" s="251"/>
    </row>
    <row r="62" spans="1:7" s="303" customFormat="1" x14ac:dyDescent="0.35">
      <c r="A62" s="310"/>
      <c r="B62" s="273" t="s">
        <v>476</v>
      </c>
      <c r="C62" s="272"/>
      <c r="D62" s="273"/>
      <c r="E62" s="276">
        <v>1</v>
      </c>
      <c r="F62" s="273">
        <v>27364.98</v>
      </c>
      <c r="G62" s="251"/>
    </row>
    <row r="63" spans="1:7" s="303" customFormat="1" hidden="1" x14ac:dyDescent="0.35">
      <c r="A63" s="310"/>
      <c r="B63" s="273" t="s">
        <v>544</v>
      </c>
      <c r="C63" s="272"/>
      <c r="D63" s="273"/>
      <c r="E63" s="276"/>
      <c r="F63" s="273"/>
      <c r="G63" s="251"/>
    </row>
    <row r="64" spans="1:7" s="303" customFormat="1" hidden="1" x14ac:dyDescent="0.35">
      <c r="A64" s="310"/>
      <c r="B64" s="273" t="s">
        <v>545</v>
      </c>
      <c r="C64" s="272"/>
      <c r="D64" s="273"/>
      <c r="E64" s="276"/>
      <c r="F64" s="273"/>
      <c r="G64" s="251"/>
    </row>
    <row r="65" spans="1:7" s="303" customFormat="1" hidden="1" x14ac:dyDescent="0.35">
      <c r="A65" s="310"/>
      <c r="B65" s="273" t="s">
        <v>546</v>
      </c>
      <c r="C65" s="272"/>
      <c r="D65" s="273"/>
      <c r="E65" s="276"/>
      <c r="F65" s="273"/>
      <c r="G65" s="251"/>
    </row>
    <row r="66" spans="1:7" s="303" customFormat="1" hidden="1" x14ac:dyDescent="0.35">
      <c r="A66" s="310"/>
      <c r="B66" s="311" t="s">
        <v>548</v>
      </c>
      <c r="C66" s="272"/>
      <c r="D66" s="273"/>
      <c r="E66" s="276"/>
      <c r="F66" s="273"/>
      <c r="G66" s="251"/>
    </row>
    <row r="67" spans="1:7" s="303" customFormat="1" hidden="1" x14ac:dyDescent="0.35">
      <c r="A67" s="310"/>
      <c r="B67" s="311"/>
      <c r="C67" s="272"/>
      <c r="D67" s="273"/>
      <c r="E67" s="276"/>
      <c r="F67" s="273"/>
      <c r="G67" s="251"/>
    </row>
    <row r="68" spans="1:7" s="303" customFormat="1" hidden="1" x14ac:dyDescent="0.35">
      <c r="A68" s="310"/>
      <c r="B68" s="311"/>
      <c r="C68" s="272"/>
      <c r="D68" s="273"/>
      <c r="E68" s="276"/>
      <c r="F68" s="273"/>
      <c r="G68" s="251"/>
    </row>
    <row r="69" spans="1:7" s="303" customFormat="1" hidden="1" x14ac:dyDescent="0.35">
      <c r="A69" s="310"/>
      <c r="B69" s="311"/>
      <c r="C69" s="272"/>
      <c r="D69" s="273"/>
      <c r="E69" s="276"/>
      <c r="F69" s="273"/>
      <c r="G69" s="251"/>
    </row>
    <row r="70" spans="1:7" s="303" customFormat="1" hidden="1" x14ac:dyDescent="0.35">
      <c r="A70" s="310"/>
      <c r="B70" s="311"/>
      <c r="C70" s="272"/>
      <c r="D70" s="273"/>
      <c r="E70" s="276"/>
      <c r="F70" s="273"/>
      <c r="G70" s="251"/>
    </row>
    <row r="71" spans="1:7" s="303" customFormat="1" hidden="1" x14ac:dyDescent="0.35">
      <c r="A71" s="310"/>
      <c r="B71" s="311"/>
      <c r="C71" s="272"/>
      <c r="D71" s="273"/>
      <c r="E71" s="276"/>
      <c r="F71" s="273"/>
      <c r="G71" s="251"/>
    </row>
    <row r="72" spans="1:7" s="303" customFormat="1" hidden="1" x14ac:dyDescent="0.35">
      <c r="A72" s="310"/>
      <c r="B72" s="311"/>
      <c r="C72" s="272"/>
      <c r="D72" s="273"/>
      <c r="E72" s="276"/>
      <c r="F72" s="273"/>
      <c r="G72" s="251"/>
    </row>
    <row r="73" spans="1:7" s="303" customFormat="1" hidden="1" x14ac:dyDescent="0.35">
      <c r="A73" s="310"/>
      <c r="B73" s="316"/>
      <c r="C73" s="272"/>
      <c r="D73" s="273"/>
      <c r="E73" s="276"/>
      <c r="F73" s="291"/>
      <c r="G73" s="251"/>
    </row>
    <row r="74" spans="1:7" s="303" customFormat="1" x14ac:dyDescent="0.35">
      <c r="A74" s="310"/>
      <c r="B74" s="311"/>
      <c r="C74" s="272"/>
      <c r="D74" s="273"/>
      <c r="E74" s="276"/>
      <c r="F74" s="273"/>
      <c r="G74" s="251"/>
    </row>
    <row r="75" spans="1:7" s="303" customFormat="1" x14ac:dyDescent="0.35">
      <c r="A75" s="310"/>
      <c r="B75" s="311"/>
      <c r="C75" s="272"/>
      <c r="D75" s="273"/>
      <c r="E75" s="276"/>
      <c r="F75" s="273"/>
      <c r="G75" s="251"/>
    </row>
    <row r="76" spans="1:7" s="309" customFormat="1" ht="17.399999999999999" x14ac:dyDescent="0.3">
      <c r="A76" s="304"/>
      <c r="B76" s="305" t="s">
        <v>295</v>
      </c>
      <c r="C76" s="266" t="s">
        <v>305</v>
      </c>
      <c r="D76" s="306">
        <f>D48+D39+D35+D12+D53</f>
        <v>0</v>
      </c>
      <c r="E76" s="315" t="s">
        <v>10</v>
      </c>
      <c r="F76" s="306">
        <f>F48+F39+F35+F12+F53</f>
        <v>344952.49</v>
      </c>
      <c r="G76" s="254"/>
    </row>
    <row r="79" spans="1:7" s="35" customFormat="1" ht="23.25" customHeight="1" x14ac:dyDescent="0.3">
      <c r="A79" s="34" t="s">
        <v>671</v>
      </c>
      <c r="D79" s="115"/>
      <c r="F79" s="115" t="s">
        <v>1143</v>
      </c>
    </row>
    <row r="80" spans="1:7" s="66" customFormat="1" ht="13.2" x14ac:dyDescent="0.3">
      <c r="D80" s="67" t="s">
        <v>131</v>
      </c>
      <c r="F80" s="67" t="s">
        <v>132</v>
      </c>
    </row>
    <row r="81" spans="1:6" s="63" customFormat="1" ht="15.6" x14ac:dyDescent="0.3"/>
    <row r="82" spans="1:6" s="35" customFormat="1" ht="23.25" customHeight="1" x14ac:dyDescent="0.3">
      <c r="A82" s="34" t="s">
        <v>133</v>
      </c>
      <c r="D82" s="115"/>
      <c r="F82" s="115" t="s">
        <v>1144</v>
      </c>
    </row>
    <row r="83" spans="1:6" s="66" customFormat="1" ht="13.2" x14ac:dyDescent="0.3">
      <c r="D83" s="67" t="s">
        <v>131</v>
      </c>
      <c r="F83" s="67" t="s">
        <v>132</v>
      </c>
    </row>
    <row r="85" spans="1:6" x14ac:dyDescent="0.35">
      <c r="B85" s="298"/>
    </row>
    <row r="86" spans="1:6" x14ac:dyDescent="0.35">
      <c r="B86" s="298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5" tint="-0.499984740745262"/>
    <pageSetUpPr fitToPage="1"/>
  </sheetPr>
  <dimension ref="A2:K21"/>
  <sheetViews>
    <sheetView view="pageBreakPreview" zoomScaleSheetLayoutView="100" workbookViewId="0"/>
  </sheetViews>
  <sheetFormatPr defaultColWidth="9.109375" defaultRowHeight="14.4" x14ac:dyDescent="0.3"/>
  <cols>
    <col min="1" max="1" width="38.33203125" customWidth="1"/>
    <col min="2" max="10" width="20.109375" customWidth="1"/>
  </cols>
  <sheetData>
    <row r="2" spans="1:11" x14ac:dyDescent="0.3">
      <c r="J2" t="s">
        <v>409</v>
      </c>
    </row>
    <row r="4" spans="1:11" x14ac:dyDescent="0.3">
      <c r="A4" t="s">
        <v>408</v>
      </c>
    </row>
    <row r="6" spans="1:11" ht="45" customHeight="1" x14ac:dyDescent="0.3">
      <c r="A6" s="1160" t="s">
        <v>241</v>
      </c>
      <c r="B6" s="1160" t="s">
        <v>242</v>
      </c>
      <c r="C6" s="1160"/>
      <c r="D6" s="1160"/>
      <c r="E6" s="1160" t="s">
        <v>243</v>
      </c>
      <c r="F6" s="1160"/>
      <c r="G6" s="1160"/>
      <c r="H6" s="1160" t="s">
        <v>244</v>
      </c>
      <c r="I6" s="1160"/>
      <c r="J6" s="1160"/>
    </row>
    <row r="7" spans="1:11" ht="94.5" customHeight="1" x14ac:dyDescent="0.3">
      <c r="A7" s="1160"/>
      <c r="B7" t="s">
        <v>979</v>
      </c>
      <c r="C7" t="s">
        <v>980</v>
      </c>
      <c r="D7" t="s">
        <v>981</v>
      </c>
      <c r="E7" t="s">
        <v>979</v>
      </c>
      <c r="F7" t="s">
        <v>980</v>
      </c>
      <c r="G7" t="s">
        <v>981</v>
      </c>
      <c r="H7" t="s">
        <v>979</v>
      </c>
      <c r="I7" t="s">
        <v>980</v>
      </c>
      <c r="J7" t="s">
        <v>981</v>
      </c>
    </row>
    <row r="8" spans="1:11" x14ac:dyDescent="0.3">
      <c r="A8">
        <v>1</v>
      </c>
      <c r="B8">
        <v>2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</row>
    <row r="9" spans="1:11" x14ac:dyDescent="0.3">
      <c r="A9" t="s">
        <v>245</v>
      </c>
      <c r="B9" t="s">
        <v>10</v>
      </c>
      <c r="C9" t="s">
        <v>10</v>
      </c>
      <c r="D9" t="s">
        <v>10</v>
      </c>
      <c r="E9" t="s">
        <v>10</v>
      </c>
      <c r="F9" t="s">
        <v>10</v>
      </c>
      <c r="G9" t="s">
        <v>10</v>
      </c>
    </row>
    <row r="10" spans="1:11" ht="25.5" customHeight="1" x14ac:dyDescent="0.3">
      <c r="A10" t="s">
        <v>199</v>
      </c>
    </row>
    <row r="11" spans="1:11" x14ac:dyDescent="0.3">
      <c r="A11" t="s">
        <v>246</v>
      </c>
      <c r="B11" t="s">
        <v>10</v>
      </c>
      <c r="C11" t="s">
        <v>10</v>
      </c>
      <c r="D11" t="s">
        <v>10</v>
      </c>
      <c r="E11" t="s">
        <v>10</v>
      </c>
      <c r="F11" t="s">
        <v>10</v>
      </c>
      <c r="G11" t="s">
        <v>10</v>
      </c>
    </row>
    <row r="12" spans="1:11" ht="25.5" customHeight="1" x14ac:dyDescent="0.3">
      <c r="A12" t="s">
        <v>199</v>
      </c>
    </row>
    <row r="13" spans="1:11" x14ac:dyDescent="0.3">
      <c r="A13" t="s">
        <v>247</v>
      </c>
      <c r="B13" t="s">
        <v>10</v>
      </c>
      <c r="C13" t="s">
        <v>10</v>
      </c>
      <c r="D13" t="s">
        <v>10</v>
      </c>
      <c r="E13" t="s">
        <v>10</v>
      </c>
      <c r="F13" t="s">
        <v>10</v>
      </c>
      <c r="G13" t="s">
        <v>10</v>
      </c>
      <c r="H13">
        <f>H12+H10</f>
        <v>0</v>
      </c>
      <c r="I13">
        <f>I12+I10</f>
        <v>0</v>
      </c>
      <c r="J13">
        <f>J12+J10</f>
        <v>0</v>
      </c>
      <c r="K13" t="e">
        <f>H13-#REF!-#REF!-#REF!-#REF!-#REF!-#REF!-#REF!-#REF!-#REF!-#REF!-#REF!-#REF!-#REF!-#REF!-#REF!-#REF!-#REF!-#REF!</f>
        <v>#REF!</v>
      </c>
    </row>
    <row r="17" spans="1:10" ht="18" customHeight="1" x14ac:dyDescent="0.3">
      <c r="A17" t="s">
        <v>259</v>
      </c>
      <c r="B17" s="1160" t="s">
        <v>671</v>
      </c>
      <c r="C17" s="1160"/>
      <c r="D17" s="1160"/>
      <c r="F17" s="1160"/>
      <c r="G17" s="1160"/>
      <c r="I17" s="1160" t="s">
        <v>1143</v>
      </c>
      <c r="J17" s="1160"/>
    </row>
    <row r="18" spans="1:10" ht="18" customHeight="1" x14ac:dyDescent="0.3">
      <c r="A18" t="s">
        <v>260</v>
      </c>
      <c r="B18" s="1160" t="s">
        <v>235</v>
      </c>
      <c r="C18" s="1160"/>
      <c r="D18" s="1160"/>
      <c r="F18" s="1160" t="s">
        <v>131</v>
      </c>
      <c r="G18" s="1160"/>
      <c r="I18" s="1160" t="s">
        <v>132</v>
      </c>
      <c r="J18" s="1160"/>
    </row>
    <row r="19" spans="1:10" ht="18" customHeight="1" x14ac:dyDescent="0.3"/>
    <row r="20" spans="1:10" ht="18" customHeight="1" x14ac:dyDescent="0.3">
      <c r="A20" t="s">
        <v>133</v>
      </c>
      <c r="B20" s="1160" t="s">
        <v>673</v>
      </c>
      <c r="C20" s="1160"/>
      <c r="D20" s="1160"/>
      <c r="F20" s="1160"/>
      <c r="G20" s="1160"/>
      <c r="I20" s="1160" t="s">
        <v>1144</v>
      </c>
      <c r="J20" s="1160"/>
    </row>
    <row r="21" spans="1:10" ht="18" customHeight="1" x14ac:dyDescent="0.3">
      <c r="B21" s="1160" t="s">
        <v>235</v>
      </c>
      <c r="C21" s="1160"/>
      <c r="D21" s="1160"/>
      <c r="F21" s="1160" t="s">
        <v>131</v>
      </c>
      <c r="G21" s="1160"/>
      <c r="I21" s="1160" t="s">
        <v>132</v>
      </c>
      <c r="J21" s="1160"/>
    </row>
  </sheetData>
  <mergeCells count="16">
    <mergeCell ref="A6:A7"/>
    <mergeCell ref="B6:D6"/>
    <mergeCell ref="E6:G6"/>
    <mergeCell ref="H6:J6"/>
    <mergeCell ref="B17:D17"/>
    <mergeCell ref="F17:G17"/>
    <mergeCell ref="I17:J17"/>
    <mergeCell ref="B21:D21"/>
    <mergeCell ref="F21:G21"/>
    <mergeCell ref="I21:J21"/>
    <mergeCell ref="B18:D18"/>
    <mergeCell ref="F18:G18"/>
    <mergeCell ref="I18:J18"/>
    <mergeCell ref="B20:D20"/>
    <mergeCell ref="F20:G20"/>
    <mergeCell ref="I20:J20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92D050"/>
    <pageSetUpPr fitToPage="1"/>
  </sheetPr>
  <dimension ref="A1:M334"/>
  <sheetViews>
    <sheetView tabSelected="1" view="pageBreakPreview" topLeftCell="A60" zoomScale="70" zoomScaleSheetLayoutView="70" workbookViewId="0">
      <selection activeCell="F63" sqref="F63"/>
    </sheetView>
  </sheetViews>
  <sheetFormatPr defaultRowHeight="18" x14ac:dyDescent="0.35"/>
  <cols>
    <col min="1" max="1" width="8.109375" style="249" customWidth="1"/>
    <col min="2" max="2" width="85.109375" style="249" customWidth="1"/>
    <col min="3" max="4" width="17" style="249" customWidth="1"/>
    <col min="5" max="5" width="16.6640625" style="249" customWidth="1"/>
    <col min="6" max="6" width="31.109375" style="249" customWidth="1"/>
    <col min="7" max="7" width="26.88671875" style="250" customWidth="1"/>
    <col min="8" max="8" width="23.109375" style="250" customWidth="1"/>
    <col min="9" max="9" width="23.109375" style="92" customWidth="1"/>
    <col min="10" max="10" width="34.5546875" style="92" customWidth="1"/>
    <col min="11" max="11" width="16.5546875" style="251" customWidth="1"/>
    <col min="12" max="13" width="21.88671875" style="251" customWidth="1"/>
    <col min="14" max="256" width="9.109375" style="249"/>
    <col min="257" max="257" width="8.109375" style="249" customWidth="1"/>
    <col min="258" max="258" width="85.109375" style="249" customWidth="1"/>
    <col min="259" max="259" width="27.88671875" style="249" customWidth="1"/>
    <col min="260" max="260" width="31.44140625" style="249" customWidth="1"/>
    <col min="261" max="261" width="28.109375" style="249" customWidth="1"/>
    <col min="262" max="262" width="31.109375" style="249" customWidth="1"/>
    <col min="263" max="265" width="16.6640625" style="249" customWidth="1"/>
    <col min="266" max="266" width="17.5546875" style="249" customWidth="1"/>
    <col min="267" max="512" width="9.109375" style="249"/>
    <col min="513" max="513" width="8.109375" style="249" customWidth="1"/>
    <col min="514" max="514" width="85.109375" style="249" customWidth="1"/>
    <col min="515" max="515" width="27.88671875" style="249" customWidth="1"/>
    <col min="516" max="516" width="31.44140625" style="249" customWidth="1"/>
    <col min="517" max="517" width="28.109375" style="249" customWidth="1"/>
    <col min="518" max="518" width="31.109375" style="249" customWidth="1"/>
    <col min="519" max="521" width="16.6640625" style="249" customWidth="1"/>
    <col min="522" max="522" width="17.5546875" style="249" customWidth="1"/>
    <col min="523" max="768" width="9.109375" style="249"/>
    <col min="769" max="769" width="8.109375" style="249" customWidth="1"/>
    <col min="770" max="770" width="85.109375" style="249" customWidth="1"/>
    <col min="771" max="771" width="27.88671875" style="249" customWidth="1"/>
    <col min="772" max="772" width="31.44140625" style="249" customWidth="1"/>
    <col min="773" max="773" width="28.109375" style="249" customWidth="1"/>
    <col min="774" max="774" width="31.109375" style="249" customWidth="1"/>
    <col min="775" max="777" width="16.6640625" style="249" customWidth="1"/>
    <col min="778" max="778" width="17.5546875" style="249" customWidth="1"/>
    <col min="779" max="1024" width="9.109375" style="249"/>
    <col min="1025" max="1025" width="8.109375" style="249" customWidth="1"/>
    <col min="1026" max="1026" width="85.109375" style="249" customWidth="1"/>
    <col min="1027" max="1027" width="27.88671875" style="249" customWidth="1"/>
    <col min="1028" max="1028" width="31.44140625" style="249" customWidth="1"/>
    <col min="1029" max="1029" width="28.109375" style="249" customWidth="1"/>
    <col min="1030" max="1030" width="31.109375" style="249" customWidth="1"/>
    <col min="1031" max="1033" width="16.6640625" style="249" customWidth="1"/>
    <col min="1034" max="1034" width="17.5546875" style="249" customWidth="1"/>
    <col min="1035" max="1280" width="9.109375" style="249"/>
    <col min="1281" max="1281" width="8.109375" style="249" customWidth="1"/>
    <col min="1282" max="1282" width="85.109375" style="249" customWidth="1"/>
    <col min="1283" max="1283" width="27.88671875" style="249" customWidth="1"/>
    <col min="1284" max="1284" width="31.44140625" style="249" customWidth="1"/>
    <col min="1285" max="1285" width="28.109375" style="249" customWidth="1"/>
    <col min="1286" max="1286" width="31.109375" style="249" customWidth="1"/>
    <col min="1287" max="1289" width="16.6640625" style="249" customWidth="1"/>
    <col min="1290" max="1290" width="17.5546875" style="249" customWidth="1"/>
    <col min="1291" max="1536" width="9.109375" style="249"/>
    <col min="1537" max="1537" width="8.109375" style="249" customWidth="1"/>
    <col min="1538" max="1538" width="85.109375" style="249" customWidth="1"/>
    <col min="1539" max="1539" width="27.88671875" style="249" customWidth="1"/>
    <col min="1540" max="1540" width="31.44140625" style="249" customWidth="1"/>
    <col min="1541" max="1541" width="28.109375" style="249" customWidth="1"/>
    <col min="1542" max="1542" width="31.109375" style="249" customWidth="1"/>
    <col min="1543" max="1545" width="16.6640625" style="249" customWidth="1"/>
    <col min="1546" max="1546" width="17.5546875" style="249" customWidth="1"/>
    <col min="1547" max="1792" width="9.109375" style="249"/>
    <col min="1793" max="1793" width="8.109375" style="249" customWidth="1"/>
    <col min="1794" max="1794" width="85.109375" style="249" customWidth="1"/>
    <col min="1795" max="1795" width="27.88671875" style="249" customWidth="1"/>
    <col min="1796" max="1796" width="31.44140625" style="249" customWidth="1"/>
    <col min="1797" max="1797" width="28.109375" style="249" customWidth="1"/>
    <col min="1798" max="1798" width="31.109375" style="249" customWidth="1"/>
    <col min="1799" max="1801" width="16.6640625" style="249" customWidth="1"/>
    <col min="1802" max="1802" width="17.5546875" style="249" customWidth="1"/>
    <col min="1803" max="2048" width="9.109375" style="249"/>
    <col min="2049" max="2049" width="8.109375" style="249" customWidth="1"/>
    <col min="2050" max="2050" width="85.109375" style="249" customWidth="1"/>
    <col min="2051" max="2051" width="27.88671875" style="249" customWidth="1"/>
    <col min="2052" max="2052" width="31.44140625" style="249" customWidth="1"/>
    <col min="2053" max="2053" width="28.109375" style="249" customWidth="1"/>
    <col min="2054" max="2054" width="31.109375" style="249" customWidth="1"/>
    <col min="2055" max="2057" width="16.6640625" style="249" customWidth="1"/>
    <col min="2058" max="2058" width="17.5546875" style="249" customWidth="1"/>
    <col min="2059" max="2304" width="9.109375" style="249"/>
    <col min="2305" max="2305" width="8.109375" style="249" customWidth="1"/>
    <col min="2306" max="2306" width="85.109375" style="249" customWidth="1"/>
    <col min="2307" max="2307" width="27.88671875" style="249" customWidth="1"/>
    <col min="2308" max="2308" width="31.44140625" style="249" customWidth="1"/>
    <col min="2309" max="2309" width="28.109375" style="249" customWidth="1"/>
    <col min="2310" max="2310" width="31.109375" style="249" customWidth="1"/>
    <col min="2311" max="2313" width="16.6640625" style="249" customWidth="1"/>
    <col min="2314" max="2314" width="17.5546875" style="249" customWidth="1"/>
    <col min="2315" max="2560" width="9.109375" style="249"/>
    <col min="2561" max="2561" width="8.109375" style="249" customWidth="1"/>
    <col min="2562" max="2562" width="85.109375" style="249" customWidth="1"/>
    <col min="2563" max="2563" width="27.88671875" style="249" customWidth="1"/>
    <col min="2564" max="2564" width="31.44140625" style="249" customWidth="1"/>
    <col min="2565" max="2565" width="28.109375" style="249" customWidth="1"/>
    <col min="2566" max="2566" width="31.109375" style="249" customWidth="1"/>
    <col min="2567" max="2569" width="16.6640625" style="249" customWidth="1"/>
    <col min="2570" max="2570" width="17.5546875" style="249" customWidth="1"/>
    <col min="2571" max="2816" width="9.109375" style="249"/>
    <col min="2817" max="2817" width="8.109375" style="249" customWidth="1"/>
    <col min="2818" max="2818" width="85.109375" style="249" customWidth="1"/>
    <col min="2819" max="2819" width="27.88671875" style="249" customWidth="1"/>
    <col min="2820" max="2820" width="31.44140625" style="249" customWidth="1"/>
    <col min="2821" max="2821" width="28.109375" style="249" customWidth="1"/>
    <col min="2822" max="2822" width="31.109375" style="249" customWidth="1"/>
    <col min="2823" max="2825" width="16.6640625" style="249" customWidth="1"/>
    <col min="2826" max="2826" width="17.5546875" style="249" customWidth="1"/>
    <col min="2827" max="3072" width="9.109375" style="249"/>
    <col min="3073" max="3073" width="8.109375" style="249" customWidth="1"/>
    <col min="3074" max="3074" width="85.109375" style="249" customWidth="1"/>
    <col min="3075" max="3075" width="27.88671875" style="249" customWidth="1"/>
    <col min="3076" max="3076" width="31.44140625" style="249" customWidth="1"/>
    <col min="3077" max="3077" width="28.109375" style="249" customWidth="1"/>
    <col min="3078" max="3078" width="31.109375" style="249" customWidth="1"/>
    <col min="3079" max="3081" width="16.6640625" style="249" customWidth="1"/>
    <col min="3082" max="3082" width="17.5546875" style="249" customWidth="1"/>
    <col min="3083" max="3328" width="9.109375" style="249"/>
    <col min="3329" max="3329" width="8.109375" style="249" customWidth="1"/>
    <col min="3330" max="3330" width="85.109375" style="249" customWidth="1"/>
    <col min="3331" max="3331" width="27.88671875" style="249" customWidth="1"/>
    <col min="3332" max="3332" width="31.44140625" style="249" customWidth="1"/>
    <col min="3333" max="3333" width="28.109375" style="249" customWidth="1"/>
    <col min="3334" max="3334" width="31.109375" style="249" customWidth="1"/>
    <col min="3335" max="3337" width="16.6640625" style="249" customWidth="1"/>
    <col min="3338" max="3338" width="17.5546875" style="249" customWidth="1"/>
    <col min="3339" max="3584" width="9.109375" style="249"/>
    <col min="3585" max="3585" width="8.109375" style="249" customWidth="1"/>
    <col min="3586" max="3586" width="85.109375" style="249" customWidth="1"/>
    <col min="3587" max="3587" width="27.88671875" style="249" customWidth="1"/>
    <col min="3588" max="3588" width="31.44140625" style="249" customWidth="1"/>
    <col min="3589" max="3589" width="28.109375" style="249" customWidth="1"/>
    <col min="3590" max="3590" width="31.109375" style="249" customWidth="1"/>
    <col min="3591" max="3593" width="16.6640625" style="249" customWidth="1"/>
    <col min="3594" max="3594" width="17.5546875" style="249" customWidth="1"/>
    <col min="3595" max="3840" width="9.109375" style="249"/>
    <col min="3841" max="3841" width="8.109375" style="249" customWidth="1"/>
    <col min="3842" max="3842" width="85.109375" style="249" customWidth="1"/>
    <col min="3843" max="3843" width="27.88671875" style="249" customWidth="1"/>
    <col min="3844" max="3844" width="31.44140625" style="249" customWidth="1"/>
    <col min="3845" max="3845" width="28.109375" style="249" customWidth="1"/>
    <col min="3846" max="3846" width="31.109375" style="249" customWidth="1"/>
    <col min="3847" max="3849" width="16.6640625" style="249" customWidth="1"/>
    <col min="3850" max="3850" width="17.5546875" style="249" customWidth="1"/>
    <col min="3851" max="4096" width="9.109375" style="249"/>
    <col min="4097" max="4097" width="8.109375" style="249" customWidth="1"/>
    <col min="4098" max="4098" width="85.109375" style="249" customWidth="1"/>
    <col min="4099" max="4099" width="27.88671875" style="249" customWidth="1"/>
    <col min="4100" max="4100" width="31.44140625" style="249" customWidth="1"/>
    <col min="4101" max="4101" width="28.109375" style="249" customWidth="1"/>
    <col min="4102" max="4102" width="31.109375" style="249" customWidth="1"/>
    <col min="4103" max="4105" width="16.6640625" style="249" customWidth="1"/>
    <col min="4106" max="4106" width="17.5546875" style="249" customWidth="1"/>
    <col min="4107" max="4352" width="9.109375" style="249"/>
    <col min="4353" max="4353" width="8.109375" style="249" customWidth="1"/>
    <col min="4354" max="4354" width="85.109375" style="249" customWidth="1"/>
    <col min="4355" max="4355" width="27.88671875" style="249" customWidth="1"/>
    <col min="4356" max="4356" width="31.44140625" style="249" customWidth="1"/>
    <col min="4357" max="4357" width="28.109375" style="249" customWidth="1"/>
    <col min="4358" max="4358" width="31.109375" style="249" customWidth="1"/>
    <col min="4359" max="4361" width="16.6640625" style="249" customWidth="1"/>
    <col min="4362" max="4362" width="17.5546875" style="249" customWidth="1"/>
    <col min="4363" max="4608" width="9.109375" style="249"/>
    <col min="4609" max="4609" width="8.109375" style="249" customWidth="1"/>
    <col min="4610" max="4610" width="85.109375" style="249" customWidth="1"/>
    <col min="4611" max="4611" width="27.88671875" style="249" customWidth="1"/>
    <col min="4612" max="4612" width="31.44140625" style="249" customWidth="1"/>
    <col min="4613" max="4613" width="28.109375" style="249" customWidth="1"/>
    <col min="4614" max="4614" width="31.109375" style="249" customWidth="1"/>
    <col min="4615" max="4617" width="16.6640625" style="249" customWidth="1"/>
    <col min="4618" max="4618" width="17.5546875" style="249" customWidth="1"/>
    <col min="4619" max="4864" width="9.109375" style="249"/>
    <col min="4865" max="4865" width="8.109375" style="249" customWidth="1"/>
    <col min="4866" max="4866" width="85.109375" style="249" customWidth="1"/>
    <col min="4867" max="4867" width="27.88671875" style="249" customWidth="1"/>
    <col min="4868" max="4868" width="31.44140625" style="249" customWidth="1"/>
    <col min="4869" max="4869" width="28.109375" style="249" customWidth="1"/>
    <col min="4870" max="4870" width="31.109375" style="249" customWidth="1"/>
    <col min="4871" max="4873" width="16.6640625" style="249" customWidth="1"/>
    <col min="4874" max="4874" width="17.5546875" style="249" customWidth="1"/>
    <col min="4875" max="5120" width="9.109375" style="249"/>
    <col min="5121" max="5121" width="8.109375" style="249" customWidth="1"/>
    <col min="5122" max="5122" width="85.109375" style="249" customWidth="1"/>
    <col min="5123" max="5123" width="27.88671875" style="249" customWidth="1"/>
    <col min="5124" max="5124" width="31.44140625" style="249" customWidth="1"/>
    <col min="5125" max="5125" width="28.109375" style="249" customWidth="1"/>
    <col min="5126" max="5126" width="31.109375" style="249" customWidth="1"/>
    <col min="5127" max="5129" width="16.6640625" style="249" customWidth="1"/>
    <col min="5130" max="5130" width="17.5546875" style="249" customWidth="1"/>
    <col min="5131" max="5376" width="9.109375" style="249"/>
    <col min="5377" max="5377" width="8.109375" style="249" customWidth="1"/>
    <col min="5378" max="5378" width="85.109375" style="249" customWidth="1"/>
    <col min="5379" max="5379" width="27.88671875" style="249" customWidth="1"/>
    <col min="5380" max="5380" width="31.44140625" style="249" customWidth="1"/>
    <col min="5381" max="5381" width="28.109375" style="249" customWidth="1"/>
    <col min="5382" max="5382" width="31.109375" style="249" customWidth="1"/>
    <col min="5383" max="5385" width="16.6640625" style="249" customWidth="1"/>
    <col min="5386" max="5386" width="17.5546875" style="249" customWidth="1"/>
    <col min="5387" max="5632" width="9.109375" style="249"/>
    <col min="5633" max="5633" width="8.109375" style="249" customWidth="1"/>
    <col min="5634" max="5634" width="85.109375" style="249" customWidth="1"/>
    <col min="5635" max="5635" width="27.88671875" style="249" customWidth="1"/>
    <col min="5636" max="5636" width="31.44140625" style="249" customWidth="1"/>
    <col min="5637" max="5637" width="28.109375" style="249" customWidth="1"/>
    <col min="5638" max="5638" width="31.109375" style="249" customWidth="1"/>
    <col min="5639" max="5641" width="16.6640625" style="249" customWidth="1"/>
    <col min="5642" max="5642" width="17.5546875" style="249" customWidth="1"/>
    <col min="5643" max="5888" width="9.109375" style="249"/>
    <col min="5889" max="5889" width="8.109375" style="249" customWidth="1"/>
    <col min="5890" max="5890" width="85.109375" style="249" customWidth="1"/>
    <col min="5891" max="5891" width="27.88671875" style="249" customWidth="1"/>
    <col min="5892" max="5892" width="31.44140625" style="249" customWidth="1"/>
    <col min="5893" max="5893" width="28.109375" style="249" customWidth="1"/>
    <col min="5894" max="5894" width="31.109375" style="249" customWidth="1"/>
    <col min="5895" max="5897" width="16.6640625" style="249" customWidth="1"/>
    <col min="5898" max="5898" width="17.5546875" style="249" customWidth="1"/>
    <col min="5899" max="6144" width="9.109375" style="249"/>
    <col min="6145" max="6145" width="8.109375" style="249" customWidth="1"/>
    <col min="6146" max="6146" width="85.109375" style="249" customWidth="1"/>
    <col min="6147" max="6147" width="27.88671875" style="249" customWidth="1"/>
    <col min="6148" max="6148" width="31.44140625" style="249" customWidth="1"/>
    <col min="6149" max="6149" width="28.109375" style="249" customWidth="1"/>
    <col min="6150" max="6150" width="31.109375" style="249" customWidth="1"/>
    <col min="6151" max="6153" width="16.6640625" style="249" customWidth="1"/>
    <col min="6154" max="6154" width="17.5546875" style="249" customWidth="1"/>
    <col min="6155" max="6400" width="9.109375" style="249"/>
    <col min="6401" max="6401" width="8.109375" style="249" customWidth="1"/>
    <col min="6402" max="6402" width="85.109375" style="249" customWidth="1"/>
    <col min="6403" max="6403" width="27.88671875" style="249" customWidth="1"/>
    <col min="6404" max="6404" width="31.44140625" style="249" customWidth="1"/>
    <col min="6405" max="6405" width="28.109375" style="249" customWidth="1"/>
    <col min="6406" max="6406" width="31.109375" style="249" customWidth="1"/>
    <col min="6407" max="6409" width="16.6640625" style="249" customWidth="1"/>
    <col min="6410" max="6410" width="17.5546875" style="249" customWidth="1"/>
    <col min="6411" max="6656" width="9.109375" style="249"/>
    <col min="6657" max="6657" width="8.109375" style="249" customWidth="1"/>
    <col min="6658" max="6658" width="85.109375" style="249" customWidth="1"/>
    <col min="6659" max="6659" width="27.88671875" style="249" customWidth="1"/>
    <col min="6660" max="6660" width="31.44140625" style="249" customWidth="1"/>
    <col min="6661" max="6661" width="28.109375" style="249" customWidth="1"/>
    <col min="6662" max="6662" width="31.109375" style="249" customWidth="1"/>
    <col min="6663" max="6665" width="16.6640625" style="249" customWidth="1"/>
    <col min="6666" max="6666" width="17.5546875" style="249" customWidth="1"/>
    <col min="6667" max="6912" width="9.109375" style="249"/>
    <col min="6913" max="6913" width="8.109375" style="249" customWidth="1"/>
    <col min="6914" max="6914" width="85.109375" style="249" customWidth="1"/>
    <col min="6915" max="6915" width="27.88671875" style="249" customWidth="1"/>
    <col min="6916" max="6916" width="31.44140625" style="249" customWidth="1"/>
    <col min="6917" max="6917" width="28.109375" style="249" customWidth="1"/>
    <col min="6918" max="6918" width="31.109375" style="249" customWidth="1"/>
    <col min="6919" max="6921" width="16.6640625" style="249" customWidth="1"/>
    <col min="6922" max="6922" width="17.5546875" style="249" customWidth="1"/>
    <col min="6923" max="7168" width="9.109375" style="249"/>
    <col min="7169" max="7169" width="8.109375" style="249" customWidth="1"/>
    <col min="7170" max="7170" width="85.109375" style="249" customWidth="1"/>
    <col min="7171" max="7171" width="27.88671875" style="249" customWidth="1"/>
    <col min="7172" max="7172" width="31.44140625" style="249" customWidth="1"/>
    <col min="7173" max="7173" width="28.109375" style="249" customWidth="1"/>
    <col min="7174" max="7174" width="31.109375" style="249" customWidth="1"/>
    <col min="7175" max="7177" width="16.6640625" style="249" customWidth="1"/>
    <col min="7178" max="7178" width="17.5546875" style="249" customWidth="1"/>
    <col min="7179" max="7424" width="9.109375" style="249"/>
    <col min="7425" max="7425" width="8.109375" style="249" customWidth="1"/>
    <col min="7426" max="7426" width="85.109375" style="249" customWidth="1"/>
    <col min="7427" max="7427" width="27.88671875" style="249" customWidth="1"/>
    <col min="7428" max="7428" width="31.44140625" style="249" customWidth="1"/>
    <col min="7429" max="7429" width="28.109375" style="249" customWidth="1"/>
    <col min="7430" max="7430" width="31.109375" style="249" customWidth="1"/>
    <col min="7431" max="7433" width="16.6640625" style="249" customWidth="1"/>
    <col min="7434" max="7434" width="17.5546875" style="249" customWidth="1"/>
    <col min="7435" max="7680" width="9.109375" style="249"/>
    <col min="7681" max="7681" width="8.109375" style="249" customWidth="1"/>
    <col min="7682" max="7682" width="85.109375" style="249" customWidth="1"/>
    <col min="7683" max="7683" width="27.88671875" style="249" customWidth="1"/>
    <col min="7684" max="7684" width="31.44140625" style="249" customWidth="1"/>
    <col min="7685" max="7685" width="28.109375" style="249" customWidth="1"/>
    <col min="7686" max="7686" width="31.109375" style="249" customWidth="1"/>
    <col min="7687" max="7689" width="16.6640625" style="249" customWidth="1"/>
    <col min="7690" max="7690" width="17.5546875" style="249" customWidth="1"/>
    <col min="7691" max="7936" width="9.109375" style="249"/>
    <col min="7937" max="7937" width="8.109375" style="249" customWidth="1"/>
    <col min="7938" max="7938" width="85.109375" style="249" customWidth="1"/>
    <col min="7939" max="7939" width="27.88671875" style="249" customWidth="1"/>
    <col min="7940" max="7940" width="31.44140625" style="249" customWidth="1"/>
    <col min="7941" max="7941" width="28.109375" style="249" customWidth="1"/>
    <col min="7942" max="7942" width="31.109375" style="249" customWidth="1"/>
    <col min="7943" max="7945" width="16.6640625" style="249" customWidth="1"/>
    <col min="7946" max="7946" width="17.5546875" style="249" customWidth="1"/>
    <col min="7947" max="8192" width="9.109375" style="249"/>
    <col min="8193" max="8193" width="8.109375" style="249" customWidth="1"/>
    <col min="8194" max="8194" width="85.109375" style="249" customWidth="1"/>
    <col min="8195" max="8195" width="27.88671875" style="249" customWidth="1"/>
    <col min="8196" max="8196" width="31.44140625" style="249" customWidth="1"/>
    <col min="8197" max="8197" width="28.109375" style="249" customWidth="1"/>
    <col min="8198" max="8198" width="31.109375" style="249" customWidth="1"/>
    <col min="8199" max="8201" width="16.6640625" style="249" customWidth="1"/>
    <col min="8202" max="8202" width="17.5546875" style="249" customWidth="1"/>
    <col min="8203" max="8448" width="9.109375" style="249"/>
    <col min="8449" max="8449" width="8.109375" style="249" customWidth="1"/>
    <col min="8450" max="8450" width="85.109375" style="249" customWidth="1"/>
    <col min="8451" max="8451" width="27.88671875" style="249" customWidth="1"/>
    <col min="8452" max="8452" width="31.44140625" style="249" customWidth="1"/>
    <col min="8453" max="8453" width="28.109375" style="249" customWidth="1"/>
    <col min="8454" max="8454" width="31.109375" style="249" customWidth="1"/>
    <col min="8455" max="8457" width="16.6640625" style="249" customWidth="1"/>
    <col min="8458" max="8458" width="17.5546875" style="249" customWidth="1"/>
    <col min="8459" max="8704" width="9.109375" style="249"/>
    <col min="8705" max="8705" width="8.109375" style="249" customWidth="1"/>
    <col min="8706" max="8706" width="85.109375" style="249" customWidth="1"/>
    <col min="8707" max="8707" width="27.88671875" style="249" customWidth="1"/>
    <col min="8708" max="8708" width="31.44140625" style="249" customWidth="1"/>
    <col min="8709" max="8709" width="28.109375" style="249" customWidth="1"/>
    <col min="8710" max="8710" width="31.109375" style="249" customWidth="1"/>
    <col min="8711" max="8713" width="16.6640625" style="249" customWidth="1"/>
    <col min="8714" max="8714" width="17.5546875" style="249" customWidth="1"/>
    <col min="8715" max="8960" width="9.109375" style="249"/>
    <col min="8961" max="8961" width="8.109375" style="249" customWidth="1"/>
    <col min="8962" max="8962" width="85.109375" style="249" customWidth="1"/>
    <col min="8963" max="8963" width="27.88671875" style="249" customWidth="1"/>
    <col min="8964" max="8964" width="31.44140625" style="249" customWidth="1"/>
    <col min="8965" max="8965" width="28.109375" style="249" customWidth="1"/>
    <col min="8966" max="8966" width="31.109375" style="249" customWidth="1"/>
    <col min="8967" max="8969" width="16.6640625" style="249" customWidth="1"/>
    <col min="8970" max="8970" width="17.5546875" style="249" customWidth="1"/>
    <col min="8971" max="9216" width="9.109375" style="249"/>
    <col min="9217" max="9217" width="8.109375" style="249" customWidth="1"/>
    <col min="9218" max="9218" width="85.109375" style="249" customWidth="1"/>
    <col min="9219" max="9219" width="27.88671875" style="249" customWidth="1"/>
    <col min="9220" max="9220" width="31.44140625" style="249" customWidth="1"/>
    <col min="9221" max="9221" width="28.109375" style="249" customWidth="1"/>
    <col min="9222" max="9222" width="31.109375" style="249" customWidth="1"/>
    <col min="9223" max="9225" width="16.6640625" style="249" customWidth="1"/>
    <col min="9226" max="9226" width="17.5546875" style="249" customWidth="1"/>
    <col min="9227" max="9472" width="9.109375" style="249"/>
    <col min="9473" max="9473" width="8.109375" style="249" customWidth="1"/>
    <col min="9474" max="9474" width="85.109375" style="249" customWidth="1"/>
    <col min="9475" max="9475" width="27.88671875" style="249" customWidth="1"/>
    <col min="9476" max="9476" width="31.44140625" style="249" customWidth="1"/>
    <col min="9477" max="9477" width="28.109375" style="249" customWidth="1"/>
    <col min="9478" max="9478" width="31.109375" style="249" customWidth="1"/>
    <col min="9479" max="9481" width="16.6640625" style="249" customWidth="1"/>
    <col min="9482" max="9482" width="17.5546875" style="249" customWidth="1"/>
    <col min="9483" max="9728" width="9.109375" style="249"/>
    <col min="9729" max="9729" width="8.109375" style="249" customWidth="1"/>
    <col min="9730" max="9730" width="85.109375" style="249" customWidth="1"/>
    <col min="9731" max="9731" width="27.88671875" style="249" customWidth="1"/>
    <col min="9732" max="9732" width="31.44140625" style="249" customWidth="1"/>
    <col min="9733" max="9733" width="28.109375" style="249" customWidth="1"/>
    <col min="9734" max="9734" width="31.109375" style="249" customWidth="1"/>
    <col min="9735" max="9737" width="16.6640625" style="249" customWidth="1"/>
    <col min="9738" max="9738" width="17.5546875" style="249" customWidth="1"/>
    <col min="9739" max="9984" width="9.109375" style="249"/>
    <col min="9985" max="9985" width="8.109375" style="249" customWidth="1"/>
    <col min="9986" max="9986" width="85.109375" style="249" customWidth="1"/>
    <col min="9987" max="9987" width="27.88671875" style="249" customWidth="1"/>
    <col min="9988" max="9988" width="31.44140625" style="249" customWidth="1"/>
    <col min="9989" max="9989" width="28.109375" style="249" customWidth="1"/>
    <col min="9990" max="9990" width="31.109375" style="249" customWidth="1"/>
    <col min="9991" max="9993" width="16.6640625" style="249" customWidth="1"/>
    <col min="9994" max="9994" width="17.5546875" style="249" customWidth="1"/>
    <col min="9995" max="10240" width="9.109375" style="249"/>
    <col min="10241" max="10241" width="8.109375" style="249" customWidth="1"/>
    <col min="10242" max="10242" width="85.109375" style="249" customWidth="1"/>
    <col min="10243" max="10243" width="27.88671875" style="249" customWidth="1"/>
    <col min="10244" max="10244" width="31.44140625" style="249" customWidth="1"/>
    <col min="10245" max="10245" width="28.109375" style="249" customWidth="1"/>
    <col min="10246" max="10246" width="31.109375" style="249" customWidth="1"/>
    <col min="10247" max="10249" width="16.6640625" style="249" customWidth="1"/>
    <col min="10250" max="10250" width="17.5546875" style="249" customWidth="1"/>
    <col min="10251" max="10496" width="9.109375" style="249"/>
    <col min="10497" max="10497" width="8.109375" style="249" customWidth="1"/>
    <col min="10498" max="10498" width="85.109375" style="249" customWidth="1"/>
    <col min="10499" max="10499" width="27.88671875" style="249" customWidth="1"/>
    <col min="10500" max="10500" width="31.44140625" style="249" customWidth="1"/>
    <col min="10501" max="10501" width="28.109375" style="249" customWidth="1"/>
    <col min="10502" max="10502" width="31.109375" style="249" customWidth="1"/>
    <col min="10503" max="10505" width="16.6640625" style="249" customWidth="1"/>
    <col min="10506" max="10506" width="17.5546875" style="249" customWidth="1"/>
    <col min="10507" max="10752" width="9.109375" style="249"/>
    <col min="10753" max="10753" width="8.109375" style="249" customWidth="1"/>
    <col min="10754" max="10754" width="85.109375" style="249" customWidth="1"/>
    <col min="10755" max="10755" width="27.88671875" style="249" customWidth="1"/>
    <col min="10756" max="10756" width="31.44140625" style="249" customWidth="1"/>
    <col min="10757" max="10757" width="28.109375" style="249" customWidth="1"/>
    <col min="10758" max="10758" width="31.109375" style="249" customWidth="1"/>
    <col min="10759" max="10761" width="16.6640625" style="249" customWidth="1"/>
    <col min="10762" max="10762" width="17.5546875" style="249" customWidth="1"/>
    <col min="10763" max="11008" width="9.109375" style="249"/>
    <col min="11009" max="11009" width="8.109375" style="249" customWidth="1"/>
    <col min="11010" max="11010" width="85.109375" style="249" customWidth="1"/>
    <col min="11011" max="11011" width="27.88671875" style="249" customWidth="1"/>
    <col min="11012" max="11012" width="31.44140625" style="249" customWidth="1"/>
    <col min="11013" max="11013" width="28.109375" style="249" customWidth="1"/>
    <col min="11014" max="11014" width="31.109375" style="249" customWidth="1"/>
    <col min="11015" max="11017" width="16.6640625" style="249" customWidth="1"/>
    <col min="11018" max="11018" width="17.5546875" style="249" customWidth="1"/>
    <col min="11019" max="11264" width="9.109375" style="249"/>
    <col min="11265" max="11265" width="8.109375" style="249" customWidth="1"/>
    <col min="11266" max="11266" width="85.109375" style="249" customWidth="1"/>
    <col min="11267" max="11267" width="27.88671875" style="249" customWidth="1"/>
    <col min="11268" max="11268" width="31.44140625" style="249" customWidth="1"/>
    <col min="11269" max="11269" width="28.109375" style="249" customWidth="1"/>
    <col min="11270" max="11270" width="31.109375" style="249" customWidth="1"/>
    <col min="11271" max="11273" width="16.6640625" style="249" customWidth="1"/>
    <col min="11274" max="11274" width="17.5546875" style="249" customWidth="1"/>
    <col min="11275" max="11520" width="9.109375" style="249"/>
    <col min="11521" max="11521" width="8.109375" style="249" customWidth="1"/>
    <col min="11522" max="11522" width="85.109375" style="249" customWidth="1"/>
    <col min="11523" max="11523" width="27.88671875" style="249" customWidth="1"/>
    <col min="11524" max="11524" width="31.44140625" style="249" customWidth="1"/>
    <col min="11525" max="11525" width="28.109375" style="249" customWidth="1"/>
    <col min="11526" max="11526" width="31.109375" style="249" customWidth="1"/>
    <col min="11527" max="11529" width="16.6640625" style="249" customWidth="1"/>
    <col min="11530" max="11530" width="17.5546875" style="249" customWidth="1"/>
    <col min="11531" max="11776" width="9.109375" style="249"/>
    <col min="11777" max="11777" width="8.109375" style="249" customWidth="1"/>
    <col min="11778" max="11778" width="85.109375" style="249" customWidth="1"/>
    <col min="11779" max="11779" width="27.88671875" style="249" customWidth="1"/>
    <col min="11780" max="11780" width="31.44140625" style="249" customWidth="1"/>
    <col min="11781" max="11781" width="28.109375" style="249" customWidth="1"/>
    <col min="11782" max="11782" width="31.109375" style="249" customWidth="1"/>
    <col min="11783" max="11785" width="16.6640625" style="249" customWidth="1"/>
    <col min="11786" max="11786" width="17.5546875" style="249" customWidth="1"/>
    <col min="11787" max="12032" width="9.109375" style="249"/>
    <col min="12033" max="12033" width="8.109375" style="249" customWidth="1"/>
    <col min="12034" max="12034" width="85.109375" style="249" customWidth="1"/>
    <col min="12035" max="12035" width="27.88671875" style="249" customWidth="1"/>
    <col min="12036" max="12036" width="31.44140625" style="249" customWidth="1"/>
    <col min="12037" max="12037" width="28.109375" style="249" customWidth="1"/>
    <col min="12038" max="12038" width="31.109375" style="249" customWidth="1"/>
    <col min="12039" max="12041" width="16.6640625" style="249" customWidth="1"/>
    <col min="12042" max="12042" width="17.5546875" style="249" customWidth="1"/>
    <col min="12043" max="12288" width="9.109375" style="249"/>
    <col min="12289" max="12289" width="8.109375" style="249" customWidth="1"/>
    <col min="12290" max="12290" width="85.109375" style="249" customWidth="1"/>
    <col min="12291" max="12291" width="27.88671875" style="249" customWidth="1"/>
    <col min="12292" max="12292" width="31.44140625" style="249" customWidth="1"/>
    <col min="12293" max="12293" width="28.109375" style="249" customWidth="1"/>
    <col min="12294" max="12294" width="31.109375" style="249" customWidth="1"/>
    <col min="12295" max="12297" width="16.6640625" style="249" customWidth="1"/>
    <col min="12298" max="12298" width="17.5546875" style="249" customWidth="1"/>
    <col min="12299" max="12544" width="9.109375" style="249"/>
    <col min="12545" max="12545" width="8.109375" style="249" customWidth="1"/>
    <col min="12546" max="12546" width="85.109375" style="249" customWidth="1"/>
    <col min="12547" max="12547" width="27.88671875" style="249" customWidth="1"/>
    <col min="12548" max="12548" width="31.44140625" style="249" customWidth="1"/>
    <col min="12549" max="12549" width="28.109375" style="249" customWidth="1"/>
    <col min="12550" max="12550" width="31.109375" style="249" customWidth="1"/>
    <col min="12551" max="12553" width="16.6640625" style="249" customWidth="1"/>
    <col min="12554" max="12554" width="17.5546875" style="249" customWidth="1"/>
    <col min="12555" max="12800" width="9.109375" style="249"/>
    <col min="12801" max="12801" width="8.109375" style="249" customWidth="1"/>
    <col min="12802" max="12802" width="85.109375" style="249" customWidth="1"/>
    <col min="12803" max="12803" width="27.88671875" style="249" customWidth="1"/>
    <col min="12804" max="12804" width="31.44140625" style="249" customWidth="1"/>
    <col min="12805" max="12805" width="28.109375" style="249" customWidth="1"/>
    <col min="12806" max="12806" width="31.109375" style="249" customWidth="1"/>
    <col min="12807" max="12809" width="16.6640625" style="249" customWidth="1"/>
    <col min="12810" max="12810" width="17.5546875" style="249" customWidth="1"/>
    <col min="12811" max="13056" width="9.109375" style="249"/>
    <col min="13057" max="13057" width="8.109375" style="249" customWidth="1"/>
    <col min="13058" max="13058" width="85.109375" style="249" customWidth="1"/>
    <col min="13059" max="13059" width="27.88671875" style="249" customWidth="1"/>
    <col min="13060" max="13060" width="31.44140625" style="249" customWidth="1"/>
    <col min="13061" max="13061" width="28.109375" style="249" customWidth="1"/>
    <col min="13062" max="13062" width="31.109375" style="249" customWidth="1"/>
    <col min="13063" max="13065" width="16.6640625" style="249" customWidth="1"/>
    <col min="13066" max="13066" width="17.5546875" style="249" customWidth="1"/>
    <col min="13067" max="13312" width="9.109375" style="249"/>
    <col min="13313" max="13313" width="8.109375" style="249" customWidth="1"/>
    <col min="13314" max="13314" width="85.109375" style="249" customWidth="1"/>
    <col min="13315" max="13315" width="27.88671875" style="249" customWidth="1"/>
    <col min="13316" max="13316" width="31.44140625" style="249" customWidth="1"/>
    <col min="13317" max="13317" width="28.109375" style="249" customWidth="1"/>
    <col min="13318" max="13318" width="31.109375" style="249" customWidth="1"/>
    <col min="13319" max="13321" width="16.6640625" style="249" customWidth="1"/>
    <col min="13322" max="13322" width="17.5546875" style="249" customWidth="1"/>
    <col min="13323" max="13568" width="9.109375" style="249"/>
    <col min="13569" max="13569" width="8.109375" style="249" customWidth="1"/>
    <col min="13570" max="13570" width="85.109375" style="249" customWidth="1"/>
    <col min="13571" max="13571" width="27.88671875" style="249" customWidth="1"/>
    <col min="13572" max="13572" width="31.44140625" style="249" customWidth="1"/>
    <col min="13573" max="13573" width="28.109375" style="249" customWidth="1"/>
    <col min="13574" max="13574" width="31.109375" style="249" customWidth="1"/>
    <col min="13575" max="13577" width="16.6640625" style="249" customWidth="1"/>
    <col min="13578" max="13578" width="17.5546875" style="249" customWidth="1"/>
    <col min="13579" max="13824" width="9.109375" style="249"/>
    <col min="13825" max="13825" width="8.109375" style="249" customWidth="1"/>
    <col min="13826" max="13826" width="85.109375" style="249" customWidth="1"/>
    <col min="13827" max="13827" width="27.88671875" style="249" customWidth="1"/>
    <col min="13828" max="13828" width="31.44140625" style="249" customWidth="1"/>
    <col min="13829" max="13829" width="28.109375" style="249" customWidth="1"/>
    <col min="13830" max="13830" width="31.109375" style="249" customWidth="1"/>
    <col min="13831" max="13833" width="16.6640625" style="249" customWidth="1"/>
    <col min="13834" max="13834" width="17.5546875" style="249" customWidth="1"/>
    <col min="13835" max="14080" width="9.109375" style="249"/>
    <col min="14081" max="14081" width="8.109375" style="249" customWidth="1"/>
    <col min="14082" max="14082" width="85.109375" style="249" customWidth="1"/>
    <col min="14083" max="14083" width="27.88671875" style="249" customWidth="1"/>
    <col min="14084" max="14084" width="31.44140625" style="249" customWidth="1"/>
    <col min="14085" max="14085" width="28.109375" style="249" customWidth="1"/>
    <col min="14086" max="14086" width="31.109375" style="249" customWidth="1"/>
    <col min="14087" max="14089" width="16.6640625" style="249" customWidth="1"/>
    <col min="14090" max="14090" width="17.5546875" style="249" customWidth="1"/>
    <col min="14091" max="14336" width="9.109375" style="249"/>
    <col min="14337" max="14337" width="8.109375" style="249" customWidth="1"/>
    <col min="14338" max="14338" width="85.109375" style="249" customWidth="1"/>
    <col min="14339" max="14339" width="27.88671875" style="249" customWidth="1"/>
    <col min="14340" max="14340" width="31.44140625" style="249" customWidth="1"/>
    <col min="14341" max="14341" width="28.109375" style="249" customWidth="1"/>
    <col min="14342" max="14342" width="31.109375" style="249" customWidth="1"/>
    <col min="14343" max="14345" width="16.6640625" style="249" customWidth="1"/>
    <col min="14346" max="14346" width="17.5546875" style="249" customWidth="1"/>
    <col min="14347" max="14592" width="9.109375" style="249"/>
    <col min="14593" max="14593" width="8.109375" style="249" customWidth="1"/>
    <col min="14594" max="14594" width="85.109375" style="249" customWidth="1"/>
    <col min="14595" max="14595" width="27.88671875" style="249" customWidth="1"/>
    <col min="14596" max="14596" width="31.44140625" style="249" customWidth="1"/>
    <col min="14597" max="14597" width="28.109375" style="249" customWidth="1"/>
    <col min="14598" max="14598" width="31.109375" style="249" customWidth="1"/>
    <col min="14599" max="14601" width="16.6640625" style="249" customWidth="1"/>
    <col min="14602" max="14602" width="17.5546875" style="249" customWidth="1"/>
    <col min="14603" max="14848" width="9.109375" style="249"/>
    <col min="14849" max="14849" width="8.109375" style="249" customWidth="1"/>
    <col min="14850" max="14850" width="85.109375" style="249" customWidth="1"/>
    <col min="14851" max="14851" width="27.88671875" style="249" customWidth="1"/>
    <col min="14852" max="14852" width="31.44140625" style="249" customWidth="1"/>
    <col min="14853" max="14853" width="28.109375" style="249" customWidth="1"/>
    <col min="14854" max="14854" width="31.109375" style="249" customWidth="1"/>
    <col min="14855" max="14857" width="16.6640625" style="249" customWidth="1"/>
    <col min="14858" max="14858" width="17.5546875" style="249" customWidth="1"/>
    <col min="14859" max="15104" width="9.109375" style="249"/>
    <col min="15105" max="15105" width="8.109375" style="249" customWidth="1"/>
    <col min="15106" max="15106" width="85.109375" style="249" customWidth="1"/>
    <col min="15107" max="15107" width="27.88671875" style="249" customWidth="1"/>
    <col min="15108" max="15108" width="31.44140625" style="249" customWidth="1"/>
    <col min="15109" max="15109" width="28.109375" style="249" customWidth="1"/>
    <col min="15110" max="15110" width="31.109375" style="249" customWidth="1"/>
    <col min="15111" max="15113" width="16.6640625" style="249" customWidth="1"/>
    <col min="15114" max="15114" width="17.5546875" style="249" customWidth="1"/>
    <col min="15115" max="15360" width="9.109375" style="249"/>
    <col min="15361" max="15361" width="8.109375" style="249" customWidth="1"/>
    <col min="15362" max="15362" width="85.109375" style="249" customWidth="1"/>
    <col min="15363" max="15363" width="27.88671875" style="249" customWidth="1"/>
    <col min="15364" max="15364" width="31.44140625" style="249" customWidth="1"/>
    <col min="15365" max="15365" width="28.109375" style="249" customWidth="1"/>
    <col min="15366" max="15366" width="31.109375" style="249" customWidth="1"/>
    <col min="15367" max="15369" width="16.6640625" style="249" customWidth="1"/>
    <col min="15370" max="15370" width="17.5546875" style="249" customWidth="1"/>
    <col min="15371" max="15616" width="9.109375" style="249"/>
    <col min="15617" max="15617" width="8.109375" style="249" customWidth="1"/>
    <col min="15618" max="15618" width="85.109375" style="249" customWidth="1"/>
    <col min="15619" max="15619" width="27.88671875" style="249" customWidth="1"/>
    <col min="15620" max="15620" width="31.44140625" style="249" customWidth="1"/>
    <col min="15621" max="15621" width="28.109375" style="249" customWidth="1"/>
    <col min="15622" max="15622" width="31.109375" style="249" customWidth="1"/>
    <col min="15623" max="15625" width="16.6640625" style="249" customWidth="1"/>
    <col min="15626" max="15626" width="17.5546875" style="249" customWidth="1"/>
    <col min="15627" max="15872" width="9.109375" style="249"/>
    <col min="15873" max="15873" width="8.109375" style="249" customWidth="1"/>
    <col min="15874" max="15874" width="85.109375" style="249" customWidth="1"/>
    <col min="15875" max="15875" width="27.88671875" style="249" customWidth="1"/>
    <col min="15876" max="15876" width="31.44140625" style="249" customWidth="1"/>
    <col min="15877" max="15877" width="28.109375" style="249" customWidth="1"/>
    <col min="15878" max="15878" width="31.109375" style="249" customWidth="1"/>
    <col min="15879" max="15881" width="16.6640625" style="249" customWidth="1"/>
    <col min="15882" max="15882" width="17.5546875" style="249" customWidth="1"/>
    <col min="15883" max="16128" width="9.109375" style="249"/>
    <col min="16129" max="16129" width="8.109375" style="249" customWidth="1"/>
    <col min="16130" max="16130" width="85.109375" style="249" customWidth="1"/>
    <col min="16131" max="16131" width="27.88671875" style="249" customWidth="1"/>
    <col min="16132" max="16132" width="31.44140625" style="249" customWidth="1"/>
    <col min="16133" max="16133" width="28.109375" style="249" customWidth="1"/>
    <col min="16134" max="16134" width="31.109375" style="249" customWidth="1"/>
    <col min="16135" max="16137" width="16.6640625" style="249" customWidth="1"/>
    <col min="16138" max="16138" width="17.5546875" style="249" customWidth="1"/>
    <col min="16139" max="16384" width="9.109375" style="249"/>
  </cols>
  <sheetData>
    <row r="1" spans="1:13" x14ac:dyDescent="0.35">
      <c r="F1" s="72" t="s">
        <v>436</v>
      </c>
    </row>
    <row r="3" spans="1:13" ht="20.399999999999999" customHeight="1" x14ac:dyDescent="0.3">
      <c r="A3" s="1209" t="s">
        <v>588</v>
      </c>
      <c r="B3" s="1209"/>
      <c r="C3" s="1209"/>
      <c r="D3" s="1209"/>
      <c r="E3" s="1209"/>
      <c r="F3" s="1209"/>
      <c r="G3" s="252"/>
      <c r="H3" s="252"/>
      <c r="I3" s="253"/>
      <c r="J3" s="253"/>
      <c r="K3" s="254"/>
      <c r="L3" s="254"/>
      <c r="M3" s="254"/>
    </row>
    <row r="4" spans="1:13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256"/>
      <c r="L4" s="256"/>
      <c r="M4" s="256"/>
    </row>
    <row r="5" spans="1:13" s="11" customFormat="1" ht="19.5" customHeight="1" x14ac:dyDescent="0.35">
      <c r="A5" s="14" t="s">
        <v>458</v>
      </c>
      <c r="B5" s="15"/>
      <c r="C5" s="15"/>
      <c r="D5" s="15"/>
      <c r="E5" s="15"/>
      <c r="F5" s="15"/>
      <c r="G5" s="15"/>
      <c r="H5" s="15"/>
      <c r="I5" s="15"/>
      <c r="J5" s="15"/>
      <c r="K5" s="257"/>
      <c r="L5" s="257"/>
      <c r="M5" s="257"/>
    </row>
    <row r="6" spans="1:13" s="1" customFormat="1" ht="39.75" customHeight="1" x14ac:dyDescent="0.35">
      <c r="A6" s="1184" t="s">
        <v>454</v>
      </c>
      <c r="B6" s="1184"/>
      <c r="C6" s="1184"/>
      <c r="D6" s="1184"/>
      <c r="E6" s="1184"/>
      <c r="F6" s="16"/>
      <c r="G6" s="16"/>
      <c r="H6" s="16"/>
      <c r="I6" s="16"/>
      <c r="J6" s="16"/>
      <c r="K6" s="251"/>
      <c r="L6" s="251"/>
      <c r="M6" s="251"/>
    </row>
    <row r="7" spans="1:13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251"/>
      <c r="L7" s="251"/>
      <c r="M7" s="251"/>
    </row>
    <row r="8" spans="1:13" x14ac:dyDescent="0.35">
      <c r="B8" s="322"/>
      <c r="C8" s="322"/>
    </row>
    <row r="9" spans="1:13" x14ac:dyDescent="0.35">
      <c r="A9" s="1206" t="s">
        <v>282</v>
      </c>
      <c r="B9" s="1206" t="s">
        <v>297</v>
      </c>
      <c r="C9" s="1206" t="s">
        <v>366</v>
      </c>
      <c r="D9" s="1206"/>
      <c r="E9" s="1206" t="s">
        <v>367</v>
      </c>
      <c r="F9" s="1206"/>
    </row>
    <row r="10" spans="1:13" ht="36" x14ac:dyDescent="0.35">
      <c r="A10" s="1206"/>
      <c r="B10" s="1206"/>
      <c r="C10" s="259" t="s">
        <v>375</v>
      </c>
      <c r="D10" s="259" t="s">
        <v>376</v>
      </c>
      <c r="E10" s="259" t="s">
        <v>375</v>
      </c>
      <c r="F10" s="259" t="s">
        <v>376</v>
      </c>
      <c r="L10" s="254"/>
    </row>
    <row r="11" spans="1:13" ht="34.799999999999997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  <c r="G11" s="260" t="s">
        <v>357</v>
      </c>
      <c r="H11" s="261" t="s">
        <v>302</v>
      </c>
      <c r="I11" s="261" t="s">
        <v>550</v>
      </c>
      <c r="J11" s="261" t="s">
        <v>551</v>
      </c>
      <c r="K11" s="254"/>
      <c r="L11" s="254" t="s">
        <v>1017</v>
      </c>
      <c r="M11" s="254"/>
    </row>
    <row r="12" spans="1:13" s="303" customFormat="1" ht="21" customHeight="1" x14ac:dyDescent="0.35">
      <c r="A12" s="1208" t="s">
        <v>999</v>
      </c>
      <c r="B12" s="1208"/>
      <c r="C12" s="1208"/>
      <c r="D12" s="1208"/>
      <c r="E12" s="1208"/>
      <c r="F12" s="1208"/>
      <c r="G12" s="262" t="s">
        <v>1000</v>
      </c>
      <c r="H12" s="302"/>
      <c r="I12" s="302"/>
      <c r="J12" s="302"/>
      <c r="K12" s="251"/>
      <c r="L12" s="251" t="s">
        <v>1012</v>
      </c>
      <c r="M12" s="251" t="s">
        <v>1013</v>
      </c>
    </row>
    <row r="13" spans="1:13" s="303" customFormat="1" ht="21.6" customHeight="1" x14ac:dyDescent="0.35">
      <c r="A13" s="323">
        <v>1</v>
      </c>
      <c r="B13" s="304" t="s">
        <v>377</v>
      </c>
      <c r="C13" s="266" t="s">
        <v>305</v>
      </c>
      <c r="D13" s="324">
        <f>SUM(D14:D17)</f>
        <v>0</v>
      </c>
      <c r="E13" s="315" t="s">
        <v>305</v>
      </c>
      <c r="F13" s="324">
        <f>SUM(F14:F17)</f>
        <v>27288.84</v>
      </c>
      <c r="G13" s="307"/>
      <c r="H13" s="308"/>
      <c r="I13" s="308"/>
      <c r="J13" s="308"/>
      <c r="K13" s="254"/>
      <c r="L13" s="254"/>
      <c r="M13" s="254"/>
    </row>
    <row r="14" spans="1:13" s="303" customFormat="1" x14ac:dyDescent="0.35">
      <c r="A14" s="325"/>
      <c r="B14" s="316" t="s">
        <v>378</v>
      </c>
      <c r="C14" s="326"/>
      <c r="D14" s="273"/>
      <c r="E14" s="276"/>
      <c r="F14" s="273"/>
      <c r="G14" s="307"/>
      <c r="H14" s="308"/>
      <c r="I14" s="308">
        <f>F14-H14</f>
        <v>0</v>
      </c>
      <c r="J14" s="308">
        <f>F14-G14</f>
        <v>0</v>
      </c>
      <c r="K14" s="251"/>
      <c r="L14" s="251"/>
      <c r="M14" s="251"/>
    </row>
    <row r="15" spans="1:13" s="303" customFormat="1" x14ac:dyDescent="0.35">
      <c r="A15" s="325"/>
      <c r="B15" s="318" t="s">
        <v>478</v>
      </c>
      <c r="C15" s="326"/>
      <c r="D15" s="273"/>
      <c r="E15" s="276">
        <v>6</v>
      </c>
      <c r="F15" s="273">
        <v>27288.84</v>
      </c>
      <c r="G15" s="312"/>
      <c r="H15" s="308"/>
      <c r="I15" s="308">
        <f>F15-H15</f>
        <v>27288.84</v>
      </c>
      <c r="J15" s="308">
        <f t="shared" ref="J15:J33" si="0">F15-G15</f>
        <v>27288.84</v>
      </c>
      <c r="K15" s="251"/>
      <c r="L15" s="251"/>
      <c r="M15" s="251"/>
    </row>
    <row r="16" spans="1:13" s="303" customFormat="1" hidden="1" x14ac:dyDescent="0.35">
      <c r="A16" s="325"/>
      <c r="B16" s="288" t="s">
        <v>764</v>
      </c>
      <c r="C16" s="326"/>
      <c r="D16" s="273"/>
      <c r="E16" s="276"/>
      <c r="F16" s="273"/>
      <c r="G16" s="312"/>
      <c r="H16" s="308"/>
      <c r="I16" s="308">
        <f>F16-H16</f>
        <v>0</v>
      </c>
      <c r="J16" s="308">
        <f t="shared" ref="J16" si="1">F16-G16</f>
        <v>0</v>
      </c>
      <c r="K16" s="251"/>
      <c r="L16" s="251"/>
      <c r="M16" s="251"/>
    </row>
    <row r="17" spans="1:13" s="303" customFormat="1" hidden="1" x14ac:dyDescent="0.35">
      <c r="A17" s="325"/>
      <c r="B17" s="310"/>
      <c r="C17" s="326"/>
      <c r="D17" s="273"/>
      <c r="E17" s="276"/>
      <c r="F17" s="273"/>
      <c r="G17" s="312"/>
      <c r="H17" s="308"/>
      <c r="I17" s="308">
        <f>F17-H17</f>
        <v>0</v>
      </c>
      <c r="J17" s="308">
        <f t="shared" si="0"/>
        <v>0</v>
      </c>
      <c r="K17" s="251"/>
      <c r="L17" s="251"/>
      <c r="M17" s="251"/>
    </row>
    <row r="18" spans="1:13" s="303" customFormat="1" ht="39.75" hidden="1" customHeight="1" x14ac:dyDescent="0.35">
      <c r="A18" s="327">
        <v>2</v>
      </c>
      <c r="B18" s="328" t="s">
        <v>379</v>
      </c>
      <c r="C18" s="281" t="s">
        <v>305</v>
      </c>
      <c r="D18" s="329">
        <f>SUM(D19:D21)</f>
        <v>0</v>
      </c>
      <c r="E18" s="283" t="s">
        <v>305</v>
      </c>
      <c r="F18" s="329">
        <f>SUM(F19:F21)</f>
        <v>0</v>
      </c>
      <c r="G18" s="307"/>
      <c r="H18" s="308"/>
      <c r="I18" s="308"/>
      <c r="J18" s="308"/>
      <c r="K18" s="251"/>
      <c r="L18" s="251"/>
      <c r="M18" s="251"/>
    </row>
    <row r="19" spans="1:13" s="303" customFormat="1" hidden="1" x14ac:dyDescent="0.35">
      <c r="A19" s="325"/>
      <c r="B19" s="316" t="s">
        <v>199</v>
      </c>
      <c r="C19" s="326"/>
      <c r="D19" s="273"/>
      <c r="E19" s="276"/>
      <c r="F19" s="273"/>
      <c r="G19" s="312"/>
      <c r="H19" s="308"/>
      <c r="I19" s="308">
        <f>F19-H19</f>
        <v>0</v>
      </c>
      <c r="J19" s="308">
        <f t="shared" si="0"/>
        <v>0</v>
      </c>
      <c r="K19" s="251"/>
      <c r="L19" s="251"/>
      <c r="M19" s="251"/>
    </row>
    <row r="20" spans="1:13" s="303" customFormat="1" hidden="1" x14ac:dyDescent="0.35">
      <c r="A20" s="325"/>
      <c r="B20" s="316"/>
      <c r="C20" s="326"/>
      <c r="D20" s="273"/>
      <c r="E20" s="276"/>
      <c r="F20" s="273"/>
      <c r="G20" s="307"/>
      <c r="H20" s="308"/>
      <c r="I20" s="308">
        <f>F20-H20</f>
        <v>0</v>
      </c>
      <c r="J20" s="308">
        <f t="shared" si="0"/>
        <v>0</v>
      </c>
      <c r="K20" s="251"/>
      <c r="L20" s="251"/>
      <c r="M20" s="251"/>
    </row>
    <row r="21" spans="1:13" s="303" customFormat="1" hidden="1" x14ac:dyDescent="0.35">
      <c r="A21" s="325"/>
      <c r="B21" s="316"/>
      <c r="C21" s="326"/>
      <c r="D21" s="273"/>
      <c r="E21" s="276"/>
      <c r="F21" s="273"/>
      <c r="G21" s="312"/>
      <c r="H21" s="308"/>
      <c r="I21" s="308">
        <f>F21-H21</f>
        <v>0</v>
      </c>
      <c r="J21" s="308">
        <f t="shared" si="0"/>
        <v>0</v>
      </c>
      <c r="K21" s="251"/>
      <c r="L21" s="251"/>
      <c r="M21" s="251"/>
    </row>
    <row r="22" spans="1:13" s="303" customFormat="1" ht="21.6" hidden="1" customHeight="1" x14ac:dyDescent="0.35">
      <c r="A22" s="327">
        <v>3</v>
      </c>
      <c r="B22" s="313" t="s">
        <v>380</v>
      </c>
      <c r="C22" s="281" t="s">
        <v>305</v>
      </c>
      <c r="D22" s="329">
        <f>SUM(D23:D24)</f>
        <v>0</v>
      </c>
      <c r="E22" s="283" t="s">
        <v>305</v>
      </c>
      <c r="F22" s="329">
        <f>SUM(F23:F25)</f>
        <v>0</v>
      </c>
      <c r="G22" s="312"/>
      <c r="H22" s="308"/>
      <c r="I22" s="308"/>
      <c r="J22" s="308"/>
      <c r="K22" s="251"/>
      <c r="L22" s="251"/>
      <c r="M22" s="251"/>
    </row>
    <row r="23" spans="1:13" s="303" customFormat="1" hidden="1" x14ac:dyDescent="0.35">
      <c r="A23" s="325"/>
      <c r="B23" s="316" t="s">
        <v>199</v>
      </c>
      <c r="C23" s="326"/>
      <c r="D23" s="273"/>
      <c r="E23" s="276"/>
      <c r="F23" s="273"/>
      <c r="G23" s="307"/>
      <c r="H23" s="308"/>
      <c r="I23" s="308">
        <f>F23-H23</f>
        <v>0</v>
      </c>
      <c r="J23" s="308">
        <f t="shared" si="0"/>
        <v>0</v>
      </c>
      <c r="K23" s="251"/>
      <c r="L23" s="251"/>
      <c r="M23" s="251"/>
    </row>
    <row r="24" spans="1:13" s="303" customFormat="1" ht="27.6" customHeight="1" x14ac:dyDescent="0.35">
      <c r="A24" s="325"/>
      <c r="B24" s="330"/>
      <c r="C24" s="326"/>
      <c r="D24" s="273"/>
      <c r="E24" s="276"/>
      <c r="F24" s="273"/>
      <c r="G24" s="307"/>
      <c r="H24" s="308"/>
      <c r="I24" s="308">
        <f>F24-H24</f>
        <v>0</v>
      </c>
      <c r="J24" s="308">
        <f t="shared" si="0"/>
        <v>0</v>
      </c>
      <c r="K24" s="251"/>
      <c r="L24" s="251"/>
      <c r="M24" s="251"/>
    </row>
    <row r="25" spans="1:13" s="303" customFormat="1" ht="39.6" customHeight="1" x14ac:dyDescent="0.35">
      <c r="A25" s="325"/>
      <c r="B25" s="316"/>
      <c r="C25" s="326"/>
      <c r="D25" s="273"/>
      <c r="E25" s="276"/>
      <c r="F25" s="273"/>
      <c r="G25" s="312"/>
      <c r="H25" s="308"/>
      <c r="I25" s="308">
        <f>F25-H25</f>
        <v>0</v>
      </c>
      <c r="J25" s="308">
        <f t="shared" si="0"/>
        <v>0</v>
      </c>
      <c r="K25" s="251"/>
      <c r="L25" s="251"/>
      <c r="M25" s="251"/>
    </row>
    <row r="26" spans="1:13" s="303" customFormat="1" ht="21.6" customHeight="1" x14ac:dyDescent="0.35">
      <c r="A26" s="323">
        <v>2</v>
      </c>
      <c r="B26" s="304" t="s">
        <v>381</v>
      </c>
      <c r="C26" s="266" t="s">
        <v>305</v>
      </c>
      <c r="D26" s="324">
        <f>SUM(D27:D59)</f>
        <v>0</v>
      </c>
      <c r="E26" s="315" t="s">
        <v>305</v>
      </c>
      <c r="F26" s="324">
        <f>SUM(F28:F78)</f>
        <v>88742.46</v>
      </c>
      <c r="G26" s="307"/>
      <c r="H26" s="308"/>
      <c r="I26" s="308"/>
      <c r="J26" s="308"/>
      <c r="K26" s="251"/>
      <c r="L26" s="251"/>
      <c r="M26" s="251"/>
    </row>
    <row r="27" spans="1:13" s="303" customFormat="1" x14ac:dyDescent="0.35">
      <c r="A27" s="311"/>
      <c r="B27" s="316" t="s">
        <v>199</v>
      </c>
      <c r="C27" s="326"/>
      <c r="D27" s="273"/>
      <c r="E27" s="276"/>
      <c r="F27" s="273"/>
      <c r="G27" s="312"/>
      <c r="H27" s="308"/>
      <c r="I27" s="308">
        <f t="shared" ref="I27:I33" si="2">F27-H27</f>
        <v>0</v>
      </c>
      <c r="J27" s="308">
        <f t="shared" si="0"/>
        <v>0</v>
      </c>
      <c r="K27" s="251"/>
      <c r="L27" s="251"/>
      <c r="M27" s="251"/>
    </row>
    <row r="28" spans="1:13" s="303" customFormat="1" ht="36.6" customHeight="1" x14ac:dyDescent="0.35">
      <c r="A28" s="331"/>
      <c r="B28" s="332" t="s">
        <v>479</v>
      </c>
      <c r="C28" s="326"/>
      <c r="D28" s="273"/>
      <c r="E28" s="276"/>
      <c r="F28" s="273"/>
      <c r="G28" s="312"/>
      <c r="H28" s="308"/>
      <c r="I28" s="308">
        <f t="shared" si="2"/>
        <v>0</v>
      </c>
      <c r="J28" s="308">
        <f t="shared" si="0"/>
        <v>0</v>
      </c>
      <c r="K28" s="251"/>
      <c r="L28" s="251"/>
      <c r="M28" s="251"/>
    </row>
    <row r="29" spans="1:13" s="303" customFormat="1" ht="42.6" customHeight="1" x14ac:dyDescent="0.35">
      <c r="A29" s="331"/>
      <c r="B29" s="332" t="s">
        <v>480</v>
      </c>
      <c r="C29" s="326"/>
      <c r="D29" s="273"/>
      <c r="E29" s="276"/>
      <c r="F29" s="273"/>
      <c r="G29" s="307"/>
      <c r="H29" s="308"/>
      <c r="I29" s="308">
        <f t="shared" si="2"/>
        <v>0</v>
      </c>
      <c r="J29" s="308">
        <f t="shared" si="0"/>
        <v>0</v>
      </c>
      <c r="K29" s="251"/>
      <c r="L29" s="251"/>
      <c r="M29" s="251"/>
    </row>
    <row r="30" spans="1:13" s="303" customFormat="1" ht="70.2" customHeight="1" x14ac:dyDescent="0.35">
      <c r="A30" s="331"/>
      <c r="B30" s="332" t="s">
        <v>553</v>
      </c>
      <c r="C30" s="326"/>
      <c r="D30" s="273"/>
      <c r="E30" s="276"/>
      <c r="F30" s="273"/>
      <c r="G30" s="307"/>
      <c r="H30" s="308"/>
      <c r="I30" s="308">
        <f t="shared" si="2"/>
        <v>0</v>
      </c>
      <c r="J30" s="308">
        <f t="shared" si="0"/>
        <v>0</v>
      </c>
      <c r="K30" s="251"/>
      <c r="L30" s="251"/>
      <c r="M30" s="251"/>
    </row>
    <row r="31" spans="1:13" s="303" customFormat="1" ht="40.200000000000003" customHeight="1" x14ac:dyDescent="0.35">
      <c r="A31" s="331"/>
      <c r="B31" s="332" t="s">
        <v>554</v>
      </c>
      <c r="C31" s="326"/>
      <c r="D31" s="273"/>
      <c r="E31" s="276">
        <v>1</v>
      </c>
      <c r="F31" s="273">
        <v>7000</v>
      </c>
      <c r="G31" s="307"/>
      <c r="H31" s="308"/>
      <c r="I31" s="308">
        <f t="shared" si="2"/>
        <v>7000</v>
      </c>
      <c r="J31" s="308">
        <f t="shared" si="0"/>
        <v>7000</v>
      </c>
      <c r="K31" s="251"/>
      <c r="L31" s="251"/>
      <c r="M31" s="251"/>
    </row>
    <row r="32" spans="1:13" s="303" customFormat="1" ht="30.6" customHeight="1" x14ac:dyDescent="0.35">
      <c r="A32" s="331"/>
      <c r="B32" s="332" t="s">
        <v>555</v>
      </c>
      <c r="C32" s="326"/>
      <c r="D32" s="273"/>
      <c r="E32" s="276"/>
      <c r="F32" s="273"/>
      <c r="G32" s="307"/>
      <c r="H32" s="308"/>
      <c r="I32" s="308">
        <f t="shared" si="2"/>
        <v>0</v>
      </c>
      <c r="J32" s="308">
        <f t="shared" si="0"/>
        <v>0</v>
      </c>
      <c r="K32" s="251"/>
      <c r="L32" s="251"/>
      <c r="M32" s="251"/>
    </row>
    <row r="33" spans="1:13" s="303" customFormat="1" ht="21" customHeight="1" x14ac:dyDescent="0.35">
      <c r="A33" s="331"/>
      <c r="B33" s="332" t="s">
        <v>557</v>
      </c>
      <c r="C33" s="326"/>
      <c r="D33" s="273"/>
      <c r="E33" s="276"/>
      <c r="F33" s="273"/>
      <c r="G33" s="307"/>
      <c r="H33" s="308"/>
      <c r="I33" s="308">
        <f t="shared" si="2"/>
        <v>0</v>
      </c>
      <c r="J33" s="308">
        <f t="shared" si="0"/>
        <v>0</v>
      </c>
      <c r="K33" s="251"/>
      <c r="L33" s="251"/>
      <c r="M33" s="251"/>
    </row>
    <row r="34" spans="1:13" s="303" customFormat="1" ht="34.200000000000003" hidden="1" customHeight="1" x14ac:dyDescent="0.35">
      <c r="A34" s="331"/>
      <c r="B34" s="332" t="s">
        <v>558</v>
      </c>
      <c r="C34" s="326"/>
      <c r="D34" s="273"/>
      <c r="E34" s="276"/>
      <c r="F34" s="273"/>
      <c r="G34" s="307"/>
      <c r="H34" s="308"/>
      <c r="I34" s="308"/>
      <c r="J34" s="308"/>
      <c r="K34" s="251"/>
      <c r="L34" s="251"/>
      <c r="M34" s="251"/>
    </row>
    <row r="35" spans="1:13" s="303" customFormat="1" ht="2.4" hidden="1" customHeight="1" x14ac:dyDescent="0.35">
      <c r="A35" s="331"/>
      <c r="B35" s="332" t="s">
        <v>559</v>
      </c>
      <c r="C35" s="326"/>
      <c r="D35" s="273"/>
      <c r="E35" s="276"/>
      <c r="F35" s="273"/>
      <c r="G35" s="307"/>
      <c r="H35" s="308"/>
      <c r="I35" s="308">
        <f>F35-H35</f>
        <v>0</v>
      </c>
      <c r="J35" s="308">
        <f t="shared" ref="J35:J37" si="3">F35-G35</f>
        <v>0</v>
      </c>
      <c r="K35" s="251"/>
      <c r="L35" s="251"/>
      <c r="M35" s="251"/>
    </row>
    <row r="36" spans="1:13" s="303" customFormat="1" ht="36" hidden="1" customHeight="1" x14ac:dyDescent="0.35">
      <c r="A36" s="331"/>
      <c r="B36" s="332" t="s">
        <v>560</v>
      </c>
      <c r="C36" s="326"/>
      <c r="D36" s="273"/>
      <c r="E36" s="276"/>
      <c r="F36" s="273"/>
      <c r="G36" s="307"/>
      <c r="H36" s="308"/>
      <c r="I36" s="308">
        <f>F36-H36</f>
        <v>0</v>
      </c>
      <c r="J36" s="308">
        <f t="shared" si="3"/>
        <v>0</v>
      </c>
      <c r="K36" s="254"/>
      <c r="L36" s="254"/>
      <c r="M36" s="254"/>
    </row>
    <row r="37" spans="1:13" s="303" customFormat="1" ht="37.799999999999997" hidden="1" customHeight="1" x14ac:dyDescent="0.35">
      <c r="A37" s="331"/>
      <c r="B37" s="332" t="s">
        <v>561</v>
      </c>
      <c r="C37" s="326"/>
      <c r="D37" s="273"/>
      <c r="E37" s="276"/>
      <c r="F37" s="273"/>
      <c r="G37" s="307"/>
      <c r="H37" s="308"/>
      <c r="I37" s="308">
        <f>F37-H37</f>
        <v>0</v>
      </c>
      <c r="J37" s="308">
        <f t="shared" si="3"/>
        <v>0</v>
      </c>
      <c r="K37" s="251"/>
      <c r="L37" s="254"/>
      <c r="M37" s="254"/>
    </row>
    <row r="38" spans="1:13" s="303" customFormat="1" ht="32.4" hidden="1" customHeight="1" x14ac:dyDescent="0.35">
      <c r="A38" s="331"/>
      <c r="B38" s="332" t="s">
        <v>562</v>
      </c>
      <c r="C38" s="326"/>
      <c r="D38" s="273"/>
      <c r="E38" s="276"/>
      <c r="F38" s="273"/>
      <c r="G38" s="307"/>
      <c r="H38" s="308"/>
      <c r="I38" s="308"/>
      <c r="J38" s="308"/>
      <c r="K38" s="251"/>
      <c r="L38" s="251"/>
      <c r="M38" s="251"/>
    </row>
    <row r="39" spans="1:13" s="303" customFormat="1" ht="48.6" hidden="1" customHeight="1" x14ac:dyDescent="0.35">
      <c r="A39" s="331"/>
      <c r="B39" s="332" t="s">
        <v>563</v>
      </c>
      <c r="C39" s="326"/>
      <c r="D39" s="273"/>
      <c r="E39" s="276"/>
      <c r="F39" s="273"/>
      <c r="G39" s="307"/>
      <c r="H39" s="308"/>
      <c r="I39" s="308">
        <f t="shared" ref="I39:I46" si="4">F39-H39</f>
        <v>0</v>
      </c>
      <c r="J39" s="308">
        <f t="shared" ref="J39:J46" si="5">F39-G39</f>
        <v>0</v>
      </c>
      <c r="K39" s="251"/>
      <c r="L39" s="251"/>
      <c r="M39" s="251"/>
    </row>
    <row r="40" spans="1:13" s="303" customFormat="1" ht="34.200000000000003" hidden="1" customHeight="1" x14ac:dyDescent="0.35">
      <c r="A40" s="331"/>
      <c r="B40" s="332" t="s">
        <v>564</v>
      </c>
      <c r="C40" s="326"/>
      <c r="D40" s="273"/>
      <c r="E40" s="276"/>
      <c r="F40" s="273"/>
      <c r="G40" s="307"/>
      <c r="H40" s="308"/>
      <c r="I40" s="308">
        <f t="shared" si="4"/>
        <v>0</v>
      </c>
      <c r="J40" s="308">
        <f t="shared" si="5"/>
        <v>0</v>
      </c>
      <c r="K40" s="251"/>
      <c r="L40" s="251"/>
      <c r="M40" s="251"/>
    </row>
    <row r="41" spans="1:13" s="303" customFormat="1" ht="37.799999999999997" hidden="1" customHeight="1" x14ac:dyDescent="0.35">
      <c r="A41" s="331"/>
      <c r="B41" s="332" t="s">
        <v>565</v>
      </c>
      <c r="C41" s="326"/>
      <c r="D41" s="273"/>
      <c r="E41" s="276"/>
      <c r="F41" s="273"/>
      <c r="G41" s="307"/>
      <c r="H41" s="308"/>
      <c r="I41" s="308">
        <f t="shared" si="4"/>
        <v>0</v>
      </c>
      <c r="J41" s="308">
        <f t="shared" si="5"/>
        <v>0</v>
      </c>
      <c r="K41" s="251"/>
      <c r="L41" s="251"/>
      <c r="M41" s="251"/>
    </row>
    <row r="42" spans="1:13" s="303" customFormat="1" ht="41.4" hidden="1" customHeight="1" x14ac:dyDescent="0.35">
      <c r="A42" s="331"/>
      <c r="B42" s="332" t="s">
        <v>566</v>
      </c>
      <c r="C42" s="326"/>
      <c r="D42" s="273"/>
      <c r="E42" s="276"/>
      <c r="F42" s="273"/>
      <c r="G42" s="307"/>
      <c r="H42" s="308"/>
      <c r="I42" s="308">
        <f t="shared" si="4"/>
        <v>0</v>
      </c>
      <c r="J42" s="308">
        <f t="shared" si="5"/>
        <v>0</v>
      </c>
      <c r="K42" s="251"/>
      <c r="L42" s="251"/>
      <c r="M42" s="251"/>
    </row>
    <row r="43" spans="1:13" s="303" customFormat="1" ht="47.4" hidden="1" customHeight="1" x14ac:dyDescent="0.35">
      <c r="A43" s="331"/>
      <c r="B43" s="332" t="s">
        <v>567</v>
      </c>
      <c r="C43" s="326"/>
      <c r="D43" s="273"/>
      <c r="E43" s="276"/>
      <c r="F43" s="273"/>
      <c r="G43" s="307"/>
      <c r="H43" s="308"/>
      <c r="I43" s="308">
        <f t="shared" si="4"/>
        <v>0</v>
      </c>
      <c r="J43" s="308">
        <f t="shared" si="5"/>
        <v>0</v>
      </c>
      <c r="K43" s="251"/>
      <c r="L43" s="251"/>
      <c r="M43" s="251"/>
    </row>
    <row r="44" spans="1:13" s="303" customFormat="1" ht="21.6" hidden="1" customHeight="1" x14ac:dyDescent="0.35">
      <c r="A44" s="331"/>
      <c r="B44" s="332" t="s">
        <v>568</v>
      </c>
      <c r="C44" s="326"/>
      <c r="D44" s="273"/>
      <c r="E44" s="276"/>
      <c r="F44" s="273"/>
      <c r="G44" s="307"/>
      <c r="H44" s="308"/>
      <c r="I44" s="308">
        <f t="shared" si="4"/>
        <v>0</v>
      </c>
      <c r="J44" s="308">
        <f t="shared" si="5"/>
        <v>0</v>
      </c>
      <c r="K44" s="251"/>
      <c r="L44" s="251"/>
      <c r="M44" s="251"/>
    </row>
    <row r="45" spans="1:13" s="303" customFormat="1" x14ac:dyDescent="0.35">
      <c r="A45" s="331"/>
      <c r="B45" s="332" t="s">
        <v>481</v>
      </c>
      <c r="C45" s="326"/>
      <c r="D45" s="273"/>
      <c r="E45" s="276">
        <v>15</v>
      </c>
      <c r="F45" s="273">
        <v>12000</v>
      </c>
      <c r="G45" s="307"/>
      <c r="H45" s="308"/>
      <c r="I45" s="308">
        <f t="shared" si="4"/>
        <v>12000</v>
      </c>
      <c r="J45" s="308">
        <f t="shared" si="5"/>
        <v>12000</v>
      </c>
      <c r="K45" s="254"/>
      <c r="L45" s="254"/>
      <c r="M45" s="254"/>
    </row>
    <row r="46" spans="1:13" s="303" customFormat="1" ht="36" x14ac:dyDescent="0.35">
      <c r="A46" s="331"/>
      <c r="B46" s="332" t="s">
        <v>482</v>
      </c>
      <c r="C46" s="326"/>
      <c r="D46" s="273"/>
      <c r="E46" s="276">
        <v>1</v>
      </c>
      <c r="F46" s="273">
        <v>4820.0600000000004</v>
      </c>
      <c r="G46" s="307"/>
      <c r="H46" s="308"/>
      <c r="I46" s="308">
        <f t="shared" si="4"/>
        <v>4820.0600000000004</v>
      </c>
      <c r="J46" s="308">
        <f t="shared" si="5"/>
        <v>4820.0600000000004</v>
      </c>
      <c r="K46" s="251"/>
      <c r="L46" s="251"/>
      <c r="M46" s="251"/>
    </row>
    <row r="47" spans="1:13" s="303" customFormat="1" ht="43.8" customHeight="1" x14ac:dyDescent="0.35">
      <c r="A47" s="331"/>
      <c r="B47" s="332" t="s">
        <v>483</v>
      </c>
      <c r="C47" s="326"/>
      <c r="D47" s="273"/>
      <c r="E47" s="276"/>
      <c r="F47" s="273"/>
      <c r="G47" s="307"/>
      <c r="H47" s="308"/>
      <c r="I47" s="308"/>
      <c r="J47" s="308"/>
      <c r="K47" s="251"/>
      <c r="L47" s="251"/>
      <c r="M47" s="251"/>
    </row>
    <row r="48" spans="1:13" s="303" customFormat="1" ht="36" x14ac:dyDescent="0.35">
      <c r="A48" s="331"/>
      <c r="B48" s="332" t="s">
        <v>506</v>
      </c>
      <c r="C48" s="326"/>
      <c r="D48" s="273"/>
      <c r="E48" s="276">
        <v>1</v>
      </c>
      <c r="F48" s="273">
        <v>4000</v>
      </c>
      <c r="G48" s="307"/>
      <c r="H48" s="308"/>
      <c r="I48" s="308">
        <f>F48-H48</f>
        <v>4000</v>
      </c>
      <c r="J48" s="308">
        <f t="shared" ref="J48:J51" si="6">F48-G48</f>
        <v>4000</v>
      </c>
      <c r="K48" s="251"/>
      <c r="L48" s="251"/>
      <c r="M48" s="251"/>
    </row>
    <row r="49" spans="1:13" s="303" customFormat="1" x14ac:dyDescent="0.35">
      <c r="A49" s="331"/>
      <c r="B49" s="332" t="s">
        <v>569</v>
      </c>
      <c r="C49" s="326"/>
      <c r="D49" s="273"/>
      <c r="E49" s="276">
        <v>1</v>
      </c>
      <c r="F49" s="273">
        <v>6000</v>
      </c>
      <c r="G49" s="307"/>
      <c r="H49" s="308"/>
      <c r="I49" s="308">
        <f>F49-H49</f>
        <v>6000</v>
      </c>
      <c r="J49" s="308">
        <f t="shared" si="6"/>
        <v>6000</v>
      </c>
      <c r="K49" s="251"/>
      <c r="L49" s="251"/>
      <c r="M49" s="251"/>
    </row>
    <row r="50" spans="1:13" s="303" customFormat="1" x14ac:dyDescent="0.35">
      <c r="A50" s="331"/>
      <c r="B50" s="332" t="s">
        <v>504</v>
      </c>
      <c r="C50" s="326"/>
      <c r="D50" s="273"/>
      <c r="E50" s="276"/>
      <c r="F50" s="273"/>
      <c r="G50" s="307"/>
      <c r="H50" s="308"/>
      <c r="I50" s="308">
        <f>F50-H50</f>
        <v>0</v>
      </c>
      <c r="J50" s="308">
        <f t="shared" si="6"/>
        <v>0</v>
      </c>
      <c r="K50" s="251"/>
      <c r="L50" s="251"/>
      <c r="M50" s="251"/>
    </row>
    <row r="51" spans="1:13" s="303" customFormat="1" x14ac:dyDescent="0.35">
      <c r="A51" s="331"/>
      <c r="B51" s="332" t="s">
        <v>570</v>
      </c>
      <c r="C51" s="326"/>
      <c r="D51" s="273"/>
      <c r="E51" s="276">
        <v>1</v>
      </c>
      <c r="F51" s="273">
        <v>4000</v>
      </c>
      <c r="G51" s="307"/>
      <c r="H51" s="308"/>
      <c r="I51" s="308">
        <f>F51-H51</f>
        <v>4000</v>
      </c>
      <c r="J51" s="308">
        <f t="shared" si="6"/>
        <v>4000</v>
      </c>
      <c r="K51" s="251"/>
      <c r="L51" s="251"/>
      <c r="M51" s="251"/>
    </row>
    <row r="52" spans="1:13" s="303" customFormat="1" ht="36" hidden="1" x14ac:dyDescent="0.35">
      <c r="A52" s="331"/>
      <c r="B52" s="332" t="s">
        <v>571</v>
      </c>
      <c r="C52" s="326"/>
      <c r="D52" s="273"/>
      <c r="E52" s="276"/>
      <c r="F52" s="273"/>
      <c r="G52" s="307"/>
      <c r="H52" s="308"/>
      <c r="I52" s="308"/>
      <c r="J52" s="308"/>
      <c r="K52" s="251"/>
      <c r="L52" s="251"/>
      <c r="M52" s="251"/>
    </row>
    <row r="53" spans="1:13" s="303" customFormat="1" ht="36" hidden="1" x14ac:dyDescent="0.35">
      <c r="A53" s="331"/>
      <c r="B53" s="332" t="s">
        <v>572</v>
      </c>
      <c r="C53" s="326"/>
      <c r="D53" s="273"/>
      <c r="E53" s="276"/>
      <c r="F53" s="273"/>
      <c r="G53" s="307"/>
      <c r="H53" s="308"/>
      <c r="I53" s="308">
        <f t="shared" ref="I53:I76" si="7">F53-H53</f>
        <v>0</v>
      </c>
      <c r="J53" s="308">
        <f t="shared" ref="J53:J76" si="8">F53-G53</f>
        <v>0</v>
      </c>
      <c r="K53" s="251"/>
      <c r="L53" s="251"/>
      <c r="M53" s="251"/>
    </row>
    <row r="54" spans="1:13" s="303" customFormat="1" hidden="1" x14ac:dyDescent="0.35">
      <c r="A54" s="331"/>
      <c r="B54" s="332" t="s">
        <v>505</v>
      </c>
      <c r="C54" s="326"/>
      <c r="D54" s="273"/>
      <c r="E54" s="276"/>
      <c r="F54" s="273"/>
      <c r="G54" s="307"/>
      <c r="H54" s="308"/>
      <c r="I54" s="308">
        <f t="shared" si="7"/>
        <v>0</v>
      </c>
      <c r="J54" s="308">
        <f t="shared" si="8"/>
        <v>0</v>
      </c>
      <c r="K54" s="251"/>
      <c r="L54" s="251"/>
      <c r="M54" s="251"/>
    </row>
    <row r="55" spans="1:13" s="303" customFormat="1" ht="36" hidden="1" x14ac:dyDescent="0.35">
      <c r="A55" s="331"/>
      <c r="B55" s="332" t="s">
        <v>573</v>
      </c>
      <c r="C55" s="326"/>
      <c r="D55" s="273"/>
      <c r="E55" s="276"/>
      <c r="F55" s="273"/>
      <c r="G55" s="307"/>
      <c r="H55" s="308"/>
      <c r="I55" s="308">
        <f t="shared" si="7"/>
        <v>0</v>
      </c>
      <c r="J55" s="308">
        <f t="shared" si="8"/>
        <v>0</v>
      </c>
      <c r="K55" s="251"/>
      <c r="L55" s="251"/>
      <c r="M55" s="251"/>
    </row>
    <row r="56" spans="1:13" s="303" customFormat="1" hidden="1" x14ac:dyDescent="0.35">
      <c r="A56" s="331"/>
      <c r="B56" s="332" t="s">
        <v>574</v>
      </c>
      <c r="C56" s="326"/>
      <c r="D56" s="273"/>
      <c r="E56" s="276"/>
      <c r="F56" s="273"/>
      <c r="G56" s="307"/>
      <c r="H56" s="308"/>
      <c r="I56" s="308">
        <f t="shared" si="7"/>
        <v>0</v>
      </c>
      <c r="J56" s="308">
        <f t="shared" si="8"/>
        <v>0</v>
      </c>
      <c r="K56" s="251"/>
      <c r="L56" s="251"/>
      <c r="M56" s="251"/>
    </row>
    <row r="57" spans="1:13" s="303" customFormat="1" ht="40.5" hidden="1" customHeight="1" x14ac:dyDescent="0.35">
      <c r="A57" s="331"/>
      <c r="B57" s="332" t="s">
        <v>575</v>
      </c>
      <c r="C57" s="326"/>
      <c r="D57" s="273"/>
      <c r="E57" s="276"/>
      <c r="F57" s="273"/>
      <c r="G57" s="307"/>
      <c r="H57" s="308"/>
      <c r="I57" s="308">
        <f t="shared" si="7"/>
        <v>0</v>
      </c>
      <c r="J57" s="308">
        <f t="shared" si="8"/>
        <v>0</v>
      </c>
      <c r="K57" s="251"/>
      <c r="L57" s="251"/>
      <c r="M57" s="251"/>
    </row>
    <row r="58" spans="1:13" s="303" customFormat="1" ht="36" hidden="1" x14ac:dyDescent="0.35">
      <c r="A58" s="331"/>
      <c r="B58" s="332" t="s">
        <v>576</v>
      </c>
      <c r="C58" s="326"/>
      <c r="D58" s="273"/>
      <c r="E58" s="276"/>
      <c r="F58" s="273"/>
      <c r="G58" s="307"/>
      <c r="H58" s="308"/>
      <c r="I58" s="308">
        <f t="shared" si="7"/>
        <v>0</v>
      </c>
      <c r="J58" s="308">
        <f t="shared" si="8"/>
        <v>0</v>
      </c>
      <c r="K58" s="251"/>
      <c r="L58" s="251"/>
      <c r="M58" s="251"/>
    </row>
    <row r="59" spans="1:13" s="303" customFormat="1" hidden="1" x14ac:dyDescent="0.35">
      <c r="A59" s="331"/>
      <c r="B59" s="332" t="s">
        <v>577</v>
      </c>
      <c r="C59" s="326"/>
      <c r="D59" s="273"/>
      <c r="E59" s="276"/>
      <c r="F59" s="273"/>
      <c r="G59" s="307"/>
      <c r="H59" s="308"/>
      <c r="I59" s="308">
        <f t="shared" si="7"/>
        <v>0</v>
      </c>
      <c r="J59" s="308">
        <f t="shared" si="8"/>
        <v>0</v>
      </c>
      <c r="K59" s="251"/>
      <c r="L59" s="251"/>
      <c r="M59" s="251"/>
    </row>
    <row r="60" spans="1:13" s="303" customFormat="1" x14ac:dyDescent="0.35">
      <c r="A60" s="331"/>
      <c r="B60" s="332" t="s">
        <v>578</v>
      </c>
      <c r="C60" s="326"/>
      <c r="D60" s="273"/>
      <c r="E60" s="276">
        <v>1</v>
      </c>
      <c r="F60" s="273">
        <v>17000</v>
      </c>
      <c r="G60" s="307"/>
      <c r="H60" s="308"/>
      <c r="I60" s="308">
        <f t="shared" si="7"/>
        <v>17000</v>
      </c>
      <c r="J60" s="308">
        <f t="shared" si="8"/>
        <v>17000</v>
      </c>
      <c r="K60" s="251"/>
      <c r="L60" s="251"/>
      <c r="M60" s="251"/>
    </row>
    <row r="61" spans="1:13" s="303" customFormat="1" hidden="1" x14ac:dyDescent="0.35">
      <c r="A61" s="331"/>
      <c r="B61" s="332" t="s">
        <v>579</v>
      </c>
      <c r="C61" s="326"/>
      <c r="D61" s="273"/>
      <c r="E61" s="276"/>
      <c r="F61" s="273"/>
      <c r="G61" s="307"/>
      <c r="H61" s="308"/>
      <c r="I61" s="308">
        <f t="shared" si="7"/>
        <v>0</v>
      </c>
      <c r="J61" s="308">
        <f t="shared" si="8"/>
        <v>0</v>
      </c>
      <c r="K61" s="251"/>
      <c r="L61" s="251"/>
      <c r="M61" s="251"/>
    </row>
    <row r="62" spans="1:13" s="303" customFormat="1" x14ac:dyDescent="0.35">
      <c r="A62" s="331"/>
      <c r="B62" s="332" t="s">
        <v>580</v>
      </c>
      <c r="C62" s="326"/>
      <c r="D62" s="273"/>
      <c r="E62" s="276">
        <v>1</v>
      </c>
      <c r="F62" s="273">
        <v>406.3</v>
      </c>
      <c r="G62" s="307"/>
      <c r="H62" s="308"/>
      <c r="I62" s="308">
        <f t="shared" si="7"/>
        <v>406.3</v>
      </c>
      <c r="J62" s="308">
        <f t="shared" si="8"/>
        <v>406.3</v>
      </c>
      <c r="K62" s="251"/>
      <c r="L62" s="251"/>
      <c r="M62" s="251"/>
    </row>
    <row r="63" spans="1:13" s="303" customFormat="1" x14ac:dyDescent="0.35">
      <c r="A63" s="331"/>
      <c r="B63" s="332" t="s">
        <v>581</v>
      </c>
      <c r="C63" s="326"/>
      <c r="D63" s="273"/>
      <c r="E63" s="276">
        <v>1</v>
      </c>
      <c r="F63" s="273">
        <v>2201</v>
      </c>
      <c r="G63" s="307"/>
      <c r="H63" s="308"/>
      <c r="I63" s="308">
        <f t="shared" si="7"/>
        <v>2201</v>
      </c>
      <c r="J63" s="308">
        <f t="shared" si="8"/>
        <v>2201</v>
      </c>
      <c r="K63" s="251"/>
      <c r="L63" s="251"/>
      <c r="M63" s="251"/>
    </row>
    <row r="64" spans="1:13" s="303" customFormat="1" ht="36" x14ac:dyDescent="0.35">
      <c r="A64" s="331"/>
      <c r="B64" s="332" t="s">
        <v>1051</v>
      </c>
      <c r="C64" s="326"/>
      <c r="D64" s="273"/>
      <c r="E64" s="276">
        <v>1</v>
      </c>
      <c r="F64" s="273">
        <v>526</v>
      </c>
      <c r="G64" s="307"/>
      <c r="H64" s="308"/>
      <c r="I64" s="308">
        <f t="shared" si="7"/>
        <v>526</v>
      </c>
      <c r="J64" s="308">
        <f t="shared" si="8"/>
        <v>526</v>
      </c>
      <c r="K64" s="251"/>
      <c r="L64" s="251"/>
      <c r="M64" s="251"/>
    </row>
    <row r="65" spans="1:13" s="303" customFormat="1" ht="54" x14ac:dyDescent="0.35">
      <c r="A65" s="331"/>
      <c r="B65" s="332" t="s">
        <v>794</v>
      </c>
      <c r="C65" s="326"/>
      <c r="D65" s="273"/>
      <c r="E65" s="276">
        <v>1</v>
      </c>
      <c r="F65" s="273">
        <v>5000</v>
      </c>
      <c r="G65" s="307"/>
      <c r="H65" s="308"/>
      <c r="I65" s="308">
        <f t="shared" si="7"/>
        <v>5000</v>
      </c>
      <c r="J65" s="308">
        <f t="shared" si="8"/>
        <v>5000</v>
      </c>
      <c r="K65" s="251"/>
      <c r="L65" s="251"/>
      <c r="M65" s="251"/>
    </row>
    <row r="66" spans="1:13" s="303" customFormat="1" x14ac:dyDescent="0.35">
      <c r="A66" s="331"/>
      <c r="B66" s="332" t="s">
        <v>1052</v>
      </c>
      <c r="C66" s="326"/>
      <c r="D66" s="273"/>
      <c r="E66" s="276">
        <v>1</v>
      </c>
      <c r="F66" s="273">
        <v>6033</v>
      </c>
      <c r="G66" s="307"/>
      <c r="H66" s="308"/>
      <c r="I66" s="308">
        <f t="shared" si="7"/>
        <v>6033</v>
      </c>
      <c r="J66" s="308">
        <f t="shared" si="8"/>
        <v>6033</v>
      </c>
      <c r="K66" s="251"/>
      <c r="L66" s="251"/>
      <c r="M66" s="251"/>
    </row>
    <row r="67" spans="1:13" s="303" customFormat="1" ht="36" x14ac:dyDescent="0.35">
      <c r="A67" s="331"/>
      <c r="B67" s="332" t="s">
        <v>1020</v>
      </c>
      <c r="C67" s="326"/>
      <c r="D67" s="273"/>
      <c r="E67" s="276">
        <v>2</v>
      </c>
      <c r="F67" s="273">
        <v>3600</v>
      </c>
      <c r="G67" s="307"/>
      <c r="H67" s="308"/>
      <c r="I67" s="308">
        <f t="shared" si="7"/>
        <v>3600</v>
      </c>
      <c r="J67" s="308">
        <f t="shared" si="8"/>
        <v>3600</v>
      </c>
      <c r="K67" s="251"/>
      <c r="L67" s="251"/>
      <c r="M67" s="251"/>
    </row>
    <row r="68" spans="1:13" s="303" customFormat="1" hidden="1" x14ac:dyDescent="0.35">
      <c r="A68" s="331"/>
      <c r="B68" s="332" t="s">
        <v>585</v>
      </c>
      <c r="C68" s="326"/>
      <c r="D68" s="273"/>
      <c r="E68" s="276"/>
      <c r="F68" s="273"/>
      <c r="G68" s="307"/>
      <c r="H68" s="308"/>
      <c r="I68" s="308">
        <f t="shared" si="7"/>
        <v>0</v>
      </c>
      <c r="J68" s="308">
        <f t="shared" si="8"/>
        <v>0</v>
      </c>
      <c r="K68" s="251"/>
      <c r="L68" s="251"/>
      <c r="M68" s="251"/>
    </row>
    <row r="69" spans="1:13" s="303" customFormat="1" hidden="1" x14ac:dyDescent="0.35">
      <c r="A69" s="331"/>
      <c r="B69" s="332" t="s">
        <v>586</v>
      </c>
      <c r="C69" s="326"/>
      <c r="D69" s="273"/>
      <c r="E69" s="276"/>
      <c r="F69" s="273"/>
      <c r="G69" s="307"/>
      <c r="H69" s="308"/>
      <c r="I69" s="308">
        <f t="shared" si="7"/>
        <v>0</v>
      </c>
      <c r="J69" s="308">
        <f t="shared" si="8"/>
        <v>0</v>
      </c>
      <c r="K69" s="251"/>
      <c r="L69" s="251"/>
      <c r="M69" s="251"/>
    </row>
    <row r="70" spans="1:13" s="303" customFormat="1" hidden="1" x14ac:dyDescent="0.35">
      <c r="A70" s="331"/>
      <c r="B70" s="332" t="s">
        <v>587</v>
      </c>
      <c r="C70" s="326"/>
      <c r="D70" s="273"/>
      <c r="E70" s="276"/>
      <c r="F70" s="273"/>
      <c r="G70" s="307"/>
      <c r="H70" s="308"/>
      <c r="I70" s="308">
        <f t="shared" si="7"/>
        <v>0</v>
      </c>
      <c r="J70" s="308">
        <f t="shared" si="8"/>
        <v>0</v>
      </c>
      <c r="K70" s="251"/>
      <c r="L70" s="251"/>
      <c r="M70" s="251"/>
    </row>
    <row r="71" spans="1:13" s="303" customFormat="1" hidden="1" x14ac:dyDescent="0.35">
      <c r="A71" s="331"/>
      <c r="B71" s="316" t="s">
        <v>1021</v>
      </c>
      <c r="C71" s="326"/>
      <c r="D71" s="273"/>
      <c r="E71" s="276"/>
      <c r="F71" s="273"/>
      <c r="G71" s="307"/>
      <c r="H71" s="308"/>
      <c r="I71" s="308">
        <f t="shared" si="7"/>
        <v>0</v>
      </c>
      <c r="J71" s="308">
        <f t="shared" si="8"/>
        <v>0</v>
      </c>
      <c r="K71" s="254"/>
      <c r="L71" s="254"/>
      <c r="M71" s="254"/>
    </row>
    <row r="72" spans="1:13" s="303" customFormat="1" x14ac:dyDescent="0.35">
      <c r="A72" s="331"/>
      <c r="B72" s="316" t="s">
        <v>1192</v>
      </c>
      <c r="C72" s="326"/>
      <c r="D72" s="273"/>
      <c r="E72" s="276">
        <v>1</v>
      </c>
      <c r="F72" s="273">
        <v>16156.1</v>
      </c>
      <c r="G72" s="307"/>
      <c r="H72" s="308"/>
      <c r="I72" s="308">
        <f t="shared" si="7"/>
        <v>16156.1</v>
      </c>
      <c r="J72" s="308">
        <f t="shared" si="8"/>
        <v>16156.1</v>
      </c>
      <c r="K72" s="251"/>
      <c r="L72" s="251"/>
      <c r="M72" s="251"/>
    </row>
    <row r="73" spans="1:13" s="303" customFormat="1" hidden="1" x14ac:dyDescent="0.35">
      <c r="A73" s="331"/>
      <c r="B73" s="316"/>
      <c r="C73" s="326"/>
      <c r="D73" s="273"/>
      <c r="E73" s="276"/>
      <c r="F73" s="273"/>
      <c r="G73" s="307"/>
      <c r="H73" s="308"/>
      <c r="I73" s="308">
        <f t="shared" si="7"/>
        <v>0</v>
      </c>
      <c r="J73" s="308">
        <f t="shared" si="8"/>
        <v>0</v>
      </c>
      <c r="K73" s="254"/>
      <c r="L73" s="254"/>
      <c r="M73" s="254"/>
    </row>
    <row r="74" spans="1:13" s="303" customFormat="1" hidden="1" x14ac:dyDescent="0.35">
      <c r="A74" s="331"/>
      <c r="B74" s="316"/>
      <c r="C74" s="326"/>
      <c r="D74" s="273"/>
      <c r="E74" s="276"/>
      <c r="F74" s="273"/>
      <c r="G74" s="307"/>
      <c r="H74" s="308"/>
      <c r="I74" s="308">
        <f t="shared" si="7"/>
        <v>0</v>
      </c>
      <c r="J74" s="308">
        <f t="shared" si="8"/>
        <v>0</v>
      </c>
      <c r="K74" s="251"/>
      <c r="L74" s="251"/>
      <c r="M74" s="251"/>
    </row>
    <row r="75" spans="1:13" s="303" customFormat="1" hidden="1" x14ac:dyDescent="0.35">
      <c r="A75" s="331"/>
      <c r="B75" s="316"/>
      <c r="C75" s="326"/>
      <c r="D75" s="273"/>
      <c r="E75" s="276"/>
      <c r="F75" s="273"/>
      <c r="G75" s="307"/>
      <c r="H75" s="308"/>
      <c r="I75" s="308">
        <f t="shared" si="7"/>
        <v>0</v>
      </c>
      <c r="J75" s="308">
        <f t="shared" si="8"/>
        <v>0</v>
      </c>
      <c r="K75" s="251"/>
      <c r="L75" s="251"/>
      <c r="M75" s="251"/>
    </row>
    <row r="76" spans="1:13" s="303" customFormat="1" hidden="1" x14ac:dyDescent="0.35">
      <c r="A76" s="331"/>
      <c r="B76" s="316"/>
      <c r="C76" s="326"/>
      <c r="D76" s="273"/>
      <c r="E76" s="276"/>
      <c r="F76" s="273"/>
      <c r="G76" s="307"/>
      <c r="H76" s="308"/>
      <c r="I76" s="308">
        <f t="shared" si="7"/>
        <v>0</v>
      </c>
      <c r="J76" s="308">
        <f t="shared" si="8"/>
        <v>0</v>
      </c>
      <c r="K76" s="251"/>
      <c r="L76" s="251"/>
      <c r="M76" s="251"/>
    </row>
    <row r="77" spans="1:13" s="303" customFormat="1" hidden="1" x14ac:dyDescent="0.35">
      <c r="A77" s="331"/>
      <c r="B77" s="316"/>
      <c r="C77" s="326"/>
      <c r="D77" s="273"/>
      <c r="E77" s="276"/>
      <c r="F77" s="273"/>
      <c r="G77" s="307"/>
      <c r="H77" s="308"/>
      <c r="I77" s="308">
        <f>F71-H77</f>
        <v>0</v>
      </c>
      <c r="J77" s="308">
        <f>F71-G77</f>
        <v>0</v>
      </c>
      <c r="K77" s="251"/>
      <c r="L77" s="251"/>
      <c r="M77" s="251"/>
    </row>
    <row r="78" spans="1:13" s="303" customFormat="1" hidden="1" x14ac:dyDescent="0.35">
      <c r="A78" s="331"/>
      <c r="B78" s="316"/>
      <c r="C78" s="326"/>
      <c r="D78" s="273"/>
      <c r="E78" s="276"/>
      <c r="F78" s="273"/>
      <c r="G78" s="307"/>
      <c r="H78" s="308"/>
      <c r="I78" s="308"/>
      <c r="J78" s="308"/>
      <c r="K78" s="251"/>
      <c r="L78" s="251"/>
      <c r="M78" s="251"/>
    </row>
    <row r="79" spans="1:13" s="303" customFormat="1" ht="21" customHeight="1" x14ac:dyDescent="0.35">
      <c r="A79" s="323"/>
      <c r="B79" s="304" t="s">
        <v>295</v>
      </c>
      <c r="C79" s="266" t="s">
        <v>305</v>
      </c>
      <c r="D79" s="324">
        <f>D26+D22+D18+D13</f>
        <v>0</v>
      </c>
      <c r="E79" s="315" t="s">
        <v>305</v>
      </c>
      <c r="F79" s="324">
        <f>F13+F18+F22+F26</f>
        <v>116031.3</v>
      </c>
      <c r="G79" s="293" t="s">
        <v>535</v>
      </c>
      <c r="H79" s="294">
        <f t="shared" ref="H79:I79" si="9">SUM(H12:H78)</f>
        <v>0</v>
      </c>
      <c r="I79" s="294">
        <f t="shared" si="9"/>
        <v>116031.3</v>
      </c>
      <c r="J79" s="294">
        <f>SUM(J12:J78)</f>
        <v>116031.3</v>
      </c>
      <c r="K79" s="251"/>
      <c r="L79" s="254">
        <f t="shared" ref="L79:M79" si="10">SUM(L12:L78)</f>
        <v>0</v>
      </c>
      <c r="M79" s="254">
        <f t="shared" si="10"/>
        <v>0</v>
      </c>
    </row>
    <row r="80" spans="1:13" s="303" customFormat="1" ht="21" customHeight="1" x14ac:dyDescent="0.35">
      <c r="A80" s="1208" t="s">
        <v>1001</v>
      </c>
      <c r="B80" s="1208"/>
      <c r="C80" s="1208"/>
      <c r="D80" s="1208"/>
      <c r="E80" s="1208"/>
      <c r="F80" s="1208"/>
      <c r="G80" s="262" t="s">
        <v>1002</v>
      </c>
      <c r="H80" s="302"/>
      <c r="I80" s="302"/>
      <c r="J80" s="302"/>
      <c r="K80" s="251"/>
      <c r="L80" s="251"/>
      <c r="M80" s="251"/>
    </row>
    <row r="81" spans="1:13" s="303" customFormat="1" ht="21.6" hidden="1" customHeight="1" x14ac:dyDescent="0.35">
      <c r="A81" s="323">
        <v>1</v>
      </c>
      <c r="B81" s="304" t="s">
        <v>377</v>
      </c>
      <c r="C81" s="266" t="s">
        <v>305</v>
      </c>
      <c r="D81" s="324">
        <f>SUM(D82:D84)</f>
        <v>0</v>
      </c>
      <c r="E81" s="315" t="s">
        <v>305</v>
      </c>
      <c r="F81" s="324">
        <f>SUM(F82:F84)</f>
        <v>0</v>
      </c>
      <c r="G81" s="307"/>
      <c r="H81" s="308"/>
      <c r="I81" s="308"/>
      <c r="J81" s="308"/>
      <c r="K81" s="251"/>
      <c r="L81" s="251"/>
      <c r="M81" s="251"/>
    </row>
    <row r="82" spans="1:13" s="303" customFormat="1" hidden="1" x14ac:dyDescent="0.35">
      <c r="A82" s="325"/>
      <c r="B82" s="316" t="s">
        <v>378</v>
      </c>
      <c r="C82" s="326"/>
      <c r="D82" s="273"/>
      <c r="E82" s="276"/>
      <c r="F82" s="273"/>
      <c r="G82" s="307"/>
      <c r="H82" s="308"/>
      <c r="I82" s="308">
        <f>F82-H82</f>
        <v>0</v>
      </c>
      <c r="J82" s="308">
        <f>F82-G82</f>
        <v>0</v>
      </c>
      <c r="K82" s="251"/>
      <c r="L82" s="251"/>
      <c r="M82" s="251"/>
    </row>
    <row r="83" spans="1:13" s="303" customFormat="1" hidden="1" x14ac:dyDescent="0.35">
      <c r="A83" s="325"/>
      <c r="B83" s="318" t="s">
        <v>478</v>
      </c>
      <c r="C83" s="326"/>
      <c r="D83" s="273"/>
      <c r="E83" s="276"/>
      <c r="F83" s="273"/>
      <c r="G83" s="307"/>
      <c r="H83" s="308"/>
      <c r="I83" s="308">
        <f>F83-H83</f>
        <v>0</v>
      </c>
      <c r="J83" s="308">
        <f t="shared" ref="J83:J84" si="11">F83-G83</f>
        <v>0</v>
      </c>
      <c r="K83" s="251"/>
      <c r="L83" s="251"/>
      <c r="M83" s="251"/>
    </row>
    <row r="84" spans="1:13" s="303" customFormat="1" hidden="1" x14ac:dyDescent="0.35">
      <c r="A84" s="325"/>
      <c r="B84" s="310"/>
      <c r="C84" s="326"/>
      <c r="D84" s="273"/>
      <c r="E84" s="276"/>
      <c r="F84" s="273"/>
      <c r="G84" s="312"/>
      <c r="H84" s="308"/>
      <c r="I84" s="308">
        <f>F84-H84</f>
        <v>0</v>
      </c>
      <c r="J84" s="308">
        <f t="shared" si="11"/>
        <v>0</v>
      </c>
      <c r="K84" s="251"/>
      <c r="L84" s="251"/>
      <c r="M84" s="251"/>
    </row>
    <row r="85" spans="1:13" s="303" customFormat="1" ht="39.75" hidden="1" customHeight="1" x14ac:dyDescent="0.35">
      <c r="A85" s="327">
        <v>2</v>
      </c>
      <c r="B85" s="328" t="s">
        <v>379</v>
      </c>
      <c r="C85" s="281" t="s">
        <v>305</v>
      </c>
      <c r="D85" s="329">
        <f>SUM(D86:D88)</f>
        <v>0</v>
      </c>
      <c r="E85" s="283" t="s">
        <v>305</v>
      </c>
      <c r="F85" s="329">
        <f>SUM(F86:F88)</f>
        <v>0</v>
      </c>
      <c r="G85" s="307"/>
      <c r="H85" s="308"/>
      <c r="I85" s="308"/>
      <c r="J85" s="308"/>
      <c r="K85" s="251"/>
      <c r="L85" s="251"/>
      <c r="M85" s="251"/>
    </row>
    <row r="86" spans="1:13" s="303" customFormat="1" hidden="1" x14ac:dyDescent="0.35">
      <c r="A86" s="325"/>
      <c r="B86" s="316" t="s">
        <v>199</v>
      </c>
      <c r="C86" s="326"/>
      <c r="D86" s="273"/>
      <c r="E86" s="276"/>
      <c r="F86" s="273"/>
      <c r="G86" s="312"/>
      <c r="H86" s="308"/>
      <c r="I86" s="308">
        <f>F86-H86</f>
        <v>0</v>
      </c>
      <c r="J86" s="308">
        <f t="shared" ref="J86:J88" si="12">F86-G86</f>
        <v>0</v>
      </c>
      <c r="K86" s="251"/>
      <c r="L86" s="251"/>
      <c r="M86" s="251"/>
    </row>
    <row r="87" spans="1:13" s="303" customFormat="1" hidden="1" x14ac:dyDescent="0.35">
      <c r="A87" s="325"/>
      <c r="B87" s="316"/>
      <c r="C87" s="326"/>
      <c r="D87" s="273"/>
      <c r="E87" s="276"/>
      <c r="F87" s="273"/>
      <c r="G87" s="307"/>
      <c r="H87" s="308"/>
      <c r="I87" s="308">
        <f>F87-H87</f>
        <v>0</v>
      </c>
      <c r="J87" s="308">
        <f t="shared" si="12"/>
        <v>0</v>
      </c>
      <c r="K87" s="251"/>
      <c r="L87" s="251"/>
      <c r="M87" s="251"/>
    </row>
    <row r="88" spans="1:13" s="303" customFormat="1" hidden="1" x14ac:dyDescent="0.35">
      <c r="A88" s="325"/>
      <c r="B88" s="316"/>
      <c r="C88" s="326"/>
      <c r="D88" s="273"/>
      <c r="E88" s="276"/>
      <c r="F88" s="273"/>
      <c r="G88" s="312"/>
      <c r="H88" s="308"/>
      <c r="I88" s="308">
        <f>F88-H88</f>
        <v>0</v>
      </c>
      <c r="J88" s="308">
        <f t="shared" si="12"/>
        <v>0</v>
      </c>
      <c r="K88" s="251"/>
      <c r="L88" s="251"/>
      <c r="M88" s="251"/>
    </row>
    <row r="89" spans="1:13" s="303" customFormat="1" ht="21.6" hidden="1" customHeight="1" x14ac:dyDescent="0.35">
      <c r="A89" s="327">
        <v>3</v>
      </c>
      <c r="B89" s="313" t="s">
        <v>380</v>
      </c>
      <c r="C89" s="281" t="s">
        <v>305</v>
      </c>
      <c r="D89" s="329">
        <f>SUM(D90:D91)</f>
        <v>0</v>
      </c>
      <c r="E89" s="283" t="s">
        <v>305</v>
      </c>
      <c r="F89" s="329">
        <f>SUM(F90:F92)</f>
        <v>0</v>
      </c>
      <c r="G89" s="312"/>
      <c r="H89" s="308"/>
      <c r="I89" s="308"/>
      <c r="J89" s="308"/>
      <c r="K89" s="251"/>
      <c r="L89" s="251"/>
      <c r="M89" s="251"/>
    </row>
    <row r="90" spans="1:13" s="303" customFormat="1" hidden="1" x14ac:dyDescent="0.35">
      <c r="A90" s="325"/>
      <c r="B90" s="316" t="s">
        <v>199</v>
      </c>
      <c r="C90" s="326"/>
      <c r="D90" s="273"/>
      <c r="E90" s="276"/>
      <c r="F90" s="273"/>
      <c r="G90" s="307"/>
      <c r="H90" s="308"/>
      <c r="I90" s="308">
        <f>F90-H90</f>
        <v>0</v>
      </c>
      <c r="J90" s="308">
        <f t="shared" ref="J90:J92" si="13">F90-G90</f>
        <v>0</v>
      </c>
      <c r="K90" s="251"/>
      <c r="L90" s="251"/>
      <c r="M90" s="251"/>
    </row>
    <row r="91" spans="1:13" s="303" customFormat="1" hidden="1" x14ac:dyDescent="0.35">
      <c r="A91" s="325"/>
      <c r="B91" s="330"/>
      <c r="C91" s="326"/>
      <c r="D91" s="273"/>
      <c r="E91" s="276"/>
      <c r="F91" s="273"/>
      <c r="G91" s="307"/>
      <c r="H91" s="308"/>
      <c r="I91" s="308">
        <f>F91-H91</f>
        <v>0</v>
      </c>
      <c r="J91" s="308">
        <f t="shared" si="13"/>
        <v>0</v>
      </c>
      <c r="K91" s="251"/>
      <c r="L91" s="251"/>
      <c r="M91" s="251"/>
    </row>
    <row r="92" spans="1:13" s="303" customFormat="1" hidden="1" x14ac:dyDescent="0.35">
      <c r="A92" s="325"/>
      <c r="B92" s="316"/>
      <c r="C92" s="326"/>
      <c r="D92" s="273"/>
      <c r="E92" s="276"/>
      <c r="F92" s="273"/>
      <c r="G92" s="312"/>
      <c r="H92" s="308"/>
      <c r="I92" s="308">
        <f>F92-H92</f>
        <v>0</v>
      </c>
      <c r="J92" s="308">
        <f t="shared" si="13"/>
        <v>0</v>
      </c>
      <c r="K92" s="254"/>
      <c r="L92" s="254"/>
      <c r="M92" s="254"/>
    </row>
    <row r="93" spans="1:13" s="303" customFormat="1" ht="21.6" customHeight="1" x14ac:dyDescent="0.35">
      <c r="A93" s="323">
        <v>3</v>
      </c>
      <c r="B93" s="304" t="s">
        <v>381</v>
      </c>
      <c r="C93" s="266" t="s">
        <v>305</v>
      </c>
      <c r="D93" s="324">
        <f>SUM(D94:D127)</f>
        <v>0</v>
      </c>
      <c r="E93" s="315" t="s">
        <v>305</v>
      </c>
      <c r="F93" s="324">
        <f>SUM(F95:F146)</f>
        <v>367</v>
      </c>
      <c r="G93" s="307"/>
      <c r="H93" s="308"/>
      <c r="I93" s="308"/>
      <c r="J93" s="308"/>
      <c r="K93" s="251"/>
      <c r="L93" s="251"/>
      <c r="M93" s="251"/>
    </row>
    <row r="94" spans="1:13" s="303" customFormat="1" x14ac:dyDescent="0.35">
      <c r="A94" s="311"/>
      <c r="B94" s="316" t="s">
        <v>199</v>
      </c>
      <c r="C94" s="326"/>
      <c r="D94" s="273"/>
      <c r="E94" s="276"/>
      <c r="F94" s="273"/>
      <c r="G94" s="312"/>
      <c r="H94" s="308"/>
      <c r="I94" s="308">
        <f t="shared" ref="I94:I101" si="14">F94-H94</f>
        <v>0</v>
      </c>
      <c r="J94" s="308">
        <f t="shared" ref="J94:J101" si="15">F94-G94</f>
        <v>0</v>
      </c>
      <c r="K94" s="251"/>
      <c r="L94" s="251"/>
      <c r="M94" s="251"/>
    </row>
    <row r="95" spans="1:13" s="303" customFormat="1" hidden="1" x14ac:dyDescent="0.35">
      <c r="A95" s="331"/>
      <c r="B95" s="332" t="s">
        <v>479</v>
      </c>
      <c r="C95" s="326"/>
      <c r="D95" s="273"/>
      <c r="E95" s="276"/>
      <c r="F95" s="273"/>
      <c r="G95" s="312"/>
      <c r="H95" s="308"/>
      <c r="I95" s="308">
        <f t="shared" si="14"/>
        <v>0</v>
      </c>
      <c r="J95" s="308">
        <f t="shared" si="15"/>
        <v>0</v>
      </c>
      <c r="K95" s="251"/>
      <c r="L95" s="251"/>
      <c r="M95" s="251"/>
    </row>
    <row r="96" spans="1:13" s="303" customFormat="1" hidden="1" x14ac:dyDescent="0.35">
      <c r="A96" s="331"/>
      <c r="B96" s="332" t="s">
        <v>480</v>
      </c>
      <c r="C96" s="326"/>
      <c r="D96" s="273"/>
      <c r="E96" s="276"/>
      <c r="F96" s="273"/>
      <c r="G96" s="307"/>
      <c r="H96" s="308"/>
      <c r="I96" s="308">
        <f t="shared" si="14"/>
        <v>0</v>
      </c>
      <c r="J96" s="308">
        <f t="shared" si="15"/>
        <v>0</v>
      </c>
      <c r="K96" s="254"/>
      <c r="L96" s="254"/>
      <c r="M96" s="254"/>
    </row>
    <row r="97" spans="1:13" s="303" customFormat="1" ht="54" hidden="1" x14ac:dyDescent="0.35">
      <c r="A97" s="331"/>
      <c r="B97" s="332" t="s">
        <v>553</v>
      </c>
      <c r="C97" s="326"/>
      <c r="D97" s="273"/>
      <c r="E97" s="276"/>
      <c r="F97" s="273"/>
      <c r="G97" s="307"/>
      <c r="H97" s="308"/>
      <c r="I97" s="308">
        <f t="shared" si="14"/>
        <v>0</v>
      </c>
      <c r="J97" s="308">
        <f t="shared" si="15"/>
        <v>0</v>
      </c>
      <c r="K97" s="251"/>
      <c r="L97" s="251"/>
      <c r="M97" s="251"/>
    </row>
    <row r="98" spans="1:13" s="303" customFormat="1" ht="36" hidden="1" x14ac:dyDescent="0.35">
      <c r="A98" s="331"/>
      <c r="B98" s="332" t="s">
        <v>554</v>
      </c>
      <c r="C98" s="326"/>
      <c r="D98" s="273"/>
      <c r="E98" s="276"/>
      <c r="F98" s="273"/>
      <c r="G98" s="307"/>
      <c r="H98" s="308"/>
      <c r="I98" s="308">
        <f t="shared" si="14"/>
        <v>0</v>
      </c>
      <c r="J98" s="308">
        <f t="shared" si="15"/>
        <v>0</v>
      </c>
      <c r="K98" s="251"/>
      <c r="L98" s="251"/>
      <c r="M98" s="251"/>
    </row>
    <row r="99" spans="1:13" s="303" customFormat="1" ht="36" hidden="1" x14ac:dyDescent="0.35">
      <c r="A99" s="331"/>
      <c r="B99" s="332" t="s">
        <v>555</v>
      </c>
      <c r="C99" s="326"/>
      <c r="D99" s="273"/>
      <c r="E99" s="276"/>
      <c r="F99" s="273"/>
      <c r="G99" s="307"/>
      <c r="H99" s="308"/>
      <c r="I99" s="308">
        <f t="shared" si="14"/>
        <v>0</v>
      </c>
      <c r="J99" s="308">
        <f t="shared" si="15"/>
        <v>0</v>
      </c>
      <c r="K99" s="251"/>
      <c r="L99" s="251"/>
      <c r="M99" s="251"/>
    </row>
    <row r="100" spans="1:13" s="303" customFormat="1" ht="36" hidden="1" x14ac:dyDescent="0.35">
      <c r="A100" s="331"/>
      <c r="B100" s="332" t="s">
        <v>557</v>
      </c>
      <c r="C100" s="326"/>
      <c r="D100" s="273"/>
      <c r="E100" s="276"/>
      <c r="F100" s="273"/>
      <c r="G100" s="307"/>
      <c r="H100" s="308"/>
      <c r="I100" s="308">
        <f t="shared" si="14"/>
        <v>0</v>
      </c>
      <c r="J100" s="308">
        <f t="shared" si="15"/>
        <v>0</v>
      </c>
      <c r="K100" s="251"/>
      <c r="L100" s="251"/>
      <c r="M100" s="251"/>
    </row>
    <row r="101" spans="1:13" s="303" customFormat="1" hidden="1" x14ac:dyDescent="0.35">
      <c r="A101" s="331"/>
      <c r="B101" s="332" t="s">
        <v>558</v>
      </c>
      <c r="C101" s="326"/>
      <c r="D101" s="273"/>
      <c r="E101" s="276"/>
      <c r="F101" s="273"/>
      <c r="G101" s="307"/>
      <c r="H101" s="308"/>
      <c r="I101" s="308">
        <f t="shared" si="14"/>
        <v>0</v>
      </c>
      <c r="J101" s="308">
        <f t="shared" si="15"/>
        <v>0</v>
      </c>
      <c r="K101" s="251"/>
      <c r="L101" s="251"/>
      <c r="M101" s="251"/>
    </row>
    <row r="102" spans="1:13" s="303" customFormat="1" hidden="1" x14ac:dyDescent="0.35">
      <c r="A102" s="331"/>
      <c r="B102" s="332" t="s">
        <v>559</v>
      </c>
      <c r="C102" s="326"/>
      <c r="D102" s="273"/>
      <c r="E102" s="276"/>
      <c r="F102" s="273"/>
      <c r="G102" s="307"/>
      <c r="H102" s="308"/>
      <c r="I102" s="308"/>
      <c r="J102" s="308"/>
      <c r="K102" s="251"/>
      <c r="L102" s="251"/>
      <c r="M102" s="251"/>
    </row>
    <row r="103" spans="1:13" s="303" customFormat="1" hidden="1" x14ac:dyDescent="0.35">
      <c r="A103" s="331"/>
      <c r="B103" s="332" t="s">
        <v>560</v>
      </c>
      <c r="C103" s="326"/>
      <c r="D103" s="273"/>
      <c r="E103" s="276"/>
      <c r="F103" s="273"/>
      <c r="G103" s="307"/>
      <c r="H103" s="308"/>
      <c r="I103" s="308">
        <f>F103-H103</f>
        <v>0</v>
      </c>
      <c r="J103" s="308">
        <f t="shared" ref="J103:J105" si="16">F103-G103</f>
        <v>0</v>
      </c>
      <c r="K103" s="251"/>
      <c r="L103" s="251"/>
      <c r="M103" s="251"/>
    </row>
    <row r="104" spans="1:13" s="303" customFormat="1" ht="36" hidden="1" x14ac:dyDescent="0.35">
      <c r="A104" s="331"/>
      <c r="B104" s="332" t="s">
        <v>561</v>
      </c>
      <c r="C104" s="326"/>
      <c r="D104" s="273"/>
      <c r="E104" s="276"/>
      <c r="F104" s="273"/>
      <c r="G104" s="307"/>
      <c r="H104" s="308"/>
      <c r="I104" s="308">
        <f>F104-H104</f>
        <v>0</v>
      </c>
      <c r="J104" s="308">
        <f t="shared" si="16"/>
        <v>0</v>
      </c>
      <c r="K104" s="251"/>
      <c r="L104" s="251"/>
      <c r="M104" s="251"/>
    </row>
    <row r="105" spans="1:13" s="303" customFormat="1" hidden="1" x14ac:dyDescent="0.35">
      <c r="A105" s="331"/>
      <c r="B105" s="332" t="s">
        <v>562</v>
      </c>
      <c r="C105" s="326"/>
      <c r="D105" s="273"/>
      <c r="E105" s="276"/>
      <c r="F105" s="273"/>
      <c r="G105" s="307"/>
      <c r="H105" s="308"/>
      <c r="I105" s="308">
        <f>F105-H105</f>
        <v>0</v>
      </c>
      <c r="J105" s="308">
        <f t="shared" si="16"/>
        <v>0</v>
      </c>
      <c r="K105" s="254"/>
      <c r="L105" s="254"/>
      <c r="M105" s="254"/>
    </row>
    <row r="106" spans="1:13" s="303" customFormat="1" hidden="1" x14ac:dyDescent="0.35">
      <c r="A106" s="331"/>
      <c r="B106" s="332" t="s">
        <v>563</v>
      </c>
      <c r="C106" s="326"/>
      <c r="D106" s="273"/>
      <c r="E106" s="276"/>
      <c r="F106" s="273"/>
      <c r="G106" s="307"/>
      <c r="H106" s="308"/>
      <c r="I106" s="308"/>
      <c r="J106" s="308"/>
      <c r="K106" s="251"/>
      <c r="L106" s="251"/>
      <c r="M106" s="251"/>
    </row>
    <row r="107" spans="1:13" s="303" customFormat="1" hidden="1" x14ac:dyDescent="0.35">
      <c r="A107" s="331"/>
      <c r="B107" s="332" t="s">
        <v>564</v>
      </c>
      <c r="C107" s="326"/>
      <c r="D107" s="273"/>
      <c r="E107" s="276"/>
      <c r="F107" s="273"/>
      <c r="G107" s="307"/>
      <c r="H107" s="308"/>
      <c r="I107" s="308">
        <f t="shared" ref="I107:I114" si="17">F107-H107</f>
        <v>0</v>
      </c>
      <c r="J107" s="308">
        <f t="shared" ref="J107:J114" si="18">F107-G107</f>
        <v>0</v>
      </c>
      <c r="K107" s="251"/>
      <c r="L107" s="251"/>
      <c r="M107" s="251"/>
    </row>
    <row r="108" spans="1:13" s="303" customFormat="1" ht="36" hidden="1" x14ac:dyDescent="0.35">
      <c r="A108" s="331"/>
      <c r="B108" s="332" t="s">
        <v>565</v>
      </c>
      <c r="C108" s="326"/>
      <c r="D108" s="273"/>
      <c r="E108" s="276"/>
      <c r="F108" s="273"/>
      <c r="G108" s="307"/>
      <c r="H108" s="308"/>
      <c r="I108" s="308">
        <f t="shared" si="17"/>
        <v>0</v>
      </c>
      <c r="J108" s="308">
        <f t="shared" si="18"/>
        <v>0</v>
      </c>
      <c r="K108" s="251"/>
      <c r="L108" s="251"/>
      <c r="M108" s="251"/>
    </row>
    <row r="109" spans="1:13" s="303" customFormat="1" hidden="1" x14ac:dyDescent="0.35">
      <c r="A109" s="331"/>
      <c r="B109" s="332" t="s">
        <v>566</v>
      </c>
      <c r="C109" s="326"/>
      <c r="D109" s="273"/>
      <c r="E109" s="276"/>
      <c r="F109" s="273"/>
      <c r="G109" s="307"/>
      <c r="H109" s="308"/>
      <c r="I109" s="308">
        <f t="shared" si="17"/>
        <v>0</v>
      </c>
      <c r="J109" s="308">
        <f t="shared" si="18"/>
        <v>0</v>
      </c>
      <c r="K109" s="251"/>
      <c r="L109" s="251"/>
      <c r="M109" s="251"/>
    </row>
    <row r="110" spans="1:13" s="303" customFormat="1" ht="36" hidden="1" x14ac:dyDescent="0.35">
      <c r="A110" s="331"/>
      <c r="B110" s="332" t="s">
        <v>567</v>
      </c>
      <c r="C110" s="326"/>
      <c r="D110" s="273"/>
      <c r="E110" s="276"/>
      <c r="F110" s="273"/>
      <c r="G110" s="307"/>
      <c r="H110" s="308"/>
      <c r="I110" s="308">
        <f t="shared" si="17"/>
        <v>0</v>
      </c>
      <c r="J110" s="308">
        <f t="shared" si="18"/>
        <v>0</v>
      </c>
      <c r="K110" s="251"/>
      <c r="L110" s="251"/>
      <c r="M110" s="251"/>
    </row>
    <row r="111" spans="1:13" s="303" customFormat="1" ht="72" hidden="1" x14ac:dyDescent="0.35">
      <c r="A111" s="331"/>
      <c r="B111" s="332" t="s">
        <v>568</v>
      </c>
      <c r="C111" s="326"/>
      <c r="D111" s="273"/>
      <c r="E111" s="276"/>
      <c r="F111" s="273"/>
      <c r="G111" s="307"/>
      <c r="H111" s="308"/>
      <c r="I111" s="308">
        <f t="shared" si="17"/>
        <v>0</v>
      </c>
      <c r="J111" s="308">
        <f t="shared" si="18"/>
        <v>0</v>
      </c>
      <c r="K111" s="251"/>
      <c r="L111" s="251"/>
      <c r="M111" s="251"/>
    </row>
    <row r="112" spans="1:13" s="303" customFormat="1" hidden="1" x14ac:dyDescent="0.35">
      <c r="A112" s="331"/>
      <c r="B112" s="332" t="s">
        <v>481</v>
      </c>
      <c r="C112" s="326"/>
      <c r="D112" s="273"/>
      <c r="E112" s="276"/>
      <c r="F112" s="273"/>
      <c r="G112" s="307"/>
      <c r="H112" s="308"/>
      <c r="I112" s="308">
        <f t="shared" si="17"/>
        <v>0</v>
      </c>
      <c r="J112" s="308">
        <f t="shared" si="18"/>
        <v>0</v>
      </c>
      <c r="K112" s="251"/>
      <c r="L112" s="251"/>
      <c r="M112" s="251"/>
    </row>
    <row r="113" spans="1:13" s="303" customFormat="1" ht="36" hidden="1" x14ac:dyDescent="0.35">
      <c r="A113" s="331"/>
      <c r="B113" s="332" t="s">
        <v>482</v>
      </c>
      <c r="C113" s="326"/>
      <c r="D113" s="273"/>
      <c r="E113" s="276"/>
      <c r="F113" s="273"/>
      <c r="G113" s="307"/>
      <c r="H113" s="308"/>
      <c r="I113" s="308">
        <f t="shared" si="17"/>
        <v>0</v>
      </c>
      <c r="J113" s="308">
        <f t="shared" si="18"/>
        <v>0</v>
      </c>
      <c r="K113" s="251"/>
      <c r="L113" s="251"/>
      <c r="M113" s="251"/>
    </row>
    <row r="114" spans="1:13" s="303" customFormat="1" ht="36" hidden="1" x14ac:dyDescent="0.35">
      <c r="A114" s="331"/>
      <c r="B114" s="332" t="s">
        <v>483</v>
      </c>
      <c r="C114" s="326"/>
      <c r="D114" s="273"/>
      <c r="E114" s="276"/>
      <c r="F114" s="273"/>
      <c r="G114" s="307"/>
      <c r="H114" s="308"/>
      <c r="I114" s="308">
        <f t="shared" si="17"/>
        <v>0</v>
      </c>
      <c r="J114" s="308">
        <f t="shared" si="18"/>
        <v>0</v>
      </c>
      <c r="K114" s="251"/>
      <c r="L114" s="251"/>
      <c r="M114" s="251"/>
    </row>
    <row r="115" spans="1:13" s="303" customFormat="1" ht="36" hidden="1" x14ac:dyDescent="0.35">
      <c r="A115" s="331"/>
      <c r="B115" s="332" t="s">
        <v>506</v>
      </c>
      <c r="C115" s="326"/>
      <c r="D115" s="273"/>
      <c r="E115" s="276"/>
      <c r="F115" s="273"/>
      <c r="G115" s="307"/>
      <c r="H115" s="308"/>
      <c r="I115" s="308"/>
      <c r="J115" s="308"/>
      <c r="K115" s="251"/>
      <c r="L115" s="251"/>
      <c r="M115" s="251"/>
    </row>
    <row r="116" spans="1:13" s="303" customFormat="1" hidden="1" x14ac:dyDescent="0.35">
      <c r="A116" s="331"/>
      <c r="B116" s="332" t="s">
        <v>569</v>
      </c>
      <c r="C116" s="326"/>
      <c r="D116" s="273"/>
      <c r="E116" s="276"/>
      <c r="F116" s="273"/>
      <c r="G116" s="307"/>
      <c r="H116" s="308"/>
      <c r="I116" s="308">
        <f>F116-H116</f>
        <v>0</v>
      </c>
      <c r="J116" s="308">
        <f t="shared" ref="J116:J119" si="19">F116-G116</f>
        <v>0</v>
      </c>
      <c r="K116" s="251"/>
      <c r="L116" s="251"/>
      <c r="M116" s="251"/>
    </row>
    <row r="117" spans="1:13" s="303" customFormat="1" hidden="1" x14ac:dyDescent="0.35">
      <c r="A117" s="331"/>
      <c r="B117" s="332" t="s">
        <v>504</v>
      </c>
      <c r="C117" s="326"/>
      <c r="D117" s="273"/>
      <c r="E117" s="276"/>
      <c r="F117" s="273"/>
      <c r="G117" s="307"/>
      <c r="H117" s="308"/>
      <c r="I117" s="308">
        <f>F117-H117</f>
        <v>0</v>
      </c>
      <c r="J117" s="308">
        <f t="shared" si="19"/>
        <v>0</v>
      </c>
      <c r="K117" s="251"/>
      <c r="L117" s="251"/>
      <c r="M117" s="251"/>
    </row>
    <row r="118" spans="1:13" s="303" customFormat="1" hidden="1" x14ac:dyDescent="0.35">
      <c r="A118" s="331"/>
      <c r="B118" s="332" t="s">
        <v>570</v>
      </c>
      <c r="C118" s="326"/>
      <c r="D118" s="273"/>
      <c r="E118" s="276"/>
      <c r="F118" s="273"/>
      <c r="G118" s="307"/>
      <c r="H118" s="308"/>
      <c r="I118" s="308">
        <f>F118-H118</f>
        <v>0</v>
      </c>
      <c r="J118" s="308">
        <f t="shared" si="19"/>
        <v>0</v>
      </c>
      <c r="K118" s="251"/>
      <c r="L118" s="251"/>
      <c r="M118" s="251"/>
    </row>
    <row r="119" spans="1:13" s="303" customFormat="1" ht="36" hidden="1" x14ac:dyDescent="0.35">
      <c r="A119" s="331"/>
      <c r="B119" s="332" t="s">
        <v>571</v>
      </c>
      <c r="C119" s="326"/>
      <c r="D119" s="273"/>
      <c r="E119" s="276"/>
      <c r="F119" s="273"/>
      <c r="G119" s="307"/>
      <c r="H119" s="308"/>
      <c r="I119" s="308">
        <f>F119-H119</f>
        <v>0</v>
      </c>
      <c r="J119" s="308">
        <f t="shared" si="19"/>
        <v>0</v>
      </c>
      <c r="K119" s="251"/>
      <c r="L119" s="251"/>
      <c r="M119" s="251"/>
    </row>
    <row r="120" spans="1:13" s="303" customFormat="1" ht="36" hidden="1" x14ac:dyDescent="0.35">
      <c r="A120" s="331"/>
      <c r="B120" s="332" t="s">
        <v>572</v>
      </c>
      <c r="C120" s="326"/>
      <c r="D120" s="273"/>
      <c r="E120" s="276"/>
      <c r="F120" s="273"/>
      <c r="G120" s="307"/>
      <c r="H120" s="308"/>
      <c r="I120" s="308"/>
      <c r="J120" s="308"/>
      <c r="K120" s="251"/>
      <c r="L120" s="251"/>
      <c r="M120" s="251"/>
    </row>
    <row r="121" spans="1:13" s="303" customFormat="1" hidden="1" x14ac:dyDescent="0.35">
      <c r="A121" s="331"/>
      <c r="B121" s="332" t="s">
        <v>505</v>
      </c>
      <c r="C121" s="326"/>
      <c r="D121" s="273"/>
      <c r="E121" s="276"/>
      <c r="F121" s="273"/>
      <c r="G121" s="307"/>
      <c r="H121" s="308"/>
      <c r="I121" s="308">
        <f t="shared" ref="I121:I144" si="20">F121-H121</f>
        <v>0</v>
      </c>
      <c r="J121" s="308">
        <f t="shared" ref="J121:J144" si="21">F121-G121</f>
        <v>0</v>
      </c>
      <c r="K121" s="251"/>
      <c r="L121" s="251"/>
      <c r="M121" s="251"/>
    </row>
    <row r="122" spans="1:13" s="303" customFormat="1" ht="36" hidden="1" x14ac:dyDescent="0.35">
      <c r="A122" s="331"/>
      <c r="B122" s="332" t="s">
        <v>573</v>
      </c>
      <c r="C122" s="326"/>
      <c r="D122" s="273"/>
      <c r="E122" s="276"/>
      <c r="F122" s="273"/>
      <c r="G122" s="307"/>
      <c r="H122" s="308"/>
      <c r="I122" s="308">
        <f t="shared" si="20"/>
        <v>0</v>
      </c>
      <c r="J122" s="308">
        <f t="shared" si="21"/>
        <v>0</v>
      </c>
      <c r="K122" s="251"/>
      <c r="L122" s="251"/>
      <c r="M122" s="251"/>
    </row>
    <row r="123" spans="1:13" s="303" customFormat="1" hidden="1" x14ac:dyDescent="0.35">
      <c r="A123" s="331"/>
      <c r="B123" s="332" t="s">
        <v>574</v>
      </c>
      <c r="C123" s="326"/>
      <c r="D123" s="273"/>
      <c r="E123" s="276"/>
      <c r="F123" s="273"/>
      <c r="G123" s="307"/>
      <c r="H123" s="308"/>
      <c r="I123" s="308">
        <f t="shared" si="20"/>
        <v>0</v>
      </c>
      <c r="J123" s="308">
        <f t="shared" si="21"/>
        <v>0</v>
      </c>
      <c r="K123" s="251"/>
      <c r="L123" s="251"/>
      <c r="M123" s="251"/>
    </row>
    <row r="124" spans="1:13" s="303" customFormat="1" ht="36" hidden="1" x14ac:dyDescent="0.35">
      <c r="A124" s="331"/>
      <c r="B124" s="332" t="s">
        <v>575</v>
      </c>
      <c r="C124" s="326"/>
      <c r="D124" s="273"/>
      <c r="E124" s="276"/>
      <c r="F124" s="273"/>
      <c r="G124" s="307"/>
      <c r="H124" s="308"/>
      <c r="I124" s="308">
        <f t="shared" si="20"/>
        <v>0</v>
      </c>
      <c r="J124" s="308">
        <f t="shared" si="21"/>
        <v>0</v>
      </c>
      <c r="K124" s="251"/>
      <c r="L124" s="251"/>
      <c r="M124" s="251"/>
    </row>
    <row r="125" spans="1:13" s="303" customFormat="1" ht="40.5" hidden="1" customHeight="1" x14ac:dyDescent="0.35">
      <c r="A125" s="331"/>
      <c r="B125" s="332" t="s">
        <v>576</v>
      </c>
      <c r="C125" s="326"/>
      <c r="D125" s="273"/>
      <c r="E125" s="276"/>
      <c r="F125" s="273"/>
      <c r="G125" s="307"/>
      <c r="H125" s="308"/>
      <c r="I125" s="308">
        <f t="shared" si="20"/>
        <v>0</v>
      </c>
      <c r="J125" s="308">
        <f t="shared" si="21"/>
        <v>0</v>
      </c>
      <c r="K125" s="251"/>
      <c r="L125" s="251"/>
      <c r="M125" s="251"/>
    </row>
    <row r="126" spans="1:13" s="303" customFormat="1" hidden="1" x14ac:dyDescent="0.35">
      <c r="A126" s="331"/>
      <c r="B126" s="332" t="s">
        <v>577</v>
      </c>
      <c r="C126" s="326"/>
      <c r="D126" s="273"/>
      <c r="E126" s="276"/>
      <c r="F126" s="273"/>
      <c r="G126" s="307"/>
      <c r="H126" s="308"/>
      <c r="I126" s="308">
        <f t="shared" si="20"/>
        <v>0</v>
      </c>
      <c r="J126" s="308">
        <f t="shared" si="21"/>
        <v>0</v>
      </c>
      <c r="K126" s="251"/>
      <c r="L126" s="251"/>
      <c r="M126" s="251"/>
    </row>
    <row r="127" spans="1:13" s="303" customFormat="1" hidden="1" x14ac:dyDescent="0.35">
      <c r="A127" s="331"/>
      <c r="B127" s="332" t="s">
        <v>578</v>
      </c>
      <c r="C127" s="326"/>
      <c r="D127" s="273"/>
      <c r="E127" s="276"/>
      <c r="F127" s="273"/>
      <c r="G127" s="307"/>
      <c r="H127" s="308"/>
      <c r="I127" s="308">
        <f t="shared" si="20"/>
        <v>0</v>
      </c>
      <c r="J127" s="308">
        <f t="shared" si="21"/>
        <v>0</v>
      </c>
      <c r="K127" s="251"/>
      <c r="L127" s="251"/>
      <c r="M127" s="251"/>
    </row>
    <row r="128" spans="1:13" s="303" customFormat="1" hidden="1" x14ac:dyDescent="0.35">
      <c r="A128" s="331"/>
      <c r="B128" s="332" t="s">
        <v>579</v>
      </c>
      <c r="C128" s="326"/>
      <c r="D128" s="273"/>
      <c r="E128" s="276"/>
      <c r="F128" s="273"/>
      <c r="G128" s="307"/>
      <c r="H128" s="308"/>
      <c r="I128" s="308">
        <f t="shared" si="20"/>
        <v>0</v>
      </c>
      <c r="J128" s="308">
        <f t="shared" si="21"/>
        <v>0</v>
      </c>
      <c r="K128" s="251"/>
      <c r="L128" s="251"/>
      <c r="M128" s="251"/>
    </row>
    <row r="129" spans="1:13" s="303" customFormat="1" hidden="1" x14ac:dyDescent="0.35">
      <c r="A129" s="331"/>
      <c r="B129" s="332" t="s">
        <v>580</v>
      </c>
      <c r="C129" s="326"/>
      <c r="D129" s="273"/>
      <c r="E129" s="276"/>
      <c r="F129" s="273"/>
      <c r="G129" s="307"/>
      <c r="H129" s="308"/>
      <c r="I129" s="308">
        <f t="shared" si="20"/>
        <v>0</v>
      </c>
      <c r="J129" s="308">
        <f t="shared" si="21"/>
        <v>0</v>
      </c>
      <c r="K129" s="251"/>
      <c r="L129" s="251"/>
      <c r="M129" s="251"/>
    </row>
    <row r="130" spans="1:13" s="303" customFormat="1" hidden="1" x14ac:dyDescent="0.35">
      <c r="A130" s="331"/>
      <c r="B130" s="332" t="s">
        <v>581</v>
      </c>
      <c r="C130" s="326"/>
      <c r="D130" s="273"/>
      <c r="E130" s="276"/>
      <c r="F130" s="273"/>
      <c r="G130" s="307"/>
      <c r="H130" s="308"/>
      <c r="I130" s="308">
        <f t="shared" si="20"/>
        <v>0</v>
      </c>
      <c r="J130" s="308">
        <f t="shared" si="21"/>
        <v>0</v>
      </c>
      <c r="K130" s="251"/>
      <c r="L130" s="251"/>
      <c r="M130" s="251"/>
    </row>
    <row r="131" spans="1:13" s="303" customFormat="1" ht="36" hidden="1" x14ac:dyDescent="0.35">
      <c r="A131" s="331"/>
      <c r="B131" s="332" t="s">
        <v>1051</v>
      </c>
      <c r="C131" s="326"/>
      <c r="D131" s="273"/>
      <c r="E131" s="276"/>
      <c r="F131" s="273"/>
      <c r="G131" s="307"/>
      <c r="H131" s="308"/>
      <c r="I131" s="308">
        <f t="shared" si="20"/>
        <v>0</v>
      </c>
      <c r="J131" s="308">
        <f t="shared" si="21"/>
        <v>0</v>
      </c>
      <c r="K131" s="251"/>
      <c r="L131" s="251"/>
      <c r="M131" s="251"/>
    </row>
    <row r="132" spans="1:13" s="303" customFormat="1" ht="54" hidden="1" x14ac:dyDescent="0.35">
      <c r="A132" s="331"/>
      <c r="B132" s="332" t="s">
        <v>794</v>
      </c>
      <c r="C132" s="326"/>
      <c r="D132" s="273"/>
      <c r="E132" s="276"/>
      <c r="F132" s="273"/>
      <c r="G132" s="307"/>
      <c r="H132" s="308"/>
      <c r="I132" s="308">
        <f t="shared" si="20"/>
        <v>0</v>
      </c>
      <c r="J132" s="308">
        <f t="shared" si="21"/>
        <v>0</v>
      </c>
      <c r="K132" s="251"/>
      <c r="L132" s="251"/>
      <c r="M132" s="251"/>
    </row>
    <row r="133" spans="1:13" s="303" customFormat="1" hidden="1" x14ac:dyDescent="0.35">
      <c r="A133" s="331"/>
      <c r="B133" s="332" t="s">
        <v>1052</v>
      </c>
      <c r="C133" s="326"/>
      <c r="D133" s="273"/>
      <c r="E133" s="276">
        <v>1</v>
      </c>
      <c r="F133" s="273">
        <v>367</v>
      </c>
      <c r="G133" s="307"/>
      <c r="H133" s="308"/>
      <c r="I133" s="308">
        <f t="shared" si="20"/>
        <v>367</v>
      </c>
      <c r="J133" s="308">
        <f t="shared" si="21"/>
        <v>367</v>
      </c>
      <c r="K133" s="254"/>
      <c r="L133" s="254"/>
      <c r="M133" s="254"/>
    </row>
    <row r="134" spans="1:13" s="303" customFormat="1" ht="36" hidden="1" x14ac:dyDescent="0.35">
      <c r="A134" s="331"/>
      <c r="B134" s="332" t="s">
        <v>1020</v>
      </c>
      <c r="C134" s="326"/>
      <c r="D134" s="273"/>
      <c r="E134" s="276"/>
      <c r="F134" s="273"/>
      <c r="G134" s="333"/>
      <c r="H134" s="307"/>
      <c r="I134" s="308">
        <f t="shared" si="20"/>
        <v>0</v>
      </c>
      <c r="J134" s="308">
        <f t="shared" si="21"/>
        <v>0</v>
      </c>
      <c r="K134" s="251"/>
      <c r="L134" s="251"/>
      <c r="M134" s="251"/>
    </row>
    <row r="135" spans="1:13" s="303" customFormat="1" hidden="1" x14ac:dyDescent="0.35">
      <c r="A135" s="331"/>
      <c r="B135" s="332" t="s">
        <v>585</v>
      </c>
      <c r="C135" s="326"/>
      <c r="D135" s="273"/>
      <c r="E135" s="276"/>
      <c r="F135" s="273"/>
      <c r="G135" s="307"/>
      <c r="H135" s="308"/>
      <c r="I135" s="308">
        <f t="shared" si="20"/>
        <v>0</v>
      </c>
      <c r="J135" s="308">
        <f t="shared" si="21"/>
        <v>0</v>
      </c>
      <c r="K135" s="254"/>
      <c r="L135" s="254"/>
      <c r="M135" s="254"/>
    </row>
    <row r="136" spans="1:13" s="303" customFormat="1" hidden="1" x14ac:dyDescent="0.35">
      <c r="A136" s="331"/>
      <c r="B136" s="332" t="s">
        <v>586</v>
      </c>
      <c r="C136" s="326"/>
      <c r="D136" s="273"/>
      <c r="E136" s="276"/>
      <c r="F136" s="273"/>
      <c r="G136" s="307"/>
      <c r="H136" s="308"/>
      <c r="I136" s="308">
        <f t="shared" si="20"/>
        <v>0</v>
      </c>
      <c r="J136" s="308">
        <f t="shared" si="21"/>
        <v>0</v>
      </c>
      <c r="K136" s="251"/>
      <c r="L136" s="251"/>
      <c r="M136" s="251"/>
    </row>
    <row r="137" spans="1:13" s="303" customFormat="1" hidden="1" x14ac:dyDescent="0.35">
      <c r="A137" s="331"/>
      <c r="B137" s="332" t="s">
        <v>587</v>
      </c>
      <c r="C137" s="326"/>
      <c r="D137" s="273"/>
      <c r="E137" s="276"/>
      <c r="F137" s="273"/>
      <c r="G137" s="307"/>
      <c r="H137" s="308"/>
      <c r="I137" s="308">
        <f t="shared" si="20"/>
        <v>0</v>
      </c>
      <c r="J137" s="308">
        <f t="shared" si="21"/>
        <v>0</v>
      </c>
      <c r="K137" s="251"/>
      <c r="L137" s="251"/>
      <c r="M137" s="251"/>
    </row>
    <row r="138" spans="1:13" s="303" customFormat="1" hidden="1" x14ac:dyDescent="0.35">
      <c r="A138" s="331"/>
      <c r="B138" s="316" t="s">
        <v>1021</v>
      </c>
      <c r="C138" s="326"/>
      <c r="D138" s="273"/>
      <c r="E138" s="276"/>
      <c r="F138" s="273"/>
      <c r="G138" s="307"/>
      <c r="H138" s="308"/>
      <c r="I138" s="308">
        <f t="shared" si="20"/>
        <v>0</v>
      </c>
      <c r="J138" s="308">
        <f t="shared" si="21"/>
        <v>0</v>
      </c>
      <c r="K138" s="251"/>
      <c r="L138" s="251"/>
      <c r="M138" s="251"/>
    </row>
    <row r="139" spans="1:13" s="303" customFormat="1" hidden="1" x14ac:dyDescent="0.35">
      <c r="A139" s="331"/>
      <c r="B139" s="316"/>
      <c r="C139" s="326"/>
      <c r="D139" s="273"/>
      <c r="E139" s="276"/>
      <c r="F139" s="273"/>
      <c r="G139" s="307"/>
      <c r="H139" s="308"/>
      <c r="I139" s="308">
        <f t="shared" si="20"/>
        <v>0</v>
      </c>
      <c r="J139" s="308">
        <f t="shared" si="21"/>
        <v>0</v>
      </c>
      <c r="K139" s="251"/>
      <c r="L139" s="251"/>
      <c r="M139" s="251"/>
    </row>
    <row r="140" spans="1:13" s="303" customFormat="1" hidden="1" x14ac:dyDescent="0.35">
      <c r="A140" s="331"/>
      <c r="B140" s="316"/>
      <c r="C140" s="326"/>
      <c r="D140" s="273"/>
      <c r="E140" s="276"/>
      <c r="F140" s="273"/>
      <c r="G140" s="307"/>
      <c r="H140" s="308"/>
      <c r="I140" s="308">
        <f t="shared" si="20"/>
        <v>0</v>
      </c>
      <c r="J140" s="308">
        <f t="shared" si="21"/>
        <v>0</v>
      </c>
      <c r="K140" s="251"/>
      <c r="L140" s="251"/>
      <c r="M140" s="251"/>
    </row>
    <row r="141" spans="1:13" s="303" customFormat="1" hidden="1" x14ac:dyDescent="0.35">
      <c r="A141" s="331"/>
      <c r="B141" s="316"/>
      <c r="C141" s="326"/>
      <c r="D141" s="273"/>
      <c r="E141" s="276"/>
      <c r="F141" s="273"/>
      <c r="G141" s="307"/>
      <c r="H141" s="308"/>
      <c r="I141" s="308">
        <f t="shared" si="20"/>
        <v>0</v>
      </c>
      <c r="J141" s="308">
        <f t="shared" si="21"/>
        <v>0</v>
      </c>
      <c r="K141" s="251"/>
      <c r="L141" s="251"/>
      <c r="M141" s="251"/>
    </row>
    <row r="142" spans="1:13" s="303" customFormat="1" hidden="1" x14ac:dyDescent="0.35">
      <c r="A142" s="331"/>
      <c r="B142" s="316"/>
      <c r="C142" s="326"/>
      <c r="D142" s="273"/>
      <c r="E142" s="276"/>
      <c r="F142" s="273"/>
      <c r="G142" s="307"/>
      <c r="H142" s="308"/>
      <c r="I142" s="308">
        <f t="shared" si="20"/>
        <v>0</v>
      </c>
      <c r="J142" s="308">
        <f t="shared" si="21"/>
        <v>0</v>
      </c>
      <c r="K142" s="251"/>
      <c r="L142" s="251"/>
      <c r="M142" s="251"/>
    </row>
    <row r="143" spans="1:13" s="303" customFormat="1" hidden="1" x14ac:dyDescent="0.35">
      <c r="A143" s="331"/>
      <c r="B143" s="316"/>
      <c r="C143" s="326"/>
      <c r="D143" s="273"/>
      <c r="E143" s="276"/>
      <c r="F143" s="273"/>
      <c r="G143" s="307"/>
      <c r="H143" s="308"/>
      <c r="I143" s="308">
        <f t="shared" si="20"/>
        <v>0</v>
      </c>
      <c r="J143" s="308">
        <f t="shared" si="21"/>
        <v>0</v>
      </c>
      <c r="K143" s="251"/>
      <c r="L143" s="251"/>
      <c r="M143" s="251"/>
    </row>
    <row r="144" spans="1:13" s="303" customFormat="1" hidden="1" x14ac:dyDescent="0.35">
      <c r="A144" s="331"/>
      <c r="B144" s="316"/>
      <c r="C144" s="326"/>
      <c r="D144" s="273"/>
      <c r="E144" s="276"/>
      <c r="F144" s="273"/>
      <c r="G144" s="307"/>
      <c r="H144" s="308"/>
      <c r="I144" s="308">
        <f t="shared" si="20"/>
        <v>0</v>
      </c>
      <c r="J144" s="308">
        <f t="shared" si="21"/>
        <v>0</v>
      </c>
      <c r="K144" s="251"/>
      <c r="L144" s="251"/>
      <c r="M144" s="251"/>
    </row>
    <row r="145" spans="1:13" s="303" customFormat="1" hidden="1" x14ac:dyDescent="0.35">
      <c r="A145" s="331"/>
      <c r="B145" s="316"/>
      <c r="C145" s="326"/>
      <c r="D145" s="273"/>
      <c r="E145" s="276"/>
      <c r="F145" s="273"/>
      <c r="G145" s="307"/>
      <c r="H145" s="308"/>
      <c r="I145" s="308">
        <f>F139-H145</f>
        <v>0</v>
      </c>
      <c r="J145" s="308">
        <f>F139-G145</f>
        <v>0</v>
      </c>
      <c r="K145" s="251"/>
      <c r="L145" s="251"/>
      <c r="M145" s="251"/>
    </row>
    <row r="146" spans="1:13" s="303" customFormat="1" hidden="1" x14ac:dyDescent="0.35">
      <c r="A146" s="331"/>
      <c r="B146" s="316"/>
      <c r="C146" s="326"/>
      <c r="D146" s="273"/>
      <c r="E146" s="276"/>
      <c r="F146" s="273"/>
      <c r="G146" s="307"/>
      <c r="H146" s="308"/>
      <c r="I146" s="308"/>
      <c r="J146" s="308"/>
      <c r="K146" s="251"/>
      <c r="L146" s="251"/>
      <c r="M146" s="251"/>
    </row>
    <row r="147" spans="1:13" s="303" customFormat="1" ht="21" customHeight="1" x14ac:dyDescent="0.35">
      <c r="A147" s="334"/>
      <c r="B147" s="304" t="s">
        <v>295</v>
      </c>
      <c r="C147" s="266" t="s">
        <v>305</v>
      </c>
      <c r="D147" s="324">
        <f>D93+D89+D85+D81</f>
        <v>0</v>
      </c>
      <c r="E147" s="315" t="s">
        <v>305</v>
      </c>
      <c r="F147" s="324">
        <f>F81+F85+F89+F93</f>
        <v>367</v>
      </c>
      <c r="G147" s="293" t="s">
        <v>536</v>
      </c>
      <c r="H147" s="294">
        <f t="shared" ref="H147" si="22">SUM(H80:H146)</f>
        <v>0</v>
      </c>
      <c r="I147" s="294">
        <f t="shared" ref="I147" si="23">SUM(I80:I146)</f>
        <v>367</v>
      </c>
      <c r="J147" s="294">
        <f>SUM(J80:J146)</f>
        <v>367</v>
      </c>
      <c r="K147" s="251"/>
      <c r="L147" s="254">
        <f t="shared" ref="L147:M147" si="24">SUM(L80:L146)</f>
        <v>0</v>
      </c>
      <c r="M147" s="254">
        <f t="shared" si="24"/>
        <v>0</v>
      </c>
    </row>
    <row r="148" spans="1:13" ht="21" customHeight="1" x14ac:dyDescent="0.35">
      <c r="A148" s="1204" t="s">
        <v>489</v>
      </c>
      <c r="B148" s="1204"/>
      <c r="C148" s="1204"/>
      <c r="D148" s="1204"/>
      <c r="E148" s="1204"/>
      <c r="F148" s="1204"/>
      <c r="G148" s="262" t="s">
        <v>1002</v>
      </c>
      <c r="H148" s="263"/>
      <c r="I148" s="263"/>
      <c r="J148" s="263"/>
      <c r="L148" s="254"/>
      <c r="M148" s="254"/>
    </row>
    <row r="149" spans="1:13" s="338" customFormat="1" ht="21.6" hidden="1" customHeight="1" x14ac:dyDescent="0.35">
      <c r="A149" s="335">
        <v>1</v>
      </c>
      <c r="B149" s="336" t="s">
        <v>377</v>
      </c>
      <c r="C149" s="59" t="s">
        <v>305</v>
      </c>
      <c r="D149" s="337">
        <f>SUM(D150:D152)</f>
        <v>0</v>
      </c>
      <c r="E149" s="292" t="s">
        <v>305</v>
      </c>
      <c r="F149" s="337">
        <f>SUM(F150:F152)</f>
        <v>0</v>
      </c>
      <c r="G149" s="268"/>
      <c r="H149" s="269"/>
      <c r="I149" s="269"/>
      <c r="J149" s="269"/>
      <c r="K149" s="251"/>
      <c r="L149" s="254"/>
      <c r="M149" s="254"/>
    </row>
    <row r="150" spans="1:13" hidden="1" x14ac:dyDescent="0.35">
      <c r="A150" s="325"/>
      <c r="B150" s="286" t="s">
        <v>378</v>
      </c>
      <c r="C150" s="326"/>
      <c r="D150" s="273"/>
      <c r="E150" s="276"/>
      <c r="F150" s="273"/>
      <c r="G150" s="268"/>
      <c r="H150" s="269"/>
      <c r="I150" s="269">
        <f>F150-H150</f>
        <v>0</v>
      </c>
      <c r="J150" s="269">
        <f>F150-G150</f>
        <v>0</v>
      </c>
      <c r="L150" s="254"/>
      <c r="M150" s="254"/>
    </row>
    <row r="151" spans="1:13" hidden="1" x14ac:dyDescent="0.35">
      <c r="A151" s="325"/>
      <c r="B151" s="288" t="s">
        <v>478</v>
      </c>
      <c r="C151" s="326"/>
      <c r="D151" s="273"/>
      <c r="E151" s="276"/>
      <c r="F151" s="273"/>
      <c r="G151" s="268"/>
      <c r="H151" s="269"/>
      <c r="I151" s="269">
        <f>F151-H151</f>
        <v>0</v>
      </c>
      <c r="J151" s="269">
        <f t="shared" ref="J151:J152" si="25">F151-G151</f>
        <v>0</v>
      </c>
      <c r="K151" s="254"/>
      <c r="L151" s="254"/>
      <c r="M151" s="254"/>
    </row>
    <row r="152" spans="1:13" hidden="1" x14ac:dyDescent="0.35">
      <c r="A152" s="325"/>
      <c r="B152" s="270"/>
      <c r="C152" s="326"/>
      <c r="D152" s="273"/>
      <c r="E152" s="276"/>
      <c r="F152" s="273"/>
      <c r="G152" s="277"/>
      <c r="H152" s="269"/>
      <c r="I152" s="269">
        <f>F152-H152</f>
        <v>0</v>
      </c>
      <c r="J152" s="269">
        <f t="shared" si="25"/>
        <v>0</v>
      </c>
      <c r="L152" s="254"/>
      <c r="M152" s="254"/>
    </row>
    <row r="153" spans="1:13" s="338" customFormat="1" ht="39.75" hidden="1" customHeight="1" x14ac:dyDescent="0.35">
      <c r="A153" s="259">
        <v>2</v>
      </c>
      <c r="B153" s="339" t="s">
        <v>379</v>
      </c>
      <c r="C153" s="340" t="s">
        <v>305</v>
      </c>
      <c r="D153" s="341">
        <f>SUM(D154:D156)</f>
        <v>0</v>
      </c>
      <c r="E153" s="285" t="s">
        <v>305</v>
      </c>
      <c r="F153" s="341">
        <f>SUM(F154:F156)</f>
        <v>0</v>
      </c>
      <c r="G153" s="268"/>
      <c r="H153" s="269"/>
      <c r="I153" s="269"/>
      <c r="J153" s="269"/>
      <c r="K153" s="251"/>
      <c r="L153" s="254"/>
      <c r="M153" s="254"/>
    </row>
    <row r="154" spans="1:13" hidden="1" x14ac:dyDescent="0.35">
      <c r="A154" s="325"/>
      <c r="B154" s="286" t="s">
        <v>199</v>
      </c>
      <c r="C154" s="326"/>
      <c r="D154" s="273"/>
      <c r="E154" s="276"/>
      <c r="F154" s="273"/>
      <c r="G154" s="277"/>
      <c r="H154" s="269"/>
      <c r="I154" s="269">
        <f>F154-H154</f>
        <v>0</v>
      </c>
      <c r="J154" s="269">
        <f t="shared" ref="J154:J156" si="26">F154-G154</f>
        <v>0</v>
      </c>
      <c r="L154" s="254"/>
      <c r="M154" s="254"/>
    </row>
    <row r="155" spans="1:13" hidden="1" x14ac:dyDescent="0.35">
      <c r="A155" s="325"/>
      <c r="B155" s="286"/>
      <c r="C155" s="326"/>
      <c r="D155" s="273"/>
      <c r="E155" s="276"/>
      <c r="F155" s="273"/>
      <c r="G155" s="268"/>
      <c r="H155" s="269"/>
      <c r="I155" s="269">
        <f>F155-H155</f>
        <v>0</v>
      </c>
      <c r="J155" s="269">
        <f t="shared" si="26"/>
        <v>0</v>
      </c>
      <c r="K155" s="254"/>
      <c r="L155" s="254"/>
      <c r="M155" s="254"/>
    </row>
    <row r="156" spans="1:13" hidden="1" x14ac:dyDescent="0.35">
      <c r="A156" s="325"/>
      <c r="B156" s="286"/>
      <c r="C156" s="326"/>
      <c r="D156" s="273"/>
      <c r="E156" s="276"/>
      <c r="F156" s="273"/>
      <c r="G156" s="312"/>
      <c r="H156" s="269"/>
      <c r="I156" s="269">
        <f>F156-H156</f>
        <v>0</v>
      </c>
      <c r="J156" s="269">
        <f t="shared" si="26"/>
        <v>0</v>
      </c>
      <c r="L156" s="254"/>
      <c r="M156" s="254"/>
    </row>
    <row r="157" spans="1:13" s="338" customFormat="1" ht="21.6" hidden="1" customHeight="1" x14ac:dyDescent="0.35">
      <c r="A157" s="259">
        <v>3</v>
      </c>
      <c r="B157" s="342" t="s">
        <v>380</v>
      </c>
      <c r="C157" s="340" t="s">
        <v>305</v>
      </c>
      <c r="D157" s="341">
        <f>SUM(D158:D159)</f>
        <v>0</v>
      </c>
      <c r="E157" s="285" t="s">
        <v>305</v>
      </c>
      <c r="F157" s="341">
        <f>SUM(F158:F160)</f>
        <v>0</v>
      </c>
      <c r="G157" s="277"/>
      <c r="H157" s="269"/>
      <c r="I157" s="269"/>
      <c r="J157" s="269"/>
      <c r="K157" s="251"/>
      <c r="L157" s="254"/>
      <c r="M157" s="254"/>
    </row>
    <row r="158" spans="1:13" hidden="1" x14ac:dyDescent="0.35">
      <c r="A158" s="325"/>
      <c r="B158" s="286" t="s">
        <v>199</v>
      </c>
      <c r="C158" s="326"/>
      <c r="D158" s="273"/>
      <c r="E158" s="276"/>
      <c r="F158" s="273"/>
      <c r="G158" s="268"/>
      <c r="H158" s="269"/>
      <c r="I158" s="269">
        <f>F158-H158</f>
        <v>0</v>
      </c>
      <c r="J158" s="269">
        <f t="shared" ref="J158:J160" si="27">F158-G158</f>
        <v>0</v>
      </c>
      <c r="L158" s="254"/>
      <c r="M158" s="254"/>
    </row>
    <row r="159" spans="1:13" hidden="1" x14ac:dyDescent="0.35">
      <c r="A159" s="325"/>
      <c r="B159" s="343"/>
      <c r="C159" s="326"/>
      <c r="D159" s="273"/>
      <c r="E159" s="276"/>
      <c r="F159" s="273"/>
      <c r="G159" s="268"/>
      <c r="H159" s="269"/>
      <c r="I159" s="269">
        <f>F159-H159</f>
        <v>0</v>
      </c>
      <c r="J159" s="269">
        <f t="shared" si="27"/>
        <v>0</v>
      </c>
      <c r="L159" s="254"/>
      <c r="M159" s="254"/>
    </row>
    <row r="160" spans="1:13" hidden="1" x14ac:dyDescent="0.35">
      <c r="A160" s="325"/>
      <c r="B160" s="286"/>
      <c r="C160" s="326"/>
      <c r="D160" s="273"/>
      <c r="E160" s="276"/>
      <c r="F160" s="273"/>
      <c r="G160" s="277"/>
      <c r="H160" s="269"/>
      <c r="I160" s="269">
        <f>F160-H160</f>
        <v>0</v>
      </c>
      <c r="J160" s="269">
        <f t="shared" si="27"/>
        <v>0</v>
      </c>
      <c r="L160" s="254"/>
      <c r="M160" s="254"/>
    </row>
    <row r="161" spans="1:13" s="338" customFormat="1" ht="21.6" hidden="1" customHeight="1" x14ac:dyDescent="0.35">
      <c r="A161" s="335">
        <v>4</v>
      </c>
      <c r="B161" s="336" t="s">
        <v>381</v>
      </c>
      <c r="C161" s="59" t="s">
        <v>305</v>
      </c>
      <c r="D161" s="337">
        <f>SUM(D162:D195)</f>
        <v>0</v>
      </c>
      <c r="E161" s="292" t="s">
        <v>305</v>
      </c>
      <c r="F161" s="337">
        <f>SUM(F163:F214)</f>
        <v>0</v>
      </c>
      <c r="G161" s="268"/>
      <c r="H161" s="269"/>
      <c r="I161" s="269"/>
      <c r="J161" s="269"/>
      <c r="K161" s="251"/>
      <c r="L161" s="254"/>
      <c r="M161" s="254"/>
    </row>
    <row r="162" spans="1:13" hidden="1" x14ac:dyDescent="0.35">
      <c r="A162" s="311"/>
      <c r="B162" s="286" t="s">
        <v>199</v>
      </c>
      <c r="C162" s="326"/>
      <c r="D162" s="273"/>
      <c r="E162" s="276"/>
      <c r="F162" s="273"/>
      <c r="G162" s="277"/>
      <c r="H162" s="269"/>
      <c r="I162" s="269">
        <f t="shared" ref="I162:I169" si="28">F162-H162</f>
        <v>0</v>
      </c>
      <c r="J162" s="269">
        <f t="shared" ref="J162:J169" si="29">F162-G162</f>
        <v>0</v>
      </c>
      <c r="L162" s="254"/>
      <c r="M162" s="254"/>
    </row>
    <row r="163" spans="1:13" hidden="1" x14ac:dyDescent="0.35">
      <c r="A163" s="331"/>
      <c r="B163" s="332" t="s">
        <v>479</v>
      </c>
      <c r="C163" s="326"/>
      <c r="D163" s="273"/>
      <c r="E163" s="276"/>
      <c r="F163" s="273"/>
      <c r="G163" s="277"/>
      <c r="H163" s="269"/>
      <c r="I163" s="269">
        <f t="shared" si="28"/>
        <v>0</v>
      </c>
      <c r="J163" s="269">
        <f t="shared" si="29"/>
        <v>0</v>
      </c>
      <c r="L163" s="254"/>
      <c r="M163" s="254"/>
    </row>
    <row r="164" spans="1:13" hidden="1" x14ac:dyDescent="0.35">
      <c r="A164" s="331"/>
      <c r="B164" s="332" t="s">
        <v>480</v>
      </c>
      <c r="C164" s="326"/>
      <c r="D164" s="273"/>
      <c r="E164" s="276"/>
      <c r="F164" s="273"/>
      <c r="G164" s="268"/>
      <c r="H164" s="269"/>
      <c r="I164" s="269">
        <f t="shared" si="28"/>
        <v>0</v>
      </c>
      <c r="J164" s="269">
        <f t="shared" si="29"/>
        <v>0</v>
      </c>
      <c r="K164" s="254"/>
      <c r="L164" s="254"/>
      <c r="M164" s="254"/>
    </row>
    <row r="165" spans="1:13" ht="54" hidden="1" x14ac:dyDescent="0.35">
      <c r="A165" s="331"/>
      <c r="B165" s="332" t="s">
        <v>553</v>
      </c>
      <c r="C165" s="326"/>
      <c r="D165" s="273"/>
      <c r="E165" s="276"/>
      <c r="F165" s="273"/>
      <c r="G165" s="268"/>
      <c r="H165" s="269"/>
      <c r="I165" s="269">
        <f t="shared" si="28"/>
        <v>0</v>
      </c>
      <c r="J165" s="269">
        <f t="shared" si="29"/>
        <v>0</v>
      </c>
      <c r="L165" s="254"/>
      <c r="M165" s="254"/>
    </row>
    <row r="166" spans="1:13" ht="36" hidden="1" x14ac:dyDescent="0.35">
      <c r="A166" s="331"/>
      <c r="B166" s="332" t="s">
        <v>554</v>
      </c>
      <c r="C166" s="326"/>
      <c r="D166" s="273"/>
      <c r="E166" s="276"/>
      <c r="F166" s="273"/>
      <c r="G166" s="268"/>
      <c r="H166" s="269"/>
      <c r="I166" s="269">
        <f t="shared" si="28"/>
        <v>0</v>
      </c>
      <c r="J166" s="269">
        <f t="shared" si="29"/>
        <v>0</v>
      </c>
      <c r="L166" s="254"/>
      <c r="M166" s="254"/>
    </row>
    <row r="167" spans="1:13" ht="36" hidden="1" x14ac:dyDescent="0.35">
      <c r="A167" s="331"/>
      <c r="B167" s="332" t="s">
        <v>555</v>
      </c>
      <c r="C167" s="326"/>
      <c r="D167" s="273"/>
      <c r="E167" s="276"/>
      <c r="F167" s="273"/>
      <c r="G167" s="268"/>
      <c r="H167" s="269"/>
      <c r="I167" s="269">
        <f t="shared" si="28"/>
        <v>0</v>
      </c>
      <c r="J167" s="269">
        <f t="shared" si="29"/>
        <v>0</v>
      </c>
      <c r="L167" s="254"/>
      <c r="M167" s="254"/>
    </row>
    <row r="168" spans="1:13" ht="36" hidden="1" x14ac:dyDescent="0.35">
      <c r="A168" s="331"/>
      <c r="B168" s="332" t="s">
        <v>557</v>
      </c>
      <c r="C168" s="326"/>
      <c r="D168" s="273"/>
      <c r="E168" s="276"/>
      <c r="F168" s="273"/>
      <c r="G168" s="268"/>
      <c r="H168" s="269"/>
      <c r="I168" s="269">
        <f t="shared" si="28"/>
        <v>0</v>
      </c>
      <c r="J168" s="269">
        <f t="shared" si="29"/>
        <v>0</v>
      </c>
      <c r="L168" s="254"/>
      <c r="M168" s="254"/>
    </row>
    <row r="169" spans="1:13" hidden="1" x14ac:dyDescent="0.35">
      <c r="A169" s="331"/>
      <c r="B169" s="332" t="s">
        <v>558</v>
      </c>
      <c r="C169" s="326"/>
      <c r="D169" s="273"/>
      <c r="E169" s="276"/>
      <c r="F169" s="273"/>
      <c r="G169" s="268"/>
      <c r="H169" s="269"/>
      <c r="I169" s="269">
        <f t="shared" si="28"/>
        <v>0</v>
      </c>
      <c r="J169" s="269">
        <f t="shared" si="29"/>
        <v>0</v>
      </c>
      <c r="L169" s="254"/>
      <c r="M169" s="254"/>
    </row>
    <row r="170" spans="1:13" hidden="1" x14ac:dyDescent="0.35">
      <c r="A170" s="331"/>
      <c r="B170" s="332" t="s">
        <v>559</v>
      </c>
      <c r="C170" s="326"/>
      <c r="D170" s="273"/>
      <c r="E170" s="276"/>
      <c r="F170" s="273"/>
      <c r="G170" s="268"/>
      <c r="H170" s="269"/>
      <c r="I170" s="269"/>
      <c r="J170" s="269"/>
      <c r="L170" s="254"/>
      <c r="M170" s="254"/>
    </row>
    <row r="171" spans="1:13" hidden="1" x14ac:dyDescent="0.35">
      <c r="A171" s="331"/>
      <c r="B171" s="332" t="s">
        <v>560</v>
      </c>
      <c r="C171" s="326"/>
      <c r="D171" s="273"/>
      <c r="E171" s="276"/>
      <c r="F171" s="273"/>
      <c r="G171" s="268"/>
      <c r="H171" s="269"/>
      <c r="I171" s="269">
        <f>F171-H171</f>
        <v>0</v>
      </c>
      <c r="J171" s="269">
        <f t="shared" ref="J171:J173" si="30">F171-G171</f>
        <v>0</v>
      </c>
      <c r="L171" s="254"/>
      <c r="M171" s="254"/>
    </row>
    <row r="172" spans="1:13" ht="36" hidden="1" x14ac:dyDescent="0.35">
      <c r="A172" s="331"/>
      <c r="B172" s="332" t="s">
        <v>561</v>
      </c>
      <c r="C172" s="326"/>
      <c r="D172" s="273"/>
      <c r="E172" s="276"/>
      <c r="F172" s="273"/>
      <c r="G172" s="268"/>
      <c r="H172" s="269"/>
      <c r="I172" s="269">
        <f>F172-H172</f>
        <v>0</v>
      </c>
      <c r="J172" s="269">
        <f t="shared" si="30"/>
        <v>0</v>
      </c>
      <c r="L172" s="254"/>
      <c r="M172" s="254"/>
    </row>
    <row r="173" spans="1:13" hidden="1" x14ac:dyDescent="0.35">
      <c r="A173" s="331"/>
      <c r="B173" s="332" t="s">
        <v>562</v>
      </c>
      <c r="C173" s="326"/>
      <c r="D173" s="273"/>
      <c r="E173" s="276"/>
      <c r="F173" s="273"/>
      <c r="G173" s="268"/>
      <c r="H173" s="269"/>
      <c r="I173" s="269">
        <f>F173-H173</f>
        <v>0</v>
      </c>
      <c r="J173" s="269">
        <f t="shared" si="30"/>
        <v>0</v>
      </c>
      <c r="L173" s="254"/>
      <c r="M173" s="254"/>
    </row>
    <row r="174" spans="1:13" hidden="1" x14ac:dyDescent="0.35">
      <c r="A174" s="331"/>
      <c r="B174" s="332" t="s">
        <v>563</v>
      </c>
      <c r="C174" s="326"/>
      <c r="D174" s="273"/>
      <c r="E174" s="276"/>
      <c r="F174" s="273"/>
      <c r="G174" s="268"/>
      <c r="H174" s="269"/>
      <c r="I174" s="269"/>
      <c r="J174" s="269"/>
      <c r="L174" s="254"/>
      <c r="M174" s="254"/>
    </row>
    <row r="175" spans="1:13" hidden="1" x14ac:dyDescent="0.35">
      <c r="A175" s="331"/>
      <c r="B175" s="332" t="s">
        <v>564</v>
      </c>
      <c r="C175" s="326"/>
      <c r="D175" s="273"/>
      <c r="E175" s="276"/>
      <c r="F175" s="273"/>
      <c r="G175" s="268"/>
      <c r="H175" s="269"/>
      <c r="I175" s="269">
        <f t="shared" ref="I175:I182" si="31">F175-H175</f>
        <v>0</v>
      </c>
      <c r="J175" s="269">
        <f t="shared" ref="J175:J182" si="32">F175-G175</f>
        <v>0</v>
      </c>
      <c r="L175" s="254"/>
      <c r="M175" s="254"/>
    </row>
    <row r="176" spans="1:13" ht="36" hidden="1" x14ac:dyDescent="0.35">
      <c r="A176" s="331"/>
      <c r="B176" s="332" t="s">
        <v>565</v>
      </c>
      <c r="C176" s="326"/>
      <c r="D176" s="273"/>
      <c r="E176" s="276"/>
      <c r="F176" s="273"/>
      <c r="G176" s="268"/>
      <c r="H176" s="269"/>
      <c r="I176" s="269">
        <f t="shared" si="31"/>
        <v>0</v>
      </c>
      <c r="J176" s="269">
        <f t="shared" si="32"/>
        <v>0</v>
      </c>
      <c r="L176" s="254"/>
      <c r="M176" s="254"/>
    </row>
    <row r="177" spans="1:13" hidden="1" x14ac:dyDescent="0.35">
      <c r="A177" s="331"/>
      <c r="B177" s="332" t="s">
        <v>566</v>
      </c>
      <c r="C177" s="326"/>
      <c r="D177" s="273"/>
      <c r="E177" s="276"/>
      <c r="F177" s="273"/>
      <c r="G177" s="268"/>
      <c r="H177" s="269"/>
      <c r="I177" s="269">
        <f t="shared" si="31"/>
        <v>0</v>
      </c>
      <c r="J177" s="269">
        <f t="shared" si="32"/>
        <v>0</v>
      </c>
      <c r="L177" s="254"/>
      <c r="M177" s="254"/>
    </row>
    <row r="178" spans="1:13" ht="36" hidden="1" x14ac:dyDescent="0.35">
      <c r="A178" s="331"/>
      <c r="B178" s="332" t="s">
        <v>567</v>
      </c>
      <c r="C178" s="326"/>
      <c r="D178" s="273"/>
      <c r="E178" s="276"/>
      <c r="F178" s="273"/>
      <c r="G178" s="268"/>
      <c r="H178" s="269"/>
      <c r="I178" s="269">
        <f t="shared" si="31"/>
        <v>0</v>
      </c>
      <c r="J178" s="269">
        <f t="shared" si="32"/>
        <v>0</v>
      </c>
      <c r="L178" s="254"/>
      <c r="M178" s="254"/>
    </row>
    <row r="179" spans="1:13" ht="72" hidden="1" x14ac:dyDescent="0.35">
      <c r="A179" s="331"/>
      <c r="B179" s="332" t="s">
        <v>568</v>
      </c>
      <c r="C179" s="326"/>
      <c r="D179" s="273"/>
      <c r="E179" s="276"/>
      <c r="F179" s="273"/>
      <c r="G179" s="268"/>
      <c r="H179" s="269"/>
      <c r="I179" s="269">
        <f t="shared" si="31"/>
        <v>0</v>
      </c>
      <c r="J179" s="269">
        <f t="shared" si="32"/>
        <v>0</v>
      </c>
      <c r="L179" s="254"/>
      <c r="M179" s="254"/>
    </row>
    <row r="180" spans="1:13" hidden="1" x14ac:dyDescent="0.35">
      <c r="A180" s="331"/>
      <c r="B180" s="332" t="s">
        <v>481</v>
      </c>
      <c r="C180" s="326"/>
      <c r="D180" s="273"/>
      <c r="E180" s="276"/>
      <c r="F180" s="273"/>
      <c r="G180" s="268"/>
      <c r="H180" s="269"/>
      <c r="I180" s="269">
        <f t="shared" si="31"/>
        <v>0</v>
      </c>
      <c r="J180" s="269">
        <f t="shared" si="32"/>
        <v>0</v>
      </c>
      <c r="L180" s="254"/>
      <c r="M180" s="254"/>
    </row>
    <row r="181" spans="1:13" ht="36" hidden="1" x14ac:dyDescent="0.35">
      <c r="A181" s="331"/>
      <c r="B181" s="332" t="s">
        <v>482</v>
      </c>
      <c r="C181" s="326"/>
      <c r="D181" s="273"/>
      <c r="E181" s="276"/>
      <c r="F181" s="273"/>
      <c r="G181" s="268"/>
      <c r="H181" s="269"/>
      <c r="I181" s="269">
        <f t="shared" si="31"/>
        <v>0</v>
      </c>
      <c r="J181" s="269">
        <f t="shared" si="32"/>
        <v>0</v>
      </c>
      <c r="L181" s="254"/>
      <c r="M181" s="254"/>
    </row>
    <row r="182" spans="1:13" ht="36" hidden="1" x14ac:dyDescent="0.35">
      <c r="A182" s="331"/>
      <c r="B182" s="332" t="s">
        <v>483</v>
      </c>
      <c r="C182" s="326"/>
      <c r="D182" s="273"/>
      <c r="E182" s="276"/>
      <c r="F182" s="273"/>
      <c r="G182" s="268"/>
      <c r="H182" s="269"/>
      <c r="I182" s="269">
        <f t="shared" si="31"/>
        <v>0</v>
      </c>
      <c r="J182" s="269">
        <f t="shared" si="32"/>
        <v>0</v>
      </c>
      <c r="L182" s="254"/>
      <c r="M182" s="254"/>
    </row>
    <row r="183" spans="1:13" ht="36" hidden="1" x14ac:dyDescent="0.35">
      <c r="A183" s="331"/>
      <c r="B183" s="332" t="s">
        <v>506</v>
      </c>
      <c r="C183" s="326"/>
      <c r="D183" s="273"/>
      <c r="E183" s="276"/>
      <c r="F183" s="273"/>
      <c r="G183" s="268"/>
      <c r="H183" s="269"/>
      <c r="I183" s="269"/>
      <c r="J183" s="269"/>
      <c r="L183" s="254"/>
      <c r="M183" s="254"/>
    </row>
    <row r="184" spans="1:13" hidden="1" x14ac:dyDescent="0.35">
      <c r="A184" s="331"/>
      <c r="B184" s="332" t="s">
        <v>569</v>
      </c>
      <c r="C184" s="326"/>
      <c r="D184" s="273"/>
      <c r="E184" s="276"/>
      <c r="F184" s="273"/>
      <c r="G184" s="268"/>
      <c r="H184" s="269"/>
      <c r="I184" s="269">
        <f>F184-H184</f>
        <v>0</v>
      </c>
      <c r="J184" s="269">
        <f t="shared" ref="J184:J187" si="33">F184-G184</f>
        <v>0</v>
      </c>
      <c r="L184" s="254"/>
      <c r="M184" s="254"/>
    </row>
    <row r="185" spans="1:13" hidden="1" x14ac:dyDescent="0.35">
      <c r="A185" s="331"/>
      <c r="B185" s="332" t="s">
        <v>504</v>
      </c>
      <c r="C185" s="326"/>
      <c r="D185" s="273"/>
      <c r="E185" s="276"/>
      <c r="F185" s="273"/>
      <c r="G185" s="268"/>
      <c r="H185" s="269"/>
      <c r="I185" s="269">
        <f>F185-H185</f>
        <v>0</v>
      </c>
      <c r="J185" s="269">
        <f t="shared" si="33"/>
        <v>0</v>
      </c>
      <c r="L185" s="254"/>
      <c r="M185" s="254"/>
    </row>
    <row r="186" spans="1:13" hidden="1" x14ac:dyDescent="0.35">
      <c r="A186" s="331"/>
      <c r="B186" s="332" t="s">
        <v>570</v>
      </c>
      <c r="C186" s="326"/>
      <c r="D186" s="273"/>
      <c r="E186" s="276"/>
      <c r="F186" s="273"/>
      <c r="G186" s="268"/>
      <c r="H186" s="269"/>
      <c r="I186" s="269">
        <f>F186-H186</f>
        <v>0</v>
      </c>
      <c r="J186" s="269">
        <f t="shared" si="33"/>
        <v>0</v>
      </c>
      <c r="L186" s="254"/>
      <c r="M186" s="254"/>
    </row>
    <row r="187" spans="1:13" ht="36" hidden="1" x14ac:dyDescent="0.35">
      <c r="A187" s="331"/>
      <c r="B187" s="332" t="s">
        <v>571</v>
      </c>
      <c r="C187" s="326"/>
      <c r="D187" s="273"/>
      <c r="E187" s="276"/>
      <c r="F187" s="273"/>
      <c r="G187" s="268"/>
      <c r="H187" s="269"/>
      <c r="I187" s="269">
        <f>F187-H187</f>
        <v>0</v>
      </c>
      <c r="J187" s="269">
        <f t="shared" si="33"/>
        <v>0</v>
      </c>
      <c r="L187" s="254"/>
      <c r="M187" s="254"/>
    </row>
    <row r="188" spans="1:13" ht="36" hidden="1" x14ac:dyDescent="0.35">
      <c r="A188" s="331"/>
      <c r="B188" s="332" t="s">
        <v>572</v>
      </c>
      <c r="C188" s="326"/>
      <c r="D188" s="273"/>
      <c r="E188" s="276"/>
      <c r="F188" s="273"/>
      <c r="G188" s="268"/>
      <c r="H188" s="269"/>
      <c r="I188" s="269"/>
      <c r="J188" s="269"/>
      <c r="L188" s="254"/>
      <c r="M188" s="254"/>
    </row>
    <row r="189" spans="1:13" hidden="1" x14ac:dyDescent="0.35">
      <c r="A189" s="331"/>
      <c r="B189" s="332" t="s">
        <v>505</v>
      </c>
      <c r="C189" s="326"/>
      <c r="D189" s="273"/>
      <c r="E189" s="276"/>
      <c r="F189" s="273"/>
      <c r="G189" s="268"/>
      <c r="H189" s="269"/>
      <c r="I189" s="269">
        <f t="shared" ref="I189:I212" si="34">F189-H189</f>
        <v>0</v>
      </c>
      <c r="J189" s="269">
        <f t="shared" ref="J189:J212" si="35">F189-G189</f>
        <v>0</v>
      </c>
      <c r="L189" s="254"/>
      <c r="M189" s="254"/>
    </row>
    <row r="190" spans="1:13" ht="36" hidden="1" x14ac:dyDescent="0.35">
      <c r="A190" s="331"/>
      <c r="B190" s="332" t="s">
        <v>573</v>
      </c>
      <c r="C190" s="326"/>
      <c r="D190" s="273"/>
      <c r="E190" s="276"/>
      <c r="F190" s="273"/>
      <c r="G190" s="268"/>
      <c r="H190" s="269"/>
      <c r="I190" s="269">
        <f t="shared" si="34"/>
        <v>0</v>
      </c>
      <c r="J190" s="269">
        <f t="shared" si="35"/>
        <v>0</v>
      </c>
      <c r="L190" s="254"/>
      <c r="M190" s="254"/>
    </row>
    <row r="191" spans="1:13" hidden="1" x14ac:dyDescent="0.35">
      <c r="A191" s="331"/>
      <c r="B191" s="332" t="s">
        <v>574</v>
      </c>
      <c r="C191" s="326"/>
      <c r="D191" s="273"/>
      <c r="E191" s="276"/>
      <c r="F191" s="273"/>
      <c r="G191" s="268"/>
      <c r="H191" s="269"/>
      <c r="I191" s="269">
        <f t="shared" si="34"/>
        <v>0</v>
      </c>
      <c r="J191" s="269">
        <f t="shared" si="35"/>
        <v>0</v>
      </c>
      <c r="L191" s="254"/>
      <c r="M191" s="254"/>
    </row>
    <row r="192" spans="1:13" ht="36" hidden="1" x14ac:dyDescent="0.35">
      <c r="A192" s="331"/>
      <c r="B192" s="332" t="s">
        <v>575</v>
      </c>
      <c r="C192" s="326"/>
      <c r="D192" s="273"/>
      <c r="E192" s="276"/>
      <c r="F192" s="273"/>
      <c r="G192" s="268"/>
      <c r="H192" s="269"/>
      <c r="I192" s="269">
        <f t="shared" si="34"/>
        <v>0</v>
      </c>
      <c r="J192" s="269">
        <f t="shared" si="35"/>
        <v>0</v>
      </c>
      <c r="K192" s="254"/>
      <c r="L192" s="254"/>
      <c r="M192" s="254"/>
    </row>
    <row r="193" spans="1:13" ht="40.5" hidden="1" customHeight="1" x14ac:dyDescent="0.35">
      <c r="A193" s="331"/>
      <c r="B193" s="332" t="s">
        <v>576</v>
      </c>
      <c r="C193" s="326"/>
      <c r="D193" s="273"/>
      <c r="E193" s="276"/>
      <c r="F193" s="273"/>
      <c r="G193" s="268"/>
      <c r="H193" s="269"/>
      <c r="I193" s="269">
        <f t="shared" si="34"/>
        <v>0</v>
      </c>
      <c r="J193" s="269">
        <f t="shared" si="35"/>
        <v>0</v>
      </c>
      <c r="L193" s="254"/>
      <c r="M193" s="254"/>
    </row>
    <row r="194" spans="1:13" hidden="1" x14ac:dyDescent="0.35">
      <c r="A194" s="331"/>
      <c r="B194" s="332" t="s">
        <v>577</v>
      </c>
      <c r="C194" s="326"/>
      <c r="D194" s="273"/>
      <c r="E194" s="276"/>
      <c r="F194" s="273"/>
      <c r="G194" s="268"/>
      <c r="H194" s="269"/>
      <c r="I194" s="269">
        <f t="shared" si="34"/>
        <v>0</v>
      </c>
      <c r="J194" s="269">
        <f t="shared" si="35"/>
        <v>0</v>
      </c>
      <c r="L194" s="254"/>
      <c r="M194" s="254"/>
    </row>
    <row r="195" spans="1:13" hidden="1" x14ac:dyDescent="0.35">
      <c r="A195" s="331"/>
      <c r="B195" s="332" t="s">
        <v>578</v>
      </c>
      <c r="C195" s="326"/>
      <c r="D195" s="273"/>
      <c r="E195" s="276"/>
      <c r="F195" s="273"/>
      <c r="G195" s="268"/>
      <c r="H195" s="269"/>
      <c r="I195" s="269">
        <f t="shared" si="34"/>
        <v>0</v>
      </c>
      <c r="J195" s="269">
        <f t="shared" si="35"/>
        <v>0</v>
      </c>
      <c r="L195" s="254"/>
      <c r="M195" s="254"/>
    </row>
    <row r="196" spans="1:13" hidden="1" x14ac:dyDescent="0.35">
      <c r="A196" s="331"/>
      <c r="B196" s="332" t="s">
        <v>579</v>
      </c>
      <c r="C196" s="326"/>
      <c r="D196" s="273"/>
      <c r="E196" s="276"/>
      <c r="F196" s="273"/>
      <c r="G196" s="268"/>
      <c r="H196" s="269"/>
      <c r="I196" s="269">
        <f t="shared" si="34"/>
        <v>0</v>
      </c>
      <c r="J196" s="269">
        <f t="shared" si="35"/>
        <v>0</v>
      </c>
      <c r="K196" s="299"/>
      <c r="L196" s="344"/>
      <c r="M196" s="344"/>
    </row>
    <row r="197" spans="1:13" hidden="1" x14ac:dyDescent="0.35">
      <c r="A197" s="331"/>
      <c r="B197" s="332" t="s">
        <v>580</v>
      </c>
      <c r="C197" s="326"/>
      <c r="D197" s="273"/>
      <c r="E197" s="276"/>
      <c r="F197" s="273"/>
      <c r="G197" s="268"/>
      <c r="H197" s="269"/>
      <c r="I197" s="269">
        <f t="shared" si="34"/>
        <v>0</v>
      </c>
      <c r="J197" s="269">
        <f t="shared" si="35"/>
        <v>0</v>
      </c>
      <c r="K197" s="300"/>
      <c r="L197" s="345"/>
      <c r="M197" s="345"/>
    </row>
    <row r="198" spans="1:13" hidden="1" x14ac:dyDescent="0.35">
      <c r="A198" s="331"/>
      <c r="B198" s="332" t="s">
        <v>581</v>
      </c>
      <c r="C198" s="326"/>
      <c r="D198" s="273"/>
      <c r="E198" s="276"/>
      <c r="F198" s="273"/>
      <c r="G198" s="268"/>
      <c r="H198" s="269"/>
      <c r="I198" s="269">
        <f t="shared" si="34"/>
        <v>0</v>
      </c>
      <c r="J198" s="269">
        <f t="shared" si="35"/>
        <v>0</v>
      </c>
      <c r="K198" s="299"/>
      <c r="L198" s="344"/>
      <c r="M198" s="344"/>
    </row>
    <row r="199" spans="1:13" ht="36" hidden="1" x14ac:dyDescent="0.35">
      <c r="A199" s="331"/>
      <c r="B199" s="332" t="s">
        <v>1051</v>
      </c>
      <c r="C199" s="326"/>
      <c r="D199" s="273"/>
      <c r="E199" s="276"/>
      <c r="F199" s="273"/>
      <c r="G199" s="268"/>
      <c r="H199" s="269"/>
      <c r="I199" s="269">
        <f t="shared" si="34"/>
        <v>0</v>
      </c>
      <c r="J199" s="269">
        <f t="shared" si="35"/>
        <v>0</v>
      </c>
      <c r="K199" s="299"/>
      <c r="L199" s="344"/>
      <c r="M199" s="344"/>
    </row>
    <row r="200" spans="1:13" ht="54" hidden="1" x14ac:dyDescent="0.35">
      <c r="A200" s="331"/>
      <c r="B200" s="332" t="s">
        <v>794</v>
      </c>
      <c r="C200" s="326"/>
      <c r="D200" s="273"/>
      <c r="E200" s="276"/>
      <c r="F200" s="273"/>
      <c r="G200" s="268"/>
      <c r="H200" s="269"/>
      <c r="I200" s="269">
        <f t="shared" si="34"/>
        <v>0</v>
      </c>
      <c r="J200" s="269">
        <f t="shared" si="35"/>
        <v>0</v>
      </c>
      <c r="K200" s="300"/>
      <c r="L200" s="345"/>
      <c r="M200" s="345"/>
    </row>
    <row r="201" spans="1:13" hidden="1" x14ac:dyDescent="0.35">
      <c r="A201" s="331"/>
      <c r="B201" s="332" t="s">
        <v>1052</v>
      </c>
      <c r="C201" s="326"/>
      <c r="D201" s="273"/>
      <c r="E201" s="276"/>
      <c r="F201" s="273"/>
      <c r="G201" s="268"/>
      <c r="H201" s="269"/>
      <c r="I201" s="269">
        <f t="shared" si="34"/>
        <v>0</v>
      </c>
      <c r="J201" s="269">
        <f t="shared" si="35"/>
        <v>0</v>
      </c>
      <c r="L201" s="254"/>
      <c r="M201" s="254"/>
    </row>
    <row r="202" spans="1:13" ht="36" hidden="1" x14ac:dyDescent="0.35">
      <c r="A202" s="331"/>
      <c r="B202" s="332" t="s">
        <v>1020</v>
      </c>
      <c r="C202" s="326"/>
      <c r="D202" s="273"/>
      <c r="E202" s="276"/>
      <c r="F202" s="273"/>
      <c r="G202" s="268"/>
      <c r="H202" s="269"/>
      <c r="I202" s="269">
        <f t="shared" si="34"/>
        <v>0</v>
      </c>
      <c r="J202" s="269">
        <f t="shared" si="35"/>
        <v>0</v>
      </c>
      <c r="L202" s="254"/>
      <c r="M202" s="254"/>
    </row>
    <row r="203" spans="1:13" hidden="1" x14ac:dyDescent="0.35">
      <c r="A203" s="331"/>
      <c r="B203" s="332" t="s">
        <v>585</v>
      </c>
      <c r="C203" s="326"/>
      <c r="D203" s="273"/>
      <c r="E203" s="276"/>
      <c r="F203" s="273"/>
      <c r="G203" s="268"/>
      <c r="H203" s="269"/>
      <c r="I203" s="269">
        <f t="shared" si="34"/>
        <v>0</v>
      </c>
      <c r="J203" s="269">
        <f t="shared" si="35"/>
        <v>0</v>
      </c>
      <c r="L203" s="254"/>
      <c r="M203" s="254"/>
    </row>
    <row r="204" spans="1:13" hidden="1" x14ac:dyDescent="0.35">
      <c r="A204" s="331"/>
      <c r="B204" s="332" t="s">
        <v>586</v>
      </c>
      <c r="C204" s="326"/>
      <c r="D204" s="273"/>
      <c r="E204" s="276"/>
      <c r="F204" s="273"/>
      <c r="G204" s="268"/>
      <c r="H204" s="269"/>
      <c r="I204" s="269">
        <f t="shared" si="34"/>
        <v>0</v>
      </c>
      <c r="J204" s="269">
        <f t="shared" si="35"/>
        <v>0</v>
      </c>
      <c r="L204" s="254"/>
      <c r="M204" s="254"/>
    </row>
    <row r="205" spans="1:13" hidden="1" x14ac:dyDescent="0.35">
      <c r="A205" s="331"/>
      <c r="B205" s="332" t="s">
        <v>587</v>
      </c>
      <c r="C205" s="326"/>
      <c r="D205" s="273"/>
      <c r="E205" s="276"/>
      <c r="F205" s="273"/>
      <c r="G205" s="268"/>
      <c r="H205" s="269"/>
      <c r="I205" s="269">
        <f t="shared" si="34"/>
        <v>0</v>
      </c>
      <c r="J205" s="269">
        <f t="shared" si="35"/>
        <v>0</v>
      </c>
      <c r="L205" s="254"/>
      <c r="M205" s="254"/>
    </row>
    <row r="206" spans="1:13" hidden="1" x14ac:dyDescent="0.35">
      <c r="A206" s="331"/>
      <c r="B206" s="316" t="s">
        <v>1021</v>
      </c>
      <c r="C206" s="326"/>
      <c r="D206" s="273"/>
      <c r="E206" s="276"/>
      <c r="F206" s="273"/>
      <c r="G206" s="268"/>
      <c r="H206" s="269"/>
      <c r="I206" s="269">
        <f t="shared" si="34"/>
        <v>0</v>
      </c>
      <c r="J206" s="269">
        <f t="shared" si="35"/>
        <v>0</v>
      </c>
      <c r="L206" s="254"/>
      <c r="M206" s="254"/>
    </row>
    <row r="207" spans="1:13" hidden="1" x14ac:dyDescent="0.35">
      <c r="A207" s="331"/>
      <c r="B207" s="286"/>
      <c r="C207" s="326"/>
      <c r="D207" s="273"/>
      <c r="E207" s="276"/>
      <c r="F207" s="273"/>
      <c r="G207" s="268"/>
      <c r="H207" s="269"/>
      <c r="I207" s="269">
        <f t="shared" si="34"/>
        <v>0</v>
      </c>
      <c r="J207" s="269">
        <f t="shared" si="35"/>
        <v>0</v>
      </c>
      <c r="L207" s="254"/>
      <c r="M207" s="254"/>
    </row>
    <row r="208" spans="1:13" hidden="1" x14ac:dyDescent="0.35">
      <c r="A208" s="331"/>
      <c r="B208" s="286"/>
      <c r="C208" s="326"/>
      <c r="D208" s="273"/>
      <c r="E208" s="276"/>
      <c r="F208" s="273"/>
      <c r="G208" s="268"/>
      <c r="H208" s="269"/>
      <c r="I208" s="269">
        <f t="shared" si="34"/>
        <v>0</v>
      </c>
      <c r="J208" s="269">
        <f t="shared" si="35"/>
        <v>0</v>
      </c>
      <c r="L208" s="254"/>
      <c r="M208" s="254"/>
    </row>
    <row r="209" spans="1:13" hidden="1" x14ac:dyDescent="0.35">
      <c r="A209" s="331"/>
      <c r="B209" s="286"/>
      <c r="C209" s="326"/>
      <c r="D209" s="273"/>
      <c r="E209" s="276"/>
      <c r="F209" s="273"/>
      <c r="G209" s="268"/>
      <c r="H209" s="269"/>
      <c r="I209" s="269">
        <f t="shared" si="34"/>
        <v>0</v>
      </c>
      <c r="J209" s="269">
        <f t="shared" si="35"/>
        <v>0</v>
      </c>
      <c r="L209" s="254"/>
      <c r="M209" s="254"/>
    </row>
    <row r="210" spans="1:13" hidden="1" x14ac:dyDescent="0.35">
      <c r="A210" s="331"/>
      <c r="B210" s="286"/>
      <c r="C210" s="326"/>
      <c r="D210" s="273"/>
      <c r="E210" s="276"/>
      <c r="F210" s="273"/>
      <c r="G210" s="268"/>
      <c r="H210" s="269"/>
      <c r="I210" s="269">
        <f t="shared" si="34"/>
        <v>0</v>
      </c>
      <c r="J210" s="269">
        <f t="shared" si="35"/>
        <v>0</v>
      </c>
      <c r="L210" s="254"/>
      <c r="M210" s="254"/>
    </row>
    <row r="211" spans="1:13" hidden="1" x14ac:dyDescent="0.35">
      <c r="A211" s="331"/>
      <c r="B211" s="286"/>
      <c r="C211" s="326"/>
      <c r="D211" s="273"/>
      <c r="E211" s="276"/>
      <c r="F211" s="273"/>
      <c r="G211" s="268"/>
      <c r="H211" s="269"/>
      <c r="I211" s="269">
        <f t="shared" si="34"/>
        <v>0</v>
      </c>
      <c r="J211" s="269">
        <f t="shared" si="35"/>
        <v>0</v>
      </c>
      <c r="L211" s="254"/>
      <c r="M211" s="254"/>
    </row>
    <row r="212" spans="1:13" hidden="1" x14ac:dyDescent="0.35">
      <c r="A212" s="331"/>
      <c r="B212" s="286"/>
      <c r="C212" s="326"/>
      <c r="D212" s="273"/>
      <c r="E212" s="276"/>
      <c r="F212" s="273"/>
      <c r="G212" s="268"/>
      <c r="H212" s="269"/>
      <c r="I212" s="269">
        <f t="shared" si="34"/>
        <v>0</v>
      </c>
      <c r="J212" s="269">
        <f t="shared" si="35"/>
        <v>0</v>
      </c>
      <c r="L212" s="254"/>
      <c r="M212" s="254"/>
    </row>
    <row r="213" spans="1:13" hidden="1" x14ac:dyDescent="0.35">
      <c r="A213" s="331"/>
      <c r="B213" s="286"/>
      <c r="C213" s="326"/>
      <c r="D213" s="273"/>
      <c r="E213" s="276"/>
      <c r="F213" s="273"/>
      <c r="G213" s="268"/>
      <c r="H213" s="269"/>
      <c r="I213" s="269">
        <f>F207-H213</f>
        <v>0</v>
      </c>
      <c r="J213" s="269">
        <f>F207-G213</f>
        <v>0</v>
      </c>
      <c r="L213" s="254"/>
      <c r="M213" s="254"/>
    </row>
    <row r="214" spans="1:13" x14ac:dyDescent="0.35">
      <c r="A214" s="331"/>
      <c r="B214" s="286"/>
      <c r="C214" s="326"/>
      <c r="D214" s="273"/>
      <c r="E214" s="276"/>
      <c r="F214" s="273"/>
      <c r="G214" s="268"/>
      <c r="H214" s="269"/>
      <c r="I214" s="269"/>
      <c r="J214" s="269"/>
      <c r="L214" s="254"/>
      <c r="M214" s="254"/>
    </row>
    <row r="215" spans="1:13" ht="21" customHeight="1" x14ac:dyDescent="0.35">
      <c r="A215" s="346"/>
      <c r="B215" s="336" t="s">
        <v>295</v>
      </c>
      <c r="C215" s="59" t="s">
        <v>305</v>
      </c>
      <c r="D215" s="337">
        <f>D161+D157+D153+D149</f>
        <v>0</v>
      </c>
      <c r="E215" s="292" t="s">
        <v>305</v>
      </c>
      <c r="F215" s="337">
        <f>F149+F153+F157+F161</f>
        <v>0</v>
      </c>
      <c r="G215" s="293" t="s">
        <v>536</v>
      </c>
      <c r="H215" s="294">
        <f t="shared" ref="H215" si="36">SUM(H148:H214)</f>
        <v>0</v>
      </c>
      <c r="I215" s="294">
        <f t="shared" ref="I215" si="37">SUM(I148:I214)</f>
        <v>0</v>
      </c>
      <c r="J215" s="294">
        <f>SUM(J148:J214)</f>
        <v>0</v>
      </c>
      <c r="L215" s="254">
        <f t="shared" ref="L215:M215" si="38">SUM(L148:L214)</f>
        <v>0</v>
      </c>
      <c r="M215" s="254">
        <f t="shared" si="38"/>
        <v>0</v>
      </c>
    </row>
    <row r="216" spans="1:13" x14ac:dyDescent="0.35">
      <c r="G216" s="296" t="s">
        <v>457</v>
      </c>
      <c r="H216" s="297">
        <f>H79+H147+H215</f>
        <v>0</v>
      </c>
      <c r="I216" s="297">
        <f>I79+I147+I215</f>
        <v>116398.3</v>
      </c>
      <c r="J216" s="297">
        <f>J79+J147+J215</f>
        <v>116398.3</v>
      </c>
      <c r="L216" s="254">
        <f>L79+L147+L215</f>
        <v>0</v>
      </c>
      <c r="M216" s="254">
        <f>M79+M147+M215</f>
        <v>0</v>
      </c>
    </row>
    <row r="217" spans="1:13" x14ac:dyDescent="0.35">
      <c r="G217" s="347"/>
      <c r="H217" s="263"/>
      <c r="I217" s="263"/>
      <c r="J217" s="263"/>
    </row>
    <row r="218" spans="1:13" s="251" customFormat="1" x14ac:dyDescent="0.35">
      <c r="A218" s="249"/>
      <c r="B218" s="249"/>
      <c r="C218" s="249"/>
      <c r="D218" s="249"/>
      <c r="E218" s="249"/>
      <c r="F218" s="249"/>
      <c r="G218" s="347"/>
      <c r="H218" s="263"/>
      <c r="I218" s="263"/>
      <c r="J218" s="263"/>
    </row>
    <row r="219" spans="1:13" s="35" customFormat="1" ht="23.25" customHeight="1" x14ac:dyDescent="0.3">
      <c r="A219" s="34" t="s">
        <v>671</v>
      </c>
      <c r="D219" s="115"/>
      <c r="F219" s="115" t="s">
        <v>1143</v>
      </c>
      <c r="I219" s="98"/>
      <c r="J219" s="98"/>
    </row>
    <row r="220" spans="1:13" s="66" customFormat="1" ht="13.2" x14ac:dyDescent="0.3">
      <c r="D220" s="67" t="s">
        <v>131</v>
      </c>
      <c r="F220" s="67" t="s">
        <v>132</v>
      </c>
      <c r="I220" s="68"/>
      <c r="J220" s="68"/>
    </row>
    <row r="221" spans="1:13" s="63" customFormat="1" ht="15.6" x14ac:dyDescent="0.3">
      <c r="I221" s="69"/>
      <c r="J221" s="69"/>
    </row>
    <row r="222" spans="1:13" s="35" customFormat="1" ht="23.25" customHeight="1" x14ac:dyDescent="0.3">
      <c r="A222" s="34" t="s">
        <v>133</v>
      </c>
      <c r="D222" s="115"/>
      <c r="F222" s="115" t="s">
        <v>1144</v>
      </c>
      <c r="I222" s="98"/>
      <c r="J222" s="98"/>
    </row>
    <row r="223" spans="1:13" s="66" customFormat="1" ht="13.2" x14ac:dyDescent="0.3">
      <c r="D223" s="67" t="s">
        <v>131</v>
      </c>
      <c r="F223" s="67" t="s">
        <v>132</v>
      </c>
      <c r="I223" s="68"/>
      <c r="J223" s="68"/>
    </row>
    <row r="224" spans="1:13" s="251" customFormat="1" x14ac:dyDescent="0.35">
      <c r="A224" s="1"/>
      <c r="B224" s="1"/>
      <c r="C224" s="1"/>
      <c r="D224" s="1"/>
      <c r="E224" s="1"/>
      <c r="F224" s="1"/>
      <c r="G224" s="348"/>
      <c r="H224" s="263"/>
      <c r="I224" s="263"/>
      <c r="J224" s="263"/>
    </row>
    <row r="225" spans="1:10" s="251" customFormat="1" x14ac:dyDescent="0.35">
      <c r="A225" s="249"/>
      <c r="B225" s="298" t="s">
        <v>1078</v>
      </c>
      <c r="C225" s="249"/>
      <c r="D225" s="249"/>
      <c r="E225" s="249"/>
      <c r="F225" s="249"/>
      <c r="G225" s="349"/>
      <c r="H225" s="263"/>
      <c r="I225" s="263"/>
      <c r="J225" s="263"/>
    </row>
    <row r="226" spans="1:10" s="251" customFormat="1" x14ac:dyDescent="0.35">
      <c r="A226" s="249"/>
      <c r="B226" s="298" t="s">
        <v>1003</v>
      </c>
      <c r="C226" s="249"/>
      <c r="D226" s="249"/>
      <c r="E226" s="249"/>
      <c r="F226" s="249"/>
      <c r="G226" s="347"/>
      <c r="H226" s="263"/>
      <c r="I226" s="263"/>
      <c r="J226" s="263"/>
    </row>
    <row r="227" spans="1:10" s="251" customFormat="1" x14ac:dyDescent="0.35">
      <c r="A227" s="249"/>
      <c r="B227" s="249"/>
      <c r="C227" s="249"/>
      <c r="D227" s="249"/>
      <c r="E227" s="249"/>
      <c r="F227" s="249"/>
      <c r="G227" s="347"/>
      <c r="H227" s="263"/>
      <c r="I227" s="263"/>
      <c r="J227" s="263"/>
    </row>
    <row r="228" spans="1:10" s="251" customFormat="1" x14ac:dyDescent="0.35">
      <c r="A228" s="249"/>
      <c r="B228" s="249"/>
      <c r="C228" s="249"/>
      <c r="D228" s="249"/>
      <c r="E228" s="249"/>
      <c r="F228" s="249"/>
      <c r="G228" s="349"/>
      <c r="H228" s="263"/>
      <c r="I228" s="263"/>
      <c r="J228" s="263"/>
    </row>
    <row r="229" spans="1:10" s="251" customFormat="1" x14ac:dyDescent="0.35">
      <c r="A229" s="249"/>
      <c r="B229" s="249"/>
      <c r="C229" s="249"/>
      <c r="D229" s="249"/>
      <c r="E229" s="249"/>
      <c r="F229" s="249"/>
      <c r="G229" s="347"/>
      <c r="H229" s="263"/>
      <c r="I229" s="263"/>
      <c r="J229" s="263"/>
    </row>
    <row r="230" spans="1:10" s="251" customFormat="1" x14ac:dyDescent="0.35">
      <c r="A230" s="249"/>
      <c r="B230" s="249"/>
      <c r="C230" s="249"/>
      <c r="D230" s="249"/>
      <c r="E230" s="249"/>
      <c r="F230" s="249"/>
      <c r="G230" s="349"/>
      <c r="H230" s="263"/>
      <c r="I230" s="263"/>
      <c r="J230" s="263"/>
    </row>
    <row r="231" spans="1:10" s="251" customFormat="1" x14ac:dyDescent="0.35">
      <c r="A231" s="249"/>
      <c r="B231" s="249"/>
      <c r="C231" s="249"/>
      <c r="D231" s="249"/>
      <c r="E231" s="249"/>
      <c r="F231" s="249"/>
      <c r="G231" s="349"/>
      <c r="H231" s="263"/>
      <c r="I231" s="263"/>
      <c r="J231" s="263"/>
    </row>
    <row r="232" spans="1:10" s="251" customFormat="1" x14ac:dyDescent="0.35">
      <c r="A232" s="249"/>
      <c r="B232" s="249"/>
      <c r="C232" s="249"/>
      <c r="D232" s="249"/>
      <c r="E232" s="249"/>
      <c r="F232" s="249"/>
      <c r="G232" s="347"/>
      <c r="H232" s="263"/>
      <c r="I232" s="263"/>
      <c r="J232" s="263"/>
    </row>
    <row r="233" spans="1:10" s="251" customFormat="1" x14ac:dyDescent="0.35">
      <c r="A233" s="249"/>
      <c r="B233" s="249"/>
      <c r="C233" s="249"/>
      <c r="D233" s="249"/>
      <c r="E233" s="249"/>
      <c r="F233" s="249"/>
      <c r="G233" s="347"/>
      <c r="H233" s="263"/>
      <c r="I233" s="263"/>
      <c r="J233" s="263"/>
    </row>
    <row r="234" spans="1:10" s="251" customFormat="1" x14ac:dyDescent="0.35">
      <c r="A234" s="249"/>
      <c r="B234" s="249"/>
      <c r="C234" s="249"/>
      <c r="D234" s="249"/>
      <c r="E234" s="249"/>
      <c r="F234" s="249"/>
      <c r="G234" s="347"/>
      <c r="H234" s="263"/>
      <c r="I234" s="263"/>
      <c r="J234" s="263"/>
    </row>
    <row r="235" spans="1:10" s="251" customFormat="1" x14ac:dyDescent="0.35">
      <c r="A235" s="249"/>
      <c r="B235" s="249"/>
      <c r="C235" s="249"/>
      <c r="D235" s="249"/>
      <c r="E235" s="249"/>
      <c r="F235" s="249"/>
      <c r="G235" s="347"/>
      <c r="H235" s="263"/>
      <c r="I235" s="263"/>
      <c r="J235" s="263"/>
    </row>
    <row r="236" spans="1:10" s="251" customFormat="1" x14ac:dyDescent="0.35">
      <c r="A236" s="249"/>
      <c r="B236" s="249"/>
      <c r="C236" s="249"/>
      <c r="D236" s="249"/>
      <c r="E236" s="249"/>
      <c r="F236" s="249"/>
      <c r="G236" s="347"/>
      <c r="H236" s="263"/>
      <c r="I236" s="263"/>
      <c r="J236" s="263"/>
    </row>
    <row r="237" spans="1:10" s="251" customFormat="1" x14ac:dyDescent="0.35">
      <c r="A237" s="249"/>
      <c r="B237" s="249"/>
      <c r="C237" s="249"/>
      <c r="D237" s="249"/>
      <c r="E237" s="249"/>
      <c r="F237" s="249"/>
      <c r="G237" s="347"/>
      <c r="H237" s="263"/>
      <c r="I237" s="263"/>
      <c r="J237" s="263"/>
    </row>
    <row r="238" spans="1:10" s="251" customFormat="1" x14ac:dyDescent="0.35">
      <c r="A238" s="249"/>
      <c r="B238" s="249"/>
      <c r="C238" s="249"/>
      <c r="D238" s="249"/>
      <c r="E238" s="249"/>
      <c r="F238" s="249"/>
      <c r="G238" s="347"/>
      <c r="H238" s="263"/>
      <c r="I238" s="263"/>
      <c r="J238" s="263"/>
    </row>
    <row r="239" spans="1:10" s="251" customFormat="1" x14ac:dyDescent="0.35">
      <c r="A239" s="249"/>
      <c r="B239" s="249"/>
      <c r="C239" s="249"/>
      <c r="D239" s="249"/>
      <c r="E239" s="249"/>
      <c r="F239" s="249"/>
      <c r="G239" s="347"/>
      <c r="H239" s="263"/>
      <c r="I239" s="263"/>
      <c r="J239" s="263"/>
    </row>
    <row r="240" spans="1:10" s="251" customFormat="1" x14ac:dyDescent="0.35">
      <c r="A240" s="249"/>
      <c r="B240" s="249"/>
      <c r="C240" s="249"/>
      <c r="D240" s="249"/>
      <c r="E240" s="249"/>
      <c r="F240" s="249"/>
      <c r="G240" s="347"/>
      <c r="H240" s="263"/>
      <c r="I240" s="263"/>
      <c r="J240" s="263"/>
    </row>
    <row r="241" spans="1:10" s="251" customFormat="1" x14ac:dyDescent="0.35">
      <c r="A241" s="249"/>
      <c r="B241" s="249"/>
      <c r="C241" s="249"/>
      <c r="D241" s="249"/>
      <c r="E241" s="249"/>
      <c r="F241" s="249"/>
      <c r="G241" s="347"/>
      <c r="H241" s="263"/>
      <c r="I241" s="263"/>
      <c r="J241" s="263"/>
    </row>
    <row r="242" spans="1:10" s="251" customFormat="1" x14ac:dyDescent="0.35">
      <c r="A242" s="249"/>
      <c r="B242" s="249"/>
      <c r="C242" s="249"/>
      <c r="D242" s="249"/>
      <c r="E242" s="249"/>
      <c r="F242" s="249"/>
      <c r="G242" s="347"/>
      <c r="H242" s="263"/>
      <c r="I242" s="263"/>
      <c r="J242" s="263"/>
    </row>
    <row r="243" spans="1:10" s="251" customFormat="1" x14ac:dyDescent="0.35">
      <c r="A243" s="249"/>
      <c r="B243" s="249"/>
      <c r="C243" s="249"/>
      <c r="D243" s="249"/>
      <c r="E243" s="249"/>
      <c r="F243" s="249"/>
      <c r="G243" s="347"/>
      <c r="H243" s="263"/>
      <c r="I243" s="263"/>
      <c r="J243" s="263"/>
    </row>
    <row r="244" spans="1:10" s="251" customFormat="1" x14ac:dyDescent="0.35">
      <c r="A244" s="249"/>
      <c r="B244" s="249"/>
      <c r="C244" s="249"/>
      <c r="D244" s="249"/>
      <c r="E244" s="249"/>
      <c r="F244" s="249"/>
      <c r="G244" s="347"/>
      <c r="H244" s="263"/>
      <c r="I244" s="263"/>
      <c r="J244" s="263"/>
    </row>
    <row r="245" spans="1:10" s="251" customFormat="1" x14ac:dyDescent="0.35">
      <c r="A245" s="249"/>
      <c r="B245" s="249"/>
      <c r="C245" s="249"/>
      <c r="D245" s="249"/>
      <c r="E245" s="249"/>
      <c r="F245" s="249"/>
      <c r="G245" s="347"/>
      <c r="H245" s="263"/>
      <c r="I245" s="263"/>
      <c r="J245" s="263"/>
    </row>
    <row r="246" spans="1:10" s="251" customFormat="1" x14ac:dyDescent="0.35">
      <c r="A246" s="249"/>
      <c r="B246" s="249"/>
      <c r="C246" s="249"/>
      <c r="D246" s="249"/>
      <c r="E246" s="249"/>
      <c r="F246" s="249"/>
      <c r="G246" s="347"/>
      <c r="H246" s="263"/>
      <c r="I246" s="263"/>
      <c r="J246" s="263"/>
    </row>
    <row r="247" spans="1:10" s="251" customFormat="1" x14ac:dyDescent="0.35">
      <c r="A247" s="249"/>
      <c r="B247" s="249"/>
      <c r="C247" s="249"/>
      <c r="D247" s="249"/>
      <c r="E247" s="249"/>
      <c r="F247" s="249"/>
      <c r="G247" s="347"/>
      <c r="H247" s="263"/>
      <c r="I247" s="263"/>
      <c r="J247" s="263"/>
    </row>
    <row r="248" spans="1:10" s="251" customFormat="1" x14ac:dyDescent="0.35">
      <c r="A248" s="249"/>
      <c r="B248" s="249"/>
      <c r="C248" s="249"/>
      <c r="D248" s="249"/>
      <c r="E248" s="249"/>
      <c r="F248" s="249"/>
      <c r="G248" s="347"/>
      <c r="H248" s="263"/>
      <c r="I248" s="263"/>
      <c r="J248" s="263"/>
    </row>
    <row r="249" spans="1:10" s="251" customFormat="1" x14ac:dyDescent="0.35">
      <c r="A249" s="249"/>
      <c r="B249" s="249"/>
      <c r="C249" s="249"/>
      <c r="D249" s="249"/>
      <c r="E249" s="249"/>
      <c r="F249" s="249"/>
      <c r="G249" s="347"/>
      <c r="H249" s="263"/>
      <c r="I249" s="263"/>
      <c r="J249" s="263"/>
    </row>
    <row r="250" spans="1:10" s="251" customFormat="1" x14ac:dyDescent="0.35">
      <c r="A250" s="249"/>
      <c r="B250" s="249"/>
      <c r="C250" s="249"/>
      <c r="D250" s="249"/>
      <c r="E250" s="249"/>
      <c r="F250" s="249"/>
      <c r="G250" s="347"/>
      <c r="H250" s="263"/>
      <c r="I250" s="263"/>
      <c r="J250" s="263"/>
    </row>
    <row r="251" spans="1:10" s="251" customFormat="1" x14ac:dyDescent="0.35">
      <c r="A251" s="249"/>
      <c r="B251" s="249"/>
      <c r="C251" s="249"/>
      <c r="D251" s="249"/>
      <c r="E251" s="249"/>
      <c r="F251" s="249"/>
      <c r="G251" s="347"/>
      <c r="H251" s="263"/>
      <c r="I251" s="263"/>
      <c r="J251" s="263"/>
    </row>
    <row r="252" spans="1:10" s="251" customFormat="1" x14ac:dyDescent="0.35">
      <c r="A252" s="249"/>
      <c r="B252" s="249"/>
      <c r="C252" s="249"/>
      <c r="D252" s="249"/>
      <c r="E252" s="249"/>
      <c r="F252" s="249"/>
      <c r="G252" s="347"/>
      <c r="H252" s="263"/>
      <c r="I252" s="263"/>
      <c r="J252" s="263"/>
    </row>
    <row r="253" spans="1:10" s="251" customFormat="1" x14ac:dyDescent="0.35">
      <c r="A253" s="249"/>
      <c r="B253" s="249"/>
      <c r="C253" s="249"/>
      <c r="D253" s="249"/>
      <c r="E253" s="249"/>
      <c r="F253" s="249"/>
      <c r="G253" s="347"/>
      <c r="H253" s="263"/>
      <c r="I253" s="263"/>
      <c r="J253" s="263"/>
    </row>
    <row r="254" spans="1:10" s="251" customFormat="1" x14ac:dyDescent="0.35">
      <c r="A254" s="249"/>
      <c r="B254" s="249"/>
      <c r="C254" s="249"/>
      <c r="D254" s="249"/>
      <c r="E254" s="249"/>
      <c r="F254" s="249"/>
      <c r="G254" s="347"/>
      <c r="H254" s="263"/>
      <c r="I254" s="263"/>
      <c r="J254" s="263"/>
    </row>
    <row r="255" spans="1:10" s="251" customFormat="1" x14ac:dyDescent="0.35">
      <c r="A255" s="249"/>
      <c r="B255" s="249"/>
      <c r="C255" s="249"/>
      <c r="D255" s="249"/>
      <c r="E255" s="249"/>
      <c r="F255" s="249"/>
      <c r="G255" s="347"/>
      <c r="H255" s="263"/>
      <c r="I255" s="263"/>
      <c r="J255" s="263"/>
    </row>
    <row r="256" spans="1:10" s="251" customFormat="1" x14ac:dyDescent="0.35">
      <c r="A256" s="249"/>
      <c r="B256" s="249"/>
      <c r="C256" s="249"/>
      <c r="D256" s="249"/>
      <c r="E256" s="249"/>
      <c r="F256" s="249"/>
      <c r="G256" s="347"/>
      <c r="H256" s="263"/>
      <c r="I256" s="263"/>
      <c r="J256" s="263"/>
    </row>
    <row r="257" spans="1:10" s="251" customFormat="1" x14ac:dyDescent="0.35">
      <c r="A257" s="249"/>
      <c r="B257" s="249"/>
      <c r="C257" s="249"/>
      <c r="D257" s="249"/>
      <c r="E257" s="249"/>
      <c r="F257" s="249"/>
      <c r="G257" s="347"/>
      <c r="H257" s="263"/>
      <c r="I257" s="263"/>
      <c r="J257" s="263"/>
    </row>
    <row r="258" spans="1:10" s="251" customFormat="1" x14ac:dyDescent="0.35">
      <c r="A258" s="249"/>
      <c r="B258" s="249"/>
      <c r="C258" s="249"/>
      <c r="D258" s="249"/>
      <c r="E258" s="249"/>
      <c r="F258" s="249"/>
      <c r="G258" s="347"/>
      <c r="H258" s="263"/>
      <c r="I258" s="263"/>
      <c r="J258" s="263"/>
    </row>
    <row r="259" spans="1:10" s="251" customFormat="1" x14ac:dyDescent="0.35">
      <c r="A259" s="249"/>
      <c r="B259" s="249"/>
      <c r="C259" s="249"/>
      <c r="D259" s="249"/>
      <c r="E259" s="249"/>
      <c r="F259" s="249"/>
      <c r="G259" s="347"/>
      <c r="H259" s="263"/>
      <c r="I259" s="263"/>
      <c r="J259" s="263"/>
    </row>
    <row r="260" spans="1:10" s="251" customFormat="1" x14ac:dyDescent="0.35">
      <c r="A260" s="249"/>
      <c r="B260" s="249"/>
      <c r="C260" s="249"/>
      <c r="D260" s="249"/>
      <c r="E260" s="249"/>
      <c r="F260" s="249"/>
      <c r="G260" s="347"/>
      <c r="H260" s="263"/>
      <c r="I260" s="263"/>
      <c r="J260" s="263"/>
    </row>
    <row r="261" spans="1:10" s="251" customFormat="1" x14ac:dyDescent="0.35">
      <c r="A261" s="249"/>
      <c r="B261" s="249"/>
      <c r="C261" s="249"/>
      <c r="D261" s="249"/>
      <c r="E261" s="249"/>
      <c r="F261" s="249"/>
      <c r="G261" s="347"/>
      <c r="H261" s="263"/>
      <c r="I261" s="263"/>
      <c r="J261" s="263"/>
    </row>
    <row r="262" spans="1:10" s="251" customFormat="1" x14ac:dyDescent="0.35">
      <c r="A262" s="249"/>
      <c r="B262" s="249"/>
      <c r="C262" s="249"/>
      <c r="D262" s="249"/>
      <c r="E262" s="249"/>
      <c r="F262" s="249"/>
      <c r="G262" s="347"/>
      <c r="H262" s="263"/>
      <c r="I262" s="263"/>
      <c r="J262" s="263"/>
    </row>
    <row r="263" spans="1:10" s="251" customFormat="1" x14ac:dyDescent="0.35">
      <c r="A263" s="249"/>
      <c r="B263" s="249"/>
      <c r="C263" s="249"/>
      <c r="D263" s="249"/>
      <c r="E263" s="249"/>
      <c r="F263" s="249"/>
      <c r="G263" s="347"/>
      <c r="H263" s="263"/>
      <c r="I263" s="263"/>
      <c r="J263" s="263"/>
    </row>
    <row r="264" spans="1:10" s="251" customFormat="1" x14ac:dyDescent="0.35">
      <c r="A264" s="249"/>
      <c r="B264" s="249"/>
      <c r="C264" s="249"/>
      <c r="D264" s="249"/>
      <c r="E264" s="249"/>
      <c r="F264" s="249"/>
      <c r="G264" s="347"/>
      <c r="H264" s="263"/>
      <c r="I264" s="263"/>
      <c r="J264" s="263"/>
    </row>
    <row r="265" spans="1:10" s="251" customFormat="1" x14ac:dyDescent="0.35">
      <c r="A265" s="249"/>
      <c r="B265" s="249"/>
      <c r="C265" s="249"/>
      <c r="D265" s="249"/>
      <c r="E265" s="249"/>
      <c r="F265" s="249"/>
      <c r="G265" s="347"/>
      <c r="H265" s="263"/>
      <c r="I265" s="263"/>
      <c r="J265" s="263"/>
    </row>
    <row r="266" spans="1:10" s="251" customFormat="1" x14ac:dyDescent="0.35">
      <c r="A266" s="249"/>
      <c r="B266" s="249"/>
      <c r="C266" s="249"/>
      <c r="D266" s="249"/>
      <c r="E266" s="249"/>
      <c r="F266" s="249"/>
      <c r="G266" s="347"/>
      <c r="H266" s="263"/>
      <c r="I266" s="263"/>
      <c r="J266" s="263"/>
    </row>
    <row r="267" spans="1:10" s="251" customFormat="1" x14ac:dyDescent="0.35">
      <c r="A267" s="249"/>
      <c r="B267" s="249"/>
      <c r="C267" s="249"/>
      <c r="D267" s="249"/>
      <c r="E267" s="249"/>
      <c r="F267" s="249"/>
      <c r="G267" s="347"/>
      <c r="H267" s="263"/>
      <c r="I267" s="263"/>
      <c r="J267" s="263"/>
    </row>
    <row r="268" spans="1:10" s="251" customFormat="1" x14ac:dyDescent="0.35">
      <c r="A268" s="249"/>
      <c r="B268" s="249"/>
      <c r="C268" s="249"/>
      <c r="D268" s="249"/>
      <c r="E268" s="249"/>
      <c r="F268" s="249"/>
      <c r="G268" s="347"/>
      <c r="H268" s="263"/>
      <c r="I268" s="263"/>
      <c r="J268" s="263"/>
    </row>
    <row r="269" spans="1:10" s="251" customFormat="1" x14ac:dyDescent="0.35">
      <c r="A269" s="249"/>
      <c r="B269" s="249"/>
      <c r="C269" s="249"/>
      <c r="D269" s="249"/>
      <c r="E269" s="249"/>
      <c r="F269" s="249"/>
      <c r="G269" s="347"/>
      <c r="H269" s="263"/>
      <c r="I269" s="263"/>
      <c r="J269" s="263"/>
    </row>
    <row r="270" spans="1:10" s="251" customFormat="1" x14ac:dyDescent="0.35">
      <c r="A270" s="249"/>
      <c r="B270" s="249"/>
      <c r="C270" s="249"/>
      <c r="D270" s="249"/>
      <c r="E270" s="249"/>
      <c r="F270" s="249"/>
      <c r="G270" s="347"/>
      <c r="H270" s="263"/>
      <c r="I270" s="263"/>
      <c r="J270" s="263"/>
    </row>
    <row r="271" spans="1:10" s="251" customFormat="1" x14ac:dyDescent="0.35">
      <c r="A271" s="249"/>
      <c r="B271" s="249"/>
      <c r="C271" s="249"/>
      <c r="D271" s="249"/>
      <c r="E271" s="249"/>
      <c r="F271" s="249"/>
      <c r="G271" s="347"/>
      <c r="H271" s="263"/>
      <c r="I271" s="263"/>
      <c r="J271" s="263"/>
    </row>
    <row r="272" spans="1:10" s="251" customFormat="1" x14ac:dyDescent="0.35">
      <c r="A272" s="249"/>
      <c r="B272" s="249"/>
      <c r="C272" s="249"/>
      <c r="D272" s="249"/>
      <c r="E272" s="249"/>
      <c r="F272" s="249"/>
      <c r="G272" s="347"/>
      <c r="H272" s="263"/>
      <c r="I272" s="263"/>
      <c r="J272" s="263"/>
    </row>
    <row r="273" spans="1:10" s="251" customFormat="1" x14ac:dyDescent="0.35">
      <c r="A273" s="249"/>
      <c r="B273" s="249"/>
      <c r="C273" s="249"/>
      <c r="D273" s="249"/>
      <c r="E273" s="249"/>
      <c r="F273" s="249"/>
      <c r="G273" s="347"/>
      <c r="H273" s="263"/>
      <c r="I273" s="263"/>
      <c r="J273" s="263"/>
    </row>
    <row r="274" spans="1:10" s="251" customFormat="1" x14ac:dyDescent="0.35">
      <c r="A274" s="249"/>
      <c r="B274" s="249"/>
      <c r="C274" s="249"/>
      <c r="D274" s="249"/>
      <c r="E274" s="249"/>
      <c r="F274" s="249"/>
      <c r="G274" s="347"/>
      <c r="H274" s="263"/>
      <c r="I274" s="263"/>
      <c r="J274" s="263"/>
    </row>
    <row r="275" spans="1:10" s="251" customFormat="1" x14ac:dyDescent="0.35">
      <c r="A275" s="249"/>
      <c r="B275" s="249"/>
      <c r="C275" s="249"/>
      <c r="D275" s="249"/>
      <c r="E275" s="249"/>
      <c r="F275" s="249"/>
      <c r="G275" s="347"/>
      <c r="H275" s="263"/>
      <c r="I275" s="263"/>
      <c r="J275" s="263"/>
    </row>
    <row r="276" spans="1:10" s="251" customFormat="1" x14ac:dyDescent="0.35">
      <c r="A276" s="249"/>
      <c r="B276" s="249"/>
      <c r="C276" s="249"/>
      <c r="D276" s="249"/>
      <c r="E276" s="249"/>
      <c r="F276" s="249"/>
      <c r="G276" s="347"/>
      <c r="H276" s="263"/>
      <c r="I276" s="263"/>
      <c r="J276" s="263"/>
    </row>
    <row r="277" spans="1:10" s="251" customFormat="1" x14ac:dyDescent="0.35">
      <c r="A277" s="249"/>
      <c r="B277" s="249"/>
      <c r="C277" s="249"/>
      <c r="D277" s="249"/>
      <c r="E277" s="249"/>
      <c r="F277" s="249"/>
      <c r="G277" s="347"/>
      <c r="H277" s="263"/>
      <c r="I277" s="263"/>
      <c r="J277" s="263"/>
    </row>
    <row r="278" spans="1:10" s="251" customFormat="1" x14ac:dyDescent="0.35">
      <c r="A278" s="249"/>
      <c r="B278" s="249"/>
      <c r="C278" s="249"/>
      <c r="D278" s="249"/>
      <c r="E278" s="249"/>
      <c r="F278" s="249"/>
      <c r="G278" s="347"/>
      <c r="H278" s="263"/>
      <c r="I278" s="263"/>
      <c r="J278" s="263"/>
    </row>
    <row r="279" spans="1:10" s="251" customFormat="1" x14ac:dyDescent="0.35">
      <c r="A279" s="249"/>
      <c r="B279" s="249"/>
      <c r="C279" s="249"/>
      <c r="D279" s="249"/>
      <c r="E279" s="249"/>
      <c r="F279" s="249"/>
      <c r="G279" s="350"/>
      <c r="H279" s="351"/>
      <c r="I279" s="351"/>
      <c r="J279" s="351"/>
    </row>
    <row r="280" spans="1:10" s="251" customFormat="1" x14ac:dyDescent="0.35">
      <c r="A280" s="249"/>
      <c r="B280" s="249"/>
      <c r="C280" s="249"/>
      <c r="D280" s="249"/>
      <c r="E280" s="249"/>
      <c r="F280" s="249"/>
      <c r="G280" s="352"/>
      <c r="H280" s="353"/>
      <c r="I280" s="353"/>
      <c r="J280" s="353"/>
    </row>
    <row r="281" spans="1:10" s="251" customFormat="1" x14ac:dyDescent="0.35">
      <c r="A281" s="249"/>
      <c r="B281" s="249"/>
      <c r="C281" s="249"/>
      <c r="D281" s="249"/>
      <c r="E281" s="249"/>
      <c r="F281" s="249"/>
      <c r="G281" s="354"/>
      <c r="H281" s="354"/>
      <c r="I281" s="355"/>
      <c r="J281" s="355"/>
    </row>
    <row r="282" spans="1:10" s="251" customFormat="1" x14ac:dyDescent="0.35">
      <c r="A282" s="249"/>
      <c r="B282" s="249"/>
      <c r="C282" s="249"/>
      <c r="D282" s="249"/>
      <c r="E282" s="249"/>
      <c r="F282" s="249"/>
      <c r="G282" s="354"/>
      <c r="H282" s="354"/>
      <c r="I282" s="355"/>
      <c r="J282" s="355"/>
    </row>
    <row r="283" spans="1:10" s="251" customFormat="1" x14ac:dyDescent="0.35">
      <c r="A283" s="249"/>
      <c r="B283" s="249"/>
      <c r="C283" s="249"/>
      <c r="D283" s="249"/>
      <c r="E283" s="249"/>
      <c r="F283" s="249"/>
      <c r="G283" s="64"/>
      <c r="H283" s="64"/>
      <c r="I283" s="98"/>
      <c r="J283" s="98"/>
    </row>
    <row r="284" spans="1:10" s="251" customFormat="1" x14ac:dyDescent="0.35">
      <c r="A284" s="249"/>
      <c r="B284" s="249"/>
      <c r="C284" s="249"/>
      <c r="D284" s="249"/>
      <c r="E284" s="249"/>
      <c r="F284" s="249"/>
      <c r="G284" s="356"/>
      <c r="H284" s="356"/>
      <c r="I284" s="68"/>
      <c r="J284" s="68"/>
    </row>
    <row r="285" spans="1:10" s="251" customFormat="1" x14ac:dyDescent="0.35">
      <c r="A285" s="249"/>
      <c r="B285" s="249"/>
      <c r="C285" s="249"/>
      <c r="D285" s="249"/>
      <c r="E285" s="249"/>
      <c r="F285" s="249"/>
      <c r="G285" s="69"/>
      <c r="H285" s="69"/>
      <c r="I285" s="69"/>
      <c r="J285" s="69"/>
    </row>
    <row r="286" spans="1:10" s="251" customFormat="1" x14ac:dyDescent="0.35">
      <c r="A286" s="249"/>
      <c r="B286" s="249"/>
      <c r="C286" s="249"/>
      <c r="D286" s="249"/>
      <c r="E286" s="249"/>
      <c r="F286" s="249"/>
      <c r="G286" s="64"/>
      <c r="H286" s="64"/>
      <c r="I286" s="98"/>
      <c r="J286" s="98"/>
    </row>
    <row r="287" spans="1:10" s="251" customFormat="1" x14ac:dyDescent="0.35">
      <c r="A287" s="249"/>
      <c r="B287" s="249"/>
      <c r="C287" s="249"/>
      <c r="D287" s="249"/>
      <c r="E287" s="249"/>
      <c r="F287" s="249"/>
      <c r="G287" s="356"/>
      <c r="H287" s="356"/>
      <c r="I287" s="68"/>
      <c r="J287" s="68"/>
    </row>
    <row r="288" spans="1:10" s="251" customFormat="1" x14ac:dyDescent="0.35">
      <c r="A288" s="249"/>
      <c r="B288" s="249"/>
      <c r="C288" s="249"/>
      <c r="D288" s="249"/>
      <c r="E288" s="249"/>
      <c r="F288" s="249"/>
      <c r="G288" s="354"/>
      <c r="H288" s="354"/>
      <c r="I288" s="355"/>
      <c r="J288" s="355"/>
    </row>
    <row r="289" spans="1:10" s="251" customFormat="1" x14ac:dyDescent="0.35">
      <c r="A289" s="249"/>
      <c r="B289" s="249"/>
      <c r="C289" s="249"/>
      <c r="D289" s="249"/>
      <c r="E289" s="249"/>
      <c r="F289" s="249"/>
      <c r="G289" s="354"/>
      <c r="H289" s="354"/>
      <c r="I289" s="355"/>
      <c r="J289" s="355"/>
    </row>
    <row r="290" spans="1:10" s="251" customFormat="1" x14ac:dyDescent="0.35">
      <c r="A290" s="249"/>
      <c r="B290" s="249"/>
      <c r="C290" s="249"/>
      <c r="D290" s="249"/>
      <c r="E290" s="249"/>
      <c r="F290" s="249"/>
      <c r="G290" s="354"/>
      <c r="H290" s="354"/>
      <c r="I290" s="355"/>
      <c r="J290" s="355"/>
    </row>
    <row r="291" spans="1:10" s="251" customFormat="1" x14ac:dyDescent="0.35">
      <c r="A291" s="249"/>
      <c r="B291" s="249"/>
      <c r="C291" s="249"/>
      <c r="D291" s="249"/>
      <c r="E291" s="249"/>
      <c r="F291" s="249"/>
      <c r="G291" s="354"/>
      <c r="H291" s="354"/>
      <c r="I291" s="355"/>
      <c r="J291" s="355"/>
    </row>
    <row r="292" spans="1:10" s="251" customFormat="1" x14ac:dyDescent="0.35">
      <c r="A292" s="249"/>
      <c r="B292" s="249"/>
      <c r="C292" s="249"/>
      <c r="D292" s="249"/>
      <c r="E292" s="249"/>
      <c r="F292" s="249"/>
      <c r="G292" s="354"/>
      <c r="H292" s="354"/>
      <c r="I292" s="355"/>
      <c r="J292" s="355"/>
    </row>
    <row r="293" spans="1:10" s="251" customFormat="1" x14ac:dyDescent="0.35">
      <c r="A293" s="249"/>
      <c r="B293" s="249"/>
      <c r="C293" s="249"/>
      <c r="D293" s="249"/>
      <c r="E293" s="249"/>
      <c r="F293" s="249"/>
      <c r="G293" s="354"/>
      <c r="H293" s="354"/>
      <c r="I293" s="355"/>
      <c r="J293" s="355"/>
    </row>
    <row r="294" spans="1:10" s="251" customFormat="1" x14ac:dyDescent="0.35">
      <c r="A294" s="249"/>
      <c r="B294" s="249"/>
      <c r="C294" s="249"/>
      <c r="D294" s="249"/>
      <c r="E294" s="249"/>
      <c r="F294" s="249"/>
      <c r="G294" s="354"/>
      <c r="H294" s="354"/>
      <c r="I294" s="355"/>
      <c r="J294" s="355"/>
    </row>
    <row r="295" spans="1:10" s="251" customFormat="1" x14ac:dyDescent="0.35">
      <c r="A295" s="249"/>
      <c r="B295" s="249"/>
      <c r="C295" s="249"/>
      <c r="D295" s="249"/>
      <c r="E295" s="249"/>
      <c r="F295" s="249"/>
      <c r="G295" s="354"/>
      <c r="H295" s="354"/>
      <c r="I295" s="355"/>
      <c r="J295" s="355"/>
    </row>
    <row r="296" spans="1:10" s="251" customFormat="1" x14ac:dyDescent="0.35">
      <c r="A296" s="249"/>
      <c r="B296" s="249"/>
      <c r="C296" s="249"/>
      <c r="D296" s="249"/>
      <c r="E296" s="249"/>
      <c r="F296" s="249"/>
      <c r="G296" s="354"/>
      <c r="H296" s="354"/>
      <c r="I296" s="355"/>
      <c r="J296" s="355"/>
    </row>
    <row r="297" spans="1:10" s="251" customFormat="1" x14ac:dyDescent="0.35">
      <c r="A297" s="249"/>
      <c r="B297" s="249"/>
      <c r="C297" s="249"/>
      <c r="D297" s="249"/>
      <c r="E297" s="249"/>
      <c r="F297" s="249"/>
      <c r="G297" s="354"/>
      <c r="H297" s="354"/>
      <c r="I297" s="355"/>
      <c r="J297" s="355"/>
    </row>
    <row r="298" spans="1:10" s="251" customFormat="1" x14ac:dyDescent="0.35">
      <c r="A298" s="249"/>
      <c r="B298" s="249"/>
      <c r="C298" s="249"/>
      <c r="D298" s="249"/>
      <c r="E298" s="249"/>
      <c r="F298" s="249"/>
      <c r="G298" s="354"/>
      <c r="H298" s="354"/>
      <c r="I298" s="355"/>
      <c r="J298" s="355"/>
    </row>
    <row r="299" spans="1:10" s="251" customFormat="1" x14ac:dyDescent="0.35">
      <c r="A299" s="249"/>
      <c r="B299" s="249"/>
      <c r="C299" s="249"/>
      <c r="D299" s="249"/>
      <c r="E299" s="249"/>
      <c r="F299" s="249"/>
      <c r="G299" s="354"/>
      <c r="H299" s="354"/>
      <c r="I299" s="355"/>
      <c r="J299" s="355"/>
    </row>
    <row r="300" spans="1:10" s="251" customFormat="1" x14ac:dyDescent="0.35">
      <c r="A300" s="249"/>
      <c r="B300" s="249"/>
      <c r="C300" s="249"/>
      <c r="D300" s="249"/>
      <c r="E300" s="249"/>
      <c r="F300" s="249"/>
      <c r="G300" s="354"/>
      <c r="H300" s="354"/>
      <c r="I300" s="355"/>
      <c r="J300" s="355"/>
    </row>
    <row r="301" spans="1:10" s="251" customFormat="1" x14ac:dyDescent="0.35">
      <c r="A301" s="249"/>
      <c r="B301" s="249"/>
      <c r="C301" s="249"/>
      <c r="D301" s="249"/>
      <c r="E301" s="249"/>
      <c r="F301" s="249"/>
      <c r="G301" s="354"/>
      <c r="H301" s="354"/>
      <c r="I301" s="355"/>
      <c r="J301" s="355"/>
    </row>
    <row r="302" spans="1:10" s="251" customFormat="1" x14ac:dyDescent="0.35">
      <c r="A302" s="249"/>
      <c r="B302" s="249"/>
      <c r="C302" s="249"/>
      <c r="D302" s="249"/>
      <c r="E302" s="249"/>
      <c r="F302" s="249"/>
      <c r="G302" s="354"/>
      <c r="H302" s="354"/>
      <c r="I302" s="355"/>
      <c r="J302" s="355"/>
    </row>
    <row r="303" spans="1:10" s="251" customFormat="1" x14ac:dyDescent="0.35">
      <c r="A303" s="249"/>
      <c r="B303" s="249"/>
      <c r="C303" s="249"/>
      <c r="D303" s="249"/>
      <c r="E303" s="249"/>
      <c r="F303" s="249"/>
      <c r="G303" s="354"/>
      <c r="H303" s="354"/>
      <c r="I303" s="355"/>
      <c r="J303" s="355"/>
    </row>
    <row r="304" spans="1:10" s="251" customFormat="1" x14ac:dyDescent="0.35">
      <c r="A304" s="249"/>
      <c r="B304" s="249"/>
      <c r="C304" s="249"/>
      <c r="D304" s="249"/>
      <c r="E304" s="249"/>
      <c r="F304" s="249"/>
      <c r="G304" s="354"/>
      <c r="H304" s="354"/>
      <c r="I304" s="355"/>
      <c r="J304" s="355"/>
    </row>
    <row r="305" spans="1:10" s="251" customFormat="1" x14ac:dyDescent="0.35">
      <c r="A305" s="249"/>
      <c r="B305" s="249"/>
      <c r="C305" s="249"/>
      <c r="D305" s="249"/>
      <c r="E305" s="249"/>
      <c r="F305" s="249"/>
      <c r="G305" s="354"/>
      <c r="H305" s="354"/>
      <c r="I305" s="355"/>
      <c r="J305" s="355"/>
    </row>
    <row r="306" spans="1:10" s="251" customFormat="1" x14ac:dyDescent="0.35">
      <c r="A306" s="249"/>
      <c r="B306" s="249"/>
      <c r="C306" s="249"/>
      <c r="D306" s="249"/>
      <c r="E306" s="249"/>
      <c r="F306" s="249"/>
      <c r="G306" s="354"/>
      <c r="H306" s="354"/>
      <c r="I306" s="355"/>
      <c r="J306" s="355"/>
    </row>
    <row r="307" spans="1:10" s="251" customFormat="1" x14ac:dyDescent="0.35">
      <c r="A307" s="249"/>
      <c r="B307" s="249"/>
      <c r="C307" s="249"/>
      <c r="D307" s="249"/>
      <c r="E307" s="249"/>
      <c r="F307" s="249"/>
      <c r="G307" s="354"/>
      <c r="H307" s="354"/>
      <c r="I307" s="355"/>
      <c r="J307" s="355"/>
    </row>
    <row r="308" spans="1:10" s="251" customFormat="1" x14ac:dyDescent="0.35">
      <c r="A308" s="249"/>
      <c r="B308" s="249"/>
      <c r="C308" s="249"/>
      <c r="D308" s="249"/>
      <c r="E308" s="249"/>
      <c r="F308" s="249"/>
      <c r="G308" s="354"/>
      <c r="H308" s="354"/>
      <c r="I308" s="355"/>
      <c r="J308" s="355"/>
    </row>
    <row r="309" spans="1:10" s="251" customFormat="1" x14ac:dyDescent="0.35">
      <c r="A309" s="249"/>
      <c r="B309" s="249"/>
      <c r="C309" s="249"/>
      <c r="D309" s="249"/>
      <c r="E309" s="249"/>
      <c r="F309" s="249"/>
      <c r="G309" s="354"/>
      <c r="H309" s="354"/>
      <c r="I309" s="355"/>
      <c r="J309" s="355"/>
    </row>
    <row r="310" spans="1:10" s="251" customFormat="1" x14ac:dyDescent="0.35">
      <c r="A310" s="249"/>
      <c r="B310" s="249"/>
      <c r="C310" s="249"/>
      <c r="D310" s="249"/>
      <c r="E310" s="249"/>
      <c r="F310" s="249"/>
      <c r="G310" s="354"/>
      <c r="H310" s="354"/>
      <c r="I310" s="355"/>
      <c r="J310" s="355"/>
    </row>
    <row r="311" spans="1:10" s="251" customFormat="1" x14ac:dyDescent="0.35">
      <c r="A311" s="249"/>
      <c r="B311" s="249"/>
      <c r="C311" s="249"/>
      <c r="D311" s="249"/>
      <c r="E311" s="249"/>
      <c r="F311" s="249"/>
      <c r="G311" s="354"/>
      <c r="H311" s="354"/>
      <c r="I311" s="355"/>
      <c r="J311" s="355"/>
    </row>
    <row r="312" spans="1:10" s="251" customFormat="1" x14ac:dyDescent="0.35">
      <c r="A312" s="249"/>
      <c r="B312" s="249"/>
      <c r="C312" s="249"/>
      <c r="D312" s="249"/>
      <c r="E312" s="249"/>
      <c r="F312" s="249"/>
      <c r="G312" s="354"/>
      <c r="H312" s="354"/>
      <c r="I312" s="355"/>
      <c r="J312" s="355"/>
    </row>
    <row r="313" spans="1:10" s="251" customFormat="1" x14ac:dyDescent="0.35">
      <c r="A313" s="249"/>
      <c r="B313" s="249"/>
      <c r="C313" s="249"/>
      <c r="D313" s="249"/>
      <c r="E313" s="249"/>
      <c r="F313" s="249"/>
      <c r="G313" s="354"/>
      <c r="H313" s="354"/>
      <c r="I313" s="355"/>
      <c r="J313" s="355"/>
    </row>
    <row r="314" spans="1:10" s="251" customFormat="1" x14ac:dyDescent="0.35">
      <c r="A314" s="249"/>
      <c r="B314" s="249"/>
      <c r="C314" s="249"/>
      <c r="D314" s="249"/>
      <c r="E314" s="249"/>
      <c r="F314" s="249"/>
      <c r="G314" s="354"/>
      <c r="H314" s="354"/>
      <c r="I314" s="355"/>
      <c r="J314" s="355"/>
    </row>
    <row r="315" spans="1:10" s="251" customFormat="1" x14ac:dyDescent="0.35">
      <c r="A315" s="249"/>
      <c r="B315" s="249"/>
      <c r="C315" s="249"/>
      <c r="D315" s="249"/>
      <c r="E315" s="249"/>
      <c r="F315" s="249"/>
      <c r="G315" s="354"/>
      <c r="H315" s="354"/>
      <c r="I315" s="355"/>
      <c r="J315" s="355"/>
    </row>
    <row r="316" spans="1:10" s="251" customFormat="1" x14ac:dyDescent="0.35">
      <c r="A316" s="249"/>
      <c r="B316" s="249"/>
      <c r="C316" s="249"/>
      <c r="D316" s="249"/>
      <c r="E316" s="249"/>
      <c r="F316" s="249"/>
      <c r="G316" s="354"/>
      <c r="H316" s="354"/>
      <c r="I316" s="355"/>
      <c r="J316" s="355"/>
    </row>
    <row r="317" spans="1:10" s="251" customFormat="1" x14ac:dyDescent="0.35">
      <c r="A317" s="249"/>
      <c r="B317" s="249"/>
      <c r="C317" s="249"/>
      <c r="D317" s="249"/>
      <c r="E317" s="249"/>
      <c r="F317" s="249"/>
      <c r="G317" s="354"/>
      <c r="H317" s="354"/>
      <c r="I317" s="355"/>
      <c r="J317" s="355"/>
    </row>
    <row r="318" spans="1:10" s="251" customFormat="1" x14ac:dyDescent="0.35">
      <c r="A318" s="249"/>
      <c r="B318" s="249"/>
      <c r="C318" s="249"/>
      <c r="D318" s="249"/>
      <c r="E318" s="249"/>
      <c r="F318" s="249"/>
      <c r="G318" s="354"/>
      <c r="H318" s="354"/>
      <c r="I318" s="355"/>
      <c r="J318" s="355"/>
    </row>
    <row r="319" spans="1:10" s="251" customFormat="1" x14ac:dyDescent="0.35">
      <c r="A319" s="249"/>
      <c r="B319" s="249"/>
      <c r="C319" s="249"/>
      <c r="D319" s="249"/>
      <c r="E319" s="249"/>
      <c r="F319" s="249"/>
      <c r="G319" s="354"/>
      <c r="H319" s="354"/>
      <c r="I319" s="355"/>
      <c r="J319" s="355"/>
    </row>
    <row r="320" spans="1:10" s="251" customFormat="1" x14ac:dyDescent="0.35">
      <c r="A320" s="249"/>
      <c r="B320" s="249"/>
      <c r="C320" s="249"/>
      <c r="D320" s="249"/>
      <c r="E320" s="249"/>
      <c r="F320" s="249"/>
      <c r="G320" s="354"/>
      <c r="H320" s="354"/>
      <c r="I320" s="355"/>
      <c r="J320" s="355"/>
    </row>
    <row r="321" spans="1:10" s="251" customFormat="1" x14ac:dyDescent="0.35">
      <c r="A321" s="249"/>
      <c r="B321" s="249"/>
      <c r="C321" s="249"/>
      <c r="D321" s="249"/>
      <c r="E321" s="249"/>
      <c r="F321" s="249"/>
      <c r="G321" s="354"/>
      <c r="H321" s="354"/>
      <c r="I321" s="355"/>
      <c r="J321" s="355"/>
    </row>
    <row r="322" spans="1:10" s="251" customFormat="1" x14ac:dyDescent="0.35">
      <c r="A322" s="249"/>
      <c r="B322" s="249"/>
      <c r="C322" s="249"/>
      <c r="D322" s="249"/>
      <c r="E322" s="249"/>
      <c r="F322" s="249"/>
      <c r="G322" s="354"/>
      <c r="H322" s="354"/>
      <c r="I322" s="355"/>
      <c r="J322" s="355"/>
    </row>
    <row r="323" spans="1:10" s="251" customFormat="1" x14ac:dyDescent="0.35">
      <c r="A323" s="249"/>
      <c r="B323" s="249"/>
      <c r="C323" s="249"/>
      <c r="D323" s="249"/>
      <c r="E323" s="249"/>
      <c r="F323" s="249"/>
      <c r="G323" s="354"/>
      <c r="H323" s="354"/>
      <c r="I323" s="355"/>
      <c r="J323" s="355"/>
    </row>
    <row r="324" spans="1:10" s="251" customFormat="1" x14ac:dyDescent="0.35">
      <c r="A324" s="249"/>
      <c r="B324" s="249"/>
      <c r="C324" s="249"/>
      <c r="D324" s="249"/>
      <c r="E324" s="249"/>
      <c r="F324" s="249"/>
      <c r="G324" s="354"/>
      <c r="H324" s="354"/>
      <c r="I324" s="355"/>
      <c r="J324" s="355"/>
    </row>
    <row r="325" spans="1:10" s="251" customFormat="1" x14ac:dyDescent="0.35">
      <c r="A325" s="249"/>
      <c r="B325" s="249"/>
      <c r="C325" s="249"/>
      <c r="D325" s="249"/>
      <c r="E325" s="249"/>
      <c r="F325" s="249"/>
      <c r="G325" s="354"/>
      <c r="H325" s="354"/>
      <c r="I325" s="355"/>
      <c r="J325" s="355"/>
    </row>
    <row r="326" spans="1:10" s="251" customFormat="1" x14ac:dyDescent="0.35">
      <c r="A326" s="249"/>
      <c r="B326" s="249"/>
      <c r="C326" s="249"/>
      <c r="D326" s="249"/>
      <c r="E326" s="249"/>
      <c r="F326" s="249"/>
      <c r="G326" s="354"/>
      <c r="H326" s="354"/>
      <c r="I326" s="355"/>
      <c r="J326" s="355"/>
    </row>
    <row r="327" spans="1:10" s="251" customFormat="1" x14ac:dyDescent="0.35">
      <c r="A327" s="249"/>
      <c r="B327" s="249"/>
      <c r="C327" s="249"/>
      <c r="D327" s="249"/>
      <c r="E327" s="249"/>
      <c r="F327" s="249"/>
      <c r="G327" s="354"/>
      <c r="H327" s="354"/>
      <c r="I327" s="355"/>
      <c r="J327" s="355"/>
    </row>
    <row r="328" spans="1:10" s="251" customFormat="1" x14ac:dyDescent="0.35">
      <c r="A328" s="249"/>
      <c r="B328" s="249"/>
      <c r="C328" s="249"/>
      <c r="D328" s="249"/>
      <c r="E328" s="249"/>
      <c r="F328" s="249"/>
      <c r="G328" s="354"/>
      <c r="H328" s="354"/>
      <c r="I328" s="355"/>
      <c r="J328" s="355"/>
    </row>
    <row r="329" spans="1:10" s="251" customFormat="1" x14ac:dyDescent="0.35">
      <c r="A329" s="249"/>
      <c r="B329" s="249"/>
      <c r="C329" s="249"/>
      <c r="D329" s="249"/>
      <c r="E329" s="249"/>
      <c r="F329" s="249"/>
      <c r="G329" s="354"/>
      <c r="H329" s="354"/>
      <c r="I329" s="355"/>
      <c r="J329" s="355"/>
    </row>
    <row r="330" spans="1:10" s="251" customFormat="1" x14ac:dyDescent="0.35">
      <c r="A330" s="249"/>
      <c r="B330" s="249"/>
      <c r="C330" s="249"/>
      <c r="D330" s="249"/>
      <c r="E330" s="249"/>
      <c r="F330" s="249"/>
      <c r="G330" s="354"/>
      <c r="H330" s="354"/>
      <c r="I330" s="355"/>
      <c r="J330" s="355"/>
    </row>
    <row r="331" spans="1:10" s="251" customFormat="1" x14ac:dyDescent="0.35">
      <c r="A331" s="249"/>
      <c r="B331" s="249"/>
      <c r="C331" s="249"/>
      <c r="D331" s="249"/>
      <c r="E331" s="249"/>
      <c r="F331" s="249"/>
      <c r="G331" s="354"/>
      <c r="H331" s="354"/>
      <c r="I331" s="355"/>
      <c r="J331" s="355"/>
    </row>
    <row r="332" spans="1:10" s="251" customFormat="1" x14ac:dyDescent="0.35">
      <c r="A332" s="249"/>
      <c r="B332" s="249"/>
      <c r="C332" s="249"/>
      <c r="D332" s="249"/>
      <c r="E332" s="249"/>
      <c r="F332" s="249"/>
      <c r="G332" s="354"/>
      <c r="H332" s="354"/>
      <c r="I332" s="355"/>
      <c r="J332" s="355"/>
    </row>
    <row r="333" spans="1:10" s="251" customFormat="1" x14ac:dyDescent="0.35">
      <c r="A333" s="249"/>
      <c r="B333" s="249"/>
      <c r="C333" s="249"/>
      <c r="D333" s="249"/>
      <c r="E333" s="249"/>
      <c r="F333" s="249"/>
      <c r="G333" s="354"/>
      <c r="H333" s="354"/>
      <c r="I333" s="355"/>
      <c r="J333" s="355"/>
    </row>
    <row r="334" spans="1:10" s="251" customFormat="1" x14ac:dyDescent="0.35">
      <c r="A334" s="249"/>
      <c r="B334" s="249"/>
      <c r="C334" s="249"/>
      <c r="D334" s="249"/>
      <c r="E334" s="249"/>
      <c r="F334" s="249"/>
      <c r="G334" s="354"/>
      <c r="H334" s="354"/>
      <c r="I334" s="355"/>
      <c r="J334" s="355"/>
    </row>
  </sheetData>
  <mergeCells count="9">
    <mergeCell ref="A12:F12"/>
    <mergeCell ref="A80:F80"/>
    <mergeCell ref="A148:F14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34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E4EDD3"/>
    <pageSetUpPr fitToPage="1"/>
  </sheetPr>
  <dimension ref="A1:I196"/>
  <sheetViews>
    <sheetView view="pageBreakPreview" topLeftCell="A7" zoomScale="70" zoomScaleSheetLayoutView="70" workbookViewId="0">
      <selection activeCell="W22" sqref="W22"/>
    </sheetView>
  </sheetViews>
  <sheetFormatPr defaultRowHeight="14.4" x14ac:dyDescent="0.3"/>
  <cols>
    <col min="1" max="1" width="8.109375" style="249" customWidth="1"/>
    <col min="2" max="2" width="85.109375" style="249" customWidth="1"/>
    <col min="3" max="4" width="17" style="249" customWidth="1"/>
    <col min="5" max="5" width="16.6640625" style="249" customWidth="1"/>
    <col min="6" max="6" width="31.109375" style="249" customWidth="1"/>
    <col min="7" max="248" width="9.109375" style="249"/>
    <col min="249" max="249" width="8.109375" style="249" customWidth="1"/>
    <col min="250" max="250" width="85.109375" style="249" customWidth="1"/>
    <col min="251" max="251" width="27.88671875" style="249" customWidth="1"/>
    <col min="252" max="252" width="31.44140625" style="249" customWidth="1"/>
    <col min="253" max="253" width="28.109375" style="249" customWidth="1"/>
    <col min="254" max="254" width="31.109375" style="249" customWidth="1"/>
    <col min="255" max="257" width="16.6640625" style="249" customWidth="1"/>
    <col min="258" max="258" width="17.5546875" style="249" customWidth="1"/>
    <col min="259" max="504" width="9.109375" style="249"/>
    <col min="505" max="505" width="8.109375" style="249" customWidth="1"/>
    <col min="506" max="506" width="85.109375" style="249" customWidth="1"/>
    <col min="507" max="507" width="27.88671875" style="249" customWidth="1"/>
    <col min="508" max="508" width="31.44140625" style="249" customWidth="1"/>
    <col min="509" max="509" width="28.109375" style="249" customWidth="1"/>
    <col min="510" max="510" width="31.109375" style="249" customWidth="1"/>
    <col min="511" max="513" width="16.6640625" style="249" customWidth="1"/>
    <col min="514" max="514" width="17.5546875" style="249" customWidth="1"/>
    <col min="515" max="760" width="9.109375" style="249"/>
    <col min="761" max="761" width="8.109375" style="249" customWidth="1"/>
    <col min="762" max="762" width="85.109375" style="249" customWidth="1"/>
    <col min="763" max="763" width="27.88671875" style="249" customWidth="1"/>
    <col min="764" max="764" width="31.44140625" style="249" customWidth="1"/>
    <col min="765" max="765" width="28.109375" style="249" customWidth="1"/>
    <col min="766" max="766" width="31.109375" style="249" customWidth="1"/>
    <col min="767" max="769" width="16.6640625" style="249" customWidth="1"/>
    <col min="770" max="770" width="17.5546875" style="249" customWidth="1"/>
    <col min="771" max="1016" width="9.109375" style="249"/>
    <col min="1017" max="1017" width="8.109375" style="249" customWidth="1"/>
    <col min="1018" max="1018" width="85.109375" style="249" customWidth="1"/>
    <col min="1019" max="1019" width="27.88671875" style="249" customWidth="1"/>
    <col min="1020" max="1020" width="31.44140625" style="249" customWidth="1"/>
    <col min="1021" max="1021" width="28.109375" style="249" customWidth="1"/>
    <col min="1022" max="1022" width="31.109375" style="249" customWidth="1"/>
    <col min="1023" max="1025" width="16.6640625" style="249" customWidth="1"/>
    <col min="1026" max="1026" width="17.5546875" style="249" customWidth="1"/>
    <col min="1027" max="1272" width="9.109375" style="249"/>
    <col min="1273" max="1273" width="8.109375" style="249" customWidth="1"/>
    <col min="1274" max="1274" width="85.109375" style="249" customWidth="1"/>
    <col min="1275" max="1275" width="27.88671875" style="249" customWidth="1"/>
    <col min="1276" max="1276" width="31.44140625" style="249" customWidth="1"/>
    <col min="1277" max="1277" width="28.109375" style="249" customWidth="1"/>
    <col min="1278" max="1278" width="31.109375" style="249" customWidth="1"/>
    <col min="1279" max="1281" width="16.6640625" style="249" customWidth="1"/>
    <col min="1282" max="1282" width="17.5546875" style="249" customWidth="1"/>
    <col min="1283" max="1528" width="9.109375" style="249"/>
    <col min="1529" max="1529" width="8.109375" style="249" customWidth="1"/>
    <col min="1530" max="1530" width="85.109375" style="249" customWidth="1"/>
    <col min="1531" max="1531" width="27.88671875" style="249" customWidth="1"/>
    <col min="1532" max="1532" width="31.44140625" style="249" customWidth="1"/>
    <col min="1533" max="1533" width="28.109375" style="249" customWidth="1"/>
    <col min="1534" max="1534" width="31.109375" style="249" customWidth="1"/>
    <col min="1535" max="1537" width="16.6640625" style="249" customWidth="1"/>
    <col min="1538" max="1538" width="17.5546875" style="249" customWidth="1"/>
    <col min="1539" max="1784" width="9.109375" style="249"/>
    <col min="1785" max="1785" width="8.109375" style="249" customWidth="1"/>
    <col min="1786" max="1786" width="85.109375" style="249" customWidth="1"/>
    <col min="1787" max="1787" width="27.88671875" style="249" customWidth="1"/>
    <col min="1788" max="1788" width="31.44140625" style="249" customWidth="1"/>
    <col min="1789" max="1789" width="28.109375" style="249" customWidth="1"/>
    <col min="1790" max="1790" width="31.109375" style="249" customWidth="1"/>
    <col min="1791" max="1793" width="16.6640625" style="249" customWidth="1"/>
    <col min="1794" max="1794" width="17.5546875" style="249" customWidth="1"/>
    <col min="1795" max="2040" width="9.109375" style="249"/>
    <col min="2041" max="2041" width="8.109375" style="249" customWidth="1"/>
    <col min="2042" max="2042" width="85.109375" style="249" customWidth="1"/>
    <col min="2043" max="2043" width="27.88671875" style="249" customWidth="1"/>
    <col min="2044" max="2044" width="31.44140625" style="249" customWidth="1"/>
    <col min="2045" max="2045" width="28.109375" style="249" customWidth="1"/>
    <col min="2046" max="2046" width="31.109375" style="249" customWidth="1"/>
    <col min="2047" max="2049" width="16.6640625" style="249" customWidth="1"/>
    <col min="2050" max="2050" width="17.5546875" style="249" customWidth="1"/>
    <col min="2051" max="2296" width="9.109375" style="249"/>
    <col min="2297" max="2297" width="8.109375" style="249" customWidth="1"/>
    <col min="2298" max="2298" width="85.109375" style="249" customWidth="1"/>
    <col min="2299" max="2299" width="27.88671875" style="249" customWidth="1"/>
    <col min="2300" max="2300" width="31.44140625" style="249" customWidth="1"/>
    <col min="2301" max="2301" width="28.109375" style="249" customWidth="1"/>
    <col min="2302" max="2302" width="31.109375" style="249" customWidth="1"/>
    <col min="2303" max="2305" width="16.6640625" style="249" customWidth="1"/>
    <col min="2306" max="2306" width="17.5546875" style="249" customWidth="1"/>
    <col min="2307" max="2552" width="9.109375" style="249"/>
    <col min="2553" max="2553" width="8.109375" style="249" customWidth="1"/>
    <col min="2554" max="2554" width="85.109375" style="249" customWidth="1"/>
    <col min="2555" max="2555" width="27.88671875" style="249" customWidth="1"/>
    <col min="2556" max="2556" width="31.44140625" style="249" customWidth="1"/>
    <col min="2557" max="2557" width="28.109375" style="249" customWidth="1"/>
    <col min="2558" max="2558" width="31.109375" style="249" customWidth="1"/>
    <col min="2559" max="2561" width="16.6640625" style="249" customWidth="1"/>
    <col min="2562" max="2562" width="17.5546875" style="249" customWidth="1"/>
    <col min="2563" max="2808" width="9.109375" style="249"/>
    <col min="2809" max="2809" width="8.109375" style="249" customWidth="1"/>
    <col min="2810" max="2810" width="85.109375" style="249" customWidth="1"/>
    <col min="2811" max="2811" width="27.88671875" style="249" customWidth="1"/>
    <col min="2812" max="2812" width="31.44140625" style="249" customWidth="1"/>
    <col min="2813" max="2813" width="28.109375" style="249" customWidth="1"/>
    <col min="2814" max="2814" width="31.109375" style="249" customWidth="1"/>
    <col min="2815" max="2817" width="16.6640625" style="249" customWidth="1"/>
    <col min="2818" max="2818" width="17.5546875" style="249" customWidth="1"/>
    <col min="2819" max="3064" width="9.109375" style="249"/>
    <col min="3065" max="3065" width="8.109375" style="249" customWidth="1"/>
    <col min="3066" max="3066" width="85.109375" style="249" customWidth="1"/>
    <col min="3067" max="3067" width="27.88671875" style="249" customWidth="1"/>
    <col min="3068" max="3068" width="31.44140625" style="249" customWidth="1"/>
    <col min="3069" max="3069" width="28.109375" style="249" customWidth="1"/>
    <col min="3070" max="3070" width="31.109375" style="249" customWidth="1"/>
    <col min="3071" max="3073" width="16.6640625" style="249" customWidth="1"/>
    <col min="3074" max="3074" width="17.5546875" style="249" customWidth="1"/>
    <col min="3075" max="3320" width="9.109375" style="249"/>
    <col min="3321" max="3321" width="8.109375" style="249" customWidth="1"/>
    <col min="3322" max="3322" width="85.109375" style="249" customWidth="1"/>
    <col min="3323" max="3323" width="27.88671875" style="249" customWidth="1"/>
    <col min="3324" max="3324" width="31.44140625" style="249" customWidth="1"/>
    <col min="3325" max="3325" width="28.109375" style="249" customWidth="1"/>
    <col min="3326" max="3326" width="31.109375" style="249" customWidth="1"/>
    <col min="3327" max="3329" width="16.6640625" style="249" customWidth="1"/>
    <col min="3330" max="3330" width="17.5546875" style="249" customWidth="1"/>
    <col min="3331" max="3576" width="9.109375" style="249"/>
    <col min="3577" max="3577" width="8.109375" style="249" customWidth="1"/>
    <col min="3578" max="3578" width="85.109375" style="249" customWidth="1"/>
    <col min="3579" max="3579" width="27.88671875" style="249" customWidth="1"/>
    <col min="3580" max="3580" width="31.44140625" style="249" customWidth="1"/>
    <col min="3581" max="3581" width="28.109375" style="249" customWidth="1"/>
    <col min="3582" max="3582" width="31.109375" style="249" customWidth="1"/>
    <col min="3583" max="3585" width="16.6640625" style="249" customWidth="1"/>
    <col min="3586" max="3586" width="17.5546875" style="249" customWidth="1"/>
    <col min="3587" max="3832" width="9.109375" style="249"/>
    <col min="3833" max="3833" width="8.109375" style="249" customWidth="1"/>
    <col min="3834" max="3834" width="85.109375" style="249" customWidth="1"/>
    <col min="3835" max="3835" width="27.88671875" style="249" customWidth="1"/>
    <col min="3836" max="3836" width="31.44140625" style="249" customWidth="1"/>
    <col min="3837" max="3837" width="28.109375" style="249" customWidth="1"/>
    <col min="3838" max="3838" width="31.109375" style="249" customWidth="1"/>
    <col min="3839" max="3841" width="16.6640625" style="249" customWidth="1"/>
    <col min="3842" max="3842" width="17.5546875" style="249" customWidth="1"/>
    <col min="3843" max="4088" width="9.109375" style="249"/>
    <col min="4089" max="4089" width="8.109375" style="249" customWidth="1"/>
    <col min="4090" max="4090" width="85.109375" style="249" customWidth="1"/>
    <col min="4091" max="4091" width="27.88671875" style="249" customWidth="1"/>
    <col min="4092" max="4092" width="31.44140625" style="249" customWidth="1"/>
    <col min="4093" max="4093" width="28.109375" style="249" customWidth="1"/>
    <col min="4094" max="4094" width="31.109375" style="249" customWidth="1"/>
    <col min="4095" max="4097" width="16.6640625" style="249" customWidth="1"/>
    <col min="4098" max="4098" width="17.5546875" style="249" customWidth="1"/>
    <col min="4099" max="4344" width="9.109375" style="249"/>
    <col min="4345" max="4345" width="8.109375" style="249" customWidth="1"/>
    <col min="4346" max="4346" width="85.109375" style="249" customWidth="1"/>
    <col min="4347" max="4347" width="27.88671875" style="249" customWidth="1"/>
    <col min="4348" max="4348" width="31.44140625" style="249" customWidth="1"/>
    <col min="4349" max="4349" width="28.109375" style="249" customWidth="1"/>
    <col min="4350" max="4350" width="31.109375" style="249" customWidth="1"/>
    <col min="4351" max="4353" width="16.6640625" style="249" customWidth="1"/>
    <col min="4354" max="4354" width="17.5546875" style="249" customWidth="1"/>
    <col min="4355" max="4600" width="9.109375" style="249"/>
    <col min="4601" max="4601" width="8.109375" style="249" customWidth="1"/>
    <col min="4602" max="4602" width="85.109375" style="249" customWidth="1"/>
    <col min="4603" max="4603" width="27.88671875" style="249" customWidth="1"/>
    <col min="4604" max="4604" width="31.44140625" style="249" customWidth="1"/>
    <col min="4605" max="4605" width="28.109375" style="249" customWidth="1"/>
    <col min="4606" max="4606" width="31.109375" style="249" customWidth="1"/>
    <col min="4607" max="4609" width="16.6640625" style="249" customWidth="1"/>
    <col min="4610" max="4610" width="17.5546875" style="249" customWidth="1"/>
    <col min="4611" max="4856" width="9.109375" style="249"/>
    <col min="4857" max="4857" width="8.109375" style="249" customWidth="1"/>
    <col min="4858" max="4858" width="85.109375" style="249" customWidth="1"/>
    <col min="4859" max="4859" width="27.88671875" style="249" customWidth="1"/>
    <col min="4860" max="4860" width="31.44140625" style="249" customWidth="1"/>
    <col min="4861" max="4861" width="28.109375" style="249" customWidth="1"/>
    <col min="4862" max="4862" width="31.109375" style="249" customWidth="1"/>
    <col min="4863" max="4865" width="16.6640625" style="249" customWidth="1"/>
    <col min="4866" max="4866" width="17.5546875" style="249" customWidth="1"/>
    <col min="4867" max="5112" width="9.109375" style="249"/>
    <col min="5113" max="5113" width="8.109375" style="249" customWidth="1"/>
    <col min="5114" max="5114" width="85.109375" style="249" customWidth="1"/>
    <col min="5115" max="5115" width="27.88671875" style="249" customWidth="1"/>
    <col min="5116" max="5116" width="31.44140625" style="249" customWidth="1"/>
    <col min="5117" max="5117" width="28.109375" style="249" customWidth="1"/>
    <col min="5118" max="5118" width="31.109375" style="249" customWidth="1"/>
    <col min="5119" max="5121" width="16.6640625" style="249" customWidth="1"/>
    <col min="5122" max="5122" width="17.5546875" style="249" customWidth="1"/>
    <col min="5123" max="5368" width="9.109375" style="249"/>
    <col min="5369" max="5369" width="8.109375" style="249" customWidth="1"/>
    <col min="5370" max="5370" width="85.109375" style="249" customWidth="1"/>
    <col min="5371" max="5371" width="27.88671875" style="249" customWidth="1"/>
    <col min="5372" max="5372" width="31.44140625" style="249" customWidth="1"/>
    <col min="5373" max="5373" width="28.109375" style="249" customWidth="1"/>
    <col min="5374" max="5374" width="31.109375" style="249" customWidth="1"/>
    <col min="5375" max="5377" width="16.6640625" style="249" customWidth="1"/>
    <col min="5378" max="5378" width="17.5546875" style="249" customWidth="1"/>
    <col min="5379" max="5624" width="9.109375" style="249"/>
    <col min="5625" max="5625" width="8.109375" style="249" customWidth="1"/>
    <col min="5626" max="5626" width="85.109375" style="249" customWidth="1"/>
    <col min="5627" max="5627" width="27.88671875" style="249" customWidth="1"/>
    <col min="5628" max="5628" width="31.44140625" style="249" customWidth="1"/>
    <col min="5629" max="5629" width="28.109375" style="249" customWidth="1"/>
    <col min="5630" max="5630" width="31.109375" style="249" customWidth="1"/>
    <col min="5631" max="5633" width="16.6640625" style="249" customWidth="1"/>
    <col min="5634" max="5634" width="17.5546875" style="249" customWidth="1"/>
    <col min="5635" max="5880" width="9.109375" style="249"/>
    <col min="5881" max="5881" width="8.109375" style="249" customWidth="1"/>
    <col min="5882" max="5882" width="85.109375" style="249" customWidth="1"/>
    <col min="5883" max="5883" width="27.88671875" style="249" customWidth="1"/>
    <col min="5884" max="5884" width="31.44140625" style="249" customWidth="1"/>
    <col min="5885" max="5885" width="28.109375" style="249" customWidth="1"/>
    <col min="5886" max="5886" width="31.109375" style="249" customWidth="1"/>
    <col min="5887" max="5889" width="16.6640625" style="249" customWidth="1"/>
    <col min="5890" max="5890" width="17.5546875" style="249" customWidth="1"/>
    <col min="5891" max="6136" width="9.109375" style="249"/>
    <col min="6137" max="6137" width="8.109375" style="249" customWidth="1"/>
    <col min="6138" max="6138" width="85.109375" style="249" customWidth="1"/>
    <col min="6139" max="6139" width="27.88671875" style="249" customWidth="1"/>
    <col min="6140" max="6140" width="31.44140625" style="249" customWidth="1"/>
    <col min="6141" max="6141" width="28.109375" style="249" customWidth="1"/>
    <col min="6142" max="6142" width="31.109375" style="249" customWidth="1"/>
    <col min="6143" max="6145" width="16.6640625" style="249" customWidth="1"/>
    <col min="6146" max="6146" width="17.5546875" style="249" customWidth="1"/>
    <col min="6147" max="6392" width="9.109375" style="249"/>
    <col min="6393" max="6393" width="8.109375" style="249" customWidth="1"/>
    <col min="6394" max="6394" width="85.109375" style="249" customWidth="1"/>
    <col min="6395" max="6395" width="27.88671875" style="249" customWidth="1"/>
    <col min="6396" max="6396" width="31.44140625" style="249" customWidth="1"/>
    <col min="6397" max="6397" width="28.109375" style="249" customWidth="1"/>
    <col min="6398" max="6398" width="31.109375" style="249" customWidth="1"/>
    <col min="6399" max="6401" width="16.6640625" style="249" customWidth="1"/>
    <col min="6402" max="6402" width="17.5546875" style="249" customWidth="1"/>
    <col min="6403" max="6648" width="9.109375" style="249"/>
    <col min="6649" max="6649" width="8.109375" style="249" customWidth="1"/>
    <col min="6650" max="6650" width="85.109375" style="249" customWidth="1"/>
    <col min="6651" max="6651" width="27.88671875" style="249" customWidth="1"/>
    <col min="6652" max="6652" width="31.44140625" style="249" customWidth="1"/>
    <col min="6653" max="6653" width="28.109375" style="249" customWidth="1"/>
    <col min="6654" max="6654" width="31.109375" style="249" customWidth="1"/>
    <col min="6655" max="6657" width="16.6640625" style="249" customWidth="1"/>
    <col min="6658" max="6658" width="17.5546875" style="249" customWidth="1"/>
    <col min="6659" max="6904" width="9.109375" style="249"/>
    <col min="6905" max="6905" width="8.109375" style="249" customWidth="1"/>
    <col min="6906" max="6906" width="85.109375" style="249" customWidth="1"/>
    <col min="6907" max="6907" width="27.88671875" style="249" customWidth="1"/>
    <col min="6908" max="6908" width="31.44140625" style="249" customWidth="1"/>
    <col min="6909" max="6909" width="28.109375" style="249" customWidth="1"/>
    <col min="6910" max="6910" width="31.109375" style="249" customWidth="1"/>
    <col min="6911" max="6913" width="16.6640625" style="249" customWidth="1"/>
    <col min="6914" max="6914" width="17.5546875" style="249" customWidth="1"/>
    <col min="6915" max="7160" width="9.109375" style="249"/>
    <col min="7161" max="7161" width="8.109375" style="249" customWidth="1"/>
    <col min="7162" max="7162" width="85.109375" style="249" customWidth="1"/>
    <col min="7163" max="7163" width="27.88671875" style="249" customWidth="1"/>
    <col min="7164" max="7164" width="31.44140625" style="249" customWidth="1"/>
    <col min="7165" max="7165" width="28.109375" style="249" customWidth="1"/>
    <col min="7166" max="7166" width="31.109375" style="249" customWidth="1"/>
    <col min="7167" max="7169" width="16.6640625" style="249" customWidth="1"/>
    <col min="7170" max="7170" width="17.5546875" style="249" customWidth="1"/>
    <col min="7171" max="7416" width="9.109375" style="249"/>
    <col min="7417" max="7417" width="8.109375" style="249" customWidth="1"/>
    <col min="7418" max="7418" width="85.109375" style="249" customWidth="1"/>
    <col min="7419" max="7419" width="27.88671875" style="249" customWidth="1"/>
    <col min="7420" max="7420" width="31.44140625" style="249" customWidth="1"/>
    <col min="7421" max="7421" width="28.109375" style="249" customWidth="1"/>
    <col min="7422" max="7422" width="31.109375" style="249" customWidth="1"/>
    <col min="7423" max="7425" width="16.6640625" style="249" customWidth="1"/>
    <col min="7426" max="7426" width="17.5546875" style="249" customWidth="1"/>
    <col min="7427" max="7672" width="9.109375" style="249"/>
    <col min="7673" max="7673" width="8.109375" style="249" customWidth="1"/>
    <col min="7674" max="7674" width="85.109375" style="249" customWidth="1"/>
    <col min="7675" max="7675" width="27.88671875" style="249" customWidth="1"/>
    <col min="7676" max="7676" width="31.44140625" style="249" customWidth="1"/>
    <col min="7677" max="7677" width="28.109375" style="249" customWidth="1"/>
    <col min="7678" max="7678" width="31.109375" style="249" customWidth="1"/>
    <col min="7679" max="7681" width="16.6640625" style="249" customWidth="1"/>
    <col min="7682" max="7682" width="17.5546875" style="249" customWidth="1"/>
    <col min="7683" max="7928" width="9.109375" style="249"/>
    <col min="7929" max="7929" width="8.109375" style="249" customWidth="1"/>
    <col min="7930" max="7930" width="85.109375" style="249" customWidth="1"/>
    <col min="7931" max="7931" width="27.88671875" style="249" customWidth="1"/>
    <col min="7932" max="7932" width="31.44140625" style="249" customWidth="1"/>
    <col min="7933" max="7933" width="28.109375" style="249" customWidth="1"/>
    <col min="7934" max="7934" width="31.109375" style="249" customWidth="1"/>
    <col min="7935" max="7937" width="16.6640625" style="249" customWidth="1"/>
    <col min="7938" max="7938" width="17.5546875" style="249" customWidth="1"/>
    <col min="7939" max="8184" width="9.109375" style="249"/>
    <col min="8185" max="8185" width="8.109375" style="249" customWidth="1"/>
    <col min="8186" max="8186" width="85.109375" style="249" customWidth="1"/>
    <col min="8187" max="8187" width="27.88671875" style="249" customWidth="1"/>
    <col min="8188" max="8188" width="31.44140625" style="249" customWidth="1"/>
    <col min="8189" max="8189" width="28.109375" style="249" customWidth="1"/>
    <col min="8190" max="8190" width="31.109375" style="249" customWidth="1"/>
    <col min="8191" max="8193" width="16.6640625" style="249" customWidth="1"/>
    <col min="8194" max="8194" width="17.5546875" style="249" customWidth="1"/>
    <col min="8195" max="8440" width="9.109375" style="249"/>
    <col min="8441" max="8441" width="8.109375" style="249" customWidth="1"/>
    <col min="8442" max="8442" width="85.109375" style="249" customWidth="1"/>
    <col min="8443" max="8443" width="27.88671875" style="249" customWidth="1"/>
    <col min="8444" max="8444" width="31.44140625" style="249" customWidth="1"/>
    <col min="8445" max="8445" width="28.109375" style="249" customWidth="1"/>
    <col min="8446" max="8446" width="31.109375" style="249" customWidth="1"/>
    <col min="8447" max="8449" width="16.6640625" style="249" customWidth="1"/>
    <col min="8450" max="8450" width="17.5546875" style="249" customWidth="1"/>
    <col min="8451" max="8696" width="9.109375" style="249"/>
    <col min="8697" max="8697" width="8.109375" style="249" customWidth="1"/>
    <col min="8698" max="8698" width="85.109375" style="249" customWidth="1"/>
    <col min="8699" max="8699" width="27.88671875" style="249" customWidth="1"/>
    <col min="8700" max="8700" width="31.44140625" style="249" customWidth="1"/>
    <col min="8701" max="8701" width="28.109375" style="249" customWidth="1"/>
    <col min="8702" max="8702" width="31.109375" style="249" customWidth="1"/>
    <col min="8703" max="8705" width="16.6640625" style="249" customWidth="1"/>
    <col min="8706" max="8706" width="17.5546875" style="249" customWidth="1"/>
    <col min="8707" max="8952" width="9.109375" style="249"/>
    <col min="8953" max="8953" width="8.109375" style="249" customWidth="1"/>
    <col min="8954" max="8954" width="85.109375" style="249" customWidth="1"/>
    <col min="8955" max="8955" width="27.88671875" style="249" customWidth="1"/>
    <col min="8956" max="8956" width="31.44140625" style="249" customWidth="1"/>
    <col min="8957" max="8957" width="28.109375" style="249" customWidth="1"/>
    <col min="8958" max="8958" width="31.109375" style="249" customWidth="1"/>
    <col min="8959" max="8961" width="16.6640625" style="249" customWidth="1"/>
    <col min="8962" max="8962" width="17.5546875" style="249" customWidth="1"/>
    <col min="8963" max="9208" width="9.109375" style="249"/>
    <col min="9209" max="9209" width="8.109375" style="249" customWidth="1"/>
    <col min="9210" max="9210" width="85.109375" style="249" customWidth="1"/>
    <col min="9211" max="9211" width="27.88671875" style="249" customWidth="1"/>
    <col min="9212" max="9212" width="31.44140625" style="249" customWidth="1"/>
    <col min="9213" max="9213" width="28.109375" style="249" customWidth="1"/>
    <col min="9214" max="9214" width="31.109375" style="249" customWidth="1"/>
    <col min="9215" max="9217" width="16.6640625" style="249" customWidth="1"/>
    <col min="9218" max="9218" width="17.5546875" style="249" customWidth="1"/>
    <col min="9219" max="9464" width="9.109375" style="249"/>
    <col min="9465" max="9465" width="8.109375" style="249" customWidth="1"/>
    <col min="9466" max="9466" width="85.109375" style="249" customWidth="1"/>
    <col min="9467" max="9467" width="27.88671875" style="249" customWidth="1"/>
    <col min="9468" max="9468" width="31.44140625" style="249" customWidth="1"/>
    <col min="9469" max="9469" width="28.109375" style="249" customWidth="1"/>
    <col min="9470" max="9470" width="31.109375" style="249" customWidth="1"/>
    <col min="9471" max="9473" width="16.6640625" style="249" customWidth="1"/>
    <col min="9474" max="9474" width="17.5546875" style="249" customWidth="1"/>
    <col min="9475" max="9720" width="9.109375" style="249"/>
    <col min="9721" max="9721" width="8.109375" style="249" customWidth="1"/>
    <col min="9722" max="9722" width="85.109375" style="249" customWidth="1"/>
    <col min="9723" max="9723" width="27.88671875" style="249" customWidth="1"/>
    <col min="9724" max="9724" width="31.44140625" style="249" customWidth="1"/>
    <col min="9725" max="9725" width="28.109375" style="249" customWidth="1"/>
    <col min="9726" max="9726" width="31.109375" style="249" customWidth="1"/>
    <col min="9727" max="9729" width="16.6640625" style="249" customWidth="1"/>
    <col min="9730" max="9730" width="17.5546875" style="249" customWidth="1"/>
    <col min="9731" max="9976" width="9.109375" style="249"/>
    <col min="9977" max="9977" width="8.109375" style="249" customWidth="1"/>
    <col min="9978" max="9978" width="85.109375" style="249" customWidth="1"/>
    <col min="9979" max="9979" width="27.88671875" style="249" customWidth="1"/>
    <col min="9980" max="9980" width="31.44140625" style="249" customWidth="1"/>
    <col min="9981" max="9981" width="28.109375" style="249" customWidth="1"/>
    <col min="9982" max="9982" width="31.109375" style="249" customWidth="1"/>
    <col min="9983" max="9985" width="16.6640625" style="249" customWidth="1"/>
    <col min="9986" max="9986" width="17.5546875" style="249" customWidth="1"/>
    <col min="9987" max="10232" width="9.109375" style="249"/>
    <col min="10233" max="10233" width="8.109375" style="249" customWidth="1"/>
    <col min="10234" max="10234" width="85.109375" style="249" customWidth="1"/>
    <col min="10235" max="10235" width="27.88671875" style="249" customWidth="1"/>
    <col min="10236" max="10236" width="31.44140625" style="249" customWidth="1"/>
    <col min="10237" max="10237" width="28.109375" style="249" customWidth="1"/>
    <col min="10238" max="10238" width="31.109375" style="249" customWidth="1"/>
    <col min="10239" max="10241" width="16.6640625" style="249" customWidth="1"/>
    <col min="10242" max="10242" width="17.5546875" style="249" customWidth="1"/>
    <col min="10243" max="10488" width="9.109375" style="249"/>
    <col min="10489" max="10489" width="8.109375" style="249" customWidth="1"/>
    <col min="10490" max="10490" width="85.109375" style="249" customWidth="1"/>
    <col min="10491" max="10491" width="27.88671875" style="249" customWidth="1"/>
    <col min="10492" max="10492" width="31.44140625" style="249" customWidth="1"/>
    <col min="10493" max="10493" width="28.109375" style="249" customWidth="1"/>
    <col min="10494" max="10494" width="31.109375" style="249" customWidth="1"/>
    <col min="10495" max="10497" width="16.6640625" style="249" customWidth="1"/>
    <col min="10498" max="10498" width="17.5546875" style="249" customWidth="1"/>
    <col min="10499" max="10744" width="9.109375" style="249"/>
    <col min="10745" max="10745" width="8.109375" style="249" customWidth="1"/>
    <col min="10746" max="10746" width="85.109375" style="249" customWidth="1"/>
    <col min="10747" max="10747" width="27.88671875" style="249" customWidth="1"/>
    <col min="10748" max="10748" width="31.44140625" style="249" customWidth="1"/>
    <col min="10749" max="10749" width="28.109375" style="249" customWidth="1"/>
    <col min="10750" max="10750" width="31.109375" style="249" customWidth="1"/>
    <col min="10751" max="10753" width="16.6640625" style="249" customWidth="1"/>
    <col min="10754" max="10754" width="17.5546875" style="249" customWidth="1"/>
    <col min="10755" max="11000" width="9.109375" style="249"/>
    <col min="11001" max="11001" width="8.109375" style="249" customWidth="1"/>
    <col min="11002" max="11002" width="85.109375" style="249" customWidth="1"/>
    <col min="11003" max="11003" width="27.88671875" style="249" customWidth="1"/>
    <col min="11004" max="11004" width="31.44140625" style="249" customWidth="1"/>
    <col min="11005" max="11005" width="28.109375" style="249" customWidth="1"/>
    <col min="11006" max="11006" width="31.109375" style="249" customWidth="1"/>
    <col min="11007" max="11009" width="16.6640625" style="249" customWidth="1"/>
    <col min="11010" max="11010" width="17.5546875" style="249" customWidth="1"/>
    <col min="11011" max="11256" width="9.109375" style="249"/>
    <col min="11257" max="11257" width="8.109375" style="249" customWidth="1"/>
    <col min="11258" max="11258" width="85.109375" style="249" customWidth="1"/>
    <col min="11259" max="11259" width="27.88671875" style="249" customWidth="1"/>
    <col min="11260" max="11260" width="31.44140625" style="249" customWidth="1"/>
    <col min="11261" max="11261" width="28.109375" style="249" customWidth="1"/>
    <col min="11262" max="11262" width="31.109375" style="249" customWidth="1"/>
    <col min="11263" max="11265" width="16.6640625" style="249" customWidth="1"/>
    <col min="11266" max="11266" width="17.5546875" style="249" customWidth="1"/>
    <col min="11267" max="11512" width="9.109375" style="249"/>
    <col min="11513" max="11513" width="8.109375" style="249" customWidth="1"/>
    <col min="11514" max="11514" width="85.109375" style="249" customWidth="1"/>
    <col min="11515" max="11515" width="27.88671875" style="249" customWidth="1"/>
    <col min="11516" max="11516" width="31.44140625" style="249" customWidth="1"/>
    <col min="11517" max="11517" width="28.109375" style="249" customWidth="1"/>
    <col min="11518" max="11518" width="31.109375" style="249" customWidth="1"/>
    <col min="11519" max="11521" width="16.6640625" style="249" customWidth="1"/>
    <col min="11522" max="11522" width="17.5546875" style="249" customWidth="1"/>
    <col min="11523" max="11768" width="9.109375" style="249"/>
    <col min="11769" max="11769" width="8.109375" style="249" customWidth="1"/>
    <col min="11770" max="11770" width="85.109375" style="249" customWidth="1"/>
    <col min="11771" max="11771" width="27.88671875" style="249" customWidth="1"/>
    <col min="11772" max="11772" width="31.44140625" style="249" customWidth="1"/>
    <col min="11773" max="11773" width="28.109375" style="249" customWidth="1"/>
    <col min="11774" max="11774" width="31.109375" style="249" customWidth="1"/>
    <col min="11775" max="11777" width="16.6640625" style="249" customWidth="1"/>
    <col min="11778" max="11778" width="17.5546875" style="249" customWidth="1"/>
    <col min="11779" max="12024" width="9.109375" style="249"/>
    <col min="12025" max="12025" width="8.109375" style="249" customWidth="1"/>
    <col min="12026" max="12026" width="85.109375" style="249" customWidth="1"/>
    <col min="12027" max="12027" width="27.88671875" style="249" customWidth="1"/>
    <col min="12028" max="12028" width="31.44140625" style="249" customWidth="1"/>
    <col min="12029" max="12029" width="28.109375" style="249" customWidth="1"/>
    <col min="12030" max="12030" width="31.109375" style="249" customWidth="1"/>
    <col min="12031" max="12033" width="16.6640625" style="249" customWidth="1"/>
    <col min="12034" max="12034" width="17.5546875" style="249" customWidth="1"/>
    <col min="12035" max="12280" width="9.109375" style="249"/>
    <col min="12281" max="12281" width="8.109375" style="249" customWidth="1"/>
    <col min="12282" max="12282" width="85.109375" style="249" customWidth="1"/>
    <col min="12283" max="12283" width="27.88671875" style="249" customWidth="1"/>
    <col min="12284" max="12284" width="31.44140625" style="249" customWidth="1"/>
    <col min="12285" max="12285" width="28.109375" style="249" customWidth="1"/>
    <col min="12286" max="12286" width="31.109375" style="249" customWidth="1"/>
    <col min="12287" max="12289" width="16.6640625" style="249" customWidth="1"/>
    <col min="12290" max="12290" width="17.5546875" style="249" customWidth="1"/>
    <col min="12291" max="12536" width="9.109375" style="249"/>
    <col min="12537" max="12537" width="8.109375" style="249" customWidth="1"/>
    <col min="12538" max="12538" width="85.109375" style="249" customWidth="1"/>
    <col min="12539" max="12539" width="27.88671875" style="249" customWidth="1"/>
    <col min="12540" max="12540" width="31.44140625" style="249" customWidth="1"/>
    <col min="12541" max="12541" width="28.109375" style="249" customWidth="1"/>
    <col min="12542" max="12542" width="31.109375" style="249" customWidth="1"/>
    <col min="12543" max="12545" width="16.6640625" style="249" customWidth="1"/>
    <col min="12546" max="12546" width="17.5546875" style="249" customWidth="1"/>
    <col min="12547" max="12792" width="9.109375" style="249"/>
    <col min="12793" max="12793" width="8.109375" style="249" customWidth="1"/>
    <col min="12794" max="12794" width="85.109375" style="249" customWidth="1"/>
    <col min="12795" max="12795" width="27.88671875" style="249" customWidth="1"/>
    <col min="12796" max="12796" width="31.44140625" style="249" customWidth="1"/>
    <col min="12797" max="12797" width="28.109375" style="249" customWidth="1"/>
    <col min="12798" max="12798" width="31.109375" style="249" customWidth="1"/>
    <col min="12799" max="12801" width="16.6640625" style="249" customWidth="1"/>
    <col min="12802" max="12802" width="17.5546875" style="249" customWidth="1"/>
    <col min="12803" max="13048" width="9.109375" style="249"/>
    <col min="13049" max="13049" width="8.109375" style="249" customWidth="1"/>
    <col min="13050" max="13050" width="85.109375" style="249" customWidth="1"/>
    <col min="13051" max="13051" width="27.88671875" style="249" customWidth="1"/>
    <col min="13052" max="13052" width="31.44140625" style="249" customWidth="1"/>
    <col min="13053" max="13053" width="28.109375" style="249" customWidth="1"/>
    <col min="13054" max="13054" width="31.109375" style="249" customWidth="1"/>
    <col min="13055" max="13057" width="16.6640625" style="249" customWidth="1"/>
    <col min="13058" max="13058" width="17.5546875" style="249" customWidth="1"/>
    <col min="13059" max="13304" width="9.109375" style="249"/>
    <col min="13305" max="13305" width="8.109375" style="249" customWidth="1"/>
    <col min="13306" max="13306" width="85.109375" style="249" customWidth="1"/>
    <col min="13307" max="13307" width="27.88671875" style="249" customWidth="1"/>
    <col min="13308" max="13308" width="31.44140625" style="249" customWidth="1"/>
    <col min="13309" max="13309" width="28.109375" style="249" customWidth="1"/>
    <col min="13310" max="13310" width="31.109375" style="249" customWidth="1"/>
    <col min="13311" max="13313" width="16.6640625" style="249" customWidth="1"/>
    <col min="13314" max="13314" width="17.5546875" style="249" customWidth="1"/>
    <col min="13315" max="13560" width="9.109375" style="249"/>
    <col min="13561" max="13561" width="8.109375" style="249" customWidth="1"/>
    <col min="13562" max="13562" width="85.109375" style="249" customWidth="1"/>
    <col min="13563" max="13563" width="27.88671875" style="249" customWidth="1"/>
    <col min="13564" max="13564" width="31.44140625" style="249" customWidth="1"/>
    <col min="13565" max="13565" width="28.109375" style="249" customWidth="1"/>
    <col min="13566" max="13566" width="31.109375" style="249" customWidth="1"/>
    <col min="13567" max="13569" width="16.6640625" style="249" customWidth="1"/>
    <col min="13570" max="13570" width="17.5546875" style="249" customWidth="1"/>
    <col min="13571" max="13816" width="9.109375" style="249"/>
    <col min="13817" max="13817" width="8.109375" style="249" customWidth="1"/>
    <col min="13818" max="13818" width="85.109375" style="249" customWidth="1"/>
    <col min="13819" max="13819" width="27.88671875" style="249" customWidth="1"/>
    <col min="13820" max="13820" width="31.44140625" style="249" customWidth="1"/>
    <col min="13821" max="13821" width="28.109375" style="249" customWidth="1"/>
    <col min="13822" max="13822" width="31.109375" style="249" customWidth="1"/>
    <col min="13823" max="13825" width="16.6640625" style="249" customWidth="1"/>
    <col min="13826" max="13826" width="17.5546875" style="249" customWidth="1"/>
    <col min="13827" max="14072" width="9.109375" style="249"/>
    <col min="14073" max="14073" width="8.109375" style="249" customWidth="1"/>
    <col min="14074" max="14074" width="85.109375" style="249" customWidth="1"/>
    <col min="14075" max="14075" width="27.88671875" style="249" customWidth="1"/>
    <col min="14076" max="14076" width="31.44140625" style="249" customWidth="1"/>
    <col min="14077" max="14077" width="28.109375" style="249" customWidth="1"/>
    <col min="14078" max="14078" width="31.109375" style="249" customWidth="1"/>
    <col min="14079" max="14081" width="16.6640625" style="249" customWidth="1"/>
    <col min="14082" max="14082" width="17.5546875" style="249" customWidth="1"/>
    <col min="14083" max="14328" width="9.109375" style="249"/>
    <col min="14329" max="14329" width="8.109375" style="249" customWidth="1"/>
    <col min="14330" max="14330" width="85.109375" style="249" customWidth="1"/>
    <col min="14331" max="14331" width="27.88671875" style="249" customWidth="1"/>
    <col min="14332" max="14332" width="31.44140625" style="249" customWidth="1"/>
    <col min="14333" max="14333" width="28.109375" style="249" customWidth="1"/>
    <col min="14334" max="14334" width="31.109375" style="249" customWidth="1"/>
    <col min="14335" max="14337" width="16.6640625" style="249" customWidth="1"/>
    <col min="14338" max="14338" width="17.5546875" style="249" customWidth="1"/>
    <col min="14339" max="14584" width="9.109375" style="249"/>
    <col min="14585" max="14585" width="8.109375" style="249" customWidth="1"/>
    <col min="14586" max="14586" width="85.109375" style="249" customWidth="1"/>
    <col min="14587" max="14587" width="27.88671875" style="249" customWidth="1"/>
    <col min="14588" max="14588" width="31.44140625" style="249" customWidth="1"/>
    <col min="14589" max="14589" width="28.109375" style="249" customWidth="1"/>
    <col min="14590" max="14590" width="31.109375" style="249" customWidth="1"/>
    <col min="14591" max="14593" width="16.6640625" style="249" customWidth="1"/>
    <col min="14594" max="14594" width="17.5546875" style="249" customWidth="1"/>
    <col min="14595" max="14840" width="9.109375" style="249"/>
    <col min="14841" max="14841" width="8.109375" style="249" customWidth="1"/>
    <col min="14842" max="14842" width="85.109375" style="249" customWidth="1"/>
    <col min="14843" max="14843" width="27.88671875" style="249" customWidth="1"/>
    <col min="14844" max="14844" width="31.44140625" style="249" customWidth="1"/>
    <col min="14845" max="14845" width="28.109375" style="249" customWidth="1"/>
    <col min="14846" max="14846" width="31.109375" style="249" customWidth="1"/>
    <col min="14847" max="14849" width="16.6640625" style="249" customWidth="1"/>
    <col min="14850" max="14850" width="17.5546875" style="249" customWidth="1"/>
    <col min="14851" max="15096" width="9.109375" style="249"/>
    <col min="15097" max="15097" width="8.109375" style="249" customWidth="1"/>
    <col min="15098" max="15098" width="85.109375" style="249" customWidth="1"/>
    <col min="15099" max="15099" width="27.88671875" style="249" customWidth="1"/>
    <col min="15100" max="15100" width="31.44140625" style="249" customWidth="1"/>
    <col min="15101" max="15101" width="28.109375" style="249" customWidth="1"/>
    <col min="15102" max="15102" width="31.109375" style="249" customWidth="1"/>
    <col min="15103" max="15105" width="16.6640625" style="249" customWidth="1"/>
    <col min="15106" max="15106" width="17.5546875" style="249" customWidth="1"/>
    <col min="15107" max="15352" width="9.109375" style="249"/>
    <col min="15353" max="15353" width="8.109375" style="249" customWidth="1"/>
    <col min="15354" max="15354" width="85.109375" style="249" customWidth="1"/>
    <col min="15355" max="15355" width="27.88671875" style="249" customWidth="1"/>
    <col min="15356" max="15356" width="31.44140625" style="249" customWidth="1"/>
    <col min="15357" max="15357" width="28.109375" style="249" customWidth="1"/>
    <col min="15358" max="15358" width="31.109375" style="249" customWidth="1"/>
    <col min="15359" max="15361" width="16.6640625" style="249" customWidth="1"/>
    <col min="15362" max="15362" width="17.5546875" style="249" customWidth="1"/>
    <col min="15363" max="15608" width="9.109375" style="249"/>
    <col min="15609" max="15609" width="8.109375" style="249" customWidth="1"/>
    <col min="15610" max="15610" width="85.109375" style="249" customWidth="1"/>
    <col min="15611" max="15611" width="27.88671875" style="249" customWidth="1"/>
    <col min="15612" max="15612" width="31.44140625" style="249" customWidth="1"/>
    <col min="15613" max="15613" width="28.109375" style="249" customWidth="1"/>
    <col min="15614" max="15614" width="31.109375" style="249" customWidth="1"/>
    <col min="15615" max="15617" width="16.6640625" style="249" customWidth="1"/>
    <col min="15618" max="15618" width="17.5546875" style="249" customWidth="1"/>
    <col min="15619" max="15864" width="9.109375" style="249"/>
    <col min="15865" max="15865" width="8.109375" style="249" customWidth="1"/>
    <col min="15866" max="15866" width="85.109375" style="249" customWidth="1"/>
    <col min="15867" max="15867" width="27.88671875" style="249" customWidth="1"/>
    <col min="15868" max="15868" width="31.44140625" style="249" customWidth="1"/>
    <col min="15869" max="15869" width="28.109375" style="249" customWidth="1"/>
    <col min="15870" max="15870" width="31.109375" style="249" customWidth="1"/>
    <col min="15871" max="15873" width="16.6640625" style="249" customWidth="1"/>
    <col min="15874" max="15874" width="17.5546875" style="249" customWidth="1"/>
    <col min="15875" max="16120" width="9.109375" style="249"/>
    <col min="16121" max="16121" width="8.109375" style="249" customWidth="1"/>
    <col min="16122" max="16122" width="85.109375" style="249" customWidth="1"/>
    <col min="16123" max="16123" width="27.88671875" style="249" customWidth="1"/>
    <col min="16124" max="16124" width="31.44140625" style="249" customWidth="1"/>
    <col min="16125" max="16125" width="28.109375" style="249" customWidth="1"/>
    <col min="16126" max="16126" width="31.109375" style="249" customWidth="1"/>
    <col min="16127" max="16129" width="16.6640625" style="249" customWidth="1"/>
    <col min="16130" max="16130" width="17.5546875" style="249" customWidth="1"/>
    <col min="16131" max="16384" width="9.109375" style="249"/>
  </cols>
  <sheetData>
    <row r="1" spans="1:6" x14ac:dyDescent="0.3">
      <c r="F1" s="72" t="s">
        <v>436</v>
      </c>
    </row>
    <row r="3" spans="1:6" ht="20.399999999999999" customHeight="1" x14ac:dyDescent="0.3">
      <c r="A3" s="1209" t="s">
        <v>525</v>
      </c>
      <c r="B3" s="1209"/>
      <c r="C3" s="1209"/>
      <c r="D3" s="1209"/>
      <c r="E3" s="1209"/>
      <c r="F3" s="1209"/>
    </row>
    <row r="4" spans="1:6" s="13" customFormat="1" ht="27" customHeight="1" x14ac:dyDescent="0.35">
      <c r="A4" s="12" t="s">
        <v>1145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84" t="s">
        <v>454</v>
      </c>
      <c r="B6" s="1184"/>
      <c r="C6" s="1184"/>
      <c r="D6" s="1184"/>
      <c r="E6" s="1184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322"/>
      <c r="C8" s="322"/>
    </row>
    <row r="9" spans="1:6" ht="18" x14ac:dyDescent="0.3">
      <c r="A9" s="1206" t="s">
        <v>282</v>
      </c>
      <c r="B9" s="1206" t="s">
        <v>297</v>
      </c>
      <c r="C9" s="1206" t="s">
        <v>366</v>
      </c>
      <c r="D9" s="1206"/>
      <c r="E9" s="1206" t="s">
        <v>367</v>
      </c>
      <c r="F9" s="1206"/>
    </row>
    <row r="10" spans="1:6" ht="36" x14ac:dyDescent="0.3">
      <c r="A10" s="1206"/>
      <c r="B10" s="1206"/>
      <c r="C10" s="259" t="s">
        <v>375</v>
      </c>
      <c r="D10" s="259" t="s">
        <v>376</v>
      </c>
      <c r="E10" s="259" t="s">
        <v>375</v>
      </c>
      <c r="F10" s="259" t="s">
        <v>376</v>
      </c>
    </row>
    <row r="11" spans="1:6" ht="18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</row>
    <row r="12" spans="1:6" s="303" customFormat="1" ht="21.6" customHeight="1" x14ac:dyDescent="0.3">
      <c r="A12" s="323">
        <v>1</v>
      </c>
      <c r="B12" s="304" t="s">
        <v>377</v>
      </c>
      <c r="C12" s="266" t="s">
        <v>305</v>
      </c>
      <c r="D12" s="324">
        <f>SUM(D13:D16)</f>
        <v>0</v>
      </c>
      <c r="E12" s="315" t="s">
        <v>305</v>
      </c>
      <c r="F12" s="324">
        <f>SUM(F13:F16)</f>
        <v>27288.84</v>
      </c>
    </row>
    <row r="13" spans="1:6" s="303" customFormat="1" ht="18" x14ac:dyDescent="0.35">
      <c r="A13" s="325"/>
      <c r="B13" s="316" t="s">
        <v>378</v>
      </c>
      <c r="C13" s="326"/>
      <c r="D13" s="273"/>
      <c r="E13" s="276"/>
      <c r="F13" s="273"/>
    </row>
    <row r="14" spans="1:6" s="303" customFormat="1" ht="18" x14ac:dyDescent="0.35">
      <c r="A14" s="325"/>
      <c r="B14" s="318" t="s">
        <v>478</v>
      </c>
      <c r="C14" s="326"/>
      <c r="D14" s="273"/>
      <c r="E14" s="276">
        <v>6</v>
      </c>
      <c r="F14" s="273">
        <v>27288.84</v>
      </c>
    </row>
    <row r="15" spans="1:6" s="303" customFormat="1" ht="18" hidden="1" x14ac:dyDescent="0.35">
      <c r="A15" s="325"/>
      <c r="B15" s="288" t="s">
        <v>764</v>
      </c>
      <c r="C15" s="326"/>
      <c r="D15" s="273"/>
      <c r="E15" s="276"/>
      <c r="F15" s="273"/>
    </row>
    <row r="16" spans="1:6" s="303" customFormat="1" ht="18" x14ac:dyDescent="0.35">
      <c r="A16" s="325"/>
      <c r="B16" s="310"/>
      <c r="C16" s="326"/>
      <c r="D16" s="273"/>
      <c r="E16" s="276"/>
      <c r="F16" s="273"/>
    </row>
    <row r="17" spans="1:6" s="303" customFormat="1" ht="39.75" hidden="1" customHeight="1" x14ac:dyDescent="0.35">
      <c r="A17" s="327">
        <v>2</v>
      </c>
      <c r="B17" s="328" t="s">
        <v>379</v>
      </c>
      <c r="C17" s="281" t="s">
        <v>305</v>
      </c>
      <c r="D17" s="329">
        <f>SUM(D18:D20)</f>
        <v>0</v>
      </c>
      <c r="E17" s="283" t="s">
        <v>305</v>
      </c>
      <c r="F17" s="329">
        <f>SUM(F18:F20)</f>
        <v>0</v>
      </c>
    </row>
    <row r="18" spans="1:6" s="303" customFormat="1" ht="18" hidden="1" x14ac:dyDescent="0.35">
      <c r="A18" s="325"/>
      <c r="B18" s="316" t="s">
        <v>199</v>
      </c>
      <c r="C18" s="326"/>
      <c r="D18" s="273"/>
      <c r="E18" s="276"/>
      <c r="F18" s="273"/>
    </row>
    <row r="19" spans="1:6" s="303" customFormat="1" ht="18" hidden="1" x14ac:dyDescent="0.35">
      <c r="A19" s="325"/>
      <c r="B19" s="316"/>
      <c r="C19" s="326"/>
      <c r="D19" s="273"/>
      <c r="E19" s="276"/>
      <c r="F19" s="273"/>
    </row>
    <row r="20" spans="1:6" s="303" customFormat="1" ht="18" hidden="1" x14ac:dyDescent="0.35">
      <c r="A20" s="325"/>
      <c r="B20" s="316"/>
      <c r="C20" s="326"/>
      <c r="D20" s="273"/>
      <c r="E20" s="276"/>
      <c r="F20" s="273"/>
    </row>
    <row r="21" spans="1:6" s="303" customFormat="1" ht="21.6" hidden="1" customHeight="1" x14ac:dyDescent="0.35">
      <c r="A21" s="327">
        <v>3</v>
      </c>
      <c r="B21" s="313" t="s">
        <v>380</v>
      </c>
      <c r="C21" s="281" t="s">
        <v>305</v>
      </c>
      <c r="D21" s="329">
        <f>SUM(D22:D23)</f>
        <v>0</v>
      </c>
      <c r="E21" s="283" t="s">
        <v>305</v>
      </c>
      <c r="F21" s="329">
        <f>SUM(F22:F24)</f>
        <v>0</v>
      </c>
    </row>
    <row r="22" spans="1:6" s="303" customFormat="1" ht="18" hidden="1" x14ac:dyDescent="0.35">
      <c r="A22" s="325"/>
      <c r="B22" s="316" t="s">
        <v>199</v>
      </c>
      <c r="C22" s="326"/>
      <c r="D22" s="273"/>
      <c r="E22" s="276"/>
      <c r="F22" s="273"/>
    </row>
    <row r="23" spans="1:6" s="303" customFormat="1" ht="18" hidden="1" x14ac:dyDescent="0.35">
      <c r="A23" s="325"/>
      <c r="B23" s="330"/>
      <c r="C23" s="326"/>
      <c r="D23" s="273"/>
      <c r="E23" s="276"/>
      <c r="F23" s="273"/>
    </row>
    <row r="24" spans="1:6" s="303" customFormat="1" ht="18" hidden="1" x14ac:dyDescent="0.35">
      <c r="A24" s="325"/>
      <c r="B24" s="316"/>
      <c r="C24" s="326"/>
      <c r="D24" s="273"/>
      <c r="E24" s="276"/>
      <c r="F24" s="273"/>
    </row>
    <row r="25" spans="1:6" s="303" customFormat="1" ht="21.6" customHeight="1" x14ac:dyDescent="0.3">
      <c r="A25" s="323">
        <v>2</v>
      </c>
      <c r="B25" s="304" t="s">
        <v>381</v>
      </c>
      <c r="C25" s="266" t="s">
        <v>305</v>
      </c>
      <c r="D25" s="324">
        <f>SUM(D26:D59)</f>
        <v>0</v>
      </c>
      <c r="E25" s="315" t="s">
        <v>305</v>
      </c>
      <c r="F25" s="324">
        <f>SUM(F27:F77)</f>
        <v>89109.46</v>
      </c>
    </row>
    <row r="26" spans="1:6" s="303" customFormat="1" ht="18" x14ac:dyDescent="0.35">
      <c r="A26" s="311"/>
      <c r="B26" s="316" t="s">
        <v>199</v>
      </c>
      <c r="C26" s="326"/>
      <c r="D26" s="273"/>
      <c r="E26" s="276"/>
      <c r="F26" s="273"/>
    </row>
    <row r="27" spans="1:6" s="303" customFormat="1" ht="18" hidden="1" x14ac:dyDescent="0.35">
      <c r="A27" s="331"/>
      <c r="B27" s="332" t="s">
        <v>479</v>
      </c>
      <c r="C27" s="326"/>
      <c r="D27" s="273"/>
      <c r="E27" s="276"/>
      <c r="F27" s="273"/>
    </row>
    <row r="28" spans="1:6" s="303" customFormat="1" ht="18" hidden="1" x14ac:dyDescent="0.35">
      <c r="A28" s="331"/>
      <c r="B28" s="332" t="s">
        <v>480</v>
      </c>
      <c r="C28" s="326"/>
      <c r="D28" s="273"/>
      <c r="E28" s="276"/>
      <c r="F28" s="273"/>
    </row>
    <row r="29" spans="1:6" s="303" customFormat="1" ht="54" hidden="1" x14ac:dyDescent="0.35">
      <c r="A29" s="331"/>
      <c r="B29" s="332" t="s">
        <v>553</v>
      </c>
      <c r="C29" s="326"/>
      <c r="D29" s="273"/>
      <c r="E29" s="276"/>
      <c r="F29" s="273"/>
    </row>
    <row r="30" spans="1:6" s="303" customFormat="1" ht="36" x14ac:dyDescent="0.35">
      <c r="A30" s="331"/>
      <c r="B30" s="332" t="s">
        <v>554</v>
      </c>
      <c r="C30" s="326"/>
      <c r="D30" s="273"/>
      <c r="E30" s="276">
        <v>1</v>
      </c>
      <c r="F30" s="273">
        <v>7000</v>
      </c>
    </row>
    <row r="31" spans="1:6" s="303" customFormat="1" ht="36" hidden="1" x14ac:dyDescent="0.35">
      <c r="A31" s="331"/>
      <c r="B31" s="332" t="s">
        <v>555</v>
      </c>
      <c r="C31" s="326"/>
      <c r="D31" s="273"/>
      <c r="E31" s="276"/>
      <c r="F31" s="273"/>
    </row>
    <row r="32" spans="1:6" s="303" customFormat="1" ht="36" hidden="1" x14ac:dyDescent="0.35">
      <c r="A32" s="331"/>
      <c r="B32" s="332" t="s">
        <v>557</v>
      </c>
      <c r="C32" s="326"/>
      <c r="D32" s="273"/>
      <c r="E32" s="276"/>
      <c r="F32" s="273"/>
    </row>
    <row r="33" spans="1:6" s="303" customFormat="1" ht="18" hidden="1" x14ac:dyDescent="0.35">
      <c r="A33" s="331"/>
      <c r="B33" s="332" t="s">
        <v>558</v>
      </c>
      <c r="C33" s="326"/>
      <c r="D33" s="273"/>
      <c r="E33" s="276"/>
      <c r="F33" s="273"/>
    </row>
    <row r="34" spans="1:6" s="303" customFormat="1" ht="18" hidden="1" x14ac:dyDescent="0.35">
      <c r="A34" s="331"/>
      <c r="B34" s="332" t="s">
        <v>559</v>
      </c>
      <c r="C34" s="326"/>
      <c r="D34" s="273"/>
      <c r="E34" s="276"/>
      <c r="F34" s="273"/>
    </row>
    <row r="35" spans="1:6" s="303" customFormat="1" ht="18" hidden="1" x14ac:dyDescent="0.35">
      <c r="A35" s="331"/>
      <c r="B35" s="332" t="s">
        <v>560</v>
      </c>
      <c r="C35" s="326"/>
      <c r="D35" s="273"/>
      <c r="E35" s="276"/>
      <c r="F35" s="273"/>
    </row>
    <row r="36" spans="1:6" s="303" customFormat="1" ht="36" hidden="1" x14ac:dyDescent="0.35">
      <c r="A36" s="331"/>
      <c r="B36" s="332" t="s">
        <v>561</v>
      </c>
      <c r="C36" s="326"/>
      <c r="D36" s="273"/>
      <c r="E36" s="276"/>
      <c r="F36" s="273"/>
    </row>
    <row r="37" spans="1:6" s="303" customFormat="1" ht="18" hidden="1" x14ac:dyDescent="0.35">
      <c r="A37" s="331"/>
      <c r="B37" s="332" t="s">
        <v>562</v>
      </c>
      <c r="C37" s="326"/>
      <c r="D37" s="273"/>
      <c r="E37" s="276"/>
      <c r="F37" s="273"/>
    </row>
    <row r="38" spans="1:6" s="303" customFormat="1" ht="18" hidden="1" x14ac:dyDescent="0.35">
      <c r="A38" s="331"/>
      <c r="B38" s="332" t="s">
        <v>563</v>
      </c>
      <c r="C38" s="326"/>
      <c r="D38" s="273"/>
      <c r="E38" s="276"/>
      <c r="F38" s="273"/>
    </row>
    <row r="39" spans="1:6" s="303" customFormat="1" ht="18" hidden="1" x14ac:dyDescent="0.35">
      <c r="A39" s="331"/>
      <c r="B39" s="332" t="s">
        <v>564</v>
      </c>
      <c r="C39" s="326"/>
      <c r="D39" s="273"/>
      <c r="E39" s="276"/>
      <c r="F39" s="273"/>
    </row>
    <row r="40" spans="1:6" s="303" customFormat="1" ht="36" hidden="1" x14ac:dyDescent="0.35">
      <c r="A40" s="331"/>
      <c r="B40" s="332" t="s">
        <v>565</v>
      </c>
      <c r="C40" s="326"/>
      <c r="D40" s="273"/>
      <c r="E40" s="276"/>
      <c r="F40" s="273"/>
    </row>
    <row r="41" spans="1:6" s="303" customFormat="1" ht="18" hidden="1" x14ac:dyDescent="0.35">
      <c r="A41" s="331"/>
      <c r="B41" s="332" t="s">
        <v>566</v>
      </c>
      <c r="C41" s="326"/>
      <c r="D41" s="273"/>
      <c r="E41" s="276"/>
      <c r="F41" s="273"/>
    </row>
    <row r="42" spans="1:6" s="303" customFormat="1" ht="36" hidden="1" x14ac:dyDescent="0.35">
      <c r="A42" s="331"/>
      <c r="B42" s="332" t="s">
        <v>567</v>
      </c>
      <c r="C42" s="326"/>
      <c r="D42" s="273"/>
      <c r="E42" s="276"/>
      <c r="F42" s="273"/>
    </row>
    <row r="43" spans="1:6" s="303" customFormat="1" ht="72" hidden="1" x14ac:dyDescent="0.35">
      <c r="A43" s="331"/>
      <c r="B43" s="332" t="s">
        <v>568</v>
      </c>
      <c r="C43" s="326"/>
      <c r="D43" s="273"/>
      <c r="E43" s="276"/>
      <c r="F43" s="273"/>
    </row>
    <row r="44" spans="1:6" s="303" customFormat="1" ht="18" x14ac:dyDescent="0.35">
      <c r="A44" s="331"/>
      <c r="B44" s="332" t="s">
        <v>481</v>
      </c>
      <c r="C44" s="326"/>
      <c r="D44" s="273"/>
      <c r="E44" s="276">
        <v>15</v>
      </c>
      <c r="F44" s="273">
        <v>12000</v>
      </c>
    </row>
    <row r="45" spans="1:6" s="303" customFormat="1" ht="36" x14ac:dyDescent="0.35">
      <c r="A45" s="331"/>
      <c r="B45" s="332" t="s">
        <v>482</v>
      </c>
      <c r="C45" s="326"/>
      <c r="D45" s="273"/>
      <c r="E45" s="276">
        <v>1</v>
      </c>
      <c r="F45" s="273">
        <v>4820.0600000000004</v>
      </c>
    </row>
    <row r="46" spans="1:6" s="303" customFormat="1" ht="36" hidden="1" x14ac:dyDescent="0.35">
      <c r="A46" s="331"/>
      <c r="B46" s="332" t="s">
        <v>483</v>
      </c>
      <c r="C46" s="326"/>
      <c r="D46" s="273"/>
      <c r="E46" s="276"/>
      <c r="F46" s="273"/>
    </row>
    <row r="47" spans="1:6" s="303" customFormat="1" ht="36" x14ac:dyDescent="0.35">
      <c r="A47" s="331"/>
      <c r="B47" s="332" t="s">
        <v>506</v>
      </c>
      <c r="C47" s="326"/>
      <c r="D47" s="273"/>
      <c r="E47" s="276">
        <v>1</v>
      </c>
      <c r="F47" s="273">
        <v>4000</v>
      </c>
    </row>
    <row r="48" spans="1:6" s="303" customFormat="1" ht="18" x14ac:dyDescent="0.35">
      <c r="A48" s="331"/>
      <c r="B48" s="332" t="s">
        <v>569</v>
      </c>
      <c r="C48" s="326"/>
      <c r="D48" s="273"/>
      <c r="E48" s="276">
        <v>1</v>
      </c>
      <c r="F48" s="273">
        <v>6000</v>
      </c>
    </row>
    <row r="49" spans="1:6" s="303" customFormat="1" ht="18" x14ac:dyDescent="0.35">
      <c r="A49" s="331"/>
      <c r="B49" s="332" t="s">
        <v>504</v>
      </c>
      <c r="C49" s="326"/>
      <c r="D49" s="273"/>
      <c r="E49" s="276"/>
      <c r="F49" s="273"/>
    </row>
    <row r="50" spans="1:6" s="303" customFormat="1" ht="18" x14ac:dyDescent="0.35">
      <c r="A50" s="331"/>
      <c r="B50" s="332" t="s">
        <v>570</v>
      </c>
      <c r="C50" s="326"/>
      <c r="D50" s="273"/>
      <c r="E50" s="276">
        <v>1</v>
      </c>
      <c r="F50" s="273">
        <v>4000</v>
      </c>
    </row>
    <row r="51" spans="1:6" s="303" customFormat="1" ht="36" hidden="1" x14ac:dyDescent="0.35">
      <c r="A51" s="331"/>
      <c r="B51" s="332" t="s">
        <v>571</v>
      </c>
      <c r="C51" s="326"/>
      <c r="D51" s="273"/>
      <c r="E51" s="276"/>
      <c r="F51" s="273"/>
    </row>
    <row r="52" spans="1:6" s="303" customFormat="1" ht="36" hidden="1" x14ac:dyDescent="0.35">
      <c r="A52" s="331"/>
      <c r="B52" s="332" t="s">
        <v>572</v>
      </c>
      <c r="C52" s="326"/>
      <c r="D52" s="273"/>
      <c r="E52" s="276"/>
      <c r="F52" s="273"/>
    </row>
    <row r="53" spans="1:6" s="303" customFormat="1" ht="18" hidden="1" x14ac:dyDescent="0.35">
      <c r="A53" s="331"/>
      <c r="B53" s="332" t="s">
        <v>505</v>
      </c>
      <c r="C53" s="326"/>
      <c r="D53" s="273"/>
      <c r="E53" s="276"/>
      <c r="F53" s="273"/>
    </row>
    <row r="54" spans="1:6" s="303" customFormat="1" ht="36" hidden="1" x14ac:dyDescent="0.35">
      <c r="A54" s="331"/>
      <c r="B54" s="332" t="s">
        <v>573</v>
      </c>
      <c r="C54" s="326"/>
      <c r="D54" s="273"/>
      <c r="E54" s="276"/>
      <c r="F54" s="273"/>
    </row>
    <row r="55" spans="1:6" s="303" customFormat="1" ht="18" hidden="1" x14ac:dyDescent="0.35">
      <c r="A55" s="331"/>
      <c r="B55" s="332" t="s">
        <v>574</v>
      </c>
      <c r="C55" s="326"/>
      <c r="D55" s="273"/>
      <c r="E55" s="276"/>
      <c r="F55" s="273"/>
    </row>
    <row r="56" spans="1:6" s="303" customFormat="1" ht="36" hidden="1" x14ac:dyDescent="0.35">
      <c r="A56" s="331"/>
      <c r="B56" s="332" t="s">
        <v>575</v>
      </c>
      <c r="C56" s="326"/>
      <c r="D56" s="273"/>
      <c r="E56" s="276"/>
      <c r="F56" s="273"/>
    </row>
    <row r="57" spans="1:6" s="303" customFormat="1" ht="40.5" hidden="1" customHeight="1" x14ac:dyDescent="0.35">
      <c r="A57" s="331"/>
      <c r="B57" s="332" t="s">
        <v>576</v>
      </c>
      <c r="C57" s="326"/>
      <c r="D57" s="273"/>
      <c r="E57" s="276"/>
      <c r="F57" s="273"/>
    </row>
    <row r="58" spans="1:6" s="303" customFormat="1" ht="18" hidden="1" x14ac:dyDescent="0.35">
      <c r="A58" s="331"/>
      <c r="B58" s="332" t="s">
        <v>577</v>
      </c>
      <c r="C58" s="326"/>
      <c r="D58" s="273"/>
      <c r="E58" s="276"/>
      <c r="F58" s="273"/>
    </row>
    <row r="59" spans="1:6" s="303" customFormat="1" ht="18" x14ac:dyDescent="0.35">
      <c r="A59" s="331"/>
      <c r="B59" s="332" t="s">
        <v>578</v>
      </c>
      <c r="C59" s="326"/>
      <c r="D59" s="273"/>
      <c r="E59" s="276">
        <v>1</v>
      </c>
      <c r="F59" s="273">
        <v>17000</v>
      </c>
    </row>
    <row r="60" spans="1:6" s="303" customFormat="1" ht="18" x14ac:dyDescent="0.35">
      <c r="A60" s="331"/>
      <c r="B60" s="332" t="s">
        <v>579</v>
      </c>
      <c r="C60" s="326"/>
      <c r="D60" s="273"/>
      <c r="E60" s="276"/>
      <c r="F60" s="273"/>
    </row>
    <row r="61" spans="1:6" s="303" customFormat="1" ht="18" x14ac:dyDescent="0.35">
      <c r="A61" s="331"/>
      <c r="B61" s="332" t="s">
        <v>580</v>
      </c>
      <c r="C61" s="326"/>
      <c r="D61" s="273"/>
      <c r="E61" s="276">
        <v>1</v>
      </c>
      <c r="F61" s="273">
        <v>406.3</v>
      </c>
    </row>
    <row r="62" spans="1:6" s="303" customFormat="1" ht="18" x14ac:dyDescent="0.35">
      <c r="A62" s="331"/>
      <c r="B62" s="332" t="s">
        <v>581</v>
      </c>
      <c r="C62" s="326"/>
      <c r="D62" s="273"/>
      <c r="E62" s="276">
        <v>1</v>
      </c>
      <c r="F62" s="273">
        <v>2201</v>
      </c>
    </row>
    <row r="63" spans="1:6" s="303" customFormat="1" ht="36" x14ac:dyDescent="0.35">
      <c r="A63" s="331"/>
      <c r="B63" s="332" t="s">
        <v>1051</v>
      </c>
      <c r="C63" s="326"/>
      <c r="D63" s="273"/>
      <c r="E63" s="276">
        <v>1</v>
      </c>
      <c r="F63" s="273">
        <v>526</v>
      </c>
    </row>
    <row r="64" spans="1:6" s="303" customFormat="1" ht="54" x14ac:dyDescent="0.35">
      <c r="A64" s="331"/>
      <c r="B64" s="332" t="s">
        <v>794</v>
      </c>
      <c r="C64" s="326"/>
      <c r="D64" s="273"/>
      <c r="E64" s="276">
        <v>1</v>
      </c>
      <c r="F64" s="273">
        <v>5000</v>
      </c>
    </row>
    <row r="65" spans="1:9" s="303" customFormat="1" ht="18" x14ac:dyDescent="0.35">
      <c r="A65" s="331"/>
      <c r="B65" s="332" t="s">
        <v>1052</v>
      </c>
      <c r="C65" s="326"/>
      <c r="D65" s="273"/>
      <c r="E65" s="276">
        <v>1</v>
      </c>
      <c r="F65" s="273">
        <v>6400</v>
      </c>
    </row>
    <row r="66" spans="1:9" s="303" customFormat="1" ht="36" x14ac:dyDescent="0.35">
      <c r="A66" s="331"/>
      <c r="B66" s="332" t="s">
        <v>1020</v>
      </c>
      <c r="C66" s="326"/>
      <c r="D66" s="273"/>
      <c r="E66" s="276">
        <v>2</v>
      </c>
      <c r="F66" s="273">
        <v>3600</v>
      </c>
    </row>
    <row r="67" spans="1:9" s="303" customFormat="1" ht="18" hidden="1" x14ac:dyDescent="0.35">
      <c r="A67" s="331"/>
      <c r="B67" s="332" t="s">
        <v>585</v>
      </c>
      <c r="C67" s="326"/>
      <c r="D67" s="273"/>
      <c r="E67" s="276"/>
      <c r="F67" s="273"/>
    </row>
    <row r="68" spans="1:9" s="303" customFormat="1" ht="18" hidden="1" x14ac:dyDescent="0.35">
      <c r="A68" s="331"/>
      <c r="B68" s="332" t="s">
        <v>586</v>
      </c>
      <c r="C68" s="326"/>
      <c r="D68" s="273"/>
      <c r="E68" s="276"/>
      <c r="F68" s="273"/>
    </row>
    <row r="69" spans="1:9" s="303" customFormat="1" ht="18" hidden="1" x14ac:dyDescent="0.35">
      <c r="A69" s="331"/>
      <c r="B69" s="332" t="s">
        <v>587</v>
      </c>
      <c r="C69" s="326"/>
      <c r="D69" s="273"/>
      <c r="E69" s="276"/>
      <c r="F69" s="273"/>
    </row>
    <row r="70" spans="1:9" s="303" customFormat="1" ht="18" hidden="1" x14ac:dyDescent="0.35">
      <c r="A70" s="331"/>
      <c r="B70" s="316" t="s">
        <v>1021</v>
      </c>
      <c r="C70" s="326"/>
      <c r="D70" s="273"/>
      <c r="E70" s="276"/>
      <c r="F70" s="273"/>
    </row>
    <row r="71" spans="1:9" s="303" customFormat="1" ht="18" x14ac:dyDescent="0.35">
      <c r="A71" s="331"/>
      <c r="B71" s="316" t="s">
        <v>1193</v>
      </c>
      <c r="C71" s="326"/>
      <c r="D71" s="273"/>
      <c r="E71" s="276">
        <v>1</v>
      </c>
      <c r="F71" s="273">
        <v>16156.1</v>
      </c>
    </row>
    <row r="72" spans="1:9" s="303" customFormat="1" ht="18" hidden="1" x14ac:dyDescent="0.35">
      <c r="A72" s="331"/>
      <c r="B72" s="316"/>
      <c r="C72" s="326"/>
      <c r="D72" s="273"/>
      <c r="E72" s="276"/>
      <c r="F72" s="273"/>
    </row>
    <row r="73" spans="1:9" s="303" customFormat="1" ht="18" hidden="1" x14ac:dyDescent="0.35">
      <c r="A73" s="331"/>
      <c r="B73" s="316"/>
      <c r="C73" s="326"/>
      <c r="D73" s="273"/>
      <c r="E73" s="276"/>
      <c r="F73" s="273"/>
    </row>
    <row r="74" spans="1:9" s="303" customFormat="1" ht="18" hidden="1" x14ac:dyDescent="0.35">
      <c r="A74" s="331"/>
      <c r="B74" s="316"/>
      <c r="C74" s="326"/>
      <c r="D74" s="273"/>
      <c r="E74" s="276"/>
      <c r="F74" s="273"/>
    </row>
    <row r="75" spans="1:9" s="303" customFormat="1" ht="18" hidden="1" x14ac:dyDescent="0.35">
      <c r="A75" s="331"/>
      <c r="B75" s="316"/>
      <c r="C75" s="326"/>
      <c r="D75" s="273"/>
      <c r="E75" s="276"/>
      <c r="F75" s="273"/>
    </row>
    <row r="76" spans="1:9" s="303" customFormat="1" ht="18" x14ac:dyDescent="0.35">
      <c r="A76" s="331"/>
      <c r="B76" s="316"/>
      <c r="C76" s="326"/>
      <c r="D76" s="273"/>
      <c r="E76" s="276"/>
      <c r="F76" s="273"/>
    </row>
    <row r="77" spans="1:9" s="303" customFormat="1" ht="18" x14ac:dyDescent="0.35">
      <c r="A77" s="331"/>
      <c r="B77" s="316"/>
      <c r="C77" s="326"/>
      <c r="D77" s="273"/>
      <c r="E77" s="276"/>
      <c r="F77" s="273"/>
    </row>
    <row r="78" spans="1:9" s="303" customFormat="1" ht="21" customHeight="1" x14ac:dyDescent="0.3">
      <c r="A78" s="334"/>
      <c r="B78" s="304" t="s">
        <v>295</v>
      </c>
      <c r="C78" s="266" t="s">
        <v>305</v>
      </c>
      <c r="D78" s="324">
        <f>D25+D21+D17+D12</f>
        <v>0</v>
      </c>
      <c r="E78" s="315" t="s">
        <v>305</v>
      </c>
      <c r="F78" s="324">
        <f>F12+F17+F21+F25</f>
        <v>116398.3</v>
      </c>
    </row>
    <row r="80" spans="1:9" s="251" customFormat="1" ht="18" x14ac:dyDescent="0.35">
      <c r="A80" s="249"/>
      <c r="B80" s="249"/>
      <c r="C80" s="249"/>
      <c r="D80" s="249"/>
      <c r="E80" s="249"/>
      <c r="F80" s="249"/>
      <c r="G80" s="249"/>
      <c r="H80" s="249"/>
      <c r="I80" s="249"/>
    </row>
    <row r="81" spans="1:9" s="35" customFormat="1" ht="23.25" customHeight="1" x14ac:dyDescent="0.3">
      <c r="A81" s="34" t="s">
        <v>671</v>
      </c>
      <c r="D81" s="115"/>
      <c r="F81" s="115" t="s">
        <v>1143</v>
      </c>
    </row>
    <row r="82" spans="1:9" s="66" customFormat="1" ht="13.2" x14ac:dyDescent="0.3">
      <c r="D82" s="67" t="s">
        <v>131</v>
      </c>
      <c r="F82" s="67" t="s">
        <v>132</v>
      </c>
    </row>
    <row r="83" spans="1:9" s="63" customFormat="1" ht="15.6" x14ac:dyDescent="0.3"/>
    <row r="84" spans="1:9" s="35" customFormat="1" ht="23.25" customHeight="1" x14ac:dyDescent="0.3">
      <c r="A84" s="34" t="s">
        <v>133</v>
      </c>
      <c r="D84" s="115"/>
      <c r="F84" s="115" t="s">
        <v>1144</v>
      </c>
    </row>
    <row r="85" spans="1:9" s="66" customFormat="1" ht="13.2" x14ac:dyDescent="0.3">
      <c r="D85" s="67" t="s">
        <v>131</v>
      </c>
      <c r="F85" s="67" t="s">
        <v>132</v>
      </c>
    </row>
    <row r="86" spans="1:9" s="251" customFormat="1" ht="18" x14ac:dyDescent="0.35">
      <c r="A86" s="1"/>
      <c r="B86" s="1"/>
      <c r="C86" s="1"/>
      <c r="D86" s="1"/>
      <c r="E86" s="1"/>
      <c r="F86" s="1"/>
      <c r="G86" s="249"/>
      <c r="H86" s="249"/>
      <c r="I86" s="249"/>
    </row>
    <row r="87" spans="1:9" s="251" customFormat="1" ht="18" x14ac:dyDescent="0.35">
      <c r="A87" s="249"/>
      <c r="B87" s="298"/>
      <c r="C87" s="249"/>
      <c r="D87" s="249"/>
      <c r="E87" s="249"/>
      <c r="F87" s="249"/>
      <c r="G87" s="249"/>
      <c r="H87" s="249"/>
      <c r="I87" s="249"/>
    </row>
    <row r="88" spans="1:9" s="251" customFormat="1" ht="18" x14ac:dyDescent="0.35">
      <c r="A88" s="249"/>
      <c r="B88" s="298"/>
      <c r="C88" s="249"/>
      <c r="D88" s="249"/>
      <c r="E88" s="249"/>
      <c r="F88" s="249"/>
      <c r="G88" s="249"/>
      <c r="H88" s="249"/>
      <c r="I88" s="249"/>
    </row>
    <row r="89" spans="1:9" s="251" customFormat="1" ht="18" x14ac:dyDescent="0.35">
      <c r="A89" s="249"/>
      <c r="B89" s="249"/>
      <c r="C89" s="249"/>
      <c r="D89" s="249"/>
      <c r="E89" s="249"/>
      <c r="F89" s="249"/>
      <c r="G89" s="249"/>
      <c r="H89" s="249"/>
      <c r="I89" s="249"/>
    </row>
    <row r="90" spans="1:9" s="251" customFormat="1" ht="18" x14ac:dyDescent="0.35">
      <c r="A90" s="249"/>
      <c r="B90" s="249"/>
      <c r="C90" s="249"/>
      <c r="D90" s="249"/>
      <c r="E90" s="249"/>
      <c r="F90" s="249"/>
      <c r="G90" s="249"/>
      <c r="H90" s="249"/>
      <c r="I90" s="249"/>
    </row>
    <row r="91" spans="1:9" s="251" customFormat="1" ht="18" x14ac:dyDescent="0.35">
      <c r="A91" s="249"/>
      <c r="B91" s="249"/>
      <c r="C91" s="249"/>
      <c r="D91" s="249"/>
      <c r="E91" s="249"/>
      <c r="F91" s="249"/>
      <c r="G91" s="249"/>
      <c r="H91" s="249"/>
      <c r="I91" s="249"/>
    </row>
    <row r="92" spans="1:9" s="251" customFormat="1" ht="18" x14ac:dyDescent="0.35">
      <c r="A92" s="249"/>
      <c r="B92" s="249"/>
      <c r="C92" s="249"/>
      <c r="D92" s="249"/>
      <c r="E92" s="249"/>
      <c r="F92" s="249"/>
      <c r="G92" s="249"/>
      <c r="H92" s="249"/>
      <c r="I92" s="249"/>
    </row>
    <row r="93" spans="1:9" s="251" customFormat="1" ht="18" x14ac:dyDescent="0.35">
      <c r="A93" s="249"/>
      <c r="B93" s="249"/>
      <c r="C93" s="249"/>
      <c r="D93" s="249"/>
      <c r="E93" s="249"/>
      <c r="F93" s="249"/>
      <c r="G93" s="249"/>
      <c r="H93" s="249"/>
      <c r="I93" s="249"/>
    </row>
    <row r="94" spans="1:9" s="251" customFormat="1" ht="18" x14ac:dyDescent="0.35">
      <c r="A94" s="249"/>
      <c r="B94" s="249"/>
      <c r="C94" s="249"/>
      <c r="D94" s="249"/>
      <c r="E94" s="249"/>
      <c r="F94" s="249"/>
      <c r="G94" s="249"/>
      <c r="H94" s="249"/>
      <c r="I94" s="249"/>
    </row>
    <row r="95" spans="1:9" s="251" customFormat="1" ht="18" x14ac:dyDescent="0.35">
      <c r="A95" s="249"/>
      <c r="B95" s="249"/>
      <c r="C95" s="249"/>
      <c r="D95" s="249"/>
      <c r="E95" s="249"/>
      <c r="F95" s="249"/>
      <c r="G95" s="249"/>
      <c r="H95" s="249"/>
      <c r="I95" s="249"/>
    </row>
    <row r="96" spans="1:9" s="251" customFormat="1" ht="18" x14ac:dyDescent="0.35">
      <c r="A96" s="249"/>
      <c r="B96" s="249"/>
      <c r="C96" s="249"/>
      <c r="D96" s="249"/>
      <c r="E96" s="249"/>
      <c r="F96" s="249"/>
      <c r="G96" s="249"/>
      <c r="H96" s="249"/>
      <c r="I96" s="249"/>
    </row>
    <row r="97" spans="1:9" s="251" customFormat="1" ht="18" x14ac:dyDescent="0.35">
      <c r="A97" s="249"/>
      <c r="B97" s="249"/>
      <c r="C97" s="249"/>
      <c r="D97" s="249"/>
      <c r="E97" s="249"/>
      <c r="F97" s="249"/>
      <c r="G97" s="249"/>
      <c r="H97" s="249"/>
      <c r="I97" s="249"/>
    </row>
    <row r="98" spans="1:9" s="251" customFormat="1" ht="18" x14ac:dyDescent="0.35">
      <c r="A98" s="249"/>
      <c r="B98" s="249"/>
      <c r="C98" s="249"/>
      <c r="D98" s="249"/>
      <c r="E98" s="249"/>
      <c r="F98" s="249"/>
      <c r="G98" s="249"/>
      <c r="H98" s="249"/>
      <c r="I98" s="249"/>
    </row>
    <row r="99" spans="1:9" s="251" customFormat="1" ht="18" x14ac:dyDescent="0.35">
      <c r="A99" s="249"/>
      <c r="B99" s="249"/>
      <c r="C99" s="249"/>
      <c r="D99" s="249"/>
      <c r="E99" s="249"/>
      <c r="F99" s="249"/>
      <c r="G99" s="249"/>
      <c r="H99" s="249"/>
      <c r="I99" s="249"/>
    </row>
    <row r="100" spans="1:9" s="251" customFormat="1" ht="18" x14ac:dyDescent="0.35">
      <c r="A100" s="249"/>
      <c r="B100" s="249"/>
      <c r="C100" s="249"/>
      <c r="D100" s="249"/>
      <c r="E100" s="249"/>
      <c r="F100" s="249"/>
      <c r="G100" s="249"/>
      <c r="H100" s="249"/>
      <c r="I100" s="249"/>
    </row>
    <row r="101" spans="1:9" s="251" customFormat="1" ht="18" x14ac:dyDescent="0.35">
      <c r="A101" s="249"/>
      <c r="B101" s="249"/>
      <c r="C101" s="249"/>
      <c r="D101" s="249"/>
      <c r="E101" s="249"/>
      <c r="F101" s="249"/>
      <c r="G101" s="249"/>
      <c r="H101" s="249"/>
      <c r="I101" s="249"/>
    </row>
    <row r="102" spans="1:9" s="251" customFormat="1" ht="18" x14ac:dyDescent="0.35">
      <c r="A102" s="249"/>
      <c r="B102" s="249"/>
      <c r="C102" s="249"/>
      <c r="D102" s="249"/>
      <c r="E102" s="249"/>
      <c r="F102" s="249"/>
      <c r="G102" s="249"/>
      <c r="H102" s="249"/>
      <c r="I102" s="249"/>
    </row>
    <row r="103" spans="1:9" s="251" customFormat="1" ht="18" x14ac:dyDescent="0.35">
      <c r="A103" s="249"/>
      <c r="B103" s="249"/>
      <c r="C103" s="249"/>
      <c r="D103" s="249"/>
      <c r="E103" s="249"/>
      <c r="F103" s="249"/>
      <c r="G103" s="249"/>
      <c r="H103" s="249"/>
      <c r="I103" s="249"/>
    </row>
    <row r="104" spans="1:9" s="251" customFormat="1" ht="18" x14ac:dyDescent="0.35">
      <c r="A104" s="249"/>
      <c r="B104" s="249"/>
      <c r="C104" s="249"/>
      <c r="D104" s="249"/>
      <c r="E104" s="249"/>
      <c r="F104" s="249"/>
      <c r="G104" s="249"/>
      <c r="H104" s="249"/>
      <c r="I104" s="249"/>
    </row>
    <row r="105" spans="1:9" s="251" customFormat="1" ht="18" x14ac:dyDescent="0.35">
      <c r="A105" s="249"/>
      <c r="B105" s="249"/>
      <c r="C105" s="249"/>
      <c r="D105" s="249"/>
      <c r="E105" s="249"/>
      <c r="F105" s="249"/>
      <c r="G105" s="249"/>
      <c r="H105" s="249"/>
      <c r="I105" s="249"/>
    </row>
    <row r="106" spans="1:9" s="251" customFormat="1" ht="18" x14ac:dyDescent="0.35">
      <c r="A106" s="249"/>
      <c r="B106" s="249"/>
      <c r="C106" s="249"/>
      <c r="D106" s="249"/>
      <c r="E106" s="249"/>
      <c r="F106" s="249"/>
      <c r="G106" s="249"/>
      <c r="H106" s="249"/>
      <c r="I106" s="249"/>
    </row>
    <row r="107" spans="1:9" s="251" customFormat="1" ht="18" x14ac:dyDescent="0.35">
      <c r="A107" s="249"/>
      <c r="B107" s="249"/>
      <c r="C107" s="249"/>
      <c r="D107" s="249"/>
      <c r="E107" s="249"/>
      <c r="F107" s="249"/>
      <c r="G107" s="249"/>
      <c r="H107" s="249"/>
      <c r="I107" s="249"/>
    </row>
    <row r="108" spans="1:9" s="251" customFormat="1" ht="18" x14ac:dyDescent="0.35">
      <c r="A108" s="249"/>
      <c r="B108" s="249"/>
      <c r="C108" s="249"/>
      <c r="D108" s="249"/>
      <c r="E108" s="249"/>
      <c r="F108" s="249"/>
      <c r="G108" s="249"/>
      <c r="H108" s="249"/>
      <c r="I108" s="249"/>
    </row>
    <row r="109" spans="1:9" s="251" customFormat="1" ht="18" x14ac:dyDescent="0.35">
      <c r="A109" s="249"/>
      <c r="B109" s="249"/>
      <c r="C109" s="249"/>
      <c r="D109" s="249"/>
      <c r="E109" s="249"/>
      <c r="F109" s="249"/>
      <c r="G109" s="249"/>
      <c r="H109" s="249"/>
      <c r="I109" s="249"/>
    </row>
    <row r="110" spans="1:9" s="251" customFormat="1" ht="18" x14ac:dyDescent="0.35">
      <c r="A110" s="249"/>
      <c r="B110" s="249"/>
      <c r="C110" s="249"/>
      <c r="D110" s="249"/>
      <c r="E110" s="249"/>
      <c r="F110" s="249"/>
      <c r="G110" s="249"/>
      <c r="H110" s="249"/>
      <c r="I110" s="249"/>
    </row>
    <row r="111" spans="1:9" s="251" customFormat="1" ht="18" x14ac:dyDescent="0.35">
      <c r="A111" s="249"/>
      <c r="B111" s="249"/>
      <c r="C111" s="249"/>
      <c r="D111" s="249"/>
      <c r="E111" s="249"/>
      <c r="F111" s="249"/>
      <c r="G111" s="249"/>
      <c r="H111" s="249"/>
      <c r="I111" s="249"/>
    </row>
    <row r="112" spans="1:9" s="251" customFormat="1" ht="18" x14ac:dyDescent="0.35">
      <c r="A112" s="249"/>
      <c r="B112" s="249"/>
      <c r="C112" s="249"/>
      <c r="D112" s="249"/>
      <c r="E112" s="249"/>
      <c r="F112" s="249"/>
      <c r="G112" s="249"/>
      <c r="H112" s="249"/>
      <c r="I112" s="249"/>
    </row>
    <row r="113" spans="1:9" s="251" customFormat="1" ht="18" x14ac:dyDescent="0.35">
      <c r="A113" s="249"/>
      <c r="B113" s="249"/>
      <c r="C113" s="249"/>
      <c r="D113" s="249"/>
      <c r="E113" s="249"/>
      <c r="F113" s="249"/>
      <c r="G113" s="249"/>
      <c r="H113" s="249"/>
      <c r="I113" s="249"/>
    </row>
    <row r="114" spans="1:9" s="251" customFormat="1" ht="18" x14ac:dyDescent="0.35">
      <c r="A114" s="249"/>
      <c r="B114" s="249"/>
      <c r="C114" s="249"/>
      <c r="D114" s="249"/>
      <c r="E114" s="249"/>
      <c r="F114" s="249"/>
      <c r="G114" s="249"/>
      <c r="H114" s="249"/>
      <c r="I114" s="249"/>
    </row>
    <row r="115" spans="1:9" s="251" customFormat="1" ht="18" x14ac:dyDescent="0.35">
      <c r="A115" s="249"/>
      <c r="B115" s="249"/>
      <c r="C115" s="249"/>
      <c r="D115" s="249"/>
      <c r="E115" s="249"/>
      <c r="F115" s="249"/>
      <c r="G115" s="249"/>
      <c r="H115" s="249"/>
      <c r="I115" s="249"/>
    </row>
    <row r="116" spans="1:9" s="251" customFormat="1" ht="18" x14ac:dyDescent="0.35">
      <c r="A116" s="249"/>
      <c r="B116" s="249"/>
      <c r="C116" s="249"/>
      <c r="D116" s="249"/>
      <c r="E116" s="249"/>
      <c r="F116" s="249"/>
      <c r="G116" s="249"/>
      <c r="H116" s="249"/>
      <c r="I116" s="249"/>
    </row>
    <row r="117" spans="1:9" s="251" customFormat="1" ht="18" x14ac:dyDescent="0.35">
      <c r="A117" s="249"/>
      <c r="B117" s="249"/>
      <c r="C117" s="249"/>
      <c r="D117" s="249"/>
      <c r="E117" s="249"/>
      <c r="F117" s="249"/>
      <c r="G117" s="249"/>
      <c r="H117" s="249"/>
      <c r="I117" s="249"/>
    </row>
    <row r="118" spans="1:9" s="251" customFormat="1" ht="18" x14ac:dyDescent="0.35">
      <c r="A118" s="249"/>
      <c r="B118" s="249"/>
      <c r="C118" s="249"/>
      <c r="D118" s="249"/>
      <c r="E118" s="249"/>
      <c r="F118" s="249"/>
      <c r="G118" s="249"/>
      <c r="H118" s="249"/>
      <c r="I118" s="249"/>
    </row>
    <row r="119" spans="1:9" s="251" customFormat="1" ht="18" x14ac:dyDescent="0.35">
      <c r="A119" s="249"/>
      <c r="B119" s="249"/>
      <c r="C119" s="249"/>
      <c r="D119" s="249"/>
      <c r="E119" s="249"/>
      <c r="F119" s="249"/>
      <c r="G119" s="249"/>
      <c r="H119" s="249"/>
      <c r="I119" s="249"/>
    </row>
    <row r="120" spans="1:9" s="251" customFormat="1" ht="18" x14ac:dyDescent="0.35">
      <c r="A120" s="249"/>
      <c r="B120" s="249"/>
      <c r="C120" s="249"/>
      <c r="D120" s="249"/>
      <c r="E120" s="249"/>
      <c r="F120" s="249"/>
      <c r="G120" s="249"/>
      <c r="H120" s="249"/>
      <c r="I120" s="249"/>
    </row>
    <row r="121" spans="1:9" s="251" customFormat="1" ht="18" x14ac:dyDescent="0.35">
      <c r="A121" s="249"/>
      <c r="B121" s="249"/>
      <c r="C121" s="249"/>
      <c r="D121" s="249"/>
      <c r="E121" s="249"/>
      <c r="F121" s="249"/>
      <c r="G121" s="249"/>
      <c r="H121" s="249"/>
      <c r="I121" s="249"/>
    </row>
    <row r="122" spans="1:9" s="251" customFormat="1" ht="18" x14ac:dyDescent="0.35">
      <c r="A122" s="249"/>
      <c r="B122" s="249"/>
      <c r="C122" s="249"/>
      <c r="D122" s="249"/>
      <c r="E122" s="249"/>
      <c r="F122" s="249"/>
      <c r="G122" s="249"/>
      <c r="H122" s="249"/>
      <c r="I122" s="249"/>
    </row>
    <row r="123" spans="1:9" s="251" customFormat="1" ht="18" x14ac:dyDescent="0.35">
      <c r="A123" s="249"/>
      <c r="B123" s="249"/>
      <c r="C123" s="249"/>
      <c r="D123" s="249"/>
      <c r="E123" s="249"/>
      <c r="F123" s="249"/>
      <c r="G123" s="249"/>
      <c r="H123" s="249"/>
      <c r="I123" s="249"/>
    </row>
    <row r="124" spans="1:9" s="251" customFormat="1" ht="18" x14ac:dyDescent="0.35">
      <c r="A124" s="249"/>
      <c r="B124" s="249"/>
      <c r="C124" s="249"/>
      <c r="D124" s="249"/>
      <c r="E124" s="249"/>
      <c r="F124" s="249"/>
      <c r="G124" s="249"/>
      <c r="H124" s="249"/>
      <c r="I124" s="249"/>
    </row>
    <row r="125" spans="1:9" s="251" customFormat="1" ht="18" x14ac:dyDescent="0.35">
      <c r="A125" s="249"/>
      <c r="B125" s="249"/>
      <c r="C125" s="249"/>
      <c r="D125" s="249"/>
      <c r="E125" s="249"/>
      <c r="F125" s="249"/>
      <c r="G125" s="249"/>
      <c r="H125" s="249"/>
      <c r="I125" s="249"/>
    </row>
    <row r="126" spans="1:9" s="251" customFormat="1" ht="18" x14ac:dyDescent="0.35">
      <c r="A126" s="249"/>
      <c r="B126" s="249"/>
      <c r="C126" s="249"/>
      <c r="D126" s="249"/>
      <c r="E126" s="249"/>
      <c r="F126" s="249"/>
      <c r="G126" s="249"/>
      <c r="H126" s="249"/>
      <c r="I126" s="249"/>
    </row>
    <row r="127" spans="1:9" s="251" customFormat="1" ht="18" x14ac:dyDescent="0.35">
      <c r="A127" s="249"/>
      <c r="B127" s="249"/>
      <c r="C127" s="249"/>
      <c r="D127" s="249"/>
      <c r="E127" s="249"/>
      <c r="F127" s="249"/>
      <c r="G127" s="249"/>
      <c r="H127" s="249"/>
      <c r="I127" s="249"/>
    </row>
    <row r="128" spans="1:9" s="251" customFormat="1" ht="18" x14ac:dyDescent="0.35">
      <c r="A128" s="249"/>
      <c r="B128" s="249"/>
      <c r="C128" s="249"/>
      <c r="D128" s="249"/>
      <c r="E128" s="249"/>
      <c r="F128" s="249"/>
      <c r="G128" s="249"/>
      <c r="H128" s="249"/>
      <c r="I128" s="249"/>
    </row>
    <row r="129" spans="1:9" s="251" customFormat="1" ht="18" x14ac:dyDescent="0.35">
      <c r="A129" s="249"/>
      <c r="B129" s="249"/>
      <c r="C129" s="249"/>
      <c r="D129" s="249"/>
      <c r="E129" s="249"/>
      <c r="F129" s="249"/>
      <c r="G129" s="249"/>
      <c r="H129" s="249"/>
      <c r="I129" s="249"/>
    </row>
    <row r="130" spans="1:9" s="251" customFormat="1" ht="18" x14ac:dyDescent="0.35">
      <c r="A130" s="249"/>
      <c r="B130" s="249"/>
      <c r="C130" s="249"/>
      <c r="D130" s="249"/>
      <c r="E130" s="249"/>
      <c r="F130" s="249"/>
      <c r="G130" s="249"/>
      <c r="H130" s="249"/>
      <c r="I130" s="249"/>
    </row>
    <row r="131" spans="1:9" s="251" customFormat="1" ht="18" x14ac:dyDescent="0.35">
      <c r="A131" s="249"/>
      <c r="B131" s="249"/>
      <c r="C131" s="249"/>
      <c r="D131" s="249"/>
      <c r="E131" s="249"/>
      <c r="F131" s="249"/>
      <c r="G131" s="249"/>
      <c r="H131" s="249"/>
      <c r="I131" s="249"/>
    </row>
    <row r="132" spans="1:9" s="251" customFormat="1" ht="18" x14ac:dyDescent="0.35">
      <c r="A132" s="249"/>
      <c r="B132" s="249"/>
      <c r="C132" s="249"/>
      <c r="D132" s="249"/>
      <c r="E132" s="249"/>
      <c r="F132" s="249"/>
      <c r="G132" s="249"/>
      <c r="H132" s="249"/>
      <c r="I132" s="249"/>
    </row>
    <row r="133" spans="1:9" s="251" customFormat="1" ht="18" x14ac:dyDescent="0.35">
      <c r="A133" s="249"/>
      <c r="B133" s="249"/>
      <c r="C133" s="249"/>
      <c r="D133" s="249"/>
      <c r="E133" s="249"/>
      <c r="F133" s="249"/>
      <c r="G133" s="249"/>
      <c r="H133" s="249"/>
      <c r="I133" s="249"/>
    </row>
    <row r="134" spans="1:9" s="251" customFormat="1" ht="18" x14ac:dyDescent="0.35">
      <c r="A134" s="249"/>
      <c r="B134" s="249"/>
      <c r="C134" s="249"/>
      <c r="D134" s="249"/>
      <c r="E134" s="249"/>
      <c r="F134" s="249"/>
      <c r="G134" s="249"/>
      <c r="H134" s="249"/>
      <c r="I134" s="249"/>
    </row>
    <row r="135" spans="1:9" s="251" customFormat="1" ht="18" x14ac:dyDescent="0.35">
      <c r="A135" s="249"/>
      <c r="B135" s="249"/>
      <c r="C135" s="249"/>
      <c r="D135" s="249"/>
      <c r="E135" s="249"/>
      <c r="F135" s="249"/>
      <c r="G135" s="249"/>
      <c r="H135" s="249"/>
      <c r="I135" s="249"/>
    </row>
    <row r="136" spans="1:9" s="251" customFormat="1" ht="18" x14ac:dyDescent="0.35">
      <c r="A136" s="249"/>
      <c r="B136" s="249"/>
      <c r="C136" s="249"/>
      <c r="D136" s="249"/>
      <c r="E136" s="249"/>
      <c r="F136" s="249"/>
      <c r="G136" s="249"/>
      <c r="H136" s="249"/>
      <c r="I136" s="249"/>
    </row>
    <row r="137" spans="1:9" s="251" customFormat="1" ht="18" x14ac:dyDescent="0.35">
      <c r="A137" s="249"/>
      <c r="B137" s="249"/>
      <c r="C137" s="249"/>
      <c r="D137" s="249"/>
      <c r="E137" s="249"/>
      <c r="F137" s="249"/>
      <c r="G137" s="249"/>
      <c r="H137" s="249"/>
      <c r="I137" s="249"/>
    </row>
    <row r="138" spans="1:9" s="251" customFormat="1" ht="18" x14ac:dyDescent="0.35">
      <c r="A138" s="249"/>
      <c r="B138" s="249"/>
      <c r="C138" s="249"/>
      <c r="D138" s="249"/>
      <c r="E138" s="249"/>
      <c r="F138" s="249"/>
      <c r="G138" s="249"/>
      <c r="H138" s="249"/>
      <c r="I138" s="249"/>
    </row>
    <row r="139" spans="1:9" s="251" customFormat="1" ht="18" x14ac:dyDescent="0.35">
      <c r="A139" s="249"/>
      <c r="B139" s="249"/>
      <c r="C139" s="249"/>
      <c r="D139" s="249"/>
      <c r="E139" s="249"/>
      <c r="F139" s="249"/>
      <c r="G139" s="249"/>
      <c r="H139" s="249"/>
      <c r="I139" s="249"/>
    </row>
    <row r="140" spans="1:9" s="251" customFormat="1" ht="18" x14ac:dyDescent="0.35">
      <c r="A140" s="249"/>
      <c r="B140" s="249"/>
      <c r="C140" s="249"/>
      <c r="D140" s="249"/>
      <c r="E140" s="249"/>
      <c r="F140" s="249"/>
      <c r="G140" s="249"/>
      <c r="H140" s="249"/>
      <c r="I140" s="249"/>
    </row>
    <row r="141" spans="1:9" s="251" customFormat="1" ht="18" x14ac:dyDescent="0.35">
      <c r="A141" s="249"/>
      <c r="B141" s="249"/>
      <c r="C141" s="249"/>
      <c r="D141" s="249"/>
      <c r="E141" s="249"/>
      <c r="F141" s="249"/>
      <c r="G141" s="249"/>
      <c r="H141" s="249"/>
      <c r="I141" s="249"/>
    </row>
    <row r="142" spans="1:9" s="251" customFormat="1" ht="18" x14ac:dyDescent="0.35">
      <c r="A142" s="249"/>
      <c r="B142" s="249"/>
      <c r="C142" s="249"/>
      <c r="D142" s="249"/>
      <c r="E142" s="249"/>
      <c r="F142" s="249"/>
      <c r="G142" s="249"/>
      <c r="H142" s="249"/>
      <c r="I142" s="249"/>
    </row>
    <row r="143" spans="1:9" s="251" customFormat="1" ht="18" x14ac:dyDescent="0.35">
      <c r="A143" s="249"/>
      <c r="B143" s="249"/>
      <c r="C143" s="249"/>
      <c r="D143" s="249"/>
      <c r="E143" s="249"/>
      <c r="F143" s="249"/>
      <c r="G143" s="249"/>
      <c r="H143" s="249"/>
      <c r="I143" s="249"/>
    </row>
    <row r="144" spans="1:9" s="251" customFormat="1" ht="18" x14ac:dyDescent="0.35">
      <c r="A144" s="249"/>
      <c r="B144" s="249"/>
      <c r="C144" s="249"/>
      <c r="D144" s="249"/>
      <c r="E144" s="249"/>
      <c r="F144" s="249"/>
      <c r="G144" s="249"/>
      <c r="H144" s="249"/>
      <c r="I144" s="249"/>
    </row>
    <row r="145" spans="1:9" s="251" customFormat="1" ht="18" x14ac:dyDescent="0.35">
      <c r="A145" s="249"/>
      <c r="B145" s="249"/>
      <c r="C145" s="249"/>
      <c r="D145" s="249"/>
      <c r="E145" s="249"/>
      <c r="F145" s="249"/>
      <c r="G145" s="249"/>
      <c r="H145" s="249"/>
      <c r="I145" s="249"/>
    </row>
    <row r="146" spans="1:9" s="251" customFormat="1" ht="18" x14ac:dyDescent="0.35">
      <c r="A146" s="249"/>
      <c r="B146" s="249"/>
      <c r="C146" s="249"/>
      <c r="D146" s="249"/>
      <c r="E146" s="249"/>
      <c r="F146" s="249"/>
      <c r="G146" s="249"/>
      <c r="H146" s="249"/>
      <c r="I146" s="249"/>
    </row>
    <row r="147" spans="1:9" s="251" customFormat="1" ht="18" x14ac:dyDescent="0.35">
      <c r="A147" s="249"/>
      <c r="B147" s="249"/>
      <c r="C147" s="249"/>
      <c r="D147" s="249"/>
      <c r="E147" s="249"/>
      <c r="F147" s="249"/>
      <c r="G147" s="249"/>
      <c r="H147" s="249"/>
      <c r="I147" s="249"/>
    </row>
    <row r="148" spans="1:9" s="251" customFormat="1" ht="18" x14ac:dyDescent="0.35">
      <c r="A148" s="249"/>
      <c r="B148" s="249"/>
      <c r="C148" s="249"/>
      <c r="D148" s="249"/>
      <c r="E148" s="249"/>
      <c r="F148" s="249"/>
      <c r="G148" s="249"/>
      <c r="H148" s="249"/>
      <c r="I148" s="249"/>
    </row>
    <row r="149" spans="1:9" s="251" customFormat="1" ht="18" x14ac:dyDescent="0.35">
      <c r="A149" s="249"/>
      <c r="B149" s="249"/>
      <c r="C149" s="249"/>
      <c r="D149" s="249"/>
      <c r="E149" s="249"/>
      <c r="F149" s="249"/>
      <c r="G149" s="249"/>
      <c r="H149" s="249"/>
      <c r="I149" s="249"/>
    </row>
    <row r="150" spans="1:9" s="251" customFormat="1" ht="18" x14ac:dyDescent="0.35">
      <c r="A150" s="249"/>
      <c r="B150" s="249"/>
      <c r="C150" s="249"/>
      <c r="D150" s="249"/>
      <c r="E150" s="249"/>
      <c r="F150" s="249"/>
      <c r="G150" s="249"/>
      <c r="H150" s="249"/>
      <c r="I150" s="249"/>
    </row>
    <row r="151" spans="1:9" s="251" customFormat="1" ht="18" x14ac:dyDescent="0.35">
      <c r="A151" s="249"/>
      <c r="B151" s="249"/>
      <c r="C151" s="249"/>
      <c r="D151" s="249"/>
      <c r="E151" s="249"/>
      <c r="F151" s="249"/>
      <c r="G151" s="249"/>
      <c r="H151" s="249"/>
      <c r="I151" s="249"/>
    </row>
    <row r="152" spans="1:9" s="251" customFormat="1" ht="18" x14ac:dyDescent="0.35">
      <c r="A152" s="249"/>
      <c r="B152" s="249"/>
      <c r="C152" s="249"/>
      <c r="D152" s="249"/>
      <c r="E152" s="249"/>
      <c r="F152" s="249"/>
      <c r="G152" s="249"/>
      <c r="H152" s="249"/>
      <c r="I152" s="249"/>
    </row>
    <row r="153" spans="1:9" s="251" customFormat="1" ht="18" x14ac:dyDescent="0.35">
      <c r="A153" s="249"/>
      <c r="B153" s="249"/>
      <c r="C153" s="249"/>
      <c r="D153" s="249"/>
      <c r="E153" s="249"/>
      <c r="F153" s="249"/>
      <c r="G153" s="249"/>
      <c r="H153" s="249"/>
      <c r="I153" s="249"/>
    </row>
    <row r="154" spans="1:9" s="251" customFormat="1" ht="18" x14ac:dyDescent="0.35">
      <c r="A154" s="249"/>
      <c r="B154" s="249"/>
      <c r="C154" s="249"/>
      <c r="D154" s="249"/>
      <c r="E154" s="249"/>
      <c r="F154" s="249"/>
      <c r="G154" s="249"/>
      <c r="H154" s="249"/>
      <c r="I154" s="249"/>
    </row>
    <row r="155" spans="1:9" s="251" customFormat="1" ht="18" x14ac:dyDescent="0.35">
      <c r="A155" s="249"/>
      <c r="B155" s="249"/>
      <c r="C155" s="249"/>
      <c r="D155" s="249"/>
      <c r="E155" s="249"/>
      <c r="F155" s="249"/>
      <c r="G155" s="249"/>
      <c r="H155" s="249"/>
      <c r="I155" s="249"/>
    </row>
    <row r="156" spans="1:9" s="251" customFormat="1" ht="18" x14ac:dyDescent="0.35">
      <c r="A156" s="249"/>
      <c r="B156" s="249"/>
      <c r="C156" s="249"/>
      <c r="D156" s="249"/>
      <c r="E156" s="249"/>
      <c r="F156" s="249"/>
      <c r="G156" s="249"/>
      <c r="H156" s="249"/>
      <c r="I156" s="249"/>
    </row>
    <row r="157" spans="1:9" s="251" customFormat="1" ht="18" x14ac:dyDescent="0.35">
      <c r="A157" s="249"/>
      <c r="B157" s="249"/>
      <c r="C157" s="249"/>
      <c r="D157" s="249"/>
      <c r="E157" s="249"/>
      <c r="F157" s="249"/>
      <c r="G157" s="249"/>
      <c r="H157" s="249"/>
      <c r="I157" s="249"/>
    </row>
    <row r="158" spans="1:9" s="251" customFormat="1" ht="18" x14ac:dyDescent="0.35">
      <c r="A158" s="249"/>
      <c r="B158" s="249"/>
      <c r="C158" s="249"/>
      <c r="D158" s="249"/>
      <c r="E158" s="249"/>
      <c r="F158" s="249"/>
      <c r="G158" s="249"/>
      <c r="H158" s="249"/>
      <c r="I158" s="249"/>
    </row>
    <row r="159" spans="1:9" s="251" customFormat="1" ht="18" x14ac:dyDescent="0.35">
      <c r="A159" s="249"/>
      <c r="B159" s="249"/>
      <c r="C159" s="249"/>
      <c r="D159" s="249"/>
      <c r="E159" s="249"/>
      <c r="F159" s="249"/>
      <c r="G159" s="249"/>
      <c r="H159" s="249"/>
      <c r="I159" s="249"/>
    </row>
    <row r="160" spans="1:9" s="251" customFormat="1" ht="18" x14ac:dyDescent="0.35">
      <c r="A160" s="249"/>
      <c r="B160" s="249"/>
      <c r="C160" s="249"/>
      <c r="D160" s="249"/>
      <c r="E160" s="249"/>
      <c r="F160" s="249"/>
      <c r="G160" s="249"/>
      <c r="H160" s="249"/>
      <c r="I160" s="249"/>
    </row>
    <row r="161" spans="1:9" s="251" customFormat="1" ht="18" x14ac:dyDescent="0.35">
      <c r="A161" s="249"/>
      <c r="B161" s="249"/>
      <c r="C161" s="249"/>
      <c r="D161" s="249"/>
      <c r="E161" s="249"/>
      <c r="F161" s="249"/>
      <c r="G161" s="249"/>
      <c r="H161" s="249"/>
      <c r="I161" s="249"/>
    </row>
    <row r="162" spans="1:9" s="251" customFormat="1" ht="18" x14ac:dyDescent="0.35">
      <c r="A162" s="249"/>
      <c r="B162" s="249"/>
      <c r="C162" s="249"/>
      <c r="D162" s="249"/>
      <c r="E162" s="249"/>
      <c r="F162" s="249"/>
      <c r="G162" s="249"/>
      <c r="H162" s="249"/>
      <c r="I162" s="249"/>
    </row>
    <row r="163" spans="1:9" s="251" customFormat="1" ht="18" x14ac:dyDescent="0.35">
      <c r="A163" s="249"/>
      <c r="B163" s="249"/>
      <c r="C163" s="249"/>
      <c r="D163" s="249"/>
      <c r="E163" s="249"/>
      <c r="F163" s="249"/>
      <c r="G163" s="249"/>
      <c r="H163" s="249"/>
      <c r="I163" s="249"/>
    </row>
    <row r="164" spans="1:9" s="251" customFormat="1" ht="18" x14ac:dyDescent="0.35">
      <c r="A164" s="249"/>
      <c r="B164" s="249"/>
      <c r="C164" s="249"/>
      <c r="D164" s="249"/>
      <c r="E164" s="249"/>
      <c r="F164" s="249"/>
      <c r="G164" s="249"/>
      <c r="H164" s="249"/>
      <c r="I164" s="249"/>
    </row>
    <row r="165" spans="1:9" s="251" customFormat="1" ht="18" x14ac:dyDescent="0.35">
      <c r="A165" s="249"/>
      <c r="B165" s="249"/>
      <c r="C165" s="249"/>
      <c r="D165" s="249"/>
      <c r="E165" s="249"/>
      <c r="F165" s="249"/>
      <c r="G165" s="249"/>
      <c r="H165" s="249"/>
      <c r="I165" s="249"/>
    </row>
    <row r="166" spans="1:9" s="251" customFormat="1" ht="18" x14ac:dyDescent="0.35">
      <c r="A166" s="249"/>
      <c r="B166" s="249"/>
      <c r="C166" s="249"/>
      <c r="D166" s="249"/>
      <c r="E166" s="249"/>
      <c r="F166" s="249"/>
      <c r="G166" s="249"/>
      <c r="H166" s="249"/>
      <c r="I166" s="249"/>
    </row>
    <row r="167" spans="1:9" s="251" customFormat="1" ht="18" x14ac:dyDescent="0.35">
      <c r="A167" s="249"/>
      <c r="B167" s="249"/>
      <c r="C167" s="249"/>
      <c r="D167" s="249"/>
      <c r="E167" s="249"/>
      <c r="F167" s="249"/>
      <c r="G167" s="249"/>
      <c r="H167" s="249"/>
      <c r="I167" s="249"/>
    </row>
    <row r="168" spans="1:9" s="251" customFormat="1" ht="18" x14ac:dyDescent="0.35">
      <c r="A168" s="249"/>
      <c r="B168" s="249"/>
      <c r="C168" s="249"/>
      <c r="D168" s="249"/>
      <c r="E168" s="249"/>
      <c r="F168" s="249"/>
      <c r="G168" s="249"/>
      <c r="H168" s="249"/>
      <c r="I168" s="249"/>
    </row>
    <row r="169" spans="1:9" s="251" customFormat="1" ht="18" x14ac:dyDescent="0.35">
      <c r="A169" s="249"/>
      <c r="B169" s="249"/>
      <c r="C169" s="249"/>
      <c r="D169" s="249"/>
      <c r="E169" s="249"/>
      <c r="F169" s="249"/>
      <c r="G169" s="249"/>
      <c r="H169" s="249"/>
      <c r="I169" s="249"/>
    </row>
    <row r="170" spans="1:9" s="251" customFormat="1" ht="18" x14ac:dyDescent="0.35">
      <c r="A170" s="249"/>
      <c r="B170" s="249"/>
      <c r="C170" s="249"/>
      <c r="D170" s="249"/>
      <c r="E170" s="249"/>
      <c r="F170" s="249"/>
      <c r="G170" s="249"/>
      <c r="H170" s="249"/>
      <c r="I170" s="249"/>
    </row>
    <row r="171" spans="1:9" s="251" customFormat="1" ht="18" x14ac:dyDescent="0.35">
      <c r="A171" s="249"/>
      <c r="B171" s="249"/>
      <c r="C171" s="249"/>
      <c r="D171" s="249"/>
      <c r="E171" s="249"/>
      <c r="F171" s="249"/>
      <c r="G171" s="249"/>
      <c r="H171" s="249"/>
      <c r="I171" s="249"/>
    </row>
    <row r="172" spans="1:9" s="251" customFormat="1" ht="18" x14ac:dyDescent="0.35">
      <c r="A172" s="249"/>
      <c r="B172" s="249"/>
      <c r="C172" s="249"/>
      <c r="D172" s="249"/>
      <c r="E172" s="249"/>
      <c r="F172" s="249"/>
      <c r="G172" s="249"/>
      <c r="H172" s="249"/>
      <c r="I172" s="249"/>
    </row>
    <row r="173" spans="1:9" s="251" customFormat="1" ht="18" x14ac:dyDescent="0.35">
      <c r="A173" s="249"/>
      <c r="B173" s="249"/>
      <c r="C173" s="249"/>
      <c r="D173" s="249"/>
      <c r="E173" s="249"/>
      <c r="F173" s="249"/>
      <c r="G173" s="249"/>
      <c r="H173" s="249"/>
      <c r="I173" s="249"/>
    </row>
    <row r="174" spans="1:9" s="251" customFormat="1" ht="18" x14ac:dyDescent="0.35">
      <c r="A174" s="249"/>
      <c r="B174" s="249"/>
      <c r="C174" s="249"/>
      <c r="D174" s="249"/>
      <c r="E174" s="249"/>
      <c r="F174" s="249"/>
      <c r="G174" s="249"/>
      <c r="H174" s="249"/>
      <c r="I174" s="249"/>
    </row>
    <row r="175" spans="1:9" s="251" customFormat="1" ht="18" x14ac:dyDescent="0.35">
      <c r="A175" s="249"/>
      <c r="B175" s="249"/>
      <c r="C175" s="249"/>
      <c r="D175" s="249"/>
      <c r="E175" s="249"/>
      <c r="F175" s="249"/>
      <c r="G175" s="249"/>
      <c r="H175" s="249"/>
      <c r="I175" s="249"/>
    </row>
    <row r="176" spans="1:9" s="251" customFormat="1" ht="18" x14ac:dyDescent="0.35">
      <c r="A176" s="249"/>
      <c r="B176" s="249"/>
      <c r="C176" s="249"/>
      <c r="D176" s="249"/>
      <c r="E176" s="249"/>
      <c r="F176" s="249"/>
      <c r="G176" s="249"/>
      <c r="H176" s="249"/>
      <c r="I176" s="249"/>
    </row>
    <row r="177" spans="1:9" s="251" customFormat="1" ht="18" x14ac:dyDescent="0.35">
      <c r="A177" s="249"/>
      <c r="B177" s="249"/>
      <c r="C177" s="249"/>
      <c r="D177" s="249"/>
      <c r="E177" s="249"/>
      <c r="F177" s="249"/>
      <c r="G177" s="249"/>
      <c r="H177" s="249"/>
      <c r="I177" s="249"/>
    </row>
    <row r="178" spans="1:9" s="251" customFormat="1" ht="18" x14ac:dyDescent="0.35">
      <c r="A178" s="249"/>
      <c r="B178" s="249"/>
      <c r="C178" s="249"/>
      <c r="D178" s="249"/>
      <c r="E178" s="249"/>
      <c r="F178" s="249"/>
      <c r="G178" s="249"/>
      <c r="H178" s="249"/>
      <c r="I178" s="249"/>
    </row>
    <row r="179" spans="1:9" s="251" customFormat="1" ht="18" x14ac:dyDescent="0.35">
      <c r="A179" s="249"/>
      <c r="B179" s="249"/>
      <c r="C179" s="249"/>
      <c r="D179" s="249"/>
      <c r="E179" s="249"/>
      <c r="F179" s="249"/>
      <c r="G179" s="249"/>
      <c r="H179" s="249"/>
      <c r="I179" s="249"/>
    </row>
    <row r="180" spans="1:9" s="251" customFormat="1" ht="18" x14ac:dyDescent="0.35">
      <c r="A180" s="249"/>
      <c r="B180" s="249"/>
      <c r="C180" s="249"/>
      <c r="D180" s="249"/>
      <c r="E180" s="249"/>
      <c r="F180" s="249"/>
      <c r="G180" s="249"/>
      <c r="H180" s="249"/>
      <c r="I180" s="249"/>
    </row>
    <row r="181" spans="1:9" s="251" customFormat="1" ht="18" x14ac:dyDescent="0.35">
      <c r="A181" s="249"/>
      <c r="B181" s="249"/>
      <c r="C181" s="249"/>
      <c r="D181" s="249"/>
      <c r="E181" s="249"/>
      <c r="F181" s="249"/>
      <c r="G181" s="249"/>
      <c r="H181" s="249"/>
      <c r="I181" s="249"/>
    </row>
    <row r="182" spans="1:9" s="251" customFormat="1" ht="18" x14ac:dyDescent="0.35">
      <c r="A182" s="249"/>
      <c r="B182" s="249"/>
      <c r="C182" s="249"/>
      <c r="D182" s="249"/>
      <c r="E182" s="249"/>
      <c r="F182" s="249"/>
      <c r="G182" s="249"/>
      <c r="H182" s="249"/>
      <c r="I182" s="249"/>
    </row>
    <row r="183" spans="1:9" s="251" customFormat="1" ht="18" x14ac:dyDescent="0.35">
      <c r="A183" s="249"/>
      <c r="B183" s="249"/>
      <c r="C183" s="249"/>
      <c r="D183" s="249"/>
      <c r="E183" s="249"/>
      <c r="F183" s="249"/>
      <c r="G183" s="249"/>
      <c r="H183" s="249"/>
      <c r="I183" s="249"/>
    </row>
    <row r="184" spans="1:9" s="251" customFormat="1" ht="18" x14ac:dyDescent="0.35">
      <c r="A184" s="249"/>
      <c r="B184" s="249"/>
      <c r="C184" s="249"/>
      <c r="D184" s="249"/>
      <c r="E184" s="249"/>
      <c r="F184" s="249"/>
      <c r="G184" s="249"/>
      <c r="H184" s="249"/>
      <c r="I184" s="249"/>
    </row>
    <row r="185" spans="1:9" s="251" customFormat="1" ht="18" x14ac:dyDescent="0.35">
      <c r="A185" s="249"/>
      <c r="B185" s="249"/>
      <c r="C185" s="249"/>
      <c r="D185" s="249"/>
      <c r="E185" s="249"/>
      <c r="F185" s="249"/>
      <c r="G185" s="249"/>
      <c r="H185" s="249"/>
      <c r="I185" s="249"/>
    </row>
    <row r="186" spans="1:9" s="251" customFormat="1" ht="18" x14ac:dyDescent="0.35">
      <c r="A186" s="249"/>
      <c r="B186" s="249"/>
      <c r="C186" s="249"/>
      <c r="D186" s="249"/>
      <c r="E186" s="249"/>
      <c r="F186" s="249"/>
      <c r="G186" s="249"/>
      <c r="H186" s="249"/>
      <c r="I186" s="249"/>
    </row>
    <row r="187" spans="1:9" s="251" customFormat="1" ht="18" x14ac:dyDescent="0.35">
      <c r="A187" s="249"/>
      <c r="B187" s="249"/>
      <c r="C187" s="249"/>
      <c r="D187" s="249"/>
      <c r="E187" s="249"/>
      <c r="F187" s="249"/>
      <c r="G187" s="249"/>
      <c r="H187" s="249"/>
      <c r="I187" s="249"/>
    </row>
    <row r="188" spans="1:9" s="251" customFormat="1" ht="18" x14ac:dyDescent="0.35">
      <c r="A188" s="249"/>
      <c r="B188" s="249"/>
      <c r="C188" s="249"/>
      <c r="D188" s="249"/>
      <c r="E188" s="249"/>
      <c r="F188" s="249"/>
      <c r="G188" s="249"/>
      <c r="H188" s="249"/>
      <c r="I188" s="249"/>
    </row>
    <row r="189" spans="1:9" s="251" customFormat="1" ht="18" x14ac:dyDescent="0.35">
      <c r="A189" s="249"/>
      <c r="B189" s="249"/>
      <c r="C189" s="249"/>
      <c r="D189" s="249"/>
      <c r="E189" s="249"/>
      <c r="F189" s="249"/>
      <c r="G189" s="249"/>
      <c r="H189" s="249"/>
      <c r="I189" s="249"/>
    </row>
    <row r="190" spans="1:9" s="251" customFormat="1" ht="18" x14ac:dyDescent="0.35">
      <c r="A190" s="249"/>
      <c r="B190" s="249"/>
      <c r="C190" s="249"/>
      <c r="D190" s="249"/>
      <c r="E190" s="249"/>
      <c r="F190" s="249"/>
      <c r="G190" s="249"/>
      <c r="H190" s="249"/>
      <c r="I190" s="249"/>
    </row>
    <row r="191" spans="1:9" s="251" customFormat="1" ht="18" x14ac:dyDescent="0.35">
      <c r="A191" s="249"/>
      <c r="B191" s="249"/>
      <c r="C191" s="249"/>
      <c r="D191" s="249"/>
      <c r="E191" s="249"/>
      <c r="F191" s="249"/>
      <c r="G191" s="249"/>
      <c r="H191" s="249"/>
      <c r="I191" s="249"/>
    </row>
    <row r="192" spans="1:9" s="251" customFormat="1" ht="18" x14ac:dyDescent="0.35">
      <c r="A192" s="249"/>
      <c r="B192" s="249"/>
      <c r="C192" s="249"/>
      <c r="D192" s="249"/>
      <c r="E192" s="249"/>
      <c r="F192" s="249"/>
      <c r="G192" s="249"/>
      <c r="H192" s="249"/>
      <c r="I192" s="249"/>
    </row>
    <row r="193" spans="1:9" s="251" customFormat="1" ht="18" x14ac:dyDescent="0.35">
      <c r="A193" s="249"/>
      <c r="B193" s="249"/>
      <c r="C193" s="249"/>
      <c r="D193" s="249"/>
      <c r="E193" s="249"/>
      <c r="F193" s="249"/>
      <c r="G193" s="249"/>
      <c r="H193" s="249"/>
      <c r="I193" s="249"/>
    </row>
    <row r="194" spans="1:9" s="251" customFormat="1" ht="18" x14ac:dyDescent="0.35">
      <c r="A194" s="249"/>
      <c r="B194" s="249"/>
      <c r="C194" s="249"/>
      <c r="D194" s="249"/>
      <c r="E194" s="249"/>
      <c r="F194" s="249"/>
      <c r="G194" s="249"/>
      <c r="H194" s="249"/>
      <c r="I194" s="249"/>
    </row>
    <row r="195" spans="1:9" s="251" customFormat="1" ht="18" x14ac:dyDescent="0.35">
      <c r="A195" s="249"/>
      <c r="B195" s="249"/>
      <c r="C195" s="249"/>
      <c r="D195" s="249"/>
      <c r="E195" s="249"/>
      <c r="F195" s="249"/>
      <c r="G195" s="249"/>
      <c r="H195" s="249"/>
      <c r="I195" s="249"/>
    </row>
    <row r="196" spans="1:9" s="251" customFormat="1" ht="18" x14ac:dyDescent="0.35">
      <c r="A196" s="249"/>
      <c r="B196" s="249"/>
      <c r="C196" s="249"/>
      <c r="D196" s="249"/>
      <c r="E196" s="249"/>
      <c r="F196" s="249"/>
      <c r="G196" s="249"/>
      <c r="H196" s="249"/>
      <c r="I196" s="249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E4EDD3"/>
    <pageSetUpPr fitToPage="1"/>
  </sheetPr>
  <dimension ref="A1:I196"/>
  <sheetViews>
    <sheetView view="pageBreakPreview" topLeftCell="A10" zoomScale="70" zoomScaleSheetLayoutView="70" workbookViewId="0">
      <selection activeCell="W22" sqref="W22"/>
    </sheetView>
  </sheetViews>
  <sheetFormatPr defaultRowHeight="14.4" x14ac:dyDescent="0.3"/>
  <cols>
    <col min="1" max="1" width="8.109375" style="249" customWidth="1"/>
    <col min="2" max="2" width="85.109375" style="249" customWidth="1"/>
    <col min="3" max="4" width="17" style="249" customWidth="1"/>
    <col min="5" max="5" width="16.6640625" style="249" customWidth="1"/>
    <col min="6" max="6" width="31.109375" style="249" customWidth="1"/>
    <col min="7" max="248" width="9.109375" style="249"/>
    <col min="249" max="249" width="8.109375" style="249" customWidth="1"/>
    <col min="250" max="250" width="85.109375" style="249" customWidth="1"/>
    <col min="251" max="251" width="27.88671875" style="249" customWidth="1"/>
    <col min="252" max="252" width="31.44140625" style="249" customWidth="1"/>
    <col min="253" max="253" width="28.109375" style="249" customWidth="1"/>
    <col min="254" max="254" width="31.109375" style="249" customWidth="1"/>
    <col min="255" max="257" width="16.6640625" style="249" customWidth="1"/>
    <col min="258" max="258" width="17.5546875" style="249" customWidth="1"/>
    <col min="259" max="504" width="9.109375" style="249"/>
    <col min="505" max="505" width="8.109375" style="249" customWidth="1"/>
    <col min="506" max="506" width="85.109375" style="249" customWidth="1"/>
    <col min="507" max="507" width="27.88671875" style="249" customWidth="1"/>
    <col min="508" max="508" width="31.44140625" style="249" customWidth="1"/>
    <col min="509" max="509" width="28.109375" style="249" customWidth="1"/>
    <col min="510" max="510" width="31.109375" style="249" customWidth="1"/>
    <col min="511" max="513" width="16.6640625" style="249" customWidth="1"/>
    <col min="514" max="514" width="17.5546875" style="249" customWidth="1"/>
    <col min="515" max="760" width="9.109375" style="249"/>
    <col min="761" max="761" width="8.109375" style="249" customWidth="1"/>
    <col min="762" max="762" width="85.109375" style="249" customWidth="1"/>
    <col min="763" max="763" width="27.88671875" style="249" customWidth="1"/>
    <col min="764" max="764" width="31.44140625" style="249" customWidth="1"/>
    <col min="765" max="765" width="28.109375" style="249" customWidth="1"/>
    <col min="766" max="766" width="31.109375" style="249" customWidth="1"/>
    <col min="767" max="769" width="16.6640625" style="249" customWidth="1"/>
    <col min="770" max="770" width="17.5546875" style="249" customWidth="1"/>
    <col min="771" max="1016" width="9.109375" style="249"/>
    <col min="1017" max="1017" width="8.109375" style="249" customWidth="1"/>
    <col min="1018" max="1018" width="85.109375" style="249" customWidth="1"/>
    <col min="1019" max="1019" width="27.88671875" style="249" customWidth="1"/>
    <col min="1020" max="1020" width="31.44140625" style="249" customWidth="1"/>
    <col min="1021" max="1021" width="28.109375" style="249" customWidth="1"/>
    <col min="1022" max="1022" width="31.109375" style="249" customWidth="1"/>
    <col min="1023" max="1025" width="16.6640625" style="249" customWidth="1"/>
    <col min="1026" max="1026" width="17.5546875" style="249" customWidth="1"/>
    <col min="1027" max="1272" width="9.109375" style="249"/>
    <col min="1273" max="1273" width="8.109375" style="249" customWidth="1"/>
    <col min="1274" max="1274" width="85.109375" style="249" customWidth="1"/>
    <col min="1275" max="1275" width="27.88671875" style="249" customWidth="1"/>
    <col min="1276" max="1276" width="31.44140625" style="249" customWidth="1"/>
    <col min="1277" max="1277" width="28.109375" style="249" customWidth="1"/>
    <col min="1278" max="1278" width="31.109375" style="249" customWidth="1"/>
    <col min="1279" max="1281" width="16.6640625" style="249" customWidth="1"/>
    <col min="1282" max="1282" width="17.5546875" style="249" customWidth="1"/>
    <col min="1283" max="1528" width="9.109375" style="249"/>
    <col min="1529" max="1529" width="8.109375" style="249" customWidth="1"/>
    <col min="1530" max="1530" width="85.109375" style="249" customWidth="1"/>
    <col min="1531" max="1531" width="27.88671875" style="249" customWidth="1"/>
    <col min="1532" max="1532" width="31.44140625" style="249" customWidth="1"/>
    <col min="1533" max="1533" width="28.109375" style="249" customWidth="1"/>
    <col min="1534" max="1534" width="31.109375" style="249" customWidth="1"/>
    <col min="1535" max="1537" width="16.6640625" style="249" customWidth="1"/>
    <col min="1538" max="1538" width="17.5546875" style="249" customWidth="1"/>
    <col min="1539" max="1784" width="9.109375" style="249"/>
    <col min="1785" max="1785" width="8.109375" style="249" customWidth="1"/>
    <col min="1786" max="1786" width="85.109375" style="249" customWidth="1"/>
    <col min="1787" max="1787" width="27.88671875" style="249" customWidth="1"/>
    <col min="1788" max="1788" width="31.44140625" style="249" customWidth="1"/>
    <col min="1789" max="1789" width="28.109375" style="249" customWidth="1"/>
    <col min="1790" max="1790" width="31.109375" style="249" customWidth="1"/>
    <col min="1791" max="1793" width="16.6640625" style="249" customWidth="1"/>
    <col min="1794" max="1794" width="17.5546875" style="249" customWidth="1"/>
    <col min="1795" max="2040" width="9.109375" style="249"/>
    <col min="2041" max="2041" width="8.109375" style="249" customWidth="1"/>
    <col min="2042" max="2042" width="85.109375" style="249" customWidth="1"/>
    <col min="2043" max="2043" width="27.88671875" style="249" customWidth="1"/>
    <col min="2044" max="2044" width="31.44140625" style="249" customWidth="1"/>
    <col min="2045" max="2045" width="28.109375" style="249" customWidth="1"/>
    <col min="2046" max="2046" width="31.109375" style="249" customWidth="1"/>
    <col min="2047" max="2049" width="16.6640625" style="249" customWidth="1"/>
    <col min="2050" max="2050" width="17.5546875" style="249" customWidth="1"/>
    <col min="2051" max="2296" width="9.109375" style="249"/>
    <col min="2297" max="2297" width="8.109375" style="249" customWidth="1"/>
    <col min="2298" max="2298" width="85.109375" style="249" customWidth="1"/>
    <col min="2299" max="2299" width="27.88671875" style="249" customWidth="1"/>
    <col min="2300" max="2300" width="31.44140625" style="249" customWidth="1"/>
    <col min="2301" max="2301" width="28.109375" style="249" customWidth="1"/>
    <col min="2302" max="2302" width="31.109375" style="249" customWidth="1"/>
    <col min="2303" max="2305" width="16.6640625" style="249" customWidth="1"/>
    <col min="2306" max="2306" width="17.5546875" style="249" customWidth="1"/>
    <col min="2307" max="2552" width="9.109375" style="249"/>
    <col min="2553" max="2553" width="8.109375" style="249" customWidth="1"/>
    <col min="2554" max="2554" width="85.109375" style="249" customWidth="1"/>
    <col min="2555" max="2555" width="27.88671875" style="249" customWidth="1"/>
    <col min="2556" max="2556" width="31.44140625" style="249" customWidth="1"/>
    <col min="2557" max="2557" width="28.109375" style="249" customWidth="1"/>
    <col min="2558" max="2558" width="31.109375" style="249" customWidth="1"/>
    <col min="2559" max="2561" width="16.6640625" style="249" customWidth="1"/>
    <col min="2562" max="2562" width="17.5546875" style="249" customWidth="1"/>
    <col min="2563" max="2808" width="9.109375" style="249"/>
    <col min="2809" max="2809" width="8.109375" style="249" customWidth="1"/>
    <col min="2810" max="2810" width="85.109375" style="249" customWidth="1"/>
    <col min="2811" max="2811" width="27.88671875" style="249" customWidth="1"/>
    <col min="2812" max="2812" width="31.44140625" style="249" customWidth="1"/>
    <col min="2813" max="2813" width="28.109375" style="249" customWidth="1"/>
    <col min="2814" max="2814" width="31.109375" style="249" customWidth="1"/>
    <col min="2815" max="2817" width="16.6640625" style="249" customWidth="1"/>
    <col min="2818" max="2818" width="17.5546875" style="249" customWidth="1"/>
    <col min="2819" max="3064" width="9.109375" style="249"/>
    <col min="3065" max="3065" width="8.109375" style="249" customWidth="1"/>
    <col min="3066" max="3066" width="85.109375" style="249" customWidth="1"/>
    <col min="3067" max="3067" width="27.88671875" style="249" customWidth="1"/>
    <col min="3068" max="3068" width="31.44140625" style="249" customWidth="1"/>
    <col min="3069" max="3069" width="28.109375" style="249" customWidth="1"/>
    <col min="3070" max="3070" width="31.109375" style="249" customWidth="1"/>
    <col min="3071" max="3073" width="16.6640625" style="249" customWidth="1"/>
    <col min="3074" max="3074" width="17.5546875" style="249" customWidth="1"/>
    <col min="3075" max="3320" width="9.109375" style="249"/>
    <col min="3321" max="3321" width="8.109375" style="249" customWidth="1"/>
    <col min="3322" max="3322" width="85.109375" style="249" customWidth="1"/>
    <col min="3323" max="3323" width="27.88671875" style="249" customWidth="1"/>
    <col min="3324" max="3324" width="31.44140625" style="249" customWidth="1"/>
    <col min="3325" max="3325" width="28.109375" style="249" customWidth="1"/>
    <col min="3326" max="3326" width="31.109375" style="249" customWidth="1"/>
    <col min="3327" max="3329" width="16.6640625" style="249" customWidth="1"/>
    <col min="3330" max="3330" width="17.5546875" style="249" customWidth="1"/>
    <col min="3331" max="3576" width="9.109375" style="249"/>
    <col min="3577" max="3577" width="8.109375" style="249" customWidth="1"/>
    <col min="3578" max="3578" width="85.109375" style="249" customWidth="1"/>
    <col min="3579" max="3579" width="27.88671875" style="249" customWidth="1"/>
    <col min="3580" max="3580" width="31.44140625" style="249" customWidth="1"/>
    <col min="3581" max="3581" width="28.109375" style="249" customWidth="1"/>
    <col min="3582" max="3582" width="31.109375" style="249" customWidth="1"/>
    <col min="3583" max="3585" width="16.6640625" style="249" customWidth="1"/>
    <col min="3586" max="3586" width="17.5546875" style="249" customWidth="1"/>
    <col min="3587" max="3832" width="9.109375" style="249"/>
    <col min="3833" max="3833" width="8.109375" style="249" customWidth="1"/>
    <col min="3834" max="3834" width="85.109375" style="249" customWidth="1"/>
    <col min="3835" max="3835" width="27.88671875" style="249" customWidth="1"/>
    <col min="3836" max="3836" width="31.44140625" style="249" customWidth="1"/>
    <col min="3837" max="3837" width="28.109375" style="249" customWidth="1"/>
    <col min="3838" max="3838" width="31.109375" style="249" customWidth="1"/>
    <col min="3839" max="3841" width="16.6640625" style="249" customWidth="1"/>
    <col min="3842" max="3842" width="17.5546875" style="249" customWidth="1"/>
    <col min="3843" max="4088" width="9.109375" style="249"/>
    <col min="4089" max="4089" width="8.109375" style="249" customWidth="1"/>
    <col min="4090" max="4090" width="85.109375" style="249" customWidth="1"/>
    <col min="4091" max="4091" width="27.88671875" style="249" customWidth="1"/>
    <col min="4092" max="4092" width="31.44140625" style="249" customWidth="1"/>
    <col min="4093" max="4093" width="28.109375" style="249" customWidth="1"/>
    <col min="4094" max="4094" width="31.109375" style="249" customWidth="1"/>
    <col min="4095" max="4097" width="16.6640625" style="249" customWidth="1"/>
    <col min="4098" max="4098" width="17.5546875" style="249" customWidth="1"/>
    <col min="4099" max="4344" width="9.109375" style="249"/>
    <col min="4345" max="4345" width="8.109375" style="249" customWidth="1"/>
    <col min="4346" max="4346" width="85.109375" style="249" customWidth="1"/>
    <col min="4347" max="4347" width="27.88671875" style="249" customWidth="1"/>
    <col min="4348" max="4348" width="31.44140625" style="249" customWidth="1"/>
    <col min="4349" max="4349" width="28.109375" style="249" customWidth="1"/>
    <col min="4350" max="4350" width="31.109375" style="249" customWidth="1"/>
    <col min="4351" max="4353" width="16.6640625" style="249" customWidth="1"/>
    <col min="4354" max="4354" width="17.5546875" style="249" customWidth="1"/>
    <col min="4355" max="4600" width="9.109375" style="249"/>
    <col min="4601" max="4601" width="8.109375" style="249" customWidth="1"/>
    <col min="4602" max="4602" width="85.109375" style="249" customWidth="1"/>
    <col min="4603" max="4603" width="27.88671875" style="249" customWidth="1"/>
    <col min="4604" max="4604" width="31.44140625" style="249" customWidth="1"/>
    <col min="4605" max="4605" width="28.109375" style="249" customWidth="1"/>
    <col min="4606" max="4606" width="31.109375" style="249" customWidth="1"/>
    <col min="4607" max="4609" width="16.6640625" style="249" customWidth="1"/>
    <col min="4610" max="4610" width="17.5546875" style="249" customWidth="1"/>
    <col min="4611" max="4856" width="9.109375" style="249"/>
    <col min="4857" max="4857" width="8.109375" style="249" customWidth="1"/>
    <col min="4858" max="4858" width="85.109375" style="249" customWidth="1"/>
    <col min="4859" max="4859" width="27.88671875" style="249" customWidth="1"/>
    <col min="4860" max="4860" width="31.44140625" style="249" customWidth="1"/>
    <col min="4861" max="4861" width="28.109375" style="249" customWidth="1"/>
    <col min="4862" max="4862" width="31.109375" style="249" customWidth="1"/>
    <col min="4863" max="4865" width="16.6640625" style="249" customWidth="1"/>
    <col min="4866" max="4866" width="17.5546875" style="249" customWidth="1"/>
    <col min="4867" max="5112" width="9.109375" style="249"/>
    <col min="5113" max="5113" width="8.109375" style="249" customWidth="1"/>
    <col min="5114" max="5114" width="85.109375" style="249" customWidth="1"/>
    <col min="5115" max="5115" width="27.88671875" style="249" customWidth="1"/>
    <col min="5116" max="5116" width="31.44140625" style="249" customWidth="1"/>
    <col min="5117" max="5117" width="28.109375" style="249" customWidth="1"/>
    <col min="5118" max="5118" width="31.109375" style="249" customWidth="1"/>
    <col min="5119" max="5121" width="16.6640625" style="249" customWidth="1"/>
    <col min="5122" max="5122" width="17.5546875" style="249" customWidth="1"/>
    <col min="5123" max="5368" width="9.109375" style="249"/>
    <col min="5369" max="5369" width="8.109375" style="249" customWidth="1"/>
    <col min="5370" max="5370" width="85.109375" style="249" customWidth="1"/>
    <col min="5371" max="5371" width="27.88671875" style="249" customWidth="1"/>
    <col min="5372" max="5372" width="31.44140625" style="249" customWidth="1"/>
    <col min="5373" max="5373" width="28.109375" style="249" customWidth="1"/>
    <col min="5374" max="5374" width="31.109375" style="249" customWidth="1"/>
    <col min="5375" max="5377" width="16.6640625" style="249" customWidth="1"/>
    <col min="5378" max="5378" width="17.5546875" style="249" customWidth="1"/>
    <col min="5379" max="5624" width="9.109375" style="249"/>
    <col min="5625" max="5625" width="8.109375" style="249" customWidth="1"/>
    <col min="5626" max="5626" width="85.109375" style="249" customWidth="1"/>
    <col min="5627" max="5627" width="27.88671875" style="249" customWidth="1"/>
    <col min="5628" max="5628" width="31.44140625" style="249" customWidth="1"/>
    <col min="5629" max="5629" width="28.109375" style="249" customWidth="1"/>
    <col min="5630" max="5630" width="31.109375" style="249" customWidth="1"/>
    <col min="5631" max="5633" width="16.6640625" style="249" customWidth="1"/>
    <col min="5634" max="5634" width="17.5546875" style="249" customWidth="1"/>
    <col min="5635" max="5880" width="9.109375" style="249"/>
    <col min="5881" max="5881" width="8.109375" style="249" customWidth="1"/>
    <col min="5882" max="5882" width="85.109375" style="249" customWidth="1"/>
    <col min="5883" max="5883" width="27.88671875" style="249" customWidth="1"/>
    <col min="5884" max="5884" width="31.44140625" style="249" customWidth="1"/>
    <col min="5885" max="5885" width="28.109375" style="249" customWidth="1"/>
    <col min="5886" max="5886" width="31.109375" style="249" customWidth="1"/>
    <col min="5887" max="5889" width="16.6640625" style="249" customWidth="1"/>
    <col min="5890" max="5890" width="17.5546875" style="249" customWidth="1"/>
    <col min="5891" max="6136" width="9.109375" style="249"/>
    <col min="6137" max="6137" width="8.109375" style="249" customWidth="1"/>
    <col min="6138" max="6138" width="85.109375" style="249" customWidth="1"/>
    <col min="6139" max="6139" width="27.88671875" style="249" customWidth="1"/>
    <col min="6140" max="6140" width="31.44140625" style="249" customWidth="1"/>
    <col min="6141" max="6141" width="28.109375" style="249" customWidth="1"/>
    <col min="6142" max="6142" width="31.109375" style="249" customWidth="1"/>
    <col min="6143" max="6145" width="16.6640625" style="249" customWidth="1"/>
    <col min="6146" max="6146" width="17.5546875" style="249" customWidth="1"/>
    <col min="6147" max="6392" width="9.109375" style="249"/>
    <col min="6393" max="6393" width="8.109375" style="249" customWidth="1"/>
    <col min="6394" max="6394" width="85.109375" style="249" customWidth="1"/>
    <col min="6395" max="6395" width="27.88671875" style="249" customWidth="1"/>
    <col min="6396" max="6396" width="31.44140625" style="249" customWidth="1"/>
    <col min="6397" max="6397" width="28.109375" style="249" customWidth="1"/>
    <col min="6398" max="6398" width="31.109375" style="249" customWidth="1"/>
    <col min="6399" max="6401" width="16.6640625" style="249" customWidth="1"/>
    <col min="6402" max="6402" width="17.5546875" style="249" customWidth="1"/>
    <col min="6403" max="6648" width="9.109375" style="249"/>
    <col min="6649" max="6649" width="8.109375" style="249" customWidth="1"/>
    <col min="6650" max="6650" width="85.109375" style="249" customWidth="1"/>
    <col min="6651" max="6651" width="27.88671875" style="249" customWidth="1"/>
    <col min="6652" max="6652" width="31.44140625" style="249" customWidth="1"/>
    <col min="6653" max="6653" width="28.109375" style="249" customWidth="1"/>
    <col min="6654" max="6654" width="31.109375" style="249" customWidth="1"/>
    <col min="6655" max="6657" width="16.6640625" style="249" customWidth="1"/>
    <col min="6658" max="6658" width="17.5546875" style="249" customWidth="1"/>
    <col min="6659" max="6904" width="9.109375" style="249"/>
    <col min="6905" max="6905" width="8.109375" style="249" customWidth="1"/>
    <col min="6906" max="6906" width="85.109375" style="249" customWidth="1"/>
    <col min="6907" max="6907" width="27.88671875" style="249" customWidth="1"/>
    <col min="6908" max="6908" width="31.44140625" style="249" customWidth="1"/>
    <col min="6909" max="6909" width="28.109375" style="249" customWidth="1"/>
    <col min="6910" max="6910" width="31.109375" style="249" customWidth="1"/>
    <col min="6911" max="6913" width="16.6640625" style="249" customWidth="1"/>
    <col min="6914" max="6914" width="17.5546875" style="249" customWidth="1"/>
    <col min="6915" max="7160" width="9.109375" style="249"/>
    <col min="7161" max="7161" width="8.109375" style="249" customWidth="1"/>
    <col min="7162" max="7162" width="85.109375" style="249" customWidth="1"/>
    <col min="7163" max="7163" width="27.88671875" style="249" customWidth="1"/>
    <col min="7164" max="7164" width="31.44140625" style="249" customWidth="1"/>
    <col min="7165" max="7165" width="28.109375" style="249" customWidth="1"/>
    <col min="7166" max="7166" width="31.109375" style="249" customWidth="1"/>
    <col min="7167" max="7169" width="16.6640625" style="249" customWidth="1"/>
    <col min="7170" max="7170" width="17.5546875" style="249" customWidth="1"/>
    <col min="7171" max="7416" width="9.109375" style="249"/>
    <col min="7417" max="7417" width="8.109375" style="249" customWidth="1"/>
    <col min="7418" max="7418" width="85.109375" style="249" customWidth="1"/>
    <col min="7419" max="7419" width="27.88671875" style="249" customWidth="1"/>
    <col min="7420" max="7420" width="31.44140625" style="249" customWidth="1"/>
    <col min="7421" max="7421" width="28.109375" style="249" customWidth="1"/>
    <col min="7422" max="7422" width="31.109375" style="249" customWidth="1"/>
    <col min="7423" max="7425" width="16.6640625" style="249" customWidth="1"/>
    <col min="7426" max="7426" width="17.5546875" style="249" customWidth="1"/>
    <col min="7427" max="7672" width="9.109375" style="249"/>
    <col min="7673" max="7673" width="8.109375" style="249" customWidth="1"/>
    <col min="7674" max="7674" width="85.109375" style="249" customWidth="1"/>
    <col min="7675" max="7675" width="27.88671875" style="249" customWidth="1"/>
    <col min="7676" max="7676" width="31.44140625" style="249" customWidth="1"/>
    <col min="7677" max="7677" width="28.109375" style="249" customWidth="1"/>
    <col min="7678" max="7678" width="31.109375" style="249" customWidth="1"/>
    <col min="7679" max="7681" width="16.6640625" style="249" customWidth="1"/>
    <col min="7682" max="7682" width="17.5546875" style="249" customWidth="1"/>
    <col min="7683" max="7928" width="9.109375" style="249"/>
    <col min="7929" max="7929" width="8.109375" style="249" customWidth="1"/>
    <col min="7930" max="7930" width="85.109375" style="249" customWidth="1"/>
    <col min="7931" max="7931" width="27.88671875" style="249" customWidth="1"/>
    <col min="7932" max="7932" width="31.44140625" style="249" customWidth="1"/>
    <col min="7933" max="7933" width="28.109375" style="249" customWidth="1"/>
    <col min="7934" max="7934" width="31.109375" style="249" customWidth="1"/>
    <col min="7935" max="7937" width="16.6640625" style="249" customWidth="1"/>
    <col min="7938" max="7938" width="17.5546875" style="249" customWidth="1"/>
    <col min="7939" max="8184" width="9.109375" style="249"/>
    <col min="8185" max="8185" width="8.109375" style="249" customWidth="1"/>
    <col min="8186" max="8186" width="85.109375" style="249" customWidth="1"/>
    <col min="8187" max="8187" width="27.88671875" style="249" customWidth="1"/>
    <col min="8188" max="8188" width="31.44140625" style="249" customWidth="1"/>
    <col min="8189" max="8189" width="28.109375" style="249" customWidth="1"/>
    <col min="8190" max="8190" width="31.109375" style="249" customWidth="1"/>
    <col min="8191" max="8193" width="16.6640625" style="249" customWidth="1"/>
    <col min="8194" max="8194" width="17.5546875" style="249" customWidth="1"/>
    <col min="8195" max="8440" width="9.109375" style="249"/>
    <col min="8441" max="8441" width="8.109375" style="249" customWidth="1"/>
    <col min="8442" max="8442" width="85.109375" style="249" customWidth="1"/>
    <col min="8443" max="8443" width="27.88671875" style="249" customWidth="1"/>
    <col min="8444" max="8444" width="31.44140625" style="249" customWidth="1"/>
    <col min="8445" max="8445" width="28.109375" style="249" customWidth="1"/>
    <col min="8446" max="8446" width="31.109375" style="249" customWidth="1"/>
    <col min="8447" max="8449" width="16.6640625" style="249" customWidth="1"/>
    <col min="8450" max="8450" width="17.5546875" style="249" customWidth="1"/>
    <col min="8451" max="8696" width="9.109375" style="249"/>
    <col min="8697" max="8697" width="8.109375" style="249" customWidth="1"/>
    <col min="8698" max="8698" width="85.109375" style="249" customWidth="1"/>
    <col min="8699" max="8699" width="27.88671875" style="249" customWidth="1"/>
    <col min="8700" max="8700" width="31.44140625" style="249" customWidth="1"/>
    <col min="8701" max="8701" width="28.109375" style="249" customWidth="1"/>
    <col min="8702" max="8702" width="31.109375" style="249" customWidth="1"/>
    <col min="8703" max="8705" width="16.6640625" style="249" customWidth="1"/>
    <col min="8706" max="8706" width="17.5546875" style="249" customWidth="1"/>
    <col min="8707" max="8952" width="9.109375" style="249"/>
    <col min="8953" max="8953" width="8.109375" style="249" customWidth="1"/>
    <col min="8954" max="8954" width="85.109375" style="249" customWidth="1"/>
    <col min="8955" max="8955" width="27.88671875" style="249" customWidth="1"/>
    <col min="8956" max="8956" width="31.44140625" style="249" customWidth="1"/>
    <col min="8957" max="8957" width="28.109375" style="249" customWidth="1"/>
    <col min="8958" max="8958" width="31.109375" style="249" customWidth="1"/>
    <col min="8959" max="8961" width="16.6640625" style="249" customWidth="1"/>
    <col min="8962" max="8962" width="17.5546875" style="249" customWidth="1"/>
    <col min="8963" max="9208" width="9.109375" style="249"/>
    <col min="9209" max="9209" width="8.109375" style="249" customWidth="1"/>
    <col min="9210" max="9210" width="85.109375" style="249" customWidth="1"/>
    <col min="9211" max="9211" width="27.88671875" style="249" customWidth="1"/>
    <col min="9212" max="9212" width="31.44140625" style="249" customWidth="1"/>
    <col min="9213" max="9213" width="28.109375" style="249" customWidth="1"/>
    <col min="9214" max="9214" width="31.109375" style="249" customWidth="1"/>
    <col min="9215" max="9217" width="16.6640625" style="249" customWidth="1"/>
    <col min="9218" max="9218" width="17.5546875" style="249" customWidth="1"/>
    <col min="9219" max="9464" width="9.109375" style="249"/>
    <col min="9465" max="9465" width="8.109375" style="249" customWidth="1"/>
    <col min="9466" max="9466" width="85.109375" style="249" customWidth="1"/>
    <col min="9467" max="9467" width="27.88671875" style="249" customWidth="1"/>
    <col min="9468" max="9468" width="31.44140625" style="249" customWidth="1"/>
    <col min="9469" max="9469" width="28.109375" style="249" customWidth="1"/>
    <col min="9470" max="9470" width="31.109375" style="249" customWidth="1"/>
    <col min="9471" max="9473" width="16.6640625" style="249" customWidth="1"/>
    <col min="9474" max="9474" width="17.5546875" style="249" customWidth="1"/>
    <col min="9475" max="9720" width="9.109375" style="249"/>
    <col min="9721" max="9721" width="8.109375" style="249" customWidth="1"/>
    <col min="9722" max="9722" width="85.109375" style="249" customWidth="1"/>
    <col min="9723" max="9723" width="27.88671875" style="249" customWidth="1"/>
    <col min="9724" max="9724" width="31.44140625" style="249" customWidth="1"/>
    <col min="9725" max="9725" width="28.109375" style="249" customWidth="1"/>
    <col min="9726" max="9726" width="31.109375" style="249" customWidth="1"/>
    <col min="9727" max="9729" width="16.6640625" style="249" customWidth="1"/>
    <col min="9730" max="9730" width="17.5546875" style="249" customWidth="1"/>
    <col min="9731" max="9976" width="9.109375" style="249"/>
    <col min="9977" max="9977" width="8.109375" style="249" customWidth="1"/>
    <col min="9978" max="9978" width="85.109375" style="249" customWidth="1"/>
    <col min="9979" max="9979" width="27.88671875" style="249" customWidth="1"/>
    <col min="9980" max="9980" width="31.44140625" style="249" customWidth="1"/>
    <col min="9981" max="9981" width="28.109375" style="249" customWidth="1"/>
    <col min="9982" max="9982" width="31.109375" style="249" customWidth="1"/>
    <col min="9983" max="9985" width="16.6640625" style="249" customWidth="1"/>
    <col min="9986" max="9986" width="17.5546875" style="249" customWidth="1"/>
    <col min="9987" max="10232" width="9.109375" style="249"/>
    <col min="10233" max="10233" width="8.109375" style="249" customWidth="1"/>
    <col min="10234" max="10234" width="85.109375" style="249" customWidth="1"/>
    <col min="10235" max="10235" width="27.88671875" style="249" customWidth="1"/>
    <col min="10236" max="10236" width="31.44140625" style="249" customWidth="1"/>
    <col min="10237" max="10237" width="28.109375" style="249" customWidth="1"/>
    <col min="10238" max="10238" width="31.109375" style="249" customWidth="1"/>
    <col min="10239" max="10241" width="16.6640625" style="249" customWidth="1"/>
    <col min="10242" max="10242" width="17.5546875" style="249" customWidth="1"/>
    <col min="10243" max="10488" width="9.109375" style="249"/>
    <col min="10489" max="10489" width="8.109375" style="249" customWidth="1"/>
    <col min="10490" max="10490" width="85.109375" style="249" customWidth="1"/>
    <col min="10491" max="10491" width="27.88671875" style="249" customWidth="1"/>
    <col min="10492" max="10492" width="31.44140625" style="249" customWidth="1"/>
    <col min="10493" max="10493" width="28.109375" style="249" customWidth="1"/>
    <col min="10494" max="10494" width="31.109375" style="249" customWidth="1"/>
    <col min="10495" max="10497" width="16.6640625" style="249" customWidth="1"/>
    <col min="10498" max="10498" width="17.5546875" style="249" customWidth="1"/>
    <col min="10499" max="10744" width="9.109375" style="249"/>
    <col min="10745" max="10745" width="8.109375" style="249" customWidth="1"/>
    <col min="10746" max="10746" width="85.109375" style="249" customWidth="1"/>
    <col min="10747" max="10747" width="27.88671875" style="249" customWidth="1"/>
    <col min="10748" max="10748" width="31.44140625" style="249" customWidth="1"/>
    <col min="10749" max="10749" width="28.109375" style="249" customWidth="1"/>
    <col min="10750" max="10750" width="31.109375" style="249" customWidth="1"/>
    <col min="10751" max="10753" width="16.6640625" style="249" customWidth="1"/>
    <col min="10754" max="10754" width="17.5546875" style="249" customWidth="1"/>
    <col min="10755" max="11000" width="9.109375" style="249"/>
    <col min="11001" max="11001" width="8.109375" style="249" customWidth="1"/>
    <col min="11002" max="11002" width="85.109375" style="249" customWidth="1"/>
    <col min="11003" max="11003" width="27.88671875" style="249" customWidth="1"/>
    <col min="11004" max="11004" width="31.44140625" style="249" customWidth="1"/>
    <col min="11005" max="11005" width="28.109375" style="249" customWidth="1"/>
    <col min="11006" max="11006" width="31.109375" style="249" customWidth="1"/>
    <col min="11007" max="11009" width="16.6640625" style="249" customWidth="1"/>
    <col min="11010" max="11010" width="17.5546875" style="249" customWidth="1"/>
    <col min="11011" max="11256" width="9.109375" style="249"/>
    <col min="11257" max="11257" width="8.109375" style="249" customWidth="1"/>
    <col min="11258" max="11258" width="85.109375" style="249" customWidth="1"/>
    <col min="11259" max="11259" width="27.88671875" style="249" customWidth="1"/>
    <col min="11260" max="11260" width="31.44140625" style="249" customWidth="1"/>
    <col min="11261" max="11261" width="28.109375" style="249" customWidth="1"/>
    <col min="11262" max="11262" width="31.109375" style="249" customWidth="1"/>
    <col min="11263" max="11265" width="16.6640625" style="249" customWidth="1"/>
    <col min="11266" max="11266" width="17.5546875" style="249" customWidth="1"/>
    <col min="11267" max="11512" width="9.109375" style="249"/>
    <col min="11513" max="11513" width="8.109375" style="249" customWidth="1"/>
    <col min="11514" max="11514" width="85.109375" style="249" customWidth="1"/>
    <col min="11515" max="11515" width="27.88671875" style="249" customWidth="1"/>
    <col min="11516" max="11516" width="31.44140625" style="249" customWidth="1"/>
    <col min="11517" max="11517" width="28.109375" style="249" customWidth="1"/>
    <col min="11518" max="11518" width="31.109375" style="249" customWidth="1"/>
    <col min="11519" max="11521" width="16.6640625" style="249" customWidth="1"/>
    <col min="11522" max="11522" width="17.5546875" style="249" customWidth="1"/>
    <col min="11523" max="11768" width="9.109375" style="249"/>
    <col min="11769" max="11769" width="8.109375" style="249" customWidth="1"/>
    <col min="11770" max="11770" width="85.109375" style="249" customWidth="1"/>
    <col min="11771" max="11771" width="27.88671875" style="249" customWidth="1"/>
    <col min="11772" max="11772" width="31.44140625" style="249" customWidth="1"/>
    <col min="11773" max="11773" width="28.109375" style="249" customWidth="1"/>
    <col min="11774" max="11774" width="31.109375" style="249" customWidth="1"/>
    <col min="11775" max="11777" width="16.6640625" style="249" customWidth="1"/>
    <col min="11778" max="11778" width="17.5546875" style="249" customWidth="1"/>
    <col min="11779" max="12024" width="9.109375" style="249"/>
    <col min="12025" max="12025" width="8.109375" style="249" customWidth="1"/>
    <col min="12026" max="12026" width="85.109375" style="249" customWidth="1"/>
    <col min="12027" max="12027" width="27.88671875" style="249" customWidth="1"/>
    <col min="12028" max="12028" width="31.44140625" style="249" customWidth="1"/>
    <col min="12029" max="12029" width="28.109375" style="249" customWidth="1"/>
    <col min="12030" max="12030" width="31.109375" style="249" customWidth="1"/>
    <col min="12031" max="12033" width="16.6640625" style="249" customWidth="1"/>
    <col min="12034" max="12034" width="17.5546875" style="249" customWidth="1"/>
    <col min="12035" max="12280" width="9.109375" style="249"/>
    <col min="12281" max="12281" width="8.109375" style="249" customWidth="1"/>
    <col min="12282" max="12282" width="85.109375" style="249" customWidth="1"/>
    <col min="12283" max="12283" width="27.88671875" style="249" customWidth="1"/>
    <col min="12284" max="12284" width="31.44140625" style="249" customWidth="1"/>
    <col min="12285" max="12285" width="28.109375" style="249" customWidth="1"/>
    <col min="12286" max="12286" width="31.109375" style="249" customWidth="1"/>
    <col min="12287" max="12289" width="16.6640625" style="249" customWidth="1"/>
    <col min="12290" max="12290" width="17.5546875" style="249" customWidth="1"/>
    <col min="12291" max="12536" width="9.109375" style="249"/>
    <col min="12537" max="12537" width="8.109375" style="249" customWidth="1"/>
    <col min="12538" max="12538" width="85.109375" style="249" customWidth="1"/>
    <col min="12539" max="12539" width="27.88671875" style="249" customWidth="1"/>
    <col min="12540" max="12540" width="31.44140625" style="249" customWidth="1"/>
    <col min="12541" max="12541" width="28.109375" style="249" customWidth="1"/>
    <col min="12542" max="12542" width="31.109375" style="249" customWidth="1"/>
    <col min="12543" max="12545" width="16.6640625" style="249" customWidth="1"/>
    <col min="12546" max="12546" width="17.5546875" style="249" customWidth="1"/>
    <col min="12547" max="12792" width="9.109375" style="249"/>
    <col min="12793" max="12793" width="8.109375" style="249" customWidth="1"/>
    <col min="12794" max="12794" width="85.109375" style="249" customWidth="1"/>
    <col min="12795" max="12795" width="27.88671875" style="249" customWidth="1"/>
    <col min="12796" max="12796" width="31.44140625" style="249" customWidth="1"/>
    <col min="12797" max="12797" width="28.109375" style="249" customWidth="1"/>
    <col min="12798" max="12798" width="31.109375" style="249" customWidth="1"/>
    <col min="12799" max="12801" width="16.6640625" style="249" customWidth="1"/>
    <col min="12802" max="12802" width="17.5546875" style="249" customWidth="1"/>
    <col min="12803" max="13048" width="9.109375" style="249"/>
    <col min="13049" max="13049" width="8.109375" style="249" customWidth="1"/>
    <col min="13050" max="13050" width="85.109375" style="249" customWidth="1"/>
    <col min="13051" max="13051" width="27.88671875" style="249" customWidth="1"/>
    <col min="13052" max="13052" width="31.44140625" style="249" customWidth="1"/>
    <col min="13053" max="13053" width="28.109375" style="249" customWidth="1"/>
    <col min="13054" max="13054" width="31.109375" style="249" customWidth="1"/>
    <col min="13055" max="13057" width="16.6640625" style="249" customWidth="1"/>
    <col min="13058" max="13058" width="17.5546875" style="249" customWidth="1"/>
    <col min="13059" max="13304" width="9.109375" style="249"/>
    <col min="13305" max="13305" width="8.109375" style="249" customWidth="1"/>
    <col min="13306" max="13306" width="85.109375" style="249" customWidth="1"/>
    <col min="13307" max="13307" width="27.88671875" style="249" customWidth="1"/>
    <col min="13308" max="13308" width="31.44140625" style="249" customWidth="1"/>
    <col min="13309" max="13309" width="28.109375" style="249" customWidth="1"/>
    <col min="13310" max="13310" width="31.109375" style="249" customWidth="1"/>
    <col min="13311" max="13313" width="16.6640625" style="249" customWidth="1"/>
    <col min="13314" max="13314" width="17.5546875" style="249" customWidth="1"/>
    <col min="13315" max="13560" width="9.109375" style="249"/>
    <col min="13561" max="13561" width="8.109375" style="249" customWidth="1"/>
    <col min="13562" max="13562" width="85.109375" style="249" customWidth="1"/>
    <col min="13563" max="13563" width="27.88671875" style="249" customWidth="1"/>
    <col min="13564" max="13564" width="31.44140625" style="249" customWidth="1"/>
    <col min="13565" max="13565" width="28.109375" style="249" customWidth="1"/>
    <col min="13566" max="13566" width="31.109375" style="249" customWidth="1"/>
    <col min="13567" max="13569" width="16.6640625" style="249" customWidth="1"/>
    <col min="13570" max="13570" width="17.5546875" style="249" customWidth="1"/>
    <col min="13571" max="13816" width="9.109375" style="249"/>
    <col min="13817" max="13817" width="8.109375" style="249" customWidth="1"/>
    <col min="13818" max="13818" width="85.109375" style="249" customWidth="1"/>
    <col min="13819" max="13819" width="27.88671875" style="249" customWidth="1"/>
    <col min="13820" max="13820" width="31.44140625" style="249" customWidth="1"/>
    <col min="13821" max="13821" width="28.109375" style="249" customWidth="1"/>
    <col min="13822" max="13822" width="31.109375" style="249" customWidth="1"/>
    <col min="13823" max="13825" width="16.6640625" style="249" customWidth="1"/>
    <col min="13826" max="13826" width="17.5546875" style="249" customWidth="1"/>
    <col min="13827" max="14072" width="9.109375" style="249"/>
    <col min="14073" max="14073" width="8.109375" style="249" customWidth="1"/>
    <col min="14074" max="14074" width="85.109375" style="249" customWidth="1"/>
    <col min="14075" max="14075" width="27.88671875" style="249" customWidth="1"/>
    <col min="14076" max="14076" width="31.44140625" style="249" customWidth="1"/>
    <col min="14077" max="14077" width="28.109375" style="249" customWidth="1"/>
    <col min="14078" max="14078" width="31.109375" style="249" customWidth="1"/>
    <col min="14079" max="14081" width="16.6640625" style="249" customWidth="1"/>
    <col min="14082" max="14082" width="17.5546875" style="249" customWidth="1"/>
    <col min="14083" max="14328" width="9.109375" style="249"/>
    <col min="14329" max="14329" width="8.109375" style="249" customWidth="1"/>
    <col min="14330" max="14330" width="85.109375" style="249" customWidth="1"/>
    <col min="14331" max="14331" width="27.88671875" style="249" customWidth="1"/>
    <col min="14332" max="14332" width="31.44140625" style="249" customWidth="1"/>
    <col min="14333" max="14333" width="28.109375" style="249" customWidth="1"/>
    <col min="14334" max="14334" width="31.109375" style="249" customWidth="1"/>
    <col min="14335" max="14337" width="16.6640625" style="249" customWidth="1"/>
    <col min="14338" max="14338" width="17.5546875" style="249" customWidth="1"/>
    <col min="14339" max="14584" width="9.109375" style="249"/>
    <col min="14585" max="14585" width="8.109375" style="249" customWidth="1"/>
    <col min="14586" max="14586" width="85.109375" style="249" customWidth="1"/>
    <col min="14587" max="14587" width="27.88671875" style="249" customWidth="1"/>
    <col min="14588" max="14588" width="31.44140625" style="249" customWidth="1"/>
    <col min="14589" max="14589" width="28.109375" style="249" customWidth="1"/>
    <col min="14590" max="14590" width="31.109375" style="249" customWidth="1"/>
    <col min="14591" max="14593" width="16.6640625" style="249" customWidth="1"/>
    <col min="14594" max="14594" width="17.5546875" style="249" customWidth="1"/>
    <col min="14595" max="14840" width="9.109375" style="249"/>
    <col min="14841" max="14841" width="8.109375" style="249" customWidth="1"/>
    <col min="14842" max="14842" width="85.109375" style="249" customWidth="1"/>
    <col min="14843" max="14843" width="27.88671875" style="249" customWidth="1"/>
    <col min="14844" max="14844" width="31.44140625" style="249" customWidth="1"/>
    <col min="14845" max="14845" width="28.109375" style="249" customWidth="1"/>
    <col min="14846" max="14846" width="31.109375" style="249" customWidth="1"/>
    <col min="14847" max="14849" width="16.6640625" style="249" customWidth="1"/>
    <col min="14850" max="14850" width="17.5546875" style="249" customWidth="1"/>
    <col min="14851" max="15096" width="9.109375" style="249"/>
    <col min="15097" max="15097" width="8.109375" style="249" customWidth="1"/>
    <col min="15098" max="15098" width="85.109375" style="249" customWidth="1"/>
    <col min="15099" max="15099" width="27.88671875" style="249" customWidth="1"/>
    <col min="15100" max="15100" width="31.44140625" style="249" customWidth="1"/>
    <col min="15101" max="15101" width="28.109375" style="249" customWidth="1"/>
    <col min="15102" max="15102" width="31.109375" style="249" customWidth="1"/>
    <col min="15103" max="15105" width="16.6640625" style="249" customWidth="1"/>
    <col min="15106" max="15106" width="17.5546875" style="249" customWidth="1"/>
    <col min="15107" max="15352" width="9.109375" style="249"/>
    <col min="15353" max="15353" width="8.109375" style="249" customWidth="1"/>
    <col min="15354" max="15354" width="85.109375" style="249" customWidth="1"/>
    <col min="15355" max="15355" width="27.88671875" style="249" customWidth="1"/>
    <col min="15356" max="15356" width="31.44140625" style="249" customWidth="1"/>
    <col min="15357" max="15357" width="28.109375" style="249" customWidth="1"/>
    <col min="15358" max="15358" width="31.109375" style="249" customWidth="1"/>
    <col min="15359" max="15361" width="16.6640625" style="249" customWidth="1"/>
    <col min="15362" max="15362" width="17.5546875" style="249" customWidth="1"/>
    <col min="15363" max="15608" width="9.109375" style="249"/>
    <col min="15609" max="15609" width="8.109375" style="249" customWidth="1"/>
    <col min="15610" max="15610" width="85.109375" style="249" customWidth="1"/>
    <col min="15611" max="15611" width="27.88671875" style="249" customWidth="1"/>
    <col min="15612" max="15612" width="31.44140625" style="249" customWidth="1"/>
    <col min="15613" max="15613" width="28.109375" style="249" customWidth="1"/>
    <col min="15614" max="15614" width="31.109375" style="249" customWidth="1"/>
    <col min="15615" max="15617" width="16.6640625" style="249" customWidth="1"/>
    <col min="15618" max="15618" width="17.5546875" style="249" customWidth="1"/>
    <col min="15619" max="15864" width="9.109375" style="249"/>
    <col min="15865" max="15865" width="8.109375" style="249" customWidth="1"/>
    <col min="15866" max="15866" width="85.109375" style="249" customWidth="1"/>
    <col min="15867" max="15867" width="27.88671875" style="249" customWidth="1"/>
    <col min="15868" max="15868" width="31.44140625" style="249" customWidth="1"/>
    <col min="15869" max="15869" width="28.109375" style="249" customWidth="1"/>
    <col min="15870" max="15870" width="31.109375" style="249" customWidth="1"/>
    <col min="15871" max="15873" width="16.6640625" style="249" customWidth="1"/>
    <col min="15874" max="15874" width="17.5546875" style="249" customWidth="1"/>
    <col min="15875" max="16120" width="9.109375" style="249"/>
    <col min="16121" max="16121" width="8.109375" style="249" customWidth="1"/>
    <col min="16122" max="16122" width="85.109375" style="249" customWidth="1"/>
    <col min="16123" max="16123" width="27.88671875" style="249" customWidth="1"/>
    <col min="16124" max="16124" width="31.44140625" style="249" customWidth="1"/>
    <col min="16125" max="16125" width="28.109375" style="249" customWidth="1"/>
    <col min="16126" max="16126" width="31.109375" style="249" customWidth="1"/>
    <col min="16127" max="16129" width="16.6640625" style="249" customWidth="1"/>
    <col min="16130" max="16130" width="17.5546875" style="249" customWidth="1"/>
    <col min="16131" max="16384" width="9.109375" style="249"/>
  </cols>
  <sheetData>
    <row r="1" spans="1:6" x14ac:dyDescent="0.3">
      <c r="F1" s="72" t="s">
        <v>436</v>
      </c>
    </row>
    <row r="3" spans="1:6" ht="20.399999999999999" customHeight="1" x14ac:dyDescent="0.3">
      <c r="A3" s="1209" t="s">
        <v>1023</v>
      </c>
      <c r="B3" s="1209"/>
      <c r="C3" s="1209"/>
      <c r="D3" s="1209"/>
      <c r="E3" s="1209"/>
      <c r="F3" s="1209"/>
    </row>
    <row r="4" spans="1:6" s="13" customFormat="1" ht="27" customHeight="1" x14ac:dyDescent="0.35">
      <c r="A4" s="12" t="s">
        <v>1145</v>
      </c>
      <c r="B4" s="12"/>
      <c r="C4" s="12"/>
      <c r="D4" s="12"/>
      <c r="E4" s="12"/>
      <c r="F4" s="12"/>
    </row>
    <row r="5" spans="1:6" s="11" customFormat="1" ht="19.5" customHeight="1" x14ac:dyDescent="0.35">
      <c r="A5" s="14" t="s">
        <v>458</v>
      </c>
      <c r="B5" s="15"/>
      <c r="C5" s="15"/>
      <c r="D5" s="15"/>
      <c r="E5" s="15"/>
      <c r="F5" s="15"/>
    </row>
    <row r="6" spans="1:6" s="1" customFormat="1" ht="39.75" customHeight="1" x14ac:dyDescent="0.35">
      <c r="A6" s="1184" t="s">
        <v>454</v>
      </c>
      <c r="B6" s="1184"/>
      <c r="C6" s="1184"/>
      <c r="D6" s="1184"/>
      <c r="E6" s="1184"/>
      <c r="F6" s="16"/>
    </row>
    <row r="7" spans="1:6" s="1" customFormat="1" ht="17.25" customHeight="1" x14ac:dyDescent="0.35">
      <c r="A7" s="16" t="s">
        <v>281</v>
      </c>
      <c r="B7" s="16"/>
      <c r="C7" s="16"/>
      <c r="D7" s="16"/>
      <c r="E7" s="16"/>
      <c r="F7" s="16"/>
    </row>
    <row r="8" spans="1:6" ht="15.6" x14ac:dyDescent="0.3">
      <c r="B8" s="322"/>
      <c r="C8" s="322"/>
    </row>
    <row r="9" spans="1:6" ht="18" x14ac:dyDescent="0.3">
      <c r="A9" s="1206" t="s">
        <v>282</v>
      </c>
      <c r="B9" s="1206" t="s">
        <v>297</v>
      </c>
      <c r="C9" s="1206" t="s">
        <v>366</v>
      </c>
      <c r="D9" s="1206"/>
      <c r="E9" s="1206" t="s">
        <v>367</v>
      </c>
      <c r="F9" s="1206"/>
    </row>
    <row r="10" spans="1:6" ht="36" x14ac:dyDescent="0.3">
      <c r="A10" s="1206"/>
      <c r="B10" s="1206"/>
      <c r="C10" s="259" t="s">
        <v>375</v>
      </c>
      <c r="D10" s="259" t="s">
        <v>376</v>
      </c>
      <c r="E10" s="259" t="s">
        <v>375</v>
      </c>
      <c r="F10" s="259" t="s">
        <v>376</v>
      </c>
    </row>
    <row r="11" spans="1:6" ht="18" x14ac:dyDescent="0.3">
      <c r="A11" s="259">
        <v>1</v>
      </c>
      <c r="B11" s="259">
        <v>2</v>
      </c>
      <c r="C11" s="259">
        <v>3</v>
      </c>
      <c r="D11" s="259">
        <v>4</v>
      </c>
      <c r="E11" s="259">
        <v>5</v>
      </c>
      <c r="F11" s="259">
        <v>6</v>
      </c>
    </row>
    <row r="12" spans="1:6" s="303" customFormat="1" ht="21.6" customHeight="1" x14ac:dyDescent="0.3">
      <c r="A12" s="323">
        <v>1</v>
      </c>
      <c r="B12" s="304" t="s">
        <v>377</v>
      </c>
      <c r="C12" s="266" t="s">
        <v>305</v>
      </c>
      <c r="D12" s="324">
        <f>SUM(D13:D16)</f>
        <v>0</v>
      </c>
      <c r="E12" s="315" t="s">
        <v>305</v>
      </c>
      <c r="F12" s="324">
        <f>SUM(F13:F16)</f>
        <v>30000</v>
      </c>
    </row>
    <row r="13" spans="1:6" s="303" customFormat="1" ht="18" x14ac:dyDescent="0.35">
      <c r="A13" s="325"/>
      <c r="B13" s="316" t="s">
        <v>378</v>
      </c>
      <c r="C13" s="326"/>
      <c r="D13" s="273"/>
      <c r="E13" s="276"/>
      <c r="F13" s="273"/>
    </row>
    <row r="14" spans="1:6" s="303" customFormat="1" ht="18" x14ac:dyDescent="0.35">
      <c r="A14" s="325"/>
      <c r="B14" s="318" t="s">
        <v>478</v>
      </c>
      <c r="C14" s="326"/>
      <c r="D14" s="273"/>
      <c r="E14" s="276">
        <v>6</v>
      </c>
      <c r="F14" s="273">
        <v>30000</v>
      </c>
    </row>
    <row r="15" spans="1:6" s="303" customFormat="1" ht="18" hidden="1" x14ac:dyDescent="0.35">
      <c r="A15" s="325"/>
      <c r="B15" s="288" t="s">
        <v>764</v>
      </c>
      <c r="C15" s="326"/>
      <c r="D15" s="273"/>
      <c r="E15" s="276"/>
      <c r="F15" s="273"/>
    </row>
    <row r="16" spans="1:6" s="303" customFormat="1" ht="18" x14ac:dyDescent="0.35">
      <c r="A16" s="325"/>
      <c r="B16" s="310"/>
      <c r="C16" s="326"/>
      <c r="D16" s="273"/>
      <c r="E16" s="276"/>
      <c r="F16" s="273"/>
    </row>
    <row r="17" spans="1:6" s="303" customFormat="1" ht="39.75" customHeight="1" x14ac:dyDescent="0.35">
      <c r="A17" s="327">
        <v>2</v>
      </c>
      <c r="B17" s="328" t="s">
        <v>379</v>
      </c>
      <c r="C17" s="281" t="s">
        <v>305</v>
      </c>
      <c r="D17" s="329">
        <f>SUM(D18:D20)</f>
        <v>0</v>
      </c>
      <c r="E17" s="283" t="s">
        <v>305</v>
      </c>
      <c r="F17" s="329">
        <f>SUM(F18:F20)</f>
        <v>0</v>
      </c>
    </row>
    <row r="18" spans="1:6" s="303" customFormat="1" ht="18" x14ac:dyDescent="0.35">
      <c r="A18" s="325"/>
      <c r="B18" s="316" t="s">
        <v>199</v>
      </c>
      <c r="C18" s="326"/>
      <c r="D18" s="273"/>
      <c r="E18" s="276"/>
      <c r="F18" s="273"/>
    </row>
    <row r="19" spans="1:6" s="303" customFormat="1" ht="18" hidden="1" x14ac:dyDescent="0.35">
      <c r="A19" s="325"/>
      <c r="B19" s="316"/>
      <c r="C19" s="326"/>
      <c r="D19" s="273"/>
      <c r="E19" s="276"/>
      <c r="F19" s="273"/>
    </row>
    <row r="20" spans="1:6" s="303" customFormat="1" ht="18" hidden="1" x14ac:dyDescent="0.35">
      <c r="A20" s="325"/>
      <c r="B20" s="316"/>
      <c r="C20" s="326"/>
      <c r="D20" s="273"/>
      <c r="E20" s="276"/>
      <c r="F20" s="273"/>
    </row>
    <row r="21" spans="1:6" s="303" customFormat="1" ht="21.6" customHeight="1" x14ac:dyDescent="0.35">
      <c r="A21" s="327">
        <v>3</v>
      </c>
      <c r="B21" s="313" t="s">
        <v>380</v>
      </c>
      <c r="C21" s="281" t="s">
        <v>305</v>
      </c>
      <c r="D21" s="329">
        <f>SUM(D22:D23)</f>
        <v>0</v>
      </c>
      <c r="E21" s="283" t="s">
        <v>305</v>
      </c>
      <c r="F21" s="329">
        <f>SUM(F22:F24)</f>
        <v>0</v>
      </c>
    </row>
    <row r="22" spans="1:6" s="303" customFormat="1" ht="18" x14ac:dyDescent="0.35">
      <c r="A22" s="325"/>
      <c r="B22" s="316" t="s">
        <v>199</v>
      </c>
      <c r="C22" s="326"/>
      <c r="D22" s="273"/>
      <c r="E22" s="276"/>
      <c r="F22" s="273"/>
    </row>
    <row r="23" spans="1:6" s="303" customFormat="1" ht="18" hidden="1" x14ac:dyDescent="0.35">
      <c r="A23" s="325"/>
      <c r="B23" s="330"/>
      <c r="C23" s="326"/>
      <c r="D23" s="273"/>
      <c r="E23" s="276"/>
      <c r="F23" s="273"/>
    </row>
    <row r="24" spans="1:6" s="303" customFormat="1" ht="18" hidden="1" x14ac:dyDescent="0.35">
      <c r="A24" s="325"/>
      <c r="B24" s="316"/>
      <c r="C24" s="326"/>
      <c r="D24" s="273"/>
      <c r="E24" s="276"/>
      <c r="F24" s="273"/>
    </row>
    <row r="25" spans="1:6" s="303" customFormat="1" ht="21.6" customHeight="1" x14ac:dyDescent="0.3">
      <c r="A25" s="323">
        <v>4</v>
      </c>
      <c r="B25" s="304" t="s">
        <v>381</v>
      </c>
      <c r="C25" s="266" t="s">
        <v>305</v>
      </c>
      <c r="D25" s="324">
        <f>SUM(D26:D59)</f>
        <v>0</v>
      </c>
      <c r="E25" s="315" t="s">
        <v>305</v>
      </c>
      <c r="F25" s="324">
        <f>SUM(F27:F77)</f>
        <v>126500</v>
      </c>
    </row>
    <row r="26" spans="1:6" s="303" customFormat="1" ht="18" x14ac:dyDescent="0.35">
      <c r="A26" s="311"/>
      <c r="B26" s="316" t="s">
        <v>199</v>
      </c>
      <c r="C26" s="326"/>
      <c r="D26" s="273"/>
      <c r="E26" s="276"/>
      <c r="F26" s="273"/>
    </row>
    <row r="27" spans="1:6" s="303" customFormat="1" ht="18" hidden="1" x14ac:dyDescent="0.35">
      <c r="A27" s="331"/>
      <c r="B27" s="332" t="s">
        <v>479</v>
      </c>
      <c r="C27" s="326"/>
      <c r="D27" s="273"/>
      <c r="E27" s="276"/>
      <c r="F27" s="273"/>
    </row>
    <row r="28" spans="1:6" s="303" customFormat="1" ht="18" hidden="1" x14ac:dyDescent="0.35">
      <c r="A28" s="331"/>
      <c r="B28" s="332" t="s">
        <v>480</v>
      </c>
      <c r="C28" s="326"/>
      <c r="D28" s="273"/>
      <c r="E28" s="276"/>
      <c r="F28" s="273"/>
    </row>
    <row r="29" spans="1:6" s="303" customFormat="1" ht="54" hidden="1" x14ac:dyDescent="0.35">
      <c r="A29" s="331"/>
      <c r="B29" s="332" t="s">
        <v>553</v>
      </c>
      <c r="C29" s="326"/>
      <c r="D29" s="273"/>
      <c r="E29" s="276"/>
      <c r="F29" s="273"/>
    </row>
    <row r="30" spans="1:6" s="303" customFormat="1" ht="36" x14ac:dyDescent="0.35">
      <c r="A30" s="331"/>
      <c r="B30" s="332" t="s">
        <v>554</v>
      </c>
      <c r="C30" s="326"/>
      <c r="D30" s="273"/>
      <c r="E30" s="276">
        <v>1</v>
      </c>
      <c r="F30" s="273">
        <v>9000</v>
      </c>
    </row>
    <row r="31" spans="1:6" s="303" customFormat="1" ht="36" hidden="1" x14ac:dyDescent="0.35">
      <c r="A31" s="331"/>
      <c r="B31" s="332" t="s">
        <v>555</v>
      </c>
      <c r="C31" s="326"/>
      <c r="D31" s="273"/>
      <c r="E31" s="276"/>
      <c r="F31" s="273"/>
    </row>
    <row r="32" spans="1:6" s="303" customFormat="1" ht="36" hidden="1" x14ac:dyDescent="0.35">
      <c r="A32" s="331"/>
      <c r="B32" s="332" t="s">
        <v>557</v>
      </c>
      <c r="C32" s="326"/>
      <c r="D32" s="273"/>
      <c r="E32" s="276"/>
      <c r="F32" s="273"/>
    </row>
    <row r="33" spans="1:6" s="303" customFormat="1" ht="18" hidden="1" x14ac:dyDescent="0.35">
      <c r="A33" s="331"/>
      <c r="B33" s="332" t="s">
        <v>558</v>
      </c>
      <c r="C33" s="326"/>
      <c r="D33" s="273"/>
      <c r="E33" s="276"/>
      <c r="F33" s="273"/>
    </row>
    <row r="34" spans="1:6" s="303" customFormat="1" ht="18" hidden="1" x14ac:dyDescent="0.35">
      <c r="A34" s="331"/>
      <c r="B34" s="332" t="s">
        <v>559</v>
      </c>
      <c r="C34" s="326"/>
      <c r="D34" s="273"/>
      <c r="E34" s="276"/>
      <c r="F34" s="273"/>
    </row>
    <row r="35" spans="1:6" s="303" customFormat="1" ht="18" hidden="1" x14ac:dyDescent="0.35">
      <c r="A35" s="331"/>
      <c r="B35" s="332" t="s">
        <v>560</v>
      </c>
      <c r="C35" s="326"/>
      <c r="D35" s="273"/>
      <c r="E35" s="276"/>
      <c r="F35" s="273"/>
    </row>
    <row r="36" spans="1:6" s="303" customFormat="1" ht="36" hidden="1" x14ac:dyDescent="0.35">
      <c r="A36" s="331"/>
      <c r="B36" s="332" t="s">
        <v>561</v>
      </c>
      <c r="C36" s="326"/>
      <c r="D36" s="273"/>
      <c r="E36" s="276"/>
      <c r="F36" s="273"/>
    </row>
    <row r="37" spans="1:6" s="303" customFormat="1" ht="18" hidden="1" x14ac:dyDescent="0.35">
      <c r="A37" s="331"/>
      <c r="B37" s="332" t="s">
        <v>562</v>
      </c>
      <c r="C37" s="326"/>
      <c r="D37" s="273"/>
      <c r="E37" s="276"/>
      <c r="F37" s="273"/>
    </row>
    <row r="38" spans="1:6" s="303" customFormat="1" ht="18" hidden="1" x14ac:dyDescent="0.35">
      <c r="A38" s="331"/>
      <c r="B38" s="332" t="s">
        <v>563</v>
      </c>
      <c r="C38" s="326"/>
      <c r="D38" s="273"/>
      <c r="E38" s="276"/>
      <c r="F38" s="273"/>
    </row>
    <row r="39" spans="1:6" s="303" customFormat="1" ht="18" hidden="1" x14ac:dyDescent="0.35">
      <c r="A39" s="331"/>
      <c r="B39" s="332" t="s">
        <v>564</v>
      </c>
      <c r="C39" s="326"/>
      <c r="D39" s="273"/>
      <c r="E39" s="276"/>
      <c r="F39" s="273"/>
    </row>
    <row r="40" spans="1:6" s="303" customFormat="1" ht="36" hidden="1" x14ac:dyDescent="0.35">
      <c r="A40" s="331"/>
      <c r="B40" s="332" t="s">
        <v>565</v>
      </c>
      <c r="C40" s="326"/>
      <c r="D40" s="273"/>
      <c r="E40" s="276"/>
      <c r="F40" s="273"/>
    </row>
    <row r="41" spans="1:6" s="303" customFormat="1" ht="18" hidden="1" x14ac:dyDescent="0.35">
      <c r="A41" s="331"/>
      <c r="B41" s="332" t="s">
        <v>566</v>
      </c>
      <c r="C41" s="326"/>
      <c r="D41" s="273"/>
      <c r="E41" s="276"/>
      <c r="F41" s="273"/>
    </row>
    <row r="42" spans="1:6" s="303" customFormat="1" ht="36" hidden="1" x14ac:dyDescent="0.35">
      <c r="A42" s="331"/>
      <c r="B42" s="332" t="s">
        <v>567</v>
      </c>
      <c r="C42" s="326"/>
      <c r="D42" s="273"/>
      <c r="E42" s="276"/>
      <c r="F42" s="273"/>
    </row>
    <row r="43" spans="1:6" s="303" customFormat="1" ht="72" hidden="1" x14ac:dyDescent="0.35">
      <c r="A43" s="331"/>
      <c r="B43" s="332" t="s">
        <v>568</v>
      </c>
      <c r="C43" s="326"/>
      <c r="D43" s="273"/>
      <c r="E43" s="276"/>
      <c r="F43" s="273"/>
    </row>
    <row r="44" spans="1:6" s="303" customFormat="1" ht="18" x14ac:dyDescent="0.35">
      <c r="A44" s="331"/>
      <c r="B44" s="332" t="s">
        <v>481</v>
      </c>
      <c r="C44" s="326"/>
      <c r="D44" s="273"/>
      <c r="E44" s="276">
        <v>15</v>
      </c>
      <c r="F44" s="273">
        <v>15000</v>
      </c>
    </row>
    <row r="45" spans="1:6" s="303" customFormat="1" ht="36" x14ac:dyDescent="0.35">
      <c r="A45" s="331"/>
      <c r="B45" s="332" t="s">
        <v>482</v>
      </c>
      <c r="C45" s="326"/>
      <c r="D45" s="273"/>
      <c r="E45" s="276">
        <v>1</v>
      </c>
      <c r="F45" s="273">
        <v>5500</v>
      </c>
    </row>
    <row r="46" spans="1:6" s="303" customFormat="1" ht="36" hidden="1" x14ac:dyDescent="0.35">
      <c r="A46" s="331"/>
      <c r="B46" s="332" t="s">
        <v>483</v>
      </c>
      <c r="C46" s="326"/>
      <c r="D46" s="273"/>
      <c r="E46" s="276"/>
      <c r="F46" s="273"/>
    </row>
    <row r="47" spans="1:6" s="303" customFormat="1" ht="36" x14ac:dyDescent="0.35">
      <c r="A47" s="331"/>
      <c r="B47" s="332" t="s">
        <v>506</v>
      </c>
      <c r="C47" s="326"/>
      <c r="D47" s="273"/>
      <c r="E47" s="276">
        <v>1</v>
      </c>
      <c r="F47" s="273">
        <v>5000</v>
      </c>
    </row>
    <row r="48" spans="1:6" s="303" customFormat="1" ht="18" x14ac:dyDescent="0.35">
      <c r="A48" s="331"/>
      <c r="B48" s="332" t="s">
        <v>569</v>
      </c>
      <c r="C48" s="326"/>
      <c r="D48" s="273"/>
      <c r="E48" s="276">
        <v>1</v>
      </c>
      <c r="F48" s="273">
        <v>7000</v>
      </c>
    </row>
    <row r="49" spans="1:6" s="303" customFormat="1" ht="18" hidden="1" x14ac:dyDescent="0.35">
      <c r="A49" s="331"/>
      <c r="B49" s="332" t="s">
        <v>504</v>
      </c>
      <c r="C49" s="326"/>
      <c r="D49" s="273"/>
      <c r="E49" s="276"/>
      <c r="F49" s="273"/>
    </row>
    <row r="50" spans="1:6" s="303" customFormat="1" ht="18" x14ac:dyDescent="0.35">
      <c r="A50" s="331"/>
      <c r="B50" s="332" t="s">
        <v>570</v>
      </c>
      <c r="C50" s="326"/>
      <c r="D50" s="273"/>
      <c r="E50" s="276">
        <v>1</v>
      </c>
      <c r="F50" s="273">
        <v>5000</v>
      </c>
    </row>
    <row r="51" spans="1:6" s="303" customFormat="1" ht="36" hidden="1" x14ac:dyDescent="0.35">
      <c r="A51" s="331"/>
      <c r="B51" s="332" t="s">
        <v>571</v>
      </c>
      <c r="C51" s="326"/>
      <c r="D51" s="273"/>
      <c r="E51" s="276"/>
      <c r="F51" s="273"/>
    </row>
    <row r="52" spans="1:6" s="303" customFormat="1" ht="36" hidden="1" x14ac:dyDescent="0.35">
      <c r="A52" s="331"/>
      <c r="B52" s="332" t="s">
        <v>572</v>
      </c>
      <c r="C52" s="326"/>
      <c r="D52" s="273"/>
      <c r="E52" s="276"/>
      <c r="F52" s="273"/>
    </row>
    <row r="53" spans="1:6" s="303" customFormat="1" ht="18" hidden="1" x14ac:dyDescent="0.35">
      <c r="A53" s="331"/>
      <c r="B53" s="332" t="s">
        <v>505</v>
      </c>
      <c r="C53" s="326"/>
      <c r="D53" s="273"/>
      <c r="E53" s="276"/>
      <c r="F53" s="273"/>
    </row>
    <row r="54" spans="1:6" s="303" customFormat="1" ht="36" hidden="1" x14ac:dyDescent="0.35">
      <c r="A54" s="331"/>
      <c r="B54" s="332" t="s">
        <v>573</v>
      </c>
      <c r="C54" s="326"/>
      <c r="D54" s="273"/>
      <c r="E54" s="276"/>
      <c r="F54" s="273"/>
    </row>
    <row r="55" spans="1:6" s="303" customFormat="1" ht="18" hidden="1" x14ac:dyDescent="0.35">
      <c r="A55" s="331"/>
      <c r="B55" s="332" t="s">
        <v>574</v>
      </c>
      <c r="C55" s="326"/>
      <c r="D55" s="273"/>
      <c r="E55" s="276"/>
      <c r="F55" s="273"/>
    </row>
    <row r="56" spans="1:6" s="303" customFormat="1" ht="36" hidden="1" x14ac:dyDescent="0.35">
      <c r="A56" s="331"/>
      <c r="B56" s="332" t="s">
        <v>575</v>
      </c>
      <c r="C56" s="326"/>
      <c r="D56" s="273"/>
      <c r="E56" s="276"/>
      <c r="F56" s="273"/>
    </row>
    <row r="57" spans="1:6" s="303" customFormat="1" ht="40.5" hidden="1" customHeight="1" x14ac:dyDescent="0.35">
      <c r="A57" s="331"/>
      <c r="B57" s="332" t="s">
        <v>576</v>
      </c>
      <c r="C57" s="326"/>
      <c r="D57" s="273"/>
      <c r="E57" s="276"/>
      <c r="F57" s="273"/>
    </row>
    <row r="58" spans="1:6" s="303" customFormat="1" ht="18" hidden="1" x14ac:dyDescent="0.35">
      <c r="A58" s="331"/>
      <c r="B58" s="332" t="s">
        <v>577</v>
      </c>
      <c r="C58" s="326"/>
      <c r="D58" s="273"/>
      <c r="E58" s="276"/>
      <c r="F58" s="273"/>
    </row>
    <row r="59" spans="1:6" s="303" customFormat="1" ht="18" x14ac:dyDescent="0.35">
      <c r="A59" s="331"/>
      <c r="B59" s="332" t="s">
        <v>578</v>
      </c>
      <c r="C59" s="326"/>
      <c r="D59" s="273"/>
      <c r="E59" s="276">
        <v>1</v>
      </c>
      <c r="F59" s="273">
        <v>20000</v>
      </c>
    </row>
    <row r="60" spans="1:6" s="303" customFormat="1" ht="18" hidden="1" x14ac:dyDescent="0.35">
      <c r="A60" s="331"/>
      <c r="B60" s="332" t="s">
        <v>579</v>
      </c>
      <c r="C60" s="326"/>
      <c r="D60" s="273"/>
      <c r="E60" s="276"/>
      <c r="F60" s="273"/>
    </row>
    <row r="61" spans="1:6" s="303" customFormat="1" ht="18" x14ac:dyDescent="0.35">
      <c r="A61" s="331"/>
      <c r="B61" s="332" t="s">
        <v>580</v>
      </c>
      <c r="C61" s="326"/>
      <c r="D61" s="273"/>
      <c r="E61" s="276">
        <v>1</v>
      </c>
      <c r="F61" s="273">
        <v>1000</v>
      </c>
    </row>
    <row r="62" spans="1:6" s="303" customFormat="1" ht="18" x14ac:dyDescent="0.35">
      <c r="A62" s="331"/>
      <c r="B62" s="332" t="s">
        <v>581</v>
      </c>
      <c r="C62" s="326"/>
      <c r="D62" s="273"/>
      <c r="E62" s="276">
        <v>1</v>
      </c>
      <c r="F62" s="273">
        <v>3000</v>
      </c>
    </row>
    <row r="63" spans="1:6" s="303" customFormat="1" ht="36" x14ac:dyDescent="0.35">
      <c r="A63" s="331"/>
      <c r="B63" s="332" t="s">
        <v>1051</v>
      </c>
      <c r="C63" s="326"/>
      <c r="D63" s="273"/>
      <c r="E63" s="276">
        <v>1</v>
      </c>
      <c r="F63" s="273">
        <v>1000</v>
      </c>
    </row>
    <row r="64" spans="1:6" s="303" customFormat="1" ht="54" x14ac:dyDescent="0.35">
      <c r="A64" s="331"/>
      <c r="B64" s="332" t="s">
        <v>794</v>
      </c>
      <c r="C64" s="326"/>
      <c r="D64" s="273"/>
      <c r="E64" s="276">
        <v>1</v>
      </c>
      <c r="F64" s="273">
        <v>20000</v>
      </c>
    </row>
    <row r="65" spans="1:9" s="303" customFormat="1" ht="18" x14ac:dyDescent="0.35">
      <c r="A65" s="331"/>
      <c r="B65" s="332" t="s">
        <v>1052</v>
      </c>
      <c r="C65" s="326"/>
      <c r="D65" s="273"/>
      <c r="E65" s="276">
        <v>1</v>
      </c>
      <c r="F65" s="273">
        <v>10000</v>
      </c>
    </row>
    <row r="66" spans="1:9" s="303" customFormat="1" ht="36" x14ac:dyDescent="0.35">
      <c r="A66" s="331"/>
      <c r="B66" s="332" t="s">
        <v>1020</v>
      </c>
      <c r="C66" s="326"/>
      <c r="D66" s="273"/>
      <c r="E66" s="276">
        <v>2</v>
      </c>
      <c r="F66" s="273">
        <v>5000</v>
      </c>
    </row>
    <row r="67" spans="1:9" s="303" customFormat="1" ht="18" hidden="1" x14ac:dyDescent="0.35">
      <c r="A67" s="331"/>
      <c r="B67" s="332" t="s">
        <v>585</v>
      </c>
      <c r="C67" s="326"/>
      <c r="D67" s="273"/>
      <c r="E67" s="276"/>
      <c r="F67" s="273"/>
    </row>
    <row r="68" spans="1:9" s="303" customFormat="1" ht="18" hidden="1" x14ac:dyDescent="0.35">
      <c r="A68" s="331"/>
      <c r="B68" s="332" t="s">
        <v>586</v>
      </c>
      <c r="C68" s="326"/>
      <c r="D68" s="273"/>
      <c r="E68" s="276"/>
      <c r="F68" s="273"/>
    </row>
    <row r="69" spans="1:9" s="303" customFormat="1" ht="18" hidden="1" x14ac:dyDescent="0.35">
      <c r="A69" s="331"/>
      <c r="B69" s="332" t="s">
        <v>587</v>
      </c>
      <c r="C69" s="326"/>
      <c r="D69" s="273"/>
      <c r="E69" s="276"/>
      <c r="F69" s="273"/>
    </row>
    <row r="70" spans="1:9" s="303" customFormat="1" ht="18" hidden="1" x14ac:dyDescent="0.35">
      <c r="A70" s="331"/>
      <c r="B70" s="316" t="s">
        <v>1021</v>
      </c>
      <c r="C70" s="326"/>
      <c r="D70" s="273"/>
      <c r="E70" s="276"/>
      <c r="F70" s="273"/>
    </row>
    <row r="71" spans="1:9" s="303" customFormat="1" ht="18" x14ac:dyDescent="0.35">
      <c r="A71" s="331"/>
      <c r="B71" s="316" t="s">
        <v>1193</v>
      </c>
      <c r="C71" s="326"/>
      <c r="D71" s="273"/>
      <c r="E71" s="276">
        <v>1</v>
      </c>
      <c r="F71" s="273">
        <v>20000</v>
      </c>
    </row>
    <row r="72" spans="1:9" s="303" customFormat="1" ht="18" hidden="1" x14ac:dyDescent="0.35">
      <c r="A72" s="331"/>
      <c r="B72" s="316"/>
      <c r="C72" s="326"/>
      <c r="D72" s="273"/>
      <c r="E72" s="276"/>
      <c r="F72" s="273"/>
    </row>
    <row r="73" spans="1:9" s="303" customFormat="1" ht="18" hidden="1" x14ac:dyDescent="0.35">
      <c r="A73" s="331"/>
      <c r="B73" s="316"/>
      <c r="C73" s="326"/>
      <c r="D73" s="273"/>
      <c r="E73" s="276"/>
      <c r="F73" s="273"/>
    </row>
    <row r="74" spans="1:9" s="303" customFormat="1" ht="18" hidden="1" x14ac:dyDescent="0.35">
      <c r="A74" s="331"/>
      <c r="B74" s="316"/>
      <c r="C74" s="326"/>
      <c r="D74" s="273"/>
      <c r="E74" s="276"/>
      <c r="F74" s="273"/>
    </row>
    <row r="75" spans="1:9" s="303" customFormat="1" ht="18" hidden="1" x14ac:dyDescent="0.35">
      <c r="A75" s="331"/>
      <c r="B75" s="316"/>
      <c r="C75" s="326"/>
      <c r="D75" s="273"/>
      <c r="E75" s="276"/>
      <c r="F75" s="273"/>
    </row>
    <row r="76" spans="1:9" s="303" customFormat="1" ht="18" x14ac:dyDescent="0.35">
      <c r="A76" s="331"/>
      <c r="B76" s="316"/>
      <c r="C76" s="326"/>
      <c r="D76" s="273"/>
      <c r="E76" s="276"/>
      <c r="F76" s="273"/>
    </row>
    <row r="77" spans="1:9" s="303" customFormat="1" ht="18" x14ac:dyDescent="0.35">
      <c r="A77" s="331"/>
      <c r="B77" s="316"/>
      <c r="C77" s="326"/>
      <c r="D77" s="273"/>
      <c r="E77" s="276"/>
      <c r="F77" s="273"/>
    </row>
    <row r="78" spans="1:9" s="303" customFormat="1" ht="21" customHeight="1" x14ac:dyDescent="0.3">
      <c r="A78" s="334"/>
      <c r="B78" s="304" t="s">
        <v>295</v>
      </c>
      <c r="C78" s="266" t="s">
        <v>305</v>
      </c>
      <c r="D78" s="324">
        <f>D25+D21+D17+D12</f>
        <v>0</v>
      </c>
      <c r="E78" s="315" t="s">
        <v>305</v>
      </c>
      <c r="F78" s="324">
        <f>F12+F17+F21+F25</f>
        <v>156500</v>
      </c>
    </row>
    <row r="80" spans="1:9" s="251" customFormat="1" ht="18" x14ac:dyDescent="0.35">
      <c r="A80" s="249"/>
      <c r="B80" s="249"/>
      <c r="C80" s="249"/>
      <c r="D80" s="249"/>
      <c r="E80" s="249"/>
      <c r="F80" s="249"/>
      <c r="G80" s="249"/>
      <c r="H80" s="249"/>
      <c r="I80" s="249"/>
    </row>
    <row r="81" spans="1:9" s="35" customFormat="1" ht="23.25" customHeight="1" x14ac:dyDescent="0.3">
      <c r="A81" s="34" t="s">
        <v>671</v>
      </c>
      <c r="D81" s="115"/>
      <c r="F81" s="115" t="s">
        <v>1143</v>
      </c>
    </row>
    <row r="82" spans="1:9" s="66" customFormat="1" ht="13.2" x14ac:dyDescent="0.3">
      <c r="D82" s="67" t="s">
        <v>131</v>
      </c>
      <c r="F82" s="67" t="s">
        <v>132</v>
      </c>
    </row>
    <row r="83" spans="1:9" s="63" customFormat="1" ht="15.6" x14ac:dyDescent="0.3"/>
    <row r="84" spans="1:9" s="35" customFormat="1" ht="23.25" customHeight="1" x14ac:dyDescent="0.3">
      <c r="A84" s="34" t="s">
        <v>133</v>
      </c>
      <c r="D84" s="115"/>
      <c r="F84" s="115" t="s">
        <v>1144</v>
      </c>
    </row>
    <row r="85" spans="1:9" s="66" customFormat="1" ht="13.2" x14ac:dyDescent="0.3">
      <c r="D85" s="67" t="s">
        <v>131</v>
      </c>
      <c r="F85" s="67" t="s">
        <v>132</v>
      </c>
    </row>
    <row r="86" spans="1:9" s="251" customFormat="1" ht="18" x14ac:dyDescent="0.35">
      <c r="A86" s="1"/>
      <c r="B86" s="1"/>
      <c r="C86" s="1"/>
      <c r="D86" s="1"/>
      <c r="E86" s="1"/>
      <c r="F86" s="1"/>
      <c r="G86" s="249"/>
      <c r="H86" s="249"/>
      <c r="I86" s="249"/>
    </row>
    <row r="87" spans="1:9" s="251" customFormat="1" ht="18" x14ac:dyDescent="0.35">
      <c r="A87" s="249"/>
      <c r="B87" s="298"/>
      <c r="C87" s="249"/>
      <c r="D87" s="249"/>
      <c r="E87" s="249"/>
      <c r="F87" s="249"/>
      <c r="G87" s="249"/>
      <c r="H87" s="249"/>
      <c r="I87" s="249"/>
    </row>
    <row r="88" spans="1:9" s="251" customFormat="1" ht="18" x14ac:dyDescent="0.35">
      <c r="A88" s="249"/>
      <c r="B88" s="298"/>
      <c r="C88" s="249"/>
      <c r="D88" s="249"/>
      <c r="E88" s="249"/>
      <c r="F88" s="249"/>
      <c r="G88" s="249"/>
      <c r="H88" s="249"/>
      <c r="I88" s="249"/>
    </row>
    <row r="89" spans="1:9" s="251" customFormat="1" ht="18" x14ac:dyDescent="0.35">
      <c r="A89" s="249"/>
      <c r="B89" s="249"/>
      <c r="C89" s="249"/>
      <c r="D89" s="249"/>
      <c r="E89" s="249"/>
      <c r="F89" s="249"/>
      <c r="G89" s="249"/>
      <c r="H89" s="249"/>
      <c r="I89" s="249"/>
    </row>
    <row r="90" spans="1:9" s="251" customFormat="1" ht="18" x14ac:dyDescent="0.35">
      <c r="A90" s="249"/>
      <c r="B90" s="249"/>
      <c r="C90" s="249"/>
      <c r="D90" s="249"/>
      <c r="E90" s="249"/>
      <c r="F90" s="249"/>
      <c r="G90" s="249"/>
      <c r="H90" s="249"/>
      <c r="I90" s="249"/>
    </row>
    <row r="91" spans="1:9" s="251" customFormat="1" ht="18" x14ac:dyDescent="0.35">
      <c r="A91" s="249"/>
      <c r="B91" s="249"/>
      <c r="C91" s="249"/>
      <c r="D91" s="249"/>
      <c r="E91" s="249"/>
      <c r="F91" s="249"/>
      <c r="G91" s="249"/>
      <c r="H91" s="249"/>
      <c r="I91" s="249"/>
    </row>
    <row r="92" spans="1:9" s="251" customFormat="1" ht="18" x14ac:dyDescent="0.35">
      <c r="A92" s="249"/>
      <c r="B92" s="249"/>
      <c r="C92" s="249"/>
      <c r="D92" s="249"/>
      <c r="E92" s="249"/>
      <c r="F92" s="249"/>
      <c r="G92" s="249"/>
      <c r="H92" s="249"/>
      <c r="I92" s="249"/>
    </row>
    <row r="93" spans="1:9" s="251" customFormat="1" ht="18" x14ac:dyDescent="0.35">
      <c r="A93" s="249"/>
      <c r="B93" s="249"/>
      <c r="C93" s="249"/>
      <c r="D93" s="249"/>
      <c r="E93" s="249"/>
      <c r="F93" s="249"/>
      <c r="G93" s="249"/>
      <c r="H93" s="249"/>
      <c r="I93" s="249"/>
    </row>
    <row r="94" spans="1:9" s="251" customFormat="1" ht="18" x14ac:dyDescent="0.35">
      <c r="A94" s="249"/>
      <c r="B94" s="249"/>
      <c r="C94" s="249"/>
      <c r="D94" s="249"/>
      <c r="E94" s="249"/>
      <c r="F94" s="249"/>
      <c r="G94" s="249"/>
      <c r="H94" s="249"/>
      <c r="I94" s="249"/>
    </row>
    <row r="95" spans="1:9" s="251" customFormat="1" ht="18" x14ac:dyDescent="0.35">
      <c r="A95" s="249"/>
      <c r="B95" s="249"/>
      <c r="C95" s="249"/>
      <c r="D95" s="249"/>
      <c r="E95" s="249"/>
      <c r="F95" s="249"/>
      <c r="G95" s="249"/>
      <c r="H95" s="249"/>
      <c r="I95" s="249"/>
    </row>
    <row r="96" spans="1:9" s="251" customFormat="1" ht="18" x14ac:dyDescent="0.35">
      <c r="A96" s="249"/>
      <c r="B96" s="249"/>
      <c r="C96" s="249"/>
      <c r="D96" s="249"/>
      <c r="E96" s="249"/>
      <c r="F96" s="249"/>
      <c r="G96" s="249"/>
      <c r="H96" s="249"/>
      <c r="I96" s="249"/>
    </row>
    <row r="97" spans="1:9" s="251" customFormat="1" ht="18" x14ac:dyDescent="0.35">
      <c r="A97" s="249"/>
      <c r="B97" s="249"/>
      <c r="C97" s="249"/>
      <c r="D97" s="249"/>
      <c r="E97" s="249"/>
      <c r="F97" s="249"/>
      <c r="G97" s="249"/>
      <c r="H97" s="249"/>
      <c r="I97" s="249"/>
    </row>
    <row r="98" spans="1:9" s="251" customFormat="1" ht="18" x14ac:dyDescent="0.35">
      <c r="A98" s="249"/>
      <c r="B98" s="249"/>
      <c r="C98" s="249"/>
      <c r="D98" s="249"/>
      <c r="E98" s="249"/>
      <c r="F98" s="249"/>
      <c r="G98" s="249"/>
      <c r="H98" s="249"/>
      <c r="I98" s="249"/>
    </row>
    <row r="99" spans="1:9" s="251" customFormat="1" ht="18" x14ac:dyDescent="0.35">
      <c r="A99" s="249"/>
      <c r="B99" s="249"/>
      <c r="C99" s="249"/>
      <c r="D99" s="249"/>
      <c r="E99" s="249"/>
      <c r="F99" s="249"/>
      <c r="G99" s="249"/>
      <c r="H99" s="249"/>
      <c r="I99" s="249"/>
    </row>
    <row r="100" spans="1:9" s="251" customFormat="1" ht="18" x14ac:dyDescent="0.35">
      <c r="A100" s="249"/>
      <c r="B100" s="249"/>
      <c r="C100" s="249"/>
      <c r="D100" s="249"/>
      <c r="E100" s="249"/>
      <c r="F100" s="249"/>
      <c r="G100" s="249"/>
      <c r="H100" s="249"/>
      <c r="I100" s="249"/>
    </row>
    <row r="101" spans="1:9" s="251" customFormat="1" ht="18" x14ac:dyDescent="0.35">
      <c r="A101" s="249"/>
      <c r="B101" s="249"/>
      <c r="C101" s="249"/>
      <c r="D101" s="249"/>
      <c r="E101" s="249"/>
      <c r="F101" s="249"/>
      <c r="G101" s="249"/>
      <c r="H101" s="249"/>
      <c r="I101" s="249"/>
    </row>
    <row r="102" spans="1:9" s="251" customFormat="1" ht="18" x14ac:dyDescent="0.35">
      <c r="A102" s="249"/>
      <c r="B102" s="249"/>
      <c r="C102" s="249"/>
      <c r="D102" s="249"/>
      <c r="E102" s="249"/>
      <c r="F102" s="249"/>
      <c r="G102" s="249"/>
      <c r="H102" s="249"/>
      <c r="I102" s="249"/>
    </row>
    <row r="103" spans="1:9" s="251" customFormat="1" ht="18" x14ac:dyDescent="0.35">
      <c r="A103" s="249"/>
      <c r="B103" s="249"/>
      <c r="C103" s="249"/>
      <c r="D103" s="249"/>
      <c r="E103" s="249"/>
      <c r="F103" s="249"/>
      <c r="G103" s="249"/>
      <c r="H103" s="249"/>
      <c r="I103" s="249"/>
    </row>
    <row r="104" spans="1:9" s="251" customFormat="1" ht="18" x14ac:dyDescent="0.35">
      <c r="A104" s="249"/>
      <c r="B104" s="249"/>
      <c r="C104" s="249"/>
      <c r="D104" s="249"/>
      <c r="E104" s="249"/>
      <c r="F104" s="249"/>
      <c r="G104" s="249"/>
      <c r="H104" s="249"/>
      <c r="I104" s="249"/>
    </row>
    <row r="105" spans="1:9" s="251" customFormat="1" ht="18" x14ac:dyDescent="0.35">
      <c r="A105" s="249"/>
      <c r="B105" s="249"/>
      <c r="C105" s="249"/>
      <c r="D105" s="249"/>
      <c r="E105" s="249"/>
      <c r="F105" s="249"/>
      <c r="G105" s="249"/>
      <c r="H105" s="249"/>
      <c r="I105" s="249"/>
    </row>
    <row r="106" spans="1:9" s="251" customFormat="1" ht="18" x14ac:dyDescent="0.35">
      <c r="A106" s="249"/>
      <c r="B106" s="249"/>
      <c r="C106" s="249"/>
      <c r="D106" s="249"/>
      <c r="E106" s="249"/>
      <c r="F106" s="249"/>
      <c r="G106" s="249"/>
      <c r="H106" s="249"/>
      <c r="I106" s="249"/>
    </row>
    <row r="107" spans="1:9" s="251" customFormat="1" ht="18" x14ac:dyDescent="0.35">
      <c r="A107" s="249"/>
      <c r="B107" s="249"/>
      <c r="C107" s="249"/>
      <c r="D107" s="249"/>
      <c r="E107" s="249"/>
      <c r="F107" s="249"/>
      <c r="G107" s="249"/>
      <c r="H107" s="249"/>
      <c r="I107" s="249"/>
    </row>
    <row r="108" spans="1:9" s="251" customFormat="1" ht="18" x14ac:dyDescent="0.35">
      <c r="A108" s="249"/>
      <c r="B108" s="249"/>
      <c r="C108" s="249"/>
      <c r="D108" s="249"/>
      <c r="E108" s="249"/>
      <c r="F108" s="249"/>
      <c r="G108" s="249"/>
      <c r="H108" s="249"/>
      <c r="I108" s="249"/>
    </row>
    <row r="109" spans="1:9" s="251" customFormat="1" ht="18" x14ac:dyDescent="0.35">
      <c r="A109" s="249"/>
      <c r="B109" s="249"/>
      <c r="C109" s="249"/>
      <c r="D109" s="249"/>
      <c r="E109" s="249"/>
      <c r="F109" s="249"/>
      <c r="G109" s="249"/>
      <c r="H109" s="249"/>
      <c r="I109" s="249"/>
    </row>
    <row r="110" spans="1:9" s="251" customFormat="1" ht="18" x14ac:dyDescent="0.35">
      <c r="A110" s="249"/>
      <c r="B110" s="249"/>
      <c r="C110" s="249"/>
      <c r="D110" s="249"/>
      <c r="E110" s="249"/>
      <c r="F110" s="249"/>
      <c r="G110" s="249"/>
      <c r="H110" s="249"/>
      <c r="I110" s="249"/>
    </row>
    <row r="111" spans="1:9" s="251" customFormat="1" ht="18" x14ac:dyDescent="0.35">
      <c r="A111" s="249"/>
      <c r="B111" s="249"/>
      <c r="C111" s="249"/>
      <c r="D111" s="249"/>
      <c r="E111" s="249"/>
      <c r="F111" s="249"/>
      <c r="G111" s="249"/>
      <c r="H111" s="249"/>
      <c r="I111" s="249"/>
    </row>
    <row r="112" spans="1:9" s="251" customFormat="1" ht="18" x14ac:dyDescent="0.35">
      <c r="A112" s="249"/>
      <c r="B112" s="249"/>
      <c r="C112" s="249"/>
      <c r="D112" s="249"/>
      <c r="E112" s="249"/>
      <c r="F112" s="249"/>
      <c r="G112" s="249"/>
      <c r="H112" s="249"/>
      <c r="I112" s="249"/>
    </row>
    <row r="113" spans="1:9" s="251" customFormat="1" ht="18" x14ac:dyDescent="0.35">
      <c r="A113" s="249"/>
      <c r="B113" s="249"/>
      <c r="C113" s="249"/>
      <c r="D113" s="249"/>
      <c r="E113" s="249"/>
      <c r="F113" s="249"/>
      <c r="G113" s="249"/>
      <c r="H113" s="249"/>
      <c r="I113" s="249"/>
    </row>
    <row r="114" spans="1:9" s="251" customFormat="1" ht="18" x14ac:dyDescent="0.35">
      <c r="A114" s="249"/>
      <c r="B114" s="249"/>
      <c r="C114" s="249"/>
      <c r="D114" s="249"/>
      <c r="E114" s="249"/>
      <c r="F114" s="249"/>
      <c r="G114" s="249"/>
      <c r="H114" s="249"/>
      <c r="I114" s="249"/>
    </row>
    <row r="115" spans="1:9" s="251" customFormat="1" ht="18" x14ac:dyDescent="0.35">
      <c r="A115" s="249"/>
      <c r="B115" s="249"/>
      <c r="C115" s="249"/>
      <c r="D115" s="249"/>
      <c r="E115" s="249"/>
      <c r="F115" s="249"/>
      <c r="G115" s="249"/>
      <c r="H115" s="249"/>
      <c r="I115" s="249"/>
    </row>
    <row r="116" spans="1:9" s="251" customFormat="1" ht="18" x14ac:dyDescent="0.35">
      <c r="A116" s="249"/>
      <c r="B116" s="249"/>
      <c r="C116" s="249"/>
      <c r="D116" s="249"/>
      <c r="E116" s="249"/>
      <c r="F116" s="249"/>
      <c r="G116" s="249"/>
      <c r="H116" s="249"/>
      <c r="I116" s="249"/>
    </row>
    <row r="117" spans="1:9" s="251" customFormat="1" ht="18" x14ac:dyDescent="0.35">
      <c r="A117" s="249"/>
      <c r="B117" s="249"/>
      <c r="C117" s="249"/>
      <c r="D117" s="249"/>
      <c r="E117" s="249"/>
      <c r="F117" s="249"/>
      <c r="G117" s="249"/>
      <c r="H117" s="249"/>
      <c r="I117" s="249"/>
    </row>
    <row r="118" spans="1:9" s="251" customFormat="1" ht="18" x14ac:dyDescent="0.35">
      <c r="A118" s="249"/>
      <c r="B118" s="249"/>
      <c r="C118" s="249"/>
      <c r="D118" s="249"/>
      <c r="E118" s="249"/>
      <c r="F118" s="249"/>
      <c r="G118" s="249"/>
      <c r="H118" s="249"/>
      <c r="I118" s="249"/>
    </row>
    <row r="119" spans="1:9" s="251" customFormat="1" ht="18" x14ac:dyDescent="0.35">
      <c r="A119" s="249"/>
      <c r="B119" s="249"/>
      <c r="C119" s="249"/>
      <c r="D119" s="249"/>
      <c r="E119" s="249"/>
      <c r="F119" s="249"/>
      <c r="G119" s="249"/>
      <c r="H119" s="249"/>
      <c r="I119" s="249"/>
    </row>
    <row r="120" spans="1:9" s="251" customFormat="1" ht="18" x14ac:dyDescent="0.35">
      <c r="A120" s="249"/>
      <c r="B120" s="249"/>
      <c r="C120" s="249"/>
      <c r="D120" s="249"/>
      <c r="E120" s="249"/>
      <c r="F120" s="249"/>
      <c r="G120" s="249"/>
      <c r="H120" s="249"/>
      <c r="I120" s="249"/>
    </row>
    <row r="121" spans="1:9" s="251" customFormat="1" ht="18" x14ac:dyDescent="0.35">
      <c r="A121" s="249"/>
      <c r="B121" s="249"/>
      <c r="C121" s="249"/>
      <c r="D121" s="249"/>
      <c r="E121" s="249"/>
      <c r="F121" s="249"/>
      <c r="G121" s="249"/>
      <c r="H121" s="249"/>
      <c r="I121" s="249"/>
    </row>
    <row r="122" spans="1:9" s="251" customFormat="1" ht="18" x14ac:dyDescent="0.35">
      <c r="A122" s="249"/>
      <c r="B122" s="249"/>
      <c r="C122" s="249"/>
      <c r="D122" s="249"/>
      <c r="E122" s="249"/>
      <c r="F122" s="249"/>
      <c r="G122" s="249"/>
      <c r="H122" s="249"/>
      <c r="I122" s="249"/>
    </row>
    <row r="123" spans="1:9" s="251" customFormat="1" ht="18" x14ac:dyDescent="0.35">
      <c r="A123" s="249"/>
      <c r="B123" s="249"/>
      <c r="C123" s="249"/>
      <c r="D123" s="249"/>
      <c r="E123" s="249"/>
      <c r="F123" s="249"/>
      <c r="G123" s="249"/>
      <c r="H123" s="249"/>
      <c r="I123" s="249"/>
    </row>
    <row r="124" spans="1:9" s="251" customFormat="1" ht="18" x14ac:dyDescent="0.35">
      <c r="A124" s="249"/>
      <c r="B124" s="249"/>
      <c r="C124" s="249"/>
      <c r="D124" s="249"/>
      <c r="E124" s="249"/>
      <c r="F124" s="249"/>
      <c r="G124" s="249"/>
      <c r="H124" s="249"/>
      <c r="I124" s="249"/>
    </row>
    <row r="125" spans="1:9" s="251" customFormat="1" ht="18" x14ac:dyDescent="0.35">
      <c r="A125" s="249"/>
      <c r="B125" s="249"/>
      <c r="C125" s="249"/>
      <c r="D125" s="249"/>
      <c r="E125" s="249"/>
      <c r="F125" s="249"/>
      <c r="G125" s="249"/>
      <c r="H125" s="249"/>
      <c r="I125" s="249"/>
    </row>
    <row r="126" spans="1:9" s="251" customFormat="1" ht="18" x14ac:dyDescent="0.35">
      <c r="A126" s="249"/>
      <c r="B126" s="249"/>
      <c r="C126" s="249"/>
      <c r="D126" s="249"/>
      <c r="E126" s="249"/>
      <c r="F126" s="249"/>
      <c r="G126" s="249"/>
      <c r="H126" s="249"/>
      <c r="I126" s="249"/>
    </row>
    <row r="127" spans="1:9" s="251" customFormat="1" ht="18" x14ac:dyDescent="0.35">
      <c r="A127" s="249"/>
      <c r="B127" s="249"/>
      <c r="C127" s="249"/>
      <c r="D127" s="249"/>
      <c r="E127" s="249"/>
      <c r="F127" s="249"/>
      <c r="G127" s="249"/>
      <c r="H127" s="249"/>
      <c r="I127" s="249"/>
    </row>
    <row r="128" spans="1:9" s="251" customFormat="1" ht="18" x14ac:dyDescent="0.35">
      <c r="A128" s="249"/>
      <c r="B128" s="249"/>
      <c r="C128" s="249"/>
      <c r="D128" s="249"/>
      <c r="E128" s="249"/>
      <c r="F128" s="249"/>
      <c r="G128" s="249"/>
      <c r="H128" s="249"/>
      <c r="I128" s="249"/>
    </row>
    <row r="129" spans="1:9" s="251" customFormat="1" ht="18" x14ac:dyDescent="0.35">
      <c r="A129" s="249"/>
      <c r="B129" s="249"/>
      <c r="C129" s="249"/>
      <c r="D129" s="249"/>
      <c r="E129" s="249"/>
      <c r="F129" s="249"/>
      <c r="G129" s="249"/>
      <c r="H129" s="249"/>
      <c r="I129" s="249"/>
    </row>
    <row r="130" spans="1:9" s="251" customFormat="1" ht="18" x14ac:dyDescent="0.35">
      <c r="A130" s="249"/>
      <c r="B130" s="249"/>
      <c r="C130" s="249"/>
      <c r="D130" s="249"/>
      <c r="E130" s="249"/>
      <c r="F130" s="249"/>
      <c r="G130" s="249"/>
      <c r="H130" s="249"/>
      <c r="I130" s="249"/>
    </row>
    <row r="131" spans="1:9" s="251" customFormat="1" ht="18" x14ac:dyDescent="0.35">
      <c r="A131" s="249"/>
      <c r="B131" s="249"/>
      <c r="C131" s="249"/>
      <c r="D131" s="249"/>
      <c r="E131" s="249"/>
      <c r="F131" s="249"/>
      <c r="G131" s="249"/>
      <c r="H131" s="249"/>
      <c r="I131" s="249"/>
    </row>
    <row r="132" spans="1:9" s="251" customFormat="1" ht="18" x14ac:dyDescent="0.35">
      <c r="A132" s="249"/>
      <c r="B132" s="249"/>
      <c r="C132" s="249"/>
      <c r="D132" s="249"/>
      <c r="E132" s="249"/>
      <c r="F132" s="249"/>
      <c r="G132" s="249"/>
      <c r="H132" s="249"/>
      <c r="I132" s="249"/>
    </row>
    <row r="133" spans="1:9" s="251" customFormat="1" ht="18" x14ac:dyDescent="0.35">
      <c r="A133" s="249"/>
      <c r="B133" s="249"/>
      <c r="C133" s="249"/>
      <c r="D133" s="249"/>
      <c r="E133" s="249"/>
      <c r="F133" s="249"/>
      <c r="G133" s="249"/>
      <c r="H133" s="249"/>
      <c r="I133" s="249"/>
    </row>
    <row r="134" spans="1:9" s="251" customFormat="1" ht="18" x14ac:dyDescent="0.35">
      <c r="A134" s="249"/>
      <c r="B134" s="249"/>
      <c r="C134" s="249"/>
      <c r="D134" s="249"/>
      <c r="E134" s="249"/>
      <c r="F134" s="249"/>
      <c r="G134" s="249"/>
      <c r="H134" s="249"/>
      <c r="I134" s="249"/>
    </row>
    <row r="135" spans="1:9" s="251" customFormat="1" ht="18" x14ac:dyDescent="0.35">
      <c r="A135" s="249"/>
      <c r="B135" s="249"/>
      <c r="C135" s="249"/>
      <c r="D135" s="249"/>
      <c r="E135" s="249"/>
      <c r="F135" s="249"/>
      <c r="G135" s="249"/>
      <c r="H135" s="249"/>
      <c r="I135" s="249"/>
    </row>
    <row r="136" spans="1:9" s="251" customFormat="1" ht="18" x14ac:dyDescent="0.35">
      <c r="A136" s="249"/>
      <c r="B136" s="249"/>
      <c r="C136" s="249"/>
      <c r="D136" s="249"/>
      <c r="E136" s="249"/>
      <c r="F136" s="249"/>
      <c r="G136" s="249"/>
      <c r="H136" s="249"/>
      <c r="I136" s="249"/>
    </row>
    <row r="137" spans="1:9" s="251" customFormat="1" ht="18" x14ac:dyDescent="0.35">
      <c r="A137" s="249"/>
      <c r="B137" s="249"/>
      <c r="C137" s="249"/>
      <c r="D137" s="249"/>
      <c r="E137" s="249"/>
      <c r="F137" s="249"/>
      <c r="G137" s="249"/>
      <c r="H137" s="249"/>
      <c r="I137" s="249"/>
    </row>
    <row r="138" spans="1:9" s="251" customFormat="1" ht="18" x14ac:dyDescent="0.35">
      <c r="A138" s="249"/>
      <c r="B138" s="249"/>
      <c r="C138" s="249"/>
      <c r="D138" s="249"/>
      <c r="E138" s="249"/>
      <c r="F138" s="249"/>
      <c r="G138" s="249"/>
      <c r="H138" s="249"/>
      <c r="I138" s="249"/>
    </row>
    <row r="139" spans="1:9" s="251" customFormat="1" ht="18" x14ac:dyDescent="0.35">
      <c r="A139" s="249"/>
      <c r="B139" s="249"/>
      <c r="C139" s="249"/>
      <c r="D139" s="249"/>
      <c r="E139" s="249"/>
      <c r="F139" s="249"/>
      <c r="G139" s="249"/>
      <c r="H139" s="249"/>
      <c r="I139" s="249"/>
    </row>
    <row r="140" spans="1:9" s="251" customFormat="1" ht="18" x14ac:dyDescent="0.35">
      <c r="A140" s="249"/>
      <c r="B140" s="249"/>
      <c r="C140" s="249"/>
      <c r="D140" s="249"/>
      <c r="E140" s="249"/>
      <c r="F140" s="249"/>
      <c r="G140" s="249"/>
      <c r="H140" s="249"/>
      <c r="I140" s="249"/>
    </row>
    <row r="141" spans="1:9" s="251" customFormat="1" ht="18" x14ac:dyDescent="0.35">
      <c r="A141" s="249"/>
      <c r="B141" s="249"/>
      <c r="C141" s="249"/>
      <c r="D141" s="249"/>
      <c r="E141" s="249"/>
      <c r="F141" s="249"/>
      <c r="G141" s="249"/>
      <c r="H141" s="249"/>
      <c r="I141" s="249"/>
    </row>
    <row r="142" spans="1:9" s="251" customFormat="1" ht="18" x14ac:dyDescent="0.35">
      <c r="A142" s="249"/>
      <c r="B142" s="249"/>
      <c r="C142" s="249"/>
      <c r="D142" s="249"/>
      <c r="E142" s="249"/>
      <c r="F142" s="249"/>
      <c r="G142" s="249"/>
      <c r="H142" s="249"/>
      <c r="I142" s="249"/>
    </row>
    <row r="143" spans="1:9" s="251" customFormat="1" ht="18" x14ac:dyDescent="0.35">
      <c r="A143" s="249"/>
      <c r="B143" s="249"/>
      <c r="C143" s="249"/>
      <c r="D143" s="249"/>
      <c r="E143" s="249"/>
      <c r="F143" s="249"/>
      <c r="G143" s="249"/>
      <c r="H143" s="249"/>
      <c r="I143" s="249"/>
    </row>
    <row r="144" spans="1:9" s="251" customFormat="1" ht="18" x14ac:dyDescent="0.35">
      <c r="A144" s="249"/>
      <c r="B144" s="249"/>
      <c r="C144" s="249"/>
      <c r="D144" s="249"/>
      <c r="E144" s="249"/>
      <c r="F144" s="249"/>
      <c r="G144" s="249"/>
      <c r="H144" s="249"/>
      <c r="I144" s="249"/>
    </row>
    <row r="145" spans="1:9" s="251" customFormat="1" ht="18" x14ac:dyDescent="0.35">
      <c r="A145" s="249"/>
      <c r="B145" s="249"/>
      <c r="C145" s="249"/>
      <c r="D145" s="249"/>
      <c r="E145" s="249"/>
      <c r="F145" s="249"/>
      <c r="G145" s="249"/>
      <c r="H145" s="249"/>
      <c r="I145" s="249"/>
    </row>
    <row r="146" spans="1:9" s="251" customFormat="1" ht="18" x14ac:dyDescent="0.35">
      <c r="A146" s="249"/>
      <c r="B146" s="249"/>
      <c r="C146" s="249"/>
      <c r="D146" s="249"/>
      <c r="E146" s="249"/>
      <c r="F146" s="249"/>
      <c r="G146" s="249"/>
      <c r="H146" s="249"/>
      <c r="I146" s="249"/>
    </row>
    <row r="147" spans="1:9" s="251" customFormat="1" ht="18" x14ac:dyDescent="0.35">
      <c r="A147" s="249"/>
      <c r="B147" s="249"/>
      <c r="C147" s="249"/>
      <c r="D147" s="249"/>
      <c r="E147" s="249"/>
      <c r="F147" s="249"/>
      <c r="G147" s="249"/>
      <c r="H147" s="249"/>
      <c r="I147" s="249"/>
    </row>
    <row r="148" spans="1:9" s="251" customFormat="1" ht="18" x14ac:dyDescent="0.35">
      <c r="A148" s="249"/>
      <c r="B148" s="249"/>
      <c r="C148" s="249"/>
      <c r="D148" s="249"/>
      <c r="E148" s="249"/>
      <c r="F148" s="249"/>
      <c r="G148" s="249"/>
      <c r="H148" s="249"/>
      <c r="I148" s="249"/>
    </row>
    <row r="149" spans="1:9" s="251" customFormat="1" ht="18" x14ac:dyDescent="0.35">
      <c r="A149" s="249"/>
      <c r="B149" s="249"/>
      <c r="C149" s="249"/>
      <c r="D149" s="249"/>
      <c r="E149" s="249"/>
      <c r="F149" s="249"/>
      <c r="G149" s="249"/>
      <c r="H149" s="249"/>
      <c r="I149" s="249"/>
    </row>
    <row r="150" spans="1:9" s="251" customFormat="1" ht="18" x14ac:dyDescent="0.35">
      <c r="A150" s="249"/>
      <c r="B150" s="249"/>
      <c r="C150" s="249"/>
      <c r="D150" s="249"/>
      <c r="E150" s="249"/>
      <c r="F150" s="249"/>
      <c r="G150" s="249"/>
      <c r="H150" s="249"/>
      <c r="I150" s="249"/>
    </row>
    <row r="151" spans="1:9" s="251" customFormat="1" ht="18" x14ac:dyDescent="0.35">
      <c r="A151" s="249"/>
      <c r="B151" s="249"/>
      <c r="C151" s="249"/>
      <c r="D151" s="249"/>
      <c r="E151" s="249"/>
      <c r="F151" s="249"/>
      <c r="G151" s="249"/>
      <c r="H151" s="249"/>
      <c r="I151" s="249"/>
    </row>
    <row r="152" spans="1:9" s="251" customFormat="1" ht="18" x14ac:dyDescent="0.35">
      <c r="A152" s="249"/>
      <c r="B152" s="249"/>
      <c r="C152" s="249"/>
      <c r="D152" s="249"/>
      <c r="E152" s="249"/>
      <c r="F152" s="249"/>
      <c r="G152" s="249"/>
      <c r="H152" s="249"/>
      <c r="I152" s="249"/>
    </row>
    <row r="153" spans="1:9" s="251" customFormat="1" ht="18" x14ac:dyDescent="0.35">
      <c r="A153" s="249"/>
      <c r="B153" s="249"/>
      <c r="C153" s="249"/>
      <c r="D153" s="249"/>
      <c r="E153" s="249"/>
      <c r="F153" s="249"/>
      <c r="G153" s="249"/>
      <c r="H153" s="249"/>
      <c r="I153" s="249"/>
    </row>
    <row r="154" spans="1:9" s="251" customFormat="1" ht="18" x14ac:dyDescent="0.35">
      <c r="A154" s="249"/>
      <c r="B154" s="249"/>
      <c r="C154" s="249"/>
      <c r="D154" s="249"/>
      <c r="E154" s="249"/>
      <c r="F154" s="249"/>
      <c r="G154" s="249"/>
      <c r="H154" s="249"/>
      <c r="I154" s="249"/>
    </row>
    <row r="155" spans="1:9" s="251" customFormat="1" ht="18" x14ac:dyDescent="0.35">
      <c r="A155" s="249"/>
      <c r="B155" s="249"/>
      <c r="C155" s="249"/>
      <c r="D155" s="249"/>
      <c r="E155" s="249"/>
      <c r="F155" s="249"/>
      <c r="G155" s="249"/>
      <c r="H155" s="249"/>
      <c r="I155" s="249"/>
    </row>
    <row r="156" spans="1:9" s="251" customFormat="1" ht="18" x14ac:dyDescent="0.35">
      <c r="A156" s="249"/>
      <c r="B156" s="249"/>
      <c r="C156" s="249"/>
      <c r="D156" s="249"/>
      <c r="E156" s="249"/>
      <c r="F156" s="249"/>
      <c r="G156" s="249"/>
      <c r="H156" s="249"/>
      <c r="I156" s="249"/>
    </row>
    <row r="157" spans="1:9" s="251" customFormat="1" ht="18" x14ac:dyDescent="0.35">
      <c r="A157" s="249"/>
      <c r="B157" s="249"/>
      <c r="C157" s="249"/>
      <c r="D157" s="249"/>
      <c r="E157" s="249"/>
      <c r="F157" s="249"/>
      <c r="G157" s="249"/>
      <c r="H157" s="249"/>
      <c r="I157" s="249"/>
    </row>
    <row r="158" spans="1:9" s="251" customFormat="1" ht="18" x14ac:dyDescent="0.35">
      <c r="A158" s="249"/>
      <c r="B158" s="249"/>
      <c r="C158" s="249"/>
      <c r="D158" s="249"/>
      <c r="E158" s="249"/>
      <c r="F158" s="249"/>
      <c r="G158" s="249"/>
      <c r="H158" s="249"/>
      <c r="I158" s="249"/>
    </row>
    <row r="159" spans="1:9" s="251" customFormat="1" ht="18" x14ac:dyDescent="0.35">
      <c r="A159" s="249"/>
      <c r="B159" s="249"/>
      <c r="C159" s="249"/>
      <c r="D159" s="249"/>
      <c r="E159" s="249"/>
      <c r="F159" s="249"/>
      <c r="G159" s="249"/>
      <c r="H159" s="249"/>
      <c r="I159" s="249"/>
    </row>
    <row r="160" spans="1:9" s="251" customFormat="1" ht="18" x14ac:dyDescent="0.35">
      <c r="A160" s="249"/>
      <c r="B160" s="249"/>
      <c r="C160" s="249"/>
      <c r="D160" s="249"/>
      <c r="E160" s="249"/>
      <c r="F160" s="249"/>
      <c r="G160" s="249"/>
      <c r="H160" s="249"/>
      <c r="I160" s="249"/>
    </row>
    <row r="161" spans="1:9" s="251" customFormat="1" ht="18" x14ac:dyDescent="0.35">
      <c r="A161" s="249"/>
      <c r="B161" s="249"/>
      <c r="C161" s="249"/>
      <c r="D161" s="249"/>
      <c r="E161" s="249"/>
      <c r="F161" s="249"/>
      <c r="G161" s="249"/>
      <c r="H161" s="249"/>
      <c r="I161" s="249"/>
    </row>
    <row r="162" spans="1:9" s="251" customFormat="1" ht="18" x14ac:dyDescent="0.35">
      <c r="A162" s="249"/>
      <c r="B162" s="249"/>
      <c r="C162" s="249"/>
      <c r="D162" s="249"/>
      <c r="E162" s="249"/>
      <c r="F162" s="249"/>
      <c r="G162" s="249"/>
      <c r="H162" s="249"/>
      <c r="I162" s="249"/>
    </row>
    <row r="163" spans="1:9" s="251" customFormat="1" ht="18" x14ac:dyDescent="0.35">
      <c r="A163" s="249"/>
      <c r="B163" s="249"/>
      <c r="C163" s="249"/>
      <c r="D163" s="249"/>
      <c r="E163" s="249"/>
      <c r="F163" s="249"/>
      <c r="G163" s="249"/>
      <c r="H163" s="249"/>
      <c r="I163" s="249"/>
    </row>
    <row r="164" spans="1:9" s="251" customFormat="1" ht="18" x14ac:dyDescent="0.35">
      <c r="A164" s="249"/>
      <c r="B164" s="249"/>
      <c r="C164" s="249"/>
      <c r="D164" s="249"/>
      <c r="E164" s="249"/>
      <c r="F164" s="249"/>
      <c r="G164" s="249"/>
      <c r="H164" s="249"/>
      <c r="I164" s="249"/>
    </row>
    <row r="165" spans="1:9" s="251" customFormat="1" ht="18" x14ac:dyDescent="0.35">
      <c r="A165" s="249"/>
      <c r="B165" s="249"/>
      <c r="C165" s="249"/>
      <c r="D165" s="249"/>
      <c r="E165" s="249"/>
      <c r="F165" s="249"/>
      <c r="G165" s="249"/>
      <c r="H165" s="249"/>
      <c r="I165" s="249"/>
    </row>
    <row r="166" spans="1:9" s="251" customFormat="1" ht="18" x14ac:dyDescent="0.35">
      <c r="A166" s="249"/>
      <c r="B166" s="249"/>
      <c r="C166" s="249"/>
      <c r="D166" s="249"/>
      <c r="E166" s="249"/>
      <c r="F166" s="249"/>
      <c r="G166" s="249"/>
      <c r="H166" s="249"/>
      <c r="I166" s="249"/>
    </row>
    <row r="167" spans="1:9" s="251" customFormat="1" ht="18" x14ac:dyDescent="0.35">
      <c r="A167" s="249"/>
      <c r="B167" s="249"/>
      <c r="C167" s="249"/>
      <c r="D167" s="249"/>
      <c r="E167" s="249"/>
      <c r="F167" s="249"/>
      <c r="G167" s="249"/>
      <c r="H167" s="249"/>
      <c r="I167" s="249"/>
    </row>
    <row r="168" spans="1:9" s="251" customFormat="1" ht="18" x14ac:dyDescent="0.35">
      <c r="A168" s="249"/>
      <c r="B168" s="249"/>
      <c r="C168" s="249"/>
      <c r="D168" s="249"/>
      <c r="E168" s="249"/>
      <c r="F168" s="249"/>
      <c r="G168" s="249"/>
      <c r="H168" s="249"/>
      <c r="I168" s="249"/>
    </row>
    <row r="169" spans="1:9" s="251" customFormat="1" ht="18" x14ac:dyDescent="0.35">
      <c r="A169" s="249"/>
      <c r="B169" s="249"/>
      <c r="C169" s="249"/>
      <c r="D169" s="249"/>
      <c r="E169" s="249"/>
      <c r="F169" s="249"/>
      <c r="G169" s="249"/>
      <c r="H169" s="249"/>
      <c r="I169" s="249"/>
    </row>
    <row r="170" spans="1:9" s="251" customFormat="1" ht="18" x14ac:dyDescent="0.35">
      <c r="A170" s="249"/>
      <c r="B170" s="249"/>
      <c r="C170" s="249"/>
      <c r="D170" s="249"/>
      <c r="E170" s="249"/>
      <c r="F170" s="249"/>
      <c r="G170" s="249"/>
      <c r="H170" s="249"/>
      <c r="I170" s="249"/>
    </row>
    <row r="171" spans="1:9" s="251" customFormat="1" ht="18" x14ac:dyDescent="0.35">
      <c r="A171" s="249"/>
      <c r="B171" s="249"/>
      <c r="C171" s="249"/>
      <c r="D171" s="249"/>
      <c r="E171" s="249"/>
      <c r="F171" s="249"/>
      <c r="G171" s="249"/>
      <c r="H171" s="249"/>
      <c r="I171" s="249"/>
    </row>
    <row r="172" spans="1:9" s="251" customFormat="1" ht="18" x14ac:dyDescent="0.35">
      <c r="A172" s="249"/>
      <c r="B172" s="249"/>
      <c r="C172" s="249"/>
      <c r="D172" s="249"/>
      <c r="E172" s="249"/>
      <c r="F172" s="249"/>
      <c r="G172" s="249"/>
      <c r="H172" s="249"/>
      <c r="I172" s="249"/>
    </row>
    <row r="173" spans="1:9" s="251" customFormat="1" ht="18" x14ac:dyDescent="0.35">
      <c r="A173" s="249"/>
      <c r="B173" s="249"/>
      <c r="C173" s="249"/>
      <c r="D173" s="249"/>
      <c r="E173" s="249"/>
      <c r="F173" s="249"/>
      <c r="G173" s="249"/>
      <c r="H173" s="249"/>
      <c r="I173" s="249"/>
    </row>
    <row r="174" spans="1:9" s="251" customFormat="1" ht="18" x14ac:dyDescent="0.35">
      <c r="A174" s="249"/>
      <c r="B174" s="249"/>
      <c r="C174" s="249"/>
      <c r="D174" s="249"/>
      <c r="E174" s="249"/>
      <c r="F174" s="249"/>
      <c r="G174" s="249"/>
      <c r="H174" s="249"/>
      <c r="I174" s="249"/>
    </row>
    <row r="175" spans="1:9" s="251" customFormat="1" ht="18" x14ac:dyDescent="0.35">
      <c r="A175" s="249"/>
      <c r="B175" s="249"/>
      <c r="C175" s="249"/>
      <c r="D175" s="249"/>
      <c r="E175" s="249"/>
      <c r="F175" s="249"/>
      <c r="G175" s="249"/>
      <c r="H175" s="249"/>
      <c r="I175" s="249"/>
    </row>
    <row r="176" spans="1:9" s="251" customFormat="1" ht="18" x14ac:dyDescent="0.35">
      <c r="A176" s="249"/>
      <c r="B176" s="249"/>
      <c r="C176" s="249"/>
      <c r="D176" s="249"/>
      <c r="E176" s="249"/>
      <c r="F176" s="249"/>
      <c r="G176" s="249"/>
      <c r="H176" s="249"/>
      <c r="I176" s="249"/>
    </row>
    <row r="177" spans="1:9" s="251" customFormat="1" ht="18" x14ac:dyDescent="0.35">
      <c r="A177" s="249"/>
      <c r="B177" s="249"/>
      <c r="C177" s="249"/>
      <c r="D177" s="249"/>
      <c r="E177" s="249"/>
      <c r="F177" s="249"/>
      <c r="G177" s="249"/>
      <c r="H177" s="249"/>
      <c r="I177" s="249"/>
    </row>
    <row r="178" spans="1:9" s="251" customFormat="1" ht="18" x14ac:dyDescent="0.35">
      <c r="A178" s="249"/>
      <c r="B178" s="249"/>
      <c r="C178" s="249"/>
      <c r="D178" s="249"/>
      <c r="E178" s="249"/>
      <c r="F178" s="249"/>
      <c r="G178" s="249"/>
      <c r="H178" s="249"/>
      <c r="I178" s="249"/>
    </row>
    <row r="179" spans="1:9" s="251" customFormat="1" ht="18" x14ac:dyDescent="0.35">
      <c r="A179" s="249"/>
      <c r="B179" s="249"/>
      <c r="C179" s="249"/>
      <c r="D179" s="249"/>
      <c r="E179" s="249"/>
      <c r="F179" s="249"/>
      <c r="G179" s="249"/>
      <c r="H179" s="249"/>
      <c r="I179" s="249"/>
    </row>
    <row r="180" spans="1:9" s="251" customFormat="1" ht="18" x14ac:dyDescent="0.35">
      <c r="A180" s="249"/>
      <c r="B180" s="249"/>
      <c r="C180" s="249"/>
      <c r="D180" s="249"/>
      <c r="E180" s="249"/>
      <c r="F180" s="249"/>
      <c r="G180" s="249"/>
      <c r="H180" s="249"/>
      <c r="I180" s="249"/>
    </row>
    <row r="181" spans="1:9" s="251" customFormat="1" ht="18" x14ac:dyDescent="0.35">
      <c r="A181" s="249"/>
      <c r="B181" s="249"/>
      <c r="C181" s="249"/>
      <c r="D181" s="249"/>
      <c r="E181" s="249"/>
      <c r="F181" s="249"/>
      <c r="G181" s="249"/>
      <c r="H181" s="249"/>
      <c r="I181" s="249"/>
    </row>
    <row r="182" spans="1:9" s="251" customFormat="1" ht="18" x14ac:dyDescent="0.35">
      <c r="A182" s="249"/>
      <c r="B182" s="249"/>
      <c r="C182" s="249"/>
      <c r="D182" s="249"/>
      <c r="E182" s="249"/>
      <c r="F182" s="249"/>
      <c r="G182" s="249"/>
      <c r="H182" s="249"/>
      <c r="I182" s="249"/>
    </row>
    <row r="183" spans="1:9" s="251" customFormat="1" ht="18" x14ac:dyDescent="0.35">
      <c r="A183" s="249"/>
      <c r="B183" s="249"/>
      <c r="C183" s="249"/>
      <c r="D183" s="249"/>
      <c r="E183" s="249"/>
      <c r="F183" s="249"/>
      <c r="G183" s="249"/>
      <c r="H183" s="249"/>
      <c r="I183" s="249"/>
    </row>
    <row r="184" spans="1:9" s="251" customFormat="1" ht="18" x14ac:dyDescent="0.35">
      <c r="A184" s="249"/>
      <c r="B184" s="249"/>
      <c r="C184" s="249"/>
      <c r="D184" s="249"/>
      <c r="E184" s="249"/>
      <c r="F184" s="249"/>
      <c r="G184" s="249"/>
      <c r="H184" s="249"/>
      <c r="I184" s="249"/>
    </row>
    <row r="185" spans="1:9" s="251" customFormat="1" ht="18" x14ac:dyDescent="0.35">
      <c r="A185" s="249"/>
      <c r="B185" s="249"/>
      <c r="C185" s="249"/>
      <c r="D185" s="249"/>
      <c r="E185" s="249"/>
      <c r="F185" s="249"/>
      <c r="G185" s="249"/>
      <c r="H185" s="249"/>
      <c r="I185" s="249"/>
    </row>
    <row r="186" spans="1:9" s="251" customFormat="1" ht="18" x14ac:dyDescent="0.35">
      <c r="A186" s="249"/>
      <c r="B186" s="249"/>
      <c r="C186" s="249"/>
      <c r="D186" s="249"/>
      <c r="E186" s="249"/>
      <c r="F186" s="249"/>
      <c r="G186" s="249"/>
      <c r="H186" s="249"/>
      <c r="I186" s="249"/>
    </row>
    <row r="187" spans="1:9" s="251" customFormat="1" ht="18" x14ac:dyDescent="0.35">
      <c r="A187" s="249"/>
      <c r="B187" s="249"/>
      <c r="C187" s="249"/>
      <c r="D187" s="249"/>
      <c r="E187" s="249"/>
      <c r="F187" s="249"/>
      <c r="G187" s="249"/>
      <c r="H187" s="249"/>
      <c r="I187" s="249"/>
    </row>
    <row r="188" spans="1:9" s="251" customFormat="1" ht="18" x14ac:dyDescent="0.35">
      <c r="A188" s="249"/>
      <c r="B188" s="249"/>
      <c r="C188" s="249"/>
      <c r="D188" s="249"/>
      <c r="E188" s="249"/>
      <c r="F188" s="249"/>
      <c r="G188" s="249"/>
      <c r="H188" s="249"/>
      <c r="I188" s="249"/>
    </row>
    <row r="189" spans="1:9" s="251" customFormat="1" ht="18" x14ac:dyDescent="0.35">
      <c r="A189" s="249"/>
      <c r="B189" s="249"/>
      <c r="C189" s="249"/>
      <c r="D189" s="249"/>
      <c r="E189" s="249"/>
      <c r="F189" s="249"/>
      <c r="G189" s="249"/>
      <c r="H189" s="249"/>
      <c r="I189" s="249"/>
    </row>
    <row r="190" spans="1:9" s="251" customFormat="1" ht="18" x14ac:dyDescent="0.35">
      <c r="A190" s="249"/>
      <c r="B190" s="249"/>
      <c r="C190" s="249"/>
      <c r="D190" s="249"/>
      <c r="E190" s="249"/>
      <c r="F190" s="249"/>
      <c r="G190" s="249"/>
      <c r="H190" s="249"/>
      <c r="I190" s="249"/>
    </row>
    <row r="191" spans="1:9" s="251" customFormat="1" ht="18" x14ac:dyDescent="0.35">
      <c r="A191" s="249"/>
      <c r="B191" s="249"/>
      <c r="C191" s="249"/>
      <c r="D191" s="249"/>
      <c r="E191" s="249"/>
      <c r="F191" s="249"/>
      <c r="G191" s="249"/>
      <c r="H191" s="249"/>
      <c r="I191" s="249"/>
    </row>
    <row r="192" spans="1:9" s="251" customFormat="1" ht="18" x14ac:dyDescent="0.35">
      <c r="A192" s="249"/>
      <c r="B192" s="249"/>
      <c r="C192" s="249"/>
      <c r="D192" s="249"/>
      <c r="E192" s="249"/>
      <c r="F192" s="249"/>
      <c r="G192" s="249"/>
      <c r="H192" s="249"/>
      <c r="I192" s="249"/>
    </row>
    <row r="193" spans="1:9" s="251" customFormat="1" ht="18" x14ac:dyDescent="0.35">
      <c r="A193" s="249"/>
      <c r="B193" s="249"/>
      <c r="C193" s="249"/>
      <c r="D193" s="249"/>
      <c r="E193" s="249"/>
      <c r="F193" s="249"/>
      <c r="G193" s="249"/>
      <c r="H193" s="249"/>
      <c r="I193" s="249"/>
    </row>
    <row r="194" spans="1:9" s="251" customFormat="1" ht="18" x14ac:dyDescent="0.35">
      <c r="A194" s="249"/>
      <c r="B194" s="249"/>
      <c r="C194" s="249"/>
      <c r="D194" s="249"/>
      <c r="E194" s="249"/>
      <c r="F194" s="249"/>
      <c r="G194" s="249"/>
      <c r="H194" s="249"/>
      <c r="I194" s="249"/>
    </row>
    <row r="195" spans="1:9" s="251" customFormat="1" ht="18" x14ac:dyDescent="0.35">
      <c r="A195" s="249"/>
      <c r="B195" s="249"/>
      <c r="C195" s="249"/>
      <c r="D195" s="249"/>
      <c r="E195" s="249"/>
      <c r="F195" s="249"/>
      <c r="G195" s="249"/>
      <c r="H195" s="249"/>
      <c r="I195" s="249"/>
    </row>
    <row r="196" spans="1:9" s="251" customFormat="1" ht="18" x14ac:dyDescent="0.35">
      <c r="A196" s="249"/>
      <c r="B196" s="249"/>
      <c r="C196" s="249"/>
      <c r="D196" s="249"/>
      <c r="E196" s="249"/>
      <c r="F196" s="249"/>
      <c r="G196" s="249"/>
      <c r="H196" s="249"/>
      <c r="I196" s="249"/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7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92D050"/>
    <pageSetUpPr fitToPage="1"/>
  </sheetPr>
  <dimension ref="A1:K32"/>
  <sheetViews>
    <sheetView view="pageBreakPreview" zoomScale="70" zoomScaleSheetLayoutView="70" workbookViewId="0">
      <selection sqref="A1:XFD1048576"/>
    </sheetView>
  </sheetViews>
  <sheetFormatPr defaultRowHeight="18" x14ac:dyDescent="0.35"/>
  <cols>
    <col min="1" max="1" width="8.109375" style="357" customWidth="1"/>
    <col min="2" max="2" width="85.109375" style="357" customWidth="1"/>
    <col min="3" max="3" width="32" style="357" customWidth="1"/>
    <col min="4" max="4" width="31.109375" style="357" customWidth="1"/>
    <col min="5" max="5" width="29.5546875" style="250" customWidth="1"/>
    <col min="6" max="7" width="22.5546875" style="250" customWidth="1"/>
    <col min="8" max="8" width="38.44140625" style="357" customWidth="1"/>
    <col min="9" max="9" width="20.88671875" style="357" customWidth="1"/>
    <col min="10" max="11" width="22" style="357" customWidth="1"/>
    <col min="12" max="256" width="9.109375" style="357"/>
    <col min="257" max="257" width="8.109375" style="357" customWidth="1"/>
    <col min="258" max="258" width="85.109375" style="357" customWidth="1"/>
    <col min="259" max="259" width="32" style="357" customWidth="1"/>
    <col min="260" max="260" width="31.109375" style="357" customWidth="1"/>
    <col min="261" max="263" width="30.109375" style="357" customWidth="1"/>
    <col min="264" max="264" width="21.33203125" style="357" customWidth="1"/>
    <col min="265" max="265" width="20.88671875" style="357" customWidth="1"/>
    <col min="266" max="512" width="9.109375" style="357"/>
    <col min="513" max="513" width="8.109375" style="357" customWidth="1"/>
    <col min="514" max="514" width="85.109375" style="357" customWidth="1"/>
    <col min="515" max="515" width="32" style="357" customWidth="1"/>
    <col min="516" max="516" width="31.109375" style="357" customWidth="1"/>
    <col min="517" max="519" width="30.109375" style="357" customWidth="1"/>
    <col min="520" max="520" width="21.33203125" style="357" customWidth="1"/>
    <col min="521" max="521" width="20.88671875" style="357" customWidth="1"/>
    <col min="522" max="768" width="9.109375" style="357"/>
    <col min="769" max="769" width="8.109375" style="357" customWidth="1"/>
    <col min="770" max="770" width="85.109375" style="357" customWidth="1"/>
    <col min="771" max="771" width="32" style="357" customWidth="1"/>
    <col min="772" max="772" width="31.109375" style="357" customWidth="1"/>
    <col min="773" max="775" width="30.109375" style="357" customWidth="1"/>
    <col min="776" max="776" width="21.33203125" style="357" customWidth="1"/>
    <col min="777" max="777" width="20.88671875" style="357" customWidth="1"/>
    <col min="778" max="1024" width="9.109375" style="357"/>
    <col min="1025" max="1025" width="8.109375" style="357" customWidth="1"/>
    <col min="1026" max="1026" width="85.109375" style="357" customWidth="1"/>
    <col min="1027" max="1027" width="32" style="357" customWidth="1"/>
    <col min="1028" max="1028" width="31.109375" style="357" customWidth="1"/>
    <col min="1029" max="1031" width="30.109375" style="357" customWidth="1"/>
    <col min="1032" max="1032" width="21.33203125" style="357" customWidth="1"/>
    <col min="1033" max="1033" width="20.88671875" style="357" customWidth="1"/>
    <col min="1034" max="1280" width="9.109375" style="357"/>
    <col min="1281" max="1281" width="8.109375" style="357" customWidth="1"/>
    <col min="1282" max="1282" width="85.109375" style="357" customWidth="1"/>
    <col min="1283" max="1283" width="32" style="357" customWidth="1"/>
    <col min="1284" max="1284" width="31.109375" style="357" customWidth="1"/>
    <col min="1285" max="1287" width="30.109375" style="357" customWidth="1"/>
    <col min="1288" max="1288" width="21.33203125" style="357" customWidth="1"/>
    <col min="1289" max="1289" width="20.88671875" style="357" customWidth="1"/>
    <col min="1290" max="1536" width="9.109375" style="357"/>
    <col min="1537" max="1537" width="8.109375" style="357" customWidth="1"/>
    <col min="1538" max="1538" width="85.109375" style="357" customWidth="1"/>
    <col min="1539" max="1539" width="32" style="357" customWidth="1"/>
    <col min="1540" max="1540" width="31.109375" style="357" customWidth="1"/>
    <col min="1541" max="1543" width="30.109375" style="357" customWidth="1"/>
    <col min="1544" max="1544" width="21.33203125" style="357" customWidth="1"/>
    <col min="1545" max="1545" width="20.88671875" style="357" customWidth="1"/>
    <col min="1546" max="1792" width="9.109375" style="357"/>
    <col min="1793" max="1793" width="8.109375" style="357" customWidth="1"/>
    <col min="1794" max="1794" width="85.109375" style="357" customWidth="1"/>
    <col min="1795" max="1795" width="32" style="357" customWidth="1"/>
    <col min="1796" max="1796" width="31.109375" style="357" customWidth="1"/>
    <col min="1797" max="1799" width="30.109375" style="357" customWidth="1"/>
    <col min="1800" max="1800" width="21.33203125" style="357" customWidth="1"/>
    <col min="1801" max="1801" width="20.88671875" style="357" customWidth="1"/>
    <col min="1802" max="2048" width="9.109375" style="357"/>
    <col min="2049" max="2049" width="8.109375" style="357" customWidth="1"/>
    <col min="2050" max="2050" width="85.109375" style="357" customWidth="1"/>
    <col min="2051" max="2051" width="32" style="357" customWidth="1"/>
    <col min="2052" max="2052" width="31.109375" style="357" customWidth="1"/>
    <col min="2053" max="2055" width="30.109375" style="357" customWidth="1"/>
    <col min="2056" max="2056" width="21.33203125" style="357" customWidth="1"/>
    <col min="2057" max="2057" width="20.88671875" style="357" customWidth="1"/>
    <col min="2058" max="2304" width="9.109375" style="357"/>
    <col min="2305" max="2305" width="8.109375" style="357" customWidth="1"/>
    <col min="2306" max="2306" width="85.109375" style="357" customWidth="1"/>
    <col min="2307" max="2307" width="32" style="357" customWidth="1"/>
    <col min="2308" max="2308" width="31.109375" style="357" customWidth="1"/>
    <col min="2309" max="2311" width="30.109375" style="357" customWidth="1"/>
    <col min="2312" max="2312" width="21.33203125" style="357" customWidth="1"/>
    <col min="2313" max="2313" width="20.88671875" style="357" customWidth="1"/>
    <col min="2314" max="2560" width="9.109375" style="357"/>
    <col min="2561" max="2561" width="8.109375" style="357" customWidth="1"/>
    <col min="2562" max="2562" width="85.109375" style="357" customWidth="1"/>
    <col min="2563" max="2563" width="32" style="357" customWidth="1"/>
    <col min="2564" max="2564" width="31.109375" style="357" customWidth="1"/>
    <col min="2565" max="2567" width="30.109375" style="357" customWidth="1"/>
    <col min="2568" max="2568" width="21.33203125" style="357" customWidth="1"/>
    <col min="2569" max="2569" width="20.88671875" style="357" customWidth="1"/>
    <col min="2570" max="2816" width="9.109375" style="357"/>
    <col min="2817" max="2817" width="8.109375" style="357" customWidth="1"/>
    <col min="2818" max="2818" width="85.109375" style="357" customWidth="1"/>
    <col min="2819" max="2819" width="32" style="357" customWidth="1"/>
    <col min="2820" max="2820" width="31.109375" style="357" customWidth="1"/>
    <col min="2821" max="2823" width="30.109375" style="357" customWidth="1"/>
    <col min="2824" max="2824" width="21.33203125" style="357" customWidth="1"/>
    <col min="2825" max="2825" width="20.88671875" style="357" customWidth="1"/>
    <col min="2826" max="3072" width="9.109375" style="357"/>
    <col min="3073" max="3073" width="8.109375" style="357" customWidth="1"/>
    <col min="3074" max="3074" width="85.109375" style="357" customWidth="1"/>
    <col min="3075" max="3075" width="32" style="357" customWidth="1"/>
    <col min="3076" max="3076" width="31.109375" style="357" customWidth="1"/>
    <col min="3077" max="3079" width="30.109375" style="357" customWidth="1"/>
    <col min="3080" max="3080" width="21.33203125" style="357" customWidth="1"/>
    <col min="3081" max="3081" width="20.88671875" style="357" customWidth="1"/>
    <col min="3082" max="3328" width="9.109375" style="357"/>
    <col min="3329" max="3329" width="8.109375" style="357" customWidth="1"/>
    <col min="3330" max="3330" width="85.109375" style="357" customWidth="1"/>
    <col min="3331" max="3331" width="32" style="357" customWidth="1"/>
    <col min="3332" max="3332" width="31.109375" style="357" customWidth="1"/>
    <col min="3333" max="3335" width="30.109375" style="357" customWidth="1"/>
    <col min="3336" max="3336" width="21.33203125" style="357" customWidth="1"/>
    <col min="3337" max="3337" width="20.88671875" style="357" customWidth="1"/>
    <col min="3338" max="3584" width="9.109375" style="357"/>
    <col min="3585" max="3585" width="8.109375" style="357" customWidth="1"/>
    <col min="3586" max="3586" width="85.109375" style="357" customWidth="1"/>
    <col min="3587" max="3587" width="32" style="357" customWidth="1"/>
    <col min="3588" max="3588" width="31.109375" style="357" customWidth="1"/>
    <col min="3589" max="3591" width="30.109375" style="357" customWidth="1"/>
    <col min="3592" max="3592" width="21.33203125" style="357" customWidth="1"/>
    <col min="3593" max="3593" width="20.88671875" style="357" customWidth="1"/>
    <col min="3594" max="3840" width="9.109375" style="357"/>
    <col min="3841" max="3841" width="8.109375" style="357" customWidth="1"/>
    <col min="3842" max="3842" width="85.109375" style="357" customWidth="1"/>
    <col min="3843" max="3843" width="32" style="357" customWidth="1"/>
    <col min="3844" max="3844" width="31.109375" style="357" customWidth="1"/>
    <col min="3845" max="3847" width="30.109375" style="357" customWidth="1"/>
    <col min="3848" max="3848" width="21.33203125" style="357" customWidth="1"/>
    <col min="3849" max="3849" width="20.88671875" style="357" customWidth="1"/>
    <col min="3850" max="4096" width="9.109375" style="357"/>
    <col min="4097" max="4097" width="8.109375" style="357" customWidth="1"/>
    <col min="4098" max="4098" width="85.109375" style="357" customWidth="1"/>
    <col min="4099" max="4099" width="32" style="357" customWidth="1"/>
    <col min="4100" max="4100" width="31.109375" style="357" customWidth="1"/>
    <col min="4101" max="4103" width="30.109375" style="357" customWidth="1"/>
    <col min="4104" max="4104" width="21.33203125" style="357" customWidth="1"/>
    <col min="4105" max="4105" width="20.88671875" style="357" customWidth="1"/>
    <col min="4106" max="4352" width="9.109375" style="357"/>
    <col min="4353" max="4353" width="8.109375" style="357" customWidth="1"/>
    <col min="4354" max="4354" width="85.109375" style="357" customWidth="1"/>
    <col min="4355" max="4355" width="32" style="357" customWidth="1"/>
    <col min="4356" max="4356" width="31.109375" style="357" customWidth="1"/>
    <col min="4357" max="4359" width="30.109375" style="357" customWidth="1"/>
    <col min="4360" max="4360" width="21.33203125" style="357" customWidth="1"/>
    <col min="4361" max="4361" width="20.88671875" style="357" customWidth="1"/>
    <col min="4362" max="4608" width="9.109375" style="357"/>
    <col min="4609" max="4609" width="8.109375" style="357" customWidth="1"/>
    <col min="4610" max="4610" width="85.109375" style="357" customWidth="1"/>
    <col min="4611" max="4611" width="32" style="357" customWidth="1"/>
    <col min="4612" max="4612" width="31.109375" style="357" customWidth="1"/>
    <col min="4613" max="4615" width="30.109375" style="357" customWidth="1"/>
    <col min="4616" max="4616" width="21.33203125" style="357" customWidth="1"/>
    <col min="4617" max="4617" width="20.88671875" style="357" customWidth="1"/>
    <col min="4618" max="4864" width="9.109375" style="357"/>
    <col min="4865" max="4865" width="8.109375" style="357" customWidth="1"/>
    <col min="4866" max="4866" width="85.109375" style="357" customWidth="1"/>
    <col min="4867" max="4867" width="32" style="357" customWidth="1"/>
    <col min="4868" max="4868" width="31.109375" style="357" customWidth="1"/>
    <col min="4869" max="4871" width="30.109375" style="357" customWidth="1"/>
    <col min="4872" max="4872" width="21.33203125" style="357" customWidth="1"/>
    <col min="4873" max="4873" width="20.88671875" style="357" customWidth="1"/>
    <col min="4874" max="5120" width="9.109375" style="357"/>
    <col min="5121" max="5121" width="8.109375" style="357" customWidth="1"/>
    <col min="5122" max="5122" width="85.109375" style="357" customWidth="1"/>
    <col min="5123" max="5123" width="32" style="357" customWidth="1"/>
    <col min="5124" max="5124" width="31.109375" style="357" customWidth="1"/>
    <col min="5125" max="5127" width="30.109375" style="357" customWidth="1"/>
    <col min="5128" max="5128" width="21.33203125" style="357" customWidth="1"/>
    <col min="5129" max="5129" width="20.88671875" style="357" customWidth="1"/>
    <col min="5130" max="5376" width="9.109375" style="357"/>
    <col min="5377" max="5377" width="8.109375" style="357" customWidth="1"/>
    <col min="5378" max="5378" width="85.109375" style="357" customWidth="1"/>
    <col min="5379" max="5379" width="32" style="357" customWidth="1"/>
    <col min="5380" max="5380" width="31.109375" style="357" customWidth="1"/>
    <col min="5381" max="5383" width="30.109375" style="357" customWidth="1"/>
    <col min="5384" max="5384" width="21.33203125" style="357" customWidth="1"/>
    <col min="5385" max="5385" width="20.88671875" style="357" customWidth="1"/>
    <col min="5386" max="5632" width="9.109375" style="357"/>
    <col min="5633" max="5633" width="8.109375" style="357" customWidth="1"/>
    <col min="5634" max="5634" width="85.109375" style="357" customWidth="1"/>
    <col min="5635" max="5635" width="32" style="357" customWidth="1"/>
    <col min="5636" max="5636" width="31.109375" style="357" customWidth="1"/>
    <col min="5637" max="5639" width="30.109375" style="357" customWidth="1"/>
    <col min="5640" max="5640" width="21.33203125" style="357" customWidth="1"/>
    <col min="5641" max="5641" width="20.88671875" style="357" customWidth="1"/>
    <col min="5642" max="5888" width="9.109375" style="357"/>
    <col min="5889" max="5889" width="8.109375" style="357" customWidth="1"/>
    <col min="5890" max="5890" width="85.109375" style="357" customWidth="1"/>
    <col min="5891" max="5891" width="32" style="357" customWidth="1"/>
    <col min="5892" max="5892" width="31.109375" style="357" customWidth="1"/>
    <col min="5893" max="5895" width="30.109375" style="357" customWidth="1"/>
    <col min="5896" max="5896" width="21.33203125" style="357" customWidth="1"/>
    <col min="5897" max="5897" width="20.88671875" style="357" customWidth="1"/>
    <col min="5898" max="6144" width="9.109375" style="357"/>
    <col min="6145" max="6145" width="8.109375" style="357" customWidth="1"/>
    <col min="6146" max="6146" width="85.109375" style="357" customWidth="1"/>
    <col min="6147" max="6147" width="32" style="357" customWidth="1"/>
    <col min="6148" max="6148" width="31.109375" style="357" customWidth="1"/>
    <col min="6149" max="6151" width="30.109375" style="357" customWidth="1"/>
    <col min="6152" max="6152" width="21.33203125" style="357" customWidth="1"/>
    <col min="6153" max="6153" width="20.88671875" style="357" customWidth="1"/>
    <col min="6154" max="6400" width="9.109375" style="357"/>
    <col min="6401" max="6401" width="8.109375" style="357" customWidth="1"/>
    <col min="6402" max="6402" width="85.109375" style="357" customWidth="1"/>
    <col min="6403" max="6403" width="32" style="357" customWidth="1"/>
    <col min="6404" max="6404" width="31.109375" style="357" customWidth="1"/>
    <col min="6405" max="6407" width="30.109375" style="357" customWidth="1"/>
    <col min="6408" max="6408" width="21.33203125" style="357" customWidth="1"/>
    <col min="6409" max="6409" width="20.88671875" style="357" customWidth="1"/>
    <col min="6410" max="6656" width="9.109375" style="357"/>
    <col min="6657" max="6657" width="8.109375" style="357" customWidth="1"/>
    <col min="6658" max="6658" width="85.109375" style="357" customWidth="1"/>
    <col min="6659" max="6659" width="32" style="357" customWidth="1"/>
    <col min="6660" max="6660" width="31.109375" style="357" customWidth="1"/>
    <col min="6661" max="6663" width="30.109375" style="357" customWidth="1"/>
    <col min="6664" max="6664" width="21.33203125" style="357" customWidth="1"/>
    <col min="6665" max="6665" width="20.88671875" style="357" customWidth="1"/>
    <col min="6666" max="6912" width="9.109375" style="357"/>
    <col min="6913" max="6913" width="8.109375" style="357" customWidth="1"/>
    <col min="6914" max="6914" width="85.109375" style="357" customWidth="1"/>
    <col min="6915" max="6915" width="32" style="357" customWidth="1"/>
    <col min="6916" max="6916" width="31.109375" style="357" customWidth="1"/>
    <col min="6917" max="6919" width="30.109375" style="357" customWidth="1"/>
    <col min="6920" max="6920" width="21.33203125" style="357" customWidth="1"/>
    <col min="6921" max="6921" width="20.88671875" style="357" customWidth="1"/>
    <col min="6922" max="7168" width="9.109375" style="357"/>
    <col min="7169" max="7169" width="8.109375" style="357" customWidth="1"/>
    <col min="7170" max="7170" width="85.109375" style="357" customWidth="1"/>
    <col min="7171" max="7171" width="32" style="357" customWidth="1"/>
    <col min="7172" max="7172" width="31.109375" style="357" customWidth="1"/>
    <col min="7173" max="7175" width="30.109375" style="357" customWidth="1"/>
    <col min="7176" max="7176" width="21.33203125" style="357" customWidth="1"/>
    <col min="7177" max="7177" width="20.88671875" style="357" customWidth="1"/>
    <col min="7178" max="7424" width="9.109375" style="357"/>
    <col min="7425" max="7425" width="8.109375" style="357" customWidth="1"/>
    <col min="7426" max="7426" width="85.109375" style="357" customWidth="1"/>
    <col min="7427" max="7427" width="32" style="357" customWidth="1"/>
    <col min="7428" max="7428" width="31.109375" style="357" customWidth="1"/>
    <col min="7429" max="7431" width="30.109375" style="357" customWidth="1"/>
    <col min="7432" max="7432" width="21.33203125" style="357" customWidth="1"/>
    <col min="7433" max="7433" width="20.88671875" style="357" customWidth="1"/>
    <col min="7434" max="7680" width="9.109375" style="357"/>
    <col min="7681" max="7681" width="8.109375" style="357" customWidth="1"/>
    <col min="7682" max="7682" width="85.109375" style="357" customWidth="1"/>
    <col min="7683" max="7683" width="32" style="357" customWidth="1"/>
    <col min="7684" max="7684" width="31.109375" style="357" customWidth="1"/>
    <col min="7685" max="7687" width="30.109375" style="357" customWidth="1"/>
    <col min="7688" max="7688" width="21.33203125" style="357" customWidth="1"/>
    <col min="7689" max="7689" width="20.88671875" style="357" customWidth="1"/>
    <col min="7690" max="7936" width="9.109375" style="357"/>
    <col min="7937" max="7937" width="8.109375" style="357" customWidth="1"/>
    <col min="7938" max="7938" width="85.109375" style="357" customWidth="1"/>
    <col min="7939" max="7939" width="32" style="357" customWidth="1"/>
    <col min="7940" max="7940" width="31.109375" style="357" customWidth="1"/>
    <col min="7941" max="7943" width="30.109375" style="357" customWidth="1"/>
    <col min="7944" max="7944" width="21.33203125" style="357" customWidth="1"/>
    <col min="7945" max="7945" width="20.88671875" style="357" customWidth="1"/>
    <col min="7946" max="8192" width="9.109375" style="357"/>
    <col min="8193" max="8193" width="8.109375" style="357" customWidth="1"/>
    <col min="8194" max="8194" width="85.109375" style="357" customWidth="1"/>
    <col min="8195" max="8195" width="32" style="357" customWidth="1"/>
    <col min="8196" max="8196" width="31.109375" style="357" customWidth="1"/>
    <col min="8197" max="8199" width="30.109375" style="357" customWidth="1"/>
    <col min="8200" max="8200" width="21.33203125" style="357" customWidth="1"/>
    <col min="8201" max="8201" width="20.88671875" style="357" customWidth="1"/>
    <col min="8202" max="8448" width="9.109375" style="357"/>
    <col min="8449" max="8449" width="8.109375" style="357" customWidth="1"/>
    <col min="8450" max="8450" width="85.109375" style="357" customWidth="1"/>
    <col min="8451" max="8451" width="32" style="357" customWidth="1"/>
    <col min="8452" max="8452" width="31.109375" style="357" customWidth="1"/>
    <col min="8453" max="8455" width="30.109375" style="357" customWidth="1"/>
    <col min="8456" max="8456" width="21.33203125" style="357" customWidth="1"/>
    <col min="8457" max="8457" width="20.88671875" style="357" customWidth="1"/>
    <col min="8458" max="8704" width="9.109375" style="357"/>
    <col min="8705" max="8705" width="8.109375" style="357" customWidth="1"/>
    <col min="8706" max="8706" width="85.109375" style="357" customWidth="1"/>
    <col min="8707" max="8707" width="32" style="357" customWidth="1"/>
    <col min="8708" max="8708" width="31.109375" style="357" customWidth="1"/>
    <col min="8709" max="8711" width="30.109375" style="357" customWidth="1"/>
    <col min="8712" max="8712" width="21.33203125" style="357" customWidth="1"/>
    <col min="8713" max="8713" width="20.88671875" style="357" customWidth="1"/>
    <col min="8714" max="8960" width="9.109375" style="357"/>
    <col min="8961" max="8961" width="8.109375" style="357" customWidth="1"/>
    <col min="8962" max="8962" width="85.109375" style="357" customWidth="1"/>
    <col min="8963" max="8963" width="32" style="357" customWidth="1"/>
    <col min="8964" max="8964" width="31.109375" style="357" customWidth="1"/>
    <col min="8965" max="8967" width="30.109375" style="357" customWidth="1"/>
    <col min="8968" max="8968" width="21.33203125" style="357" customWidth="1"/>
    <col min="8969" max="8969" width="20.88671875" style="357" customWidth="1"/>
    <col min="8970" max="9216" width="9.109375" style="357"/>
    <col min="9217" max="9217" width="8.109375" style="357" customWidth="1"/>
    <col min="9218" max="9218" width="85.109375" style="357" customWidth="1"/>
    <col min="9219" max="9219" width="32" style="357" customWidth="1"/>
    <col min="9220" max="9220" width="31.109375" style="357" customWidth="1"/>
    <col min="9221" max="9223" width="30.109375" style="357" customWidth="1"/>
    <col min="9224" max="9224" width="21.33203125" style="357" customWidth="1"/>
    <col min="9225" max="9225" width="20.88671875" style="357" customWidth="1"/>
    <col min="9226" max="9472" width="9.109375" style="357"/>
    <col min="9473" max="9473" width="8.109375" style="357" customWidth="1"/>
    <col min="9474" max="9474" width="85.109375" style="357" customWidth="1"/>
    <col min="9475" max="9475" width="32" style="357" customWidth="1"/>
    <col min="9476" max="9476" width="31.109375" style="357" customWidth="1"/>
    <col min="9477" max="9479" width="30.109375" style="357" customWidth="1"/>
    <col min="9480" max="9480" width="21.33203125" style="357" customWidth="1"/>
    <col min="9481" max="9481" width="20.88671875" style="357" customWidth="1"/>
    <col min="9482" max="9728" width="9.109375" style="357"/>
    <col min="9729" max="9729" width="8.109375" style="357" customWidth="1"/>
    <col min="9730" max="9730" width="85.109375" style="357" customWidth="1"/>
    <col min="9731" max="9731" width="32" style="357" customWidth="1"/>
    <col min="9732" max="9732" width="31.109375" style="357" customWidth="1"/>
    <col min="9733" max="9735" width="30.109375" style="357" customWidth="1"/>
    <col min="9736" max="9736" width="21.33203125" style="357" customWidth="1"/>
    <col min="9737" max="9737" width="20.88671875" style="357" customWidth="1"/>
    <col min="9738" max="9984" width="9.109375" style="357"/>
    <col min="9985" max="9985" width="8.109375" style="357" customWidth="1"/>
    <col min="9986" max="9986" width="85.109375" style="357" customWidth="1"/>
    <col min="9987" max="9987" width="32" style="357" customWidth="1"/>
    <col min="9988" max="9988" width="31.109375" style="357" customWidth="1"/>
    <col min="9989" max="9991" width="30.109375" style="357" customWidth="1"/>
    <col min="9992" max="9992" width="21.33203125" style="357" customWidth="1"/>
    <col min="9993" max="9993" width="20.88671875" style="357" customWidth="1"/>
    <col min="9994" max="10240" width="9.109375" style="357"/>
    <col min="10241" max="10241" width="8.109375" style="357" customWidth="1"/>
    <col min="10242" max="10242" width="85.109375" style="357" customWidth="1"/>
    <col min="10243" max="10243" width="32" style="357" customWidth="1"/>
    <col min="10244" max="10244" width="31.109375" style="357" customWidth="1"/>
    <col min="10245" max="10247" width="30.109375" style="357" customWidth="1"/>
    <col min="10248" max="10248" width="21.33203125" style="357" customWidth="1"/>
    <col min="10249" max="10249" width="20.88671875" style="357" customWidth="1"/>
    <col min="10250" max="10496" width="9.109375" style="357"/>
    <col min="10497" max="10497" width="8.109375" style="357" customWidth="1"/>
    <col min="10498" max="10498" width="85.109375" style="357" customWidth="1"/>
    <col min="10499" max="10499" width="32" style="357" customWidth="1"/>
    <col min="10500" max="10500" width="31.109375" style="357" customWidth="1"/>
    <col min="10501" max="10503" width="30.109375" style="357" customWidth="1"/>
    <col min="10504" max="10504" width="21.33203125" style="357" customWidth="1"/>
    <col min="10505" max="10505" width="20.88671875" style="357" customWidth="1"/>
    <col min="10506" max="10752" width="9.109375" style="357"/>
    <col min="10753" max="10753" width="8.109375" style="357" customWidth="1"/>
    <col min="10754" max="10754" width="85.109375" style="357" customWidth="1"/>
    <col min="10755" max="10755" width="32" style="357" customWidth="1"/>
    <col min="10756" max="10756" width="31.109375" style="357" customWidth="1"/>
    <col min="10757" max="10759" width="30.109375" style="357" customWidth="1"/>
    <col min="10760" max="10760" width="21.33203125" style="357" customWidth="1"/>
    <col min="10761" max="10761" width="20.88671875" style="357" customWidth="1"/>
    <col min="10762" max="11008" width="9.109375" style="357"/>
    <col min="11009" max="11009" width="8.109375" style="357" customWidth="1"/>
    <col min="11010" max="11010" width="85.109375" style="357" customWidth="1"/>
    <col min="11011" max="11011" width="32" style="357" customWidth="1"/>
    <col min="11012" max="11012" width="31.109375" style="357" customWidth="1"/>
    <col min="11013" max="11015" width="30.109375" style="357" customWidth="1"/>
    <col min="11016" max="11016" width="21.33203125" style="357" customWidth="1"/>
    <col min="11017" max="11017" width="20.88671875" style="357" customWidth="1"/>
    <col min="11018" max="11264" width="9.109375" style="357"/>
    <col min="11265" max="11265" width="8.109375" style="357" customWidth="1"/>
    <col min="11266" max="11266" width="85.109375" style="357" customWidth="1"/>
    <col min="11267" max="11267" width="32" style="357" customWidth="1"/>
    <col min="11268" max="11268" width="31.109375" style="357" customWidth="1"/>
    <col min="11269" max="11271" width="30.109375" style="357" customWidth="1"/>
    <col min="11272" max="11272" width="21.33203125" style="357" customWidth="1"/>
    <col min="11273" max="11273" width="20.88671875" style="357" customWidth="1"/>
    <col min="11274" max="11520" width="9.109375" style="357"/>
    <col min="11521" max="11521" width="8.109375" style="357" customWidth="1"/>
    <col min="11522" max="11522" width="85.109375" style="357" customWidth="1"/>
    <col min="11523" max="11523" width="32" style="357" customWidth="1"/>
    <col min="11524" max="11524" width="31.109375" style="357" customWidth="1"/>
    <col min="11525" max="11527" width="30.109375" style="357" customWidth="1"/>
    <col min="11528" max="11528" width="21.33203125" style="357" customWidth="1"/>
    <col min="11529" max="11529" width="20.88671875" style="357" customWidth="1"/>
    <col min="11530" max="11776" width="9.109375" style="357"/>
    <col min="11777" max="11777" width="8.109375" style="357" customWidth="1"/>
    <col min="11778" max="11778" width="85.109375" style="357" customWidth="1"/>
    <col min="11779" max="11779" width="32" style="357" customWidth="1"/>
    <col min="11780" max="11780" width="31.109375" style="357" customWidth="1"/>
    <col min="11781" max="11783" width="30.109375" style="357" customWidth="1"/>
    <col min="11784" max="11784" width="21.33203125" style="357" customWidth="1"/>
    <col min="11785" max="11785" width="20.88671875" style="357" customWidth="1"/>
    <col min="11786" max="12032" width="9.109375" style="357"/>
    <col min="12033" max="12033" width="8.109375" style="357" customWidth="1"/>
    <col min="12034" max="12034" width="85.109375" style="357" customWidth="1"/>
    <col min="12035" max="12035" width="32" style="357" customWidth="1"/>
    <col min="12036" max="12036" width="31.109375" style="357" customWidth="1"/>
    <col min="12037" max="12039" width="30.109375" style="357" customWidth="1"/>
    <col min="12040" max="12040" width="21.33203125" style="357" customWidth="1"/>
    <col min="12041" max="12041" width="20.88671875" style="357" customWidth="1"/>
    <col min="12042" max="12288" width="9.109375" style="357"/>
    <col min="12289" max="12289" width="8.109375" style="357" customWidth="1"/>
    <col min="12290" max="12290" width="85.109375" style="357" customWidth="1"/>
    <col min="12291" max="12291" width="32" style="357" customWidth="1"/>
    <col min="12292" max="12292" width="31.109375" style="357" customWidth="1"/>
    <col min="12293" max="12295" width="30.109375" style="357" customWidth="1"/>
    <col min="12296" max="12296" width="21.33203125" style="357" customWidth="1"/>
    <col min="12297" max="12297" width="20.88671875" style="357" customWidth="1"/>
    <col min="12298" max="12544" width="9.109375" style="357"/>
    <col min="12545" max="12545" width="8.109375" style="357" customWidth="1"/>
    <col min="12546" max="12546" width="85.109375" style="357" customWidth="1"/>
    <col min="12547" max="12547" width="32" style="357" customWidth="1"/>
    <col min="12548" max="12548" width="31.109375" style="357" customWidth="1"/>
    <col min="12549" max="12551" width="30.109375" style="357" customWidth="1"/>
    <col min="12552" max="12552" width="21.33203125" style="357" customWidth="1"/>
    <col min="12553" max="12553" width="20.88671875" style="357" customWidth="1"/>
    <col min="12554" max="12800" width="9.109375" style="357"/>
    <col min="12801" max="12801" width="8.109375" style="357" customWidth="1"/>
    <col min="12802" max="12802" width="85.109375" style="357" customWidth="1"/>
    <col min="12803" max="12803" width="32" style="357" customWidth="1"/>
    <col min="12804" max="12804" width="31.109375" style="357" customWidth="1"/>
    <col min="12805" max="12807" width="30.109375" style="357" customWidth="1"/>
    <col min="12808" max="12808" width="21.33203125" style="357" customWidth="1"/>
    <col min="12809" max="12809" width="20.88671875" style="357" customWidth="1"/>
    <col min="12810" max="13056" width="9.109375" style="357"/>
    <col min="13057" max="13057" width="8.109375" style="357" customWidth="1"/>
    <col min="13058" max="13058" width="85.109375" style="357" customWidth="1"/>
    <col min="13059" max="13059" width="32" style="357" customWidth="1"/>
    <col min="13060" max="13060" width="31.109375" style="357" customWidth="1"/>
    <col min="13061" max="13063" width="30.109375" style="357" customWidth="1"/>
    <col min="13064" max="13064" width="21.33203125" style="357" customWidth="1"/>
    <col min="13065" max="13065" width="20.88671875" style="357" customWidth="1"/>
    <col min="13066" max="13312" width="9.109375" style="357"/>
    <col min="13313" max="13313" width="8.109375" style="357" customWidth="1"/>
    <col min="13314" max="13314" width="85.109375" style="357" customWidth="1"/>
    <col min="13315" max="13315" width="32" style="357" customWidth="1"/>
    <col min="13316" max="13316" width="31.109375" style="357" customWidth="1"/>
    <col min="13317" max="13319" width="30.109375" style="357" customWidth="1"/>
    <col min="13320" max="13320" width="21.33203125" style="357" customWidth="1"/>
    <col min="13321" max="13321" width="20.88671875" style="357" customWidth="1"/>
    <col min="13322" max="13568" width="9.109375" style="357"/>
    <col min="13569" max="13569" width="8.109375" style="357" customWidth="1"/>
    <col min="13570" max="13570" width="85.109375" style="357" customWidth="1"/>
    <col min="13571" max="13571" width="32" style="357" customWidth="1"/>
    <col min="13572" max="13572" width="31.109375" style="357" customWidth="1"/>
    <col min="13573" max="13575" width="30.109375" style="357" customWidth="1"/>
    <col min="13576" max="13576" width="21.33203125" style="357" customWidth="1"/>
    <col min="13577" max="13577" width="20.88671875" style="357" customWidth="1"/>
    <col min="13578" max="13824" width="9.109375" style="357"/>
    <col min="13825" max="13825" width="8.109375" style="357" customWidth="1"/>
    <col min="13826" max="13826" width="85.109375" style="357" customWidth="1"/>
    <col min="13827" max="13827" width="32" style="357" customWidth="1"/>
    <col min="13828" max="13828" width="31.109375" style="357" customWidth="1"/>
    <col min="13829" max="13831" width="30.109375" style="357" customWidth="1"/>
    <col min="13832" max="13832" width="21.33203125" style="357" customWidth="1"/>
    <col min="13833" max="13833" width="20.88671875" style="357" customWidth="1"/>
    <col min="13834" max="14080" width="9.109375" style="357"/>
    <col min="14081" max="14081" width="8.109375" style="357" customWidth="1"/>
    <col min="14082" max="14082" width="85.109375" style="357" customWidth="1"/>
    <col min="14083" max="14083" width="32" style="357" customWidth="1"/>
    <col min="14084" max="14084" width="31.109375" style="357" customWidth="1"/>
    <col min="14085" max="14087" width="30.109375" style="357" customWidth="1"/>
    <col min="14088" max="14088" width="21.33203125" style="357" customWidth="1"/>
    <col min="14089" max="14089" width="20.88671875" style="357" customWidth="1"/>
    <col min="14090" max="14336" width="9.109375" style="357"/>
    <col min="14337" max="14337" width="8.109375" style="357" customWidth="1"/>
    <col min="14338" max="14338" width="85.109375" style="357" customWidth="1"/>
    <col min="14339" max="14339" width="32" style="357" customWidth="1"/>
    <col min="14340" max="14340" width="31.109375" style="357" customWidth="1"/>
    <col min="14341" max="14343" width="30.109375" style="357" customWidth="1"/>
    <col min="14344" max="14344" width="21.33203125" style="357" customWidth="1"/>
    <col min="14345" max="14345" width="20.88671875" style="357" customWidth="1"/>
    <col min="14346" max="14592" width="9.109375" style="357"/>
    <col min="14593" max="14593" width="8.109375" style="357" customWidth="1"/>
    <col min="14594" max="14594" width="85.109375" style="357" customWidth="1"/>
    <col min="14595" max="14595" width="32" style="357" customWidth="1"/>
    <col min="14596" max="14596" width="31.109375" style="357" customWidth="1"/>
    <col min="14597" max="14599" width="30.109375" style="357" customWidth="1"/>
    <col min="14600" max="14600" width="21.33203125" style="357" customWidth="1"/>
    <col min="14601" max="14601" width="20.88671875" style="357" customWidth="1"/>
    <col min="14602" max="14848" width="9.109375" style="357"/>
    <col min="14849" max="14849" width="8.109375" style="357" customWidth="1"/>
    <col min="14850" max="14850" width="85.109375" style="357" customWidth="1"/>
    <col min="14851" max="14851" width="32" style="357" customWidth="1"/>
    <col min="14852" max="14852" width="31.109375" style="357" customWidth="1"/>
    <col min="14853" max="14855" width="30.109375" style="357" customWidth="1"/>
    <col min="14856" max="14856" width="21.33203125" style="357" customWidth="1"/>
    <col min="14857" max="14857" width="20.88671875" style="357" customWidth="1"/>
    <col min="14858" max="15104" width="9.109375" style="357"/>
    <col min="15105" max="15105" width="8.109375" style="357" customWidth="1"/>
    <col min="15106" max="15106" width="85.109375" style="357" customWidth="1"/>
    <col min="15107" max="15107" width="32" style="357" customWidth="1"/>
    <col min="15108" max="15108" width="31.109375" style="357" customWidth="1"/>
    <col min="15109" max="15111" width="30.109375" style="357" customWidth="1"/>
    <col min="15112" max="15112" width="21.33203125" style="357" customWidth="1"/>
    <col min="15113" max="15113" width="20.88671875" style="357" customWidth="1"/>
    <col min="15114" max="15360" width="9.109375" style="357"/>
    <col min="15361" max="15361" width="8.109375" style="357" customWidth="1"/>
    <col min="15362" max="15362" width="85.109375" style="357" customWidth="1"/>
    <col min="15363" max="15363" width="32" style="357" customWidth="1"/>
    <col min="15364" max="15364" width="31.109375" style="357" customWidth="1"/>
    <col min="15365" max="15367" width="30.109375" style="357" customWidth="1"/>
    <col min="15368" max="15368" width="21.33203125" style="357" customWidth="1"/>
    <col min="15369" max="15369" width="20.88671875" style="357" customWidth="1"/>
    <col min="15370" max="15616" width="9.109375" style="357"/>
    <col min="15617" max="15617" width="8.109375" style="357" customWidth="1"/>
    <col min="15618" max="15618" width="85.109375" style="357" customWidth="1"/>
    <col min="15619" max="15619" width="32" style="357" customWidth="1"/>
    <col min="15620" max="15620" width="31.109375" style="357" customWidth="1"/>
    <col min="15621" max="15623" width="30.109375" style="357" customWidth="1"/>
    <col min="15624" max="15624" width="21.33203125" style="357" customWidth="1"/>
    <col min="15625" max="15625" width="20.88671875" style="357" customWidth="1"/>
    <col min="15626" max="15872" width="9.109375" style="357"/>
    <col min="15873" max="15873" width="8.109375" style="357" customWidth="1"/>
    <col min="15874" max="15874" width="85.109375" style="357" customWidth="1"/>
    <col min="15875" max="15875" width="32" style="357" customWidth="1"/>
    <col min="15876" max="15876" width="31.109375" style="357" customWidth="1"/>
    <col min="15877" max="15879" width="30.109375" style="357" customWidth="1"/>
    <col min="15880" max="15880" width="21.33203125" style="357" customWidth="1"/>
    <col min="15881" max="15881" width="20.88671875" style="357" customWidth="1"/>
    <col min="15882" max="16128" width="9.109375" style="357"/>
    <col min="16129" max="16129" width="8.109375" style="357" customWidth="1"/>
    <col min="16130" max="16130" width="85.109375" style="357" customWidth="1"/>
    <col min="16131" max="16131" width="32" style="357" customWidth="1"/>
    <col min="16132" max="16132" width="31.109375" style="357" customWidth="1"/>
    <col min="16133" max="16135" width="30.109375" style="357" customWidth="1"/>
    <col min="16136" max="16136" width="21.33203125" style="357" customWidth="1"/>
    <col min="16137" max="16137" width="20.88671875" style="357" customWidth="1"/>
    <col min="16138" max="16384" width="9.109375" style="357"/>
  </cols>
  <sheetData>
    <row r="1" spans="1:11" x14ac:dyDescent="0.35">
      <c r="D1" s="72" t="s">
        <v>437</v>
      </c>
    </row>
    <row r="3" spans="1:11" ht="20.399999999999999" customHeight="1" x14ac:dyDescent="0.35">
      <c r="A3" s="1209" t="s">
        <v>589</v>
      </c>
      <c r="B3" s="1209"/>
      <c r="C3" s="1209"/>
      <c r="D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58"/>
    </row>
    <row r="9" spans="1:11" ht="36" customHeight="1" x14ac:dyDescent="0.35">
      <c r="A9" s="259" t="s">
        <v>282</v>
      </c>
      <c r="B9" s="259" t="s">
        <v>297</v>
      </c>
      <c r="C9" s="259" t="s">
        <v>375</v>
      </c>
      <c r="D9" s="259" t="s">
        <v>376</v>
      </c>
      <c r="E9" s="354"/>
      <c r="F9" s="354"/>
      <c r="G9" s="354"/>
    </row>
    <row r="10" spans="1:11" ht="35.4" x14ac:dyDescent="0.35">
      <c r="A10" s="327">
        <v>1</v>
      </c>
      <c r="B10" s="327">
        <v>2</v>
      </c>
      <c r="C10" s="327">
        <v>3</v>
      </c>
      <c r="D10" s="327">
        <v>4</v>
      </c>
      <c r="E10" s="260" t="s">
        <v>357</v>
      </c>
      <c r="F10" s="261" t="s">
        <v>302</v>
      </c>
      <c r="G10" s="261" t="s">
        <v>550</v>
      </c>
      <c r="H10" s="261" t="s">
        <v>551</v>
      </c>
      <c r="J10" s="254" t="s">
        <v>1017</v>
      </c>
      <c r="K10" s="254"/>
    </row>
    <row r="11" spans="1:11" ht="18.75" customHeight="1" x14ac:dyDescent="0.35">
      <c r="A11" s="1204" t="s">
        <v>999</v>
      </c>
      <c r="B11" s="1204"/>
      <c r="C11" s="1204"/>
      <c r="D11" s="1204"/>
      <c r="E11" s="262" t="s">
        <v>1000</v>
      </c>
      <c r="F11" s="263"/>
      <c r="G11" s="263"/>
      <c r="H11" s="263"/>
      <c r="J11" s="251" t="s">
        <v>1012</v>
      </c>
      <c r="K11" s="251" t="s">
        <v>1013</v>
      </c>
    </row>
    <row r="12" spans="1:11" x14ac:dyDescent="0.35">
      <c r="A12" s="325">
        <v>1</v>
      </c>
      <c r="B12" s="287" t="s">
        <v>118</v>
      </c>
      <c r="C12" s="326"/>
      <c r="D12" s="273"/>
      <c r="E12" s="268"/>
      <c r="F12" s="269"/>
      <c r="G12" s="269">
        <f>D12-F12</f>
        <v>0</v>
      </c>
      <c r="H12" s="269">
        <f>D12-E12</f>
        <v>0</v>
      </c>
      <c r="J12" s="263"/>
      <c r="K12" s="263"/>
    </row>
    <row r="13" spans="1:11" x14ac:dyDescent="0.35">
      <c r="A13" s="311"/>
      <c r="B13" s="286"/>
      <c r="C13" s="326"/>
      <c r="D13" s="273"/>
      <c r="E13" s="359"/>
      <c r="F13" s="360"/>
      <c r="G13" s="360"/>
      <c r="H13" s="269"/>
      <c r="J13" s="263"/>
      <c r="K13" s="263"/>
    </row>
    <row r="14" spans="1:11" ht="21" customHeight="1" x14ac:dyDescent="0.35">
      <c r="A14" s="314"/>
      <c r="B14" s="264" t="s">
        <v>295</v>
      </c>
      <c r="C14" s="266" t="s">
        <v>305</v>
      </c>
      <c r="D14" s="337">
        <f>SUM(D12:D13)</f>
        <v>0</v>
      </c>
      <c r="E14" s="361" t="s">
        <v>365</v>
      </c>
      <c r="F14" s="362">
        <f>SUM(F12:F13)</f>
        <v>0</v>
      </c>
      <c r="G14" s="362">
        <f t="shared" ref="G14:H14" si="0">SUM(G12:G13)</f>
        <v>0</v>
      </c>
      <c r="H14" s="362">
        <f t="shared" si="0"/>
        <v>0</v>
      </c>
      <c r="J14" s="254">
        <f t="shared" ref="J14:K14" si="1">SUM(J12:J13)</f>
        <v>0</v>
      </c>
      <c r="K14" s="254">
        <f t="shared" si="1"/>
        <v>0</v>
      </c>
    </row>
    <row r="15" spans="1:11" ht="21" customHeight="1" x14ac:dyDescent="0.35">
      <c r="A15" s="1204" t="s">
        <v>1001</v>
      </c>
      <c r="B15" s="1204"/>
      <c r="C15" s="1204"/>
      <c r="D15" s="1204"/>
      <c r="E15" s="262" t="s">
        <v>1002</v>
      </c>
      <c r="J15" s="254"/>
      <c r="K15" s="254"/>
    </row>
    <row r="16" spans="1:11" x14ac:dyDescent="0.35">
      <c r="A16" s="325">
        <v>1</v>
      </c>
      <c r="B16" s="287" t="s">
        <v>118</v>
      </c>
      <c r="C16" s="326"/>
      <c r="D16" s="273"/>
      <c r="E16" s="359"/>
      <c r="F16" s="360"/>
      <c r="G16" s="269">
        <f>D16-F16</f>
        <v>0</v>
      </c>
      <c r="H16" s="269">
        <f>D16-E16</f>
        <v>0</v>
      </c>
      <c r="J16" s="263"/>
      <c r="K16" s="263"/>
    </row>
    <row r="17" spans="1:11" x14ac:dyDescent="0.35">
      <c r="A17" s="311"/>
      <c r="B17" s="286"/>
      <c r="C17" s="326"/>
      <c r="D17" s="273"/>
      <c r="E17" s="359"/>
      <c r="F17" s="360"/>
      <c r="G17" s="360"/>
      <c r="H17" s="269"/>
      <c r="J17" s="263"/>
      <c r="K17" s="263"/>
    </row>
    <row r="18" spans="1:11" ht="21" customHeight="1" x14ac:dyDescent="0.35">
      <c r="A18" s="314"/>
      <c r="B18" s="264" t="s">
        <v>295</v>
      </c>
      <c r="C18" s="266" t="s">
        <v>305</v>
      </c>
      <c r="D18" s="337">
        <f>SUM(D16:D17)</f>
        <v>0</v>
      </c>
      <c r="E18" s="361" t="s">
        <v>365</v>
      </c>
      <c r="F18" s="362">
        <f>SUM(F16:F17)</f>
        <v>0</v>
      </c>
      <c r="G18" s="362">
        <f t="shared" ref="G18:H18" si="2">SUM(G16:G17)</f>
        <v>0</v>
      </c>
      <c r="H18" s="362">
        <f t="shared" si="2"/>
        <v>0</v>
      </c>
      <c r="J18" s="254">
        <f t="shared" ref="J18:K18" si="3">SUM(J16:J17)</f>
        <v>0</v>
      </c>
      <c r="K18" s="254">
        <f t="shared" si="3"/>
        <v>0</v>
      </c>
    </row>
    <row r="19" spans="1:11" ht="21" customHeight="1" x14ac:dyDescent="0.35">
      <c r="A19" s="1204" t="s">
        <v>489</v>
      </c>
      <c r="B19" s="1204"/>
      <c r="C19" s="1204"/>
      <c r="D19" s="1204"/>
      <c r="E19" s="262" t="s">
        <v>1002</v>
      </c>
      <c r="J19" s="254"/>
      <c r="K19" s="254"/>
    </row>
    <row r="20" spans="1:11" x14ac:dyDescent="0.35">
      <c r="A20" s="325">
        <v>1</v>
      </c>
      <c r="B20" s="287" t="s">
        <v>118</v>
      </c>
      <c r="C20" s="326"/>
      <c r="D20" s="273"/>
      <c r="E20" s="359"/>
      <c r="F20" s="360"/>
      <c r="G20" s="269">
        <f>D20-F20</f>
        <v>0</v>
      </c>
      <c r="H20" s="269">
        <f>D20-E20</f>
        <v>0</v>
      </c>
      <c r="J20" s="263"/>
      <c r="K20" s="263"/>
    </row>
    <row r="21" spans="1:11" x14ac:dyDescent="0.35">
      <c r="A21" s="311"/>
      <c r="B21" s="286"/>
      <c r="C21" s="326"/>
      <c r="D21" s="273"/>
      <c r="E21" s="359"/>
      <c r="F21" s="360"/>
      <c r="G21" s="360"/>
      <c r="H21" s="269"/>
      <c r="J21" s="263"/>
      <c r="K21" s="263"/>
    </row>
    <row r="22" spans="1:11" ht="21" customHeight="1" x14ac:dyDescent="0.35">
      <c r="A22" s="314"/>
      <c r="B22" s="264" t="s">
        <v>295</v>
      </c>
      <c r="C22" s="266" t="s">
        <v>305</v>
      </c>
      <c r="D22" s="337">
        <f>SUM(D20:D21)</f>
        <v>0</v>
      </c>
      <c r="E22" s="361" t="s">
        <v>365</v>
      </c>
      <c r="F22" s="362">
        <f>SUM(F20:F21)</f>
        <v>0</v>
      </c>
      <c r="G22" s="362">
        <f t="shared" ref="G22:H22" si="4">SUM(G20:G21)</f>
        <v>0</v>
      </c>
      <c r="H22" s="362">
        <f t="shared" si="4"/>
        <v>0</v>
      </c>
      <c r="J22" s="254">
        <f t="shared" ref="J22:K22" si="5">SUM(J20:J21)</f>
        <v>0</v>
      </c>
      <c r="K22" s="254">
        <f t="shared" si="5"/>
        <v>0</v>
      </c>
    </row>
    <row r="23" spans="1:11" s="249" customFormat="1" ht="17.399999999999999" x14ac:dyDescent="0.3">
      <c r="A23" s="66"/>
      <c r="B23" s="63"/>
      <c r="C23" s="63"/>
      <c r="D23" s="63"/>
      <c r="E23" s="296" t="s">
        <v>457</v>
      </c>
      <c r="F23" s="297">
        <f>F14+F18+F22</f>
        <v>0</v>
      </c>
      <c r="G23" s="297">
        <f t="shared" ref="G23:H23" si="6">G14+G18+G22</f>
        <v>0</v>
      </c>
      <c r="H23" s="297">
        <f t="shared" si="6"/>
        <v>0</v>
      </c>
      <c r="I23" s="69"/>
      <c r="J23" s="254">
        <f t="shared" ref="J23:K23" si="7">J14+J18+J22</f>
        <v>0</v>
      </c>
      <c r="K23" s="254">
        <f t="shared" si="7"/>
        <v>0</v>
      </c>
    </row>
    <row r="24" spans="1:11" s="249" customFormat="1" ht="15.6" x14ac:dyDescent="0.3">
      <c r="A24" s="66"/>
      <c r="B24" s="63"/>
      <c r="C24" s="63"/>
      <c r="D24" s="63"/>
      <c r="E24" s="63"/>
      <c r="G24" s="63"/>
      <c r="H24" s="63"/>
      <c r="I24" s="69"/>
    </row>
    <row r="25" spans="1:11" s="249" customFormat="1" ht="18.75" customHeight="1" x14ac:dyDescent="0.3">
      <c r="A25" s="34" t="s">
        <v>671</v>
      </c>
      <c r="B25" s="35"/>
      <c r="C25" s="115"/>
      <c r="D25" s="115" t="s">
        <v>1143</v>
      </c>
      <c r="E25" s="35"/>
      <c r="G25" s="35"/>
      <c r="H25" s="35"/>
      <c r="I25" s="98"/>
    </row>
    <row r="26" spans="1:11" s="249" customFormat="1" ht="14.4" x14ac:dyDescent="0.3">
      <c r="B26" s="66"/>
      <c r="C26" s="67" t="s">
        <v>131</v>
      </c>
      <c r="D26" s="67" t="s">
        <v>132</v>
      </c>
      <c r="E26" s="66"/>
      <c r="G26" s="66"/>
      <c r="H26" s="66"/>
      <c r="I26" s="68"/>
    </row>
    <row r="27" spans="1:11" s="249" customFormat="1" ht="15.6" x14ac:dyDescent="0.3">
      <c r="A27" s="66"/>
      <c r="B27" s="63"/>
      <c r="C27" s="63"/>
      <c r="D27" s="63"/>
      <c r="E27" s="63"/>
      <c r="G27" s="63"/>
      <c r="H27" s="63"/>
      <c r="I27" s="69"/>
    </row>
    <row r="28" spans="1:11" s="249" customFormat="1" x14ac:dyDescent="0.3">
      <c r="A28" s="34" t="s">
        <v>133</v>
      </c>
      <c r="B28" s="35"/>
      <c r="C28" s="115"/>
      <c r="D28" s="115" t="s">
        <v>1144</v>
      </c>
      <c r="E28" s="35"/>
      <c r="G28" s="35"/>
      <c r="H28" s="35"/>
      <c r="I28" s="98"/>
    </row>
    <row r="29" spans="1:11" s="249" customFormat="1" ht="14.4" x14ac:dyDescent="0.3">
      <c r="B29" s="66"/>
      <c r="C29" s="67" t="s">
        <v>131</v>
      </c>
      <c r="D29" s="67" t="s">
        <v>132</v>
      </c>
      <c r="E29" s="66"/>
      <c r="G29" s="66"/>
      <c r="H29" s="66"/>
      <c r="I29" s="68"/>
    </row>
    <row r="30" spans="1:11" x14ac:dyDescent="0.35">
      <c r="A30" s="66"/>
    </row>
    <row r="31" spans="1:11" s="363" customFormat="1" ht="27.6" x14ac:dyDescent="0.45">
      <c r="A31" s="357"/>
      <c r="B31" s="298" t="s">
        <v>1082</v>
      </c>
      <c r="E31" s="252"/>
      <c r="F31" s="252"/>
      <c r="G31" s="252"/>
    </row>
    <row r="32" spans="1:11" ht="27.6" x14ac:dyDescent="0.45">
      <c r="A32" s="363"/>
      <c r="B32" s="298" t="s">
        <v>1003</v>
      </c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92D050"/>
    <pageSetUpPr fitToPage="1"/>
  </sheetPr>
  <dimension ref="A1:K43"/>
  <sheetViews>
    <sheetView view="pageBreakPreview" zoomScale="70" zoomScaleSheetLayoutView="70" workbookViewId="0">
      <selection activeCell="C13" sqref="C13"/>
    </sheetView>
  </sheetViews>
  <sheetFormatPr defaultRowHeight="18" x14ac:dyDescent="0.35"/>
  <cols>
    <col min="1" max="1" width="8.109375" style="249" customWidth="1"/>
    <col min="2" max="2" width="85.109375" style="249" customWidth="1"/>
    <col min="3" max="3" width="28.109375" style="249" customWidth="1"/>
    <col min="4" max="4" width="31.109375" style="249" customWidth="1"/>
    <col min="5" max="5" width="29.5546875" style="250" customWidth="1"/>
    <col min="6" max="7" width="22.5546875" style="250" customWidth="1"/>
    <col min="8" max="8" width="38.44140625" style="357" customWidth="1"/>
    <col min="9" max="9" width="9.109375" style="249"/>
    <col min="10" max="11" width="22" style="357" customWidth="1"/>
    <col min="12" max="256" width="9.109375" style="249"/>
    <col min="257" max="257" width="8.109375" style="249" customWidth="1"/>
    <col min="258" max="258" width="85.109375" style="249" customWidth="1"/>
    <col min="259" max="259" width="28.109375" style="249" customWidth="1"/>
    <col min="260" max="260" width="31.109375" style="249" customWidth="1"/>
    <col min="261" max="261" width="17.44140625" style="249" customWidth="1"/>
    <col min="262" max="262" width="20.5546875" style="249" customWidth="1"/>
    <col min="263" max="263" width="22.6640625" style="249" customWidth="1"/>
    <col min="264" max="512" width="9.109375" style="249"/>
    <col min="513" max="513" width="8.109375" style="249" customWidth="1"/>
    <col min="514" max="514" width="85.109375" style="249" customWidth="1"/>
    <col min="515" max="515" width="28.109375" style="249" customWidth="1"/>
    <col min="516" max="516" width="31.109375" style="249" customWidth="1"/>
    <col min="517" max="517" width="17.44140625" style="249" customWidth="1"/>
    <col min="518" max="518" width="20.5546875" style="249" customWidth="1"/>
    <col min="519" max="519" width="22.6640625" style="249" customWidth="1"/>
    <col min="520" max="768" width="9.109375" style="249"/>
    <col min="769" max="769" width="8.109375" style="249" customWidth="1"/>
    <col min="770" max="770" width="85.109375" style="249" customWidth="1"/>
    <col min="771" max="771" width="28.109375" style="249" customWidth="1"/>
    <col min="772" max="772" width="31.109375" style="249" customWidth="1"/>
    <col min="773" max="773" width="17.44140625" style="249" customWidth="1"/>
    <col min="774" max="774" width="20.5546875" style="249" customWidth="1"/>
    <col min="775" max="775" width="22.6640625" style="249" customWidth="1"/>
    <col min="776" max="1024" width="9.109375" style="249"/>
    <col min="1025" max="1025" width="8.109375" style="249" customWidth="1"/>
    <col min="1026" max="1026" width="85.109375" style="249" customWidth="1"/>
    <col min="1027" max="1027" width="28.109375" style="249" customWidth="1"/>
    <col min="1028" max="1028" width="31.109375" style="249" customWidth="1"/>
    <col min="1029" max="1029" width="17.44140625" style="249" customWidth="1"/>
    <col min="1030" max="1030" width="20.5546875" style="249" customWidth="1"/>
    <col min="1031" max="1031" width="22.6640625" style="249" customWidth="1"/>
    <col min="1032" max="1280" width="9.109375" style="249"/>
    <col min="1281" max="1281" width="8.109375" style="249" customWidth="1"/>
    <col min="1282" max="1282" width="85.109375" style="249" customWidth="1"/>
    <col min="1283" max="1283" width="28.109375" style="249" customWidth="1"/>
    <col min="1284" max="1284" width="31.109375" style="249" customWidth="1"/>
    <col min="1285" max="1285" width="17.44140625" style="249" customWidth="1"/>
    <col min="1286" max="1286" width="20.5546875" style="249" customWidth="1"/>
    <col min="1287" max="1287" width="22.6640625" style="249" customWidth="1"/>
    <col min="1288" max="1536" width="9.109375" style="249"/>
    <col min="1537" max="1537" width="8.109375" style="249" customWidth="1"/>
    <col min="1538" max="1538" width="85.109375" style="249" customWidth="1"/>
    <col min="1539" max="1539" width="28.109375" style="249" customWidth="1"/>
    <col min="1540" max="1540" width="31.109375" style="249" customWidth="1"/>
    <col min="1541" max="1541" width="17.44140625" style="249" customWidth="1"/>
    <col min="1542" max="1542" width="20.5546875" style="249" customWidth="1"/>
    <col min="1543" max="1543" width="22.6640625" style="249" customWidth="1"/>
    <col min="1544" max="1792" width="9.109375" style="249"/>
    <col min="1793" max="1793" width="8.109375" style="249" customWidth="1"/>
    <col min="1794" max="1794" width="85.109375" style="249" customWidth="1"/>
    <col min="1795" max="1795" width="28.109375" style="249" customWidth="1"/>
    <col min="1796" max="1796" width="31.109375" style="249" customWidth="1"/>
    <col min="1797" max="1797" width="17.44140625" style="249" customWidth="1"/>
    <col min="1798" max="1798" width="20.5546875" style="249" customWidth="1"/>
    <col min="1799" max="1799" width="22.6640625" style="249" customWidth="1"/>
    <col min="1800" max="2048" width="9.109375" style="249"/>
    <col min="2049" max="2049" width="8.109375" style="249" customWidth="1"/>
    <col min="2050" max="2050" width="85.109375" style="249" customWidth="1"/>
    <col min="2051" max="2051" width="28.109375" style="249" customWidth="1"/>
    <col min="2052" max="2052" width="31.109375" style="249" customWidth="1"/>
    <col min="2053" max="2053" width="17.44140625" style="249" customWidth="1"/>
    <col min="2054" max="2054" width="20.5546875" style="249" customWidth="1"/>
    <col min="2055" max="2055" width="22.6640625" style="249" customWidth="1"/>
    <col min="2056" max="2304" width="9.109375" style="249"/>
    <col min="2305" max="2305" width="8.109375" style="249" customWidth="1"/>
    <col min="2306" max="2306" width="85.109375" style="249" customWidth="1"/>
    <col min="2307" max="2307" width="28.109375" style="249" customWidth="1"/>
    <col min="2308" max="2308" width="31.109375" style="249" customWidth="1"/>
    <col min="2309" max="2309" width="17.44140625" style="249" customWidth="1"/>
    <col min="2310" max="2310" width="20.5546875" style="249" customWidth="1"/>
    <col min="2311" max="2311" width="22.6640625" style="249" customWidth="1"/>
    <col min="2312" max="2560" width="9.109375" style="249"/>
    <col min="2561" max="2561" width="8.109375" style="249" customWidth="1"/>
    <col min="2562" max="2562" width="85.109375" style="249" customWidth="1"/>
    <col min="2563" max="2563" width="28.109375" style="249" customWidth="1"/>
    <col min="2564" max="2564" width="31.109375" style="249" customWidth="1"/>
    <col min="2565" max="2565" width="17.44140625" style="249" customWidth="1"/>
    <col min="2566" max="2566" width="20.5546875" style="249" customWidth="1"/>
    <col min="2567" max="2567" width="22.6640625" style="249" customWidth="1"/>
    <col min="2568" max="2816" width="9.109375" style="249"/>
    <col min="2817" max="2817" width="8.109375" style="249" customWidth="1"/>
    <col min="2818" max="2818" width="85.109375" style="249" customWidth="1"/>
    <col min="2819" max="2819" width="28.109375" style="249" customWidth="1"/>
    <col min="2820" max="2820" width="31.109375" style="249" customWidth="1"/>
    <col min="2821" max="2821" width="17.44140625" style="249" customWidth="1"/>
    <col min="2822" max="2822" width="20.5546875" style="249" customWidth="1"/>
    <col min="2823" max="2823" width="22.6640625" style="249" customWidth="1"/>
    <col min="2824" max="3072" width="9.109375" style="249"/>
    <col min="3073" max="3073" width="8.109375" style="249" customWidth="1"/>
    <col min="3074" max="3074" width="85.109375" style="249" customWidth="1"/>
    <col min="3075" max="3075" width="28.109375" style="249" customWidth="1"/>
    <col min="3076" max="3076" width="31.109375" style="249" customWidth="1"/>
    <col min="3077" max="3077" width="17.44140625" style="249" customWidth="1"/>
    <col min="3078" max="3078" width="20.5546875" style="249" customWidth="1"/>
    <col min="3079" max="3079" width="22.6640625" style="249" customWidth="1"/>
    <col min="3080" max="3328" width="9.109375" style="249"/>
    <col min="3329" max="3329" width="8.109375" style="249" customWidth="1"/>
    <col min="3330" max="3330" width="85.109375" style="249" customWidth="1"/>
    <col min="3331" max="3331" width="28.109375" style="249" customWidth="1"/>
    <col min="3332" max="3332" width="31.109375" style="249" customWidth="1"/>
    <col min="3333" max="3333" width="17.44140625" style="249" customWidth="1"/>
    <col min="3334" max="3334" width="20.5546875" style="249" customWidth="1"/>
    <col min="3335" max="3335" width="22.6640625" style="249" customWidth="1"/>
    <col min="3336" max="3584" width="9.109375" style="249"/>
    <col min="3585" max="3585" width="8.109375" style="249" customWidth="1"/>
    <col min="3586" max="3586" width="85.109375" style="249" customWidth="1"/>
    <col min="3587" max="3587" width="28.109375" style="249" customWidth="1"/>
    <col min="3588" max="3588" width="31.109375" style="249" customWidth="1"/>
    <col min="3589" max="3589" width="17.44140625" style="249" customWidth="1"/>
    <col min="3590" max="3590" width="20.5546875" style="249" customWidth="1"/>
    <col min="3591" max="3591" width="22.6640625" style="249" customWidth="1"/>
    <col min="3592" max="3840" width="9.109375" style="249"/>
    <col min="3841" max="3841" width="8.109375" style="249" customWidth="1"/>
    <col min="3842" max="3842" width="85.109375" style="249" customWidth="1"/>
    <col min="3843" max="3843" width="28.109375" style="249" customWidth="1"/>
    <col min="3844" max="3844" width="31.109375" style="249" customWidth="1"/>
    <col min="3845" max="3845" width="17.44140625" style="249" customWidth="1"/>
    <col min="3846" max="3846" width="20.5546875" style="249" customWidth="1"/>
    <col min="3847" max="3847" width="22.6640625" style="249" customWidth="1"/>
    <col min="3848" max="4096" width="9.109375" style="249"/>
    <col min="4097" max="4097" width="8.109375" style="249" customWidth="1"/>
    <col min="4098" max="4098" width="85.109375" style="249" customWidth="1"/>
    <col min="4099" max="4099" width="28.109375" style="249" customWidth="1"/>
    <col min="4100" max="4100" width="31.109375" style="249" customWidth="1"/>
    <col min="4101" max="4101" width="17.44140625" style="249" customWidth="1"/>
    <col min="4102" max="4102" width="20.5546875" style="249" customWidth="1"/>
    <col min="4103" max="4103" width="22.6640625" style="249" customWidth="1"/>
    <col min="4104" max="4352" width="9.109375" style="249"/>
    <col min="4353" max="4353" width="8.109375" style="249" customWidth="1"/>
    <col min="4354" max="4354" width="85.109375" style="249" customWidth="1"/>
    <col min="4355" max="4355" width="28.109375" style="249" customWidth="1"/>
    <col min="4356" max="4356" width="31.109375" style="249" customWidth="1"/>
    <col min="4357" max="4357" width="17.44140625" style="249" customWidth="1"/>
    <col min="4358" max="4358" width="20.5546875" style="249" customWidth="1"/>
    <col min="4359" max="4359" width="22.6640625" style="249" customWidth="1"/>
    <col min="4360" max="4608" width="9.109375" style="249"/>
    <col min="4609" max="4609" width="8.109375" style="249" customWidth="1"/>
    <col min="4610" max="4610" width="85.109375" style="249" customWidth="1"/>
    <col min="4611" max="4611" width="28.109375" style="249" customWidth="1"/>
    <col min="4612" max="4612" width="31.109375" style="249" customWidth="1"/>
    <col min="4613" max="4613" width="17.44140625" style="249" customWidth="1"/>
    <col min="4614" max="4614" width="20.5546875" style="249" customWidth="1"/>
    <col min="4615" max="4615" width="22.6640625" style="249" customWidth="1"/>
    <col min="4616" max="4864" width="9.109375" style="249"/>
    <col min="4865" max="4865" width="8.109375" style="249" customWidth="1"/>
    <col min="4866" max="4866" width="85.109375" style="249" customWidth="1"/>
    <col min="4867" max="4867" width="28.109375" style="249" customWidth="1"/>
    <col min="4868" max="4868" width="31.109375" style="249" customWidth="1"/>
    <col min="4869" max="4869" width="17.44140625" style="249" customWidth="1"/>
    <col min="4870" max="4870" width="20.5546875" style="249" customWidth="1"/>
    <col min="4871" max="4871" width="22.6640625" style="249" customWidth="1"/>
    <col min="4872" max="5120" width="9.109375" style="249"/>
    <col min="5121" max="5121" width="8.109375" style="249" customWidth="1"/>
    <col min="5122" max="5122" width="85.109375" style="249" customWidth="1"/>
    <col min="5123" max="5123" width="28.109375" style="249" customWidth="1"/>
    <col min="5124" max="5124" width="31.109375" style="249" customWidth="1"/>
    <col min="5125" max="5125" width="17.44140625" style="249" customWidth="1"/>
    <col min="5126" max="5126" width="20.5546875" style="249" customWidth="1"/>
    <col min="5127" max="5127" width="22.6640625" style="249" customWidth="1"/>
    <col min="5128" max="5376" width="9.109375" style="249"/>
    <col min="5377" max="5377" width="8.109375" style="249" customWidth="1"/>
    <col min="5378" max="5378" width="85.109375" style="249" customWidth="1"/>
    <col min="5379" max="5379" width="28.109375" style="249" customWidth="1"/>
    <col min="5380" max="5380" width="31.109375" style="249" customWidth="1"/>
    <col min="5381" max="5381" width="17.44140625" style="249" customWidth="1"/>
    <col min="5382" max="5382" width="20.5546875" style="249" customWidth="1"/>
    <col min="5383" max="5383" width="22.6640625" style="249" customWidth="1"/>
    <col min="5384" max="5632" width="9.109375" style="249"/>
    <col min="5633" max="5633" width="8.109375" style="249" customWidth="1"/>
    <col min="5634" max="5634" width="85.109375" style="249" customWidth="1"/>
    <col min="5635" max="5635" width="28.109375" style="249" customWidth="1"/>
    <col min="5636" max="5636" width="31.109375" style="249" customWidth="1"/>
    <col min="5637" max="5637" width="17.44140625" style="249" customWidth="1"/>
    <col min="5638" max="5638" width="20.5546875" style="249" customWidth="1"/>
    <col min="5639" max="5639" width="22.6640625" style="249" customWidth="1"/>
    <col min="5640" max="5888" width="9.109375" style="249"/>
    <col min="5889" max="5889" width="8.109375" style="249" customWidth="1"/>
    <col min="5890" max="5890" width="85.109375" style="249" customWidth="1"/>
    <col min="5891" max="5891" width="28.109375" style="249" customWidth="1"/>
    <col min="5892" max="5892" width="31.109375" style="249" customWidth="1"/>
    <col min="5893" max="5893" width="17.44140625" style="249" customWidth="1"/>
    <col min="5894" max="5894" width="20.5546875" style="249" customWidth="1"/>
    <col min="5895" max="5895" width="22.6640625" style="249" customWidth="1"/>
    <col min="5896" max="6144" width="9.109375" style="249"/>
    <col min="6145" max="6145" width="8.109375" style="249" customWidth="1"/>
    <col min="6146" max="6146" width="85.109375" style="249" customWidth="1"/>
    <col min="6147" max="6147" width="28.109375" style="249" customWidth="1"/>
    <col min="6148" max="6148" width="31.109375" style="249" customWidth="1"/>
    <col min="6149" max="6149" width="17.44140625" style="249" customWidth="1"/>
    <col min="6150" max="6150" width="20.5546875" style="249" customWidth="1"/>
    <col min="6151" max="6151" width="22.6640625" style="249" customWidth="1"/>
    <col min="6152" max="6400" width="9.109375" style="249"/>
    <col min="6401" max="6401" width="8.109375" style="249" customWidth="1"/>
    <col min="6402" max="6402" width="85.109375" style="249" customWidth="1"/>
    <col min="6403" max="6403" width="28.109375" style="249" customWidth="1"/>
    <col min="6404" max="6404" width="31.109375" style="249" customWidth="1"/>
    <col min="6405" max="6405" width="17.44140625" style="249" customWidth="1"/>
    <col min="6406" max="6406" width="20.5546875" style="249" customWidth="1"/>
    <col min="6407" max="6407" width="22.6640625" style="249" customWidth="1"/>
    <col min="6408" max="6656" width="9.109375" style="249"/>
    <col min="6657" max="6657" width="8.109375" style="249" customWidth="1"/>
    <col min="6658" max="6658" width="85.109375" style="249" customWidth="1"/>
    <col min="6659" max="6659" width="28.109375" style="249" customWidth="1"/>
    <col min="6660" max="6660" width="31.109375" style="249" customWidth="1"/>
    <col min="6661" max="6661" width="17.44140625" style="249" customWidth="1"/>
    <col min="6662" max="6662" width="20.5546875" style="249" customWidth="1"/>
    <col min="6663" max="6663" width="22.6640625" style="249" customWidth="1"/>
    <col min="6664" max="6912" width="9.109375" style="249"/>
    <col min="6913" max="6913" width="8.109375" style="249" customWidth="1"/>
    <col min="6914" max="6914" width="85.109375" style="249" customWidth="1"/>
    <col min="6915" max="6915" width="28.109375" style="249" customWidth="1"/>
    <col min="6916" max="6916" width="31.109375" style="249" customWidth="1"/>
    <col min="6917" max="6917" width="17.44140625" style="249" customWidth="1"/>
    <col min="6918" max="6918" width="20.5546875" style="249" customWidth="1"/>
    <col min="6919" max="6919" width="22.6640625" style="249" customWidth="1"/>
    <col min="6920" max="7168" width="9.109375" style="249"/>
    <col min="7169" max="7169" width="8.109375" style="249" customWidth="1"/>
    <col min="7170" max="7170" width="85.109375" style="249" customWidth="1"/>
    <col min="7171" max="7171" width="28.109375" style="249" customWidth="1"/>
    <col min="7172" max="7172" width="31.109375" style="249" customWidth="1"/>
    <col min="7173" max="7173" width="17.44140625" style="249" customWidth="1"/>
    <col min="7174" max="7174" width="20.5546875" style="249" customWidth="1"/>
    <col min="7175" max="7175" width="22.6640625" style="249" customWidth="1"/>
    <col min="7176" max="7424" width="9.109375" style="249"/>
    <col min="7425" max="7425" width="8.109375" style="249" customWidth="1"/>
    <col min="7426" max="7426" width="85.109375" style="249" customWidth="1"/>
    <col min="7427" max="7427" width="28.109375" style="249" customWidth="1"/>
    <col min="7428" max="7428" width="31.109375" style="249" customWidth="1"/>
    <col min="7429" max="7429" width="17.44140625" style="249" customWidth="1"/>
    <col min="7430" max="7430" width="20.5546875" style="249" customWidth="1"/>
    <col min="7431" max="7431" width="22.6640625" style="249" customWidth="1"/>
    <col min="7432" max="7680" width="9.109375" style="249"/>
    <col min="7681" max="7681" width="8.109375" style="249" customWidth="1"/>
    <col min="7682" max="7682" width="85.109375" style="249" customWidth="1"/>
    <col min="7683" max="7683" width="28.109375" style="249" customWidth="1"/>
    <col min="7684" max="7684" width="31.109375" style="249" customWidth="1"/>
    <col min="7685" max="7685" width="17.44140625" style="249" customWidth="1"/>
    <col min="7686" max="7686" width="20.5546875" style="249" customWidth="1"/>
    <col min="7687" max="7687" width="22.6640625" style="249" customWidth="1"/>
    <col min="7688" max="7936" width="9.109375" style="249"/>
    <col min="7937" max="7937" width="8.109375" style="249" customWidth="1"/>
    <col min="7938" max="7938" width="85.109375" style="249" customWidth="1"/>
    <col min="7939" max="7939" width="28.109375" style="249" customWidth="1"/>
    <col min="7940" max="7940" width="31.109375" style="249" customWidth="1"/>
    <col min="7941" max="7941" width="17.44140625" style="249" customWidth="1"/>
    <col min="7942" max="7942" width="20.5546875" style="249" customWidth="1"/>
    <col min="7943" max="7943" width="22.6640625" style="249" customWidth="1"/>
    <col min="7944" max="8192" width="9.109375" style="249"/>
    <col min="8193" max="8193" width="8.109375" style="249" customWidth="1"/>
    <col min="8194" max="8194" width="85.109375" style="249" customWidth="1"/>
    <col min="8195" max="8195" width="28.109375" style="249" customWidth="1"/>
    <col min="8196" max="8196" width="31.109375" style="249" customWidth="1"/>
    <col min="8197" max="8197" width="17.44140625" style="249" customWidth="1"/>
    <col min="8198" max="8198" width="20.5546875" style="249" customWidth="1"/>
    <col min="8199" max="8199" width="22.6640625" style="249" customWidth="1"/>
    <col min="8200" max="8448" width="9.109375" style="249"/>
    <col min="8449" max="8449" width="8.109375" style="249" customWidth="1"/>
    <col min="8450" max="8450" width="85.109375" style="249" customWidth="1"/>
    <col min="8451" max="8451" width="28.109375" style="249" customWidth="1"/>
    <col min="8452" max="8452" width="31.109375" style="249" customWidth="1"/>
    <col min="8453" max="8453" width="17.44140625" style="249" customWidth="1"/>
    <col min="8454" max="8454" width="20.5546875" style="249" customWidth="1"/>
    <col min="8455" max="8455" width="22.6640625" style="249" customWidth="1"/>
    <col min="8456" max="8704" width="9.109375" style="249"/>
    <col min="8705" max="8705" width="8.109375" style="249" customWidth="1"/>
    <col min="8706" max="8706" width="85.109375" style="249" customWidth="1"/>
    <col min="8707" max="8707" width="28.109375" style="249" customWidth="1"/>
    <col min="8708" max="8708" width="31.109375" style="249" customWidth="1"/>
    <col min="8709" max="8709" width="17.44140625" style="249" customWidth="1"/>
    <col min="8710" max="8710" width="20.5546875" style="249" customWidth="1"/>
    <col min="8711" max="8711" width="22.6640625" style="249" customWidth="1"/>
    <col min="8712" max="8960" width="9.109375" style="249"/>
    <col min="8961" max="8961" width="8.109375" style="249" customWidth="1"/>
    <col min="8962" max="8962" width="85.109375" style="249" customWidth="1"/>
    <col min="8963" max="8963" width="28.109375" style="249" customWidth="1"/>
    <col min="8964" max="8964" width="31.109375" style="249" customWidth="1"/>
    <col min="8965" max="8965" width="17.44140625" style="249" customWidth="1"/>
    <col min="8966" max="8966" width="20.5546875" style="249" customWidth="1"/>
    <col min="8967" max="8967" width="22.6640625" style="249" customWidth="1"/>
    <col min="8968" max="9216" width="9.109375" style="249"/>
    <col min="9217" max="9217" width="8.109375" style="249" customWidth="1"/>
    <col min="9218" max="9218" width="85.109375" style="249" customWidth="1"/>
    <col min="9219" max="9219" width="28.109375" style="249" customWidth="1"/>
    <col min="9220" max="9220" width="31.109375" style="249" customWidth="1"/>
    <col min="9221" max="9221" width="17.44140625" style="249" customWidth="1"/>
    <col min="9222" max="9222" width="20.5546875" style="249" customWidth="1"/>
    <col min="9223" max="9223" width="22.6640625" style="249" customWidth="1"/>
    <col min="9224" max="9472" width="9.109375" style="249"/>
    <col min="9473" max="9473" width="8.109375" style="249" customWidth="1"/>
    <col min="9474" max="9474" width="85.109375" style="249" customWidth="1"/>
    <col min="9475" max="9475" width="28.109375" style="249" customWidth="1"/>
    <col min="9476" max="9476" width="31.109375" style="249" customWidth="1"/>
    <col min="9477" max="9477" width="17.44140625" style="249" customWidth="1"/>
    <col min="9478" max="9478" width="20.5546875" style="249" customWidth="1"/>
    <col min="9479" max="9479" width="22.6640625" style="249" customWidth="1"/>
    <col min="9480" max="9728" width="9.109375" style="249"/>
    <col min="9729" max="9729" width="8.109375" style="249" customWidth="1"/>
    <col min="9730" max="9730" width="85.109375" style="249" customWidth="1"/>
    <col min="9731" max="9731" width="28.109375" style="249" customWidth="1"/>
    <col min="9732" max="9732" width="31.109375" style="249" customWidth="1"/>
    <col min="9733" max="9733" width="17.44140625" style="249" customWidth="1"/>
    <col min="9734" max="9734" width="20.5546875" style="249" customWidth="1"/>
    <col min="9735" max="9735" width="22.6640625" style="249" customWidth="1"/>
    <col min="9736" max="9984" width="9.109375" style="249"/>
    <col min="9985" max="9985" width="8.109375" style="249" customWidth="1"/>
    <col min="9986" max="9986" width="85.109375" style="249" customWidth="1"/>
    <col min="9987" max="9987" width="28.109375" style="249" customWidth="1"/>
    <col min="9988" max="9988" width="31.109375" style="249" customWidth="1"/>
    <col min="9989" max="9989" width="17.44140625" style="249" customWidth="1"/>
    <col min="9990" max="9990" width="20.5546875" style="249" customWidth="1"/>
    <col min="9991" max="9991" width="22.6640625" style="249" customWidth="1"/>
    <col min="9992" max="10240" width="9.109375" style="249"/>
    <col min="10241" max="10241" width="8.109375" style="249" customWidth="1"/>
    <col min="10242" max="10242" width="85.109375" style="249" customWidth="1"/>
    <col min="10243" max="10243" width="28.109375" style="249" customWidth="1"/>
    <col min="10244" max="10244" width="31.109375" style="249" customWidth="1"/>
    <col min="10245" max="10245" width="17.44140625" style="249" customWidth="1"/>
    <col min="10246" max="10246" width="20.5546875" style="249" customWidth="1"/>
    <col min="10247" max="10247" width="22.6640625" style="249" customWidth="1"/>
    <col min="10248" max="10496" width="9.109375" style="249"/>
    <col min="10497" max="10497" width="8.109375" style="249" customWidth="1"/>
    <col min="10498" max="10498" width="85.109375" style="249" customWidth="1"/>
    <col min="10499" max="10499" width="28.109375" style="249" customWidth="1"/>
    <col min="10500" max="10500" width="31.109375" style="249" customWidth="1"/>
    <col min="10501" max="10501" width="17.44140625" style="249" customWidth="1"/>
    <col min="10502" max="10502" width="20.5546875" style="249" customWidth="1"/>
    <col min="10503" max="10503" width="22.6640625" style="249" customWidth="1"/>
    <col min="10504" max="10752" width="9.109375" style="249"/>
    <col min="10753" max="10753" width="8.109375" style="249" customWidth="1"/>
    <col min="10754" max="10754" width="85.109375" style="249" customWidth="1"/>
    <col min="10755" max="10755" width="28.109375" style="249" customWidth="1"/>
    <col min="10756" max="10756" width="31.109375" style="249" customWidth="1"/>
    <col min="10757" max="10757" width="17.44140625" style="249" customWidth="1"/>
    <col min="10758" max="10758" width="20.5546875" style="249" customWidth="1"/>
    <col min="10759" max="10759" width="22.6640625" style="249" customWidth="1"/>
    <col min="10760" max="11008" width="9.109375" style="249"/>
    <col min="11009" max="11009" width="8.109375" style="249" customWidth="1"/>
    <col min="11010" max="11010" width="85.109375" style="249" customWidth="1"/>
    <col min="11011" max="11011" width="28.109375" style="249" customWidth="1"/>
    <col min="11012" max="11012" width="31.109375" style="249" customWidth="1"/>
    <col min="11013" max="11013" width="17.44140625" style="249" customWidth="1"/>
    <col min="11014" max="11014" width="20.5546875" style="249" customWidth="1"/>
    <col min="11015" max="11015" width="22.6640625" style="249" customWidth="1"/>
    <col min="11016" max="11264" width="9.109375" style="249"/>
    <col min="11265" max="11265" width="8.109375" style="249" customWidth="1"/>
    <col min="11266" max="11266" width="85.109375" style="249" customWidth="1"/>
    <col min="11267" max="11267" width="28.109375" style="249" customWidth="1"/>
    <col min="11268" max="11268" width="31.109375" style="249" customWidth="1"/>
    <col min="11269" max="11269" width="17.44140625" style="249" customWidth="1"/>
    <col min="11270" max="11270" width="20.5546875" style="249" customWidth="1"/>
    <col min="11271" max="11271" width="22.6640625" style="249" customWidth="1"/>
    <col min="11272" max="11520" width="9.109375" style="249"/>
    <col min="11521" max="11521" width="8.109375" style="249" customWidth="1"/>
    <col min="11522" max="11522" width="85.109375" style="249" customWidth="1"/>
    <col min="11523" max="11523" width="28.109375" style="249" customWidth="1"/>
    <col min="11524" max="11524" width="31.109375" style="249" customWidth="1"/>
    <col min="11525" max="11525" width="17.44140625" style="249" customWidth="1"/>
    <col min="11526" max="11526" width="20.5546875" style="249" customWidth="1"/>
    <col min="11527" max="11527" width="22.6640625" style="249" customWidth="1"/>
    <col min="11528" max="11776" width="9.109375" style="249"/>
    <col min="11777" max="11777" width="8.109375" style="249" customWidth="1"/>
    <col min="11778" max="11778" width="85.109375" style="249" customWidth="1"/>
    <col min="11779" max="11779" width="28.109375" style="249" customWidth="1"/>
    <col min="11780" max="11780" width="31.109375" style="249" customWidth="1"/>
    <col min="11781" max="11781" width="17.44140625" style="249" customWidth="1"/>
    <col min="11782" max="11782" width="20.5546875" style="249" customWidth="1"/>
    <col min="11783" max="11783" width="22.6640625" style="249" customWidth="1"/>
    <col min="11784" max="12032" width="9.109375" style="249"/>
    <col min="12033" max="12033" width="8.109375" style="249" customWidth="1"/>
    <col min="12034" max="12034" width="85.109375" style="249" customWidth="1"/>
    <col min="12035" max="12035" width="28.109375" style="249" customWidth="1"/>
    <col min="12036" max="12036" width="31.109375" style="249" customWidth="1"/>
    <col min="12037" max="12037" width="17.44140625" style="249" customWidth="1"/>
    <col min="12038" max="12038" width="20.5546875" style="249" customWidth="1"/>
    <col min="12039" max="12039" width="22.6640625" style="249" customWidth="1"/>
    <col min="12040" max="12288" width="9.109375" style="249"/>
    <col min="12289" max="12289" width="8.109375" style="249" customWidth="1"/>
    <col min="12290" max="12290" width="85.109375" style="249" customWidth="1"/>
    <col min="12291" max="12291" width="28.109375" style="249" customWidth="1"/>
    <col min="12292" max="12292" width="31.109375" style="249" customWidth="1"/>
    <col min="12293" max="12293" width="17.44140625" style="249" customWidth="1"/>
    <col min="12294" max="12294" width="20.5546875" style="249" customWidth="1"/>
    <col min="12295" max="12295" width="22.6640625" style="249" customWidth="1"/>
    <col min="12296" max="12544" width="9.109375" style="249"/>
    <col min="12545" max="12545" width="8.109375" style="249" customWidth="1"/>
    <col min="12546" max="12546" width="85.109375" style="249" customWidth="1"/>
    <col min="12547" max="12547" width="28.109375" style="249" customWidth="1"/>
    <col min="12548" max="12548" width="31.109375" style="249" customWidth="1"/>
    <col min="12549" max="12549" width="17.44140625" style="249" customWidth="1"/>
    <col min="12550" max="12550" width="20.5546875" style="249" customWidth="1"/>
    <col min="12551" max="12551" width="22.6640625" style="249" customWidth="1"/>
    <col min="12552" max="12800" width="9.109375" style="249"/>
    <col min="12801" max="12801" width="8.109375" style="249" customWidth="1"/>
    <col min="12802" max="12802" width="85.109375" style="249" customWidth="1"/>
    <col min="12803" max="12803" width="28.109375" style="249" customWidth="1"/>
    <col min="12804" max="12804" width="31.109375" style="249" customWidth="1"/>
    <col min="12805" max="12805" width="17.44140625" style="249" customWidth="1"/>
    <col min="12806" max="12806" width="20.5546875" style="249" customWidth="1"/>
    <col min="12807" max="12807" width="22.6640625" style="249" customWidth="1"/>
    <col min="12808" max="13056" width="9.109375" style="249"/>
    <col min="13057" max="13057" width="8.109375" style="249" customWidth="1"/>
    <col min="13058" max="13058" width="85.109375" style="249" customWidth="1"/>
    <col min="13059" max="13059" width="28.109375" style="249" customWidth="1"/>
    <col min="13060" max="13060" width="31.109375" style="249" customWidth="1"/>
    <col min="13061" max="13061" width="17.44140625" style="249" customWidth="1"/>
    <col min="13062" max="13062" width="20.5546875" style="249" customWidth="1"/>
    <col min="13063" max="13063" width="22.6640625" style="249" customWidth="1"/>
    <col min="13064" max="13312" width="9.109375" style="249"/>
    <col min="13313" max="13313" width="8.109375" style="249" customWidth="1"/>
    <col min="13314" max="13314" width="85.109375" style="249" customWidth="1"/>
    <col min="13315" max="13315" width="28.109375" style="249" customWidth="1"/>
    <col min="13316" max="13316" width="31.109375" style="249" customWidth="1"/>
    <col min="13317" max="13317" width="17.44140625" style="249" customWidth="1"/>
    <col min="13318" max="13318" width="20.5546875" style="249" customWidth="1"/>
    <col min="13319" max="13319" width="22.6640625" style="249" customWidth="1"/>
    <col min="13320" max="13568" width="9.109375" style="249"/>
    <col min="13569" max="13569" width="8.109375" style="249" customWidth="1"/>
    <col min="13570" max="13570" width="85.109375" style="249" customWidth="1"/>
    <col min="13571" max="13571" width="28.109375" style="249" customWidth="1"/>
    <col min="13572" max="13572" width="31.109375" style="249" customWidth="1"/>
    <col min="13573" max="13573" width="17.44140625" style="249" customWidth="1"/>
    <col min="13574" max="13574" width="20.5546875" style="249" customWidth="1"/>
    <col min="13575" max="13575" width="22.6640625" style="249" customWidth="1"/>
    <col min="13576" max="13824" width="9.109375" style="249"/>
    <col min="13825" max="13825" width="8.109375" style="249" customWidth="1"/>
    <col min="13826" max="13826" width="85.109375" style="249" customWidth="1"/>
    <col min="13827" max="13827" width="28.109375" style="249" customWidth="1"/>
    <col min="13828" max="13828" width="31.109375" style="249" customWidth="1"/>
    <col min="13829" max="13829" width="17.44140625" style="249" customWidth="1"/>
    <col min="13830" max="13830" width="20.5546875" style="249" customWidth="1"/>
    <col min="13831" max="13831" width="22.6640625" style="249" customWidth="1"/>
    <col min="13832" max="14080" width="9.109375" style="249"/>
    <col min="14081" max="14081" width="8.109375" style="249" customWidth="1"/>
    <col min="14082" max="14082" width="85.109375" style="249" customWidth="1"/>
    <col min="14083" max="14083" width="28.109375" style="249" customWidth="1"/>
    <col min="14084" max="14084" width="31.109375" style="249" customWidth="1"/>
    <col min="14085" max="14085" width="17.44140625" style="249" customWidth="1"/>
    <col min="14086" max="14086" width="20.5546875" style="249" customWidth="1"/>
    <col min="14087" max="14087" width="22.6640625" style="249" customWidth="1"/>
    <col min="14088" max="14336" width="9.109375" style="249"/>
    <col min="14337" max="14337" width="8.109375" style="249" customWidth="1"/>
    <col min="14338" max="14338" width="85.109375" style="249" customWidth="1"/>
    <col min="14339" max="14339" width="28.109375" style="249" customWidth="1"/>
    <col min="14340" max="14340" width="31.109375" style="249" customWidth="1"/>
    <col min="14341" max="14341" width="17.44140625" style="249" customWidth="1"/>
    <col min="14342" max="14342" width="20.5546875" style="249" customWidth="1"/>
    <col min="14343" max="14343" width="22.6640625" style="249" customWidth="1"/>
    <col min="14344" max="14592" width="9.109375" style="249"/>
    <col min="14593" max="14593" width="8.109375" style="249" customWidth="1"/>
    <col min="14594" max="14594" width="85.109375" style="249" customWidth="1"/>
    <col min="14595" max="14595" width="28.109375" style="249" customWidth="1"/>
    <col min="14596" max="14596" width="31.109375" style="249" customWidth="1"/>
    <col min="14597" max="14597" width="17.44140625" style="249" customWidth="1"/>
    <col min="14598" max="14598" width="20.5546875" style="249" customWidth="1"/>
    <col min="14599" max="14599" width="22.6640625" style="249" customWidth="1"/>
    <col min="14600" max="14848" width="9.109375" style="249"/>
    <col min="14849" max="14849" width="8.109375" style="249" customWidth="1"/>
    <col min="14850" max="14850" width="85.109375" style="249" customWidth="1"/>
    <col min="14851" max="14851" width="28.109375" style="249" customWidth="1"/>
    <col min="14852" max="14852" width="31.109375" style="249" customWidth="1"/>
    <col min="14853" max="14853" width="17.44140625" style="249" customWidth="1"/>
    <col min="14854" max="14854" width="20.5546875" style="249" customWidth="1"/>
    <col min="14855" max="14855" width="22.6640625" style="249" customWidth="1"/>
    <col min="14856" max="15104" width="9.109375" style="249"/>
    <col min="15105" max="15105" width="8.109375" style="249" customWidth="1"/>
    <col min="15106" max="15106" width="85.109375" style="249" customWidth="1"/>
    <col min="15107" max="15107" width="28.109375" style="249" customWidth="1"/>
    <col min="15108" max="15108" width="31.109375" style="249" customWidth="1"/>
    <col min="15109" max="15109" width="17.44140625" style="249" customWidth="1"/>
    <col min="15110" max="15110" width="20.5546875" style="249" customWidth="1"/>
    <col min="15111" max="15111" width="22.6640625" style="249" customWidth="1"/>
    <col min="15112" max="15360" width="9.109375" style="249"/>
    <col min="15361" max="15361" width="8.109375" style="249" customWidth="1"/>
    <col min="15362" max="15362" width="85.109375" style="249" customWidth="1"/>
    <col min="15363" max="15363" width="28.109375" style="249" customWidth="1"/>
    <col min="15364" max="15364" width="31.109375" style="249" customWidth="1"/>
    <col min="15365" max="15365" width="17.44140625" style="249" customWidth="1"/>
    <col min="15366" max="15366" width="20.5546875" style="249" customWidth="1"/>
    <col min="15367" max="15367" width="22.6640625" style="249" customWidth="1"/>
    <col min="15368" max="15616" width="9.109375" style="249"/>
    <col min="15617" max="15617" width="8.109375" style="249" customWidth="1"/>
    <col min="15618" max="15618" width="85.109375" style="249" customWidth="1"/>
    <col min="15619" max="15619" width="28.109375" style="249" customWidth="1"/>
    <col min="15620" max="15620" width="31.109375" style="249" customWidth="1"/>
    <col min="15621" max="15621" width="17.44140625" style="249" customWidth="1"/>
    <col min="15622" max="15622" width="20.5546875" style="249" customWidth="1"/>
    <col min="15623" max="15623" width="22.6640625" style="249" customWidth="1"/>
    <col min="15624" max="15872" width="9.109375" style="249"/>
    <col min="15873" max="15873" width="8.109375" style="249" customWidth="1"/>
    <col min="15874" max="15874" width="85.109375" style="249" customWidth="1"/>
    <col min="15875" max="15875" width="28.109375" style="249" customWidth="1"/>
    <col min="15876" max="15876" width="31.109375" style="249" customWidth="1"/>
    <col min="15877" max="15877" width="17.44140625" style="249" customWidth="1"/>
    <col min="15878" max="15878" width="20.5546875" style="249" customWidth="1"/>
    <col min="15879" max="15879" width="22.6640625" style="249" customWidth="1"/>
    <col min="15880" max="16128" width="9.109375" style="249"/>
    <col min="16129" max="16129" width="8.109375" style="249" customWidth="1"/>
    <col min="16130" max="16130" width="85.109375" style="249" customWidth="1"/>
    <col min="16131" max="16131" width="28.109375" style="249" customWidth="1"/>
    <col min="16132" max="16132" width="31.109375" style="249" customWidth="1"/>
    <col min="16133" max="16133" width="17.44140625" style="249" customWidth="1"/>
    <col min="16134" max="16134" width="20.5546875" style="249" customWidth="1"/>
    <col min="16135" max="16135" width="22.6640625" style="249" customWidth="1"/>
    <col min="16136" max="16384" width="9.109375" style="249"/>
  </cols>
  <sheetData>
    <row r="1" spans="1:11" x14ac:dyDescent="0.35">
      <c r="D1" s="72" t="s">
        <v>438</v>
      </c>
    </row>
    <row r="3" spans="1:11" ht="20.399999999999999" customHeight="1" x14ac:dyDescent="0.35">
      <c r="A3" s="1209" t="s">
        <v>695</v>
      </c>
      <c r="B3" s="1209"/>
      <c r="C3" s="1209"/>
      <c r="D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382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</row>
    <row r="9" spans="1:11" ht="18.75" customHeight="1" x14ac:dyDescent="0.35">
      <c r="A9" s="1206" t="s">
        <v>282</v>
      </c>
      <c r="B9" s="1206" t="s">
        <v>297</v>
      </c>
      <c r="C9" s="1210" t="s">
        <v>375</v>
      </c>
      <c r="D9" s="1212" t="s">
        <v>376</v>
      </c>
      <c r="E9" s="354"/>
      <c r="F9" s="354"/>
      <c r="G9" s="354"/>
    </row>
    <row r="10" spans="1:11" ht="37.5" customHeight="1" x14ac:dyDescent="0.35">
      <c r="A10" s="1206"/>
      <c r="B10" s="1206"/>
      <c r="C10" s="1211"/>
      <c r="D10" s="1213"/>
    </row>
    <row r="11" spans="1:11" ht="34.799999999999997" x14ac:dyDescent="0.3">
      <c r="A11" s="364">
        <v>1</v>
      </c>
      <c r="B11" s="364">
        <v>2</v>
      </c>
      <c r="C11" s="365">
        <v>3</v>
      </c>
      <c r="D11" s="366">
        <v>4</v>
      </c>
      <c r="E11" s="260" t="s">
        <v>357</v>
      </c>
      <c r="F11" s="261" t="s">
        <v>302</v>
      </c>
      <c r="G11" s="261" t="s">
        <v>550</v>
      </c>
      <c r="H11" s="261" t="s">
        <v>551</v>
      </c>
      <c r="J11" s="254" t="s">
        <v>1017</v>
      </c>
      <c r="K11" s="254"/>
    </row>
    <row r="12" spans="1:11" ht="18.75" customHeight="1" x14ac:dyDescent="0.35">
      <c r="A12" s="1204" t="s">
        <v>999</v>
      </c>
      <c r="B12" s="1204"/>
      <c r="C12" s="1204"/>
      <c r="D12" s="1204"/>
      <c r="E12" s="262" t="s">
        <v>1000</v>
      </c>
      <c r="F12" s="263"/>
      <c r="G12" s="263"/>
      <c r="H12" s="263"/>
      <c r="J12" s="251" t="s">
        <v>1012</v>
      </c>
      <c r="K12" s="251" t="s">
        <v>1013</v>
      </c>
    </row>
    <row r="13" spans="1:11" s="114" customFormat="1" x14ac:dyDescent="0.35">
      <c r="A13" s="367">
        <v>1</v>
      </c>
      <c r="B13" s="89" t="s">
        <v>1194</v>
      </c>
      <c r="C13" s="368"/>
      <c r="D13" s="369"/>
      <c r="E13" s="268"/>
      <c r="F13" s="269"/>
      <c r="G13" s="269">
        <f>D12-F13</f>
        <v>0</v>
      </c>
      <c r="H13" s="269">
        <f>D12-E13</f>
        <v>0</v>
      </c>
      <c r="I13" s="370"/>
      <c r="J13" s="263"/>
      <c r="K13" s="263"/>
    </row>
    <row r="14" spans="1:11" s="114" customFormat="1" x14ac:dyDescent="0.35">
      <c r="A14" s="367"/>
      <c r="B14" s="89"/>
      <c r="C14" s="368"/>
      <c r="D14" s="369"/>
      <c r="E14" s="268"/>
      <c r="F14" s="269"/>
      <c r="G14" s="269">
        <f t="shared" ref="G14:G17" si="0">D13-F14</f>
        <v>0</v>
      </c>
      <c r="H14" s="269">
        <f t="shared" ref="H14:H17" si="1">D13-E14</f>
        <v>0</v>
      </c>
      <c r="I14" s="370"/>
      <c r="J14" s="357"/>
      <c r="K14" s="357"/>
    </row>
    <row r="15" spans="1:11" s="114" customFormat="1" x14ac:dyDescent="0.35">
      <c r="A15" s="367"/>
      <c r="B15" s="89"/>
      <c r="C15" s="368"/>
      <c r="D15" s="369"/>
      <c r="E15" s="268"/>
      <c r="F15" s="269"/>
      <c r="G15" s="269">
        <f t="shared" si="0"/>
        <v>0</v>
      </c>
      <c r="H15" s="269">
        <f t="shared" si="1"/>
        <v>0</v>
      </c>
      <c r="I15" s="370"/>
      <c r="J15" s="254"/>
      <c r="K15" s="254"/>
    </row>
    <row r="16" spans="1:11" s="114" customFormat="1" x14ac:dyDescent="0.35">
      <c r="A16" s="367"/>
      <c r="B16" s="89"/>
      <c r="C16" s="368"/>
      <c r="D16" s="369"/>
      <c r="E16" s="268"/>
      <c r="F16" s="269"/>
      <c r="G16" s="269">
        <f t="shared" si="0"/>
        <v>0</v>
      </c>
      <c r="H16" s="269">
        <f t="shared" si="1"/>
        <v>0</v>
      </c>
      <c r="I16" s="370"/>
      <c r="J16" s="263"/>
      <c r="K16" s="263"/>
    </row>
    <row r="17" spans="1:11" s="114" customFormat="1" x14ac:dyDescent="0.35">
      <c r="A17" s="367"/>
      <c r="B17" s="89"/>
      <c r="C17" s="368"/>
      <c r="D17" s="369"/>
      <c r="E17" s="268"/>
      <c r="F17" s="269"/>
      <c r="G17" s="269">
        <f t="shared" si="0"/>
        <v>0</v>
      </c>
      <c r="H17" s="269">
        <f t="shared" si="1"/>
        <v>0</v>
      </c>
      <c r="I17" s="370"/>
      <c r="J17" s="263"/>
      <c r="K17" s="263"/>
    </row>
    <row r="18" spans="1:11" ht="21" customHeight="1" x14ac:dyDescent="0.3">
      <c r="A18" s="371"/>
      <c r="B18" s="372" t="s">
        <v>295</v>
      </c>
      <c r="C18" s="373" t="s">
        <v>305</v>
      </c>
      <c r="D18" s="97">
        <f>SUM(D13:D17)</f>
        <v>0</v>
      </c>
      <c r="E18" s="361" t="s">
        <v>365</v>
      </c>
      <c r="F18" s="362">
        <f>SUM(F13:F17)</f>
        <v>0</v>
      </c>
      <c r="G18" s="362">
        <f>SUM(G13:G17)</f>
        <v>0</v>
      </c>
      <c r="H18" s="362">
        <f>SUM(H13:H17)</f>
        <v>0</v>
      </c>
      <c r="J18" s="254">
        <f t="shared" ref="J18:K18" si="2">SUM(J13:J17)</f>
        <v>0</v>
      </c>
      <c r="K18" s="254">
        <f t="shared" si="2"/>
        <v>0</v>
      </c>
    </row>
    <row r="19" spans="1:11" ht="18.75" hidden="1" customHeight="1" x14ac:dyDescent="0.35">
      <c r="A19" s="1204" t="s">
        <v>1001</v>
      </c>
      <c r="B19" s="1204"/>
      <c r="C19" s="1204"/>
      <c r="D19" s="1204"/>
      <c r="E19" s="262" t="s">
        <v>1002</v>
      </c>
      <c r="F19" s="263"/>
      <c r="G19" s="263"/>
      <c r="H19" s="263"/>
      <c r="J19" s="254"/>
      <c r="K19" s="254"/>
    </row>
    <row r="20" spans="1:11" s="114" customFormat="1" hidden="1" x14ac:dyDescent="0.35">
      <c r="A20" s="367">
        <v>1</v>
      </c>
      <c r="B20" s="89"/>
      <c r="C20" s="368"/>
      <c r="D20" s="369"/>
      <c r="E20" s="268"/>
      <c r="F20" s="269"/>
      <c r="G20" s="269">
        <f>D19-F20</f>
        <v>0</v>
      </c>
      <c r="H20" s="269">
        <f>D19-E20</f>
        <v>0</v>
      </c>
      <c r="I20" s="370"/>
      <c r="J20" s="263"/>
      <c r="K20" s="263"/>
    </row>
    <row r="21" spans="1:11" s="114" customFormat="1" hidden="1" x14ac:dyDescent="0.35">
      <c r="A21" s="367"/>
      <c r="B21" s="89"/>
      <c r="C21" s="368"/>
      <c r="D21" s="369"/>
      <c r="E21" s="268"/>
      <c r="F21" s="269"/>
      <c r="G21" s="269">
        <f t="shared" ref="G21:G24" si="3">D20-F21</f>
        <v>0</v>
      </c>
      <c r="H21" s="269">
        <f t="shared" ref="H21:H24" si="4">D20-E21</f>
        <v>0</v>
      </c>
      <c r="I21" s="370"/>
      <c r="J21" s="263"/>
      <c r="K21" s="263"/>
    </row>
    <row r="22" spans="1:11" s="114" customFormat="1" hidden="1" x14ac:dyDescent="0.35">
      <c r="A22" s="367"/>
      <c r="B22" s="89"/>
      <c r="C22" s="368"/>
      <c r="D22" s="369"/>
      <c r="E22" s="268"/>
      <c r="F22" s="269"/>
      <c r="G22" s="269">
        <f t="shared" si="3"/>
        <v>0</v>
      </c>
      <c r="H22" s="269">
        <f t="shared" si="4"/>
        <v>0</v>
      </c>
      <c r="I22" s="370"/>
      <c r="J22" s="357"/>
      <c r="K22" s="357"/>
    </row>
    <row r="23" spans="1:11" s="114" customFormat="1" hidden="1" x14ac:dyDescent="0.35">
      <c r="A23" s="367"/>
      <c r="B23" s="89"/>
      <c r="C23" s="368"/>
      <c r="D23" s="369"/>
      <c r="E23" s="268"/>
      <c r="F23" s="269"/>
      <c r="G23" s="269">
        <f t="shared" si="3"/>
        <v>0</v>
      </c>
      <c r="H23" s="269">
        <f t="shared" si="4"/>
        <v>0</v>
      </c>
      <c r="I23" s="370"/>
      <c r="J23" s="357"/>
      <c r="K23" s="357"/>
    </row>
    <row r="24" spans="1:11" s="114" customFormat="1" hidden="1" x14ac:dyDescent="0.35">
      <c r="A24" s="367"/>
      <c r="B24" s="89"/>
      <c r="C24" s="368"/>
      <c r="D24" s="369"/>
      <c r="E24" s="268"/>
      <c r="F24" s="269"/>
      <c r="G24" s="269">
        <f t="shared" si="3"/>
        <v>0</v>
      </c>
      <c r="H24" s="269">
        <f t="shared" si="4"/>
        <v>0</v>
      </c>
      <c r="I24" s="370"/>
      <c r="J24" s="249"/>
      <c r="K24" s="249"/>
    </row>
    <row r="25" spans="1:11" ht="21" hidden="1" customHeight="1" x14ac:dyDescent="0.3">
      <c r="A25" s="371"/>
      <c r="B25" s="372" t="s">
        <v>295</v>
      </c>
      <c r="C25" s="373" t="s">
        <v>305</v>
      </c>
      <c r="D25" s="97">
        <f>SUM(D20:D24)</f>
        <v>0</v>
      </c>
      <c r="E25" s="361" t="s">
        <v>365</v>
      </c>
      <c r="F25" s="362">
        <f>SUM(F20:F24)</f>
        <v>0</v>
      </c>
      <c r="G25" s="362">
        <f>SUM(G20:G24)</f>
        <v>0</v>
      </c>
      <c r="H25" s="362">
        <f>SUM(H20:H24)</f>
        <v>0</v>
      </c>
      <c r="J25" s="254">
        <f t="shared" ref="J25:K25" si="5">SUM(J20:J24)</f>
        <v>0</v>
      </c>
      <c r="K25" s="254">
        <f t="shared" si="5"/>
        <v>0</v>
      </c>
    </row>
    <row r="26" spans="1:11" ht="18.75" hidden="1" customHeight="1" x14ac:dyDescent="0.35">
      <c r="A26" s="1204" t="s">
        <v>489</v>
      </c>
      <c r="B26" s="1204"/>
      <c r="C26" s="1204"/>
      <c r="D26" s="1204"/>
      <c r="E26" s="262" t="s">
        <v>1002</v>
      </c>
      <c r="F26" s="263"/>
      <c r="G26" s="263"/>
      <c r="H26" s="263"/>
      <c r="J26" s="249"/>
      <c r="K26" s="249"/>
    </row>
    <row r="27" spans="1:11" s="114" customFormat="1" hidden="1" x14ac:dyDescent="0.35">
      <c r="A27" s="367">
        <v>1</v>
      </c>
      <c r="B27" s="89"/>
      <c r="C27" s="368"/>
      <c r="D27" s="369"/>
      <c r="E27" s="268"/>
      <c r="F27" s="269"/>
      <c r="G27" s="269">
        <f>D26-F27</f>
        <v>0</v>
      </c>
      <c r="H27" s="269">
        <f>D26-E27</f>
        <v>0</v>
      </c>
      <c r="I27" s="370"/>
      <c r="J27" s="249"/>
      <c r="K27" s="249"/>
    </row>
    <row r="28" spans="1:11" s="114" customFormat="1" hidden="1" x14ac:dyDescent="0.35">
      <c r="A28" s="367"/>
      <c r="B28" s="89"/>
      <c r="C28" s="368"/>
      <c r="D28" s="369"/>
      <c r="E28" s="268"/>
      <c r="F28" s="269"/>
      <c r="G28" s="269">
        <f t="shared" ref="G28:G31" si="6">D27-F28</f>
        <v>0</v>
      </c>
      <c r="H28" s="269">
        <f t="shared" ref="H28:H31" si="7">D27-E28</f>
        <v>0</v>
      </c>
      <c r="I28" s="370"/>
      <c r="J28" s="249"/>
      <c r="K28" s="249"/>
    </row>
    <row r="29" spans="1:11" s="114" customFormat="1" hidden="1" x14ac:dyDescent="0.35">
      <c r="A29" s="367"/>
      <c r="B29" s="89"/>
      <c r="C29" s="368"/>
      <c r="D29" s="369"/>
      <c r="E29" s="268"/>
      <c r="F29" s="269"/>
      <c r="G29" s="269">
        <f t="shared" si="6"/>
        <v>0</v>
      </c>
      <c r="H29" s="269">
        <f t="shared" si="7"/>
        <v>0</v>
      </c>
      <c r="I29" s="370"/>
      <c r="J29" s="249"/>
      <c r="K29" s="249"/>
    </row>
    <row r="30" spans="1:11" s="114" customFormat="1" hidden="1" x14ac:dyDescent="0.35">
      <c r="A30" s="367"/>
      <c r="B30" s="89"/>
      <c r="C30" s="368"/>
      <c r="D30" s="369"/>
      <c r="E30" s="268"/>
      <c r="F30" s="269"/>
      <c r="G30" s="269">
        <f t="shared" si="6"/>
        <v>0</v>
      </c>
      <c r="H30" s="269">
        <f t="shared" si="7"/>
        <v>0</v>
      </c>
      <c r="I30" s="370"/>
      <c r="J30" s="357"/>
      <c r="K30" s="357"/>
    </row>
    <row r="31" spans="1:11" s="114" customFormat="1" ht="27.6" hidden="1" x14ac:dyDescent="0.45">
      <c r="A31" s="367"/>
      <c r="B31" s="89"/>
      <c r="C31" s="368"/>
      <c r="D31" s="369"/>
      <c r="E31" s="268"/>
      <c r="F31" s="269"/>
      <c r="G31" s="269">
        <f t="shared" si="6"/>
        <v>0</v>
      </c>
      <c r="H31" s="269">
        <f t="shared" si="7"/>
        <v>0</v>
      </c>
      <c r="I31" s="370"/>
      <c r="J31" s="363"/>
      <c r="K31" s="363"/>
    </row>
    <row r="32" spans="1:11" ht="21" hidden="1" customHeight="1" x14ac:dyDescent="0.3">
      <c r="A32" s="371"/>
      <c r="B32" s="372" t="s">
        <v>295</v>
      </c>
      <c r="C32" s="373" t="s">
        <v>305</v>
      </c>
      <c r="D32" s="97">
        <f>SUM(D27:D31)</f>
        <v>0</v>
      </c>
      <c r="E32" s="361" t="s">
        <v>365</v>
      </c>
      <c r="F32" s="362">
        <f>SUM(F27:F31)</f>
        <v>0</v>
      </c>
      <c r="G32" s="362">
        <f>SUM(G27:G31)</f>
        <v>0</v>
      </c>
      <c r="H32" s="362">
        <f>SUM(H27:H31)</f>
        <v>0</v>
      </c>
      <c r="J32" s="254">
        <f t="shared" ref="J32:K32" si="8">SUM(J27:J31)</f>
        <v>0</v>
      </c>
      <c r="K32" s="254">
        <f t="shared" si="8"/>
        <v>0</v>
      </c>
    </row>
    <row r="33" spans="1:11" ht="17.399999999999999" hidden="1" x14ac:dyDescent="0.3">
      <c r="E33" s="296" t="s">
        <v>457</v>
      </c>
      <c r="F33" s="297">
        <f>F18+F25+F32</f>
        <v>0</v>
      </c>
      <c r="G33" s="297">
        <f t="shared" ref="G33:H33" si="9">G18+G25+G32</f>
        <v>0</v>
      </c>
      <c r="H33" s="297">
        <f t="shared" si="9"/>
        <v>0</v>
      </c>
      <c r="I33" s="68"/>
      <c r="J33" s="254">
        <f t="shared" ref="J33:K33" si="10">J18+J25+J32</f>
        <v>0</v>
      </c>
      <c r="K33" s="254">
        <f t="shared" si="10"/>
        <v>0</v>
      </c>
    </row>
    <row r="34" spans="1:11" x14ac:dyDescent="0.35">
      <c r="I34" s="68"/>
    </row>
    <row r="35" spans="1:11" x14ac:dyDescent="0.35">
      <c r="I35" s="68"/>
    </row>
    <row r="36" spans="1:11" s="1" customFormat="1" ht="18" customHeight="1" x14ac:dyDescent="0.35">
      <c r="A36" s="34" t="s">
        <v>671</v>
      </c>
      <c r="B36" s="35"/>
      <c r="C36" s="115"/>
      <c r="D36" s="115" t="s">
        <v>1143</v>
      </c>
      <c r="E36" s="250"/>
      <c r="F36" s="250"/>
      <c r="G36" s="250"/>
      <c r="H36" s="357"/>
      <c r="J36" s="357"/>
      <c r="K36" s="357"/>
    </row>
    <row r="37" spans="1:11" s="374" customFormat="1" ht="19.8" x14ac:dyDescent="0.4">
      <c r="A37" s="249"/>
      <c r="B37" s="66"/>
      <c r="C37" s="67" t="s">
        <v>131</v>
      </c>
      <c r="D37" s="67" t="s">
        <v>132</v>
      </c>
      <c r="E37" s="250"/>
      <c r="F37" s="250"/>
      <c r="G37" s="250"/>
      <c r="H37" s="357"/>
      <c r="J37" s="357"/>
      <c r="K37" s="357"/>
    </row>
    <row r="38" spans="1:11" x14ac:dyDescent="0.35">
      <c r="A38" s="66"/>
      <c r="B38" s="63"/>
      <c r="C38" s="63"/>
      <c r="D38" s="63"/>
    </row>
    <row r="39" spans="1:11" x14ac:dyDescent="0.35">
      <c r="A39" s="34" t="s">
        <v>133</v>
      </c>
      <c r="B39" s="35"/>
      <c r="C39" s="115"/>
      <c r="D39" s="115" t="s">
        <v>1144</v>
      </c>
    </row>
    <row r="40" spans="1:11" x14ac:dyDescent="0.35">
      <c r="B40" s="66"/>
      <c r="C40" s="67" t="s">
        <v>131</v>
      </c>
      <c r="D40" s="67" t="s">
        <v>132</v>
      </c>
    </row>
    <row r="41" spans="1:11" x14ac:dyDescent="0.35">
      <c r="A41" s="1"/>
      <c r="B41" s="1"/>
      <c r="C41" s="1"/>
      <c r="D41" s="1"/>
    </row>
    <row r="42" spans="1:11" ht="19.8" x14ac:dyDescent="0.4">
      <c r="A42" s="374"/>
      <c r="B42" s="298" t="s">
        <v>1079</v>
      </c>
      <c r="C42" s="374"/>
      <c r="D42" s="374"/>
    </row>
    <row r="43" spans="1:11" x14ac:dyDescent="0.35">
      <c r="B43" s="298" t="s">
        <v>1003</v>
      </c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43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8.109375" style="249" customWidth="1"/>
    <col min="2" max="2" width="85.109375" style="249" customWidth="1"/>
    <col min="3" max="3" width="28.109375" style="249" customWidth="1"/>
    <col min="4" max="4" width="31.109375" style="249" customWidth="1"/>
    <col min="5" max="5" width="29.5546875" style="250" customWidth="1"/>
    <col min="6" max="7" width="22.5546875" style="250" customWidth="1"/>
    <col min="8" max="8" width="38.44140625" style="357" customWidth="1"/>
    <col min="9" max="9" width="9.109375" style="249"/>
    <col min="10" max="11" width="22" style="357" customWidth="1"/>
    <col min="12" max="256" width="9.109375" style="249"/>
    <col min="257" max="257" width="8.109375" style="249" customWidth="1"/>
    <col min="258" max="258" width="85.109375" style="249" customWidth="1"/>
    <col min="259" max="259" width="28.109375" style="249" customWidth="1"/>
    <col min="260" max="260" width="31.109375" style="249" customWidth="1"/>
    <col min="261" max="261" width="17.44140625" style="249" customWidth="1"/>
    <col min="262" max="262" width="20.5546875" style="249" customWidth="1"/>
    <col min="263" max="263" width="22.6640625" style="249" customWidth="1"/>
    <col min="264" max="512" width="9.109375" style="249"/>
    <col min="513" max="513" width="8.109375" style="249" customWidth="1"/>
    <col min="514" max="514" width="85.109375" style="249" customWidth="1"/>
    <col min="515" max="515" width="28.109375" style="249" customWidth="1"/>
    <col min="516" max="516" width="31.109375" style="249" customWidth="1"/>
    <col min="517" max="517" width="17.44140625" style="249" customWidth="1"/>
    <col min="518" max="518" width="20.5546875" style="249" customWidth="1"/>
    <col min="519" max="519" width="22.6640625" style="249" customWidth="1"/>
    <col min="520" max="768" width="9.109375" style="249"/>
    <col min="769" max="769" width="8.109375" style="249" customWidth="1"/>
    <col min="770" max="770" width="85.109375" style="249" customWidth="1"/>
    <col min="771" max="771" width="28.109375" style="249" customWidth="1"/>
    <col min="772" max="772" width="31.109375" style="249" customWidth="1"/>
    <col min="773" max="773" width="17.44140625" style="249" customWidth="1"/>
    <col min="774" max="774" width="20.5546875" style="249" customWidth="1"/>
    <col min="775" max="775" width="22.6640625" style="249" customWidth="1"/>
    <col min="776" max="1024" width="9.109375" style="249"/>
    <col min="1025" max="1025" width="8.109375" style="249" customWidth="1"/>
    <col min="1026" max="1026" width="85.109375" style="249" customWidth="1"/>
    <col min="1027" max="1027" width="28.109375" style="249" customWidth="1"/>
    <col min="1028" max="1028" width="31.109375" style="249" customWidth="1"/>
    <col min="1029" max="1029" width="17.44140625" style="249" customWidth="1"/>
    <col min="1030" max="1030" width="20.5546875" style="249" customWidth="1"/>
    <col min="1031" max="1031" width="22.6640625" style="249" customWidth="1"/>
    <col min="1032" max="1280" width="9.109375" style="249"/>
    <col min="1281" max="1281" width="8.109375" style="249" customWidth="1"/>
    <col min="1282" max="1282" width="85.109375" style="249" customWidth="1"/>
    <col min="1283" max="1283" width="28.109375" style="249" customWidth="1"/>
    <col min="1284" max="1284" width="31.109375" style="249" customWidth="1"/>
    <col min="1285" max="1285" width="17.44140625" style="249" customWidth="1"/>
    <col min="1286" max="1286" width="20.5546875" style="249" customWidth="1"/>
    <col min="1287" max="1287" width="22.6640625" style="249" customWidth="1"/>
    <col min="1288" max="1536" width="9.109375" style="249"/>
    <col min="1537" max="1537" width="8.109375" style="249" customWidth="1"/>
    <col min="1538" max="1538" width="85.109375" style="249" customWidth="1"/>
    <col min="1539" max="1539" width="28.109375" style="249" customWidth="1"/>
    <col min="1540" max="1540" width="31.109375" style="249" customWidth="1"/>
    <col min="1541" max="1541" width="17.44140625" style="249" customWidth="1"/>
    <col min="1542" max="1542" width="20.5546875" style="249" customWidth="1"/>
    <col min="1543" max="1543" width="22.6640625" style="249" customWidth="1"/>
    <col min="1544" max="1792" width="9.109375" style="249"/>
    <col min="1793" max="1793" width="8.109375" style="249" customWidth="1"/>
    <col min="1794" max="1794" width="85.109375" style="249" customWidth="1"/>
    <col min="1795" max="1795" width="28.109375" style="249" customWidth="1"/>
    <col min="1796" max="1796" width="31.109375" style="249" customWidth="1"/>
    <col min="1797" max="1797" width="17.44140625" style="249" customWidth="1"/>
    <col min="1798" max="1798" width="20.5546875" style="249" customWidth="1"/>
    <col min="1799" max="1799" width="22.6640625" style="249" customWidth="1"/>
    <col min="1800" max="2048" width="9.109375" style="249"/>
    <col min="2049" max="2049" width="8.109375" style="249" customWidth="1"/>
    <col min="2050" max="2050" width="85.109375" style="249" customWidth="1"/>
    <col min="2051" max="2051" width="28.109375" style="249" customWidth="1"/>
    <col min="2052" max="2052" width="31.109375" style="249" customWidth="1"/>
    <col min="2053" max="2053" width="17.44140625" style="249" customWidth="1"/>
    <col min="2054" max="2054" width="20.5546875" style="249" customWidth="1"/>
    <col min="2055" max="2055" width="22.6640625" style="249" customWidth="1"/>
    <col min="2056" max="2304" width="9.109375" style="249"/>
    <col min="2305" max="2305" width="8.109375" style="249" customWidth="1"/>
    <col min="2306" max="2306" width="85.109375" style="249" customWidth="1"/>
    <col min="2307" max="2307" width="28.109375" style="249" customWidth="1"/>
    <col min="2308" max="2308" width="31.109375" style="249" customWidth="1"/>
    <col min="2309" max="2309" width="17.44140625" style="249" customWidth="1"/>
    <col min="2310" max="2310" width="20.5546875" style="249" customWidth="1"/>
    <col min="2311" max="2311" width="22.6640625" style="249" customWidth="1"/>
    <col min="2312" max="2560" width="9.109375" style="249"/>
    <col min="2561" max="2561" width="8.109375" style="249" customWidth="1"/>
    <col min="2562" max="2562" width="85.109375" style="249" customWidth="1"/>
    <col min="2563" max="2563" width="28.109375" style="249" customWidth="1"/>
    <col min="2564" max="2564" width="31.109375" style="249" customWidth="1"/>
    <col min="2565" max="2565" width="17.44140625" style="249" customWidth="1"/>
    <col min="2566" max="2566" width="20.5546875" style="249" customWidth="1"/>
    <col min="2567" max="2567" width="22.6640625" style="249" customWidth="1"/>
    <col min="2568" max="2816" width="9.109375" style="249"/>
    <col min="2817" max="2817" width="8.109375" style="249" customWidth="1"/>
    <col min="2818" max="2818" width="85.109375" style="249" customWidth="1"/>
    <col min="2819" max="2819" width="28.109375" style="249" customWidth="1"/>
    <col min="2820" max="2820" width="31.109375" style="249" customWidth="1"/>
    <col min="2821" max="2821" width="17.44140625" style="249" customWidth="1"/>
    <col min="2822" max="2822" width="20.5546875" style="249" customWidth="1"/>
    <col min="2823" max="2823" width="22.6640625" style="249" customWidth="1"/>
    <col min="2824" max="3072" width="9.109375" style="249"/>
    <col min="3073" max="3073" width="8.109375" style="249" customWidth="1"/>
    <col min="3074" max="3074" width="85.109375" style="249" customWidth="1"/>
    <col min="3075" max="3075" width="28.109375" style="249" customWidth="1"/>
    <col min="3076" max="3076" width="31.109375" style="249" customWidth="1"/>
    <col min="3077" max="3077" width="17.44140625" style="249" customWidth="1"/>
    <col min="3078" max="3078" width="20.5546875" style="249" customWidth="1"/>
    <col min="3079" max="3079" width="22.6640625" style="249" customWidth="1"/>
    <col min="3080" max="3328" width="9.109375" style="249"/>
    <col min="3329" max="3329" width="8.109375" style="249" customWidth="1"/>
    <col min="3330" max="3330" width="85.109375" style="249" customWidth="1"/>
    <col min="3331" max="3331" width="28.109375" style="249" customWidth="1"/>
    <col min="3332" max="3332" width="31.109375" style="249" customWidth="1"/>
    <col min="3333" max="3333" width="17.44140625" style="249" customWidth="1"/>
    <col min="3334" max="3334" width="20.5546875" style="249" customWidth="1"/>
    <col min="3335" max="3335" width="22.6640625" style="249" customWidth="1"/>
    <col min="3336" max="3584" width="9.109375" style="249"/>
    <col min="3585" max="3585" width="8.109375" style="249" customWidth="1"/>
    <col min="3586" max="3586" width="85.109375" style="249" customWidth="1"/>
    <col min="3587" max="3587" width="28.109375" style="249" customWidth="1"/>
    <col min="3588" max="3588" width="31.109375" style="249" customWidth="1"/>
    <col min="3589" max="3589" width="17.44140625" style="249" customWidth="1"/>
    <col min="3590" max="3590" width="20.5546875" style="249" customWidth="1"/>
    <col min="3591" max="3591" width="22.6640625" style="249" customWidth="1"/>
    <col min="3592" max="3840" width="9.109375" style="249"/>
    <col min="3841" max="3841" width="8.109375" style="249" customWidth="1"/>
    <col min="3842" max="3842" width="85.109375" style="249" customWidth="1"/>
    <col min="3843" max="3843" width="28.109375" style="249" customWidth="1"/>
    <col min="3844" max="3844" width="31.109375" style="249" customWidth="1"/>
    <col min="3845" max="3845" width="17.44140625" style="249" customWidth="1"/>
    <col min="3846" max="3846" width="20.5546875" style="249" customWidth="1"/>
    <col min="3847" max="3847" width="22.6640625" style="249" customWidth="1"/>
    <col min="3848" max="4096" width="9.109375" style="249"/>
    <col min="4097" max="4097" width="8.109375" style="249" customWidth="1"/>
    <col min="4098" max="4098" width="85.109375" style="249" customWidth="1"/>
    <col min="4099" max="4099" width="28.109375" style="249" customWidth="1"/>
    <col min="4100" max="4100" width="31.109375" style="249" customWidth="1"/>
    <col min="4101" max="4101" width="17.44140625" style="249" customWidth="1"/>
    <col min="4102" max="4102" width="20.5546875" style="249" customWidth="1"/>
    <col min="4103" max="4103" width="22.6640625" style="249" customWidth="1"/>
    <col min="4104" max="4352" width="9.109375" style="249"/>
    <col min="4353" max="4353" width="8.109375" style="249" customWidth="1"/>
    <col min="4354" max="4354" width="85.109375" style="249" customWidth="1"/>
    <col min="4355" max="4355" width="28.109375" style="249" customWidth="1"/>
    <col min="4356" max="4356" width="31.109375" style="249" customWidth="1"/>
    <col min="4357" max="4357" width="17.44140625" style="249" customWidth="1"/>
    <col min="4358" max="4358" width="20.5546875" style="249" customWidth="1"/>
    <col min="4359" max="4359" width="22.6640625" style="249" customWidth="1"/>
    <col min="4360" max="4608" width="9.109375" style="249"/>
    <col min="4609" max="4609" width="8.109375" style="249" customWidth="1"/>
    <col min="4610" max="4610" width="85.109375" style="249" customWidth="1"/>
    <col min="4611" max="4611" width="28.109375" style="249" customWidth="1"/>
    <col min="4612" max="4612" width="31.109375" style="249" customWidth="1"/>
    <col min="4613" max="4613" width="17.44140625" style="249" customWidth="1"/>
    <col min="4614" max="4614" width="20.5546875" style="249" customWidth="1"/>
    <col min="4615" max="4615" width="22.6640625" style="249" customWidth="1"/>
    <col min="4616" max="4864" width="9.109375" style="249"/>
    <col min="4865" max="4865" width="8.109375" style="249" customWidth="1"/>
    <col min="4866" max="4866" width="85.109375" style="249" customWidth="1"/>
    <col min="4867" max="4867" width="28.109375" style="249" customWidth="1"/>
    <col min="4868" max="4868" width="31.109375" style="249" customWidth="1"/>
    <col min="4869" max="4869" width="17.44140625" style="249" customWidth="1"/>
    <col min="4870" max="4870" width="20.5546875" style="249" customWidth="1"/>
    <col min="4871" max="4871" width="22.6640625" style="249" customWidth="1"/>
    <col min="4872" max="5120" width="9.109375" style="249"/>
    <col min="5121" max="5121" width="8.109375" style="249" customWidth="1"/>
    <col min="5122" max="5122" width="85.109375" style="249" customWidth="1"/>
    <col min="5123" max="5123" width="28.109375" style="249" customWidth="1"/>
    <col min="5124" max="5124" width="31.109375" style="249" customWidth="1"/>
    <col min="5125" max="5125" width="17.44140625" style="249" customWidth="1"/>
    <col min="5126" max="5126" width="20.5546875" style="249" customWidth="1"/>
    <col min="5127" max="5127" width="22.6640625" style="249" customWidth="1"/>
    <col min="5128" max="5376" width="9.109375" style="249"/>
    <col min="5377" max="5377" width="8.109375" style="249" customWidth="1"/>
    <col min="5378" max="5378" width="85.109375" style="249" customWidth="1"/>
    <col min="5379" max="5379" width="28.109375" style="249" customWidth="1"/>
    <col min="5380" max="5380" width="31.109375" style="249" customWidth="1"/>
    <col min="5381" max="5381" width="17.44140625" style="249" customWidth="1"/>
    <col min="5382" max="5382" width="20.5546875" style="249" customWidth="1"/>
    <col min="5383" max="5383" width="22.6640625" style="249" customWidth="1"/>
    <col min="5384" max="5632" width="9.109375" style="249"/>
    <col min="5633" max="5633" width="8.109375" style="249" customWidth="1"/>
    <col min="5634" max="5634" width="85.109375" style="249" customWidth="1"/>
    <col min="5635" max="5635" width="28.109375" style="249" customWidth="1"/>
    <col min="5636" max="5636" width="31.109375" style="249" customWidth="1"/>
    <col min="5637" max="5637" width="17.44140625" style="249" customWidth="1"/>
    <col min="5638" max="5638" width="20.5546875" style="249" customWidth="1"/>
    <col min="5639" max="5639" width="22.6640625" style="249" customWidth="1"/>
    <col min="5640" max="5888" width="9.109375" style="249"/>
    <col min="5889" max="5889" width="8.109375" style="249" customWidth="1"/>
    <col min="5890" max="5890" width="85.109375" style="249" customWidth="1"/>
    <col min="5891" max="5891" width="28.109375" style="249" customWidth="1"/>
    <col min="5892" max="5892" width="31.109375" style="249" customWidth="1"/>
    <col min="5893" max="5893" width="17.44140625" style="249" customWidth="1"/>
    <col min="5894" max="5894" width="20.5546875" style="249" customWidth="1"/>
    <col min="5895" max="5895" width="22.6640625" style="249" customWidth="1"/>
    <col min="5896" max="6144" width="9.109375" style="249"/>
    <col min="6145" max="6145" width="8.109375" style="249" customWidth="1"/>
    <col min="6146" max="6146" width="85.109375" style="249" customWidth="1"/>
    <col min="6147" max="6147" width="28.109375" style="249" customWidth="1"/>
    <col min="6148" max="6148" width="31.109375" style="249" customWidth="1"/>
    <col min="6149" max="6149" width="17.44140625" style="249" customWidth="1"/>
    <col min="6150" max="6150" width="20.5546875" style="249" customWidth="1"/>
    <col min="6151" max="6151" width="22.6640625" style="249" customWidth="1"/>
    <col min="6152" max="6400" width="9.109375" style="249"/>
    <col min="6401" max="6401" width="8.109375" style="249" customWidth="1"/>
    <col min="6402" max="6402" width="85.109375" style="249" customWidth="1"/>
    <col min="6403" max="6403" width="28.109375" style="249" customWidth="1"/>
    <col min="6404" max="6404" width="31.109375" style="249" customWidth="1"/>
    <col min="6405" max="6405" width="17.44140625" style="249" customWidth="1"/>
    <col min="6406" max="6406" width="20.5546875" style="249" customWidth="1"/>
    <col min="6407" max="6407" width="22.6640625" style="249" customWidth="1"/>
    <col min="6408" max="6656" width="9.109375" style="249"/>
    <col min="6657" max="6657" width="8.109375" style="249" customWidth="1"/>
    <col min="6658" max="6658" width="85.109375" style="249" customWidth="1"/>
    <col min="6659" max="6659" width="28.109375" style="249" customWidth="1"/>
    <col min="6660" max="6660" width="31.109375" style="249" customWidth="1"/>
    <col min="6661" max="6661" width="17.44140625" style="249" customWidth="1"/>
    <col min="6662" max="6662" width="20.5546875" style="249" customWidth="1"/>
    <col min="6663" max="6663" width="22.6640625" style="249" customWidth="1"/>
    <col min="6664" max="6912" width="9.109375" style="249"/>
    <col min="6913" max="6913" width="8.109375" style="249" customWidth="1"/>
    <col min="6914" max="6914" width="85.109375" style="249" customWidth="1"/>
    <col min="6915" max="6915" width="28.109375" style="249" customWidth="1"/>
    <col min="6916" max="6916" width="31.109375" style="249" customWidth="1"/>
    <col min="6917" max="6917" width="17.44140625" style="249" customWidth="1"/>
    <col min="6918" max="6918" width="20.5546875" style="249" customWidth="1"/>
    <col min="6919" max="6919" width="22.6640625" style="249" customWidth="1"/>
    <col min="6920" max="7168" width="9.109375" style="249"/>
    <col min="7169" max="7169" width="8.109375" style="249" customWidth="1"/>
    <col min="7170" max="7170" width="85.109375" style="249" customWidth="1"/>
    <col min="7171" max="7171" width="28.109375" style="249" customWidth="1"/>
    <col min="7172" max="7172" width="31.109375" style="249" customWidth="1"/>
    <col min="7173" max="7173" width="17.44140625" style="249" customWidth="1"/>
    <col min="7174" max="7174" width="20.5546875" style="249" customWidth="1"/>
    <col min="7175" max="7175" width="22.6640625" style="249" customWidth="1"/>
    <col min="7176" max="7424" width="9.109375" style="249"/>
    <col min="7425" max="7425" width="8.109375" style="249" customWidth="1"/>
    <col min="7426" max="7426" width="85.109375" style="249" customWidth="1"/>
    <col min="7427" max="7427" width="28.109375" style="249" customWidth="1"/>
    <col min="7428" max="7428" width="31.109375" style="249" customWidth="1"/>
    <col min="7429" max="7429" width="17.44140625" style="249" customWidth="1"/>
    <col min="7430" max="7430" width="20.5546875" style="249" customWidth="1"/>
    <col min="7431" max="7431" width="22.6640625" style="249" customWidth="1"/>
    <col min="7432" max="7680" width="9.109375" style="249"/>
    <col min="7681" max="7681" width="8.109375" style="249" customWidth="1"/>
    <col min="7682" max="7682" width="85.109375" style="249" customWidth="1"/>
    <col min="7683" max="7683" width="28.109375" style="249" customWidth="1"/>
    <col min="7684" max="7684" width="31.109375" style="249" customWidth="1"/>
    <col min="7685" max="7685" width="17.44140625" style="249" customWidth="1"/>
    <col min="7686" max="7686" width="20.5546875" style="249" customWidth="1"/>
    <col min="7687" max="7687" width="22.6640625" style="249" customWidth="1"/>
    <col min="7688" max="7936" width="9.109375" style="249"/>
    <col min="7937" max="7937" width="8.109375" style="249" customWidth="1"/>
    <col min="7938" max="7938" width="85.109375" style="249" customWidth="1"/>
    <col min="7939" max="7939" width="28.109375" style="249" customWidth="1"/>
    <col min="7940" max="7940" width="31.109375" style="249" customWidth="1"/>
    <col min="7941" max="7941" width="17.44140625" style="249" customWidth="1"/>
    <col min="7942" max="7942" width="20.5546875" style="249" customWidth="1"/>
    <col min="7943" max="7943" width="22.6640625" style="249" customWidth="1"/>
    <col min="7944" max="8192" width="9.109375" style="249"/>
    <col min="8193" max="8193" width="8.109375" style="249" customWidth="1"/>
    <col min="8194" max="8194" width="85.109375" style="249" customWidth="1"/>
    <col min="8195" max="8195" width="28.109375" style="249" customWidth="1"/>
    <col min="8196" max="8196" width="31.109375" style="249" customWidth="1"/>
    <col min="8197" max="8197" width="17.44140625" style="249" customWidth="1"/>
    <col min="8198" max="8198" width="20.5546875" style="249" customWidth="1"/>
    <col min="8199" max="8199" width="22.6640625" style="249" customWidth="1"/>
    <col min="8200" max="8448" width="9.109375" style="249"/>
    <col min="8449" max="8449" width="8.109375" style="249" customWidth="1"/>
    <col min="8450" max="8450" width="85.109375" style="249" customWidth="1"/>
    <col min="8451" max="8451" width="28.109375" style="249" customWidth="1"/>
    <col min="8452" max="8452" width="31.109375" style="249" customWidth="1"/>
    <col min="8453" max="8453" width="17.44140625" style="249" customWidth="1"/>
    <col min="8454" max="8454" width="20.5546875" style="249" customWidth="1"/>
    <col min="8455" max="8455" width="22.6640625" style="249" customWidth="1"/>
    <col min="8456" max="8704" width="9.109375" style="249"/>
    <col min="8705" max="8705" width="8.109375" style="249" customWidth="1"/>
    <col min="8706" max="8706" width="85.109375" style="249" customWidth="1"/>
    <col min="8707" max="8707" width="28.109375" style="249" customWidth="1"/>
    <col min="8708" max="8708" width="31.109375" style="249" customWidth="1"/>
    <col min="8709" max="8709" width="17.44140625" style="249" customWidth="1"/>
    <col min="8710" max="8710" width="20.5546875" style="249" customWidth="1"/>
    <col min="8711" max="8711" width="22.6640625" style="249" customWidth="1"/>
    <col min="8712" max="8960" width="9.109375" style="249"/>
    <col min="8961" max="8961" width="8.109375" style="249" customWidth="1"/>
    <col min="8962" max="8962" width="85.109375" style="249" customWidth="1"/>
    <col min="8963" max="8963" width="28.109375" style="249" customWidth="1"/>
    <col min="8964" max="8964" width="31.109375" style="249" customWidth="1"/>
    <col min="8965" max="8965" width="17.44140625" style="249" customWidth="1"/>
    <col min="8966" max="8966" width="20.5546875" style="249" customWidth="1"/>
    <col min="8967" max="8967" width="22.6640625" style="249" customWidth="1"/>
    <col min="8968" max="9216" width="9.109375" style="249"/>
    <col min="9217" max="9217" width="8.109375" style="249" customWidth="1"/>
    <col min="9218" max="9218" width="85.109375" style="249" customWidth="1"/>
    <col min="9219" max="9219" width="28.109375" style="249" customWidth="1"/>
    <col min="9220" max="9220" width="31.109375" style="249" customWidth="1"/>
    <col min="9221" max="9221" width="17.44140625" style="249" customWidth="1"/>
    <col min="9222" max="9222" width="20.5546875" style="249" customWidth="1"/>
    <col min="9223" max="9223" width="22.6640625" style="249" customWidth="1"/>
    <col min="9224" max="9472" width="9.109375" style="249"/>
    <col min="9473" max="9473" width="8.109375" style="249" customWidth="1"/>
    <col min="9474" max="9474" width="85.109375" style="249" customWidth="1"/>
    <col min="9475" max="9475" width="28.109375" style="249" customWidth="1"/>
    <col min="9476" max="9476" width="31.109375" style="249" customWidth="1"/>
    <col min="9477" max="9477" width="17.44140625" style="249" customWidth="1"/>
    <col min="9478" max="9478" width="20.5546875" style="249" customWidth="1"/>
    <col min="9479" max="9479" width="22.6640625" style="249" customWidth="1"/>
    <col min="9480" max="9728" width="9.109375" style="249"/>
    <col min="9729" max="9729" width="8.109375" style="249" customWidth="1"/>
    <col min="9730" max="9730" width="85.109375" style="249" customWidth="1"/>
    <col min="9731" max="9731" width="28.109375" style="249" customWidth="1"/>
    <col min="9732" max="9732" width="31.109375" style="249" customWidth="1"/>
    <col min="9733" max="9733" width="17.44140625" style="249" customWidth="1"/>
    <col min="9734" max="9734" width="20.5546875" style="249" customWidth="1"/>
    <col min="9735" max="9735" width="22.6640625" style="249" customWidth="1"/>
    <col min="9736" max="9984" width="9.109375" style="249"/>
    <col min="9985" max="9985" width="8.109375" style="249" customWidth="1"/>
    <col min="9986" max="9986" width="85.109375" style="249" customWidth="1"/>
    <col min="9987" max="9987" width="28.109375" style="249" customWidth="1"/>
    <col min="9988" max="9988" width="31.109375" style="249" customWidth="1"/>
    <col min="9989" max="9989" width="17.44140625" style="249" customWidth="1"/>
    <col min="9990" max="9990" width="20.5546875" style="249" customWidth="1"/>
    <col min="9991" max="9991" width="22.6640625" style="249" customWidth="1"/>
    <col min="9992" max="10240" width="9.109375" style="249"/>
    <col min="10241" max="10241" width="8.109375" style="249" customWidth="1"/>
    <col min="10242" max="10242" width="85.109375" style="249" customWidth="1"/>
    <col min="10243" max="10243" width="28.109375" style="249" customWidth="1"/>
    <col min="10244" max="10244" width="31.109375" style="249" customWidth="1"/>
    <col min="10245" max="10245" width="17.44140625" style="249" customWidth="1"/>
    <col min="10246" max="10246" width="20.5546875" style="249" customWidth="1"/>
    <col min="10247" max="10247" width="22.6640625" style="249" customWidth="1"/>
    <col min="10248" max="10496" width="9.109375" style="249"/>
    <col min="10497" max="10497" width="8.109375" style="249" customWidth="1"/>
    <col min="10498" max="10498" width="85.109375" style="249" customWidth="1"/>
    <col min="10499" max="10499" width="28.109375" style="249" customWidth="1"/>
    <col min="10500" max="10500" width="31.109375" style="249" customWidth="1"/>
    <col min="10501" max="10501" width="17.44140625" style="249" customWidth="1"/>
    <col min="10502" max="10502" width="20.5546875" style="249" customWidth="1"/>
    <col min="10503" max="10503" width="22.6640625" style="249" customWidth="1"/>
    <col min="10504" max="10752" width="9.109375" style="249"/>
    <col min="10753" max="10753" width="8.109375" style="249" customWidth="1"/>
    <col min="10754" max="10754" width="85.109375" style="249" customWidth="1"/>
    <col min="10755" max="10755" width="28.109375" style="249" customWidth="1"/>
    <col min="10756" max="10756" width="31.109375" style="249" customWidth="1"/>
    <col min="10757" max="10757" width="17.44140625" style="249" customWidth="1"/>
    <col min="10758" max="10758" width="20.5546875" style="249" customWidth="1"/>
    <col min="10759" max="10759" width="22.6640625" style="249" customWidth="1"/>
    <col min="10760" max="11008" width="9.109375" style="249"/>
    <col min="11009" max="11009" width="8.109375" style="249" customWidth="1"/>
    <col min="11010" max="11010" width="85.109375" style="249" customWidth="1"/>
    <col min="11011" max="11011" width="28.109375" style="249" customWidth="1"/>
    <col min="11012" max="11012" width="31.109375" style="249" customWidth="1"/>
    <col min="11013" max="11013" width="17.44140625" style="249" customWidth="1"/>
    <col min="11014" max="11014" width="20.5546875" style="249" customWidth="1"/>
    <col min="11015" max="11015" width="22.6640625" style="249" customWidth="1"/>
    <col min="11016" max="11264" width="9.109375" style="249"/>
    <col min="11265" max="11265" width="8.109375" style="249" customWidth="1"/>
    <col min="11266" max="11266" width="85.109375" style="249" customWidth="1"/>
    <col min="11267" max="11267" width="28.109375" style="249" customWidth="1"/>
    <col min="11268" max="11268" width="31.109375" style="249" customWidth="1"/>
    <col min="11269" max="11269" width="17.44140625" style="249" customWidth="1"/>
    <col min="11270" max="11270" width="20.5546875" style="249" customWidth="1"/>
    <col min="11271" max="11271" width="22.6640625" style="249" customWidth="1"/>
    <col min="11272" max="11520" width="9.109375" style="249"/>
    <col min="11521" max="11521" width="8.109375" style="249" customWidth="1"/>
    <col min="11522" max="11522" width="85.109375" style="249" customWidth="1"/>
    <col min="11523" max="11523" width="28.109375" style="249" customWidth="1"/>
    <col min="11524" max="11524" width="31.109375" style="249" customWidth="1"/>
    <col min="11525" max="11525" width="17.44140625" style="249" customWidth="1"/>
    <col min="11526" max="11526" width="20.5546875" style="249" customWidth="1"/>
    <col min="11527" max="11527" width="22.6640625" style="249" customWidth="1"/>
    <col min="11528" max="11776" width="9.109375" style="249"/>
    <col min="11777" max="11777" width="8.109375" style="249" customWidth="1"/>
    <col min="11778" max="11778" width="85.109375" style="249" customWidth="1"/>
    <col min="11779" max="11779" width="28.109375" style="249" customWidth="1"/>
    <col min="11780" max="11780" width="31.109375" style="249" customWidth="1"/>
    <col min="11781" max="11781" width="17.44140625" style="249" customWidth="1"/>
    <col min="11782" max="11782" width="20.5546875" style="249" customWidth="1"/>
    <col min="11783" max="11783" width="22.6640625" style="249" customWidth="1"/>
    <col min="11784" max="12032" width="9.109375" style="249"/>
    <col min="12033" max="12033" width="8.109375" style="249" customWidth="1"/>
    <col min="12034" max="12034" width="85.109375" style="249" customWidth="1"/>
    <col min="12035" max="12035" width="28.109375" style="249" customWidth="1"/>
    <col min="12036" max="12036" width="31.109375" style="249" customWidth="1"/>
    <col min="12037" max="12037" width="17.44140625" style="249" customWidth="1"/>
    <col min="12038" max="12038" width="20.5546875" style="249" customWidth="1"/>
    <col min="12039" max="12039" width="22.6640625" style="249" customWidth="1"/>
    <col min="12040" max="12288" width="9.109375" style="249"/>
    <col min="12289" max="12289" width="8.109375" style="249" customWidth="1"/>
    <col min="12290" max="12290" width="85.109375" style="249" customWidth="1"/>
    <col min="12291" max="12291" width="28.109375" style="249" customWidth="1"/>
    <col min="12292" max="12292" width="31.109375" style="249" customWidth="1"/>
    <col min="12293" max="12293" width="17.44140625" style="249" customWidth="1"/>
    <col min="12294" max="12294" width="20.5546875" style="249" customWidth="1"/>
    <col min="12295" max="12295" width="22.6640625" style="249" customWidth="1"/>
    <col min="12296" max="12544" width="9.109375" style="249"/>
    <col min="12545" max="12545" width="8.109375" style="249" customWidth="1"/>
    <col min="12546" max="12546" width="85.109375" style="249" customWidth="1"/>
    <col min="12547" max="12547" width="28.109375" style="249" customWidth="1"/>
    <col min="12548" max="12548" width="31.109375" style="249" customWidth="1"/>
    <col min="12549" max="12549" width="17.44140625" style="249" customWidth="1"/>
    <col min="12550" max="12550" width="20.5546875" style="249" customWidth="1"/>
    <col min="12551" max="12551" width="22.6640625" style="249" customWidth="1"/>
    <col min="12552" max="12800" width="9.109375" style="249"/>
    <col min="12801" max="12801" width="8.109375" style="249" customWidth="1"/>
    <col min="12802" max="12802" width="85.109375" style="249" customWidth="1"/>
    <col min="12803" max="12803" width="28.109375" style="249" customWidth="1"/>
    <col min="12804" max="12804" width="31.109375" style="249" customWidth="1"/>
    <col min="12805" max="12805" width="17.44140625" style="249" customWidth="1"/>
    <col min="12806" max="12806" width="20.5546875" style="249" customWidth="1"/>
    <col min="12807" max="12807" width="22.6640625" style="249" customWidth="1"/>
    <col min="12808" max="13056" width="9.109375" style="249"/>
    <col min="13057" max="13057" width="8.109375" style="249" customWidth="1"/>
    <col min="13058" max="13058" width="85.109375" style="249" customWidth="1"/>
    <col min="13059" max="13059" width="28.109375" style="249" customWidth="1"/>
    <col min="13060" max="13060" width="31.109375" style="249" customWidth="1"/>
    <col min="13061" max="13061" width="17.44140625" style="249" customWidth="1"/>
    <col min="13062" max="13062" width="20.5546875" style="249" customWidth="1"/>
    <col min="13063" max="13063" width="22.6640625" style="249" customWidth="1"/>
    <col min="13064" max="13312" width="9.109375" style="249"/>
    <col min="13313" max="13313" width="8.109375" style="249" customWidth="1"/>
    <col min="13314" max="13314" width="85.109375" style="249" customWidth="1"/>
    <col min="13315" max="13315" width="28.109375" style="249" customWidth="1"/>
    <col min="13316" max="13316" width="31.109375" style="249" customWidth="1"/>
    <col min="13317" max="13317" width="17.44140625" style="249" customWidth="1"/>
    <col min="13318" max="13318" width="20.5546875" style="249" customWidth="1"/>
    <col min="13319" max="13319" width="22.6640625" style="249" customWidth="1"/>
    <col min="13320" max="13568" width="9.109375" style="249"/>
    <col min="13569" max="13569" width="8.109375" style="249" customWidth="1"/>
    <col min="13570" max="13570" width="85.109375" style="249" customWidth="1"/>
    <col min="13571" max="13571" width="28.109375" style="249" customWidth="1"/>
    <col min="13572" max="13572" width="31.109375" style="249" customWidth="1"/>
    <col min="13573" max="13573" width="17.44140625" style="249" customWidth="1"/>
    <col min="13574" max="13574" width="20.5546875" style="249" customWidth="1"/>
    <col min="13575" max="13575" width="22.6640625" style="249" customWidth="1"/>
    <col min="13576" max="13824" width="9.109375" style="249"/>
    <col min="13825" max="13825" width="8.109375" style="249" customWidth="1"/>
    <col min="13826" max="13826" width="85.109375" style="249" customWidth="1"/>
    <col min="13827" max="13827" width="28.109375" style="249" customWidth="1"/>
    <col min="13828" max="13828" width="31.109375" style="249" customWidth="1"/>
    <col min="13829" max="13829" width="17.44140625" style="249" customWidth="1"/>
    <col min="13830" max="13830" width="20.5546875" style="249" customWidth="1"/>
    <col min="13831" max="13831" width="22.6640625" style="249" customWidth="1"/>
    <col min="13832" max="14080" width="9.109375" style="249"/>
    <col min="14081" max="14081" width="8.109375" style="249" customWidth="1"/>
    <col min="14082" max="14082" width="85.109375" style="249" customWidth="1"/>
    <col min="14083" max="14083" width="28.109375" style="249" customWidth="1"/>
    <col min="14084" max="14084" width="31.109375" style="249" customWidth="1"/>
    <col min="14085" max="14085" width="17.44140625" style="249" customWidth="1"/>
    <col min="14086" max="14086" width="20.5546875" style="249" customWidth="1"/>
    <col min="14087" max="14087" width="22.6640625" style="249" customWidth="1"/>
    <col min="14088" max="14336" width="9.109375" style="249"/>
    <col min="14337" max="14337" width="8.109375" style="249" customWidth="1"/>
    <col min="14338" max="14338" width="85.109375" style="249" customWidth="1"/>
    <col min="14339" max="14339" width="28.109375" style="249" customWidth="1"/>
    <col min="14340" max="14340" width="31.109375" style="249" customWidth="1"/>
    <col min="14341" max="14341" width="17.44140625" style="249" customWidth="1"/>
    <col min="14342" max="14342" width="20.5546875" style="249" customWidth="1"/>
    <col min="14343" max="14343" width="22.6640625" style="249" customWidth="1"/>
    <col min="14344" max="14592" width="9.109375" style="249"/>
    <col min="14593" max="14593" width="8.109375" style="249" customWidth="1"/>
    <col min="14594" max="14594" width="85.109375" style="249" customWidth="1"/>
    <col min="14595" max="14595" width="28.109375" style="249" customWidth="1"/>
    <col min="14596" max="14596" width="31.109375" style="249" customWidth="1"/>
    <col min="14597" max="14597" width="17.44140625" style="249" customWidth="1"/>
    <col min="14598" max="14598" width="20.5546875" style="249" customWidth="1"/>
    <col min="14599" max="14599" width="22.6640625" style="249" customWidth="1"/>
    <col min="14600" max="14848" width="9.109375" style="249"/>
    <col min="14849" max="14849" width="8.109375" style="249" customWidth="1"/>
    <col min="14850" max="14850" width="85.109375" style="249" customWidth="1"/>
    <col min="14851" max="14851" width="28.109375" style="249" customWidth="1"/>
    <col min="14852" max="14852" width="31.109375" style="249" customWidth="1"/>
    <col min="14853" max="14853" width="17.44140625" style="249" customWidth="1"/>
    <col min="14854" max="14854" width="20.5546875" style="249" customWidth="1"/>
    <col min="14855" max="14855" width="22.6640625" style="249" customWidth="1"/>
    <col min="14856" max="15104" width="9.109375" style="249"/>
    <col min="15105" max="15105" width="8.109375" style="249" customWidth="1"/>
    <col min="15106" max="15106" width="85.109375" style="249" customWidth="1"/>
    <col min="15107" max="15107" width="28.109375" style="249" customWidth="1"/>
    <col min="15108" max="15108" width="31.109375" style="249" customWidth="1"/>
    <col min="15109" max="15109" width="17.44140625" style="249" customWidth="1"/>
    <col min="15110" max="15110" width="20.5546875" style="249" customWidth="1"/>
    <col min="15111" max="15111" width="22.6640625" style="249" customWidth="1"/>
    <col min="15112" max="15360" width="9.109375" style="249"/>
    <col min="15361" max="15361" width="8.109375" style="249" customWidth="1"/>
    <col min="15362" max="15362" width="85.109375" style="249" customWidth="1"/>
    <col min="15363" max="15363" width="28.109375" style="249" customWidth="1"/>
    <col min="15364" max="15364" width="31.109375" style="249" customWidth="1"/>
    <col min="15365" max="15365" width="17.44140625" style="249" customWidth="1"/>
    <col min="15366" max="15366" width="20.5546875" style="249" customWidth="1"/>
    <col min="15367" max="15367" width="22.6640625" style="249" customWidth="1"/>
    <col min="15368" max="15616" width="9.109375" style="249"/>
    <col min="15617" max="15617" width="8.109375" style="249" customWidth="1"/>
    <col min="15618" max="15618" width="85.109375" style="249" customWidth="1"/>
    <col min="15619" max="15619" width="28.109375" style="249" customWidth="1"/>
    <col min="15620" max="15620" width="31.109375" style="249" customWidth="1"/>
    <col min="15621" max="15621" width="17.44140625" style="249" customWidth="1"/>
    <col min="15622" max="15622" width="20.5546875" style="249" customWidth="1"/>
    <col min="15623" max="15623" width="22.6640625" style="249" customWidth="1"/>
    <col min="15624" max="15872" width="9.109375" style="249"/>
    <col min="15873" max="15873" width="8.109375" style="249" customWidth="1"/>
    <col min="15874" max="15874" width="85.109375" style="249" customWidth="1"/>
    <col min="15875" max="15875" width="28.109375" style="249" customWidth="1"/>
    <col min="15876" max="15876" width="31.109375" style="249" customWidth="1"/>
    <col min="15877" max="15877" width="17.44140625" style="249" customWidth="1"/>
    <col min="15878" max="15878" width="20.5546875" style="249" customWidth="1"/>
    <col min="15879" max="15879" width="22.6640625" style="249" customWidth="1"/>
    <col min="15880" max="16128" width="9.109375" style="249"/>
    <col min="16129" max="16129" width="8.109375" style="249" customWidth="1"/>
    <col min="16130" max="16130" width="85.109375" style="249" customWidth="1"/>
    <col min="16131" max="16131" width="28.109375" style="249" customWidth="1"/>
    <col min="16132" max="16132" width="31.109375" style="249" customWidth="1"/>
    <col min="16133" max="16133" width="17.44140625" style="249" customWidth="1"/>
    <col min="16134" max="16134" width="20.5546875" style="249" customWidth="1"/>
    <col min="16135" max="16135" width="22.6640625" style="249" customWidth="1"/>
    <col min="16136" max="16384" width="9.109375" style="249"/>
  </cols>
  <sheetData>
    <row r="1" spans="1:11" x14ac:dyDescent="0.35">
      <c r="D1" s="72" t="s">
        <v>438</v>
      </c>
    </row>
    <row r="3" spans="1:11" ht="20.399999999999999" customHeight="1" x14ac:dyDescent="0.35">
      <c r="A3" s="1209" t="s">
        <v>695</v>
      </c>
      <c r="B3" s="1209"/>
      <c r="C3" s="1209"/>
      <c r="D3" s="120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965" t="s">
        <v>382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B8" s="322"/>
    </row>
    <row r="9" spans="1:11" ht="18.75" customHeight="1" x14ac:dyDescent="0.35">
      <c r="A9" s="1206" t="s">
        <v>282</v>
      </c>
      <c r="B9" s="1206" t="s">
        <v>297</v>
      </c>
      <c r="C9" s="1210" t="s">
        <v>375</v>
      </c>
      <c r="D9" s="1212" t="s">
        <v>376</v>
      </c>
      <c r="E9" s="354"/>
      <c r="F9" s="354"/>
      <c r="G9" s="354"/>
    </row>
    <row r="10" spans="1:11" ht="37.5" customHeight="1" x14ac:dyDescent="0.35">
      <c r="A10" s="1206"/>
      <c r="B10" s="1206"/>
      <c r="C10" s="1211"/>
      <c r="D10" s="1213"/>
    </row>
    <row r="11" spans="1:11" ht="34.799999999999997" x14ac:dyDescent="0.3">
      <c r="A11" s="964">
        <v>1</v>
      </c>
      <c r="B11" s="964">
        <v>2</v>
      </c>
      <c r="C11" s="365">
        <v>3</v>
      </c>
      <c r="D11" s="966">
        <v>4</v>
      </c>
      <c r="E11" s="260" t="s">
        <v>357</v>
      </c>
      <c r="F11" s="261" t="s">
        <v>302</v>
      </c>
      <c r="G11" s="261" t="s">
        <v>550</v>
      </c>
      <c r="H11" s="261" t="s">
        <v>551</v>
      </c>
      <c r="J11" s="254" t="s">
        <v>1017</v>
      </c>
      <c r="K11" s="254"/>
    </row>
    <row r="12" spans="1:11" ht="18.75" customHeight="1" x14ac:dyDescent="0.35">
      <c r="A12" s="1204" t="s">
        <v>999</v>
      </c>
      <c r="B12" s="1204"/>
      <c r="C12" s="1204"/>
      <c r="D12" s="1204"/>
      <c r="E12" s="262" t="s">
        <v>1000</v>
      </c>
      <c r="F12" s="263"/>
      <c r="G12" s="263"/>
      <c r="H12" s="263"/>
      <c r="J12" s="251" t="s">
        <v>1012</v>
      </c>
      <c r="K12" s="251" t="s">
        <v>1013</v>
      </c>
    </row>
    <row r="13" spans="1:11" s="963" customFormat="1" x14ac:dyDescent="0.35">
      <c r="A13" s="367">
        <v>1</v>
      </c>
      <c r="B13" s="89" t="s">
        <v>1194</v>
      </c>
      <c r="C13" s="368">
        <v>1</v>
      </c>
      <c r="D13" s="369">
        <v>200000</v>
      </c>
      <c r="E13" s="268"/>
      <c r="F13" s="269"/>
      <c r="G13" s="269">
        <f>D12-F13</f>
        <v>0</v>
      </c>
      <c r="H13" s="269">
        <f>D12-E13</f>
        <v>0</v>
      </c>
      <c r="I13" s="370"/>
      <c r="J13" s="263"/>
      <c r="K13" s="263"/>
    </row>
    <row r="14" spans="1:11" s="963" customFormat="1" x14ac:dyDescent="0.35">
      <c r="A14" s="367"/>
      <c r="B14" s="89"/>
      <c r="C14" s="368"/>
      <c r="D14" s="369"/>
      <c r="E14" s="268"/>
      <c r="F14" s="269"/>
      <c r="G14" s="269">
        <f t="shared" ref="G14:G17" si="0">D13-F14</f>
        <v>200000</v>
      </c>
      <c r="H14" s="269">
        <f t="shared" ref="H14:H17" si="1">D13-E14</f>
        <v>200000</v>
      </c>
      <c r="I14" s="370"/>
      <c r="J14" s="357"/>
      <c r="K14" s="357"/>
    </row>
    <row r="15" spans="1:11" s="963" customFormat="1" x14ac:dyDescent="0.35">
      <c r="A15" s="367"/>
      <c r="B15" s="89"/>
      <c r="C15" s="368"/>
      <c r="D15" s="369"/>
      <c r="E15" s="268"/>
      <c r="F15" s="269"/>
      <c r="G15" s="269">
        <f t="shared" si="0"/>
        <v>0</v>
      </c>
      <c r="H15" s="269">
        <f t="shared" si="1"/>
        <v>0</v>
      </c>
      <c r="I15" s="370"/>
      <c r="J15" s="254"/>
      <c r="K15" s="254"/>
    </row>
    <row r="16" spans="1:11" s="963" customFormat="1" x14ac:dyDescent="0.35">
      <c r="A16" s="367"/>
      <c r="B16" s="89"/>
      <c r="C16" s="368"/>
      <c r="D16" s="369"/>
      <c r="E16" s="268"/>
      <c r="F16" s="269"/>
      <c r="G16" s="269">
        <f t="shared" si="0"/>
        <v>0</v>
      </c>
      <c r="H16" s="269">
        <f t="shared" si="1"/>
        <v>0</v>
      </c>
      <c r="I16" s="370"/>
      <c r="J16" s="263"/>
      <c r="K16" s="263"/>
    </row>
    <row r="17" spans="1:11" s="963" customFormat="1" x14ac:dyDescent="0.35">
      <c r="A17" s="367"/>
      <c r="B17" s="89"/>
      <c r="C17" s="368"/>
      <c r="D17" s="369"/>
      <c r="E17" s="268"/>
      <c r="F17" s="269"/>
      <c r="G17" s="269">
        <f t="shared" si="0"/>
        <v>0</v>
      </c>
      <c r="H17" s="269">
        <f t="shared" si="1"/>
        <v>0</v>
      </c>
      <c r="I17" s="370"/>
      <c r="J17" s="263"/>
      <c r="K17" s="263"/>
    </row>
    <row r="18" spans="1:11" ht="21" customHeight="1" x14ac:dyDescent="0.3">
      <c r="A18" s="371"/>
      <c r="B18" s="372" t="s">
        <v>295</v>
      </c>
      <c r="C18" s="373" t="s">
        <v>305</v>
      </c>
      <c r="D18" s="97">
        <f>SUM(D13:D17)</f>
        <v>200000</v>
      </c>
      <c r="E18" s="361" t="s">
        <v>365</v>
      </c>
      <c r="F18" s="362">
        <f>SUM(F13:F17)</f>
        <v>0</v>
      </c>
      <c r="G18" s="362">
        <f>SUM(G13:G17)</f>
        <v>200000</v>
      </c>
      <c r="H18" s="362">
        <f>SUM(H13:H17)</f>
        <v>200000</v>
      </c>
      <c r="J18" s="254">
        <f t="shared" ref="J18:K18" si="2">SUM(J13:J17)</f>
        <v>0</v>
      </c>
      <c r="K18" s="254">
        <f t="shared" si="2"/>
        <v>0</v>
      </c>
    </row>
    <row r="19" spans="1:11" ht="18.75" hidden="1" customHeight="1" x14ac:dyDescent="0.35">
      <c r="A19" s="1204" t="s">
        <v>1001</v>
      </c>
      <c r="B19" s="1204"/>
      <c r="C19" s="1204"/>
      <c r="D19" s="1204"/>
      <c r="E19" s="262" t="s">
        <v>1002</v>
      </c>
      <c r="F19" s="263"/>
      <c r="G19" s="263"/>
      <c r="H19" s="263"/>
      <c r="J19" s="254"/>
      <c r="K19" s="254"/>
    </row>
    <row r="20" spans="1:11" s="963" customFormat="1" hidden="1" x14ac:dyDescent="0.35">
      <c r="A20" s="367">
        <v>1</v>
      </c>
      <c r="B20" s="89"/>
      <c r="C20" s="368"/>
      <c r="D20" s="369"/>
      <c r="E20" s="268"/>
      <c r="F20" s="269"/>
      <c r="G20" s="269">
        <f>D19-F20</f>
        <v>0</v>
      </c>
      <c r="H20" s="269">
        <f>D19-E20</f>
        <v>0</v>
      </c>
      <c r="I20" s="370"/>
      <c r="J20" s="263"/>
      <c r="K20" s="263"/>
    </row>
    <row r="21" spans="1:11" s="963" customFormat="1" hidden="1" x14ac:dyDescent="0.35">
      <c r="A21" s="367"/>
      <c r="B21" s="89"/>
      <c r="C21" s="368"/>
      <c r="D21" s="369"/>
      <c r="E21" s="268"/>
      <c r="F21" s="269"/>
      <c r="G21" s="269">
        <f t="shared" ref="G21:G24" si="3">D20-F21</f>
        <v>0</v>
      </c>
      <c r="H21" s="269">
        <f t="shared" ref="H21:H24" si="4">D20-E21</f>
        <v>0</v>
      </c>
      <c r="I21" s="370"/>
      <c r="J21" s="263"/>
      <c r="K21" s="263"/>
    </row>
    <row r="22" spans="1:11" s="963" customFormat="1" hidden="1" x14ac:dyDescent="0.35">
      <c r="A22" s="367"/>
      <c r="B22" s="89"/>
      <c r="C22" s="368"/>
      <c r="D22" s="369"/>
      <c r="E22" s="268"/>
      <c r="F22" s="269"/>
      <c r="G22" s="269">
        <f t="shared" si="3"/>
        <v>0</v>
      </c>
      <c r="H22" s="269">
        <f t="shared" si="4"/>
        <v>0</v>
      </c>
      <c r="I22" s="370"/>
      <c r="J22" s="357"/>
      <c r="K22" s="357"/>
    </row>
    <row r="23" spans="1:11" s="963" customFormat="1" hidden="1" x14ac:dyDescent="0.35">
      <c r="A23" s="367"/>
      <c r="B23" s="89"/>
      <c r="C23" s="368"/>
      <c r="D23" s="369"/>
      <c r="E23" s="268"/>
      <c r="F23" s="269"/>
      <c r="G23" s="269">
        <f t="shared" si="3"/>
        <v>0</v>
      </c>
      <c r="H23" s="269">
        <f t="shared" si="4"/>
        <v>0</v>
      </c>
      <c r="I23" s="370"/>
      <c r="J23" s="357"/>
      <c r="K23" s="357"/>
    </row>
    <row r="24" spans="1:11" s="963" customFormat="1" hidden="1" x14ac:dyDescent="0.35">
      <c r="A24" s="367"/>
      <c r="B24" s="89"/>
      <c r="C24" s="368"/>
      <c r="D24" s="369"/>
      <c r="E24" s="268"/>
      <c r="F24" s="269"/>
      <c r="G24" s="269">
        <f t="shared" si="3"/>
        <v>0</v>
      </c>
      <c r="H24" s="269">
        <f t="shared" si="4"/>
        <v>0</v>
      </c>
      <c r="I24" s="370"/>
      <c r="J24" s="249"/>
      <c r="K24" s="249"/>
    </row>
    <row r="25" spans="1:11" ht="21" hidden="1" customHeight="1" x14ac:dyDescent="0.3">
      <c r="A25" s="371"/>
      <c r="B25" s="372" t="s">
        <v>295</v>
      </c>
      <c r="C25" s="373" t="s">
        <v>305</v>
      </c>
      <c r="D25" s="97">
        <f>SUM(D20:D24)</f>
        <v>0</v>
      </c>
      <c r="E25" s="361" t="s">
        <v>365</v>
      </c>
      <c r="F25" s="362">
        <f>SUM(F20:F24)</f>
        <v>0</v>
      </c>
      <c r="G25" s="362">
        <f>SUM(G20:G24)</f>
        <v>0</v>
      </c>
      <c r="H25" s="362">
        <f>SUM(H20:H24)</f>
        <v>0</v>
      </c>
      <c r="J25" s="254">
        <f t="shared" ref="J25:K25" si="5">SUM(J20:J24)</f>
        <v>0</v>
      </c>
      <c r="K25" s="254">
        <f t="shared" si="5"/>
        <v>0</v>
      </c>
    </row>
    <row r="26" spans="1:11" ht="18.75" hidden="1" customHeight="1" x14ac:dyDescent="0.35">
      <c r="A26" s="1204" t="s">
        <v>489</v>
      </c>
      <c r="B26" s="1204"/>
      <c r="C26" s="1204"/>
      <c r="D26" s="1204"/>
      <c r="E26" s="262" t="s">
        <v>1002</v>
      </c>
      <c r="F26" s="263"/>
      <c r="G26" s="263"/>
      <c r="H26" s="263"/>
      <c r="J26" s="249"/>
      <c r="K26" s="249"/>
    </row>
    <row r="27" spans="1:11" s="963" customFormat="1" hidden="1" x14ac:dyDescent="0.35">
      <c r="A27" s="367">
        <v>1</v>
      </c>
      <c r="B27" s="89"/>
      <c r="C27" s="368"/>
      <c r="D27" s="369"/>
      <c r="E27" s="268"/>
      <c r="F27" s="269"/>
      <c r="G27" s="269">
        <f>D26-F27</f>
        <v>0</v>
      </c>
      <c r="H27" s="269">
        <f>D26-E27</f>
        <v>0</v>
      </c>
      <c r="I27" s="370"/>
      <c r="J27" s="249"/>
      <c r="K27" s="249"/>
    </row>
    <row r="28" spans="1:11" s="963" customFormat="1" hidden="1" x14ac:dyDescent="0.35">
      <c r="A28" s="367"/>
      <c r="B28" s="89"/>
      <c r="C28" s="368"/>
      <c r="D28" s="369"/>
      <c r="E28" s="268"/>
      <c r="F28" s="269"/>
      <c r="G28" s="269">
        <f t="shared" ref="G28:G31" si="6">D27-F28</f>
        <v>0</v>
      </c>
      <c r="H28" s="269">
        <f t="shared" ref="H28:H31" si="7">D27-E28</f>
        <v>0</v>
      </c>
      <c r="I28" s="370"/>
      <c r="J28" s="249"/>
      <c r="K28" s="249"/>
    </row>
    <row r="29" spans="1:11" s="963" customFormat="1" hidden="1" x14ac:dyDescent="0.35">
      <c r="A29" s="367"/>
      <c r="B29" s="89"/>
      <c r="C29" s="368"/>
      <c r="D29" s="369"/>
      <c r="E29" s="268"/>
      <c r="F29" s="269"/>
      <c r="G29" s="269">
        <f t="shared" si="6"/>
        <v>0</v>
      </c>
      <c r="H29" s="269">
        <f t="shared" si="7"/>
        <v>0</v>
      </c>
      <c r="I29" s="370"/>
      <c r="J29" s="249"/>
      <c r="K29" s="249"/>
    </row>
    <row r="30" spans="1:11" s="963" customFormat="1" hidden="1" x14ac:dyDescent="0.35">
      <c r="A30" s="367"/>
      <c r="B30" s="89"/>
      <c r="C30" s="368"/>
      <c r="D30" s="369"/>
      <c r="E30" s="268"/>
      <c r="F30" s="269"/>
      <c r="G30" s="269">
        <f t="shared" si="6"/>
        <v>0</v>
      </c>
      <c r="H30" s="269">
        <f t="shared" si="7"/>
        <v>0</v>
      </c>
      <c r="I30" s="370"/>
      <c r="J30" s="357"/>
      <c r="K30" s="357"/>
    </row>
    <row r="31" spans="1:11" s="963" customFormat="1" ht="27.6" hidden="1" x14ac:dyDescent="0.45">
      <c r="A31" s="367"/>
      <c r="B31" s="89"/>
      <c r="C31" s="368"/>
      <c r="D31" s="369"/>
      <c r="E31" s="268"/>
      <c r="F31" s="269"/>
      <c r="G31" s="269">
        <f t="shared" si="6"/>
        <v>0</v>
      </c>
      <c r="H31" s="269">
        <f t="shared" si="7"/>
        <v>0</v>
      </c>
      <c r="I31" s="370"/>
      <c r="J31" s="363"/>
      <c r="K31" s="363"/>
    </row>
    <row r="32" spans="1:11" ht="21" hidden="1" customHeight="1" x14ac:dyDescent="0.3">
      <c r="A32" s="371"/>
      <c r="B32" s="372" t="s">
        <v>295</v>
      </c>
      <c r="C32" s="373" t="s">
        <v>305</v>
      </c>
      <c r="D32" s="97">
        <f>SUM(D27:D31)</f>
        <v>0</v>
      </c>
      <c r="E32" s="361" t="s">
        <v>365</v>
      </c>
      <c r="F32" s="362">
        <f>SUM(F27:F31)</f>
        <v>0</v>
      </c>
      <c r="G32" s="362">
        <f>SUM(G27:G31)</f>
        <v>0</v>
      </c>
      <c r="H32" s="362">
        <f>SUM(H27:H31)</f>
        <v>0</v>
      </c>
      <c r="J32" s="254">
        <f t="shared" ref="J32:K32" si="8">SUM(J27:J31)</f>
        <v>0</v>
      </c>
      <c r="K32" s="254">
        <f t="shared" si="8"/>
        <v>0</v>
      </c>
    </row>
    <row r="33" spans="1:11" ht="17.399999999999999" hidden="1" x14ac:dyDescent="0.3">
      <c r="E33" s="296" t="s">
        <v>457</v>
      </c>
      <c r="F33" s="297">
        <f>F18+F25+F32</f>
        <v>0</v>
      </c>
      <c r="G33" s="297">
        <f t="shared" ref="G33:H33" si="9">G18+G25+G32</f>
        <v>200000</v>
      </c>
      <c r="H33" s="297">
        <f t="shared" si="9"/>
        <v>200000</v>
      </c>
      <c r="I33" s="68"/>
      <c r="J33" s="254">
        <f t="shared" ref="J33:K33" si="10">J18+J25+J32</f>
        <v>0</v>
      </c>
      <c r="K33" s="254">
        <f t="shared" si="10"/>
        <v>0</v>
      </c>
    </row>
    <row r="34" spans="1:11" x14ac:dyDescent="0.35">
      <c r="I34" s="68"/>
    </row>
    <row r="35" spans="1:11" x14ac:dyDescent="0.35">
      <c r="I35" s="68"/>
    </row>
    <row r="36" spans="1:11" s="1" customFormat="1" ht="18" customHeight="1" x14ac:dyDescent="0.35">
      <c r="A36" s="961" t="s">
        <v>671</v>
      </c>
      <c r="B36" s="962"/>
      <c r="C36" s="960"/>
      <c r="D36" s="960" t="s">
        <v>1143</v>
      </c>
      <c r="E36" s="250"/>
      <c r="F36" s="250"/>
      <c r="G36" s="250"/>
      <c r="H36" s="357"/>
      <c r="J36" s="357"/>
      <c r="K36" s="357"/>
    </row>
    <row r="37" spans="1:11" s="374" customFormat="1" ht="19.8" x14ac:dyDescent="0.4">
      <c r="A37" s="249"/>
      <c r="B37" s="66"/>
      <c r="C37" s="67" t="s">
        <v>131</v>
      </c>
      <c r="D37" s="67" t="s">
        <v>132</v>
      </c>
      <c r="E37" s="250"/>
      <c r="F37" s="250"/>
      <c r="G37" s="250"/>
      <c r="H37" s="357"/>
      <c r="J37" s="357"/>
      <c r="K37" s="357"/>
    </row>
    <row r="38" spans="1:11" x14ac:dyDescent="0.35">
      <c r="A38" s="66"/>
      <c r="B38" s="63"/>
      <c r="C38" s="63"/>
      <c r="D38" s="63"/>
    </row>
    <row r="39" spans="1:11" x14ac:dyDescent="0.35">
      <c r="A39" s="961" t="s">
        <v>133</v>
      </c>
      <c r="B39" s="962"/>
      <c r="C39" s="960"/>
      <c r="D39" s="960" t="s">
        <v>1144</v>
      </c>
    </row>
    <row r="40" spans="1:11" x14ac:dyDescent="0.35">
      <c r="B40" s="66"/>
      <c r="C40" s="67" t="s">
        <v>131</v>
      </c>
      <c r="D40" s="67" t="s">
        <v>132</v>
      </c>
    </row>
    <row r="41" spans="1:11" x14ac:dyDescent="0.35">
      <c r="A41" s="1"/>
      <c r="B41" s="1"/>
      <c r="C41" s="1"/>
      <c r="D41" s="1"/>
    </row>
    <row r="42" spans="1:11" ht="19.8" x14ac:dyDescent="0.4">
      <c r="A42" s="374"/>
      <c r="B42" s="298" t="s">
        <v>1079</v>
      </c>
      <c r="C42" s="374"/>
      <c r="D42" s="374"/>
    </row>
    <row r="43" spans="1:11" x14ac:dyDescent="0.35">
      <c r="B43" s="298" t="s">
        <v>1003</v>
      </c>
    </row>
  </sheetData>
  <mergeCells count="9">
    <mergeCell ref="A12:D12"/>
    <mergeCell ref="A19:D19"/>
    <mergeCell ref="A26:D26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92D050"/>
    <pageSetUpPr fitToPage="1"/>
  </sheetPr>
  <dimension ref="A1:K41"/>
  <sheetViews>
    <sheetView view="pageBreakPreview" zoomScale="70" zoomScaleNormal="75" zoomScaleSheetLayoutView="70" workbookViewId="0">
      <selection activeCell="G40" sqref="G40"/>
    </sheetView>
  </sheetViews>
  <sheetFormatPr defaultRowHeight="18" x14ac:dyDescent="0.35"/>
  <cols>
    <col min="1" max="1" width="7" style="114" customWidth="1"/>
    <col min="2" max="2" width="68" style="114" customWidth="1"/>
    <col min="3" max="3" width="20.33203125" style="114" customWidth="1"/>
    <col min="4" max="4" width="25.109375" style="114" customWidth="1"/>
    <col min="5" max="5" width="30.6640625" style="114" customWidth="1"/>
    <col min="6" max="6" width="29.5546875" style="250" customWidth="1"/>
    <col min="7" max="8" width="22.5546875" style="250" customWidth="1"/>
    <col min="9" max="9" width="18.33203125" style="114" customWidth="1"/>
    <col min="10" max="11" width="20.33203125" style="114" customWidth="1"/>
    <col min="12" max="255" width="9.109375" style="114"/>
    <col min="256" max="256" width="7" style="114" customWidth="1"/>
    <col min="257" max="257" width="68" style="114" customWidth="1"/>
    <col min="258" max="258" width="20.33203125" style="114" customWidth="1"/>
    <col min="259" max="259" width="25.109375" style="114" customWidth="1"/>
    <col min="260" max="260" width="30.6640625" style="114" customWidth="1"/>
    <col min="261" max="263" width="16" style="114" customWidth="1"/>
    <col min="264" max="264" width="13.33203125" style="114" customWidth="1"/>
    <col min="265" max="511" width="9.109375" style="114"/>
    <col min="512" max="512" width="7" style="114" customWidth="1"/>
    <col min="513" max="513" width="68" style="114" customWidth="1"/>
    <col min="514" max="514" width="20.33203125" style="114" customWidth="1"/>
    <col min="515" max="515" width="25.109375" style="114" customWidth="1"/>
    <col min="516" max="516" width="30.6640625" style="114" customWidth="1"/>
    <col min="517" max="519" width="16" style="114" customWidth="1"/>
    <col min="520" max="520" width="13.33203125" style="114" customWidth="1"/>
    <col min="521" max="767" width="9.109375" style="114"/>
    <col min="768" max="768" width="7" style="114" customWidth="1"/>
    <col min="769" max="769" width="68" style="114" customWidth="1"/>
    <col min="770" max="770" width="20.33203125" style="114" customWidth="1"/>
    <col min="771" max="771" width="25.109375" style="114" customWidth="1"/>
    <col min="772" max="772" width="30.6640625" style="114" customWidth="1"/>
    <col min="773" max="775" width="16" style="114" customWidth="1"/>
    <col min="776" max="776" width="13.33203125" style="114" customWidth="1"/>
    <col min="777" max="1023" width="9.109375" style="114"/>
    <col min="1024" max="1024" width="7" style="114" customWidth="1"/>
    <col min="1025" max="1025" width="68" style="114" customWidth="1"/>
    <col min="1026" max="1026" width="20.33203125" style="114" customWidth="1"/>
    <col min="1027" max="1027" width="25.109375" style="114" customWidth="1"/>
    <col min="1028" max="1028" width="30.6640625" style="114" customWidth="1"/>
    <col min="1029" max="1031" width="16" style="114" customWidth="1"/>
    <col min="1032" max="1032" width="13.33203125" style="114" customWidth="1"/>
    <col min="1033" max="1279" width="9.109375" style="114"/>
    <col min="1280" max="1280" width="7" style="114" customWidth="1"/>
    <col min="1281" max="1281" width="68" style="114" customWidth="1"/>
    <col min="1282" max="1282" width="20.33203125" style="114" customWidth="1"/>
    <col min="1283" max="1283" width="25.109375" style="114" customWidth="1"/>
    <col min="1284" max="1284" width="30.6640625" style="114" customWidth="1"/>
    <col min="1285" max="1287" width="16" style="114" customWidth="1"/>
    <col min="1288" max="1288" width="13.33203125" style="114" customWidth="1"/>
    <col min="1289" max="1535" width="9.109375" style="114"/>
    <col min="1536" max="1536" width="7" style="114" customWidth="1"/>
    <col min="1537" max="1537" width="68" style="114" customWidth="1"/>
    <col min="1538" max="1538" width="20.33203125" style="114" customWidth="1"/>
    <col min="1539" max="1539" width="25.109375" style="114" customWidth="1"/>
    <col min="1540" max="1540" width="30.6640625" style="114" customWidth="1"/>
    <col min="1541" max="1543" width="16" style="114" customWidth="1"/>
    <col min="1544" max="1544" width="13.33203125" style="114" customWidth="1"/>
    <col min="1545" max="1791" width="9.109375" style="114"/>
    <col min="1792" max="1792" width="7" style="114" customWidth="1"/>
    <col min="1793" max="1793" width="68" style="114" customWidth="1"/>
    <col min="1794" max="1794" width="20.33203125" style="114" customWidth="1"/>
    <col min="1795" max="1795" width="25.109375" style="114" customWidth="1"/>
    <col min="1796" max="1796" width="30.6640625" style="114" customWidth="1"/>
    <col min="1797" max="1799" width="16" style="114" customWidth="1"/>
    <col min="1800" max="1800" width="13.33203125" style="114" customWidth="1"/>
    <col min="1801" max="2047" width="9.109375" style="114"/>
    <col min="2048" max="2048" width="7" style="114" customWidth="1"/>
    <col min="2049" max="2049" width="68" style="114" customWidth="1"/>
    <col min="2050" max="2050" width="20.33203125" style="114" customWidth="1"/>
    <col min="2051" max="2051" width="25.109375" style="114" customWidth="1"/>
    <col min="2052" max="2052" width="30.6640625" style="114" customWidth="1"/>
    <col min="2053" max="2055" width="16" style="114" customWidth="1"/>
    <col min="2056" max="2056" width="13.33203125" style="114" customWidth="1"/>
    <col min="2057" max="2303" width="9.109375" style="114"/>
    <col min="2304" max="2304" width="7" style="114" customWidth="1"/>
    <col min="2305" max="2305" width="68" style="114" customWidth="1"/>
    <col min="2306" max="2306" width="20.33203125" style="114" customWidth="1"/>
    <col min="2307" max="2307" width="25.109375" style="114" customWidth="1"/>
    <col min="2308" max="2308" width="30.6640625" style="114" customWidth="1"/>
    <col min="2309" max="2311" width="16" style="114" customWidth="1"/>
    <col min="2312" max="2312" width="13.33203125" style="114" customWidth="1"/>
    <col min="2313" max="2559" width="9.109375" style="114"/>
    <col min="2560" max="2560" width="7" style="114" customWidth="1"/>
    <col min="2561" max="2561" width="68" style="114" customWidth="1"/>
    <col min="2562" max="2562" width="20.33203125" style="114" customWidth="1"/>
    <col min="2563" max="2563" width="25.109375" style="114" customWidth="1"/>
    <col min="2564" max="2564" width="30.6640625" style="114" customWidth="1"/>
    <col min="2565" max="2567" width="16" style="114" customWidth="1"/>
    <col min="2568" max="2568" width="13.33203125" style="114" customWidth="1"/>
    <col min="2569" max="2815" width="9.109375" style="114"/>
    <col min="2816" max="2816" width="7" style="114" customWidth="1"/>
    <col min="2817" max="2817" width="68" style="114" customWidth="1"/>
    <col min="2818" max="2818" width="20.33203125" style="114" customWidth="1"/>
    <col min="2819" max="2819" width="25.109375" style="114" customWidth="1"/>
    <col min="2820" max="2820" width="30.6640625" style="114" customWidth="1"/>
    <col min="2821" max="2823" width="16" style="114" customWidth="1"/>
    <col min="2824" max="2824" width="13.33203125" style="114" customWidth="1"/>
    <col min="2825" max="3071" width="9.109375" style="114"/>
    <col min="3072" max="3072" width="7" style="114" customWidth="1"/>
    <col min="3073" max="3073" width="68" style="114" customWidth="1"/>
    <col min="3074" max="3074" width="20.33203125" style="114" customWidth="1"/>
    <col min="3075" max="3075" width="25.109375" style="114" customWidth="1"/>
    <col min="3076" max="3076" width="30.6640625" style="114" customWidth="1"/>
    <col min="3077" max="3079" width="16" style="114" customWidth="1"/>
    <col min="3080" max="3080" width="13.33203125" style="114" customWidth="1"/>
    <col min="3081" max="3327" width="9.109375" style="114"/>
    <col min="3328" max="3328" width="7" style="114" customWidth="1"/>
    <col min="3329" max="3329" width="68" style="114" customWidth="1"/>
    <col min="3330" max="3330" width="20.33203125" style="114" customWidth="1"/>
    <col min="3331" max="3331" width="25.109375" style="114" customWidth="1"/>
    <col min="3332" max="3332" width="30.6640625" style="114" customWidth="1"/>
    <col min="3333" max="3335" width="16" style="114" customWidth="1"/>
    <col min="3336" max="3336" width="13.33203125" style="114" customWidth="1"/>
    <col min="3337" max="3583" width="9.109375" style="114"/>
    <col min="3584" max="3584" width="7" style="114" customWidth="1"/>
    <col min="3585" max="3585" width="68" style="114" customWidth="1"/>
    <col min="3586" max="3586" width="20.33203125" style="114" customWidth="1"/>
    <col min="3587" max="3587" width="25.109375" style="114" customWidth="1"/>
    <col min="3588" max="3588" width="30.6640625" style="114" customWidth="1"/>
    <col min="3589" max="3591" width="16" style="114" customWidth="1"/>
    <col min="3592" max="3592" width="13.33203125" style="114" customWidth="1"/>
    <col min="3593" max="3839" width="9.109375" style="114"/>
    <col min="3840" max="3840" width="7" style="114" customWidth="1"/>
    <col min="3841" max="3841" width="68" style="114" customWidth="1"/>
    <col min="3842" max="3842" width="20.33203125" style="114" customWidth="1"/>
    <col min="3843" max="3843" width="25.109375" style="114" customWidth="1"/>
    <col min="3844" max="3844" width="30.6640625" style="114" customWidth="1"/>
    <col min="3845" max="3847" width="16" style="114" customWidth="1"/>
    <col min="3848" max="3848" width="13.33203125" style="114" customWidth="1"/>
    <col min="3849" max="4095" width="9.109375" style="114"/>
    <col min="4096" max="4096" width="7" style="114" customWidth="1"/>
    <col min="4097" max="4097" width="68" style="114" customWidth="1"/>
    <col min="4098" max="4098" width="20.33203125" style="114" customWidth="1"/>
    <col min="4099" max="4099" width="25.109375" style="114" customWidth="1"/>
    <col min="4100" max="4100" width="30.6640625" style="114" customWidth="1"/>
    <col min="4101" max="4103" width="16" style="114" customWidth="1"/>
    <col min="4104" max="4104" width="13.33203125" style="114" customWidth="1"/>
    <col min="4105" max="4351" width="9.109375" style="114"/>
    <col min="4352" max="4352" width="7" style="114" customWidth="1"/>
    <col min="4353" max="4353" width="68" style="114" customWidth="1"/>
    <col min="4354" max="4354" width="20.33203125" style="114" customWidth="1"/>
    <col min="4355" max="4355" width="25.109375" style="114" customWidth="1"/>
    <col min="4356" max="4356" width="30.6640625" style="114" customWidth="1"/>
    <col min="4357" max="4359" width="16" style="114" customWidth="1"/>
    <col min="4360" max="4360" width="13.33203125" style="114" customWidth="1"/>
    <col min="4361" max="4607" width="9.109375" style="114"/>
    <col min="4608" max="4608" width="7" style="114" customWidth="1"/>
    <col min="4609" max="4609" width="68" style="114" customWidth="1"/>
    <col min="4610" max="4610" width="20.33203125" style="114" customWidth="1"/>
    <col min="4611" max="4611" width="25.109375" style="114" customWidth="1"/>
    <col min="4612" max="4612" width="30.6640625" style="114" customWidth="1"/>
    <col min="4613" max="4615" width="16" style="114" customWidth="1"/>
    <col min="4616" max="4616" width="13.33203125" style="114" customWidth="1"/>
    <col min="4617" max="4863" width="9.109375" style="114"/>
    <col min="4864" max="4864" width="7" style="114" customWidth="1"/>
    <col min="4865" max="4865" width="68" style="114" customWidth="1"/>
    <col min="4866" max="4866" width="20.33203125" style="114" customWidth="1"/>
    <col min="4867" max="4867" width="25.109375" style="114" customWidth="1"/>
    <col min="4868" max="4868" width="30.6640625" style="114" customWidth="1"/>
    <col min="4869" max="4871" width="16" style="114" customWidth="1"/>
    <col min="4872" max="4872" width="13.33203125" style="114" customWidth="1"/>
    <col min="4873" max="5119" width="9.109375" style="114"/>
    <col min="5120" max="5120" width="7" style="114" customWidth="1"/>
    <col min="5121" max="5121" width="68" style="114" customWidth="1"/>
    <col min="5122" max="5122" width="20.33203125" style="114" customWidth="1"/>
    <col min="5123" max="5123" width="25.109375" style="114" customWidth="1"/>
    <col min="5124" max="5124" width="30.6640625" style="114" customWidth="1"/>
    <col min="5125" max="5127" width="16" style="114" customWidth="1"/>
    <col min="5128" max="5128" width="13.33203125" style="114" customWidth="1"/>
    <col min="5129" max="5375" width="9.109375" style="114"/>
    <col min="5376" max="5376" width="7" style="114" customWidth="1"/>
    <col min="5377" max="5377" width="68" style="114" customWidth="1"/>
    <col min="5378" max="5378" width="20.33203125" style="114" customWidth="1"/>
    <col min="5379" max="5379" width="25.109375" style="114" customWidth="1"/>
    <col min="5380" max="5380" width="30.6640625" style="114" customWidth="1"/>
    <col min="5381" max="5383" width="16" style="114" customWidth="1"/>
    <col min="5384" max="5384" width="13.33203125" style="114" customWidth="1"/>
    <col min="5385" max="5631" width="9.109375" style="114"/>
    <col min="5632" max="5632" width="7" style="114" customWidth="1"/>
    <col min="5633" max="5633" width="68" style="114" customWidth="1"/>
    <col min="5634" max="5634" width="20.33203125" style="114" customWidth="1"/>
    <col min="5635" max="5635" width="25.109375" style="114" customWidth="1"/>
    <col min="5636" max="5636" width="30.6640625" style="114" customWidth="1"/>
    <col min="5637" max="5639" width="16" style="114" customWidth="1"/>
    <col min="5640" max="5640" width="13.33203125" style="114" customWidth="1"/>
    <col min="5641" max="5887" width="9.109375" style="114"/>
    <col min="5888" max="5888" width="7" style="114" customWidth="1"/>
    <col min="5889" max="5889" width="68" style="114" customWidth="1"/>
    <col min="5890" max="5890" width="20.33203125" style="114" customWidth="1"/>
    <col min="5891" max="5891" width="25.109375" style="114" customWidth="1"/>
    <col min="5892" max="5892" width="30.6640625" style="114" customWidth="1"/>
    <col min="5893" max="5895" width="16" style="114" customWidth="1"/>
    <col min="5896" max="5896" width="13.33203125" style="114" customWidth="1"/>
    <col min="5897" max="6143" width="9.109375" style="114"/>
    <col min="6144" max="6144" width="7" style="114" customWidth="1"/>
    <col min="6145" max="6145" width="68" style="114" customWidth="1"/>
    <col min="6146" max="6146" width="20.33203125" style="114" customWidth="1"/>
    <col min="6147" max="6147" width="25.109375" style="114" customWidth="1"/>
    <col min="6148" max="6148" width="30.6640625" style="114" customWidth="1"/>
    <col min="6149" max="6151" width="16" style="114" customWidth="1"/>
    <col min="6152" max="6152" width="13.33203125" style="114" customWidth="1"/>
    <col min="6153" max="6399" width="9.109375" style="114"/>
    <col min="6400" max="6400" width="7" style="114" customWidth="1"/>
    <col min="6401" max="6401" width="68" style="114" customWidth="1"/>
    <col min="6402" max="6402" width="20.33203125" style="114" customWidth="1"/>
    <col min="6403" max="6403" width="25.109375" style="114" customWidth="1"/>
    <col min="6404" max="6404" width="30.6640625" style="114" customWidth="1"/>
    <col min="6405" max="6407" width="16" style="114" customWidth="1"/>
    <col min="6408" max="6408" width="13.33203125" style="114" customWidth="1"/>
    <col min="6409" max="6655" width="9.109375" style="114"/>
    <col min="6656" max="6656" width="7" style="114" customWidth="1"/>
    <col min="6657" max="6657" width="68" style="114" customWidth="1"/>
    <col min="6658" max="6658" width="20.33203125" style="114" customWidth="1"/>
    <col min="6659" max="6659" width="25.109375" style="114" customWidth="1"/>
    <col min="6660" max="6660" width="30.6640625" style="114" customWidth="1"/>
    <col min="6661" max="6663" width="16" style="114" customWidth="1"/>
    <col min="6664" max="6664" width="13.33203125" style="114" customWidth="1"/>
    <col min="6665" max="6911" width="9.109375" style="114"/>
    <col min="6912" max="6912" width="7" style="114" customWidth="1"/>
    <col min="6913" max="6913" width="68" style="114" customWidth="1"/>
    <col min="6914" max="6914" width="20.33203125" style="114" customWidth="1"/>
    <col min="6915" max="6915" width="25.109375" style="114" customWidth="1"/>
    <col min="6916" max="6916" width="30.6640625" style="114" customWidth="1"/>
    <col min="6917" max="6919" width="16" style="114" customWidth="1"/>
    <col min="6920" max="6920" width="13.33203125" style="114" customWidth="1"/>
    <col min="6921" max="7167" width="9.109375" style="114"/>
    <col min="7168" max="7168" width="7" style="114" customWidth="1"/>
    <col min="7169" max="7169" width="68" style="114" customWidth="1"/>
    <col min="7170" max="7170" width="20.33203125" style="114" customWidth="1"/>
    <col min="7171" max="7171" width="25.109375" style="114" customWidth="1"/>
    <col min="7172" max="7172" width="30.6640625" style="114" customWidth="1"/>
    <col min="7173" max="7175" width="16" style="114" customWidth="1"/>
    <col min="7176" max="7176" width="13.33203125" style="114" customWidth="1"/>
    <col min="7177" max="7423" width="9.109375" style="114"/>
    <col min="7424" max="7424" width="7" style="114" customWidth="1"/>
    <col min="7425" max="7425" width="68" style="114" customWidth="1"/>
    <col min="7426" max="7426" width="20.33203125" style="114" customWidth="1"/>
    <col min="7427" max="7427" width="25.109375" style="114" customWidth="1"/>
    <col min="7428" max="7428" width="30.6640625" style="114" customWidth="1"/>
    <col min="7429" max="7431" width="16" style="114" customWidth="1"/>
    <col min="7432" max="7432" width="13.33203125" style="114" customWidth="1"/>
    <col min="7433" max="7679" width="9.109375" style="114"/>
    <col min="7680" max="7680" width="7" style="114" customWidth="1"/>
    <col min="7681" max="7681" width="68" style="114" customWidth="1"/>
    <col min="7682" max="7682" width="20.33203125" style="114" customWidth="1"/>
    <col min="7683" max="7683" width="25.109375" style="114" customWidth="1"/>
    <col min="7684" max="7684" width="30.6640625" style="114" customWidth="1"/>
    <col min="7685" max="7687" width="16" style="114" customWidth="1"/>
    <col min="7688" max="7688" width="13.33203125" style="114" customWidth="1"/>
    <col min="7689" max="7935" width="9.109375" style="114"/>
    <col min="7936" max="7936" width="7" style="114" customWidth="1"/>
    <col min="7937" max="7937" width="68" style="114" customWidth="1"/>
    <col min="7938" max="7938" width="20.33203125" style="114" customWidth="1"/>
    <col min="7939" max="7939" width="25.109375" style="114" customWidth="1"/>
    <col min="7940" max="7940" width="30.6640625" style="114" customWidth="1"/>
    <col min="7941" max="7943" width="16" style="114" customWidth="1"/>
    <col min="7944" max="7944" width="13.33203125" style="114" customWidth="1"/>
    <col min="7945" max="8191" width="9.109375" style="114"/>
    <col min="8192" max="8192" width="7" style="114" customWidth="1"/>
    <col min="8193" max="8193" width="68" style="114" customWidth="1"/>
    <col min="8194" max="8194" width="20.33203125" style="114" customWidth="1"/>
    <col min="8195" max="8195" width="25.109375" style="114" customWidth="1"/>
    <col min="8196" max="8196" width="30.6640625" style="114" customWidth="1"/>
    <col min="8197" max="8199" width="16" style="114" customWidth="1"/>
    <col min="8200" max="8200" width="13.33203125" style="114" customWidth="1"/>
    <col min="8201" max="8447" width="9.109375" style="114"/>
    <col min="8448" max="8448" width="7" style="114" customWidth="1"/>
    <col min="8449" max="8449" width="68" style="114" customWidth="1"/>
    <col min="8450" max="8450" width="20.33203125" style="114" customWidth="1"/>
    <col min="8451" max="8451" width="25.109375" style="114" customWidth="1"/>
    <col min="8452" max="8452" width="30.6640625" style="114" customWidth="1"/>
    <col min="8453" max="8455" width="16" style="114" customWidth="1"/>
    <col min="8456" max="8456" width="13.33203125" style="114" customWidth="1"/>
    <col min="8457" max="8703" width="9.109375" style="114"/>
    <col min="8704" max="8704" width="7" style="114" customWidth="1"/>
    <col min="8705" max="8705" width="68" style="114" customWidth="1"/>
    <col min="8706" max="8706" width="20.33203125" style="114" customWidth="1"/>
    <col min="8707" max="8707" width="25.109375" style="114" customWidth="1"/>
    <col min="8708" max="8708" width="30.6640625" style="114" customWidth="1"/>
    <col min="8709" max="8711" width="16" style="114" customWidth="1"/>
    <col min="8712" max="8712" width="13.33203125" style="114" customWidth="1"/>
    <col min="8713" max="8959" width="9.109375" style="114"/>
    <col min="8960" max="8960" width="7" style="114" customWidth="1"/>
    <col min="8961" max="8961" width="68" style="114" customWidth="1"/>
    <col min="8962" max="8962" width="20.33203125" style="114" customWidth="1"/>
    <col min="8963" max="8963" width="25.109375" style="114" customWidth="1"/>
    <col min="8964" max="8964" width="30.6640625" style="114" customWidth="1"/>
    <col min="8965" max="8967" width="16" style="114" customWidth="1"/>
    <col min="8968" max="8968" width="13.33203125" style="114" customWidth="1"/>
    <col min="8969" max="9215" width="9.109375" style="114"/>
    <col min="9216" max="9216" width="7" style="114" customWidth="1"/>
    <col min="9217" max="9217" width="68" style="114" customWidth="1"/>
    <col min="9218" max="9218" width="20.33203125" style="114" customWidth="1"/>
    <col min="9219" max="9219" width="25.109375" style="114" customWidth="1"/>
    <col min="9220" max="9220" width="30.6640625" style="114" customWidth="1"/>
    <col min="9221" max="9223" width="16" style="114" customWidth="1"/>
    <col min="9224" max="9224" width="13.33203125" style="114" customWidth="1"/>
    <col min="9225" max="9471" width="9.109375" style="114"/>
    <col min="9472" max="9472" width="7" style="114" customWidth="1"/>
    <col min="9473" max="9473" width="68" style="114" customWidth="1"/>
    <col min="9474" max="9474" width="20.33203125" style="114" customWidth="1"/>
    <col min="9475" max="9475" width="25.109375" style="114" customWidth="1"/>
    <col min="9476" max="9476" width="30.6640625" style="114" customWidth="1"/>
    <col min="9477" max="9479" width="16" style="114" customWidth="1"/>
    <col min="9480" max="9480" width="13.33203125" style="114" customWidth="1"/>
    <col min="9481" max="9727" width="9.109375" style="114"/>
    <col min="9728" max="9728" width="7" style="114" customWidth="1"/>
    <col min="9729" max="9729" width="68" style="114" customWidth="1"/>
    <col min="9730" max="9730" width="20.33203125" style="114" customWidth="1"/>
    <col min="9731" max="9731" width="25.109375" style="114" customWidth="1"/>
    <col min="9732" max="9732" width="30.6640625" style="114" customWidth="1"/>
    <col min="9733" max="9735" width="16" style="114" customWidth="1"/>
    <col min="9736" max="9736" width="13.33203125" style="114" customWidth="1"/>
    <col min="9737" max="9983" width="9.109375" style="114"/>
    <col min="9984" max="9984" width="7" style="114" customWidth="1"/>
    <col min="9985" max="9985" width="68" style="114" customWidth="1"/>
    <col min="9986" max="9986" width="20.33203125" style="114" customWidth="1"/>
    <col min="9987" max="9987" width="25.109375" style="114" customWidth="1"/>
    <col min="9988" max="9988" width="30.6640625" style="114" customWidth="1"/>
    <col min="9989" max="9991" width="16" style="114" customWidth="1"/>
    <col min="9992" max="9992" width="13.33203125" style="114" customWidth="1"/>
    <col min="9993" max="10239" width="9.109375" style="114"/>
    <col min="10240" max="10240" width="7" style="114" customWidth="1"/>
    <col min="10241" max="10241" width="68" style="114" customWidth="1"/>
    <col min="10242" max="10242" width="20.33203125" style="114" customWidth="1"/>
    <col min="10243" max="10243" width="25.109375" style="114" customWidth="1"/>
    <col min="10244" max="10244" width="30.6640625" style="114" customWidth="1"/>
    <col min="10245" max="10247" width="16" style="114" customWidth="1"/>
    <col min="10248" max="10248" width="13.33203125" style="114" customWidth="1"/>
    <col min="10249" max="10495" width="9.109375" style="114"/>
    <col min="10496" max="10496" width="7" style="114" customWidth="1"/>
    <col min="10497" max="10497" width="68" style="114" customWidth="1"/>
    <col min="10498" max="10498" width="20.33203125" style="114" customWidth="1"/>
    <col min="10499" max="10499" width="25.109375" style="114" customWidth="1"/>
    <col min="10500" max="10500" width="30.6640625" style="114" customWidth="1"/>
    <col min="10501" max="10503" width="16" style="114" customWidth="1"/>
    <col min="10504" max="10504" width="13.33203125" style="114" customWidth="1"/>
    <col min="10505" max="10751" width="9.109375" style="114"/>
    <col min="10752" max="10752" width="7" style="114" customWidth="1"/>
    <col min="10753" max="10753" width="68" style="114" customWidth="1"/>
    <col min="10754" max="10754" width="20.33203125" style="114" customWidth="1"/>
    <col min="10755" max="10755" width="25.109375" style="114" customWidth="1"/>
    <col min="10756" max="10756" width="30.6640625" style="114" customWidth="1"/>
    <col min="10757" max="10759" width="16" style="114" customWidth="1"/>
    <col min="10760" max="10760" width="13.33203125" style="114" customWidth="1"/>
    <col min="10761" max="11007" width="9.109375" style="114"/>
    <col min="11008" max="11008" width="7" style="114" customWidth="1"/>
    <col min="11009" max="11009" width="68" style="114" customWidth="1"/>
    <col min="11010" max="11010" width="20.33203125" style="114" customWidth="1"/>
    <col min="11011" max="11011" width="25.109375" style="114" customWidth="1"/>
    <col min="11012" max="11012" width="30.6640625" style="114" customWidth="1"/>
    <col min="11013" max="11015" width="16" style="114" customWidth="1"/>
    <col min="11016" max="11016" width="13.33203125" style="114" customWidth="1"/>
    <col min="11017" max="11263" width="9.109375" style="114"/>
    <col min="11264" max="11264" width="7" style="114" customWidth="1"/>
    <col min="11265" max="11265" width="68" style="114" customWidth="1"/>
    <col min="11266" max="11266" width="20.33203125" style="114" customWidth="1"/>
    <col min="11267" max="11267" width="25.109375" style="114" customWidth="1"/>
    <col min="11268" max="11268" width="30.6640625" style="114" customWidth="1"/>
    <col min="11269" max="11271" width="16" style="114" customWidth="1"/>
    <col min="11272" max="11272" width="13.33203125" style="114" customWidth="1"/>
    <col min="11273" max="11519" width="9.109375" style="114"/>
    <col min="11520" max="11520" width="7" style="114" customWidth="1"/>
    <col min="11521" max="11521" width="68" style="114" customWidth="1"/>
    <col min="11522" max="11522" width="20.33203125" style="114" customWidth="1"/>
    <col min="11523" max="11523" width="25.109375" style="114" customWidth="1"/>
    <col min="11524" max="11524" width="30.6640625" style="114" customWidth="1"/>
    <col min="11525" max="11527" width="16" style="114" customWidth="1"/>
    <col min="11528" max="11528" width="13.33203125" style="114" customWidth="1"/>
    <col min="11529" max="11775" width="9.109375" style="114"/>
    <col min="11776" max="11776" width="7" style="114" customWidth="1"/>
    <col min="11777" max="11777" width="68" style="114" customWidth="1"/>
    <col min="11778" max="11778" width="20.33203125" style="114" customWidth="1"/>
    <col min="11779" max="11779" width="25.109375" style="114" customWidth="1"/>
    <col min="11780" max="11780" width="30.6640625" style="114" customWidth="1"/>
    <col min="11781" max="11783" width="16" style="114" customWidth="1"/>
    <col min="11784" max="11784" width="13.33203125" style="114" customWidth="1"/>
    <col min="11785" max="12031" width="9.109375" style="114"/>
    <col min="12032" max="12032" width="7" style="114" customWidth="1"/>
    <col min="12033" max="12033" width="68" style="114" customWidth="1"/>
    <col min="12034" max="12034" width="20.33203125" style="114" customWidth="1"/>
    <col min="12035" max="12035" width="25.109375" style="114" customWidth="1"/>
    <col min="12036" max="12036" width="30.6640625" style="114" customWidth="1"/>
    <col min="12037" max="12039" width="16" style="114" customWidth="1"/>
    <col min="12040" max="12040" width="13.33203125" style="114" customWidth="1"/>
    <col min="12041" max="12287" width="9.109375" style="114"/>
    <col min="12288" max="12288" width="7" style="114" customWidth="1"/>
    <col min="12289" max="12289" width="68" style="114" customWidth="1"/>
    <col min="12290" max="12290" width="20.33203125" style="114" customWidth="1"/>
    <col min="12291" max="12291" width="25.109375" style="114" customWidth="1"/>
    <col min="12292" max="12292" width="30.6640625" style="114" customWidth="1"/>
    <col min="12293" max="12295" width="16" style="114" customWidth="1"/>
    <col min="12296" max="12296" width="13.33203125" style="114" customWidth="1"/>
    <col min="12297" max="12543" width="9.109375" style="114"/>
    <col min="12544" max="12544" width="7" style="114" customWidth="1"/>
    <col min="12545" max="12545" width="68" style="114" customWidth="1"/>
    <col min="12546" max="12546" width="20.33203125" style="114" customWidth="1"/>
    <col min="12547" max="12547" width="25.109375" style="114" customWidth="1"/>
    <col min="12548" max="12548" width="30.6640625" style="114" customWidth="1"/>
    <col min="12549" max="12551" width="16" style="114" customWidth="1"/>
    <col min="12552" max="12552" width="13.33203125" style="114" customWidth="1"/>
    <col min="12553" max="12799" width="9.109375" style="114"/>
    <col min="12800" max="12800" width="7" style="114" customWidth="1"/>
    <col min="12801" max="12801" width="68" style="114" customWidth="1"/>
    <col min="12802" max="12802" width="20.33203125" style="114" customWidth="1"/>
    <col min="12803" max="12803" width="25.109375" style="114" customWidth="1"/>
    <col min="12804" max="12804" width="30.6640625" style="114" customWidth="1"/>
    <col min="12805" max="12807" width="16" style="114" customWidth="1"/>
    <col min="12808" max="12808" width="13.33203125" style="114" customWidth="1"/>
    <col min="12809" max="13055" width="9.109375" style="114"/>
    <col min="13056" max="13056" width="7" style="114" customWidth="1"/>
    <col min="13057" max="13057" width="68" style="114" customWidth="1"/>
    <col min="13058" max="13058" width="20.33203125" style="114" customWidth="1"/>
    <col min="13059" max="13059" width="25.109375" style="114" customWidth="1"/>
    <col min="13060" max="13060" width="30.6640625" style="114" customWidth="1"/>
    <col min="13061" max="13063" width="16" style="114" customWidth="1"/>
    <col min="13064" max="13064" width="13.33203125" style="114" customWidth="1"/>
    <col min="13065" max="13311" width="9.109375" style="114"/>
    <col min="13312" max="13312" width="7" style="114" customWidth="1"/>
    <col min="13313" max="13313" width="68" style="114" customWidth="1"/>
    <col min="13314" max="13314" width="20.33203125" style="114" customWidth="1"/>
    <col min="13315" max="13315" width="25.109375" style="114" customWidth="1"/>
    <col min="13316" max="13316" width="30.6640625" style="114" customWidth="1"/>
    <col min="13317" max="13319" width="16" style="114" customWidth="1"/>
    <col min="13320" max="13320" width="13.33203125" style="114" customWidth="1"/>
    <col min="13321" max="13567" width="9.109375" style="114"/>
    <col min="13568" max="13568" width="7" style="114" customWidth="1"/>
    <col min="13569" max="13569" width="68" style="114" customWidth="1"/>
    <col min="13570" max="13570" width="20.33203125" style="114" customWidth="1"/>
    <col min="13571" max="13571" width="25.109375" style="114" customWidth="1"/>
    <col min="13572" max="13572" width="30.6640625" style="114" customWidth="1"/>
    <col min="13573" max="13575" width="16" style="114" customWidth="1"/>
    <col min="13576" max="13576" width="13.33203125" style="114" customWidth="1"/>
    <col min="13577" max="13823" width="9.109375" style="114"/>
    <col min="13824" max="13824" width="7" style="114" customWidth="1"/>
    <col min="13825" max="13825" width="68" style="114" customWidth="1"/>
    <col min="13826" max="13826" width="20.33203125" style="114" customWidth="1"/>
    <col min="13827" max="13827" width="25.109375" style="114" customWidth="1"/>
    <col min="13828" max="13828" width="30.6640625" style="114" customWidth="1"/>
    <col min="13829" max="13831" width="16" style="114" customWidth="1"/>
    <col min="13832" max="13832" width="13.33203125" style="114" customWidth="1"/>
    <col min="13833" max="14079" width="9.109375" style="114"/>
    <col min="14080" max="14080" width="7" style="114" customWidth="1"/>
    <col min="14081" max="14081" width="68" style="114" customWidth="1"/>
    <col min="14082" max="14082" width="20.33203125" style="114" customWidth="1"/>
    <col min="14083" max="14083" width="25.109375" style="114" customWidth="1"/>
    <col min="14084" max="14084" width="30.6640625" style="114" customWidth="1"/>
    <col min="14085" max="14087" width="16" style="114" customWidth="1"/>
    <col min="14088" max="14088" width="13.33203125" style="114" customWidth="1"/>
    <col min="14089" max="14335" width="9.109375" style="114"/>
    <col min="14336" max="14336" width="7" style="114" customWidth="1"/>
    <col min="14337" max="14337" width="68" style="114" customWidth="1"/>
    <col min="14338" max="14338" width="20.33203125" style="114" customWidth="1"/>
    <col min="14339" max="14339" width="25.109375" style="114" customWidth="1"/>
    <col min="14340" max="14340" width="30.6640625" style="114" customWidth="1"/>
    <col min="14341" max="14343" width="16" style="114" customWidth="1"/>
    <col min="14344" max="14344" width="13.33203125" style="114" customWidth="1"/>
    <col min="14345" max="14591" width="9.109375" style="114"/>
    <col min="14592" max="14592" width="7" style="114" customWidth="1"/>
    <col min="14593" max="14593" width="68" style="114" customWidth="1"/>
    <col min="14594" max="14594" width="20.33203125" style="114" customWidth="1"/>
    <col min="14595" max="14595" width="25.109375" style="114" customWidth="1"/>
    <col min="14596" max="14596" width="30.6640625" style="114" customWidth="1"/>
    <col min="14597" max="14599" width="16" style="114" customWidth="1"/>
    <col min="14600" max="14600" width="13.33203125" style="114" customWidth="1"/>
    <col min="14601" max="14847" width="9.109375" style="114"/>
    <col min="14848" max="14848" width="7" style="114" customWidth="1"/>
    <col min="14849" max="14849" width="68" style="114" customWidth="1"/>
    <col min="14850" max="14850" width="20.33203125" style="114" customWidth="1"/>
    <col min="14851" max="14851" width="25.109375" style="114" customWidth="1"/>
    <col min="14852" max="14852" width="30.6640625" style="114" customWidth="1"/>
    <col min="14853" max="14855" width="16" style="114" customWidth="1"/>
    <col min="14856" max="14856" width="13.33203125" style="114" customWidth="1"/>
    <col min="14857" max="15103" width="9.109375" style="114"/>
    <col min="15104" max="15104" width="7" style="114" customWidth="1"/>
    <col min="15105" max="15105" width="68" style="114" customWidth="1"/>
    <col min="15106" max="15106" width="20.33203125" style="114" customWidth="1"/>
    <col min="15107" max="15107" width="25.109375" style="114" customWidth="1"/>
    <col min="15108" max="15108" width="30.6640625" style="114" customWidth="1"/>
    <col min="15109" max="15111" width="16" style="114" customWidth="1"/>
    <col min="15112" max="15112" width="13.33203125" style="114" customWidth="1"/>
    <col min="15113" max="15359" width="9.109375" style="114"/>
    <col min="15360" max="15360" width="7" style="114" customWidth="1"/>
    <col min="15361" max="15361" width="68" style="114" customWidth="1"/>
    <col min="15362" max="15362" width="20.33203125" style="114" customWidth="1"/>
    <col min="15363" max="15363" width="25.109375" style="114" customWidth="1"/>
    <col min="15364" max="15364" width="30.6640625" style="114" customWidth="1"/>
    <col min="15365" max="15367" width="16" style="114" customWidth="1"/>
    <col min="15368" max="15368" width="13.33203125" style="114" customWidth="1"/>
    <col min="15369" max="15615" width="9.109375" style="114"/>
    <col min="15616" max="15616" width="7" style="114" customWidth="1"/>
    <col min="15617" max="15617" width="68" style="114" customWidth="1"/>
    <col min="15618" max="15618" width="20.33203125" style="114" customWidth="1"/>
    <col min="15619" max="15619" width="25.109375" style="114" customWidth="1"/>
    <col min="15620" max="15620" width="30.6640625" style="114" customWidth="1"/>
    <col min="15621" max="15623" width="16" style="114" customWidth="1"/>
    <col min="15624" max="15624" width="13.33203125" style="114" customWidth="1"/>
    <col min="15625" max="15871" width="9.109375" style="114"/>
    <col min="15872" max="15872" width="7" style="114" customWidth="1"/>
    <col min="15873" max="15873" width="68" style="114" customWidth="1"/>
    <col min="15874" max="15874" width="20.33203125" style="114" customWidth="1"/>
    <col min="15875" max="15875" width="25.109375" style="114" customWidth="1"/>
    <col min="15876" max="15876" width="30.6640625" style="114" customWidth="1"/>
    <col min="15877" max="15879" width="16" style="114" customWidth="1"/>
    <col min="15880" max="15880" width="13.33203125" style="114" customWidth="1"/>
    <col min="15881" max="16127" width="9.109375" style="114"/>
    <col min="16128" max="16128" width="7" style="114" customWidth="1"/>
    <col min="16129" max="16129" width="68" style="114" customWidth="1"/>
    <col min="16130" max="16130" width="20.33203125" style="114" customWidth="1"/>
    <col min="16131" max="16131" width="25.109375" style="114" customWidth="1"/>
    <col min="16132" max="16132" width="30.6640625" style="114" customWidth="1"/>
    <col min="16133" max="16135" width="16" style="114" customWidth="1"/>
    <col min="16136" max="16136" width="13.33203125" style="114" customWidth="1"/>
    <col min="16137" max="16384" width="9.109375" style="114"/>
  </cols>
  <sheetData>
    <row r="1" spans="1:11" x14ac:dyDescent="0.35">
      <c r="E1" s="72" t="s">
        <v>439</v>
      </c>
    </row>
    <row r="3" spans="1:11" ht="21" customHeight="1" x14ac:dyDescent="0.35">
      <c r="A3" s="1200" t="s">
        <v>608</v>
      </c>
      <c r="B3" s="1200"/>
      <c r="C3" s="1200"/>
      <c r="D3" s="1200"/>
      <c r="E3" s="120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1" s="1" customFormat="1" ht="39.75" customHeight="1" x14ac:dyDescent="0.35">
      <c r="A6" s="1184" t="s">
        <v>454</v>
      </c>
      <c r="B6" s="1184"/>
      <c r="C6" s="1184"/>
      <c r="D6" s="1184"/>
      <c r="E6" s="15"/>
      <c r="F6" s="15"/>
      <c r="G6" s="16"/>
      <c r="H6" s="16"/>
      <c r="I6" s="5"/>
      <c r="J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1" x14ac:dyDescent="0.35">
      <c r="A8" s="79"/>
    </row>
    <row r="9" spans="1:11" s="375" customFormat="1" ht="36" x14ac:dyDescent="0.35">
      <c r="A9" s="99" t="s">
        <v>282</v>
      </c>
      <c r="B9" s="99" t="s">
        <v>297</v>
      </c>
      <c r="C9" s="99" t="s">
        <v>383</v>
      </c>
      <c r="D9" s="99" t="s">
        <v>384</v>
      </c>
      <c r="E9" s="99" t="s">
        <v>609</v>
      </c>
      <c r="F9" s="354"/>
      <c r="G9" s="354"/>
      <c r="H9" s="354"/>
    </row>
    <row r="10" spans="1:11" s="377" customFormat="1" ht="34.799999999999997" x14ac:dyDescent="0.3">
      <c r="A10" s="99">
        <v>1</v>
      </c>
      <c r="B10" s="99">
        <v>2</v>
      </c>
      <c r="C10" s="99">
        <v>3</v>
      </c>
      <c r="D10" s="99">
        <v>4</v>
      </c>
      <c r="E10" s="376">
        <v>5</v>
      </c>
      <c r="F10" s="260" t="s">
        <v>357</v>
      </c>
      <c r="G10" s="261" t="s">
        <v>302</v>
      </c>
      <c r="H10" s="261" t="s">
        <v>303</v>
      </c>
      <c r="J10" s="254" t="s">
        <v>1017</v>
      </c>
      <c r="K10" s="254"/>
    </row>
    <row r="11" spans="1:11" s="377" customFormat="1" x14ac:dyDescent="0.35">
      <c r="A11" s="1214" t="s">
        <v>999</v>
      </c>
      <c r="B11" s="1215"/>
      <c r="C11" s="1215"/>
      <c r="D11" s="1215"/>
      <c r="E11" s="1216"/>
      <c r="F11" s="262" t="s">
        <v>1197</v>
      </c>
      <c r="G11" s="263"/>
      <c r="H11" s="263"/>
      <c r="J11" s="251" t="s">
        <v>1012</v>
      </c>
      <c r="K11" s="251" t="s">
        <v>1013</v>
      </c>
    </row>
    <row r="12" spans="1:11" s="377" customFormat="1" ht="36" x14ac:dyDescent="0.35">
      <c r="A12" s="367">
        <v>1</v>
      </c>
      <c r="B12" s="378" t="s">
        <v>1196</v>
      </c>
      <c r="C12" s="367"/>
      <c r="D12" s="379"/>
      <c r="E12" s="380"/>
      <c r="F12" s="268"/>
      <c r="G12" s="269"/>
      <c r="H12" s="269">
        <f>E12-G12</f>
        <v>0</v>
      </c>
    </row>
    <row r="13" spans="1:11" hidden="1" x14ac:dyDescent="0.35">
      <c r="A13" s="367">
        <v>2</v>
      </c>
      <c r="B13" s="89"/>
      <c r="C13" s="368"/>
      <c r="D13" s="90"/>
      <c r="E13" s="381"/>
      <c r="F13" s="268"/>
      <c r="G13" s="269"/>
      <c r="H13" s="269">
        <f>E13-G13</f>
        <v>0</v>
      </c>
    </row>
    <row r="14" spans="1:11" hidden="1" x14ac:dyDescent="0.35">
      <c r="A14" s="367">
        <v>3</v>
      </c>
      <c r="B14" s="89"/>
      <c r="C14" s="368"/>
      <c r="D14" s="90"/>
      <c r="E14" s="381"/>
      <c r="F14" s="268"/>
      <c r="G14" s="269"/>
      <c r="H14" s="269">
        <f>E14-G14</f>
        <v>0</v>
      </c>
    </row>
    <row r="15" spans="1:11" hidden="1" x14ac:dyDescent="0.35">
      <c r="A15" s="367">
        <v>4</v>
      </c>
      <c r="B15" s="89"/>
      <c r="C15" s="368"/>
      <c r="D15" s="90"/>
      <c r="E15" s="381"/>
      <c r="F15" s="268"/>
      <c r="G15" s="269"/>
      <c r="H15" s="269">
        <f>E15-G15</f>
        <v>0</v>
      </c>
    </row>
    <row r="16" spans="1:11" hidden="1" x14ac:dyDescent="0.35">
      <c r="A16" s="367"/>
      <c r="B16" s="89"/>
      <c r="C16" s="368"/>
      <c r="D16" s="90"/>
      <c r="E16" s="381"/>
      <c r="F16" s="268"/>
      <c r="G16" s="269"/>
      <c r="H16" s="269">
        <f>E16-G16</f>
        <v>0</v>
      </c>
    </row>
    <row r="17" spans="1:11" s="385" customFormat="1" ht="17.399999999999999" x14ac:dyDescent="0.3">
      <c r="A17" s="382"/>
      <c r="B17" s="95" t="s">
        <v>295</v>
      </c>
      <c r="C17" s="383" t="s">
        <v>305</v>
      </c>
      <c r="D17" s="383" t="s">
        <v>305</v>
      </c>
      <c r="E17" s="384">
        <f>SUM(E12:E16)</f>
        <v>0</v>
      </c>
      <c r="F17" s="361" t="s">
        <v>365</v>
      </c>
      <c r="G17" s="362">
        <f>SUM(G12:G16)</f>
        <v>0</v>
      </c>
      <c r="H17" s="362">
        <f>SUM(H12:H16)</f>
        <v>0</v>
      </c>
      <c r="J17" s="254">
        <f t="shared" ref="J17:K17" si="0">SUM(J12:J16)</f>
        <v>0</v>
      </c>
      <c r="K17" s="254">
        <f t="shared" si="0"/>
        <v>0</v>
      </c>
    </row>
    <row r="18" spans="1:11" hidden="1" x14ac:dyDescent="0.35">
      <c r="A18" s="1214" t="s">
        <v>1001</v>
      </c>
      <c r="B18" s="1215"/>
      <c r="C18" s="1215"/>
      <c r="D18" s="1215"/>
      <c r="E18" s="1216"/>
      <c r="F18" s="262" t="s">
        <v>1002</v>
      </c>
      <c r="G18" s="263"/>
      <c r="H18" s="263"/>
    </row>
    <row r="19" spans="1:11" hidden="1" x14ac:dyDescent="0.35">
      <c r="A19" s="367">
        <v>1</v>
      </c>
      <c r="B19" s="378" t="s">
        <v>492</v>
      </c>
      <c r="C19" s="367"/>
      <c r="D19" s="379"/>
      <c r="E19" s="380"/>
      <c r="F19" s="268"/>
      <c r="G19" s="269"/>
      <c r="H19" s="269">
        <f>E19-G19</f>
        <v>0</v>
      </c>
    </row>
    <row r="20" spans="1:11" s="1" customFormat="1" ht="18" hidden="1" customHeight="1" x14ac:dyDescent="0.35">
      <c r="A20" s="367">
        <v>2</v>
      </c>
      <c r="B20" s="89"/>
      <c r="C20" s="368"/>
      <c r="D20" s="90"/>
      <c r="E20" s="381"/>
      <c r="F20" s="268"/>
      <c r="G20" s="269"/>
      <c r="H20" s="269">
        <f>E20-G20</f>
        <v>0</v>
      </c>
    </row>
    <row r="21" spans="1:11" s="374" customFormat="1" ht="19.8" hidden="1" x14ac:dyDescent="0.4">
      <c r="A21" s="367">
        <v>3</v>
      </c>
      <c r="B21" s="89"/>
      <c r="C21" s="368"/>
      <c r="D21" s="90"/>
      <c r="E21" s="381"/>
      <c r="F21" s="268"/>
      <c r="G21" s="269"/>
      <c r="H21" s="269">
        <f>E21-G21</f>
        <v>0</v>
      </c>
    </row>
    <row r="22" spans="1:11" s="249" customFormat="1" hidden="1" x14ac:dyDescent="0.35">
      <c r="A22" s="367">
        <v>4</v>
      </c>
      <c r="B22" s="89"/>
      <c r="C22" s="368"/>
      <c r="D22" s="90"/>
      <c r="E22" s="381"/>
      <c r="F22" s="268"/>
      <c r="G22" s="269"/>
      <c r="H22" s="269">
        <f>E22-G22</f>
        <v>0</v>
      </c>
    </row>
    <row r="23" spans="1:11" s="1" customFormat="1" hidden="1" x14ac:dyDescent="0.35">
      <c r="A23" s="386"/>
      <c r="B23" s="89"/>
      <c r="C23" s="368"/>
      <c r="D23" s="90"/>
      <c r="E23" s="369"/>
      <c r="F23" s="268"/>
      <c r="G23" s="269"/>
      <c r="H23" s="269">
        <f>E23-G23</f>
        <v>0</v>
      </c>
    </row>
    <row r="24" spans="1:11" ht="17.399999999999999" hidden="1" x14ac:dyDescent="0.3">
      <c r="A24" s="382"/>
      <c r="B24" s="95" t="s">
        <v>295</v>
      </c>
      <c r="C24" s="383" t="s">
        <v>305</v>
      </c>
      <c r="D24" s="383" t="s">
        <v>305</v>
      </c>
      <c r="E24" s="384">
        <f>SUM(E19:E23)</f>
        <v>0</v>
      </c>
      <c r="F24" s="361" t="s">
        <v>365</v>
      </c>
      <c r="G24" s="362">
        <f>SUM(G19:G23)</f>
        <v>0</v>
      </c>
      <c r="H24" s="362">
        <f>SUM(H19:H23)</f>
        <v>0</v>
      </c>
      <c r="J24" s="254">
        <f t="shared" ref="J24:K24" si="1">SUM(J19:J23)</f>
        <v>0</v>
      </c>
      <c r="K24" s="254">
        <f t="shared" si="1"/>
        <v>0</v>
      </c>
    </row>
    <row r="25" spans="1:11" hidden="1" x14ac:dyDescent="0.35">
      <c r="A25" s="1214" t="s">
        <v>489</v>
      </c>
      <c r="B25" s="1215"/>
      <c r="C25" s="1215"/>
      <c r="D25" s="1215"/>
      <c r="E25" s="1216"/>
      <c r="F25" s="262" t="s">
        <v>1002</v>
      </c>
      <c r="G25" s="263"/>
      <c r="H25" s="263"/>
    </row>
    <row r="26" spans="1:11" hidden="1" x14ac:dyDescent="0.35">
      <c r="A26" s="367">
        <v>1</v>
      </c>
      <c r="B26" s="378" t="s">
        <v>492</v>
      </c>
      <c r="C26" s="367"/>
      <c r="D26" s="379"/>
      <c r="E26" s="380"/>
      <c r="F26" s="268"/>
      <c r="G26" s="269"/>
      <c r="H26" s="269">
        <f>E26-G26</f>
        <v>0</v>
      </c>
    </row>
    <row r="27" spans="1:11" s="1" customFormat="1" ht="18" hidden="1" customHeight="1" x14ac:dyDescent="0.35">
      <c r="A27" s="367">
        <v>2</v>
      </c>
      <c r="B27" s="89"/>
      <c r="C27" s="368"/>
      <c r="D27" s="90"/>
      <c r="E27" s="381"/>
      <c r="F27" s="268"/>
      <c r="G27" s="269"/>
      <c r="H27" s="269">
        <f>E27-G27</f>
        <v>0</v>
      </c>
    </row>
    <row r="28" spans="1:11" s="374" customFormat="1" ht="19.8" hidden="1" x14ac:dyDescent="0.4">
      <c r="A28" s="367">
        <v>3</v>
      </c>
      <c r="B28" s="89"/>
      <c r="C28" s="368"/>
      <c r="D28" s="90"/>
      <c r="E28" s="381"/>
      <c r="F28" s="268"/>
      <c r="G28" s="269"/>
      <c r="H28" s="269">
        <f>E28-G28</f>
        <v>0</v>
      </c>
    </row>
    <row r="29" spans="1:11" s="249" customFormat="1" hidden="1" x14ac:dyDescent="0.35">
      <c r="A29" s="367">
        <v>4</v>
      </c>
      <c r="B29" s="89"/>
      <c r="C29" s="368"/>
      <c r="D29" s="90"/>
      <c r="E29" s="381"/>
      <c r="F29" s="268"/>
      <c r="G29" s="269"/>
      <c r="H29" s="269">
        <f>E29-G29</f>
        <v>0</v>
      </c>
    </row>
    <row r="30" spans="1:11" s="1" customFormat="1" hidden="1" x14ac:dyDescent="0.35">
      <c r="A30" s="386"/>
      <c r="B30" s="89"/>
      <c r="C30" s="368"/>
      <c r="D30" s="90"/>
      <c r="E30" s="369"/>
      <c r="F30" s="268"/>
      <c r="G30" s="269"/>
      <c r="H30" s="269">
        <f>E30-G30</f>
        <v>0</v>
      </c>
    </row>
    <row r="31" spans="1:11" ht="17.399999999999999" hidden="1" x14ac:dyDescent="0.3">
      <c r="A31" s="382"/>
      <c r="B31" s="95" t="s">
        <v>295</v>
      </c>
      <c r="C31" s="383" t="s">
        <v>305</v>
      </c>
      <c r="D31" s="383" t="s">
        <v>305</v>
      </c>
      <c r="E31" s="384">
        <f>SUM(E26:E30)</f>
        <v>0</v>
      </c>
      <c r="F31" s="361" t="s">
        <v>365</v>
      </c>
      <c r="G31" s="362">
        <f>SUM(G26:G30)</f>
        <v>0</v>
      </c>
      <c r="H31" s="362">
        <f>SUM(H26:H30)</f>
        <v>0</v>
      </c>
      <c r="J31" s="254">
        <f t="shared" ref="J31:K31" si="2">SUM(J26:J30)</f>
        <v>0</v>
      </c>
      <c r="K31" s="254">
        <f t="shared" si="2"/>
        <v>0</v>
      </c>
    </row>
    <row r="32" spans="1:11" ht="17.399999999999999" x14ac:dyDescent="0.3">
      <c r="F32" s="296" t="s">
        <v>457</v>
      </c>
      <c r="G32" s="297">
        <f>G17+G24+G31</f>
        <v>0</v>
      </c>
      <c r="H32" s="297">
        <f t="shared" ref="H32" si="3">H17+H24+H31</f>
        <v>0</v>
      </c>
      <c r="J32" s="254">
        <f t="shared" ref="J32:K32" si="4">J17+J24+J31</f>
        <v>0</v>
      </c>
      <c r="K32" s="254">
        <f t="shared" si="4"/>
        <v>0</v>
      </c>
    </row>
    <row r="34" spans="1:5" x14ac:dyDescent="0.35">
      <c r="A34" s="34" t="s">
        <v>671</v>
      </c>
      <c r="B34" s="35"/>
      <c r="C34" s="115"/>
      <c r="D34" s="1"/>
      <c r="E34" s="115" t="s">
        <v>1143</v>
      </c>
    </row>
    <row r="35" spans="1:5" ht="19.8" x14ac:dyDescent="0.4">
      <c r="A35" s="249"/>
      <c r="B35" s="66"/>
      <c r="C35" s="67" t="s">
        <v>131</v>
      </c>
      <c r="D35" s="374"/>
      <c r="E35" s="67" t="s">
        <v>132</v>
      </c>
    </row>
    <row r="36" spans="1:5" x14ac:dyDescent="0.35">
      <c r="A36" s="66"/>
      <c r="B36" s="63"/>
      <c r="C36" s="63"/>
      <c r="D36" s="249"/>
      <c r="E36" s="63"/>
    </row>
    <row r="37" spans="1:5" x14ac:dyDescent="0.35">
      <c r="A37" s="34" t="s">
        <v>133</v>
      </c>
      <c r="B37" s="35"/>
      <c r="C37" s="115"/>
      <c r="D37" s="249"/>
      <c r="E37" s="115" t="s">
        <v>1144</v>
      </c>
    </row>
    <row r="38" spans="1:5" x14ac:dyDescent="0.35">
      <c r="A38" s="249"/>
      <c r="B38" s="66"/>
      <c r="C38" s="67" t="s">
        <v>131</v>
      </c>
      <c r="D38" s="249"/>
      <c r="E38" s="67" t="s">
        <v>132</v>
      </c>
    </row>
    <row r="39" spans="1:5" x14ac:dyDescent="0.35">
      <c r="A39" s="1"/>
      <c r="B39" s="1"/>
      <c r="C39" s="1"/>
      <c r="D39" s="1"/>
      <c r="E39" s="1"/>
    </row>
    <row r="40" spans="1:5" x14ac:dyDescent="0.35">
      <c r="A40" s="1"/>
      <c r="B40" s="298" t="s">
        <v>1080</v>
      </c>
      <c r="C40" s="1"/>
      <c r="D40" s="1"/>
      <c r="E40" s="1"/>
    </row>
    <row r="41" spans="1:5" x14ac:dyDescent="0.35">
      <c r="A41" s="1"/>
      <c r="B41" s="298" t="s">
        <v>1089</v>
      </c>
      <c r="C41" s="1"/>
      <c r="D41" s="1"/>
      <c r="E41" s="1"/>
    </row>
  </sheetData>
  <mergeCells count="5">
    <mergeCell ref="A3:E3"/>
    <mergeCell ref="A6:D6"/>
    <mergeCell ref="A11:E11"/>
    <mergeCell ref="A18:E18"/>
    <mergeCell ref="A25:E25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92D050"/>
    <pageSetUpPr fitToPage="1"/>
  </sheetPr>
  <dimension ref="A1:J37"/>
  <sheetViews>
    <sheetView view="pageBreakPreview" zoomScale="70" zoomScaleSheetLayoutView="70" workbookViewId="0">
      <selection sqref="A1:XFD1048576"/>
    </sheetView>
  </sheetViews>
  <sheetFormatPr defaultColWidth="8.88671875" defaultRowHeight="15.6" x14ac:dyDescent="0.3"/>
  <cols>
    <col min="1" max="1" width="7.33203125" style="388" customWidth="1"/>
    <col min="2" max="2" width="91.33203125" style="388" customWidth="1"/>
    <col min="3" max="3" width="26.6640625" style="388" customWidth="1"/>
    <col min="4" max="4" width="28.88671875" style="388" customWidth="1"/>
    <col min="5" max="7" width="24.44140625" style="388" customWidth="1"/>
    <col min="8" max="8" width="13.88671875" style="388" customWidth="1"/>
    <col min="9" max="10" width="22.88671875" style="388" customWidth="1"/>
    <col min="11" max="256" width="8.88671875" style="388"/>
    <col min="257" max="257" width="7.33203125" style="388" customWidth="1"/>
    <col min="258" max="258" width="91.33203125" style="388" customWidth="1"/>
    <col min="259" max="259" width="26.6640625" style="388" customWidth="1"/>
    <col min="260" max="260" width="28.88671875" style="388" customWidth="1"/>
    <col min="261" max="263" width="24.44140625" style="388" customWidth="1"/>
    <col min="264" max="264" width="13.88671875" style="388" customWidth="1"/>
    <col min="265" max="512" width="8.88671875" style="388"/>
    <col min="513" max="513" width="7.33203125" style="388" customWidth="1"/>
    <col min="514" max="514" width="91.33203125" style="388" customWidth="1"/>
    <col min="515" max="515" width="26.6640625" style="388" customWidth="1"/>
    <col min="516" max="516" width="28.88671875" style="388" customWidth="1"/>
    <col min="517" max="519" width="24.44140625" style="388" customWidth="1"/>
    <col min="520" max="520" width="13.88671875" style="388" customWidth="1"/>
    <col min="521" max="768" width="8.88671875" style="388"/>
    <col min="769" max="769" width="7.33203125" style="388" customWidth="1"/>
    <col min="770" max="770" width="91.33203125" style="388" customWidth="1"/>
    <col min="771" max="771" width="26.6640625" style="388" customWidth="1"/>
    <col min="772" max="772" width="28.88671875" style="388" customWidth="1"/>
    <col min="773" max="775" width="24.44140625" style="388" customWidth="1"/>
    <col min="776" max="776" width="13.88671875" style="388" customWidth="1"/>
    <col min="777" max="1024" width="8.88671875" style="388"/>
    <col min="1025" max="1025" width="7.33203125" style="388" customWidth="1"/>
    <col min="1026" max="1026" width="91.33203125" style="388" customWidth="1"/>
    <col min="1027" max="1027" width="26.6640625" style="388" customWidth="1"/>
    <col min="1028" max="1028" width="28.88671875" style="388" customWidth="1"/>
    <col min="1029" max="1031" width="24.44140625" style="388" customWidth="1"/>
    <col min="1032" max="1032" width="13.88671875" style="388" customWidth="1"/>
    <col min="1033" max="1280" width="8.88671875" style="388"/>
    <col min="1281" max="1281" width="7.33203125" style="388" customWidth="1"/>
    <col min="1282" max="1282" width="91.33203125" style="388" customWidth="1"/>
    <col min="1283" max="1283" width="26.6640625" style="388" customWidth="1"/>
    <col min="1284" max="1284" width="28.88671875" style="388" customWidth="1"/>
    <col min="1285" max="1287" width="24.44140625" style="388" customWidth="1"/>
    <col min="1288" max="1288" width="13.88671875" style="388" customWidth="1"/>
    <col min="1289" max="1536" width="8.88671875" style="388"/>
    <col min="1537" max="1537" width="7.33203125" style="388" customWidth="1"/>
    <col min="1538" max="1538" width="91.33203125" style="388" customWidth="1"/>
    <col min="1539" max="1539" width="26.6640625" style="388" customWidth="1"/>
    <col min="1540" max="1540" width="28.88671875" style="388" customWidth="1"/>
    <col min="1541" max="1543" width="24.44140625" style="388" customWidth="1"/>
    <col min="1544" max="1544" width="13.88671875" style="388" customWidth="1"/>
    <col min="1545" max="1792" width="8.88671875" style="388"/>
    <col min="1793" max="1793" width="7.33203125" style="388" customWidth="1"/>
    <col min="1794" max="1794" width="91.33203125" style="388" customWidth="1"/>
    <col min="1795" max="1795" width="26.6640625" style="388" customWidth="1"/>
    <col min="1796" max="1796" width="28.88671875" style="388" customWidth="1"/>
    <col min="1797" max="1799" width="24.44140625" style="388" customWidth="1"/>
    <col min="1800" max="1800" width="13.88671875" style="388" customWidth="1"/>
    <col min="1801" max="2048" width="8.88671875" style="388"/>
    <col min="2049" max="2049" width="7.33203125" style="388" customWidth="1"/>
    <col min="2050" max="2050" width="91.33203125" style="388" customWidth="1"/>
    <col min="2051" max="2051" width="26.6640625" style="388" customWidth="1"/>
    <col min="2052" max="2052" width="28.88671875" style="388" customWidth="1"/>
    <col min="2053" max="2055" width="24.44140625" style="388" customWidth="1"/>
    <col min="2056" max="2056" width="13.88671875" style="388" customWidth="1"/>
    <col min="2057" max="2304" width="8.88671875" style="388"/>
    <col min="2305" max="2305" width="7.33203125" style="388" customWidth="1"/>
    <col min="2306" max="2306" width="91.33203125" style="388" customWidth="1"/>
    <col min="2307" max="2307" width="26.6640625" style="388" customWidth="1"/>
    <col min="2308" max="2308" width="28.88671875" style="388" customWidth="1"/>
    <col min="2309" max="2311" width="24.44140625" style="388" customWidth="1"/>
    <col min="2312" max="2312" width="13.88671875" style="388" customWidth="1"/>
    <col min="2313" max="2560" width="8.88671875" style="388"/>
    <col min="2561" max="2561" width="7.33203125" style="388" customWidth="1"/>
    <col min="2562" max="2562" width="91.33203125" style="388" customWidth="1"/>
    <col min="2563" max="2563" width="26.6640625" style="388" customWidth="1"/>
    <col min="2564" max="2564" width="28.88671875" style="388" customWidth="1"/>
    <col min="2565" max="2567" width="24.44140625" style="388" customWidth="1"/>
    <col min="2568" max="2568" width="13.88671875" style="388" customWidth="1"/>
    <col min="2569" max="2816" width="8.88671875" style="388"/>
    <col min="2817" max="2817" width="7.33203125" style="388" customWidth="1"/>
    <col min="2818" max="2818" width="91.33203125" style="388" customWidth="1"/>
    <col min="2819" max="2819" width="26.6640625" style="388" customWidth="1"/>
    <col min="2820" max="2820" width="28.88671875" style="388" customWidth="1"/>
    <col min="2821" max="2823" width="24.44140625" style="388" customWidth="1"/>
    <col min="2824" max="2824" width="13.88671875" style="388" customWidth="1"/>
    <col min="2825" max="3072" width="8.88671875" style="388"/>
    <col min="3073" max="3073" width="7.33203125" style="388" customWidth="1"/>
    <col min="3074" max="3074" width="91.33203125" style="388" customWidth="1"/>
    <col min="3075" max="3075" width="26.6640625" style="388" customWidth="1"/>
    <col min="3076" max="3076" width="28.88671875" style="388" customWidth="1"/>
    <col min="3077" max="3079" width="24.44140625" style="388" customWidth="1"/>
    <col min="3080" max="3080" width="13.88671875" style="388" customWidth="1"/>
    <col min="3081" max="3328" width="8.88671875" style="388"/>
    <col min="3329" max="3329" width="7.33203125" style="388" customWidth="1"/>
    <col min="3330" max="3330" width="91.33203125" style="388" customWidth="1"/>
    <col min="3331" max="3331" width="26.6640625" style="388" customWidth="1"/>
    <col min="3332" max="3332" width="28.88671875" style="388" customWidth="1"/>
    <col min="3333" max="3335" width="24.44140625" style="388" customWidth="1"/>
    <col min="3336" max="3336" width="13.88671875" style="388" customWidth="1"/>
    <col min="3337" max="3584" width="8.88671875" style="388"/>
    <col min="3585" max="3585" width="7.33203125" style="388" customWidth="1"/>
    <col min="3586" max="3586" width="91.33203125" style="388" customWidth="1"/>
    <col min="3587" max="3587" width="26.6640625" style="388" customWidth="1"/>
    <col min="3588" max="3588" width="28.88671875" style="388" customWidth="1"/>
    <col min="3589" max="3591" width="24.44140625" style="388" customWidth="1"/>
    <col min="3592" max="3592" width="13.88671875" style="388" customWidth="1"/>
    <col min="3593" max="3840" width="8.88671875" style="388"/>
    <col min="3841" max="3841" width="7.33203125" style="388" customWidth="1"/>
    <col min="3842" max="3842" width="91.33203125" style="388" customWidth="1"/>
    <col min="3843" max="3843" width="26.6640625" style="388" customWidth="1"/>
    <col min="3844" max="3844" width="28.88671875" style="388" customWidth="1"/>
    <col min="3845" max="3847" width="24.44140625" style="388" customWidth="1"/>
    <col min="3848" max="3848" width="13.88671875" style="388" customWidth="1"/>
    <col min="3849" max="4096" width="8.88671875" style="388"/>
    <col min="4097" max="4097" width="7.33203125" style="388" customWidth="1"/>
    <col min="4098" max="4098" width="91.33203125" style="388" customWidth="1"/>
    <col min="4099" max="4099" width="26.6640625" style="388" customWidth="1"/>
    <col min="4100" max="4100" width="28.88671875" style="388" customWidth="1"/>
    <col min="4101" max="4103" width="24.44140625" style="388" customWidth="1"/>
    <col min="4104" max="4104" width="13.88671875" style="388" customWidth="1"/>
    <col min="4105" max="4352" width="8.88671875" style="388"/>
    <col min="4353" max="4353" width="7.33203125" style="388" customWidth="1"/>
    <col min="4354" max="4354" width="91.33203125" style="388" customWidth="1"/>
    <col min="4355" max="4355" width="26.6640625" style="388" customWidth="1"/>
    <col min="4356" max="4356" width="28.88671875" style="388" customWidth="1"/>
    <col min="4357" max="4359" width="24.44140625" style="388" customWidth="1"/>
    <col min="4360" max="4360" width="13.88671875" style="388" customWidth="1"/>
    <col min="4361" max="4608" width="8.88671875" style="388"/>
    <col min="4609" max="4609" width="7.33203125" style="388" customWidth="1"/>
    <col min="4610" max="4610" width="91.33203125" style="388" customWidth="1"/>
    <col min="4611" max="4611" width="26.6640625" style="388" customWidth="1"/>
    <col min="4612" max="4612" width="28.88671875" style="388" customWidth="1"/>
    <col min="4613" max="4615" width="24.44140625" style="388" customWidth="1"/>
    <col min="4616" max="4616" width="13.88671875" style="388" customWidth="1"/>
    <col min="4617" max="4864" width="8.88671875" style="388"/>
    <col min="4865" max="4865" width="7.33203125" style="388" customWidth="1"/>
    <col min="4866" max="4866" width="91.33203125" style="388" customWidth="1"/>
    <col min="4867" max="4867" width="26.6640625" style="388" customWidth="1"/>
    <col min="4868" max="4868" width="28.88671875" style="388" customWidth="1"/>
    <col min="4869" max="4871" width="24.44140625" style="388" customWidth="1"/>
    <col min="4872" max="4872" width="13.88671875" style="388" customWidth="1"/>
    <col min="4873" max="5120" width="8.88671875" style="388"/>
    <col min="5121" max="5121" width="7.33203125" style="388" customWidth="1"/>
    <col min="5122" max="5122" width="91.33203125" style="388" customWidth="1"/>
    <col min="5123" max="5123" width="26.6640625" style="388" customWidth="1"/>
    <col min="5124" max="5124" width="28.88671875" style="388" customWidth="1"/>
    <col min="5125" max="5127" width="24.44140625" style="388" customWidth="1"/>
    <col min="5128" max="5128" width="13.88671875" style="388" customWidth="1"/>
    <col min="5129" max="5376" width="8.88671875" style="388"/>
    <col min="5377" max="5377" width="7.33203125" style="388" customWidth="1"/>
    <col min="5378" max="5378" width="91.33203125" style="388" customWidth="1"/>
    <col min="5379" max="5379" width="26.6640625" style="388" customWidth="1"/>
    <col min="5380" max="5380" width="28.88671875" style="388" customWidth="1"/>
    <col min="5381" max="5383" width="24.44140625" style="388" customWidth="1"/>
    <col min="5384" max="5384" width="13.88671875" style="388" customWidth="1"/>
    <col min="5385" max="5632" width="8.88671875" style="388"/>
    <col min="5633" max="5633" width="7.33203125" style="388" customWidth="1"/>
    <col min="5634" max="5634" width="91.33203125" style="388" customWidth="1"/>
    <col min="5635" max="5635" width="26.6640625" style="388" customWidth="1"/>
    <col min="5636" max="5636" width="28.88671875" style="388" customWidth="1"/>
    <col min="5637" max="5639" width="24.44140625" style="388" customWidth="1"/>
    <col min="5640" max="5640" width="13.88671875" style="388" customWidth="1"/>
    <col min="5641" max="5888" width="8.88671875" style="388"/>
    <col min="5889" max="5889" width="7.33203125" style="388" customWidth="1"/>
    <col min="5890" max="5890" width="91.33203125" style="388" customWidth="1"/>
    <col min="5891" max="5891" width="26.6640625" style="388" customWidth="1"/>
    <col min="5892" max="5892" width="28.88671875" style="388" customWidth="1"/>
    <col min="5893" max="5895" width="24.44140625" style="388" customWidth="1"/>
    <col min="5896" max="5896" width="13.88671875" style="388" customWidth="1"/>
    <col min="5897" max="6144" width="8.88671875" style="388"/>
    <col min="6145" max="6145" width="7.33203125" style="388" customWidth="1"/>
    <col min="6146" max="6146" width="91.33203125" style="388" customWidth="1"/>
    <col min="6147" max="6147" width="26.6640625" style="388" customWidth="1"/>
    <col min="6148" max="6148" width="28.88671875" style="388" customWidth="1"/>
    <col min="6149" max="6151" width="24.44140625" style="388" customWidth="1"/>
    <col min="6152" max="6152" width="13.88671875" style="388" customWidth="1"/>
    <col min="6153" max="6400" width="8.88671875" style="388"/>
    <col min="6401" max="6401" width="7.33203125" style="388" customWidth="1"/>
    <col min="6402" max="6402" width="91.33203125" style="388" customWidth="1"/>
    <col min="6403" max="6403" width="26.6640625" style="388" customWidth="1"/>
    <col min="6404" max="6404" width="28.88671875" style="388" customWidth="1"/>
    <col min="6405" max="6407" width="24.44140625" style="388" customWidth="1"/>
    <col min="6408" max="6408" width="13.88671875" style="388" customWidth="1"/>
    <col min="6409" max="6656" width="8.88671875" style="388"/>
    <col min="6657" max="6657" width="7.33203125" style="388" customWidth="1"/>
    <col min="6658" max="6658" width="91.33203125" style="388" customWidth="1"/>
    <col min="6659" max="6659" width="26.6640625" style="388" customWidth="1"/>
    <col min="6660" max="6660" width="28.88671875" style="388" customWidth="1"/>
    <col min="6661" max="6663" width="24.44140625" style="388" customWidth="1"/>
    <col min="6664" max="6664" width="13.88671875" style="388" customWidth="1"/>
    <col min="6665" max="6912" width="8.88671875" style="388"/>
    <col min="6913" max="6913" width="7.33203125" style="388" customWidth="1"/>
    <col min="6914" max="6914" width="91.33203125" style="388" customWidth="1"/>
    <col min="6915" max="6915" width="26.6640625" style="388" customWidth="1"/>
    <col min="6916" max="6916" width="28.88671875" style="388" customWidth="1"/>
    <col min="6917" max="6919" width="24.44140625" style="388" customWidth="1"/>
    <col min="6920" max="6920" width="13.88671875" style="388" customWidth="1"/>
    <col min="6921" max="7168" width="8.88671875" style="388"/>
    <col min="7169" max="7169" width="7.33203125" style="388" customWidth="1"/>
    <col min="7170" max="7170" width="91.33203125" style="388" customWidth="1"/>
    <col min="7171" max="7171" width="26.6640625" style="388" customWidth="1"/>
    <col min="7172" max="7172" width="28.88671875" style="388" customWidth="1"/>
    <col min="7173" max="7175" width="24.44140625" style="388" customWidth="1"/>
    <col min="7176" max="7176" width="13.88671875" style="388" customWidth="1"/>
    <col min="7177" max="7424" width="8.88671875" style="388"/>
    <col min="7425" max="7425" width="7.33203125" style="388" customWidth="1"/>
    <col min="7426" max="7426" width="91.33203125" style="388" customWidth="1"/>
    <col min="7427" max="7427" width="26.6640625" style="388" customWidth="1"/>
    <col min="7428" max="7428" width="28.88671875" style="388" customWidth="1"/>
    <col min="7429" max="7431" width="24.44140625" style="388" customWidth="1"/>
    <col min="7432" max="7432" width="13.88671875" style="388" customWidth="1"/>
    <col min="7433" max="7680" width="8.88671875" style="388"/>
    <col min="7681" max="7681" width="7.33203125" style="388" customWidth="1"/>
    <col min="7682" max="7682" width="91.33203125" style="388" customWidth="1"/>
    <col min="7683" max="7683" width="26.6640625" style="388" customWidth="1"/>
    <col min="7684" max="7684" width="28.88671875" style="388" customWidth="1"/>
    <col min="7685" max="7687" width="24.44140625" style="388" customWidth="1"/>
    <col min="7688" max="7688" width="13.88671875" style="388" customWidth="1"/>
    <col min="7689" max="7936" width="8.88671875" style="388"/>
    <col min="7937" max="7937" width="7.33203125" style="388" customWidth="1"/>
    <col min="7938" max="7938" width="91.33203125" style="388" customWidth="1"/>
    <col min="7939" max="7939" width="26.6640625" style="388" customWidth="1"/>
    <col min="7940" max="7940" width="28.88671875" style="388" customWidth="1"/>
    <col min="7941" max="7943" width="24.44140625" style="388" customWidth="1"/>
    <col min="7944" max="7944" width="13.88671875" style="388" customWidth="1"/>
    <col min="7945" max="8192" width="8.88671875" style="388"/>
    <col min="8193" max="8193" width="7.33203125" style="388" customWidth="1"/>
    <col min="8194" max="8194" width="91.33203125" style="388" customWidth="1"/>
    <col min="8195" max="8195" width="26.6640625" style="388" customWidth="1"/>
    <col min="8196" max="8196" width="28.88671875" style="388" customWidth="1"/>
    <col min="8197" max="8199" width="24.44140625" style="388" customWidth="1"/>
    <col min="8200" max="8200" width="13.88671875" style="388" customWidth="1"/>
    <col min="8201" max="8448" width="8.88671875" style="388"/>
    <col min="8449" max="8449" width="7.33203125" style="388" customWidth="1"/>
    <col min="8450" max="8450" width="91.33203125" style="388" customWidth="1"/>
    <col min="8451" max="8451" width="26.6640625" style="388" customWidth="1"/>
    <col min="8452" max="8452" width="28.88671875" style="388" customWidth="1"/>
    <col min="8453" max="8455" width="24.44140625" style="388" customWidth="1"/>
    <col min="8456" max="8456" width="13.88671875" style="388" customWidth="1"/>
    <col min="8457" max="8704" width="8.88671875" style="388"/>
    <col min="8705" max="8705" width="7.33203125" style="388" customWidth="1"/>
    <col min="8706" max="8706" width="91.33203125" style="388" customWidth="1"/>
    <col min="8707" max="8707" width="26.6640625" style="388" customWidth="1"/>
    <col min="8708" max="8708" width="28.88671875" style="388" customWidth="1"/>
    <col min="8709" max="8711" width="24.44140625" style="388" customWidth="1"/>
    <col min="8712" max="8712" width="13.88671875" style="388" customWidth="1"/>
    <col min="8713" max="8960" width="8.88671875" style="388"/>
    <col min="8961" max="8961" width="7.33203125" style="388" customWidth="1"/>
    <col min="8962" max="8962" width="91.33203125" style="388" customWidth="1"/>
    <col min="8963" max="8963" width="26.6640625" style="388" customWidth="1"/>
    <col min="8964" max="8964" width="28.88671875" style="388" customWidth="1"/>
    <col min="8965" max="8967" width="24.44140625" style="388" customWidth="1"/>
    <col min="8968" max="8968" width="13.88671875" style="388" customWidth="1"/>
    <col min="8969" max="9216" width="8.88671875" style="388"/>
    <col min="9217" max="9217" width="7.33203125" style="388" customWidth="1"/>
    <col min="9218" max="9218" width="91.33203125" style="388" customWidth="1"/>
    <col min="9219" max="9219" width="26.6640625" style="388" customWidth="1"/>
    <col min="9220" max="9220" width="28.88671875" style="388" customWidth="1"/>
    <col min="9221" max="9223" width="24.44140625" style="388" customWidth="1"/>
    <col min="9224" max="9224" width="13.88671875" style="388" customWidth="1"/>
    <col min="9225" max="9472" width="8.88671875" style="388"/>
    <col min="9473" max="9473" width="7.33203125" style="388" customWidth="1"/>
    <col min="9474" max="9474" width="91.33203125" style="388" customWidth="1"/>
    <col min="9475" max="9475" width="26.6640625" style="388" customWidth="1"/>
    <col min="9476" max="9476" width="28.88671875" style="388" customWidth="1"/>
    <col min="9477" max="9479" width="24.44140625" style="388" customWidth="1"/>
    <col min="9480" max="9480" width="13.88671875" style="388" customWidth="1"/>
    <col min="9481" max="9728" width="8.88671875" style="388"/>
    <col min="9729" max="9729" width="7.33203125" style="388" customWidth="1"/>
    <col min="9730" max="9730" width="91.33203125" style="388" customWidth="1"/>
    <col min="9731" max="9731" width="26.6640625" style="388" customWidth="1"/>
    <col min="9732" max="9732" width="28.88671875" style="388" customWidth="1"/>
    <col min="9733" max="9735" width="24.44140625" style="388" customWidth="1"/>
    <col min="9736" max="9736" width="13.88671875" style="388" customWidth="1"/>
    <col min="9737" max="9984" width="8.88671875" style="388"/>
    <col min="9985" max="9985" width="7.33203125" style="388" customWidth="1"/>
    <col min="9986" max="9986" width="91.33203125" style="388" customWidth="1"/>
    <col min="9987" max="9987" width="26.6640625" style="388" customWidth="1"/>
    <col min="9988" max="9988" width="28.88671875" style="388" customWidth="1"/>
    <col min="9989" max="9991" width="24.44140625" style="388" customWidth="1"/>
    <col min="9992" max="9992" width="13.88671875" style="388" customWidth="1"/>
    <col min="9993" max="10240" width="8.88671875" style="388"/>
    <col min="10241" max="10241" width="7.33203125" style="388" customWidth="1"/>
    <col min="10242" max="10242" width="91.33203125" style="388" customWidth="1"/>
    <col min="10243" max="10243" width="26.6640625" style="388" customWidth="1"/>
    <col min="10244" max="10244" width="28.88671875" style="388" customWidth="1"/>
    <col min="10245" max="10247" width="24.44140625" style="388" customWidth="1"/>
    <col min="10248" max="10248" width="13.88671875" style="388" customWidth="1"/>
    <col min="10249" max="10496" width="8.88671875" style="388"/>
    <col min="10497" max="10497" width="7.33203125" style="388" customWidth="1"/>
    <col min="10498" max="10498" width="91.33203125" style="388" customWidth="1"/>
    <col min="10499" max="10499" width="26.6640625" style="388" customWidth="1"/>
    <col min="10500" max="10500" width="28.88671875" style="388" customWidth="1"/>
    <col min="10501" max="10503" width="24.44140625" style="388" customWidth="1"/>
    <col min="10504" max="10504" width="13.88671875" style="388" customWidth="1"/>
    <col min="10505" max="10752" width="8.88671875" style="388"/>
    <col min="10753" max="10753" width="7.33203125" style="388" customWidth="1"/>
    <col min="10754" max="10754" width="91.33203125" style="388" customWidth="1"/>
    <col min="10755" max="10755" width="26.6640625" style="388" customWidth="1"/>
    <col min="10756" max="10756" width="28.88671875" style="388" customWidth="1"/>
    <col min="10757" max="10759" width="24.44140625" style="388" customWidth="1"/>
    <col min="10760" max="10760" width="13.88671875" style="388" customWidth="1"/>
    <col min="10761" max="11008" width="8.88671875" style="388"/>
    <col min="11009" max="11009" width="7.33203125" style="388" customWidth="1"/>
    <col min="11010" max="11010" width="91.33203125" style="388" customWidth="1"/>
    <col min="11011" max="11011" width="26.6640625" style="388" customWidth="1"/>
    <col min="11012" max="11012" width="28.88671875" style="388" customWidth="1"/>
    <col min="11013" max="11015" width="24.44140625" style="388" customWidth="1"/>
    <col min="11016" max="11016" width="13.88671875" style="388" customWidth="1"/>
    <col min="11017" max="11264" width="8.88671875" style="388"/>
    <col min="11265" max="11265" width="7.33203125" style="388" customWidth="1"/>
    <col min="11266" max="11266" width="91.33203125" style="388" customWidth="1"/>
    <col min="11267" max="11267" width="26.6640625" style="388" customWidth="1"/>
    <col min="11268" max="11268" width="28.88671875" style="388" customWidth="1"/>
    <col min="11269" max="11271" width="24.44140625" style="388" customWidth="1"/>
    <col min="11272" max="11272" width="13.88671875" style="388" customWidth="1"/>
    <col min="11273" max="11520" width="8.88671875" style="388"/>
    <col min="11521" max="11521" width="7.33203125" style="388" customWidth="1"/>
    <col min="11522" max="11522" width="91.33203125" style="388" customWidth="1"/>
    <col min="11523" max="11523" width="26.6640625" style="388" customWidth="1"/>
    <col min="11524" max="11524" width="28.88671875" style="388" customWidth="1"/>
    <col min="11525" max="11527" width="24.44140625" style="388" customWidth="1"/>
    <col min="11528" max="11528" width="13.88671875" style="388" customWidth="1"/>
    <col min="11529" max="11776" width="8.88671875" style="388"/>
    <col min="11777" max="11777" width="7.33203125" style="388" customWidth="1"/>
    <col min="11778" max="11778" width="91.33203125" style="388" customWidth="1"/>
    <col min="11779" max="11779" width="26.6640625" style="388" customWidth="1"/>
    <col min="11780" max="11780" width="28.88671875" style="388" customWidth="1"/>
    <col min="11781" max="11783" width="24.44140625" style="388" customWidth="1"/>
    <col min="11784" max="11784" width="13.88671875" style="388" customWidth="1"/>
    <col min="11785" max="12032" width="8.88671875" style="388"/>
    <col min="12033" max="12033" width="7.33203125" style="388" customWidth="1"/>
    <col min="12034" max="12034" width="91.33203125" style="388" customWidth="1"/>
    <col min="12035" max="12035" width="26.6640625" style="388" customWidth="1"/>
    <col min="12036" max="12036" width="28.88671875" style="388" customWidth="1"/>
    <col min="12037" max="12039" width="24.44140625" style="388" customWidth="1"/>
    <col min="12040" max="12040" width="13.88671875" style="388" customWidth="1"/>
    <col min="12041" max="12288" width="8.88671875" style="388"/>
    <col min="12289" max="12289" width="7.33203125" style="388" customWidth="1"/>
    <col min="12290" max="12290" width="91.33203125" style="388" customWidth="1"/>
    <col min="12291" max="12291" width="26.6640625" style="388" customWidth="1"/>
    <col min="12292" max="12292" width="28.88671875" style="388" customWidth="1"/>
    <col min="12293" max="12295" width="24.44140625" style="388" customWidth="1"/>
    <col min="12296" max="12296" width="13.88671875" style="388" customWidth="1"/>
    <col min="12297" max="12544" width="8.88671875" style="388"/>
    <col min="12545" max="12545" width="7.33203125" style="388" customWidth="1"/>
    <col min="12546" max="12546" width="91.33203125" style="388" customWidth="1"/>
    <col min="12547" max="12547" width="26.6640625" style="388" customWidth="1"/>
    <col min="12548" max="12548" width="28.88671875" style="388" customWidth="1"/>
    <col min="12549" max="12551" width="24.44140625" style="388" customWidth="1"/>
    <col min="12552" max="12552" width="13.88671875" style="388" customWidth="1"/>
    <col min="12553" max="12800" width="8.88671875" style="388"/>
    <col min="12801" max="12801" width="7.33203125" style="388" customWidth="1"/>
    <col min="12802" max="12802" width="91.33203125" style="388" customWidth="1"/>
    <col min="12803" max="12803" width="26.6640625" style="388" customWidth="1"/>
    <col min="12804" max="12804" width="28.88671875" style="388" customWidth="1"/>
    <col min="12805" max="12807" width="24.44140625" style="388" customWidth="1"/>
    <col min="12808" max="12808" width="13.88671875" style="388" customWidth="1"/>
    <col min="12809" max="13056" width="8.88671875" style="388"/>
    <col min="13057" max="13057" width="7.33203125" style="388" customWidth="1"/>
    <col min="13058" max="13058" width="91.33203125" style="388" customWidth="1"/>
    <col min="13059" max="13059" width="26.6640625" style="388" customWidth="1"/>
    <col min="13060" max="13060" width="28.88671875" style="388" customWidth="1"/>
    <col min="13061" max="13063" width="24.44140625" style="388" customWidth="1"/>
    <col min="13064" max="13064" width="13.88671875" style="388" customWidth="1"/>
    <col min="13065" max="13312" width="8.88671875" style="388"/>
    <col min="13313" max="13313" width="7.33203125" style="388" customWidth="1"/>
    <col min="13314" max="13314" width="91.33203125" style="388" customWidth="1"/>
    <col min="13315" max="13315" width="26.6640625" style="388" customWidth="1"/>
    <col min="13316" max="13316" width="28.88671875" style="388" customWidth="1"/>
    <col min="13317" max="13319" width="24.44140625" style="388" customWidth="1"/>
    <col min="13320" max="13320" width="13.88671875" style="388" customWidth="1"/>
    <col min="13321" max="13568" width="8.88671875" style="388"/>
    <col min="13569" max="13569" width="7.33203125" style="388" customWidth="1"/>
    <col min="13570" max="13570" width="91.33203125" style="388" customWidth="1"/>
    <col min="13571" max="13571" width="26.6640625" style="388" customWidth="1"/>
    <col min="13572" max="13572" width="28.88671875" style="388" customWidth="1"/>
    <col min="13573" max="13575" width="24.44140625" style="388" customWidth="1"/>
    <col min="13576" max="13576" width="13.88671875" style="388" customWidth="1"/>
    <col min="13577" max="13824" width="8.88671875" style="388"/>
    <col min="13825" max="13825" width="7.33203125" style="388" customWidth="1"/>
    <col min="13826" max="13826" width="91.33203125" style="388" customWidth="1"/>
    <col min="13827" max="13827" width="26.6640625" style="388" customWidth="1"/>
    <col min="13828" max="13828" width="28.88671875" style="388" customWidth="1"/>
    <col min="13829" max="13831" width="24.44140625" style="388" customWidth="1"/>
    <col min="13832" max="13832" width="13.88671875" style="388" customWidth="1"/>
    <col min="13833" max="14080" width="8.88671875" style="388"/>
    <col min="14081" max="14081" width="7.33203125" style="388" customWidth="1"/>
    <col min="14082" max="14082" width="91.33203125" style="388" customWidth="1"/>
    <col min="14083" max="14083" width="26.6640625" style="388" customWidth="1"/>
    <col min="14084" max="14084" width="28.88671875" style="388" customWidth="1"/>
    <col min="14085" max="14087" width="24.44140625" style="388" customWidth="1"/>
    <col min="14088" max="14088" width="13.88671875" style="388" customWidth="1"/>
    <col min="14089" max="14336" width="8.88671875" style="388"/>
    <col min="14337" max="14337" width="7.33203125" style="388" customWidth="1"/>
    <col min="14338" max="14338" width="91.33203125" style="388" customWidth="1"/>
    <col min="14339" max="14339" width="26.6640625" style="388" customWidth="1"/>
    <col min="14340" max="14340" width="28.88671875" style="388" customWidth="1"/>
    <col min="14341" max="14343" width="24.44140625" style="388" customWidth="1"/>
    <col min="14344" max="14344" width="13.88671875" style="388" customWidth="1"/>
    <col min="14345" max="14592" width="8.88671875" style="388"/>
    <col min="14593" max="14593" width="7.33203125" style="388" customWidth="1"/>
    <col min="14594" max="14594" width="91.33203125" style="388" customWidth="1"/>
    <col min="14595" max="14595" width="26.6640625" style="388" customWidth="1"/>
    <col min="14596" max="14596" width="28.88671875" style="388" customWidth="1"/>
    <col min="14597" max="14599" width="24.44140625" style="388" customWidth="1"/>
    <col min="14600" max="14600" width="13.88671875" style="388" customWidth="1"/>
    <col min="14601" max="14848" width="8.88671875" style="388"/>
    <col min="14849" max="14849" width="7.33203125" style="388" customWidth="1"/>
    <col min="14850" max="14850" width="91.33203125" style="388" customWidth="1"/>
    <col min="14851" max="14851" width="26.6640625" style="388" customWidth="1"/>
    <col min="14852" max="14852" width="28.88671875" style="388" customWidth="1"/>
    <col min="14853" max="14855" width="24.44140625" style="388" customWidth="1"/>
    <col min="14856" max="14856" width="13.88671875" style="388" customWidth="1"/>
    <col min="14857" max="15104" width="8.88671875" style="388"/>
    <col min="15105" max="15105" width="7.33203125" style="388" customWidth="1"/>
    <col min="15106" max="15106" width="91.33203125" style="388" customWidth="1"/>
    <col min="15107" max="15107" width="26.6640625" style="388" customWidth="1"/>
    <col min="15108" max="15108" width="28.88671875" style="388" customWidth="1"/>
    <col min="15109" max="15111" width="24.44140625" style="388" customWidth="1"/>
    <col min="15112" max="15112" width="13.88671875" style="388" customWidth="1"/>
    <col min="15113" max="15360" width="8.88671875" style="388"/>
    <col min="15361" max="15361" width="7.33203125" style="388" customWidth="1"/>
    <col min="15362" max="15362" width="91.33203125" style="388" customWidth="1"/>
    <col min="15363" max="15363" width="26.6640625" style="388" customWidth="1"/>
    <col min="15364" max="15364" width="28.88671875" style="388" customWidth="1"/>
    <col min="15365" max="15367" width="24.44140625" style="388" customWidth="1"/>
    <col min="15368" max="15368" width="13.88671875" style="388" customWidth="1"/>
    <col min="15369" max="15616" width="8.88671875" style="388"/>
    <col min="15617" max="15617" width="7.33203125" style="388" customWidth="1"/>
    <col min="15618" max="15618" width="91.33203125" style="388" customWidth="1"/>
    <col min="15619" max="15619" width="26.6640625" style="388" customWidth="1"/>
    <col min="15620" max="15620" width="28.88671875" style="388" customWidth="1"/>
    <col min="15621" max="15623" width="24.44140625" style="388" customWidth="1"/>
    <col min="15624" max="15624" width="13.88671875" style="388" customWidth="1"/>
    <col min="15625" max="15872" width="8.88671875" style="388"/>
    <col min="15873" max="15873" width="7.33203125" style="388" customWidth="1"/>
    <col min="15874" max="15874" width="91.33203125" style="388" customWidth="1"/>
    <col min="15875" max="15875" width="26.6640625" style="388" customWidth="1"/>
    <col min="15876" max="15876" width="28.88671875" style="388" customWidth="1"/>
    <col min="15877" max="15879" width="24.44140625" style="388" customWidth="1"/>
    <col min="15880" max="15880" width="13.88671875" style="388" customWidth="1"/>
    <col min="15881" max="16128" width="8.88671875" style="388"/>
    <col min="16129" max="16129" width="7.33203125" style="388" customWidth="1"/>
    <col min="16130" max="16130" width="91.33203125" style="388" customWidth="1"/>
    <col min="16131" max="16131" width="26.6640625" style="388" customWidth="1"/>
    <col min="16132" max="16132" width="28.88671875" style="388" customWidth="1"/>
    <col min="16133" max="16135" width="24.44140625" style="388" customWidth="1"/>
    <col min="16136" max="16136" width="13.88671875" style="388" customWidth="1"/>
    <col min="16137" max="16384" width="8.88671875" style="388"/>
  </cols>
  <sheetData>
    <row r="1" spans="1:10" ht="18" x14ac:dyDescent="0.35">
      <c r="A1" s="387"/>
      <c r="B1" s="387"/>
      <c r="C1" s="387"/>
      <c r="D1" s="72" t="s">
        <v>685</v>
      </c>
    </row>
    <row r="2" spans="1:10" ht="12.75" customHeight="1" x14ac:dyDescent="0.35">
      <c r="A2" s="387"/>
      <c r="B2" s="387"/>
      <c r="C2" s="387"/>
      <c r="D2" s="387"/>
    </row>
    <row r="3" spans="1:10" ht="51" customHeight="1" x14ac:dyDescent="0.3">
      <c r="A3" s="1219" t="s">
        <v>1024</v>
      </c>
      <c r="B3" s="1219"/>
      <c r="C3" s="1219"/>
      <c r="D3" s="1219"/>
    </row>
    <row r="4" spans="1:10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</row>
    <row r="5" spans="1:10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0" s="1" customFormat="1" ht="39.75" customHeight="1" x14ac:dyDescent="0.35">
      <c r="A6" s="1184" t="s">
        <v>454</v>
      </c>
      <c r="B6" s="1184"/>
      <c r="C6" s="1184"/>
      <c r="D6" s="1184"/>
      <c r="E6" s="15"/>
      <c r="F6" s="15"/>
      <c r="G6" s="16"/>
      <c r="H6" s="16"/>
      <c r="I6" s="5"/>
      <c r="J6" s="5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0" ht="18" x14ac:dyDescent="0.35">
      <c r="A8" s="389"/>
      <c r="B8" s="387"/>
      <c r="C8" s="387"/>
      <c r="D8" s="387"/>
    </row>
    <row r="9" spans="1:10" s="390" customFormat="1" ht="15.75" customHeight="1" x14ac:dyDescent="0.3">
      <c r="A9" s="1212" t="s">
        <v>282</v>
      </c>
      <c r="B9" s="1212" t="s">
        <v>385</v>
      </c>
      <c r="C9" s="1212" t="s">
        <v>261</v>
      </c>
      <c r="D9" s="1212" t="s">
        <v>349</v>
      </c>
    </row>
    <row r="10" spans="1:10" s="390" customFormat="1" ht="15.75" customHeight="1" x14ac:dyDescent="0.3">
      <c r="A10" s="1220"/>
      <c r="B10" s="1220"/>
      <c r="C10" s="1220"/>
      <c r="D10" s="1220"/>
    </row>
    <row r="11" spans="1:10" s="390" customFormat="1" ht="15.75" customHeight="1" x14ac:dyDescent="0.3">
      <c r="A11" s="1213"/>
      <c r="B11" s="1213"/>
      <c r="C11" s="1213"/>
      <c r="D11" s="1213"/>
    </row>
    <row r="12" spans="1:10" s="390" customFormat="1" ht="35.4" x14ac:dyDescent="0.35">
      <c r="A12" s="391">
        <v>1</v>
      </c>
      <c r="B12" s="391">
        <v>2</v>
      </c>
      <c r="C12" s="392">
        <v>3</v>
      </c>
      <c r="D12" s="393">
        <v>4</v>
      </c>
      <c r="E12" s="362" t="s">
        <v>357</v>
      </c>
      <c r="F12" s="362" t="s">
        <v>302</v>
      </c>
      <c r="G12" s="362" t="s">
        <v>303</v>
      </c>
      <c r="I12" s="394" t="s">
        <v>1017</v>
      </c>
      <c r="J12" s="394"/>
    </row>
    <row r="13" spans="1:10" s="397" customFormat="1" ht="18" x14ac:dyDescent="0.35">
      <c r="A13" s="1217" t="s">
        <v>999</v>
      </c>
      <c r="B13" s="1218"/>
      <c r="C13" s="1218"/>
      <c r="D13" s="1218"/>
      <c r="E13" s="262" t="s">
        <v>1000</v>
      </c>
      <c r="F13" s="263"/>
      <c r="G13" s="263"/>
      <c r="H13" s="395"/>
      <c r="I13" s="396" t="s">
        <v>1012</v>
      </c>
      <c r="J13" s="396" t="s">
        <v>1013</v>
      </c>
    </row>
    <row r="14" spans="1:10" s="397" customFormat="1" ht="18" x14ac:dyDescent="0.35">
      <c r="A14" s="367">
        <v>1</v>
      </c>
      <c r="B14" s="398" t="s">
        <v>1057</v>
      </c>
      <c r="C14" s="399"/>
      <c r="D14" s="369"/>
      <c r="E14" s="400"/>
      <c r="F14" s="360"/>
      <c r="G14" s="360">
        <f>D14-F14</f>
        <v>0</v>
      </c>
      <c r="I14" s="401"/>
      <c r="J14" s="401"/>
    </row>
    <row r="15" spans="1:10" s="397" customFormat="1" ht="18" x14ac:dyDescent="0.35">
      <c r="A15" s="367"/>
      <c r="B15" s="89"/>
      <c r="C15" s="399"/>
      <c r="D15" s="369"/>
      <c r="E15" s="400"/>
      <c r="F15" s="360"/>
      <c r="G15" s="360">
        <f t="shared" ref="G15:G16" si="0">D15-F15</f>
        <v>0</v>
      </c>
      <c r="I15" s="401"/>
      <c r="J15" s="401"/>
    </row>
    <row r="16" spans="1:10" s="397" customFormat="1" ht="18" x14ac:dyDescent="0.35">
      <c r="A16" s="367"/>
      <c r="B16" s="89"/>
      <c r="C16" s="399"/>
      <c r="D16" s="369"/>
      <c r="E16" s="400"/>
      <c r="F16" s="360"/>
      <c r="G16" s="360">
        <f t="shared" si="0"/>
        <v>0</v>
      </c>
      <c r="I16" s="401"/>
      <c r="J16" s="401"/>
    </row>
    <row r="17" spans="1:10" ht="17.399999999999999" x14ac:dyDescent="0.3">
      <c r="A17" s="371"/>
      <c r="B17" s="372" t="s">
        <v>295</v>
      </c>
      <c r="C17" s="402" t="s">
        <v>305</v>
      </c>
      <c r="D17" s="97">
        <f>SUM(D14:D16)</f>
        <v>0</v>
      </c>
      <c r="E17" s="362" t="s">
        <v>365</v>
      </c>
      <c r="F17" s="362">
        <f>SUM(F14:F16)</f>
        <v>0</v>
      </c>
      <c r="G17" s="362">
        <f>SUM(G14:G16)</f>
        <v>0</v>
      </c>
      <c r="I17" s="254">
        <v>0</v>
      </c>
      <c r="J17" s="254">
        <v>0</v>
      </c>
    </row>
    <row r="18" spans="1:10" ht="18" x14ac:dyDescent="0.35">
      <c r="A18" s="1217" t="s">
        <v>1001</v>
      </c>
      <c r="B18" s="1218"/>
      <c r="C18" s="1218"/>
      <c r="D18" s="1218"/>
      <c r="E18" s="262" t="s">
        <v>1002</v>
      </c>
      <c r="F18" s="357"/>
      <c r="G18" s="357"/>
      <c r="I18" s="403"/>
      <c r="J18" s="403"/>
    </row>
    <row r="19" spans="1:10" s="397" customFormat="1" ht="18" x14ac:dyDescent="0.35">
      <c r="A19" s="367">
        <v>1</v>
      </c>
      <c r="B19" s="398" t="s">
        <v>1057</v>
      </c>
      <c r="C19" s="399"/>
      <c r="D19" s="369"/>
      <c r="E19" s="400"/>
      <c r="F19" s="360"/>
      <c r="G19" s="360">
        <f>D19-F19</f>
        <v>0</v>
      </c>
      <c r="I19" s="401"/>
      <c r="J19" s="401"/>
    </row>
    <row r="20" spans="1:10" s="397" customFormat="1" ht="18" x14ac:dyDescent="0.35">
      <c r="A20" s="367"/>
      <c r="B20" s="89"/>
      <c r="C20" s="399"/>
      <c r="D20" s="369"/>
      <c r="E20" s="400"/>
      <c r="F20" s="360"/>
      <c r="G20" s="360">
        <f t="shared" ref="G20:G21" si="1">D20-F20</f>
        <v>0</v>
      </c>
      <c r="I20" s="401"/>
      <c r="J20" s="401"/>
    </row>
    <row r="21" spans="1:10" s="397" customFormat="1" ht="18" x14ac:dyDescent="0.35">
      <c r="A21" s="367"/>
      <c r="B21" s="89"/>
      <c r="C21" s="399"/>
      <c r="D21" s="369"/>
      <c r="E21" s="400"/>
      <c r="F21" s="360"/>
      <c r="G21" s="360">
        <f t="shared" si="1"/>
        <v>0</v>
      </c>
      <c r="I21" s="401"/>
      <c r="J21" s="401"/>
    </row>
    <row r="22" spans="1:10" ht="17.399999999999999" x14ac:dyDescent="0.3">
      <c r="A22" s="371"/>
      <c r="B22" s="372" t="s">
        <v>295</v>
      </c>
      <c r="C22" s="402" t="s">
        <v>305</v>
      </c>
      <c r="D22" s="97">
        <f>SUM(D19:D21)</f>
        <v>0</v>
      </c>
      <c r="E22" s="362" t="s">
        <v>365</v>
      </c>
      <c r="F22" s="362">
        <f>SUM(F19:F21)</f>
        <v>0</v>
      </c>
      <c r="G22" s="362">
        <f>SUM(G19:G21)</f>
        <v>0</v>
      </c>
      <c r="I22" s="254">
        <f t="shared" ref="I22:J22" si="2">SUM(I19:I21)</f>
        <v>0</v>
      </c>
      <c r="J22" s="254">
        <f t="shared" si="2"/>
        <v>0</v>
      </c>
    </row>
    <row r="23" spans="1:10" ht="18" x14ac:dyDescent="0.35">
      <c r="A23" s="1217" t="s">
        <v>489</v>
      </c>
      <c r="B23" s="1218"/>
      <c r="C23" s="1218"/>
      <c r="D23" s="1218"/>
      <c r="E23" s="262" t="s">
        <v>1002</v>
      </c>
      <c r="F23" s="357"/>
      <c r="G23" s="357"/>
      <c r="I23" s="254"/>
      <c r="J23" s="254"/>
    </row>
    <row r="24" spans="1:10" s="397" customFormat="1" ht="18" x14ac:dyDescent="0.35">
      <c r="A24" s="367">
        <v>1</v>
      </c>
      <c r="B24" s="398" t="s">
        <v>1057</v>
      </c>
      <c r="C24" s="399"/>
      <c r="D24" s="369"/>
      <c r="E24" s="400"/>
      <c r="F24" s="360"/>
      <c r="G24" s="360">
        <f>D24-F24</f>
        <v>0</v>
      </c>
      <c r="I24" s="254"/>
      <c r="J24" s="254"/>
    </row>
    <row r="25" spans="1:10" s="397" customFormat="1" ht="18" x14ac:dyDescent="0.35">
      <c r="A25" s="367"/>
      <c r="B25" s="89"/>
      <c r="C25" s="399"/>
      <c r="D25" s="369"/>
      <c r="E25" s="400"/>
      <c r="F25" s="360"/>
      <c r="G25" s="360">
        <f t="shared" ref="G25:G26" si="3">D25-F25</f>
        <v>0</v>
      </c>
      <c r="I25" s="254"/>
      <c r="J25" s="254"/>
    </row>
    <row r="26" spans="1:10" s="397" customFormat="1" ht="18" x14ac:dyDescent="0.35">
      <c r="A26" s="367"/>
      <c r="B26" s="89"/>
      <c r="C26" s="399"/>
      <c r="D26" s="369"/>
      <c r="E26" s="400"/>
      <c r="F26" s="360"/>
      <c r="G26" s="360">
        <f t="shared" si="3"/>
        <v>0</v>
      </c>
      <c r="I26" s="254"/>
      <c r="J26" s="254"/>
    </row>
    <row r="27" spans="1:10" ht="17.399999999999999" x14ac:dyDescent="0.3">
      <c r="A27" s="371"/>
      <c r="B27" s="372" t="s">
        <v>295</v>
      </c>
      <c r="C27" s="402" t="s">
        <v>305</v>
      </c>
      <c r="D27" s="97">
        <f>SUM(D24:D26)</f>
        <v>0</v>
      </c>
      <c r="E27" s="362" t="s">
        <v>365</v>
      </c>
      <c r="F27" s="362">
        <f>SUM(F24:F26)</f>
        <v>0</v>
      </c>
      <c r="G27" s="362">
        <f>SUM(G24:G26)</f>
        <v>0</v>
      </c>
      <c r="I27" s="254">
        <f t="shared" ref="I27:J27" si="4">SUM(I24:I26)</f>
        <v>0</v>
      </c>
      <c r="J27" s="254">
        <f t="shared" si="4"/>
        <v>0</v>
      </c>
    </row>
    <row r="28" spans="1:10" ht="17.399999999999999" x14ac:dyDescent="0.3">
      <c r="A28" s="249"/>
      <c r="B28" s="249"/>
      <c r="C28" s="249"/>
      <c r="D28" s="249"/>
      <c r="E28" s="296" t="s">
        <v>457</v>
      </c>
      <c r="F28" s="297">
        <f>F17+F22+F27</f>
        <v>0</v>
      </c>
      <c r="G28" s="297">
        <f>G17+G22+G27</f>
        <v>0</v>
      </c>
      <c r="I28" s="254">
        <f>I17+I22+I27</f>
        <v>0</v>
      </c>
      <c r="J28" s="254">
        <f>J17+J22+J27</f>
        <v>0</v>
      </c>
    </row>
    <row r="29" spans="1:10" s="397" customFormat="1" ht="18" x14ac:dyDescent="0.35">
      <c r="A29" s="404"/>
      <c r="B29" s="405"/>
      <c r="C29" s="406"/>
      <c r="D29" s="407"/>
      <c r="E29" s="408"/>
      <c r="F29" s="408"/>
      <c r="G29" s="408"/>
    </row>
    <row r="30" spans="1:10" ht="18" x14ac:dyDescent="0.3">
      <c r="A30" s="34" t="s">
        <v>671</v>
      </c>
      <c r="B30" s="35"/>
      <c r="C30" s="115"/>
      <c r="D30" s="115" t="s">
        <v>1143</v>
      </c>
      <c r="E30" s="35"/>
      <c r="F30" s="249"/>
      <c r="G30" s="35"/>
    </row>
    <row r="31" spans="1:10" x14ac:dyDescent="0.3">
      <c r="A31" s="249"/>
      <c r="B31" s="66"/>
      <c r="C31" s="67" t="s">
        <v>131</v>
      </c>
      <c r="D31" s="67" t="s">
        <v>132</v>
      </c>
      <c r="E31" s="66"/>
      <c r="F31" s="249"/>
      <c r="G31" s="66"/>
    </row>
    <row r="32" spans="1:10" x14ac:dyDescent="0.3">
      <c r="A32" s="66"/>
      <c r="B32" s="63"/>
      <c r="C32" s="63"/>
      <c r="D32" s="63"/>
      <c r="E32" s="63"/>
      <c r="F32" s="249"/>
      <c r="G32" s="63"/>
    </row>
    <row r="33" spans="1:7" ht="18" x14ac:dyDescent="0.3">
      <c r="A33" s="34" t="s">
        <v>133</v>
      </c>
      <c r="B33" s="35"/>
      <c r="C33" s="115"/>
      <c r="D33" s="115" t="s">
        <v>1144</v>
      </c>
      <c r="E33" s="35"/>
      <c r="F33" s="249"/>
      <c r="G33" s="35"/>
    </row>
    <row r="34" spans="1:7" x14ac:dyDescent="0.3">
      <c r="A34" s="249"/>
      <c r="B34" s="66"/>
      <c r="C34" s="67" t="s">
        <v>131</v>
      </c>
      <c r="D34" s="67" t="s">
        <v>132</v>
      </c>
      <c r="E34" s="66"/>
      <c r="F34" s="249"/>
      <c r="G34" s="66"/>
    </row>
    <row r="35" spans="1:7" ht="18" x14ac:dyDescent="0.35">
      <c r="A35" s="387"/>
      <c r="B35" s="387"/>
      <c r="D35" s="387"/>
    </row>
    <row r="36" spans="1:7" ht="18" x14ac:dyDescent="0.35">
      <c r="B36" s="298" t="s">
        <v>1046</v>
      </c>
      <c r="C36" s="387"/>
      <c r="D36" s="387"/>
    </row>
    <row r="37" spans="1:7" ht="17.399999999999999" x14ac:dyDescent="0.3">
      <c r="B37" s="298" t="s">
        <v>1003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92D050"/>
    <pageSetUpPr fitToPage="1"/>
  </sheetPr>
  <dimension ref="A1:K47"/>
  <sheetViews>
    <sheetView view="pageBreakPreview" zoomScale="70" zoomScaleSheetLayoutView="70" workbookViewId="0">
      <selection sqref="A1:XFD1048576"/>
    </sheetView>
  </sheetViews>
  <sheetFormatPr defaultColWidth="8.88671875" defaultRowHeight="18" x14ac:dyDescent="0.35"/>
  <cols>
    <col min="1" max="1" width="7.33203125" style="388" customWidth="1"/>
    <col min="2" max="2" width="91.33203125" style="388" customWidth="1"/>
    <col min="3" max="3" width="26.6640625" style="388" customWidth="1"/>
    <col min="4" max="4" width="28.88671875" style="388" customWidth="1"/>
    <col min="5" max="5" width="26.5546875" style="388" customWidth="1"/>
    <col min="6" max="7" width="24.44140625" style="388" customWidth="1"/>
    <col min="8" max="8" width="13.88671875" style="388" customWidth="1"/>
    <col min="9" max="10" width="19.6640625" style="403" customWidth="1"/>
    <col min="11" max="256" width="8.88671875" style="388"/>
    <col min="257" max="257" width="7.33203125" style="388" customWidth="1"/>
    <col min="258" max="258" width="91.33203125" style="388" customWidth="1"/>
    <col min="259" max="259" width="26.6640625" style="388" customWidth="1"/>
    <col min="260" max="260" width="28.88671875" style="388" customWidth="1"/>
    <col min="261" max="263" width="24.44140625" style="388" customWidth="1"/>
    <col min="264" max="264" width="13.88671875" style="388" customWidth="1"/>
    <col min="265" max="512" width="8.88671875" style="388"/>
    <col min="513" max="513" width="7.33203125" style="388" customWidth="1"/>
    <col min="514" max="514" width="91.33203125" style="388" customWidth="1"/>
    <col min="515" max="515" width="26.6640625" style="388" customWidth="1"/>
    <col min="516" max="516" width="28.88671875" style="388" customWidth="1"/>
    <col min="517" max="519" width="24.44140625" style="388" customWidth="1"/>
    <col min="520" max="520" width="13.88671875" style="388" customWidth="1"/>
    <col min="521" max="768" width="8.88671875" style="388"/>
    <col min="769" max="769" width="7.33203125" style="388" customWidth="1"/>
    <col min="770" max="770" width="91.33203125" style="388" customWidth="1"/>
    <col min="771" max="771" width="26.6640625" style="388" customWidth="1"/>
    <col min="772" max="772" width="28.88671875" style="388" customWidth="1"/>
    <col min="773" max="775" width="24.44140625" style="388" customWidth="1"/>
    <col min="776" max="776" width="13.88671875" style="388" customWidth="1"/>
    <col min="777" max="1024" width="8.88671875" style="388"/>
    <col min="1025" max="1025" width="7.33203125" style="388" customWidth="1"/>
    <col min="1026" max="1026" width="91.33203125" style="388" customWidth="1"/>
    <col min="1027" max="1027" width="26.6640625" style="388" customWidth="1"/>
    <col min="1028" max="1028" width="28.88671875" style="388" customWidth="1"/>
    <col min="1029" max="1031" width="24.44140625" style="388" customWidth="1"/>
    <col min="1032" max="1032" width="13.88671875" style="388" customWidth="1"/>
    <col min="1033" max="1280" width="8.88671875" style="388"/>
    <col min="1281" max="1281" width="7.33203125" style="388" customWidth="1"/>
    <col min="1282" max="1282" width="91.33203125" style="388" customWidth="1"/>
    <col min="1283" max="1283" width="26.6640625" style="388" customWidth="1"/>
    <col min="1284" max="1284" width="28.88671875" style="388" customWidth="1"/>
    <col min="1285" max="1287" width="24.44140625" style="388" customWidth="1"/>
    <col min="1288" max="1288" width="13.88671875" style="388" customWidth="1"/>
    <col min="1289" max="1536" width="8.88671875" style="388"/>
    <col min="1537" max="1537" width="7.33203125" style="388" customWidth="1"/>
    <col min="1538" max="1538" width="91.33203125" style="388" customWidth="1"/>
    <col min="1539" max="1539" width="26.6640625" style="388" customWidth="1"/>
    <col min="1540" max="1540" width="28.88671875" style="388" customWidth="1"/>
    <col min="1541" max="1543" width="24.44140625" style="388" customWidth="1"/>
    <col min="1544" max="1544" width="13.88671875" style="388" customWidth="1"/>
    <col min="1545" max="1792" width="8.88671875" style="388"/>
    <col min="1793" max="1793" width="7.33203125" style="388" customWidth="1"/>
    <col min="1794" max="1794" width="91.33203125" style="388" customWidth="1"/>
    <col min="1795" max="1795" width="26.6640625" style="388" customWidth="1"/>
    <col min="1796" max="1796" width="28.88671875" style="388" customWidth="1"/>
    <col min="1797" max="1799" width="24.44140625" style="388" customWidth="1"/>
    <col min="1800" max="1800" width="13.88671875" style="388" customWidth="1"/>
    <col min="1801" max="2048" width="8.88671875" style="388"/>
    <col min="2049" max="2049" width="7.33203125" style="388" customWidth="1"/>
    <col min="2050" max="2050" width="91.33203125" style="388" customWidth="1"/>
    <col min="2051" max="2051" width="26.6640625" style="388" customWidth="1"/>
    <col min="2052" max="2052" width="28.88671875" style="388" customWidth="1"/>
    <col min="2053" max="2055" width="24.44140625" style="388" customWidth="1"/>
    <col min="2056" max="2056" width="13.88671875" style="388" customWidth="1"/>
    <col min="2057" max="2304" width="8.88671875" style="388"/>
    <col min="2305" max="2305" width="7.33203125" style="388" customWidth="1"/>
    <col min="2306" max="2306" width="91.33203125" style="388" customWidth="1"/>
    <col min="2307" max="2307" width="26.6640625" style="388" customWidth="1"/>
    <col min="2308" max="2308" width="28.88671875" style="388" customWidth="1"/>
    <col min="2309" max="2311" width="24.44140625" style="388" customWidth="1"/>
    <col min="2312" max="2312" width="13.88671875" style="388" customWidth="1"/>
    <col min="2313" max="2560" width="8.88671875" style="388"/>
    <col min="2561" max="2561" width="7.33203125" style="388" customWidth="1"/>
    <col min="2562" max="2562" width="91.33203125" style="388" customWidth="1"/>
    <col min="2563" max="2563" width="26.6640625" style="388" customWidth="1"/>
    <col min="2564" max="2564" width="28.88671875" style="388" customWidth="1"/>
    <col min="2565" max="2567" width="24.44140625" style="388" customWidth="1"/>
    <col min="2568" max="2568" width="13.88671875" style="388" customWidth="1"/>
    <col min="2569" max="2816" width="8.88671875" style="388"/>
    <col min="2817" max="2817" width="7.33203125" style="388" customWidth="1"/>
    <col min="2818" max="2818" width="91.33203125" style="388" customWidth="1"/>
    <col min="2819" max="2819" width="26.6640625" style="388" customWidth="1"/>
    <col min="2820" max="2820" width="28.88671875" style="388" customWidth="1"/>
    <col min="2821" max="2823" width="24.44140625" style="388" customWidth="1"/>
    <col min="2824" max="2824" width="13.88671875" style="388" customWidth="1"/>
    <col min="2825" max="3072" width="8.88671875" style="388"/>
    <col min="3073" max="3073" width="7.33203125" style="388" customWidth="1"/>
    <col min="3074" max="3074" width="91.33203125" style="388" customWidth="1"/>
    <col min="3075" max="3075" width="26.6640625" style="388" customWidth="1"/>
    <col min="3076" max="3076" width="28.88671875" style="388" customWidth="1"/>
    <col min="3077" max="3079" width="24.44140625" style="388" customWidth="1"/>
    <col min="3080" max="3080" width="13.88671875" style="388" customWidth="1"/>
    <col min="3081" max="3328" width="8.88671875" style="388"/>
    <col min="3329" max="3329" width="7.33203125" style="388" customWidth="1"/>
    <col min="3330" max="3330" width="91.33203125" style="388" customWidth="1"/>
    <col min="3331" max="3331" width="26.6640625" style="388" customWidth="1"/>
    <col min="3332" max="3332" width="28.88671875" style="388" customWidth="1"/>
    <col min="3333" max="3335" width="24.44140625" style="388" customWidth="1"/>
    <col min="3336" max="3336" width="13.88671875" style="388" customWidth="1"/>
    <col min="3337" max="3584" width="8.88671875" style="388"/>
    <col min="3585" max="3585" width="7.33203125" style="388" customWidth="1"/>
    <col min="3586" max="3586" width="91.33203125" style="388" customWidth="1"/>
    <col min="3587" max="3587" width="26.6640625" style="388" customWidth="1"/>
    <col min="3588" max="3588" width="28.88671875" style="388" customWidth="1"/>
    <col min="3589" max="3591" width="24.44140625" style="388" customWidth="1"/>
    <col min="3592" max="3592" width="13.88671875" style="388" customWidth="1"/>
    <col min="3593" max="3840" width="8.88671875" style="388"/>
    <col min="3841" max="3841" width="7.33203125" style="388" customWidth="1"/>
    <col min="3842" max="3842" width="91.33203125" style="388" customWidth="1"/>
    <col min="3843" max="3843" width="26.6640625" style="388" customWidth="1"/>
    <col min="3844" max="3844" width="28.88671875" style="388" customWidth="1"/>
    <col min="3845" max="3847" width="24.44140625" style="388" customWidth="1"/>
    <col min="3848" max="3848" width="13.88671875" style="388" customWidth="1"/>
    <col min="3849" max="4096" width="8.88671875" style="388"/>
    <col min="4097" max="4097" width="7.33203125" style="388" customWidth="1"/>
    <col min="4098" max="4098" width="91.33203125" style="388" customWidth="1"/>
    <col min="4099" max="4099" width="26.6640625" style="388" customWidth="1"/>
    <col min="4100" max="4100" width="28.88671875" style="388" customWidth="1"/>
    <col min="4101" max="4103" width="24.44140625" style="388" customWidth="1"/>
    <col min="4104" max="4104" width="13.88671875" style="388" customWidth="1"/>
    <col min="4105" max="4352" width="8.88671875" style="388"/>
    <col min="4353" max="4353" width="7.33203125" style="388" customWidth="1"/>
    <col min="4354" max="4354" width="91.33203125" style="388" customWidth="1"/>
    <col min="4355" max="4355" width="26.6640625" style="388" customWidth="1"/>
    <col min="4356" max="4356" width="28.88671875" style="388" customWidth="1"/>
    <col min="4357" max="4359" width="24.44140625" style="388" customWidth="1"/>
    <col min="4360" max="4360" width="13.88671875" style="388" customWidth="1"/>
    <col min="4361" max="4608" width="8.88671875" style="388"/>
    <col min="4609" max="4609" width="7.33203125" style="388" customWidth="1"/>
    <col min="4610" max="4610" width="91.33203125" style="388" customWidth="1"/>
    <col min="4611" max="4611" width="26.6640625" style="388" customWidth="1"/>
    <col min="4612" max="4612" width="28.88671875" style="388" customWidth="1"/>
    <col min="4613" max="4615" width="24.44140625" style="388" customWidth="1"/>
    <col min="4616" max="4616" width="13.88671875" style="388" customWidth="1"/>
    <col min="4617" max="4864" width="8.88671875" style="388"/>
    <col min="4865" max="4865" width="7.33203125" style="388" customWidth="1"/>
    <col min="4866" max="4866" width="91.33203125" style="388" customWidth="1"/>
    <col min="4867" max="4867" width="26.6640625" style="388" customWidth="1"/>
    <col min="4868" max="4868" width="28.88671875" style="388" customWidth="1"/>
    <col min="4869" max="4871" width="24.44140625" style="388" customWidth="1"/>
    <col min="4872" max="4872" width="13.88671875" style="388" customWidth="1"/>
    <col min="4873" max="5120" width="8.88671875" style="388"/>
    <col min="5121" max="5121" width="7.33203125" style="388" customWidth="1"/>
    <col min="5122" max="5122" width="91.33203125" style="388" customWidth="1"/>
    <col min="5123" max="5123" width="26.6640625" style="388" customWidth="1"/>
    <col min="5124" max="5124" width="28.88671875" style="388" customWidth="1"/>
    <col min="5125" max="5127" width="24.44140625" style="388" customWidth="1"/>
    <col min="5128" max="5128" width="13.88671875" style="388" customWidth="1"/>
    <col min="5129" max="5376" width="8.88671875" style="388"/>
    <col min="5377" max="5377" width="7.33203125" style="388" customWidth="1"/>
    <col min="5378" max="5378" width="91.33203125" style="388" customWidth="1"/>
    <col min="5379" max="5379" width="26.6640625" style="388" customWidth="1"/>
    <col min="5380" max="5380" width="28.88671875" style="388" customWidth="1"/>
    <col min="5381" max="5383" width="24.44140625" style="388" customWidth="1"/>
    <col min="5384" max="5384" width="13.88671875" style="388" customWidth="1"/>
    <col min="5385" max="5632" width="8.88671875" style="388"/>
    <col min="5633" max="5633" width="7.33203125" style="388" customWidth="1"/>
    <col min="5634" max="5634" width="91.33203125" style="388" customWidth="1"/>
    <col min="5635" max="5635" width="26.6640625" style="388" customWidth="1"/>
    <col min="5636" max="5636" width="28.88671875" style="388" customWidth="1"/>
    <col min="5637" max="5639" width="24.44140625" style="388" customWidth="1"/>
    <col min="5640" max="5640" width="13.88671875" style="388" customWidth="1"/>
    <col min="5641" max="5888" width="8.88671875" style="388"/>
    <col min="5889" max="5889" width="7.33203125" style="388" customWidth="1"/>
    <col min="5890" max="5890" width="91.33203125" style="388" customWidth="1"/>
    <col min="5891" max="5891" width="26.6640625" style="388" customWidth="1"/>
    <col min="5892" max="5892" width="28.88671875" style="388" customWidth="1"/>
    <col min="5893" max="5895" width="24.44140625" style="388" customWidth="1"/>
    <col min="5896" max="5896" width="13.88671875" style="388" customWidth="1"/>
    <col min="5897" max="6144" width="8.88671875" style="388"/>
    <col min="6145" max="6145" width="7.33203125" style="388" customWidth="1"/>
    <col min="6146" max="6146" width="91.33203125" style="388" customWidth="1"/>
    <col min="6147" max="6147" width="26.6640625" style="388" customWidth="1"/>
    <col min="6148" max="6148" width="28.88671875" style="388" customWidth="1"/>
    <col min="6149" max="6151" width="24.44140625" style="388" customWidth="1"/>
    <col min="6152" max="6152" width="13.88671875" style="388" customWidth="1"/>
    <col min="6153" max="6400" width="8.88671875" style="388"/>
    <col min="6401" max="6401" width="7.33203125" style="388" customWidth="1"/>
    <col min="6402" max="6402" width="91.33203125" style="388" customWidth="1"/>
    <col min="6403" max="6403" width="26.6640625" style="388" customWidth="1"/>
    <col min="6404" max="6404" width="28.88671875" style="388" customWidth="1"/>
    <col min="6405" max="6407" width="24.44140625" style="388" customWidth="1"/>
    <col min="6408" max="6408" width="13.88671875" style="388" customWidth="1"/>
    <col min="6409" max="6656" width="8.88671875" style="388"/>
    <col min="6657" max="6657" width="7.33203125" style="388" customWidth="1"/>
    <col min="6658" max="6658" width="91.33203125" style="388" customWidth="1"/>
    <col min="6659" max="6659" width="26.6640625" style="388" customWidth="1"/>
    <col min="6660" max="6660" width="28.88671875" style="388" customWidth="1"/>
    <col min="6661" max="6663" width="24.44140625" style="388" customWidth="1"/>
    <col min="6664" max="6664" width="13.88671875" style="388" customWidth="1"/>
    <col min="6665" max="6912" width="8.88671875" style="388"/>
    <col min="6913" max="6913" width="7.33203125" style="388" customWidth="1"/>
    <col min="6914" max="6914" width="91.33203125" style="388" customWidth="1"/>
    <col min="6915" max="6915" width="26.6640625" style="388" customWidth="1"/>
    <col min="6916" max="6916" width="28.88671875" style="388" customWidth="1"/>
    <col min="6917" max="6919" width="24.44140625" style="388" customWidth="1"/>
    <col min="6920" max="6920" width="13.88671875" style="388" customWidth="1"/>
    <col min="6921" max="7168" width="8.88671875" style="388"/>
    <col min="7169" max="7169" width="7.33203125" style="388" customWidth="1"/>
    <col min="7170" max="7170" width="91.33203125" style="388" customWidth="1"/>
    <col min="7171" max="7171" width="26.6640625" style="388" customWidth="1"/>
    <col min="7172" max="7172" width="28.88671875" style="388" customWidth="1"/>
    <col min="7173" max="7175" width="24.44140625" style="388" customWidth="1"/>
    <col min="7176" max="7176" width="13.88671875" style="388" customWidth="1"/>
    <col min="7177" max="7424" width="8.88671875" style="388"/>
    <col min="7425" max="7425" width="7.33203125" style="388" customWidth="1"/>
    <col min="7426" max="7426" width="91.33203125" style="388" customWidth="1"/>
    <col min="7427" max="7427" width="26.6640625" style="388" customWidth="1"/>
    <col min="7428" max="7428" width="28.88671875" style="388" customWidth="1"/>
    <col min="7429" max="7431" width="24.44140625" style="388" customWidth="1"/>
    <col min="7432" max="7432" width="13.88671875" style="388" customWidth="1"/>
    <col min="7433" max="7680" width="8.88671875" style="388"/>
    <col min="7681" max="7681" width="7.33203125" style="388" customWidth="1"/>
    <col min="7682" max="7682" width="91.33203125" style="388" customWidth="1"/>
    <col min="7683" max="7683" width="26.6640625" style="388" customWidth="1"/>
    <col min="7684" max="7684" width="28.88671875" style="388" customWidth="1"/>
    <col min="7685" max="7687" width="24.44140625" style="388" customWidth="1"/>
    <col min="7688" max="7688" width="13.88671875" style="388" customWidth="1"/>
    <col min="7689" max="7936" width="8.88671875" style="388"/>
    <col min="7937" max="7937" width="7.33203125" style="388" customWidth="1"/>
    <col min="7938" max="7938" width="91.33203125" style="388" customWidth="1"/>
    <col min="7939" max="7939" width="26.6640625" style="388" customWidth="1"/>
    <col min="7940" max="7940" width="28.88671875" style="388" customWidth="1"/>
    <col min="7941" max="7943" width="24.44140625" style="388" customWidth="1"/>
    <col min="7944" max="7944" width="13.88671875" style="388" customWidth="1"/>
    <col min="7945" max="8192" width="8.88671875" style="388"/>
    <col min="8193" max="8193" width="7.33203125" style="388" customWidth="1"/>
    <col min="8194" max="8194" width="91.33203125" style="388" customWidth="1"/>
    <col min="8195" max="8195" width="26.6640625" style="388" customWidth="1"/>
    <col min="8196" max="8196" width="28.88671875" style="388" customWidth="1"/>
    <col min="8197" max="8199" width="24.44140625" style="388" customWidth="1"/>
    <col min="8200" max="8200" width="13.88671875" style="388" customWidth="1"/>
    <col min="8201" max="8448" width="8.88671875" style="388"/>
    <col min="8449" max="8449" width="7.33203125" style="388" customWidth="1"/>
    <col min="8450" max="8450" width="91.33203125" style="388" customWidth="1"/>
    <col min="8451" max="8451" width="26.6640625" style="388" customWidth="1"/>
    <col min="8452" max="8452" width="28.88671875" style="388" customWidth="1"/>
    <col min="8453" max="8455" width="24.44140625" style="388" customWidth="1"/>
    <col min="8456" max="8456" width="13.88671875" style="388" customWidth="1"/>
    <col min="8457" max="8704" width="8.88671875" style="388"/>
    <col min="8705" max="8705" width="7.33203125" style="388" customWidth="1"/>
    <col min="8706" max="8706" width="91.33203125" style="388" customWidth="1"/>
    <col min="8707" max="8707" width="26.6640625" style="388" customWidth="1"/>
    <col min="8708" max="8708" width="28.88671875" style="388" customWidth="1"/>
    <col min="8709" max="8711" width="24.44140625" style="388" customWidth="1"/>
    <col min="8712" max="8712" width="13.88671875" style="388" customWidth="1"/>
    <col min="8713" max="8960" width="8.88671875" style="388"/>
    <col min="8961" max="8961" width="7.33203125" style="388" customWidth="1"/>
    <col min="8962" max="8962" width="91.33203125" style="388" customWidth="1"/>
    <col min="8963" max="8963" width="26.6640625" style="388" customWidth="1"/>
    <col min="8964" max="8964" width="28.88671875" style="388" customWidth="1"/>
    <col min="8965" max="8967" width="24.44140625" style="388" customWidth="1"/>
    <col min="8968" max="8968" width="13.88671875" style="388" customWidth="1"/>
    <col min="8969" max="9216" width="8.88671875" style="388"/>
    <col min="9217" max="9217" width="7.33203125" style="388" customWidth="1"/>
    <col min="9218" max="9218" width="91.33203125" style="388" customWidth="1"/>
    <col min="9219" max="9219" width="26.6640625" style="388" customWidth="1"/>
    <col min="9220" max="9220" width="28.88671875" style="388" customWidth="1"/>
    <col min="9221" max="9223" width="24.44140625" style="388" customWidth="1"/>
    <col min="9224" max="9224" width="13.88671875" style="388" customWidth="1"/>
    <col min="9225" max="9472" width="8.88671875" style="388"/>
    <col min="9473" max="9473" width="7.33203125" style="388" customWidth="1"/>
    <col min="9474" max="9474" width="91.33203125" style="388" customWidth="1"/>
    <col min="9475" max="9475" width="26.6640625" style="388" customWidth="1"/>
    <col min="9476" max="9476" width="28.88671875" style="388" customWidth="1"/>
    <col min="9477" max="9479" width="24.44140625" style="388" customWidth="1"/>
    <col min="9480" max="9480" width="13.88671875" style="388" customWidth="1"/>
    <col min="9481" max="9728" width="8.88671875" style="388"/>
    <col min="9729" max="9729" width="7.33203125" style="388" customWidth="1"/>
    <col min="9730" max="9730" width="91.33203125" style="388" customWidth="1"/>
    <col min="9731" max="9731" width="26.6640625" style="388" customWidth="1"/>
    <col min="9732" max="9732" width="28.88671875" style="388" customWidth="1"/>
    <col min="9733" max="9735" width="24.44140625" style="388" customWidth="1"/>
    <col min="9736" max="9736" width="13.88671875" style="388" customWidth="1"/>
    <col min="9737" max="9984" width="8.88671875" style="388"/>
    <col min="9985" max="9985" width="7.33203125" style="388" customWidth="1"/>
    <col min="9986" max="9986" width="91.33203125" style="388" customWidth="1"/>
    <col min="9987" max="9987" width="26.6640625" style="388" customWidth="1"/>
    <col min="9988" max="9988" width="28.88671875" style="388" customWidth="1"/>
    <col min="9989" max="9991" width="24.44140625" style="388" customWidth="1"/>
    <col min="9992" max="9992" width="13.88671875" style="388" customWidth="1"/>
    <col min="9993" max="10240" width="8.88671875" style="388"/>
    <col min="10241" max="10241" width="7.33203125" style="388" customWidth="1"/>
    <col min="10242" max="10242" width="91.33203125" style="388" customWidth="1"/>
    <col min="10243" max="10243" width="26.6640625" style="388" customWidth="1"/>
    <col min="10244" max="10244" width="28.88671875" style="388" customWidth="1"/>
    <col min="10245" max="10247" width="24.44140625" style="388" customWidth="1"/>
    <col min="10248" max="10248" width="13.88671875" style="388" customWidth="1"/>
    <col min="10249" max="10496" width="8.88671875" style="388"/>
    <col min="10497" max="10497" width="7.33203125" style="388" customWidth="1"/>
    <col min="10498" max="10498" width="91.33203125" style="388" customWidth="1"/>
    <col min="10499" max="10499" width="26.6640625" style="388" customWidth="1"/>
    <col min="10500" max="10500" width="28.88671875" style="388" customWidth="1"/>
    <col min="10501" max="10503" width="24.44140625" style="388" customWidth="1"/>
    <col min="10504" max="10504" width="13.88671875" style="388" customWidth="1"/>
    <col min="10505" max="10752" width="8.88671875" style="388"/>
    <col min="10753" max="10753" width="7.33203125" style="388" customWidth="1"/>
    <col min="10754" max="10754" width="91.33203125" style="388" customWidth="1"/>
    <col min="10755" max="10755" width="26.6640625" style="388" customWidth="1"/>
    <col min="10756" max="10756" width="28.88671875" style="388" customWidth="1"/>
    <col min="10757" max="10759" width="24.44140625" style="388" customWidth="1"/>
    <col min="10760" max="10760" width="13.88671875" style="388" customWidth="1"/>
    <col min="10761" max="11008" width="8.88671875" style="388"/>
    <col min="11009" max="11009" width="7.33203125" style="388" customWidth="1"/>
    <col min="11010" max="11010" width="91.33203125" style="388" customWidth="1"/>
    <col min="11011" max="11011" width="26.6640625" style="388" customWidth="1"/>
    <col min="11012" max="11012" width="28.88671875" style="388" customWidth="1"/>
    <col min="11013" max="11015" width="24.44140625" style="388" customWidth="1"/>
    <col min="11016" max="11016" width="13.88671875" style="388" customWidth="1"/>
    <col min="11017" max="11264" width="8.88671875" style="388"/>
    <col min="11265" max="11265" width="7.33203125" style="388" customWidth="1"/>
    <col min="11266" max="11266" width="91.33203125" style="388" customWidth="1"/>
    <col min="11267" max="11267" width="26.6640625" style="388" customWidth="1"/>
    <col min="11268" max="11268" width="28.88671875" style="388" customWidth="1"/>
    <col min="11269" max="11271" width="24.44140625" style="388" customWidth="1"/>
    <col min="11272" max="11272" width="13.88671875" style="388" customWidth="1"/>
    <col min="11273" max="11520" width="8.88671875" style="388"/>
    <col min="11521" max="11521" width="7.33203125" style="388" customWidth="1"/>
    <col min="11522" max="11522" width="91.33203125" style="388" customWidth="1"/>
    <col min="11523" max="11523" width="26.6640625" style="388" customWidth="1"/>
    <col min="11524" max="11524" width="28.88671875" style="388" customWidth="1"/>
    <col min="11525" max="11527" width="24.44140625" style="388" customWidth="1"/>
    <col min="11528" max="11528" width="13.88671875" style="388" customWidth="1"/>
    <col min="11529" max="11776" width="8.88671875" style="388"/>
    <col min="11777" max="11777" width="7.33203125" style="388" customWidth="1"/>
    <col min="11778" max="11778" width="91.33203125" style="388" customWidth="1"/>
    <col min="11779" max="11779" width="26.6640625" style="388" customWidth="1"/>
    <col min="11780" max="11780" width="28.88671875" style="388" customWidth="1"/>
    <col min="11781" max="11783" width="24.44140625" style="388" customWidth="1"/>
    <col min="11784" max="11784" width="13.88671875" style="388" customWidth="1"/>
    <col min="11785" max="12032" width="8.88671875" style="388"/>
    <col min="12033" max="12033" width="7.33203125" style="388" customWidth="1"/>
    <col min="12034" max="12034" width="91.33203125" style="388" customWidth="1"/>
    <col min="12035" max="12035" width="26.6640625" style="388" customWidth="1"/>
    <col min="12036" max="12036" width="28.88671875" style="388" customWidth="1"/>
    <col min="12037" max="12039" width="24.44140625" style="388" customWidth="1"/>
    <col min="12040" max="12040" width="13.88671875" style="388" customWidth="1"/>
    <col min="12041" max="12288" width="8.88671875" style="388"/>
    <col min="12289" max="12289" width="7.33203125" style="388" customWidth="1"/>
    <col min="12290" max="12290" width="91.33203125" style="388" customWidth="1"/>
    <col min="12291" max="12291" width="26.6640625" style="388" customWidth="1"/>
    <col min="12292" max="12292" width="28.88671875" style="388" customWidth="1"/>
    <col min="12293" max="12295" width="24.44140625" style="388" customWidth="1"/>
    <col min="12296" max="12296" width="13.88671875" style="388" customWidth="1"/>
    <col min="12297" max="12544" width="8.88671875" style="388"/>
    <col min="12545" max="12545" width="7.33203125" style="388" customWidth="1"/>
    <col min="12546" max="12546" width="91.33203125" style="388" customWidth="1"/>
    <col min="12547" max="12547" width="26.6640625" style="388" customWidth="1"/>
    <col min="12548" max="12548" width="28.88671875" style="388" customWidth="1"/>
    <col min="12549" max="12551" width="24.44140625" style="388" customWidth="1"/>
    <col min="12552" max="12552" width="13.88671875" style="388" customWidth="1"/>
    <col min="12553" max="12800" width="8.88671875" style="388"/>
    <col min="12801" max="12801" width="7.33203125" style="388" customWidth="1"/>
    <col min="12802" max="12802" width="91.33203125" style="388" customWidth="1"/>
    <col min="12803" max="12803" width="26.6640625" style="388" customWidth="1"/>
    <col min="12804" max="12804" width="28.88671875" style="388" customWidth="1"/>
    <col min="12805" max="12807" width="24.44140625" style="388" customWidth="1"/>
    <col min="12808" max="12808" width="13.88671875" style="388" customWidth="1"/>
    <col min="12809" max="13056" width="8.88671875" style="388"/>
    <col min="13057" max="13057" width="7.33203125" style="388" customWidth="1"/>
    <col min="13058" max="13058" width="91.33203125" style="388" customWidth="1"/>
    <col min="13059" max="13059" width="26.6640625" style="388" customWidth="1"/>
    <col min="13060" max="13060" width="28.88671875" style="388" customWidth="1"/>
    <col min="13061" max="13063" width="24.44140625" style="388" customWidth="1"/>
    <col min="13064" max="13064" width="13.88671875" style="388" customWidth="1"/>
    <col min="13065" max="13312" width="8.88671875" style="388"/>
    <col min="13313" max="13313" width="7.33203125" style="388" customWidth="1"/>
    <col min="13314" max="13314" width="91.33203125" style="388" customWidth="1"/>
    <col min="13315" max="13315" width="26.6640625" style="388" customWidth="1"/>
    <col min="13316" max="13316" width="28.88671875" style="388" customWidth="1"/>
    <col min="13317" max="13319" width="24.44140625" style="388" customWidth="1"/>
    <col min="13320" max="13320" width="13.88671875" style="388" customWidth="1"/>
    <col min="13321" max="13568" width="8.88671875" style="388"/>
    <col min="13569" max="13569" width="7.33203125" style="388" customWidth="1"/>
    <col min="13570" max="13570" width="91.33203125" style="388" customWidth="1"/>
    <col min="13571" max="13571" width="26.6640625" style="388" customWidth="1"/>
    <col min="13572" max="13572" width="28.88671875" style="388" customWidth="1"/>
    <col min="13573" max="13575" width="24.44140625" style="388" customWidth="1"/>
    <col min="13576" max="13576" width="13.88671875" style="388" customWidth="1"/>
    <col min="13577" max="13824" width="8.88671875" style="388"/>
    <col min="13825" max="13825" width="7.33203125" style="388" customWidth="1"/>
    <col min="13826" max="13826" width="91.33203125" style="388" customWidth="1"/>
    <col min="13827" max="13827" width="26.6640625" style="388" customWidth="1"/>
    <col min="13828" max="13828" width="28.88671875" style="388" customWidth="1"/>
    <col min="13829" max="13831" width="24.44140625" style="388" customWidth="1"/>
    <col min="13832" max="13832" width="13.88671875" style="388" customWidth="1"/>
    <col min="13833" max="14080" width="8.88671875" style="388"/>
    <col min="14081" max="14081" width="7.33203125" style="388" customWidth="1"/>
    <col min="14082" max="14082" width="91.33203125" style="388" customWidth="1"/>
    <col min="14083" max="14083" width="26.6640625" style="388" customWidth="1"/>
    <col min="14084" max="14084" width="28.88671875" style="388" customWidth="1"/>
    <col min="14085" max="14087" width="24.44140625" style="388" customWidth="1"/>
    <col min="14088" max="14088" width="13.88671875" style="388" customWidth="1"/>
    <col min="14089" max="14336" width="8.88671875" style="388"/>
    <col min="14337" max="14337" width="7.33203125" style="388" customWidth="1"/>
    <col min="14338" max="14338" width="91.33203125" style="388" customWidth="1"/>
    <col min="14339" max="14339" width="26.6640625" style="388" customWidth="1"/>
    <col min="14340" max="14340" width="28.88671875" style="388" customWidth="1"/>
    <col min="14341" max="14343" width="24.44140625" style="388" customWidth="1"/>
    <col min="14344" max="14344" width="13.88671875" style="388" customWidth="1"/>
    <col min="14345" max="14592" width="8.88671875" style="388"/>
    <col min="14593" max="14593" width="7.33203125" style="388" customWidth="1"/>
    <col min="14594" max="14594" width="91.33203125" style="388" customWidth="1"/>
    <col min="14595" max="14595" width="26.6640625" style="388" customWidth="1"/>
    <col min="14596" max="14596" width="28.88671875" style="388" customWidth="1"/>
    <col min="14597" max="14599" width="24.44140625" style="388" customWidth="1"/>
    <col min="14600" max="14600" width="13.88671875" style="388" customWidth="1"/>
    <col min="14601" max="14848" width="8.88671875" style="388"/>
    <col min="14849" max="14849" width="7.33203125" style="388" customWidth="1"/>
    <col min="14850" max="14850" width="91.33203125" style="388" customWidth="1"/>
    <col min="14851" max="14851" width="26.6640625" style="388" customWidth="1"/>
    <col min="14852" max="14852" width="28.88671875" style="388" customWidth="1"/>
    <col min="14853" max="14855" width="24.44140625" style="388" customWidth="1"/>
    <col min="14856" max="14856" width="13.88671875" style="388" customWidth="1"/>
    <col min="14857" max="15104" width="8.88671875" style="388"/>
    <col min="15105" max="15105" width="7.33203125" style="388" customWidth="1"/>
    <col min="15106" max="15106" width="91.33203125" style="388" customWidth="1"/>
    <col min="15107" max="15107" width="26.6640625" style="388" customWidth="1"/>
    <col min="15108" max="15108" width="28.88671875" style="388" customWidth="1"/>
    <col min="15109" max="15111" width="24.44140625" style="388" customWidth="1"/>
    <col min="15112" max="15112" width="13.88671875" style="388" customWidth="1"/>
    <col min="15113" max="15360" width="8.88671875" style="388"/>
    <col min="15361" max="15361" width="7.33203125" style="388" customWidth="1"/>
    <col min="15362" max="15362" width="91.33203125" style="388" customWidth="1"/>
    <col min="15363" max="15363" width="26.6640625" style="388" customWidth="1"/>
    <col min="15364" max="15364" width="28.88671875" style="388" customWidth="1"/>
    <col min="15365" max="15367" width="24.44140625" style="388" customWidth="1"/>
    <col min="15368" max="15368" width="13.88671875" style="388" customWidth="1"/>
    <col min="15369" max="15616" width="8.88671875" style="388"/>
    <col min="15617" max="15617" width="7.33203125" style="388" customWidth="1"/>
    <col min="15618" max="15618" width="91.33203125" style="388" customWidth="1"/>
    <col min="15619" max="15619" width="26.6640625" style="388" customWidth="1"/>
    <col min="15620" max="15620" width="28.88671875" style="388" customWidth="1"/>
    <col min="15621" max="15623" width="24.44140625" style="388" customWidth="1"/>
    <col min="15624" max="15624" width="13.88671875" style="388" customWidth="1"/>
    <col min="15625" max="15872" width="8.88671875" style="388"/>
    <col min="15873" max="15873" width="7.33203125" style="388" customWidth="1"/>
    <col min="15874" max="15874" width="91.33203125" style="388" customWidth="1"/>
    <col min="15875" max="15875" width="26.6640625" style="388" customWidth="1"/>
    <col min="15876" max="15876" width="28.88671875" style="388" customWidth="1"/>
    <col min="15877" max="15879" width="24.44140625" style="388" customWidth="1"/>
    <col min="15880" max="15880" width="13.88671875" style="388" customWidth="1"/>
    <col min="15881" max="16128" width="8.88671875" style="388"/>
    <col min="16129" max="16129" width="7.33203125" style="388" customWidth="1"/>
    <col min="16130" max="16130" width="91.33203125" style="388" customWidth="1"/>
    <col min="16131" max="16131" width="26.6640625" style="388" customWidth="1"/>
    <col min="16132" max="16132" width="28.88671875" style="388" customWidth="1"/>
    <col min="16133" max="16135" width="24.44140625" style="388" customWidth="1"/>
    <col min="16136" max="16136" width="13.88671875" style="388" customWidth="1"/>
    <col min="16137" max="16384" width="8.88671875" style="388"/>
  </cols>
  <sheetData>
    <row r="1" spans="1:11" x14ac:dyDescent="0.35">
      <c r="A1" s="387"/>
      <c r="B1" s="387"/>
      <c r="C1" s="387"/>
      <c r="D1" s="72" t="s">
        <v>440</v>
      </c>
    </row>
    <row r="2" spans="1:11" ht="12.75" customHeight="1" x14ac:dyDescent="0.35">
      <c r="A2" s="387"/>
      <c r="B2" s="387"/>
      <c r="C2" s="387"/>
      <c r="D2" s="387"/>
    </row>
    <row r="3" spans="1:11" ht="51" customHeight="1" x14ac:dyDescent="0.35">
      <c r="A3" s="1219" t="s">
        <v>991</v>
      </c>
      <c r="B3" s="1219"/>
      <c r="C3" s="1219"/>
      <c r="D3" s="121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409"/>
      <c r="J4" s="409"/>
      <c r="K4" s="1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410"/>
      <c r="J5" s="411"/>
      <c r="K5" s="10"/>
    </row>
    <row r="6" spans="1:11" s="1" customFormat="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16"/>
      <c r="I6" s="302"/>
      <c r="J6" s="412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302"/>
      <c r="J7" s="412"/>
      <c r="K7" s="5"/>
    </row>
    <row r="8" spans="1:11" x14ac:dyDescent="0.35">
      <c r="A8" s="389"/>
      <c r="B8" s="387"/>
      <c r="C8" s="387"/>
      <c r="D8" s="387"/>
    </row>
    <row r="9" spans="1:11" s="390" customFormat="1" ht="15.75" customHeight="1" x14ac:dyDescent="0.3">
      <c r="A9" s="1212" t="s">
        <v>282</v>
      </c>
      <c r="B9" s="1212" t="s">
        <v>385</v>
      </c>
      <c r="C9" s="1212" t="s">
        <v>261</v>
      </c>
      <c r="D9" s="1212" t="s">
        <v>349</v>
      </c>
      <c r="I9" s="413"/>
      <c r="J9" s="413"/>
    </row>
    <row r="10" spans="1:11" s="390" customFormat="1" ht="15.75" customHeight="1" x14ac:dyDescent="0.3">
      <c r="A10" s="1220"/>
      <c r="B10" s="1220"/>
      <c r="C10" s="1220"/>
      <c r="D10" s="1220"/>
      <c r="I10" s="413"/>
      <c r="J10" s="413"/>
    </row>
    <row r="11" spans="1:11" s="390" customFormat="1" ht="15.75" customHeight="1" x14ac:dyDescent="0.3">
      <c r="A11" s="1213"/>
      <c r="B11" s="1213"/>
      <c r="C11" s="1213"/>
      <c r="D11" s="1213"/>
      <c r="I11" s="413"/>
      <c r="J11" s="413"/>
    </row>
    <row r="12" spans="1:11" s="390" customFormat="1" ht="35.4" x14ac:dyDescent="0.35">
      <c r="A12" s="391">
        <v>1</v>
      </c>
      <c r="B12" s="391">
        <v>2</v>
      </c>
      <c r="C12" s="392">
        <v>3</v>
      </c>
      <c r="D12" s="393">
        <v>4</v>
      </c>
      <c r="E12" s="362" t="s">
        <v>357</v>
      </c>
      <c r="F12" s="362" t="s">
        <v>302</v>
      </c>
      <c r="G12" s="362" t="s">
        <v>303</v>
      </c>
      <c r="I12" s="394" t="s">
        <v>1017</v>
      </c>
      <c r="J12" s="394"/>
    </row>
    <row r="13" spans="1:11" s="397" customFormat="1" x14ac:dyDescent="0.35">
      <c r="A13" s="1217" t="s">
        <v>999</v>
      </c>
      <c r="B13" s="1218"/>
      <c r="C13" s="1218"/>
      <c r="D13" s="1218"/>
      <c r="E13" s="262" t="s">
        <v>1000</v>
      </c>
      <c r="F13" s="263"/>
      <c r="G13" s="263"/>
      <c r="H13" s="395"/>
      <c r="I13" s="396" t="s">
        <v>1012</v>
      </c>
      <c r="J13" s="396" t="s">
        <v>1013</v>
      </c>
    </row>
    <row r="14" spans="1:11" s="397" customFormat="1" x14ac:dyDescent="0.35">
      <c r="A14" s="367">
        <v>1</v>
      </c>
      <c r="B14" s="89"/>
      <c r="C14" s="399"/>
      <c r="D14" s="369"/>
      <c r="E14" s="400"/>
      <c r="F14" s="360"/>
      <c r="G14" s="360">
        <f>D14-F14</f>
        <v>0</v>
      </c>
      <c r="I14" s="401"/>
      <c r="J14" s="401"/>
    </row>
    <row r="15" spans="1:11" s="397" customFormat="1" x14ac:dyDescent="0.35">
      <c r="A15" s="367"/>
      <c r="B15" s="89"/>
      <c r="C15" s="399"/>
      <c r="D15" s="369"/>
      <c r="E15" s="400"/>
      <c r="F15" s="360"/>
      <c r="G15" s="360">
        <f t="shared" ref="G15:G19" si="0">D15-F15</f>
        <v>0</v>
      </c>
      <c r="I15" s="401"/>
      <c r="J15" s="401"/>
    </row>
    <row r="16" spans="1:11" s="397" customFormat="1" x14ac:dyDescent="0.35">
      <c r="A16" s="367"/>
      <c r="B16" s="89"/>
      <c r="C16" s="399"/>
      <c r="D16" s="369"/>
      <c r="E16" s="400"/>
      <c r="F16" s="360"/>
      <c r="G16" s="360">
        <f t="shared" si="0"/>
        <v>0</v>
      </c>
      <c r="I16" s="401"/>
      <c r="J16" s="401"/>
    </row>
    <row r="17" spans="1:10" s="397" customFormat="1" x14ac:dyDescent="0.35">
      <c r="A17" s="367"/>
      <c r="B17" s="89"/>
      <c r="C17" s="399"/>
      <c r="D17" s="369"/>
      <c r="E17" s="400"/>
      <c r="F17" s="360"/>
      <c r="G17" s="360">
        <f t="shared" si="0"/>
        <v>0</v>
      </c>
      <c r="I17" s="401"/>
      <c r="J17" s="401"/>
    </row>
    <row r="18" spans="1:10" s="397" customFormat="1" x14ac:dyDescent="0.35">
      <c r="A18" s="367"/>
      <c r="B18" s="89"/>
      <c r="C18" s="399"/>
      <c r="D18" s="369"/>
      <c r="E18" s="400"/>
      <c r="F18" s="360"/>
      <c r="G18" s="360">
        <f t="shared" si="0"/>
        <v>0</v>
      </c>
      <c r="I18" s="401"/>
      <c r="J18" s="401"/>
    </row>
    <row r="19" spans="1:10" s="397" customFormat="1" x14ac:dyDescent="0.35">
      <c r="A19" s="367"/>
      <c r="B19" s="89"/>
      <c r="C19" s="399"/>
      <c r="D19" s="369"/>
      <c r="E19" s="400"/>
      <c r="F19" s="360"/>
      <c r="G19" s="360">
        <f t="shared" si="0"/>
        <v>0</v>
      </c>
      <c r="I19" s="401"/>
      <c r="J19" s="401"/>
    </row>
    <row r="20" spans="1:10" ht="17.399999999999999" x14ac:dyDescent="0.3">
      <c r="A20" s="371"/>
      <c r="B20" s="372" t="s">
        <v>295</v>
      </c>
      <c r="C20" s="402" t="s">
        <v>305</v>
      </c>
      <c r="D20" s="97">
        <f>SUM(D14:D19)</f>
        <v>0</v>
      </c>
      <c r="E20" s="362" t="s">
        <v>365</v>
      </c>
      <c r="F20" s="362">
        <f>SUM(F14:F19)</f>
        <v>0</v>
      </c>
      <c r="G20" s="362">
        <f>SUM(G14:G19)</f>
        <v>0</v>
      </c>
      <c r="I20" s="254">
        <v>0</v>
      </c>
      <c r="J20" s="254">
        <v>0</v>
      </c>
    </row>
    <row r="21" spans="1:10" x14ac:dyDescent="0.35">
      <c r="A21" s="1217" t="s">
        <v>1001</v>
      </c>
      <c r="B21" s="1218"/>
      <c r="C21" s="1218"/>
      <c r="D21" s="1218"/>
      <c r="E21" s="262" t="s">
        <v>1002</v>
      </c>
      <c r="F21" s="357"/>
      <c r="G21" s="357"/>
    </row>
    <row r="22" spans="1:10" s="397" customFormat="1" x14ac:dyDescent="0.35">
      <c r="A22" s="367">
        <v>1</v>
      </c>
      <c r="B22" s="89"/>
      <c r="C22" s="399"/>
      <c r="D22" s="369"/>
      <c r="E22" s="400"/>
      <c r="F22" s="360"/>
      <c r="G22" s="360">
        <f>D22-F22</f>
        <v>0</v>
      </c>
      <c r="I22" s="401"/>
      <c r="J22" s="401"/>
    </row>
    <row r="23" spans="1:10" s="397" customFormat="1" x14ac:dyDescent="0.35">
      <c r="A23" s="367"/>
      <c r="B23" s="89"/>
      <c r="C23" s="399"/>
      <c r="D23" s="369"/>
      <c r="E23" s="400"/>
      <c r="F23" s="360"/>
      <c r="G23" s="360">
        <f t="shared" ref="G23:G27" si="1">D23-F23</f>
        <v>0</v>
      </c>
      <c r="I23" s="401"/>
      <c r="J23" s="401"/>
    </row>
    <row r="24" spans="1:10" s="397" customFormat="1" x14ac:dyDescent="0.35">
      <c r="A24" s="367"/>
      <c r="B24" s="89"/>
      <c r="C24" s="399"/>
      <c r="D24" s="369"/>
      <c r="E24" s="400"/>
      <c r="F24" s="360"/>
      <c r="G24" s="360">
        <f t="shared" si="1"/>
        <v>0</v>
      </c>
      <c r="I24" s="401"/>
      <c r="J24" s="401"/>
    </row>
    <row r="25" spans="1:10" s="397" customFormat="1" x14ac:dyDescent="0.35">
      <c r="A25" s="367"/>
      <c r="B25" s="89"/>
      <c r="C25" s="399"/>
      <c r="D25" s="369"/>
      <c r="E25" s="400"/>
      <c r="F25" s="360"/>
      <c r="G25" s="360">
        <f t="shared" si="1"/>
        <v>0</v>
      </c>
      <c r="I25" s="401"/>
      <c r="J25" s="401"/>
    </row>
    <row r="26" spans="1:10" s="397" customFormat="1" x14ac:dyDescent="0.35">
      <c r="A26" s="367"/>
      <c r="B26" s="89"/>
      <c r="C26" s="399"/>
      <c r="D26" s="369"/>
      <c r="E26" s="400"/>
      <c r="F26" s="360"/>
      <c r="G26" s="360">
        <f t="shared" si="1"/>
        <v>0</v>
      </c>
      <c r="I26" s="401"/>
      <c r="J26" s="401"/>
    </row>
    <row r="27" spans="1:10" s="397" customFormat="1" x14ac:dyDescent="0.35">
      <c r="A27" s="367"/>
      <c r="B27" s="89"/>
      <c r="C27" s="399"/>
      <c r="D27" s="369"/>
      <c r="E27" s="400"/>
      <c r="F27" s="360"/>
      <c r="G27" s="360">
        <f t="shared" si="1"/>
        <v>0</v>
      </c>
      <c r="I27" s="401"/>
      <c r="J27" s="401"/>
    </row>
    <row r="28" spans="1:10" ht="17.399999999999999" x14ac:dyDescent="0.3">
      <c r="A28" s="371"/>
      <c r="B28" s="372" t="s">
        <v>295</v>
      </c>
      <c r="C28" s="402" t="s">
        <v>305</v>
      </c>
      <c r="D28" s="97">
        <f>SUM(D22:D27)</f>
        <v>0</v>
      </c>
      <c r="E28" s="362" t="s">
        <v>365</v>
      </c>
      <c r="F28" s="362">
        <f>SUM(F22:F27)</f>
        <v>0</v>
      </c>
      <c r="G28" s="362">
        <f>SUM(G22:G27)</f>
        <v>0</v>
      </c>
      <c r="I28" s="254">
        <f t="shared" ref="I28:J28" si="2">SUM(I22:I27)</f>
        <v>0</v>
      </c>
      <c r="J28" s="254">
        <f t="shared" si="2"/>
        <v>0</v>
      </c>
    </row>
    <row r="29" spans="1:10" x14ac:dyDescent="0.35">
      <c r="A29" s="1217" t="s">
        <v>489</v>
      </c>
      <c r="B29" s="1218"/>
      <c r="C29" s="1218"/>
      <c r="D29" s="1218"/>
      <c r="E29" s="262" t="s">
        <v>1002</v>
      </c>
      <c r="F29" s="357"/>
      <c r="G29" s="357"/>
      <c r="I29" s="254"/>
      <c r="J29" s="254"/>
    </row>
    <row r="30" spans="1:10" s="397" customFormat="1" x14ac:dyDescent="0.35">
      <c r="A30" s="367">
        <v>1</v>
      </c>
      <c r="B30" s="89"/>
      <c r="C30" s="399"/>
      <c r="D30" s="369"/>
      <c r="E30" s="400"/>
      <c r="F30" s="360"/>
      <c r="G30" s="360">
        <f>D30-F30</f>
        <v>0</v>
      </c>
      <c r="I30" s="254"/>
      <c r="J30" s="254"/>
    </row>
    <row r="31" spans="1:10" s="397" customFormat="1" x14ac:dyDescent="0.35">
      <c r="A31" s="367"/>
      <c r="B31" s="89"/>
      <c r="C31" s="399"/>
      <c r="D31" s="369"/>
      <c r="E31" s="400"/>
      <c r="F31" s="360"/>
      <c r="G31" s="360">
        <f t="shared" ref="G31:G35" si="3">D31-F31</f>
        <v>0</v>
      </c>
      <c r="I31" s="254"/>
      <c r="J31" s="254"/>
    </row>
    <row r="32" spans="1:10" s="397" customFormat="1" x14ac:dyDescent="0.35">
      <c r="A32" s="367"/>
      <c r="B32" s="89"/>
      <c r="C32" s="399"/>
      <c r="D32" s="369"/>
      <c r="E32" s="400"/>
      <c r="F32" s="360"/>
      <c r="G32" s="360">
        <f t="shared" si="3"/>
        <v>0</v>
      </c>
      <c r="I32" s="254"/>
      <c r="J32" s="254"/>
    </row>
    <row r="33" spans="1:10" s="397" customFormat="1" x14ac:dyDescent="0.35">
      <c r="A33" s="367"/>
      <c r="B33" s="89"/>
      <c r="C33" s="399"/>
      <c r="D33" s="369"/>
      <c r="E33" s="400"/>
      <c r="F33" s="360"/>
      <c r="G33" s="360">
        <f t="shared" si="3"/>
        <v>0</v>
      </c>
      <c r="I33" s="254"/>
      <c r="J33" s="254"/>
    </row>
    <row r="34" spans="1:10" s="397" customFormat="1" x14ac:dyDescent="0.35">
      <c r="A34" s="367"/>
      <c r="B34" s="89"/>
      <c r="C34" s="399"/>
      <c r="D34" s="369"/>
      <c r="E34" s="400"/>
      <c r="F34" s="360"/>
      <c r="G34" s="360">
        <f t="shared" si="3"/>
        <v>0</v>
      </c>
      <c r="I34" s="254"/>
      <c r="J34" s="254"/>
    </row>
    <row r="35" spans="1:10" s="397" customFormat="1" x14ac:dyDescent="0.35">
      <c r="A35" s="367"/>
      <c r="B35" s="89"/>
      <c r="C35" s="399"/>
      <c r="D35" s="369"/>
      <c r="E35" s="400"/>
      <c r="F35" s="360"/>
      <c r="G35" s="360">
        <f t="shared" si="3"/>
        <v>0</v>
      </c>
      <c r="I35" s="254"/>
      <c r="J35" s="254"/>
    </row>
    <row r="36" spans="1:10" ht="17.399999999999999" x14ac:dyDescent="0.3">
      <c r="A36" s="371"/>
      <c r="B36" s="372" t="s">
        <v>295</v>
      </c>
      <c r="C36" s="402" t="s">
        <v>305</v>
      </c>
      <c r="D36" s="97">
        <f>SUM(D30:D35)</f>
        <v>0</v>
      </c>
      <c r="E36" s="362" t="s">
        <v>365</v>
      </c>
      <c r="F36" s="362">
        <f>SUM(F30:F35)</f>
        <v>0</v>
      </c>
      <c r="G36" s="362">
        <f>SUM(G30:G35)</f>
        <v>0</v>
      </c>
      <c r="I36" s="254">
        <f t="shared" ref="I36:J36" si="4">SUM(I30:I35)</f>
        <v>0</v>
      </c>
      <c r="J36" s="254">
        <f t="shared" si="4"/>
        <v>0</v>
      </c>
    </row>
    <row r="37" spans="1:10" ht="17.399999999999999" x14ac:dyDescent="0.3">
      <c r="A37" s="249"/>
      <c r="B37" s="249"/>
      <c r="C37" s="249"/>
      <c r="D37" s="249"/>
      <c r="E37" s="296" t="s">
        <v>457</v>
      </c>
      <c r="F37" s="297">
        <f>F20+F28+F36</f>
        <v>0</v>
      </c>
      <c r="G37" s="297">
        <f>G20+G28+G36</f>
        <v>0</v>
      </c>
      <c r="I37" s="254">
        <f t="shared" ref="I37:J37" si="5">I20+I28+I36</f>
        <v>0</v>
      </c>
      <c r="J37" s="254">
        <f t="shared" si="5"/>
        <v>0</v>
      </c>
    </row>
    <row r="38" spans="1:10" x14ac:dyDescent="0.35">
      <c r="A38" s="249"/>
      <c r="B38" s="249"/>
      <c r="C38" s="249"/>
      <c r="D38" s="249"/>
      <c r="E38" s="296"/>
      <c r="F38" s="353"/>
      <c r="G38" s="353"/>
    </row>
    <row r="39" spans="1:10" x14ac:dyDescent="0.35">
      <c r="A39" s="249"/>
      <c r="B39" s="249"/>
      <c r="C39" s="249"/>
      <c r="D39" s="249"/>
      <c r="E39" s="296"/>
      <c r="F39" s="353"/>
      <c r="G39" s="353"/>
    </row>
    <row r="40" spans="1:10" x14ac:dyDescent="0.35">
      <c r="A40" s="34" t="s">
        <v>671</v>
      </c>
      <c r="B40" s="35"/>
      <c r="C40" s="115"/>
      <c r="D40" s="115" t="s">
        <v>1143</v>
      </c>
      <c r="E40" s="35"/>
      <c r="F40" s="249"/>
      <c r="G40" s="35"/>
    </row>
    <row r="41" spans="1:10" x14ac:dyDescent="0.35">
      <c r="A41" s="249"/>
      <c r="B41" s="66"/>
      <c r="C41" s="67" t="s">
        <v>131</v>
      </c>
      <c r="D41" s="67" t="s">
        <v>132</v>
      </c>
      <c r="E41" s="66"/>
      <c r="F41" s="249"/>
      <c r="G41" s="66"/>
    </row>
    <row r="42" spans="1:10" x14ac:dyDescent="0.35">
      <c r="A42" s="66"/>
      <c r="B42" s="63"/>
      <c r="C42" s="63"/>
      <c r="D42" s="63"/>
      <c r="E42" s="63"/>
      <c r="F42" s="249"/>
      <c r="G42" s="63"/>
    </row>
    <row r="43" spans="1:10" x14ac:dyDescent="0.35">
      <c r="A43" s="34" t="s">
        <v>133</v>
      </c>
      <c r="B43" s="35"/>
      <c r="C43" s="115"/>
      <c r="D43" s="115" t="s">
        <v>1144</v>
      </c>
      <c r="E43" s="35"/>
      <c r="F43" s="249"/>
      <c r="G43" s="35"/>
    </row>
    <row r="44" spans="1:10" x14ac:dyDescent="0.35">
      <c r="A44" s="249"/>
      <c r="B44" s="66"/>
      <c r="C44" s="67" t="s">
        <v>131</v>
      </c>
      <c r="D44" s="67" t="s">
        <v>132</v>
      </c>
      <c r="E44" s="66"/>
      <c r="F44" s="249"/>
      <c r="G44" s="66"/>
    </row>
    <row r="46" spans="1:10" x14ac:dyDescent="0.35">
      <c r="B46" s="298" t="s">
        <v>1046</v>
      </c>
    </row>
    <row r="47" spans="1:10" x14ac:dyDescent="0.35">
      <c r="B47" s="298" t="s">
        <v>1003</v>
      </c>
    </row>
  </sheetData>
  <mergeCells count="9">
    <mergeCell ref="A13:D13"/>
    <mergeCell ref="A21:D21"/>
    <mergeCell ref="A29:D29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92D050"/>
    <pageSetUpPr fitToPage="1"/>
  </sheetPr>
  <dimension ref="A1:J37"/>
  <sheetViews>
    <sheetView view="pageBreakPreview" zoomScale="70" zoomScaleSheetLayoutView="70" workbookViewId="0">
      <selection sqref="A1:XFD1048576"/>
    </sheetView>
  </sheetViews>
  <sheetFormatPr defaultColWidth="8.88671875" defaultRowHeight="18" x14ac:dyDescent="0.35"/>
  <cols>
    <col min="1" max="1" width="7.33203125" style="388" customWidth="1"/>
    <col min="2" max="2" width="91.33203125" style="388" customWidth="1"/>
    <col min="3" max="3" width="26.6640625" style="388" customWidth="1"/>
    <col min="4" max="4" width="42.6640625" style="388" customWidth="1"/>
    <col min="5" max="5" width="28" style="388" customWidth="1"/>
    <col min="6" max="7" width="24.44140625" style="388" customWidth="1"/>
    <col min="8" max="8" width="8.88671875" style="388"/>
    <col min="9" max="10" width="21.88671875" style="403" customWidth="1"/>
    <col min="11" max="255" width="8.88671875" style="388"/>
    <col min="256" max="256" width="7.33203125" style="388" customWidth="1"/>
    <col min="257" max="257" width="91.33203125" style="388" customWidth="1"/>
    <col min="258" max="258" width="26.6640625" style="388" customWidth="1"/>
    <col min="259" max="259" width="42.6640625" style="388" customWidth="1"/>
    <col min="260" max="262" width="24.44140625" style="388" customWidth="1"/>
    <col min="263" max="511" width="8.88671875" style="388"/>
    <col min="512" max="512" width="7.33203125" style="388" customWidth="1"/>
    <col min="513" max="513" width="91.33203125" style="388" customWidth="1"/>
    <col min="514" max="514" width="26.6640625" style="388" customWidth="1"/>
    <col min="515" max="515" width="42.6640625" style="388" customWidth="1"/>
    <col min="516" max="518" width="24.44140625" style="388" customWidth="1"/>
    <col min="519" max="767" width="8.88671875" style="388"/>
    <col min="768" max="768" width="7.33203125" style="388" customWidth="1"/>
    <col min="769" max="769" width="91.33203125" style="388" customWidth="1"/>
    <col min="770" max="770" width="26.6640625" style="388" customWidth="1"/>
    <col min="771" max="771" width="42.6640625" style="388" customWidth="1"/>
    <col min="772" max="774" width="24.44140625" style="388" customWidth="1"/>
    <col min="775" max="1023" width="8.88671875" style="388"/>
    <col min="1024" max="1024" width="7.33203125" style="388" customWidth="1"/>
    <col min="1025" max="1025" width="91.33203125" style="388" customWidth="1"/>
    <col min="1026" max="1026" width="26.6640625" style="388" customWidth="1"/>
    <col min="1027" max="1027" width="42.6640625" style="388" customWidth="1"/>
    <col min="1028" max="1030" width="24.44140625" style="388" customWidth="1"/>
    <col min="1031" max="1279" width="8.88671875" style="388"/>
    <col min="1280" max="1280" width="7.33203125" style="388" customWidth="1"/>
    <col min="1281" max="1281" width="91.33203125" style="388" customWidth="1"/>
    <col min="1282" max="1282" width="26.6640625" style="388" customWidth="1"/>
    <col min="1283" max="1283" width="42.6640625" style="388" customWidth="1"/>
    <col min="1284" max="1286" width="24.44140625" style="388" customWidth="1"/>
    <col min="1287" max="1535" width="8.88671875" style="388"/>
    <col min="1536" max="1536" width="7.33203125" style="388" customWidth="1"/>
    <col min="1537" max="1537" width="91.33203125" style="388" customWidth="1"/>
    <col min="1538" max="1538" width="26.6640625" style="388" customWidth="1"/>
    <col min="1539" max="1539" width="42.6640625" style="388" customWidth="1"/>
    <col min="1540" max="1542" width="24.44140625" style="388" customWidth="1"/>
    <col min="1543" max="1791" width="8.88671875" style="388"/>
    <col min="1792" max="1792" width="7.33203125" style="388" customWidth="1"/>
    <col min="1793" max="1793" width="91.33203125" style="388" customWidth="1"/>
    <col min="1794" max="1794" width="26.6640625" style="388" customWidth="1"/>
    <col min="1795" max="1795" width="42.6640625" style="388" customWidth="1"/>
    <col min="1796" max="1798" width="24.44140625" style="388" customWidth="1"/>
    <col min="1799" max="2047" width="8.88671875" style="388"/>
    <col min="2048" max="2048" width="7.33203125" style="388" customWidth="1"/>
    <col min="2049" max="2049" width="91.33203125" style="388" customWidth="1"/>
    <col min="2050" max="2050" width="26.6640625" style="388" customWidth="1"/>
    <col min="2051" max="2051" width="42.6640625" style="388" customWidth="1"/>
    <col min="2052" max="2054" width="24.44140625" style="388" customWidth="1"/>
    <col min="2055" max="2303" width="8.88671875" style="388"/>
    <col min="2304" max="2304" width="7.33203125" style="388" customWidth="1"/>
    <col min="2305" max="2305" width="91.33203125" style="388" customWidth="1"/>
    <col min="2306" max="2306" width="26.6640625" style="388" customWidth="1"/>
    <col min="2307" max="2307" width="42.6640625" style="388" customWidth="1"/>
    <col min="2308" max="2310" width="24.44140625" style="388" customWidth="1"/>
    <col min="2311" max="2559" width="8.88671875" style="388"/>
    <col min="2560" max="2560" width="7.33203125" style="388" customWidth="1"/>
    <col min="2561" max="2561" width="91.33203125" style="388" customWidth="1"/>
    <col min="2562" max="2562" width="26.6640625" style="388" customWidth="1"/>
    <col min="2563" max="2563" width="42.6640625" style="388" customWidth="1"/>
    <col min="2564" max="2566" width="24.44140625" style="388" customWidth="1"/>
    <col min="2567" max="2815" width="8.88671875" style="388"/>
    <col min="2816" max="2816" width="7.33203125" style="388" customWidth="1"/>
    <col min="2817" max="2817" width="91.33203125" style="388" customWidth="1"/>
    <col min="2818" max="2818" width="26.6640625" style="388" customWidth="1"/>
    <col min="2819" max="2819" width="42.6640625" style="388" customWidth="1"/>
    <col min="2820" max="2822" width="24.44140625" style="388" customWidth="1"/>
    <col min="2823" max="3071" width="8.88671875" style="388"/>
    <col min="3072" max="3072" width="7.33203125" style="388" customWidth="1"/>
    <col min="3073" max="3073" width="91.33203125" style="388" customWidth="1"/>
    <col min="3074" max="3074" width="26.6640625" style="388" customWidth="1"/>
    <col min="3075" max="3075" width="42.6640625" style="388" customWidth="1"/>
    <col min="3076" max="3078" width="24.44140625" style="388" customWidth="1"/>
    <col min="3079" max="3327" width="8.88671875" style="388"/>
    <col min="3328" max="3328" width="7.33203125" style="388" customWidth="1"/>
    <col min="3329" max="3329" width="91.33203125" style="388" customWidth="1"/>
    <col min="3330" max="3330" width="26.6640625" style="388" customWidth="1"/>
    <col min="3331" max="3331" width="42.6640625" style="388" customWidth="1"/>
    <col min="3332" max="3334" width="24.44140625" style="388" customWidth="1"/>
    <col min="3335" max="3583" width="8.88671875" style="388"/>
    <col min="3584" max="3584" width="7.33203125" style="388" customWidth="1"/>
    <col min="3585" max="3585" width="91.33203125" style="388" customWidth="1"/>
    <col min="3586" max="3586" width="26.6640625" style="388" customWidth="1"/>
    <col min="3587" max="3587" width="42.6640625" style="388" customWidth="1"/>
    <col min="3588" max="3590" width="24.44140625" style="388" customWidth="1"/>
    <col min="3591" max="3839" width="8.88671875" style="388"/>
    <col min="3840" max="3840" width="7.33203125" style="388" customWidth="1"/>
    <col min="3841" max="3841" width="91.33203125" style="388" customWidth="1"/>
    <col min="3842" max="3842" width="26.6640625" style="388" customWidth="1"/>
    <col min="3843" max="3843" width="42.6640625" style="388" customWidth="1"/>
    <col min="3844" max="3846" width="24.44140625" style="388" customWidth="1"/>
    <col min="3847" max="4095" width="8.88671875" style="388"/>
    <col min="4096" max="4096" width="7.33203125" style="388" customWidth="1"/>
    <col min="4097" max="4097" width="91.33203125" style="388" customWidth="1"/>
    <col min="4098" max="4098" width="26.6640625" style="388" customWidth="1"/>
    <col min="4099" max="4099" width="42.6640625" style="388" customWidth="1"/>
    <col min="4100" max="4102" width="24.44140625" style="388" customWidth="1"/>
    <col min="4103" max="4351" width="8.88671875" style="388"/>
    <col min="4352" max="4352" width="7.33203125" style="388" customWidth="1"/>
    <col min="4353" max="4353" width="91.33203125" style="388" customWidth="1"/>
    <col min="4354" max="4354" width="26.6640625" style="388" customWidth="1"/>
    <col min="4355" max="4355" width="42.6640625" style="388" customWidth="1"/>
    <col min="4356" max="4358" width="24.44140625" style="388" customWidth="1"/>
    <col min="4359" max="4607" width="8.88671875" style="388"/>
    <col min="4608" max="4608" width="7.33203125" style="388" customWidth="1"/>
    <col min="4609" max="4609" width="91.33203125" style="388" customWidth="1"/>
    <col min="4610" max="4610" width="26.6640625" style="388" customWidth="1"/>
    <col min="4611" max="4611" width="42.6640625" style="388" customWidth="1"/>
    <col min="4612" max="4614" width="24.44140625" style="388" customWidth="1"/>
    <col min="4615" max="4863" width="8.88671875" style="388"/>
    <col min="4864" max="4864" width="7.33203125" style="388" customWidth="1"/>
    <col min="4865" max="4865" width="91.33203125" style="388" customWidth="1"/>
    <col min="4866" max="4866" width="26.6640625" style="388" customWidth="1"/>
    <col min="4867" max="4867" width="42.6640625" style="388" customWidth="1"/>
    <col min="4868" max="4870" width="24.44140625" style="388" customWidth="1"/>
    <col min="4871" max="5119" width="8.88671875" style="388"/>
    <col min="5120" max="5120" width="7.33203125" style="388" customWidth="1"/>
    <col min="5121" max="5121" width="91.33203125" style="388" customWidth="1"/>
    <col min="5122" max="5122" width="26.6640625" style="388" customWidth="1"/>
    <col min="5123" max="5123" width="42.6640625" style="388" customWidth="1"/>
    <col min="5124" max="5126" width="24.44140625" style="388" customWidth="1"/>
    <col min="5127" max="5375" width="8.88671875" style="388"/>
    <col min="5376" max="5376" width="7.33203125" style="388" customWidth="1"/>
    <col min="5377" max="5377" width="91.33203125" style="388" customWidth="1"/>
    <col min="5378" max="5378" width="26.6640625" style="388" customWidth="1"/>
    <col min="5379" max="5379" width="42.6640625" style="388" customWidth="1"/>
    <col min="5380" max="5382" width="24.44140625" style="388" customWidth="1"/>
    <col min="5383" max="5631" width="8.88671875" style="388"/>
    <col min="5632" max="5632" width="7.33203125" style="388" customWidth="1"/>
    <col min="5633" max="5633" width="91.33203125" style="388" customWidth="1"/>
    <col min="5634" max="5634" width="26.6640625" style="388" customWidth="1"/>
    <col min="5635" max="5635" width="42.6640625" style="388" customWidth="1"/>
    <col min="5636" max="5638" width="24.44140625" style="388" customWidth="1"/>
    <col min="5639" max="5887" width="8.88671875" style="388"/>
    <col min="5888" max="5888" width="7.33203125" style="388" customWidth="1"/>
    <col min="5889" max="5889" width="91.33203125" style="388" customWidth="1"/>
    <col min="5890" max="5890" width="26.6640625" style="388" customWidth="1"/>
    <col min="5891" max="5891" width="42.6640625" style="388" customWidth="1"/>
    <col min="5892" max="5894" width="24.44140625" style="388" customWidth="1"/>
    <col min="5895" max="6143" width="8.88671875" style="388"/>
    <col min="6144" max="6144" width="7.33203125" style="388" customWidth="1"/>
    <col min="6145" max="6145" width="91.33203125" style="388" customWidth="1"/>
    <col min="6146" max="6146" width="26.6640625" style="388" customWidth="1"/>
    <col min="6147" max="6147" width="42.6640625" style="388" customWidth="1"/>
    <col min="6148" max="6150" width="24.44140625" style="388" customWidth="1"/>
    <col min="6151" max="6399" width="8.88671875" style="388"/>
    <col min="6400" max="6400" width="7.33203125" style="388" customWidth="1"/>
    <col min="6401" max="6401" width="91.33203125" style="388" customWidth="1"/>
    <col min="6402" max="6402" width="26.6640625" style="388" customWidth="1"/>
    <col min="6403" max="6403" width="42.6640625" style="388" customWidth="1"/>
    <col min="6404" max="6406" width="24.44140625" style="388" customWidth="1"/>
    <col min="6407" max="6655" width="8.88671875" style="388"/>
    <col min="6656" max="6656" width="7.33203125" style="388" customWidth="1"/>
    <col min="6657" max="6657" width="91.33203125" style="388" customWidth="1"/>
    <col min="6658" max="6658" width="26.6640625" style="388" customWidth="1"/>
    <col min="6659" max="6659" width="42.6640625" style="388" customWidth="1"/>
    <col min="6660" max="6662" width="24.44140625" style="388" customWidth="1"/>
    <col min="6663" max="6911" width="8.88671875" style="388"/>
    <col min="6912" max="6912" width="7.33203125" style="388" customWidth="1"/>
    <col min="6913" max="6913" width="91.33203125" style="388" customWidth="1"/>
    <col min="6914" max="6914" width="26.6640625" style="388" customWidth="1"/>
    <col min="6915" max="6915" width="42.6640625" style="388" customWidth="1"/>
    <col min="6916" max="6918" width="24.44140625" style="388" customWidth="1"/>
    <col min="6919" max="7167" width="8.88671875" style="388"/>
    <col min="7168" max="7168" width="7.33203125" style="388" customWidth="1"/>
    <col min="7169" max="7169" width="91.33203125" style="388" customWidth="1"/>
    <col min="7170" max="7170" width="26.6640625" style="388" customWidth="1"/>
    <col min="7171" max="7171" width="42.6640625" style="388" customWidth="1"/>
    <col min="7172" max="7174" width="24.44140625" style="388" customWidth="1"/>
    <col min="7175" max="7423" width="8.88671875" style="388"/>
    <col min="7424" max="7424" width="7.33203125" style="388" customWidth="1"/>
    <col min="7425" max="7425" width="91.33203125" style="388" customWidth="1"/>
    <col min="7426" max="7426" width="26.6640625" style="388" customWidth="1"/>
    <col min="7427" max="7427" width="42.6640625" style="388" customWidth="1"/>
    <col min="7428" max="7430" width="24.44140625" style="388" customWidth="1"/>
    <col min="7431" max="7679" width="8.88671875" style="388"/>
    <col min="7680" max="7680" width="7.33203125" style="388" customWidth="1"/>
    <col min="7681" max="7681" width="91.33203125" style="388" customWidth="1"/>
    <col min="7682" max="7682" width="26.6640625" style="388" customWidth="1"/>
    <col min="7683" max="7683" width="42.6640625" style="388" customWidth="1"/>
    <col min="7684" max="7686" width="24.44140625" style="388" customWidth="1"/>
    <col min="7687" max="7935" width="8.88671875" style="388"/>
    <col min="7936" max="7936" width="7.33203125" style="388" customWidth="1"/>
    <col min="7937" max="7937" width="91.33203125" style="388" customWidth="1"/>
    <col min="7938" max="7938" width="26.6640625" style="388" customWidth="1"/>
    <col min="7939" max="7939" width="42.6640625" style="388" customWidth="1"/>
    <col min="7940" max="7942" width="24.44140625" style="388" customWidth="1"/>
    <col min="7943" max="8191" width="8.88671875" style="388"/>
    <col min="8192" max="8192" width="7.33203125" style="388" customWidth="1"/>
    <col min="8193" max="8193" width="91.33203125" style="388" customWidth="1"/>
    <col min="8194" max="8194" width="26.6640625" style="388" customWidth="1"/>
    <col min="8195" max="8195" width="42.6640625" style="388" customWidth="1"/>
    <col min="8196" max="8198" width="24.44140625" style="388" customWidth="1"/>
    <col min="8199" max="8447" width="8.88671875" style="388"/>
    <col min="8448" max="8448" width="7.33203125" style="388" customWidth="1"/>
    <col min="8449" max="8449" width="91.33203125" style="388" customWidth="1"/>
    <col min="8450" max="8450" width="26.6640625" style="388" customWidth="1"/>
    <col min="8451" max="8451" width="42.6640625" style="388" customWidth="1"/>
    <col min="8452" max="8454" width="24.44140625" style="388" customWidth="1"/>
    <col min="8455" max="8703" width="8.88671875" style="388"/>
    <col min="8704" max="8704" width="7.33203125" style="388" customWidth="1"/>
    <col min="8705" max="8705" width="91.33203125" style="388" customWidth="1"/>
    <col min="8706" max="8706" width="26.6640625" style="388" customWidth="1"/>
    <col min="8707" max="8707" width="42.6640625" style="388" customWidth="1"/>
    <col min="8708" max="8710" width="24.44140625" style="388" customWidth="1"/>
    <col min="8711" max="8959" width="8.88671875" style="388"/>
    <col min="8960" max="8960" width="7.33203125" style="388" customWidth="1"/>
    <col min="8961" max="8961" width="91.33203125" style="388" customWidth="1"/>
    <col min="8962" max="8962" width="26.6640625" style="388" customWidth="1"/>
    <col min="8963" max="8963" width="42.6640625" style="388" customWidth="1"/>
    <col min="8964" max="8966" width="24.44140625" style="388" customWidth="1"/>
    <col min="8967" max="9215" width="8.88671875" style="388"/>
    <col min="9216" max="9216" width="7.33203125" style="388" customWidth="1"/>
    <col min="9217" max="9217" width="91.33203125" style="388" customWidth="1"/>
    <col min="9218" max="9218" width="26.6640625" style="388" customWidth="1"/>
    <col min="9219" max="9219" width="42.6640625" style="388" customWidth="1"/>
    <col min="9220" max="9222" width="24.44140625" style="388" customWidth="1"/>
    <col min="9223" max="9471" width="8.88671875" style="388"/>
    <col min="9472" max="9472" width="7.33203125" style="388" customWidth="1"/>
    <col min="9473" max="9473" width="91.33203125" style="388" customWidth="1"/>
    <col min="9474" max="9474" width="26.6640625" style="388" customWidth="1"/>
    <col min="9475" max="9475" width="42.6640625" style="388" customWidth="1"/>
    <col min="9476" max="9478" width="24.44140625" style="388" customWidth="1"/>
    <col min="9479" max="9727" width="8.88671875" style="388"/>
    <col min="9728" max="9728" width="7.33203125" style="388" customWidth="1"/>
    <col min="9729" max="9729" width="91.33203125" style="388" customWidth="1"/>
    <col min="9730" max="9730" width="26.6640625" style="388" customWidth="1"/>
    <col min="9731" max="9731" width="42.6640625" style="388" customWidth="1"/>
    <col min="9732" max="9734" width="24.44140625" style="388" customWidth="1"/>
    <col min="9735" max="9983" width="8.88671875" style="388"/>
    <col min="9984" max="9984" width="7.33203125" style="388" customWidth="1"/>
    <col min="9985" max="9985" width="91.33203125" style="388" customWidth="1"/>
    <col min="9986" max="9986" width="26.6640625" style="388" customWidth="1"/>
    <col min="9987" max="9987" width="42.6640625" style="388" customWidth="1"/>
    <col min="9988" max="9990" width="24.44140625" style="388" customWidth="1"/>
    <col min="9991" max="10239" width="8.88671875" style="388"/>
    <col min="10240" max="10240" width="7.33203125" style="388" customWidth="1"/>
    <col min="10241" max="10241" width="91.33203125" style="388" customWidth="1"/>
    <col min="10242" max="10242" width="26.6640625" style="388" customWidth="1"/>
    <col min="10243" max="10243" width="42.6640625" style="388" customWidth="1"/>
    <col min="10244" max="10246" width="24.44140625" style="388" customWidth="1"/>
    <col min="10247" max="10495" width="8.88671875" style="388"/>
    <col min="10496" max="10496" width="7.33203125" style="388" customWidth="1"/>
    <col min="10497" max="10497" width="91.33203125" style="388" customWidth="1"/>
    <col min="10498" max="10498" width="26.6640625" style="388" customWidth="1"/>
    <col min="10499" max="10499" width="42.6640625" style="388" customWidth="1"/>
    <col min="10500" max="10502" width="24.44140625" style="388" customWidth="1"/>
    <col min="10503" max="10751" width="8.88671875" style="388"/>
    <col min="10752" max="10752" width="7.33203125" style="388" customWidth="1"/>
    <col min="10753" max="10753" width="91.33203125" style="388" customWidth="1"/>
    <col min="10754" max="10754" width="26.6640625" style="388" customWidth="1"/>
    <col min="10755" max="10755" width="42.6640625" style="388" customWidth="1"/>
    <col min="10756" max="10758" width="24.44140625" style="388" customWidth="1"/>
    <col min="10759" max="11007" width="8.88671875" style="388"/>
    <col min="11008" max="11008" width="7.33203125" style="388" customWidth="1"/>
    <col min="11009" max="11009" width="91.33203125" style="388" customWidth="1"/>
    <col min="11010" max="11010" width="26.6640625" style="388" customWidth="1"/>
    <col min="11011" max="11011" width="42.6640625" style="388" customWidth="1"/>
    <col min="11012" max="11014" width="24.44140625" style="388" customWidth="1"/>
    <col min="11015" max="11263" width="8.88671875" style="388"/>
    <col min="11264" max="11264" width="7.33203125" style="388" customWidth="1"/>
    <col min="11265" max="11265" width="91.33203125" style="388" customWidth="1"/>
    <col min="11266" max="11266" width="26.6640625" style="388" customWidth="1"/>
    <col min="11267" max="11267" width="42.6640625" style="388" customWidth="1"/>
    <col min="11268" max="11270" width="24.44140625" style="388" customWidth="1"/>
    <col min="11271" max="11519" width="8.88671875" style="388"/>
    <col min="11520" max="11520" width="7.33203125" style="388" customWidth="1"/>
    <col min="11521" max="11521" width="91.33203125" style="388" customWidth="1"/>
    <col min="11522" max="11522" width="26.6640625" style="388" customWidth="1"/>
    <col min="11523" max="11523" width="42.6640625" style="388" customWidth="1"/>
    <col min="11524" max="11526" width="24.44140625" style="388" customWidth="1"/>
    <col min="11527" max="11775" width="8.88671875" style="388"/>
    <col min="11776" max="11776" width="7.33203125" style="388" customWidth="1"/>
    <col min="11777" max="11777" width="91.33203125" style="388" customWidth="1"/>
    <col min="11778" max="11778" width="26.6640625" style="388" customWidth="1"/>
    <col min="11779" max="11779" width="42.6640625" style="388" customWidth="1"/>
    <col min="11780" max="11782" width="24.44140625" style="388" customWidth="1"/>
    <col min="11783" max="12031" width="8.88671875" style="388"/>
    <col min="12032" max="12032" width="7.33203125" style="388" customWidth="1"/>
    <col min="12033" max="12033" width="91.33203125" style="388" customWidth="1"/>
    <col min="12034" max="12034" width="26.6640625" style="388" customWidth="1"/>
    <col min="12035" max="12035" width="42.6640625" style="388" customWidth="1"/>
    <col min="12036" max="12038" width="24.44140625" style="388" customWidth="1"/>
    <col min="12039" max="12287" width="8.88671875" style="388"/>
    <col min="12288" max="12288" width="7.33203125" style="388" customWidth="1"/>
    <col min="12289" max="12289" width="91.33203125" style="388" customWidth="1"/>
    <col min="12290" max="12290" width="26.6640625" style="388" customWidth="1"/>
    <col min="12291" max="12291" width="42.6640625" style="388" customWidth="1"/>
    <col min="12292" max="12294" width="24.44140625" style="388" customWidth="1"/>
    <col min="12295" max="12543" width="8.88671875" style="388"/>
    <col min="12544" max="12544" width="7.33203125" style="388" customWidth="1"/>
    <col min="12545" max="12545" width="91.33203125" style="388" customWidth="1"/>
    <col min="12546" max="12546" width="26.6640625" style="388" customWidth="1"/>
    <col min="12547" max="12547" width="42.6640625" style="388" customWidth="1"/>
    <col min="12548" max="12550" width="24.44140625" style="388" customWidth="1"/>
    <col min="12551" max="12799" width="8.88671875" style="388"/>
    <col min="12800" max="12800" width="7.33203125" style="388" customWidth="1"/>
    <col min="12801" max="12801" width="91.33203125" style="388" customWidth="1"/>
    <col min="12802" max="12802" width="26.6640625" style="388" customWidth="1"/>
    <col min="12803" max="12803" width="42.6640625" style="388" customWidth="1"/>
    <col min="12804" max="12806" width="24.44140625" style="388" customWidth="1"/>
    <col min="12807" max="13055" width="8.88671875" style="388"/>
    <col min="13056" max="13056" width="7.33203125" style="388" customWidth="1"/>
    <col min="13057" max="13057" width="91.33203125" style="388" customWidth="1"/>
    <col min="13058" max="13058" width="26.6640625" style="388" customWidth="1"/>
    <col min="13059" max="13059" width="42.6640625" style="388" customWidth="1"/>
    <col min="13060" max="13062" width="24.44140625" style="388" customWidth="1"/>
    <col min="13063" max="13311" width="8.88671875" style="388"/>
    <col min="13312" max="13312" width="7.33203125" style="388" customWidth="1"/>
    <col min="13313" max="13313" width="91.33203125" style="388" customWidth="1"/>
    <col min="13314" max="13314" width="26.6640625" style="388" customWidth="1"/>
    <col min="13315" max="13315" width="42.6640625" style="388" customWidth="1"/>
    <col min="13316" max="13318" width="24.44140625" style="388" customWidth="1"/>
    <col min="13319" max="13567" width="8.88671875" style="388"/>
    <col min="13568" max="13568" width="7.33203125" style="388" customWidth="1"/>
    <col min="13569" max="13569" width="91.33203125" style="388" customWidth="1"/>
    <col min="13570" max="13570" width="26.6640625" style="388" customWidth="1"/>
    <col min="13571" max="13571" width="42.6640625" style="388" customWidth="1"/>
    <col min="13572" max="13574" width="24.44140625" style="388" customWidth="1"/>
    <col min="13575" max="13823" width="8.88671875" style="388"/>
    <col min="13824" max="13824" width="7.33203125" style="388" customWidth="1"/>
    <col min="13825" max="13825" width="91.33203125" style="388" customWidth="1"/>
    <col min="13826" max="13826" width="26.6640625" style="388" customWidth="1"/>
    <col min="13827" max="13827" width="42.6640625" style="388" customWidth="1"/>
    <col min="13828" max="13830" width="24.44140625" style="388" customWidth="1"/>
    <col min="13831" max="14079" width="8.88671875" style="388"/>
    <col min="14080" max="14080" width="7.33203125" style="388" customWidth="1"/>
    <col min="14081" max="14081" width="91.33203125" style="388" customWidth="1"/>
    <col min="14082" max="14082" width="26.6640625" style="388" customWidth="1"/>
    <col min="14083" max="14083" width="42.6640625" style="388" customWidth="1"/>
    <col min="14084" max="14086" width="24.44140625" style="388" customWidth="1"/>
    <col min="14087" max="14335" width="8.88671875" style="388"/>
    <col min="14336" max="14336" width="7.33203125" style="388" customWidth="1"/>
    <col min="14337" max="14337" width="91.33203125" style="388" customWidth="1"/>
    <col min="14338" max="14338" width="26.6640625" style="388" customWidth="1"/>
    <col min="14339" max="14339" width="42.6640625" style="388" customWidth="1"/>
    <col min="14340" max="14342" width="24.44140625" style="388" customWidth="1"/>
    <col min="14343" max="14591" width="8.88671875" style="388"/>
    <col min="14592" max="14592" width="7.33203125" style="388" customWidth="1"/>
    <col min="14593" max="14593" width="91.33203125" style="388" customWidth="1"/>
    <col min="14594" max="14594" width="26.6640625" style="388" customWidth="1"/>
    <col min="14595" max="14595" width="42.6640625" style="388" customWidth="1"/>
    <col min="14596" max="14598" width="24.44140625" style="388" customWidth="1"/>
    <col min="14599" max="14847" width="8.88671875" style="388"/>
    <col min="14848" max="14848" width="7.33203125" style="388" customWidth="1"/>
    <col min="14849" max="14849" width="91.33203125" style="388" customWidth="1"/>
    <col min="14850" max="14850" width="26.6640625" style="388" customWidth="1"/>
    <col min="14851" max="14851" width="42.6640625" style="388" customWidth="1"/>
    <col min="14852" max="14854" width="24.44140625" style="388" customWidth="1"/>
    <col min="14855" max="15103" width="8.88671875" style="388"/>
    <col min="15104" max="15104" width="7.33203125" style="388" customWidth="1"/>
    <col min="15105" max="15105" width="91.33203125" style="388" customWidth="1"/>
    <col min="15106" max="15106" width="26.6640625" style="388" customWidth="1"/>
    <col min="15107" max="15107" width="42.6640625" style="388" customWidth="1"/>
    <col min="15108" max="15110" width="24.44140625" style="388" customWidth="1"/>
    <col min="15111" max="15359" width="8.88671875" style="388"/>
    <col min="15360" max="15360" width="7.33203125" style="388" customWidth="1"/>
    <col min="15361" max="15361" width="91.33203125" style="388" customWidth="1"/>
    <col min="15362" max="15362" width="26.6640625" style="388" customWidth="1"/>
    <col min="15363" max="15363" width="42.6640625" style="388" customWidth="1"/>
    <col min="15364" max="15366" width="24.44140625" style="388" customWidth="1"/>
    <col min="15367" max="15615" width="8.88671875" style="388"/>
    <col min="15616" max="15616" width="7.33203125" style="388" customWidth="1"/>
    <col min="15617" max="15617" width="91.33203125" style="388" customWidth="1"/>
    <col min="15618" max="15618" width="26.6640625" style="388" customWidth="1"/>
    <col min="15619" max="15619" width="42.6640625" style="388" customWidth="1"/>
    <col min="15620" max="15622" width="24.44140625" style="388" customWidth="1"/>
    <col min="15623" max="15871" width="8.88671875" style="388"/>
    <col min="15872" max="15872" width="7.33203125" style="388" customWidth="1"/>
    <col min="15873" max="15873" width="91.33203125" style="388" customWidth="1"/>
    <col min="15874" max="15874" width="26.6640625" style="388" customWidth="1"/>
    <col min="15875" max="15875" width="42.6640625" style="388" customWidth="1"/>
    <col min="15876" max="15878" width="24.44140625" style="388" customWidth="1"/>
    <col min="15879" max="16127" width="8.88671875" style="388"/>
    <col min="16128" max="16128" width="7.33203125" style="388" customWidth="1"/>
    <col min="16129" max="16129" width="91.33203125" style="388" customWidth="1"/>
    <col min="16130" max="16130" width="26.6640625" style="388" customWidth="1"/>
    <col min="16131" max="16131" width="42.6640625" style="388" customWidth="1"/>
    <col min="16132" max="16134" width="24.44140625" style="388" customWidth="1"/>
    <col min="16135" max="16384" width="8.88671875" style="388"/>
  </cols>
  <sheetData>
    <row r="1" spans="1:10" x14ac:dyDescent="0.35">
      <c r="A1" s="387"/>
      <c r="B1" s="387"/>
      <c r="C1" s="387"/>
      <c r="D1" s="72" t="s">
        <v>441</v>
      </c>
    </row>
    <row r="2" spans="1:10" ht="12.75" customHeight="1" x14ac:dyDescent="0.35">
      <c r="A2" s="387"/>
      <c r="B2" s="387"/>
      <c r="C2" s="387"/>
      <c r="D2" s="387"/>
    </row>
    <row r="3" spans="1:10" ht="29.25" customHeight="1" x14ac:dyDescent="0.35">
      <c r="A3" s="1219" t="s">
        <v>591</v>
      </c>
      <c r="B3" s="1219"/>
      <c r="C3" s="1219"/>
      <c r="D3" s="1219"/>
    </row>
    <row r="4" spans="1:10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409"/>
      <c r="J4" s="409"/>
    </row>
    <row r="5" spans="1:10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410"/>
      <c r="J5" s="411"/>
    </row>
    <row r="6" spans="1:10" s="1" customFormat="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16"/>
      <c r="I6" s="302"/>
      <c r="J6" s="412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302"/>
      <c r="J7" s="412"/>
    </row>
    <row r="8" spans="1:10" x14ac:dyDescent="0.35">
      <c r="A8" s="389"/>
      <c r="B8" s="387"/>
      <c r="C8" s="387"/>
      <c r="D8" s="387"/>
    </row>
    <row r="9" spans="1:10" s="390" customFormat="1" ht="15.75" customHeight="1" x14ac:dyDescent="0.3">
      <c r="A9" s="1212" t="s">
        <v>282</v>
      </c>
      <c r="B9" s="1212" t="s">
        <v>385</v>
      </c>
      <c r="C9" s="1212" t="s">
        <v>261</v>
      </c>
      <c r="D9" s="1212" t="s">
        <v>349</v>
      </c>
      <c r="I9" s="413"/>
      <c r="J9" s="413"/>
    </row>
    <row r="10" spans="1:10" s="390" customFormat="1" ht="15.75" customHeight="1" x14ac:dyDescent="0.3">
      <c r="A10" s="1220"/>
      <c r="B10" s="1220"/>
      <c r="C10" s="1220"/>
      <c r="D10" s="1220"/>
      <c r="I10" s="413"/>
      <c r="J10" s="413"/>
    </row>
    <row r="11" spans="1:10" s="390" customFormat="1" ht="15.75" customHeight="1" x14ac:dyDescent="0.3">
      <c r="A11" s="1213"/>
      <c r="B11" s="1213"/>
      <c r="C11" s="1213"/>
      <c r="D11" s="1213"/>
      <c r="I11" s="413"/>
      <c r="J11" s="413"/>
    </row>
    <row r="12" spans="1:10" s="390" customFormat="1" ht="35.4" x14ac:dyDescent="0.35">
      <c r="A12" s="391">
        <v>1</v>
      </c>
      <c r="B12" s="391">
        <v>2</v>
      </c>
      <c r="C12" s="392">
        <v>3</v>
      </c>
      <c r="D12" s="393">
        <v>4</v>
      </c>
      <c r="E12" s="362" t="s">
        <v>357</v>
      </c>
      <c r="F12" s="362" t="s">
        <v>302</v>
      </c>
      <c r="G12" s="362" t="s">
        <v>303</v>
      </c>
      <c r="I12" s="394" t="s">
        <v>1017</v>
      </c>
      <c r="J12" s="394"/>
    </row>
    <row r="13" spans="1:10" s="397" customFormat="1" x14ac:dyDescent="0.35">
      <c r="A13" s="1217" t="s">
        <v>999</v>
      </c>
      <c r="B13" s="1218"/>
      <c r="C13" s="1218"/>
      <c r="D13" s="1218"/>
      <c r="E13" s="262" t="s">
        <v>1000</v>
      </c>
      <c r="F13" s="263"/>
      <c r="G13" s="263"/>
      <c r="H13" s="395"/>
      <c r="I13" s="396" t="s">
        <v>1012</v>
      </c>
      <c r="J13" s="396" t="s">
        <v>1013</v>
      </c>
    </row>
    <row r="14" spans="1:10" s="397" customFormat="1" x14ac:dyDescent="0.35">
      <c r="A14" s="367">
        <v>1</v>
      </c>
      <c r="B14" s="89" t="s">
        <v>590</v>
      </c>
      <c r="C14" s="368"/>
      <c r="D14" s="369"/>
      <c r="E14" s="400"/>
      <c r="F14" s="360"/>
      <c r="G14" s="360">
        <f>D14-F14</f>
        <v>0</v>
      </c>
      <c r="I14" s="401"/>
      <c r="J14" s="401"/>
    </row>
    <row r="15" spans="1:10" s="397" customFormat="1" x14ac:dyDescent="0.35">
      <c r="A15" s="367"/>
      <c r="B15" s="89"/>
      <c r="C15" s="368"/>
      <c r="D15" s="369"/>
      <c r="E15" s="400"/>
      <c r="F15" s="360"/>
      <c r="G15" s="360">
        <f t="shared" ref="G15:G16" si="0">D15-F15</f>
        <v>0</v>
      </c>
      <c r="I15" s="401"/>
      <c r="J15" s="401"/>
    </row>
    <row r="16" spans="1:10" s="397" customFormat="1" x14ac:dyDescent="0.35">
      <c r="A16" s="367"/>
      <c r="B16" s="89"/>
      <c r="C16" s="368"/>
      <c r="D16" s="369"/>
      <c r="E16" s="400"/>
      <c r="F16" s="360"/>
      <c r="G16" s="360">
        <f t="shared" si="0"/>
        <v>0</v>
      </c>
      <c r="I16" s="401"/>
      <c r="J16" s="401"/>
    </row>
    <row r="17" spans="1:10" ht="17.399999999999999" x14ac:dyDescent="0.3">
      <c r="A17" s="371"/>
      <c r="B17" s="372" t="s">
        <v>295</v>
      </c>
      <c r="C17" s="373" t="s">
        <v>305</v>
      </c>
      <c r="D17" s="97">
        <f>SUM(D14:D16)</f>
        <v>0</v>
      </c>
      <c r="E17" s="362" t="s">
        <v>365</v>
      </c>
      <c r="F17" s="362">
        <f>SUM(F14:F16)</f>
        <v>0</v>
      </c>
      <c r="G17" s="362">
        <f>SUM(G14:G16)</f>
        <v>0</v>
      </c>
      <c r="I17" s="254">
        <f t="shared" ref="I17:J17" si="1">SUM(I14:I16)</f>
        <v>0</v>
      </c>
      <c r="J17" s="254">
        <f t="shared" si="1"/>
        <v>0</v>
      </c>
    </row>
    <row r="18" spans="1:10" x14ac:dyDescent="0.35">
      <c r="A18" s="1217" t="s">
        <v>1001</v>
      </c>
      <c r="B18" s="1218"/>
      <c r="C18" s="1218"/>
      <c r="D18" s="1218"/>
      <c r="E18" s="262" t="s">
        <v>1002</v>
      </c>
      <c r="F18" s="357"/>
      <c r="G18" s="357"/>
    </row>
    <row r="19" spans="1:10" s="397" customFormat="1" x14ac:dyDescent="0.35">
      <c r="A19" s="367">
        <v>1</v>
      </c>
      <c r="B19" s="89" t="s">
        <v>590</v>
      </c>
      <c r="C19" s="368"/>
      <c r="D19" s="369"/>
      <c r="E19" s="400"/>
      <c r="F19" s="360"/>
      <c r="G19" s="360">
        <f>D19-F19</f>
        <v>0</v>
      </c>
      <c r="I19" s="401"/>
      <c r="J19" s="401"/>
    </row>
    <row r="20" spans="1:10" s="397" customFormat="1" x14ac:dyDescent="0.35">
      <c r="A20" s="367"/>
      <c r="B20" s="89"/>
      <c r="C20" s="368"/>
      <c r="D20" s="369"/>
      <c r="E20" s="400"/>
      <c r="F20" s="360"/>
      <c r="G20" s="360">
        <f t="shared" ref="G20:G21" si="2">D20-F20</f>
        <v>0</v>
      </c>
      <c r="I20" s="401"/>
      <c r="J20" s="401"/>
    </row>
    <row r="21" spans="1:10" s="397" customFormat="1" x14ac:dyDescent="0.35">
      <c r="A21" s="367"/>
      <c r="B21" s="89"/>
      <c r="C21" s="368"/>
      <c r="D21" s="369"/>
      <c r="E21" s="400"/>
      <c r="F21" s="360"/>
      <c r="G21" s="360">
        <f t="shared" si="2"/>
        <v>0</v>
      </c>
      <c r="I21" s="401"/>
      <c r="J21" s="401"/>
    </row>
    <row r="22" spans="1:10" ht="17.399999999999999" x14ac:dyDescent="0.3">
      <c r="A22" s="371"/>
      <c r="B22" s="372" t="s">
        <v>295</v>
      </c>
      <c r="C22" s="373" t="s">
        <v>305</v>
      </c>
      <c r="D22" s="97">
        <f>SUM(D19:D21)</f>
        <v>0</v>
      </c>
      <c r="E22" s="362" t="s">
        <v>365</v>
      </c>
      <c r="F22" s="362">
        <f>SUM(F19:F21)</f>
        <v>0</v>
      </c>
      <c r="G22" s="362">
        <f>SUM(G19:G21)</f>
        <v>0</v>
      </c>
      <c r="I22" s="254">
        <f t="shared" ref="I22:J22" si="3">SUM(I19:I21)</f>
        <v>0</v>
      </c>
      <c r="J22" s="254">
        <f t="shared" si="3"/>
        <v>0</v>
      </c>
    </row>
    <row r="23" spans="1:10" x14ac:dyDescent="0.35">
      <c r="A23" s="1217" t="s">
        <v>489</v>
      </c>
      <c r="B23" s="1218"/>
      <c r="C23" s="1218"/>
      <c r="D23" s="1218"/>
      <c r="E23" s="262" t="s">
        <v>1002</v>
      </c>
      <c r="F23" s="357"/>
      <c r="G23" s="357"/>
    </row>
    <row r="24" spans="1:10" s="397" customFormat="1" x14ac:dyDescent="0.35">
      <c r="A24" s="367">
        <v>1</v>
      </c>
      <c r="B24" s="89" t="s">
        <v>590</v>
      </c>
      <c r="C24" s="368"/>
      <c r="D24" s="369"/>
      <c r="E24" s="400"/>
      <c r="F24" s="360"/>
      <c r="G24" s="360">
        <f>D24-F24</f>
        <v>0</v>
      </c>
      <c r="I24" s="401"/>
      <c r="J24" s="401"/>
    </row>
    <row r="25" spans="1:10" s="397" customFormat="1" x14ac:dyDescent="0.35">
      <c r="A25" s="367"/>
      <c r="B25" s="89"/>
      <c r="C25" s="368"/>
      <c r="D25" s="369"/>
      <c r="E25" s="400"/>
      <c r="F25" s="360"/>
      <c r="G25" s="360">
        <f t="shared" ref="G25:G26" si="4">D25-F25</f>
        <v>0</v>
      </c>
      <c r="I25" s="401"/>
      <c r="J25" s="401"/>
    </row>
    <row r="26" spans="1:10" s="397" customFormat="1" x14ac:dyDescent="0.35">
      <c r="A26" s="367"/>
      <c r="B26" s="89"/>
      <c r="C26" s="368"/>
      <c r="D26" s="369"/>
      <c r="E26" s="400"/>
      <c r="F26" s="360"/>
      <c r="G26" s="360">
        <f t="shared" si="4"/>
        <v>0</v>
      </c>
      <c r="I26" s="401"/>
      <c r="J26" s="401"/>
    </row>
    <row r="27" spans="1:10" ht="17.399999999999999" x14ac:dyDescent="0.3">
      <c r="A27" s="371"/>
      <c r="B27" s="372" t="s">
        <v>295</v>
      </c>
      <c r="C27" s="373" t="s">
        <v>305</v>
      </c>
      <c r="D27" s="97">
        <f>SUM(D24:D26)</f>
        <v>0</v>
      </c>
      <c r="E27" s="362" t="s">
        <v>365</v>
      </c>
      <c r="F27" s="362">
        <f>SUM(F24:F26)</f>
        <v>0</v>
      </c>
      <c r="G27" s="362">
        <f>SUM(G24:G26)</f>
        <v>0</v>
      </c>
      <c r="I27" s="254">
        <f t="shared" ref="I27:J27" si="5">SUM(I24:I26)</f>
        <v>0</v>
      </c>
      <c r="J27" s="254">
        <f t="shared" si="5"/>
        <v>0</v>
      </c>
    </row>
    <row r="28" spans="1:10" ht="17.399999999999999" x14ac:dyDescent="0.3">
      <c r="A28" s="249"/>
      <c r="B28" s="249"/>
      <c r="C28" s="249"/>
      <c r="D28" s="249"/>
      <c r="E28" s="296" t="s">
        <v>457</v>
      </c>
      <c r="F28" s="297">
        <f>F17+F22+F27</f>
        <v>0</v>
      </c>
      <c r="G28" s="297">
        <f>G17+G22+G27</f>
        <v>0</v>
      </c>
      <c r="I28" s="254">
        <f t="shared" ref="I28:J28" si="6">I17+I22+I27</f>
        <v>0</v>
      </c>
      <c r="J28" s="254">
        <f t="shared" si="6"/>
        <v>0</v>
      </c>
    </row>
    <row r="29" spans="1:10" x14ac:dyDescent="0.35">
      <c r="A29" s="249"/>
      <c r="B29" s="249"/>
      <c r="C29" s="249"/>
      <c r="D29" s="249"/>
      <c r="E29" s="296"/>
      <c r="F29" s="353"/>
      <c r="G29" s="353"/>
    </row>
    <row r="30" spans="1:10" x14ac:dyDescent="0.35">
      <c r="A30" s="34" t="s">
        <v>671</v>
      </c>
      <c r="B30" s="35"/>
      <c r="C30" s="115"/>
      <c r="D30" s="115" t="s">
        <v>1143</v>
      </c>
      <c r="E30" s="35"/>
      <c r="F30" s="249"/>
      <c r="G30" s="35"/>
    </row>
    <row r="31" spans="1:10" x14ac:dyDescent="0.35">
      <c r="A31" s="249"/>
      <c r="B31" s="66"/>
      <c r="C31" s="67" t="s">
        <v>131</v>
      </c>
      <c r="D31" s="67" t="s">
        <v>132</v>
      </c>
      <c r="E31" s="66"/>
      <c r="F31" s="249"/>
      <c r="G31" s="66"/>
    </row>
    <row r="32" spans="1:10" x14ac:dyDescent="0.35">
      <c r="A32" s="66"/>
      <c r="B32" s="63"/>
      <c r="C32" s="63"/>
      <c r="D32" s="63"/>
      <c r="E32" s="63"/>
      <c r="F32" s="249"/>
      <c r="G32" s="63"/>
    </row>
    <row r="33" spans="1:7" x14ac:dyDescent="0.35">
      <c r="A33" s="34" t="s">
        <v>133</v>
      </c>
      <c r="B33" s="35"/>
      <c r="C33" s="115"/>
      <c r="D33" s="115" t="s">
        <v>1144</v>
      </c>
      <c r="E33" s="35"/>
      <c r="F33" s="249"/>
      <c r="G33" s="35"/>
    </row>
    <row r="34" spans="1:7" x14ac:dyDescent="0.35">
      <c r="A34" s="249"/>
      <c r="B34" s="66"/>
      <c r="C34" s="67" t="s">
        <v>131</v>
      </c>
      <c r="D34" s="67" t="s">
        <v>132</v>
      </c>
      <c r="E34" s="66"/>
      <c r="F34" s="249"/>
      <c r="G34" s="66"/>
    </row>
    <row r="36" spans="1:7" x14ac:dyDescent="0.35">
      <c r="B36" s="298" t="s">
        <v>1046</v>
      </c>
    </row>
    <row r="37" spans="1:7" x14ac:dyDescent="0.35">
      <c r="B37" s="298" t="s">
        <v>1003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5" tint="-0.499984740745262"/>
    <pageSetUpPr fitToPage="1"/>
  </sheetPr>
  <dimension ref="A2:AW33"/>
  <sheetViews>
    <sheetView view="pageBreakPreview" zoomScaleSheetLayoutView="100" workbookViewId="0">
      <selection activeCell="W22" sqref="W22"/>
    </sheetView>
  </sheetViews>
  <sheetFormatPr defaultColWidth="9.109375" defaultRowHeight="13.8" x14ac:dyDescent="0.25"/>
  <cols>
    <col min="1" max="1" width="39.44140625" style="826" customWidth="1"/>
    <col min="2" max="10" width="20.109375" style="826" customWidth="1"/>
    <col min="11" max="11" width="13.109375" style="826" customWidth="1"/>
    <col min="12" max="16384" width="9.109375" style="826"/>
  </cols>
  <sheetData>
    <row r="2" spans="1:11" x14ac:dyDescent="0.25">
      <c r="J2" s="826" t="s">
        <v>412</v>
      </c>
    </row>
    <row r="4" spans="1:11" ht="18" x14ac:dyDescent="0.35">
      <c r="A4" s="827" t="s">
        <v>452</v>
      </c>
    </row>
    <row r="6" spans="1:11" ht="45" customHeight="1" x14ac:dyDescent="0.35">
      <c r="A6" s="1163" t="s">
        <v>248</v>
      </c>
      <c r="B6" s="1164" t="s">
        <v>249</v>
      </c>
      <c r="C6" s="1165"/>
      <c r="D6" s="1165"/>
      <c r="E6" s="1164" t="s">
        <v>250</v>
      </c>
      <c r="F6" s="1165"/>
      <c r="G6" s="1165"/>
      <c r="H6" s="1165" t="s">
        <v>251</v>
      </c>
      <c r="I6" s="1165"/>
      <c r="J6" s="1165"/>
    </row>
    <row r="7" spans="1:11" ht="94.5" customHeight="1" x14ac:dyDescent="0.35">
      <c r="A7" s="1136"/>
      <c r="B7" s="828" t="s">
        <v>979</v>
      </c>
      <c r="C7" s="828" t="s">
        <v>980</v>
      </c>
      <c r="D7" s="828" t="s">
        <v>981</v>
      </c>
      <c r="E7" s="828" t="s">
        <v>979</v>
      </c>
      <c r="F7" s="828" t="s">
        <v>980</v>
      </c>
      <c r="G7" s="828" t="s">
        <v>981</v>
      </c>
      <c r="H7" s="828" t="s">
        <v>979</v>
      </c>
      <c r="I7" s="828" t="s">
        <v>980</v>
      </c>
      <c r="J7" s="828" t="s">
        <v>981</v>
      </c>
      <c r="K7" s="826" t="s">
        <v>982</v>
      </c>
    </row>
    <row r="8" spans="1:11" ht="18" x14ac:dyDescent="0.25">
      <c r="A8" s="829">
        <v>1</v>
      </c>
      <c r="B8" s="829">
        <v>2</v>
      </c>
      <c r="C8" s="829">
        <v>3</v>
      </c>
      <c r="D8" s="829">
        <v>4</v>
      </c>
      <c r="E8" s="829">
        <v>5</v>
      </c>
      <c r="F8" s="829">
        <v>6</v>
      </c>
      <c r="G8" s="829">
        <v>7</v>
      </c>
      <c r="H8" s="829">
        <v>8</v>
      </c>
      <c r="I8" s="829">
        <v>9</v>
      </c>
      <c r="J8" s="829">
        <v>10</v>
      </c>
    </row>
    <row r="9" spans="1:11" ht="25.5" customHeight="1" x14ac:dyDescent="0.25">
      <c r="A9" s="830"/>
      <c r="B9" s="831"/>
      <c r="C9" s="831"/>
      <c r="D9" s="831"/>
      <c r="E9" s="832"/>
      <c r="F9" s="832"/>
      <c r="G9" s="832"/>
      <c r="H9" s="831"/>
      <c r="I9" s="831"/>
      <c r="J9" s="831"/>
      <c r="K9" s="833"/>
    </row>
    <row r="10" spans="1:11" ht="25.5" customHeight="1" x14ac:dyDescent="0.25">
      <c r="A10" s="830"/>
      <c r="B10" s="831"/>
      <c r="C10" s="831"/>
      <c r="D10" s="831"/>
      <c r="E10" s="831"/>
      <c r="F10" s="831"/>
      <c r="G10" s="831"/>
      <c r="H10" s="831"/>
      <c r="I10" s="831"/>
      <c r="J10" s="831"/>
      <c r="K10" s="833"/>
    </row>
    <row r="11" spans="1:11" ht="25.5" customHeight="1" x14ac:dyDescent="0.25">
      <c r="A11" s="830"/>
      <c r="B11" s="831"/>
      <c r="C11" s="831"/>
      <c r="D11" s="831"/>
      <c r="E11" s="831"/>
      <c r="F11" s="831"/>
      <c r="G11" s="831"/>
      <c r="H11" s="831"/>
      <c r="I11" s="831"/>
      <c r="J11" s="831"/>
    </row>
    <row r="12" spans="1:11" ht="25.5" customHeight="1" x14ac:dyDescent="0.25">
      <c r="A12" s="830"/>
      <c r="B12" s="831"/>
      <c r="C12" s="831"/>
      <c r="D12" s="831"/>
      <c r="E12" s="831"/>
      <c r="F12" s="831"/>
      <c r="G12" s="831"/>
      <c r="H12" s="831"/>
      <c r="I12" s="831"/>
      <c r="J12" s="831"/>
    </row>
    <row r="13" spans="1:11" ht="25.5" customHeight="1" x14ac:dyDescent="0.25">
      <c r="A13" s="830"/>
      <c r="B13" s="831"/>
      <c r="C13" s="831"/>
      <c r="D13" s="831"/>
      <c r="E13" s="831"/>
      <c r="F13" s="831"/>
      <c r="G13" s="831"/>
      <c r="H13" s="831"/>
      <c r="I13" s="831"/>
      <c r="J13" s="831"/>
    </row>
    <row r="14" spans="1:11" ht="17.399999999999999" x14ac:dyDescent="0.3">
      <c r="A14" s="834" t="s">
        <v>247</v>
      </c>
      <c r="B14" s="835" t="s">
        <v>10</v>
      </c>
      <c r="C14" s="835" t="s">
        <v>10</v>
      </c>
      <c r="D14" s="835" t="s">
        <v>10</v>
      </c>
      <c r="E14" s="835" t="s">
        <v>10</v>
      </c>
      <c r="F14" s="835" t="s">
        <v>10</v>
      </c>
      <c r="G14" s="835" t="s">
        <v>10</v>
      </c>
      <c r="H14" s="835">
        <f>SUM(H9:H13)</f>
        <v>0</v>
      </c>
      <c r="I14" s="835">
        <f>SUM(I9:I13)</f>
        <v>0</v>
      </c>
      <c r="J14" s="835">
        <f>SUM(J9:J13)</f>
        <v>0</v>
      </c>
      <c r="K14" s="833" t="e">
        <f>H14-#REF!-#REF!-#REF!-#REF!-#REF!-#REF!-#REF!-#REF!-#REF!-#REF!-#REF!-#REF!-#REF!-#REF!-#REF!-#REF!-#REF!</f>
        <v>#REF!</v>
      </c>
    </row>
    <row r="17" spans="1:49" x14ac:dyDescent="0.25">
      <c r="J17" s="826" t="s">
        <v>410</v>
      </c>
    </row>
    <row r="19" spans="1:49" ht="18" x14ac:dyDescent="0.35">
      <c r="A19" s="827" t="s">
        <v>411</v>
      </c>
    </row>
    <row r="20" spans="1:49" x14ac:dyDescent="0.25">
      <c r="F20" s="1166"/>
      <c r="G20" s="1166"/>
      <c r="H20" s="1166"/>
    </row>
    <row r="21" spans="1:49" ht="18" x14ac:dyDescent="0.35">
      <c r="A21" s="1167" t="s">
        <v>0</v>
      </c>
      <c r="B21" s="1167"/>
      <c r="C21" s="1167"/>
      <c r="D21" s="1167"/>
      <c r="E21" s="1167" t="s">
        <v>1</v>
      </c>
      <c r="F21" s="1165" t="s">
        <v>135</v>
      </c>
      <c r="G21" s="1165"/>
      <c r="H21" s="1165"/>
      <c r="I21" s="827"/>
      <c r="J21" s="827"/>
    </row>
    <row r="22" spans="1:49" ht="72" x14ac:dyDescent="0.35">
      <c r="A22" s="1167"/>
      <c r="B22" s="1167"/>
      <c r="C22" s="1167"/>
      <c r="D22" s="1167"/>
      <c r="E22" s="1167"/>
      <c r="F22" s="828" t="s">
        <v>979</v>
      </c>
      <c r="G22" s="828" t="s">
        <v>980</v>
      </c>
      <c r="H22" s="828" t="s">
        <v>981</v>
      </c>
      <c r="I22" s="827"/>
      <c r="J22" s="827"/>
      <c r="K22" s="826" t="s">
        <v>983</v>
      </c>
    </row>
    <row r="23" spans="1:49" ht="18" x14ac:dyDescent="0.35">
      <c r="A23" s="1168">
        <v>1</v>
      </c>
      <c r="B23" s="1169"/>
      <c r="C23" s="1169"/>
      <c r="D23" s="1170"/>
      <c r="E23" s="829">
        <v>2</v>
      </c>
      <c r="F23" s="836">
        <v>3</v>
      </c>
      <c r="G23" s="836">
        <v>4</v>
      </c>
      <c r="H23" s="836">
        <v>5</v>
      </c>
      <c r="I23" s="827"/>
      <c r="J23" s="827"/>
    </row>
    <row r="24" spans="1:49" ht="18" x14ac:dyDescent="0.35">
      <c r="A24" s="1171" t="s">
        <v>984</v>
      </c>
      <c r="B24" s="1172"/>
      <c r="C24" s="1172"/>
      <c r="D24" s="1173"/>
      <c r="E24" s="837" t="s">
        <v>239</v>
      </c>
      <c r="F24" s="831">
        <v>102500</v>
      </c>
      <c r="G24" s="831">
        <v>102500</v>
      </c>
      <c r="H24" s="831">
        <v>102500</v>
      </c>
      <c r="I24" s="827"/>
      <c r="J24" s="827"/>
    </row>
    <row r="25" spans="1:49" ht="18" x14ac:dyDescent="0.35">
      <c r="A25" s="1171"/>
      <c r="B25" s="1172"/>
      <c r="C25" s="1172"/>
      <c r="D25" s="1173"/>
      <c r="E25" s="837" t="s">
        <v>240</v>
      </c>
      <c r="F25" s="831"/>
      <c r="G25" s="831"/>
      <c r="H25" s="831"/>
      <c r="I25" s="827"/>
      <c r="J25" s="827"/>
    </row>
    <row r="26" spans="1:49" ht="18" x14ac:dyDescent="0.35">
      <c r="A26" s="827"/>
      <c r="B26" s="827"/>
      <c r="C26" s="827"/>
      <c r="D26" s="834" t="s">
        <v>247</v>
      </c>
      <c r="E26" s="838" t="s">
        <v>453</v>
      </c>
      <c r="F26" s="835">
        <f>SUM(F24:F25)</f>
        <v>102500</v>
      </c>
      <c r="G26" s="835">
        <f>SUM(G24:G25)</f>
        <v>102500</v>
      </c>
      <c r="H26" s="835">
        <f>SUM(H24:H25)</f>
        <v>102500</v>
      </c>
      <c r="I26" s="827"/>
      <c r="J26" s="827"/>
      <c r="K26" s="833" t="e">
        <f>F26-#REF!-#REF!-'223 КВР 244 (2022)ВНЕБ, 130Д'!E18-'223 КВР 247 (2022)ВНЕБ, 130Д'!E18-#REF!-#REF!-#REF!-#REF!-#REF!-#REF!-#REF!-#REF!-#REF!-#REF!-#REF!</f>
        <v>#REF!</v>
      </c>
    </row>
    <row r="27" spans="1:49" ht="18" x14ac:dyDescent="0.35">
      <c r="A27" s="827"/>
      <c r="B27" s="827"/>
      <c r="C27" s="827"/>
      <c r="D27" s="827"/>
      <c r="E27" s="827"/>
      <c r="F27" s="827"/>
      <c r="G27" s="827"/>
      <c r="H27" s="827"/>
      <c r="I27" s="827"/>
      <c r="J27" s="827"/>
    </row>
    <row r="29" spans="1:49" s="842" customFormat="1" ht="18" customHeight="1" x14ac:dyDescent="0.35">
      <c r="A29" s="839" t="s">
        <v>259</v>
      </c>
      <c r="B29" s="1146" t="s">
        <v>671</v>
      </c>
      <c r="C29" s="1146"/>
      <c r="D29" s="1146"/>
      <c r="E29" s="840"/>
      <c r="F29" s="1146"/>
      <c r="G29" s="1146"/>
      <c r="H29" s="840"/>
      <c r="I29" s="1146" t="s">
        <v>1143</v>
      </c>
      <c r="J29" s="1146"/>
      <c r="K29" s="840"/>
      <c r="L29" s="841"/>
      <c r="M29" s="841"/>
      <c r="O29" s="840"/>
      <c r="P29" s="840"/>
      <c r="Q29" s="840"/>
      <c r="R29" s="840"/>
      <c r="S29" s="840"/>
      <c r="T29" s="840"/>
      <c r="U29" s="840"/>
      <c r="V29" s="840"/>
      <c r="W29" s="843"/>
      <c r="X29" s="843"/>
      <c r="AJ29" s="840"/>
      <c r="AK29" s="840"/>
      <c r="AL29" s="840"/>
      <c r="AM29" s="840"/>
      <c r="AN29" s="840"/>
      <c r="AO29" s="840"/>
      <c r="AP29" s="840"/>
      <c r="AQ29" s="840"/>
      <c r="AR29" s="840"/>
      <c r="AS29" s="840"/>
      <c r="AT29" s="840"/>
      <c r="AU29" s="840"/>
      <c r="AV29" s="840"/>
      <c r="AW29" s="840"/>
    </row>
    <row r="30" spans="1:49" s="845" customFormat="1" ht="18" customHeight="1" x14ac:dyDescent="0.25">
      <c r="A30" s="844" t="s">
        <v>260</v>
      </c>
      <c r="B30" s="1161" t="s">
        <v>235</v>
      </c>
      <c r="C30" s="1161"/>
      <c r="D30" s="1161"/>
      <c r="F30" s="1162" t="s">
        <v>131</v>
      </c>
      <c r="G30" s="1162"/>
      <c r="H30" s="846"/>
      <c r="I30" s="1162" t="s">
        <v>132</v>
      </c>
      <c r="J30" s="1162"/>
      <c r="K30" s="846"/>
      <c r="L30" s="846"/>
      <c r="M30" s="846"/>
      <c r="O30" s="846"/>
      <c r="P30" s="846"/>
      <c r="Q30" s="846"/>
      <c r="R30" s="846"/>
      <c r="S30" s="846"/>
      <c r="T30" s="846"/>
      <c r="U30" s="846"/>
      <c r="V30" s="846"/>
      <c r="W30" s="847"/>
      <c r="X30" s="847"/>
      <c r="AJ30" s="846"/>
      <c r="AK30" s="846"/>
      <c r="AL30" s="846"/>
      <c r="AM30" s="846"/>
      <c r="AN30" s="846"/>
      <c r="AO30" s="846"/>
      <c r="AP30" s="846"/>
      <c r="AQ30" s="846"/>
      <c r="AR30" s="846"/>
      <c r="AS30" s="846"/>
      <c r="AT30" s="846"/>
      <c r="AU30" s="846"/>
      <c r="AV30" s="846"/>
      <c r="AW30" s="846"/>
    </row>
    <row r="31" spans="1:49" s="845" customFormat="1" ht="18" customHeight="1" x14ac:dyDescent="0.25">
      <c r="A31" s="848"/>
      <c r="B31" s="848"/>
      <c r="C31" s="848"/>
      <c r="D31" s="848"/>
      <c r="F31" s="847"/>
      <c r="G31" s="847"/>
      <c r="H31" s="847"/>
      <c r="I31" s="847"/>
      <c r="J31" s="847"/>
      <c r="K31" s="847"/>
      <c r="L31" s="846"/>
      <c r="M31" s="847"/>
      <c r="O31" s="847"/>
      <c r="P31" s="847"/>
      <c r="Q31" s="847"/>
      <c r="R31" s="847"/>
      <c r="S31" s="847"/>
      <c r="T31" s="847"/>
      <c r="U31" s="847"/>
      <c r="V31" s="847"/>
      <c r="W31" s="847"/>
      <c r="X31" s="847"/>
      <c r="AJ31" s="847"/>
      <c r="AK31" s="847"/>
      <c r="AL31" s="847"/>
      <c r="AM31" s="847"/>
      <c r="AN31" s="847"/>
      <c r="AO31" s="847"/>
      <c r="AP31" s="847"/>
      <c r="AQ31" s="847"/>
      <c r="AR31" s="847"/>
      <c r="AS31" s="847"/>
      <c r="AT31" s="847"/>
      <c r="AU31" s="847"/>
      <c r="AV31" s="847"/>
      <c r="AW31" s="847"/>
    </row>
    <row r="32" spans="1:49" s="842" customFormat="1" ht="18" customHeight="1" x14ac:dyDescent="0.35">
      <c r="A32" s="839" t="s">
        <v>133</v>
      </c>
      <c r="B32" s="1146" t="s">
        <v>673</v>
      </c>
      <c r="C32" s="1146"/>
      <c r="D32" s="1146"/>
      <c r="F32" s="1146"/>
      <c r="G32" s="1146"/>
      <c r="H32" s="840"/>
      <c r="I32" s="1146" t="s">
        <v>1144</v>
      </c>
      <c r="J32" s="1146"/>
      <c r="K32" s="840"/>
      <c r="L32" s="841"/>
      <c r="M32" s="841"/>
      <c r="O32" s="840"/>
      <c r="P32" s="840"/>
      <c r="Q32" s="840"/>
      <c r="R32" s="840"/>
      <c r="S32" s="840"/>
      <c r="T32" s="840"/>
      <c r="U32" s="840"/>
      <c r="V32" s="840"/>
      <c r="W32" s="843"/>
      <c r="X32" s="843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</row>
    <row r="33" spans="1:49" s="845" customFormat="1" ht="18" customHeight="1" x14ac:dyDescent="0.25">
      <c r="A33" s="848"/>
      <c r="B33" s="1161" t="s">
        <v>235</v>
      </c>
      <c r="C33" s="1161"/>
      <c r="D33" s="1161"/>
      <c r="F33" s="1162" t="s">
        <v>131</v>
      </c>
      <c r="G33" s="1162"/>
      <c r="H33" s="846"/>
      <c r="I33" s="1162" t="s">
        <v>132</v>
      </c>
      <c r="J33" s="1162"/>
      <c r="K33" s="846"/>
      <c r="L33" s="846"/>
      <c r="M33" s="846"/>
      <c r="O33" s="846"/>
      <c r="P33" s="846"/>
      <c r="Q33" s="846"/>
      <c r="R33" s="846"/>
      <c r="S33" s="846"/>
      <c r="T33" s="846"/>
      <c r="U33" s="846"/>
      <c r="V33" s="846"/>
      <c r="W33" s="847"/>
      <c r="X33" s="847"/>
      <c r="AJ33" s="846"/>
      <c r="AK33" s="846"/>
      <c r="AL33" s="846"/>
      <c r="AM33" s="846"/>
      <c r="AN33" s="846"/>
      <c r="AO33" s="846"/>
      <c r="AP33" s="846"/>
      <c r="AQ33" s="846"/>
      <c r="AR33" s="846"/>
      <c r="AS33" s="846"/>
      <c r="AT33" s="846"/>
      <c r="AU33" s="846"/>
      <c r="AV33" s="846"/>
      <c r="AW33" s="846"/>
    </row>
  </sheetData>
  <mergeCells count="23">
    <mergeCell ref="I29:J29"/>
    <mergeCell ref="A6:A7"/>
    <mergeCell ref="B6:D6"/>
    <mergeCell ref="E6:G6"/>
    <mergeCell ref="H6:J6"/>
    <mergeCell ref="F20:H20"/>
    <mergeCell ref="A21:D22"/>
    <mergeCell ref="E21:E22"/>
    <mergeCell ref="F21:H21"/>
    <mergeCell ref="A23:D23"/>
    <mergeCell ref="A24:D24"/>
    <mergeCell ref="A25:D25"/>
    <mergeCell ref="B29:D29"/>
    <mergeCell ref="F29:G29"/>
    <mergeCell ref="B33:D33"/>
    <mergeCell ref="F33:G33"/>
    <mergeCell ref="I33:J33"/>
    <mergeCell ref="B30:D30"/>
    <mergeCell ref="F30:G30"/>
    <mergeCell ref="I30:J30"/>
    <mergeCell ref="B32:D32"/>
    <mergeCell ref="F32:G32"/>
    <mergeCell ref="I32:J32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92D050"/>
    <pageSetUpPr fitToPage="1"/>
  </sheetPr>
  <dimension ref="A1:K36"/>
  <sheetViews>
    <sheetView view="pageBreakPreview" topLeftCell="A7" zoomScale="70" zoomScaleSheetLayoutView="70" workbookViewId="0">
      <selection activeCell="A7" sqref="A1:XFD1048576"/>
    </sheetView>
  </sheetViews>
  <sheetFormatPr defaultColWidth="8.88671875" defaultRowHeight="15.6" x14ac:dyDescent="0.3"/>
  <cols>
    <col min="1" max="1" width="7.33203125" style="388" customWidth="1"/>
    <col min="2" max="2" width="91.33203125" style="388" customWidth="1"/>
    <col min="3" max="3" width="26.6640625" style="388" customWidth="1"/>
    <col min="4" max="4" width="42.6640625" style="388" customWidth="1"/>
    <col min="5" max="5" width="32" style="388" customWidth="1"/>
    <col min="6" max="7" width="24.44140625" style="388" customWidth="1"/>
    <col min="8" max="8" width="8.88671875" style="388"/>
    <col min="9" max="10" width="22.88671875" style="388" customWidth="1"/>
    <col min="11" max="256" width="8.88671875" style="388"/>
    <col min="257" max="257" width="7.33203125" style="388" customWidth="1"/>
    <col min="258" max="258" width="91.33203125" style="388" customWidth="1"/>
    <col min="259" max="259" width="26.6640625" style="388" customWidth="1"/>
    <col min="260" max="260" width="42.6640625" style="388" customWidth="1"/>
    <col min="261" max="263" width="24.44140625" style="388" customWidth="1"/>
    <col min="264" max="512" width="8.88671875" style="388"/>
    <col min="513" max="513" width="7.33203125" style="388" customWidth="1"/>
    <col min="514" max="514" width="91.33203125" style="388" customWidth="1"/>
    <col min="515" max="515" width="26.6640625" style="388" customWidth="1"/>
    <col min="516" max="516" width="42.6640625" style="388" customWidth="1"/>
    <col min="517" max="519" width="24.44140625" style="388" customWidth="1"/>
    <col min="520" max="768" width="8.88671875" style="388"/>
    <col min="769" max="769" width="7.33203125" style="388" customWidth="1"/>
    <col min="770" max="770" width="91.33203125" style="388" customWidth="1"/>
    <col min="771" max="771" width="26.6640625" style="388" customWidth="1"/>
    <col min="772" max="772" width="42.6640625" style="388" customWidth="1"/>
    <col min="773" max="775" width="24.44140625" style="388" customWidth="1"/>
    <col min="776" max="1024" width="8.88671875" style="388"/>
    <col min="1025" max="1025" width="7.33203125" style="388" customWidth="1"/>
    <col min="1026" max="1026" width="91.33203125" style="388" customWidth="1"/>
    <col min="1027" max="1027" width="26.6640625" style="388" customWidth="1"/>
    <col min="1028" max="1028" width="42.6640625" style="388" customWidth="1"/>
    <col min="1029" max="1031" width="24.44140625" style="388" customWidth="1"/>
    <col min="1032" max="1280" width="8.88671875" style="388"/>
    <col min="1281" max="1281" width="7.33203125" style="388" customWidth="1"/>
    <col min="1282" max="1282" width="91.33203125" style="388" customWidth="1"/>
    <col min="1283" max="1283" width="26.6640625" style="388" customWidth="1"/>
    <col min="1284" max="1284" width="42.6640625" style="388" customWidth="1"/>
    <col min="1285" max="1287" width="24.44140625" style="388" customWidth="1"/>
    <col min="1288" max="1536" width="8.88671875" style="388"/>
    <col min="1537" max="1537" width="7.33203125" style="388" customWidth="1"/>
    <col min="1538" max="1538" width="91.33203125" style="388" customWidth="1"/>
    <col min="1539" max="1539" width="26.6640625" style="388" customWidth="1"/>
    <col min="1540" max="1540" width="42.6640625" style="388" customWidth="1"/>
    <col min="1541" max="1543" width="24.44140625" style="388" customWidth="1"/>
    <col min="1544" max="1792" width="8.88671875" style="388"/>
    <col min="1793" max="1793" width="7.33203125" style="388" customWidth="1"/>
    <col min="1794" max="1794" width="91.33203125" style="388" customWidth="1"/>
    <col min="1795" max="1795" width="26.6640625" style="388" customWidth="1"/>
    <col min="1796" max="1796" width="42.6640625" style="388" customWidth="1"/>
    <col min="1797" max="1799" width="24.44140625" style="388" customWidth="1"/>
    <col min="1800" max="2048" width="8.88671875" style="388"/>
    <col min="2049" max="2049" width="7.33203125" style="388" customWidth="1"/>
    <col min="2050" max="2050" width="91.33203125" style="388" customWidth="1"/>
    <col min="2051" max="2051" width="26.6640625" style="388" customWidth="1"/>
    <col min="2052" max="2052" width="42.6640625" style="388" customWidth="1"/>
    <col min="2053" max="2055" width="24.44140625" style="388" customWidth="1"/>
    <col min="2056" max="2304" width="8.88671875" style="388"/>
    <col min="2305" max="2305" width="7.33203125" style="388" customWidth="1"/>
    <col min="2306" max="2306" width="91.33203125" style="388" customWidth="1"/>
    <col min="2307" max="2307" width="26.6640625" style="388" customWidth="1"/>
    <col min="2308" max="2308" width="42.6640625" style="388" customWidth="1"/>
    <col min="2309" max="2311" width="24.44140625" style="388" customWidth="1"/>
    <col min="2312" max="2560" width="8.88671875" style="388"/>
    <col min="2561" max="2561" width="7.33203125" style="388" customWidth="1"/>
    <col min="2562" max="2562" width="91.33203125" style="388" customWidth="1"/>
    <col min="2563" max="2563" width="26.6640625" style="388" customWidth="1"/>
    <col min="2564" max="2564" width="42.6640625" style="388" customWidth="1"/>
    <col min="2565" max="2567" width="24.44140625" style="388" customWidth="1"/>
    <col min="2568" max="2816" width="8.88671875" style="388"/>
    <col min="2817" max="2817" width="7.33203125" style="388" customWidth="1"/>
    <col min="2818" max="2818" width="91.33203125" style="388" customWidth="1"/>
    <col min="2819" max="2819" width="26.6640625" style="388" customWidth="1"/>
    <col min="2820" max="2820" width="42.6640625" style="388" customWidth="1"/>
    <col min="2821" max="2823" width="24.44140625" style="388" customWidth="1"/>
    <col min="2824" max="3072" width="8.88671875" style="388"/>
    <col min="3073" max="3073" width="7.33203125" style="388" customWidth="1"/>
    <col min="3074" max="3074" width="91.33203125" style="388" customWidth="1"/>
    <col min="3075" max="3075" width="26.6640625" style="388" customWidth="1"/>
    <col min="3076" max="3076" width="42.6640625" style="388" customWidth="1"/>
    <col min="3077" max="3079" width="24.44140625" style="388" customWidth="1"/>
    <col min="3080" max="3328" width="8.88671875" style="388"/>
    <col min="3329" max="3329" width="7.33203125" style="388" customWidth="1"/>
    <col min="3330" max="3330" width="91.33203125" style="388" customWidth="1"/>
    <col min="3331" max="3331" width="26.6640625" style="388" customWidth="1"/>
    <col min="3332" max="3332" width="42.6640625" style="388" customWidth="1"/>
    <col min="3333" max="3335" width="24.44140625" style="388" customWidth="1"/>
    <col min="3336" max="3584" width="8.88671875" style="388"/>
    <col min="3585" max="3585" width="7.33203125" style="388" customWidth="1"/>
    <col min="3586" max="3586" width="91.33203125" style="388" customWidth="1"/>
    <col min="3587" max="3587" width="26.6640625" style="388" customWidth="1"/>
    <col min="3588" max="3588" width="42.6640625" style="388" customWidth="1"/>
    <col min="3589" max="3591" width="24.44140625" style="388" customWidth="1"/>
    <col min="3592" max="3840" width="8.88671875" style="388"/>
    <col min="3841" max="3841" width="7.33203125" style="388" customWidth="1"/>
    <col min="3842" max="3842" width="91.33203125" style="388" customWidth="1"/>
    <col min="3843" max="3843" width="26.6640625" style="388" customWidth="1"/>
    <col min="3844" max="3844" width="42.6640625" style="388" customWidth="1"/>
    <col min="3845" max="3847" width="24.44140625" style="388" customWidth="1"/>
    <col min="3848" max="4096" width="8.88671875" style="388"/>
    <col min="4097" max="4097" width="7.33203125" style="388" customWidth="1"/>
    <col min="4098" max="4098" width="91.33203125" style="388" customWidth="1"/>
    <col min="4099" max="4099" width="26.6640625" style="388" customWidth="1"/>
    <col min="4100" max="4100" width="42.6640625" style="388" customWidth="1"/>
    <col min="4101" max="4103" width="24.44140625" style="388" customWidth="1"/>
    <col min="4104" max="4352" width="8.88671875" style="388"/>
    <col min="4353" max="4353" width="7.33203125" style="388" customWidth="1"/>
    <col min="4354" max="4354" width="91.33203125" style="388" customWidth="1"/>
    <col min="4355" max="4355" width="26.6640625" style="388" customWidth="1"/>
    <col min="4356" max="4356" width="42.6640625" style="388" customWidth="1"/>
    <col min="4357" max="4359" width="24.44140625" style="388" customWidth="1"/>
    <col min="4360" max="4608" width="8.88671875" style="388"/>
    <col min="4609" max="4609" width="7.33203125" style="388" customWidth="1"/>
    <col min="4610" max="4610" width="91.33203125" style="388" customWidth="1"/>
    <col min="4611" max="4611" width="26.6640625" style="388" customWidth="1"/>
    <col min="4612" max="4612" width="42.6640625" style="388" customWidth="1"/>
    <col min="4613" max="4615" width="24.44140625" style="388" customWidth="1"/>
    <col min="4616" max="4864" width="8.88671875" style="388"/>
    <col min="4865" max="4865" width="7.33203125" style="388" customWidth="1"/>
    <col min="4866" max="4866" width="91.33203125" style="388" customWidth="1"/>
    <col min="4867" max="4867" width="26.6640625" style="388" customWidth="1"/>
    <col min="4868" max="4868" width="42.6640625" style="388" customWidth="1"/>
    <col min="4869" max="4871" width="24.44140625" style="388" customWidth="1"/>
    <col min="4872" max="5120" width="8.88671875" style="388"/>
    <col min="5121" max="5121" width="7.33203125" style="388" customWidth="1"/>
    <col min="5122" max="5122" width="91.33203125" style="388" customWidth="1"/>
    <col min="5123" max="5123" width="26.6640625" style="388" customWidth="1"/>
    <col min="5124" max="5124" width="42.6640625" style="388" customWidth="1"/>
    <col min="5125" max="5127" width="24.44140625" style="388" customWidth="1"/>
    <col min="5128" max="5376" width="8.88671875" style="388"/>
    <col min="5377" max="5377" width="7.33203125" style="388" customWidth="1"/>
    <col min="5378" max="5378" width="91.33203125" style="388" customWidth="1"/>
    <col min="5379" max="5379" width="26.6640625" style="388" customWidth="1"/>
    <col min="5380" max="5380" width="42.6640625" style="388" customWidth="1"/>
    <col min="5381" max="5383" width="24.44140625" style="388" customWidth="1"/>
    <col min="5384" max="5632" width="8.88671875" style="388"/>
    <col min="5633" max="5633" width="7.33203125" style="388" customWidth="1"/>
    <col min="5634" max="5634" width="91.33203125" style="388" customWidth="1"/>
    <col min="5635" max="5635" width="26.6640625" style="388" customWidth="1"/>
    <col min="5636" max="5636" width="42.6640625" style="388" customWidth="1"/>
    <col min="5637" max="5639" width="24.44140625" style="388" customWidth="1"/>
    <col min="5640" max="5888" width="8.88671875" style="388"/>
    <col min="5889" max="5889" width="7.33203125" style="388" customWidth="1"/>
    <col min="5890" max="5890" width="91.33203125" style="388" customWidth="1"/>
    <col min="5891" max="5891" width="26.6640625" style="388" customWidth="1"/>
    <col min="5892" max="5892" width="42.6640625" style="388" customWidth="1"/>
    <col min="5893" max="5895" width="24.44140625" style="388" customWidth="1"/>
    <col min="5896" max="6144" width="8.88671875" style="388"/>
    <col min="6145" max="6145" width="7.33203125" style="388" customWidth="1"/>
    <col min="6146" max="6146" width="91.33203125" style="388" customWidth="1"/>
    <col min="6147" max="6147" width="26.6640625" style="388" customWidth="1"/>
    <col min="6148" max="6148" width="42.6640625" style="388" customWidth="1"/>
    <col min="6149" max="6151" width="24.44140625" style="388" customWidth="1"/>
    <col min="6152" max="6400" width="8.88671875" style="388"/>
    <col min="6401" max="6401" width="7.33203125" style="388" customWidth="1"/>
    <col min="6402" max="6402" width="91.33203125" style="388" customWidth="1"/>
    <col min="6403" max="6403" width="26.6640625" style="388" customWidth="1"/>
    <col min="6404" max="6404" width="42.6640625" style="388" customWidth="1"/>
    <col min="6405" max="6407" width="24.44140625" style="388" customWidth="1"/>
    <col min="6408" max="6656" width="8.88671875" style="388"/>
    <col min="6657" max="6657" width="7.33203125" style="388" customWidth="1"/>
    <col min="6658" max="6658" width="91.33203125" style="388" customWidth="1"/>
    <col min="6659" max="6659" width="26.6640625" style="388" customWidth="1"/>
    <col min="6660" max="6660" width="42.6640625" style="388" customWidth="1"/>
    <col min="6661" max="6663" width="24.44140625" style="388" customWidth="1"/>
    <col min="6664" max="6912" width="8.88671875" style="388"/>
    <col min="6913" max="6913" width="7.33203125" style="388" customWidth="1"/>
    <col min="6914" max="6914" width="91.33203125" style="388" customWidth="1"/>
    <col min="6915" max="6915" width="26.6640625" style="388" customWidth="1"/>
    <col min="6916" max="6916" width="42.6640625" style="388" customWidth="1"/>
    <col min="6917" max="6919" width="24.44140625" style="388" customWidth="1"/>
    <col min="6920" max="7168" width="8.88671875" style="388"/>
    <col min="7169" max="7169" width="7.33203125" style="388" customWidth="1"/>
    <col min="7170" max="7170" width="91.33203125" style="388" customWidth="1"/>
    <col min="7171" max="7171" width="26.6640625" style="388" customWidth="1"/>
    <col min="7172" max="7172" width="42.6640625" style="388" customWidth="1"/>
    <col min="7173" max="7175" width="24.44140625" style="388" customWidth="1"/>
    <col min="7176" max="7424" width="8.88671875" style="388"/>
    <col min="7425" max="7425" width="7.33203125" style="388" customWidth="1"/>
    <col min="7426" max="7426" width="91.33203125" style="388" customWidth="1"/>
    <col min="7427" max="7427" width="26.6640625" style="388" customWidth="1"/>
    <col min="7428" max="7428" width="42.6640625" style="388" customWidth="1"/>
    <col min="7429" max="7431" width="24.44140625" style="388" customWidth="1"/>
    <col min="7432" max="7680" width="8.88671875" style="388"/>
    <col min="7681" max="7681" width="7.33203125" style="388" customWidth="1"/>
    <col min="7682" max="7682" width="91.33203125" style="388" customWidth="1"/>
    <col min="7683" max="7683" width="26.6640625" style="388" customWidth="1"/>
    <col min="7684" max="7684" width="42.6640625" style="388" customWidth="1"/>
    <col min="7685" max="7687" width="24.44140625" style="388" customWidth="1"/>
    <col min="7688" max="7936" width="8.88671875" style="388"/>
    <col min="7937" max="7937" width="7.33203125" style="388" customWidth="1"/>
    <col min="7938" max="7938" width="91.33203125" style="388" customWidth="1"/>
    <col min="7939" max="7939" width="26.6640625" style="388" customWidth="1"/>
    <col min="7940" max="7940" width="42.6640625" style="388" customWidth="1"/>
    <col min="7941" max="7943" width="24.44140625" style="388" customWidth="1"/>
    <col min="7944" max="8192" width="8.88671875" style="388"/>
    <col min="8193" max="8193" width="7.33203125" style="388" customWidth="1"/>
    <col min="8194" max="8194" width="91.33203125" style="388" customWidth="1"/>
    <col min="8195" max="8195" width="26.6640625" style="388" customWidth="1"/>
    <col min="8196" max="8196" width="42.6640625" style="388" customWidth="1"/>
    <col min="8197" max="8199" width="24.44140625" style="388" customWidth="1"/>
    <col min="8200" max="8448" width="8.88671875" style="388"/>
    <col min="8449" max="8449" width="7.33203125" style="388" customWidth="1"/>
    <col min="8450" max="8450" width="91.33203125" style="388" customWidth="1"/>
    <col min="8451" max="8451" width="26.6640625" style="388" customWidth="1"/>
    <col min="8452" max="8452" width="42.6640625" style="388" customWidth="1"/>
    <col min="8453" max="8455" width="24.44140625" style="388" customWidth="1"/>
    <col min="8456" max="8704" width="8.88671875" style="388"/>
    <col min="8705" max="8705" width="7.33203125" style="388" customWidth="1"/>
    <col min="8706" max="8706" width="91.33203125" style="388" customWidth="1"/>
    <col min="8707" max="8707" width="26.6640625" style="388" customWidth="1"/>
    <col min="8708" max="8708" width="42.6640625" style="388" customWidth="1"/>
    <col min="8709" max="8711" width="24.44140625" style="388" customWidth="1"/>
    <col min="8712" max="8960" width="8.88671875" style="388"/>
    <col min="8961" max="8961" width="7.33203125" style="388" customWidth="1"/>
    <col min="8962" max="8962" width="91.33203125" style="388" customWidth="1"/>
    <col min="8963" max="8963" width="26.6640625" style="388" customWidth="1"/>
    <col min="8964" max="8964" width="42.6640625" style="388" customWidth="1"/>
    <col min="8965" max="8967" width="24.44140625" style="388" customWidth="1"/>
    <col min="8968" max="9216" width="8.88671875" style="388"/>
    <col min="9217" max="9217" width="7.33203125" style="388" customWidth="1"/>
    <col min="9218" max="9218" width="91.33203125" style="388" customWidth="1"/>
    <col min="9219" max="9219" width="26.6640625" style="388" customWidth="1"/>
    <col min="9220" max="9220" width="42.6640625" style="388" customWidth="1"/>
    <col min="9221" max="9223" width="24.44140625" style="388" customWidth="1"/>
    <col min="9224" max="9472" width="8.88671875" style="388"/>
    <col min="9473" max="9473" width="7.33203125" style="388" customWidth="1"/>
    <col min="9474" max="9474" width="91.33203125" style="388" customWidth="1"/>
    <col min="9475" max="9475" width="26.6640625" style="388" customWidth="1"/>
    <col min="9476" max="9476" width="42.6640625" style="388" customWidth="1"/>
    <col min="9477" max="9479" width="24.44140625" style="388" customWidth="1"/>
    <col min="9480" max="9728" width="8.88671875" style="388"/>
    <col min="9729" max="9729" width="7.33203125" style="388" customWidth="1"/>
    <col min="9730" max="9730" width="91.33203125" style="388" customWidth="1"/>
    <col min="9731" max="9731" width="26.6640625" style="388" customWidth="1"/>
    <col min="9732" max="9732" width="42.6640625" style="388" customWidth="1"/>
    <col min="9733" max="9735" width="24.44140625" style="388" customWidth="1"/>
    <col min="9736" max="9984" width="8.88671875" style="388"/>
    <col min="9985" max="9985" width="7.33203125" style="388" customWidth="1"/>
    <col min="9986" max="9986" width="91.33203125" style="388" customWidth="1"/>
    <col min="9987" max="9987" width="26.6640625" style="388" customWidth="1"/>
    <col min="9988" max="9988" width="42.6640625" style="388" customWidth="1"/>
    <col min="9989" max="9991" width="24.44140625" style="388" customWidth="1"/>
    <col min="9992" max="10240" width="8.88671875" style="388"/>
    <col min="10241" max="10241" width="7.33203125" style="388" customWidth="1"/>
    <col min="10242" max="10242" width="91.33203125" style="388" customWidth="1"/>
    <col min="10243" max="10243" width="26.6640625" style="388" customWidth="1"/>
    <col min="10244" max="10244" width="42.6640625" style="388" customWidth="1"/>
    <col min="10245" max="10247" width="24.44140625" style="388" customWidth="1"/>
    <col min="10248" max="10496" width="8.88671875" style="388"/>
    <col min="10497" max="10497" width="7.33203125" style="388" customWidth="1"/>
    <col min="10498" max="10498" width="91.33203125" style="388" customWidth="1"/>
    <col min="10499" max="10499" width="26.6640625" style="388" customWidth="1"/>
    <col min="10500" max="10500" width="42.6640625" style="388" customWidth="1"/>
    <col min="10501" max="10503" width="24.44140625" style="388" customWidth="1"/>
    <col min="10504" max="10752" width="8.88671875" style="388"/>
    <col min="10753" max="10753" width="7.33203125" style="388" customWidth="1"/>
    <col min="10754" max="10754" width="91.33203125" style="388" customWidth="1"/>
    <col min="10755" max="10755" width="26.6640625" style="388" customWidth="1"/>
    <col min="10756" max="10756" width="42.6640625" style="388" customWidth="1"/>
    <col min="10757" max="10759" width="24.44140625" style="388" customWidth="1"/>
    <col min="10760" max="11008" width="8.88671875" style="388"/>
    <col min="11009" max="11009" width="7.33203125" style="388" customWidth="1"/>
    <col min="11010" max="11010" width="91.33203125" style="388" customWidth="1"/>
    <col min="11011" max="11011" width="26.6640625" style="388" customWidth="1"/>
    <col min="11012" max="11012" width="42.6640625" style="388" customWidth="1"/>
    <col min="11013" max="11015" width="24.44140625" style="388" customWidth="1"/>
    <col min="11016" max="11264" width="8.88671875" style="388"/>
    <col min="11265" max="11265" width="7.33203125" style="388" customWidth="1"/>
    <col min="11266" max="11266" width="91.33203125" style="388" customWidth="1"/>
    <col min="11267" max="11267" width="26.6640625" style="388" customWidth="1"/>
    <col min="11268" max="11268" width="42.6640625" style="388" customWidth="1"/>
    <col min="11269" max="11271" width="24.44140625" style="388" customWidth="1"/>
    <col min="11272" max="11520" width="8.88671875" style="388"/>
    <col min="11521" max="11521" width="7.33203125" style="388" customWidth="1"/>
    <col min="11522" max="11522" width="91.33203125" style="388" customWidth="1"/>
    <col min="11523" max="11523" width="26.6640625" style="388" customWidth="1"/>
    <col min="11524" max="11524" width="42.6640625" style="388" customWidth="1"/>
    <col min="11525" max="11527" width="24.44140625" style="388" customWidth="1"/>
    <col min="11528" max="11776" width="8.88671875" style="388"/>
    <col min="11777" max="11777" width="7.33203125" style="388" customWidth="1"/>
    <col min="11778" max="11778" width="91.33203125" style="388" customWidth="1"/>
    <col min="11779" max="11779" width="26.6640625" style="388" customWidth="1"/>
    <col min="11780" max="11780" width="42.6640625" style="388" customWidth="1"/>
    <col min="11781" max="11783" width="24.44140625" style="388" customWidth="1"/>
    <col min="11784" max="12032" width="8.88671875" style="388"/>
    <col min="12033" max="12033" width="7.33203125" style="388" customWidth="1"/>
    <col min="12034" max="12034" width="91.33203125" style="388" customWidth="1"/>
    <col min="12035" max="12035" width="26.6640625" style="388" customWidth="1"/>
    <col min="12036" max="12036" width="42.6640625" style="388" customWidth="1"/>
    <col min="12037" max="12039" width="24.44140625" style="388" customWidth="1"/>
    <col min="12040" max="12288" width="8.88671875" style="388"/>
    <col min="12289" max="12289" width="7.33203125" style="388" customWidth="1"/>
    <col min="12290" max="12290" width="91.33203125" style="388" customWidth="1"/>
    <col min="12291" max="12291" width="26.6640625" style="388" customWidth="1"/>
    <col min="12292" max="12292" width="42.6640625" style="388" customWidth="1"/>
    <col min="12293" max="12295" width="24.44140625" style="388" customWidth="1"/>
    <col min="12296" max="12544" width="8.88671875" style="388"/>
    <col min="12545" max="12545" width="7.33203125" style="388" customWidth="1"/>
    <col min="12546" max="12546" width="91.33203125" style="388" customWidth="1"/>
    <col min="12547" max="12547" width="26.6640625" style="388" customWidth="1"/>
    <col min="12548" max="12548" width="42.6640625" style="388" customWidth="1"/>
    <col min="12549" max="12551" width="24.44140625" style="388" customWidth="1"/>
    <col min="12552" max="12800" width="8.88671875" style="388"/>
    <col min="12801" max="12801" width="7.33203125" style="388" customWidth="1"/>
    <col min="12802" max="12802" width="91.33203125" style="388" customWidth="1"/>
    <col min="12803" max="12803" width="26.6640625" style="388" customWidth="1"/>
    <col min="12804" max="12804" width="42.6640625" style="388" customWidth="1"/>
    <col min="12805" max="12807" width="24.44140625" style="388" customWidth="1"/>
    <col min="12808" max="13056" width="8.88671875" style="388"/>
    <col min="13057" max="13057" width="7.33203125" style="388" customWidth="1"/>
    <col min="13058" max="13058" width="91.33203125" style="388" customWidth="1"/>
    <col min="13059" max="13059" width="26.6640625" style="388" customWidth="1"/>
    <col min="13060" max="13060" width="42.6640625" style="388" customWidth="1"/>
    <col min="13061" max="13063" width="24.44140625" style="388" customWidth="1"/>
    <col min="13064" max="13312" width="8.88671875" style="388"/>
    <col min="13313" max="13313" width="7.33203125" style="388" customWidth="1"/>
    <col min="13314" max="13314" width="91.33203125" style="388" customWidth="1"/>
    <col min="13315" max="13315" width="26.6640625" style="388" customWidth="1"/>
    <col min="13316" max="13316" width="42.6640625" style="388" customWidth="1"/>
    <col min="13317" max="13319" width="24.44140625" style="388" customWidth="1"/>
    <col min="13320" max="13568" width="8.88671875" style="388"/>
    <col min="13569" max="13569" width="7.33203125" style="388" customWidth="1"/>
    <col min="13570" max="13570" width="91.33203125" style="388" customWidth="1"/>
    <col min="13571" max="13571" width="26.6640625" style="388" customWidth="1"/>
    <col min="13572" max="13572" width="42.6640625" style="388" customWidth="1"/>
    <col min="13573" max="13575" width="24.44140625" style="388" customWidth="1"/>
    <col min="13576" max="13824" width="8.88671875" style="388"/>
    <col min="13825" max="13825" width="7.33203125" style="388" customWidth="1"/>
    <col min="13826" max="13826" width="91.33203125" style="388" customWidth="1"/>
    <col min="13827" max="13827" width="26.6640625" style="388" customWidth="1"/>
    <col min="13828" max="13828" width="42.6640625" style="388" customWidth="1"/>
    <col min="13829" max="13831" width="24.44140625" style="388" customWidth="1"/>
    <col min="13832" max="14080" width="8.88671875" style="388"/>
    <col min="14081" max="14081" width="7.33203125" style="388" customWidth="1"/>
    <col min="14082" max="14082" width="91.33203125" style="388" customWidth="1"/>
    <col min="14083" max="14083" width="26.6640625" style="388" customWidth="1"/>
    <col min="14084" max="14084" width="42.6640625" style="388" customWidth="1"/>
    <col min="14085" max="14087" width="24.44140625" style="388" customWidth="1"/>
    <col min="14088" max="14336" width="8.88671875" style="388"/>
    <col min="14337" max="14337" width="7.33203125" style="388" customWidth="1"/>
    <col min="14338" max="14338" width="91.33203125" style="388" customWidth="1"/>
    <col min="14339" max="14339" width="26.6640625" style="388" customWidth="1"/>
    <col min="14340" max="14340" width="42.6640625" style="388" customWidth="1"/>
    <col min="14341" max="14343" width="24.44140625" style="388" customWidth="1"/>
    <col min="14344" max="14592" width="8.88671875" style="388"/>
    <col min="14593" max="14593" width="7.33203125" style="388" customWidth="1"/>
    <col min="14594" max="14594" width="91.33203125" style="388" customWidth="1"/>
    <col min="14595" max="14595" width="26.6640625" style="388" customWidth="1"/>
    <col min="14596" max="14596" width="42.6640625" style="388" customWidth="1"/>
    <col min="14597" max="14599" width="24.44140625" style="388" customWidth="1"/>
    <col min="14600" max="14848" width="8.88671875" style="388"/>
    <col min="14849" max="14849" width="7.33203125" style="388" customWidth="1"/>
    <col min="14850" max="14850" width="91.33203125" style="388" customWidth="1"/>
    <col min="14851" max="14851" width="26.6640625" style="388" customWidth="1"/>
    <col min="14852" max="14852" width="42.6640625" style="388" customWidth="1"/>
    <col min="14853" max="14855" width="24.44140625" style="388" customWidth="1"/>
    <col min="14856" max="15104" width="8.88671875" style="388"/>
    <col min="15105" max="15105" width="7.33203125" style="388" customWidth="1"/>
    <col min="15106" max="15106" width="91.33203125" style="388" customWidth="1"/>
    <col min="15107" max="15107" width="26.6640625" style="388" customWidth="1"/>
    <col min="15108" max="15108" width="42.6640625" style="388" customWidth="1"/>
    <col min="15109" max="15111" width="24.44140625" style="388" customWidth="1"/>
    <col min="15112" max="15360" width="8.88671875" style="388"/>
    <col min="15361" max="15361" width="7.33203125" style="388" customWidth="1"/>
    <col min="15362" max="15362" width="91.33203125" style="388" customWidth="1"/>
    <col min="15363" max="15363" width="26.6640625" style="388" customWidth="1"/>
    <col min="15364" max="15364" width="42.6640625" style="388" customWidth="1"/>
    <col min="15365" max="15367" width="24.44140625" style="388" customWidth="1"/>
    <col min="15368" max="15616" width="8.88671875" style="388"/>
    <col min="15617" max="15617" width="7.33203125" style="388" customWidth="1"/>
    <col min="15618" max="15618" width="91.33203125" style="388" customWidth="1"/>
    <col min="15619" max="15619" width="26.6640625" style="388" customWidth="1"/>
    <col min="15620" max="15620" width="42.6640625" style="388" customWidth="1"/>
    <col min="15621" max="15623" width="24.44140625" style="388" customWidth="1"/>
    <col min="15624" max="15872" width="8.88671875" style="388"/>
    <col min="15873" max="15873" width="7.33203125" style="388" customWidth="1"/>
    <col min="15874" max="15874" width="91.33203125" style="388" customWidth="1"/>
    <col min="15875" max="15875" width="26.6640625" style="388" customWidth="1"/>
    <col min="15876" max="15876" width="42.6640625" style="388" customWidth="1"/>
    <col min="15877" max="15879" width="24.44140625" style="388" customWidth="1"/>
    <col min="15880" max="16128" width="8.88671875" style="388"/>
    <col min="16129" max="16129" width="7.33203125" style="388" customWidth="1"/>
    <col min="16130" max="16130" width="91.33203125" style="388" customWidth="1"/>
    <col min="16131" max="16131" width="26.6640625" style="388" customWidth="1"/>
    <col min="16132" max="16132" width="42.6640625" style="388" customWidth="1"/>
    <col min="16133" max="16135" width="24.44140625" style="388" customWidth="1"/>
    <col min="16136" max="16384" width="8.88671875" style="388"/>
  </cols>
  <sheetData>
    <row r="1" spans="1:11" ht="18" x14ac:dyDescent="0.35">
      <c r="A1" s="387"/>
      <c r="B1" s="387"/>
      <c r="C1" s="387"/>
      <c r="D1" s="72" t="s">
        <v>442</v>
      </c>
    </row>
    <row r="2" spans="1:11" ht="12.75" customHeight="1" x14ac:dyDescent="0.35">
      <c r="A2" s="387"/>
      <c r="B2" s="387"/>
      <c r="C2" s="387"/>
      <c r="D2" s="387"/>
    </row>
    <row r="3" spans="1:11" ht="29.25" customHeight="1" x14ac:dyDescent="0.3">
      <c r="A3" s="1219" t="s">
        <v>992</v>
      </c>
      <c r="B3" s="1219"/>
      <c r="C3" s="1219"/>
      <c r="D3" s="1219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  <c r="K5" s="10"/>
    </row>
    <row r="6" spans="1:11" s="1" customFormat="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16"/>
      <c r="I6" s="5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  <c r="K7" s="5"/>
    </row>
    <row r="8" spans="1:11" ht="18" x14ac:dyDescent="0.35">
      <c r="A8" s="389"/>
      <c r="B8" s="387"/>
      <c r="C8" s="387"/>
      <c r="D8" s="387"/>
    </row>
    <row r="9" spans="1:11" s="390" customFormat="1" ht="15.75" customHeight="1" x14ac:dyDescent="0.3">
      <c r="A9" s="1212" t="s">
        <v>282</v>
      </c>
      <c r="B9" s="1212" t="s">
        <v>385</v>
      </c>
      <c r="C9" s="1212" t="s">
        <v>261</v>
      </c>
      <c r="D9" s="1212" t="s">
        <v>349</v>
      </c>
    </row>
    <row r="10" spans="1:11" s="390" customFormat="1" ht="15.75" customHeight="1" x14ac:dyDescent="0.3">
      <c r="A10" s="1220"/>
      <c r="B10" s="1220"/>
      <c r="C10" s="1220"/>
      <c r="D10" s="1220"/>
    </row>
    <row r="11" spans="1:11" s="390" customFormat="1" ht="15.75" customHeight="1" x14ac:dyDescent="0.3">
      <c r="A11" s="1213"/>
      <c r="B11" s="1213"/>
      <c r="C11" s="1213"/>
      <c r="D11" s="1213"/>
    </row>
    <row r="12" spans="1:11" s="390" customFormat="1" ht="35.4" x14ac:dyDescent="0.35">
      <c r="A12" s="391">
        <v>1</v>
      </c>
      <c r="B12" s="391">
        <v>2</v>
      </c>
      <c r="C12" s="392">
        <v>3</v>
      </c>
      <c r="D12" s="393">
        <v>4</v>
      </c>
      <c r="E12" s="362" t="s">
        <v>357</v>
      </c>
      <c r="F12" s="362" t="s">
        <v>302</v>
      </c>
      <c r="G12" s="362" t="s">
        <v>303</v>
      </c>
      <c r="I12" s="394" t="s">
        <v>1017</v>
      </c>
      <c r="J12" s="394"/>
    </row>
    <row r="13" spans="1:11" s="397" customFormat="1" ht="18" x14ac:dyDescent="0.35">
      <c r="A13" s="1217" t="s">
        <v>999</v>
      </c>
      <c r="B13" s="1218"/>
      <c r="C13" s="1218"/>
      <c r="D13" s="1218"/>
      <c r="E13" s="262" t="s">
        <v>1000</v>
      </c>
      <c r="F13" s="263"/>
      <c r="G13" s="263"/>
      <c r="H13" s="395"/>
      <c r="I13" s="396" t="s">
        <v>1012</v>
      </c>
      <c r="J13" s="396" t="s">
        <v>1013</v>
      </c>
    </row>
    <row r="14" spans="1:11" s="397" customFormat="1" ht="18" x14ac:dyDescent="0.35">
      <c r="A14" s="367">
        <v>1</v>
      </c>
      <c r="B14" s="89" t="s">
        <v>592</v>
      </c>
      <c r="C14" s="368"/>
      <c r="D14" s="369"/>
      <c r="E14" s="400"/>
      <c r="F14" s="360"/>
      <c r="G14" s="360">
        <f>D14-F14</f>
        <v>0</v>
      </c>
      <c r="I14" s="401"/>
      <c r="J14" s="401"/>
    </row>
    <row r="15" spans="1:11" s="397" customFormat="1" ht="18" x14ac:dyDescent="0.35">
      <c r="A15" s="367">
        <v>2</v>
      </c>
      <c r="B15" s="89" t="s">
        <v>499</v>
      </c>
      <c r="C15" s="368"/>
      <c r="D15" s="369"/>
      <c r="E15" s="400"/>
      <c r="F15" s="360"/>
      <c r="G15" s="360">
        <f t="shared" ref="G15:G16" si="0">D15-F15</f>
        <v>0</v>
      </c>
      <c r="I15" s="401"/>
      <c r="J15" s="401"/>
    </row>
    <row r="16" spans="1:11" s="397" customFormat="1" ht="18" x14ac:dyDescent="0.35">
      <c r="A16" s="367"/>
      <c r="B16" s="89"/>
      <c r="C16" s="368"/>
      <c r="D16" s="369"/>
      <c r="E16" s="400"/>
      <c r="F16" s="360"/>
      <c r="G16" s="360">
        <f t="shared" si="0"/>
        <v>0</v>
      </c>
      <c r="I16" s="401"/>
      <c r="J16" s="401"/>
    </row>
    <row r="17" spans="1:10" ht="17.399999999999999" x14ac:dyDescent="0.3">
      <c r="A17" s="371"/>
      <c r="B17" s="372" t="s">
        <v>295</v>
      </c>
      <c r="C17" s="373" t="s">
        <v>305</v>
      </c>
      <c r="D17" s="97">
        <f>SUM(D14:D16)</f>
        <v>0</v>
      </c>
      <c r="E17" s="362" t="s">
        <v>365</v>
      </c>
      <c r="F17" s="362">
        <f>SUM(F14:F16)</f>
        <v>0</v>
      </c>
      <c r="G17" s="362">
        <f>SUM(G14:G16)</f>
        <v>0</v>
      </c>
      <c r="I17" s="254">
        <v>0</v>
      </c>
      <c r="J17" s="254">
        <v>0</v>
      </c>
    </row>
    <row r="18" spans="1:10" ht="18" x14ac:dyDescent="0.35">
      <c r="A18" s="1217" t="s">
        <v>1001</v>
      </c>
      <c r="B18" s="1218"/>
      <c r="C18" s="1218"/>
      <c r="D18" s="1218"/>
      <c r="E18" s="262" t="s">
        <v>1002</v>
      </c>
      <c r="F18" s="357"/>
      <c r="G18" s="357"/>
      <c r="I18" s="403"/>
      <c r="J18" s="403"/>
    </row>
    <row r="19" spans="1:10" s="397" customFormat="1" ht="18" x14ac:dyDescent="0.35">
      <c r="A19" s="367">
        <v>1</v>
      </c>
      <c r="B19" s="89" t="s">
        <v>592</v>
      </c>
      <c r="C19" s="368"/>
      <c r="D19" s="369"/>
      <c r="E19" s="400"/>
      <c r="F19" s="360"/>
      <c r="G19" s="360">
        <f>D19-F19</f>
        <v>0</v>
      </c>
      <c r="I19" s="401"/>
      <c r="J19" s="401"/>
    </row>
    <row r="20" spans="1:10" s="397" customFormat="1" ht="18" x14ac:dyDescent="0.35">
      <c r="A20" s="367">
        <v>2</v>
      </c>
      <c r="B20" s="89" t="s">
        <v>499</v>
      </c>
      <c r="C20" s="368"/>
      <c r="D20" s="369"/>
      <c r="E20" s="400"/>
      <c r="F20" s="360"/>
      <c r="G20" s="360">
        <f t="shared" ref="G20:G21" si="1">D20-F20</f>
        <v>0</v>
      </c>
      <c r="I20" s="401"/>
      <c r="J20" s="401"/>
    </row>
    <row r="21" spans="1:10" s="397" customFormat="1" ht="18" x14ac:dyDescent="0.35">
      <c r="A21" s="367"/>
      <c r="B21" s="89"/>
      <c r="C21" s="368"/>
      <c r="D21" s="369"/>
      <c r="E21" s="400"/>
      <c r="F21" s="360"/>
      <c r="G21" s="360">
        <f t="shared" si="1"/>
        <v>0</v>
      </c>
      <c r="I21" s="401"/>
      <c r="J21" s="401"/>
    </row>
    <row r="22" spans="1:10" ht="17.399999999999999" x14ac:dyDescent="0.3">
      <c r="A22" s="371"/>
      <c r="B22" s="372" t="s">
        <v>295</v>
      </c>
      <c r="C22" s="373" t="s">
        <v>305</v>
      </c>
      <c r="D22" s="97">
        <f>SUM(D19:D21)</f>
        <v>0</v>
      </c>
      <c r="E22" s="362" t="s">
        <v>365</v>
      </c>
      <c r="F22" s="362">
        <f>SUM(F19:F21)</f>
        <v>0</v>
      </c>
      <c r="G22" s="362">
        <f>SUM(G19:G21)</f>
        <v>0</v>
      </c>
      <c r="I22" s="254">
        <f t="shared" ref="I22:J22" si="2">SUM(I19:I21)</f>
        <v>0</v>
      </c>
      <c r="J22" s="254">
        <f t="shared" si="2"/>
        <v>0</v>
      </c>
    </row>
    <row r="23" spans="1:10" ht="18" x14ac:dyDescent="0.35">
      <c r="A23" s="1217" t="s">
        <v>489</v>
      </c>
      <c r="B23" s="1218"/>
      <c r="C23" s="1218"/>
      <c r="D23" s="1218"/>
      <c r="E23" s="262" t="s">
        <v>1002</v>
      </c>
      <c r="F23" s="357"/>
      <c r="G23" s="357"/>
      <c r="I23" s="254"/>
      <c r="J23" s="254"/>
    </row>
    <row r="24" spans="1:10" s="397" customFormat="1" ht="18" x14ac:dyDescent="0.35">
      <c r="A24" s="367">
        <v>1</v>
      </c>
      <c r="B24" s="89" t="s">
        <v>592</v>
      </c>
      <c r="C24" s="368"/>
      <c r="D24" s="369"/>
      <c r="E24" s="400"/>
      <c r="F24" s="360"/>
      <c r="G24" s="360">
        <f>D24-F24</f>
        <v>0</v>
      </c>
      <c r="I24" s="254"/>
      <c r="J24" s="254"/>
    </row>
    <row r="25" spans="1:10" s="397" customFormat="1" ht="18" x14ac:dyDescent="0.35">
      <c r="A25" s="367">
        <v>2</v>
      </c>
      <c r="B25" s="89" t="s">
        <v>499</v>
      </c>
      <c r="C25" s="368"/>
      <c r="D25" s="369"/>
      <c r="E25" s="400"/>
      <c r="F25" s="360"/>
      <c r="G25" s="360">
        <f t="shared" ref="G25:G26" si="3">D25-F25</f>
        <v>0</v>
      </c>
      <c r="I25" s="254"/>
      <c r="J25" s="254"/>
    </row>
    <row r="26" spans="1:10" s="397" customFormat="1" ht="18" x14ac:dyDescent="0.35">
      <c r="A26" s="367"/>
      <c r="B26" s="89"/>
      <c r="C26" s="368"/>
      <c r="D26" s="369"/>
      <c r="E26" s="400"/>
      <c r="F26" s="360"/>
      <c r="G26" s="360">
        <f t="shared" si="3"/>
        <v>0</v>
      </c>
      <c r="I26" s="254"/>
      <c r="J26" s="254"/>
    </row>
    <row r="27" spans="1:10" ht="17.399999999999999" x14ac:dyDescent="0.3">
      <c r="A27" s="371"/>
      <c r="B27" s="372" t="s">
        <v>295</v>
      </c>
      <c r="C27" s="373" t="s">
        <v>305</v>
      </c>
      <c r="D27" s="97">
        <f>SUM(D24:D26)</f>
        <v>0</v>
      </c>
      <c r="E27" s="362" t="s">
        <v>365</v>
      </c>
      <c r="F27" s="362">
        <f>SUM(F24:F26)</f>
        <v>0</v>
      </c>
      <c r="G27" s="362">
        <f>SUM(G24:G26)</f>
        <v>0</v>
      </c>
      <c r="I27" s="254">
        <f t="shared" ref="I27:J27" si="4">SUM(I24:I26)</f>
        <v>0</v>
      </c>
      <c r="J27" s="254">
        <f t="shared" si="4"/>
        <v>0</v>
      </c>
    </row>
    <row r="28" spans="1:10" ht="17.399999999999999" x14ac:dyDescent="0.3">
      <c r="A28" s="249"/>
      <c r="B28" s="249"/>
      <c r="C28" s="249"/>
      <c r="D28" s="249"/>
      <c r="E28" s="296" t="s">
        <v>457</v>
      </c>
      <c r="F28" s="297">
        <f>F17+F22+F27</f>
        <v>0</v>
      </c>
      <c r="G28" s="297">
        <f>G17+G22+G27</f>
        <v>0</v>
      </c>
      <c r="I28" s="254">
        <f>I17+I22+I27</f>
        <v>0</v>
      </c>
      <c r="J28" s="254">
        <f>J17+J22+J27</f>
        <v>0</v>
      </c>
    </row>
    <row r="29" spans="1:10" ht="18" x14ac:dyDescent="0.3">
      <c r="A29" s="34" t="s">
        <v>671</v>
      </c>
      <c r="B29" s="35"/>
      <c r="C29" s="115"/>
      <c r="D29" s="115" t="s">
        <v>1143</v>
      </c>
      <c r="E29" s="35"/>
      <c r="F29" s="249"/>
      <c r="G29" s="35"/>
      <c r="I29" s="397"/>
      <c r="J29" s="397"/>
    </row>
    <row r="30" spans="1:10" x14ac:dyDescent="0.3">
      <c r="A30" s="249"/>
      <c r="B30" s="66"/>
      <c r="C30" s="67" t="s">
        <v>131</v>
      </c>
      <c r="D30" s="67" t="s">
        <v>132</v>
      </c>
      <c r="E30" s="66"/>
      <c r="F30" s="249"/>
      <c r="G30" s="66"/>
    </row>
    <row r="31" spans="1:10" x14ac:dyDescent="0.3">
      <c r="A31" s="66"/>
      <c r="B31" s="63"/>
      <c r="C31" s="63"/>
      <c r="D31" s="63"/>
      <c r="E31" s="63"/>
      <c r="F31" s="249"/>
      <c r="G31" s="63"/>
    </row>
    <row r="32" spans="1:10" ht="18" x14ac:dyDescent="0.3">
      <c r="A32" s="34" t="s">
        <v>133</v>
      </c>
      <c r="B32" s="35"/>
      <c r="C32" s="115"/>
      <c r="D32" s="115" t="s">
        <v>1144</v>
      </c>
      <c r="E32" s="35"/>
      <c r="F32" s="249"/>
      <c r="G32" s="35"/>
    </row>
    <row r="33" spans="1:7" x14ac:dyDescent="0.3">
      <c r="A33" s="249"/>
      <c r="B33" s="66"/>
      <c r="C33" s="67" t="s">
        <v>131</v>
      </c>
      <c r="D33" s="67" t="s">
        <v>132</v>
      </c>
      <c r="E33" s="66"/>
      <c r="F33" s="249"/>
      <c r="G33" s="66"/>
    </row>
    <row r="35" spans="1:7" ht="17.399999999999999" x14ac:dyDescent="0.3">
      <c r="B35" s="298" t="s">
        <v>1046</v>
      </c>
    </row>
    <row r="36" spans="1:7" ht="17.399999999999999" x14ac:dyDescent="0.3">
      <c r="B36" s="298" t="s">
        <v>1003</v>
      </c>
    </row>
  </sheetData>
  <mergeCells count="9">
    <mergeCell ref="A13:D13"/>
    <mergeCell ref="A18:D18"/>
    <mergeCell ref="A23:D2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92D050"/>
    <pageSetUpPr fitToPage="1"/>
  </sheetPr>
  <dimension ref="A1:P56"/>
  <sheetViews>
    <sheetView view="pageBreakPreview" zoomScale="70" zoomScaleSheetLayoutView="70" workbookViewId="0">
      <selection sqref="A1:XFD1048576"/>
    </sheetView>
  </sheetViews>
  <sheetFormatPr defaultColWidth="8.88671875" defaultRowHeight="15.6" x14ac:dyDescent="0.3"/>
  <cols>
    <col min="1" max="1" width="7.33203125" style="388" customWidth="1"/>
    <col min="2" max="2" width="91.33203125" style="388" customWidth="1"/>
    <col min="3" max="4" width="26.33203125" style="388" customWidth="1"/>
    <col min="5" max="5" width="30.6640625" style="388" customWidth="1"/>
    <col min="6" max="7" width="24.44140625" style="388" customWidth="1"/>
    <col min="8" max="8" width="17.88671875" style="414" customWidth="1"/>
    <col min="9" max="10" width="22.88671875" style="388" customWidth="1"/>
    <col min="11" max="255" width="8.88671875" style="388"/>
    <col min="256" max="256" width="7.33203125" style="388" customWidth="1"/>
    <col min="257" max="257" width="91.33203125" style="388" customWidth="1"/>
    <col min="258" max="260" width="26.33203125" style="388" customWidth="1"/>
    <col min="261" max="263" width="24.44140625" style="388" customWidth="1"/>
    <col min="264" max="264" width="17.88671875" style="388" customWidth="1"/>
    <col min="265" max="511" width="8.88671875" style="388"/>
    <col min="512" max="512" width="7.33203125" style="388" customWidth="1"/>
    <col min="513" max="513" width="91.33203125" style="388" customWidth="1"/>
    <col min="514" max="516" width="26.33203125" style="388" customWidth="1"/>
    <col min="517" max="519" width="24.44140625" style="388" customWidth="1"/>
    <col min="520" max="520" width="17.88671875" style="388" customWidth="1"/>
    <col min="521" max="767" width="8.88671875" style="388"/>
    <col min="768" max="768" width="7.33203125" style="388" customWidth="1"/>
    <col min="769" max="769" width="91.33203125" style="388" customWidth="1"/>
    <col min="770" max="772" width="26.33203125" style="388" customWidth="1"/>
    <col min="773" max="775" width="24.44140625" style="388" customWidth="1"/>
    <col min="776" max="776" width="17.88671875" style="388" customWidth="1"/>
    <col min="777" max="1023" width="8.88671875" style="388"/>
    <col min="1024" max="1024" width="7.33203125" style="388" customWidth="1"/>
    <col min="1025" max="1025" width="91.33203125" style="388" customWidth="1"/>
    <col min="1026" max="1028" width="26.33203125" style="388" customWidth="1"/>
    <col min="1029" max="1031" width="24.44140625" style="388" customWidth="1"/>
    <col min="1032" max="1032" width="17.88671875" style="388" customWidth="1"/>
    <col min="1033" max="1279" width="8.88671875" style="388"/>
    <col min="1280" max="1280" width="7.33203125" style="388" customWidth="1"/>
    <col min="1281" max="1281" width="91.33203125" style="388" customWidth="1"/>
    <col min="1282" max="1284" width="26.33203125" style="388" customWidth="1"/>
    <col min="1285" max="1287" width="24.44140625" style="388" customWidth="1"/>
    <col min="1288" max="1288" width="17.88671875" style="388" customWidth="1"/>
    <col min="1289" max="1535" width="8.88671875" style="388"/>
    <col min="1536" max="1536" width="7.33203125" style="388" customWidth="1"/>
    <col min="1537" max="1537" width="91.33203125" style="388" customWidth="1"/>
    <col min="1538" max="1540" width="26.33203125" style="388" customWidth="1"/>
    <col min="1541" max="1543" width="24.44140625" style="388" customWidth="1"/>
    <col min="1544" max="1544" width="17.88671875" style="388" customWidth="1"/>
    <col min="1545" max="1791" width="8.88671875" style="388"/>
    <col min="1792" max="1792" width="7.33203125" style="388" customWidth="1"/>
    <col min="1793" max="1793" width="91.33203125" style="388" customWidth="1"/>
    <col min="1794" max="1796" width="26.33203125" style="388" customWidth="1"/>
    <col min="1797" max="1799" width="24.44140625" style="388" customWidth="1"/>
    <col min="1800" max="1800" width="17.88671875" style="388" customWidth="1"/>
    <col min="1801" max="2047" width="8.88671875" style="388"/>
    <col min="2048" max="2048" width="7.33203125" style="388" customWidth="1"/>
    <col min="2049" max="2049" width="91.33203125" style="388" customWidth="1"/>
    <col min="2050" max="2052" width="26.33203125" style="388" customWidth="1"/>
    <col min="2053" max="2055" width="24.44140625" style="388" customWidth="1"/>
    <col min="2056" max="2056" width="17.88671875" style="388" customWidth="1"/>
    <col min="2057" max="2303" width="8.88671875" style="388"/>
    <col min="2304" max="2304" width="7.33203125" style="388" customWidth="1"/>
    <col min="2305" max="2305" width="91.33203125" style="388" customWidth="1"/>
    <col min="2306" max="2308" width="26.33203125" style="388" customWidth="1"/>
    <col min="2309" max="2311" width="24.44140625" style="388" customWidth="1"/>
    <col min="2312" max="2312" width="17.88671875" style="388" customWidth="1"/>
    <col min="2313" max="2559" width="8.88671875" style="388"/>
    <col min="2560" max="2560" width="7.33203125" style="388" customWidth="1"/>
    <col min="2561" max="2561" width="91.33203125" style="388" customWidth="1"/>
    <col min="2562" max="2564" width="26.33203125" style="388" customWidth="1"/>
    <col min="2565" max="2567" width="24.44140625" style="388" customWidth="1"/>
    <col min="2568" max="2568" width="17.88671875" style="388" customWidth="1"/>
    <col min="2569" max="2815" width="8.88671875" style="388"/>
    <col min="2816" max="2816" width="7.33203125" style="388" customWidth="1"/>
    <col min="2817" max="2817" width="91.33203125" style="388" customWidth="1"/>
    <col min="2818" max="2820" width="26.33203125" style="388" customWidth="1"/>
    <col min="2821" max="2823" width="24.44140625" style="388" customWidth="1"/>
    <col min="2824" max="2824" width="17.88671875" style="388" customWidth="1"/>
    <col min="2825" max="3071" width="8.88671875" style="388"/>
    <col min="3072" max="3072" width="7.33203125" style="388" customWidth="1"/>
    <col min="3073" max="3073" width="91.33203125" style="388" customWidth="1"/>
    <col min="3074" max="3076" width="26.33203125" style="388" customWidth="1"/>
    <col min="3077" max="3079" width="24.44140625" style="388" customWidth="1"/>
    <col min="3080" max="3080" width="17.88671875" style="388" customWidth="1"/>
    <col min="3081" max="3327" width="8.88671875" style="388"/>
    <col min="3328" max="3328" width="7.33203125" style="388" customWidth="1"/>
    <col min="3329" max="3329" width="91.33203125" style="388" customWidth="1"/>
    <col min="3330" max="3332" width="26.33203125" style="388" customWidth="1"/>
    <col min="3333" max="3335" width="24.44140625" style="388" customWidth="1"/>
    <col min="3336" max="3336" width="17.88671875" style="388" customWidth="1"/>
    <col min="3337" max="3583" width="8.88671875" style="388"/>
    <col min="3584" max="3584" width="7.33203125" style="388" customWidth="1"/>
    <col min="3585" max="3585" width="91.33203125" style="388" customWidth="1"/>
    <col min="3586" max="3588" width="26.33203125" style="388" customWidth="1"/>
    <col min="3589" max="3591" width="24.44140625" style="388" customWidth="1"/>
    <col min="3592" max="3592" width="17.88671875" style="388" customWidth="1"/>
    <col min="3593" max="3839" width="8.88671875" style="388"/>
    <col min="3840" max="3840" width="7.33203125" style="388" customWidth="1"/>
    <col min="3841" max="3841" width="91.33203125" style="388" customWidth="1"/>
    <col min="3842" max="3844" width="26.33203125" style="388" customWidth="1"/>
    <col min="3845" max="3847" width="24.44140625" style="388" customWidth="1"/>
    <col min="3848" max="3848" width="17.88671875" style="388" customWidth="1"/>
    <col min="3849" max="4095" width="8.88671875" style="388"/>
    <col min="4096" max="4096" width="7.33203125" style="388" customWidth="1"/>
    <col min="4097" max="4097" width="91.33203125" style="388" customWidth="1"/>
    <col min="4098" max="4100" width="26.33203125" style="388" customWidth="1"/>
    <col min="4101" max="4103" width="24.44140625" style="388" customWidth="1"/>
    <col min="4104" max="4104" width="17.88671875" style="388" customWidth="1"/>
    <col min="4105" max="4351" width="8.88671875" style="388"/>
    <col min="4352" max="4352" width="7.33203125" style="388" customWidth="1"/>
    <col min="4353" max="4353" width="91.33203125" style="388" customWidth="1"/>
    <col min="4354" max="4356" width="26.33203125" style="388" customWidth="1"/>
    <col min="4357" max="4359" width="24.44140625" style="388" customWidth="1"/>
    <col min="4360" max="4360" width="17.88671875" style="388" customWidth="1"/>
    <col min="4361" max="4607" width="8.88671875" style="388"/>
    <col min="4608" max="4608" width="7.33203125" style="388" customWidth="1"/>
    <col min="4609" max="4609" width="91.33203125" style="388" customWidth="1"/>
    <col min="4610" max="4612" width="26.33203125" style="388" customWidth="1"/>
    <col min="4613" max="4615" width="24.44140625" style="388" customWidth="1"/>
    <col min="4616" max="4616" width="17.88671875" style="388" customWidth="1"/>
    <col min="4617" max="4863" width="8.88671875" style="388"/>
    <col min="4864" max="4864" width="7.33203125" style="388" customWidth="1"/>
    <col min="4865" max="4865" width="91.33203125" style="388" customWidth="1"/>
    <col min="4866" max="4868" width="26.33203125" style="388" customWidth="1"/>
    <col min="4869" max="4871" width="24.44140625" style="388" customWidth="1"/>
    <col min="4872" max="4872" width="17.88671875" style="388" customWidth="1"/>
    <col min="4873" max="5119" width="8.88671875" style="388"/>
    <col min="5120" max="5120" width="7.33203125" style="388" customWidth="1"/>
    <col min="5121" max="5121" width="91.33203125" style="388" customWidth="1"/>
    <col min="5122" max="5124" width="26.33203125" style="388" customWidth="1"/>
    <col min="5125" max="5127" width="24.44140625" style="388" customWidth="1"/>
    <col min="5128" max="5128" width="17.88671875" style="388" customWidth="1"/>
    <col min="5129" max="5375" width="8.88671875" style="388"/>
    <col min="5376" max="5376" width="7.33203125" style="388" customWidth="1"/>
    <col min="5377" max="5377" width="91.33203125" style="388" customWidth="1"/>
    <col min="5378" max="5380" width="26.33203125" style="388" customWidth="1"/>
    <col min="5381" max="5383" width="24.44140625" style="388" customWidth="1"/>
    <col min="5384" max="5384" width="17.88671875" style="388" customWidth="1"/>
    <col min="5385" max="5631" width="8.88671875" style="388"/>
    <col min="5632" max="5632" width="7.33203125" style="388" customWidth="1"/>
    <col min="5633" max="5633" width="91.33203125" style="388" customWidth="1"/>
    <col min="5634" max="5636" width="26.33203125" style="388" customWidth="1"/>
    <col min="5637" max="5639" width="24.44140625" style="388" customWidth="1"/>
    <col min="5640" max="5640" width="17.88671875" style="388" customWidth="1"/>
    <col min="5641" max="5887" width="8.88671875" style="388"/>
    <col min="5888" max="5888" width="7.33203125" style="388" customWidth="1"/>
    <col min="5889" max="5889" width="91.33203125" style="388" customWidth="1"/>
    <col min="5890" max="5892" width="26.33203125" style="388" customWidth="1"/>
    <col min="5893" max="5895" width="24.44140625" style="388" customWidth="1"/>
    <col min="5896" max="5896" width="17.88671875" style="388" customWidth="1"/>
    <col min="5897" max="6143" width="8.88671875" style="388"/>
    <col min="6144" max="6144" width="7.33203125" style="388" customWidth="1"/>
    <col min="6145" max="6145" width="91.33203125" style="388" customWidth="1"/>
    <col min="6146" max="6148" width="26.33203125" style="388" customWidth="1"/>
    <col min="6149" max="6151" width="24.44140625" style="388" customWidth="1"/>
    <col min="6152" max="6152" width="17.88671875" style="388" customWidth="1"/>
    <col min="6153" max="6399" width="8.88671875" style="388"/>
    <col min="6400" max="6400" width="7.33203125" style="388" customWidth="1"/>
    <col min="6401" max="6401" width="91.33203125" style="388" customWidth="1"/>
    <col min="6402" max="6404" width="26.33203125" style="388" customWidth="1"/>
    <col min="6405" max="6407" width="24.44140625" style="388" customWidth="1"/>
    <col min="6408" max="6408" width="17.88671875" style="388" customWidth="1"/>
    <col min="6409" max="6655" width="8.88671875" style="388"/>
    <col min="6656" max="6656" width="7.33203125" style="388" customWidth="1"/>
    <col min="6657" max="6657" width="91.33203125" style="388" customWidth="1"/>
    <col min="6658" max="6660" width="26.33203125" style="388" customWidth="1"/>
    <col min="6661" max="6663" width="24.44140625" style="388" customWidth="1"/>
    <col min="6664" max="6664" width="17.88671875" style="388" customWidth="1"/>
    <col min="6665" max="6911" width="8.88671875" style="388"/>
    <col min="6912" max="6912" width="7.33203125" style="388" customWidth="1"/>
    <col min="6913" max="6913" width="91.33203125" style="388" customWidth="1"/>
    <col min="6914" max="6916" width="26.33203125" style="388" customWidth="1"/>
    <col min="6917" max="6919" width="24.44140625" style="388" customWidth="1"/>
    <col min="6920" max="6920" width="17.88671875" style="388" customWidth="1"/>
    <col min="6921" max="7167" width="8.88671875" style="388"/>
    <col min="7168" max="7168" width="7.33203125" style="388" customWidth="1"/>
    <col min="7169" max="7169" width="91.33203125" style="388" customWidth="1"/>
    <col min="7170" max="7172" width="26.33203125" style="388" customWidth="1"/>
    <col min="7173" max="7175" width="24.44140625" style="388" customWidth="1"/>
    <col min="7176" max="7176" width="17.88671875" style="388" customWidth="1"/>
    <col min="7177" max="7423" width="8.88671875" style="388"/>
    <col min="7424" max="7424" width="7.33203125" style="388" customWidth="1"/>
    <col min="7425" max="7425" width="91.33203125" style="388" customWidth="1"/>
    <col min="7426" max="7428" width="26.33203125" style="388" customWidth="1"/>
    <col min="7429" max="7431" width="24.44140625" style="388" customWidth="1"/>
    <col min="7432" max="7432" width="17.88671875" style="388" customWidth="1"/>
    <col min="7433" max="7679" width="8.88671875" style="388"/>
    <col min="7680" max="7680" width="7.33203125" style="388" customWidth="1"/>
    <col min="7681" max="7681" width="91.33203125" style="388" customWidth="1"/>
    <col min="7682" max="7684" width="26.33203125" style="388" customWidth="1"/>
    <col min="7685" max="7687" width="24.44140625" style="388" customWidth="1"/>
    <col min="7688" max="7688" width="17.88671875" style="388" customWidth="1"/>
    <col min="7689" max="7935" width="8.88671875" style="388"/>
    <col min="7936" max="7936" width="7.33203125" style="388" customWidth="1"/>
    <col min="7937" max="7937" width="91.33203125" style="388" customWidth="1"/>
    <col min="7938" max="7940" width="26.33203125" style="388" customWidth="1"/>
    <col min="7941" max="7943" width="24.44140625" style="388" customWidth="1"/>
    <col min="7944" max="7944" width="17.88671875" style="388" customWidth="1"/>
    <col min="7945" max="8191" width="8.88671875" style="388"/>
    <col min="8192" max="8192" width="7.33203125" style="388" customWidth="1"/>
    <col min="8193" max="8193" width="91.33203125" style="388" customWidth="1"/>
    <col min="8194" max="8196" width="26.33203125" style="388" customWidth="1"/>
    <col min="8197" max="8199" width="24.44140625" style="388" customWidth="1"/>
    <col min="8200" max="8200" width="17.88671875" style="388" customWidth="1"/>
    <col min="8201" max="8447" width="8.88671875" style="388"/>
    <col min="8448" max="8448" width="7.33203125" style="388" customWidth="1"/>
    <col min="8449" max="8449" width="91.33203125" style="388" customWidth="1"/>
    <col min="8450" max="8452" width="26.33203125" style="388" customWidth="1"/>
    <col min="8453" max="8455" width="24.44140625" style="388" customWidth="1"/>
    <col min="8456" max="8456" width="17.88671875" style="388" customWidth="1"/>
    <col min="8457" max="8703" width="8.88671875" style="388"/>
    <col min="8704" max="8704" width="7.33203125" style="388" customWidth="1"/>
    <col min="8705" max="8705" width="91.33203125" style="388" customWidth="1"/>
    <col min="8706" max="8708" width="26.33203125" style="388" customWidth="1"/>
    <col min="8709" max="8711" width="24.44140625" style="388" customWidth="1"/>
    <col min="8712" max="8712" width="17.88671875" style="388" customWidth="1"/>
    <col min="8713" max="8959" width="8.88671875" style="388"/>
    <col min="8960" max="8960" width="7.33203125" style="388" customWidth="1"/>
    <col min="8961" max="8961" width="91.33203125" style="388" customWidth="1"/>
    <col min="8962" max="8964" width="26.33203125" style="388" customWidth="1"/>
    <col min="8965" max="8967" width="24.44140625" style="388" customWidth="1"/>
    <col min="8968" max="8968" width="17.88671875" style="388" customWidth="1"/>
    <col min="8969" max="9215" width="8.88671875" style="388"/>
    <col min="9216" max="9216" width="7.33203125" style="388" customWidth="1"/>
    <col min="9217" max="9217" width="91.33203125" style="388" customWidth="1"/>
    <col min="9218" max="9220" width="26.33203125" style="388" customWidth="1"/>
    <col min="9221" max="9223" width="24.44140625" style="388" customWidth="1"/>
    <col min="9224" max="9224" width="17.88671875" style="388" customWidth="1"/>
    <col min="9225" max="9471" width="8.88671875" style="388"/>
    <col min="9472" max="9472" width="7.33203125" style="388" customWidth="1"/>
    <col min="9473" max="9473" width="91.33203125" style="388" customWidth="1"/>
    <col min="9474" max="9476" width="26.33203125" style="388" customWidth="1"/>
    <col min="9477" max="9479" width="24.44140625" style="388" customWidth="1"/>
    <col min="9480" max="9480" width="17.88671875" style="388" customWidth="1"/>
    <col min="9481" max="9727" width="8.88671875" style="388"/>
    <col min="9728" max="9728" width="7.33203125" style="388" customWidth="1"/>
    <col min="9729" max="9729" width="91.33203125" style="388" customWidth="1"/>
    <col min="9730" max="9732" width="26.33203125" style="388" customWidth="1"/>
    <col min="9733" max="9735" width="24.44140625" style="388" customWidth="1"/>
    <col min="9736" max="9736" width="17.88671875" style="388" customWidth="1"/>
    <col min="9737" max="9983" width="8.88671875" style="388"/>
    <col min="9984" max="9984" width="7.33203125" style="388" customWidth="1"/>
    <col min="9985" max="9985" width="91.33203125" style="388" customWidth="1"/>
    <col min="9986" max="9988" width="26.33203125" style="388" customWidth="1"/>
    <col min="9989" max="9991" width="24.44140625" style="388" customWidth="1"/>
    <col min="9992" max="9992" width="17.88671875" style="388" customWidth="1"/>
    <col min="9993" max="10239" width="8.88671875" style="388"/>
    <col min="10240" max="10240" width="7.33203125" style="388" customWidth="1"/>
    <col min="10241" max="10241" width="91.33203125" style="388" customWidth="1"/>
    <col min="10242" max="10244" width="26.33203125" style="388" customWidth="1"/>
    <col min="10245" max="10247" width="24.44140625" style="388" customWidth="1"/>
    <col min="10248" max="10248" width="17.88671875" style="388" customWidth="1"/>
    <col min="10249" max="10495" width="8.88671875" style="388"/>
    <col min="10496" max="10496" width="7.33203125" style="388" customWidth="1"/>
    <col min="10497" max="10497" width="91.33203125" style="388" customWidth="1"/>
    <col min="10498" max="10500" width="26.33203125" style="388" customWidth="1"/>
    <col min="10501" max="10503" width="24.44140625" style="388" customWidth="1"/>
    <col min="10504" max="10504" width="17.88671875" style="388" customWidth="1"/>
    <col min="10505" max="10751" width="8.88671875" style="388"/>
    <col min="10752" max="10752" width="7.33203125" style="388" customWidth="1"/>
    <col min="10753" max="10753" width="91.33203125" style="388" customWidth="1"/>
    <col min="10754" max="10756" width="26.33203125" style="388" customWidth="1"/>
    <col min="10757" max="10759" width="24.44140625" style="388" customWidth="1"/>
    <col min="10760" max="10760" width="17.88671875" style="388" customWidth="1"/>
    <col min="10761" max="11007" width="8.88671875" style="388"/>
    <col min="11008" max="11008" width="7.33203125" style="388" customWidth="1"/>
    <col min="11009" max="11009" width="91.33203125" style="388" customWidth="1"/>
    <col min="11010" max="11012" width="26.33203125" style="388" customWidth="1"/>
    <col min="11013" max="11015" width="24.44140625" style="388" customWidth="1"/>
    <col min="11016" max="11016" width="17.88671875" style="388" customWidth="1"/>
    <col min="11017" max="11263" width="8.88671875" style="388"/>
    <col min="11264" max="11264" width="7.33203125" style="388" customWidth="1"/>
    <col min="11265" max="11265" width="91.33203125" style="388" customWidth="1"/>
    <col min="11266" max="11268" width="26.33203125" style="388" customWidth="1"/>
    <col min="11269" max="11271" width="24.44140625" style="388" customWidth="1"/>
    <col min="11272" max="11272" width="17.88671875" style="388" customWidth="1"/>
    <col min="11273" max="11519" width="8.88671875" style="388"/>
    <col min="11520" max="11520" width="7.33203125" style="388" customWidth="1"/>
    <col min="11521" max="11521" width="91.33203125" style="388" customWidth="1"/>
    <col min="11522" max="11524" width="26.33203125" style="388" customWidth="1"/>
    <col min="11525" max="11527" width="24.44140625" style="388" customWidth="1"/>
    <col min="11528" max="11528" width="17.88671875" style="388" customWidth="1"/>
    <col min="11529" max="11775" width="8.88671875" style="388"/>
    <col min="11776" max="11776" width="7.33203125" style="388" customWidth="1"/>
    <col min="11777" max="11777" width="91.33203125" style="388" customWidth="1"/>
    <col min="11778" max="11780" width="26.33203125" style="388" customWidth="1"/>
    <col min="11781" max="11783" width="24.44140625" style="388" customWidth="1"/>
    <col min="11784" max="11784" width="17.88671875" style="388" customWidth="1"/>
    <col min="11785" max="12031" width="8.88671875" style="388"/>
    <col min="12032" max="12032" width="7.33203125" style="388" customWidth="1"/>
    <col min="12033" max="12033" width="91.33203125" style="388" customWidth="1"/>
    <col min="12034" max="12036" width="26.33203125" style="388" customWidth="1"/>
    <col min="12037" max="12039" width="24.44140625" style="388" customWidth="1"/>
    <col min="12040" max="12040" width="17.88671875" style="388" customWidth="1"/>
    <col min="12041" max="12287" width="8.88671875" style="388"/>
    <col min="12288" max="12288" width="7.33203125" style="388" customWidth="1"/>
    <col min="12289" max="12289" width="91.33203125" style="388" customWidth="1"/>
    <col min="12290" max="12292" width="26.33203125" style="388" customWidth="1"/>
    <col min="12293" max="12295" width="24.44140625" style="388" customWidth="1"/>
    <col min="12296" max="12296" width="17.88671875" style="388" customWidth="1"/>
    <col min="12297" max="12543" width="8.88671875" style="388"/>
    <col min="12544" max="12544" width="7.33203125" style="388" customWidth="1"/>
    <col min="12545" max="12545" width="91.33203125" style="388" customWidth="1"/>
    <col min="12546" max="12548" width="26.33203125" style="388" customWidth="1"/>
    <col min="12549" max="12551" width="24.44140625" style="388" customWidth="1"/>
    <col min="12552" max="12552" width="17.88671875" style="388" customWidth="1"/>
    <col min="12553" max="12799" width="8.88671875" style="388"/>
    <col min="12800" max="12800" width="7.33203125" style="388" customWidth="1"/>
    <col min="12801" max="12801" width="91.33203125" style="388" customWidth="1"/>
    <col min="12802" max="12804" width="26.33203125" style="388" customWidth="1"/>
    <col min="12805" max="12807" width="24.44140625" style="388" customWidth="1"/>
    <col min="12808" max="12808" width="17.88671875" style="388" customWidth="1"/>
    <col min="12809" max="13055" width="8.88671875" style="388"/>
    <col min="13056" max="13056" width="7.33203125" style="388" customWidth="1"/>
    <col min="13057" max="13057" width="91.33203125" style="388" customWidth="1"/>
    <col min="13058" max="13060" width="26.33203125" style="388" customWidth="1"/>
    <col min="13061" max="13063" width="24.44140625" style="388" customWidth="1"/>
    <col min="13064" max="13064" width="17.88671875" style="388" customWidth="1"/>
    <col min="13065" max="13311" width="8.88671875" style="388"/>
    <col min="13312" max="13312" width="7.33203125" style="388" customWidth="1"/>
    <col min="13313" max="13313" width="91.33203125" style="388" customWidth="1"/>
    <col min="13314" max="13316" width="26.33203125" style="388" customWidth="1"/>
    <col min="13317" max="13319" width="24.44140625" style="388" customWidth="1"/>
    <col min="13320" max="13320" width="17.88671875" style="388" customWidth="1"/>
    <col min="13321" max="13567" width="8.88671875" style="388"/>
    <col min="13568" max="13568" width="7.33203125" style="388" customWidth="1"/>
    <col min="13569" max="13569" width="91.33203125" style="388" customWidth="1"/>
    <col min="13570" max="13572" width="26.33203125" style="388" customWidth="1"/>
    <col min="13573" max="13575" width="24.44140625" style="388" customWidth="1"/>
    <col min="13576" max="13576" width="17.88671875" style="388" customWidth="1"/>
    <col min="13577" max="13823" width="8.88671875" style="388"/>
    <col min="13824" max="13824" width="7.33203125" style="388" customWidth="1"/>
    <col min="13825" max="13825" width="91.33203125" style="388" customWidth="1"/>
    <col min="13826" max="13828" width="26.33203125" style="388" customWidth="1"/>
    <col min="13829" max="13831" width="24.44140625" style="388" customWidth="1"/>
    <col min="13832" max="13832" width="17.88671875" style="388" customWidth="1"/>
    <col min="13833" max="14079" width="8.88671875" style="388"/>
    <col min="14080" max="14080" width="7.33203125" style="388" customWidth="1"/>
    <col min="14081" max="14081" width="91.33203125" style="388" customWidth="1"/>
    <col min="14082" max="14084" width="26.33203125" style="388" customWidth="1"/>
    <col min="14085" max="14087" width="24.44140625" style="388" customWidth="1"/>
    <col min="14088" max="14088" width="17.88671875" style="388" customWidth="1"/>
    <col min="14089" max="14335" width="8.88671875" style="388"/>
    <col min="14336" max="14336" width="7.33203125" style="388" customWidth="1"/>
    <col min="14337" max="14337" width="91.33203125" style="388" customWidth="1"/>
    <col min="14338" max="14340" width="26.33203125" style="388" customWidth="1"/>
    <col min="14341" max="14343" width="24.44140625" style="388" customWidth="1"/>
    <col min="14344" max="14344" width="17.88671875" style="388" customWidth="1"/>
    <col min="14345" max="14591" width="8.88671875" style="388"/>
    <col min="14592" max="14592" width="7.33203125" style="388" customWidth="1"/>
    <col min="14593" max="14593" width="91.33203125" style="388" customWidth="1"/>
    <col min="14594" max="14596" width="26.33203125" style="388" customWidth="1"/>
    <col min="14597" max="14599" width="24.44140625" style="388" customWidth="1"/>
    <col min="14600" max="14600" width="17.88671875" style="388" customWidth="1"/>
    <col min="14601" max="14847" width="8.88671875" style="388"/>
    <col min="14848" max="14848" width="7.33203125" style="388" customWidth="1"/>
    <col min="14849" max="14849" width="91.33203125" style="388" customWidth="1"/>
    <col min="14850" max="14852" width="26.33203125" style="388" customWidth="1"/>
    <col min="14853" max="14855" width="24.44140625" style="388" customWidth="1"/>
    <col min="14856" max="14856" width="17.88671875" style="388" customWidth="1"/>
    <col min="14857" max="15103" width="8.88671875" style="388"/>
    <col min="15104" max="15104" width="7.33203125" style="388" customWidth="1"/>
    <col min="15105" max="15105" width="91.33203125" style="388" customWidth="1"/>
    <col min="15106" max="15108" width="26.33203125" style="388" customWidth="1"/>
    <col min="15109" max="15111" width="24.44140625" style="388" customWidth="1"/>
    <col min="15112" max="15112" width="17.88671875" style="388" customWidth="1"/>
    <col min="15113" max="15359" width="8.88671875" style="388"/>
    <col min="15360" max="15360" width="7.33203125" style="388" customWidth="1"/>
    <col min="15361" max="15361" width="91.33203125" style="388" customWidth="1"/>
    <col min="15362" max="15364" width="26.33203125" style="388" customWidth="1"/>
    <col min="15365" max="15367" width="24.44140625" style="388" customWidth="1"/>
    <col min="15368" max="15368" width="17.88671875" style="388" customWidth="1"/>
    <col min="15369" max="15615" width="8.88671875" style="388"/>
    <col min="15616" max="15616" width="7.33203125" style="388" customWidth="1"/>
    <col min="15617" max="15617" width="91.33203125" style="388" customWidth="1"/>
    <col min="15618" max="15620" width="26.33203125" style="388" customWidth="1"/>
    <col min="15621" max="15623" width="24.44140625" style="388" customWidth="1"/>
    <col min="15624" max="15624" width="17.88671875" style="388" customWidth="1"/>
    <col min="15625" max="15871" width="8.88671875" style="388"/>
    <col min="15872" max="15872" width="7.33203125" style="388" customWidth="1"/>
    <col min="15873" max="15873" width="91.33203125" style="388" customWidth="1"/>
    <col min="15874" max="15876" width="26.33203125" style="388" customWidth="1"/>
    <col min="15877" max="15879" width="24.44140625" style="388" customWidth="1"/>
    <col min="15880" max="15880" width="17.88671875" style="388" customWidth="1"/>
    <col min="15881" max="16127" width="8.88671875" style="388"/>
    <col min="16128" max="16128" width="7.33203125" style="388" customWidth="1"/>
    <col min="16129" max="16129" width="91.33203125" style="388" customWidth="1"/>
    <col min="16130" max="16132" width="26.33203125" style="388" customWidth="1"/>
    <col min="16133" max="16135" width="24.44140625" style="388" customWidth="1"/>
    <col min="16136" max="16136" width="17.88671875" style="388" customWidth="1"/>
    <col min="16137" max="16384" width="8.88671875" style="388"/>
  </cols>
  <sheetData>
    <row r="1" spans="1:10" ht="18" x14ac:dyDescent="0.35">
      <c r="A1" s="387"/>
      <c r="B1" s="387"/>
      <c r="C1" s="387"/>
      <c r="D1" s="72" t="s">
        <v>443</v>
      </c>
    </row>
    <row r="2" spans="1:10" ht="12.75" customHeight="1" x14ac:dyDescent="0.35">
      <c r="A2" s="387"/>
      <c r="B2" s="387"/>
      <c r="C2" s="387"/>
      <c r="D2" s="387"/>
    </row>
    <row r="3" spans="1:10" ht="29.25" customHeight="1" x14ac:dyDescent="0.3">
      <c r="A3" s="1219" t="s">
        <v>993</v>
      </c>
      <c r="B3" s="1219"/>
      <c r="C3" s="1219"/>
      <c r="D3" s="1219"/>
    </row>
    <row r="4" spans="1:10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</row>
    <row r="5" spans="1:10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0" s="1" customFormat="1" ht="39.75" customHeight="1" x14ac:dyDescent="0.35">
      <c r="A6" s="1184" t="s">
        <v>454</v>
      </c>
      <c r="B6" s="1184"/>
      <c r="C6" s="1184"/>
      <c r="D6" s="15"/>
      <c r="E6" s="16"/>
      <c r="F6" s="16"/>
      <c r="G6" s="16"/>
      <c r="H6" s="16"/>
      <c r="I6" s="5"/>
      <c r="J6" s="5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0" ht="18" x14ac:dyDescent="0.35">
      <c r="A8" s="389"/>
      <c r="B8" s="387"/>
      <c r="C8" s="387"/>
      <c r="D8" s="387"/>
    </row>
    <row r="9" spans="1:10" s="390" customFormat="1" ht="15.75" customHeight="1" x14ac:dyDescent="0.3">
      <c r="A9" s="1212" t="s">
        <v>282</v>
      </c>
      <c r="B9" s="1212" t="s">
        <v>385</v>
      </c>
      <c r="C9" s="1212" t="s">
        <v>261</v>
      </c>
      <c r="D9" s="1212" t="s">
        <v>349</v>
      </c>
    </row>
    <row r="10" spans="1:10" s="390" customFormat="1" ht="15.75" customHeight="1" x14ac:dyDescent="0.3">
      <c r="A10" s="1220"/>
      <c r="B10" s="1220"/>
      <c r="C10" s="1220"/>
      <c r="D10" s="1220"/>
    </row>
    <row r="11" spans="1:10" s="390" customFormat="1" ht="15.75" customHeight="1" x14ac:dyDescent="0.3">
      <c r="A11" s="1213"/>
      <c r="B11" s="1213"/>
      <c r="C11" s="1213"/>
      <c r="D11" s="1213"/>
    </row>
    <row r="12" spans="1:10" s="390" customFormat="1" ht="35.4" x14ac:dyDescent="0.35">
      <c r="A12" s="391">
        <v>1</v>
      </c>
      <c r="B12" s="391">
        <v>2</v>
      </c>
      <c r="C12" s="392">
        <v>3</v>
      </c>
      <c r="D12" s="393">
        <v>4</v>
      </c>
      <c r="E12" s="362" t="s">
        <v>357</v>
      </c>
      <c r="F12" s="362" t="s">
        <v>302</v>
      </c>
      <c r="G12" s="362" t="s">
        <v>303</v>
      </c>
      <c r="I12" s="394" t="s">
        <v>1017</v>
      </c>
      <c r="J12" s="394"/>
    </row>
    <row r="13" spans="1:10" s="397" customFormat="1" ht="18" x14ac:dyDescent="0.35">
      <c r="A13" s="1217" t="s">
        <v>999</v>
      </c>
      <c r="B13" s="1218"/>
      <c r="C13" s="1218"/>
      <c r="D13" s="1218"/>
      <c r="E13" s="262" t="s">
        <v>1000</v>
      </c>
      <c r="F13" s="263"/>
      <c r="G13" s="263"/>
      <c r="H13" s="395"/>
      <c r="I13" s="396" t="s">
        <v>1012</v>
      </c>
      <c r="J13" s="396" t="s">
        <v>1013</v>
      </c>
    </row>
    <row r="14" spans="1:10" s="397" customFormat="1" ht="18" x14ac:dyDescent="0.35">
      <c r="A14" s="367">
        <v>1</v>
      </c>
      <c r="B14" s="89" t="s">
        <v>593</v>
      </c>
      <c r="C14" s="368"/>
      <c r="D14" s="369"/>
      <c r="E14" s="400"/>
      <c r="F14" s="360"/>
      <c r="G14" s="360">
        <f>D14-F14</f>
        <v>0</v>
      </c>
      <c r="I14" s="401"/>
      <c r="J14" s="401"/>
    </row>
    <row r="15" spans="1:10" s="397" customFormat="1" ht="18" x14ac:dyDescent="0.35">
      <c r="A15" s="367"/>
      <c r="B15" s="89"/>
      <c r="C15" s="368"/>
      <c r="D15" s="369"/>
      <c r="E15" s="400"/>
      <c r="F15" s="360"/>
      <c r="G15" s="360">
        <f t="shared" ref="G15:G16" si="0">D15-F15</f>
        <v>0</v>
      </c>
      <c r="I15" s="401"/>
      <c r="J15" s="401"/>
    </row>
    <row r="16" spans="1:10" s="397" customFormat="1" ht="18" x14ac:dyDescent="0.35">
      <c r="A16" s="367"/>
      <c r="B16" s="89"/>
      <c r="C16" s="368"/>
      <c r="D16" s="369"/>
      <c r="E16" s="400"/>
      <c r="F16" s="360"/>
      <c r="G16" s="360">
        <f t="shared" si="0"/>
        <v>0</v>
      </c>
      <c r="I16" s="401"/>
      <c r="J16" s="401"/>
    </row>
    <row r="17" spans="1:10" ht="17.399999999999999" x14ac:dyDescent="0.3">
      <c r="A17" s="371"/>
      <c r="B17" s="372" t="s">
        <v>295</v>
      </c>
      <c r="C17" s="373" t="s">
        <v>305</v>
      </c>
      <c r="D17" s="97">
        <f>SUM(D14:D16)</f>
        <v>0</v>
      </c>
      <c r="E17" s="362" t="s">
        <v>365</v>
      </c>
      <c r="F17" s="362">
        <f>SUM(F14:F16)</f>
        <v>0</v>
      </c>
      <c r="G17" s="362">
        <f>SUM(G14:G16)</f>
        <v>0</v>
      </c>
      <c r="H17" s="388"/>
      <c r="I17" s="254">
        <v>0</v>
      </c>
      <c r="J17" s="254">
        <v>0</v>
      </c>
    </row>
    <row r="18" spans="1:10" ht="18" x14ac:dyDescent="0.35">
      <c r="A18" s="1217" t="s">
        <v>1001</v>
      </c>
      <c r="B18" s="1218"/>
      <c r="C18" s="1218"/>
      <c r="D18" s="1218"/>
      <c r="E18" s="262" t="s">
        <v>1002</v>
      </c>
      <c r="F18" s="357"/>
      <c r="G18" s="357"/>
      <c r="H18" s="388"/>
      <c r="I18" s="403"/>
      <c r="J18" s="403"/>
    </row>
    <row r="19" spans="1:10" s="397" customFormat="1" ht="18" x14ac:dyDescent="0.35">
      <c r="A19" s="367">
        <v>1</v>
      </c>
      <c r="B19" s="89" t="s">
        <v>593</v>
      </c>
      <c r="C19" s="368"/>
      <c r="D19" s="369"/>
      <c r="E19" s="400"/>
      <c r="F19" s="360"/>
      <c r="G19" s="360">
        <f>D19-F19</f>
        <v>0</v>
      </c>
      <c r="I19" s="401"/>
      <c r="J19" s="401"/>
    </row>
    <row r="20" spans="1:10" s="397" customFormat="1" ht="18" x14ac:dyDescent="0.35">
      <c r="A20" s="367"/>
      <c r="B20" s="89"/>
      <c r="C20" s="368"/>
      <c r="D20" s="369"/>
      <c r="E20" s="400"/>
      <c r="F20" s="360"/>
      <c r="G20" s="360">
        <f t="shared" ref="G20:G21" si="1">D20-F20</f>
        <v>0</v>
      </c>
      <c r="I20" s="401"/>
      <c r="J20" s="401"/>
    </row>
    <row r="21" spans="1:10" s="397" customFormat="1" ht="18" x14ac:dyDescent="0.35">
      <c r="A21" s="367"/>
      <c r="B21" s="89"/>
      <c r="C21" s="368"/>
      <c r="D21" s="369"/>
      <c r="E21" s="400"/>
      <c r="F21" s="360"/>
      <c r="G21" s="360">
        <f t="shared" si="1"/>
        <v>0</v>
      </c>
      <c r="I21" s="401"/>
      <c r="J21" s="401"/>
    </row>
    <row r="22" spans="1:10" ht="17.399999999999999" x14ac:dyDescent="0.3">
      <c r="A22" s="371"/>
      <c r="B22" s="372" t="s">
        <v>295</v>
      </c>
      <c r="C22" s="373" t="s">
        <v>305</v>
      </c>
      <c r="D22" s="97">
        <f>SUM(D19:D21)</f>
        <v>0</v>
      </c>
      <c r="E22" s="362" t="s">
        <v>365</v>
      </c>
      <c r="F22" s="362">
        <f>SUM(F19:F21)</f>
        <v>0</v>
      </c>
      <c r="G22" s="362">
        <f>SUM(G19:G21)</f>
        <v>0</v>
      </c>
      <c r="H22" s="388"/>
      <c r="I22" s="254">
        <f t="shared" ref="I22:J22" si="2">SUM(I19:I21)</f>
        <v>0</v>
      </c>
      <c r="J22" s="254">
        <f t="shared" si="2"/>
        <v>0</v>
      </c>
    </row>
    <row r="23" spans="1:10" ht="18" x14ac:dyDescent="0.35">
      <c r="A23" s="1217" t="s">
        <v>489</v>
      </c>
      <c r="B23" s="1218"/>
      <c r="C23" s="1218"/>
      <c r="D23" s="1218"/>
      <c r="E23" s="262" t="s">
        <v>1002</v>
      </c>
      <c r="F23" s="357"/>
      <c r="G23" s="357"/>
      <c r="H23" s="388"/>
      <c r="I23" s="254"/>
      <c r="J23" s="254"/>
    </row>
    <row r="24" spans="1:10" s="397" customFormat="1" ht="18" x14ac:dyDescent="0.35">
      <c r="A24" s="367">
        <v>1</v>
      </c>
      <c r="B24" s="89" t="s">
        <v>593</v>
      </c>
      <c r="C24" s="368"/>
      <c r="D24" s="369"/>
      <c r="E24" s="400"/>
      <c r="F24" s="360"/>
      <c r="G24" s="360">
        <f>D24-F24</f>
        <v>0</v>
      </c>
      <c r="I24" s="254"/>
      <c r="J24" s="254"/>
    </row>
    <row r="25" spans="1:10" s="397" customFormat="1" ht="18" x14ac:dyDescent="0.35">
      <c r="A25" s="367"/>
      <c r="B25" s="89"/>
      <c r="C25" s="368"/>
      <c r="D25" s="369"/>
      <c r="E25" s="400"/>
      <c r="F25" s="360"/>
      <c r="G25" s="360">
        <f t="shared" ref="G25:G26" si="3">D25-F25</f>
        <v>0</v>
      </c>
      <c r="I25" s="254"/>
      <c r="J25" s="254"/>
    </row>
    <row r="26" spans="1:10" s="397" customFormat="1" ht="18" x14ac:dyDescent="0.35">
      <c r="A26" s="367"/>
      <c r="B26" s="89"/>
      <c r="C26" s="368"/>
      <c r="D26" s="369"/>
      <c r="E26" s="400"/>
      <c r="F26" s="360"/>
      <c r="G26" s="360">
        <f t="shared" si="3"/>
        <v>0</v>
      </c>
      <c r="I26" s="254"/>
      <c r="J26" s="254"/>
    </row>
    <row r="27" spans="1:10" ht="17.399999999999999" x14ac:dyDescent="0.3">
      <c r="A27" s="371"/>
      <c r="B27" s="372" t="s">
        <v>295</v>
      </c>
      <c r="C27" s="373" t="s">
        <v>305</v>
      </c>
      <c r="D27" s="97">
        <f>SUM(D24:D26)</f>
        <v>0</v>
      </c>
      <c r="E27" s="362" t="s">
        <v>365</v>
      </c>
      <c r="F27" s="362">
        <f>SUM(F24:F26)</f>
        <v>0</v>
      </c>
      <c r="G27" s="362">
        <f>SUM(G24:G26)</f>
        <v>0</v>
      </c>
      <c r="H27" s="388"/>
      <c r="I27" s="254">
        <f t="shared" ref="I27:J27" si="4">SUM(I24:I26)</f>
        <v>0</v>
      </c>
      <c r="J27" s="254">
        <f t="shared" si="4"/>
        <v>0</v>
      </c>
    </row>
    <row r="28" spans="1:10" ht="17.399999999999999" x14ac:dyDescent="0.3">
      <c r="A28" s="249"/>
      <c r="B28" s="249"/>
      <c r="C28" s="249"/>
      <c r="D28" s="249"/>
      <c r="E28" s="296" t="s">
        <v>457</v>
      </c>
      <c r="F28" s="297">
        <f>F17+F22+F27</f>
        <v>0</v>
      </c>
      <c r="G28" s="297">
        <f>G17+G22+G27</f>
        <v>0</v>
      </c>
      <c r="H28" s="388"/>
      <c r="I28" s="254">
        <f>I17+I22+I27</f>
        <v>0</v>
      </c>
      <c r="J28" s="254">
        <f>J17+J22+J27</f>
        <v>0</v>
      </c>
    </row>
    <row r="29" spans="1:10" ht="18" x14ac:dyDescent="0.3">
      <c r="A29" s="34" t="s">
        <v>671</v>
      </c>
      <c r="B29" s="35"/>
      <c r="C29" s="115"/>
      <c r="D29" s="115" t="s">
        <v>1143</v>
      </c>
      <c r="E29" s="35"/>
      <c r="F29" s="249"/>
      <c r="G29" s="35"/>
      <c r="H29" s="388"/>
      <c r="I29" s="397"/>
      <c r="J29" s="397"/>
    </row>
    <row r="30" spans="1:10" x14ac:dyDescent="0.3">
      <c r="A30" s="249"/>
      <c r="B30" s="66"/>
      <c r="C30" s="67" t="s">
        <v>131</v>
      </c>
      <c r="D30" s="67" t="s">
        <v>132</v>
      </c>
      <c r="E30" s="66"/>
      <c r="F30" s="249"/>
      <c r="G30" s="66"/>
      <c r="H30" s="388"/>
    </row>
    <row r="31" spans="1:10" x14ac:dyDescent="0.3">
      <c r="A31" s="66"/>
      <c r="B31" s="63"/>
      <c r="C31" s="63"/>
      <c r="D31" s="63"/>
      <c r="E31" s="63"/>
      <c r="F31" s="249"/>
      <c r="G31" s="63"/>
      <c r="H31" s="388"/>
    </row>
    <row r="32" spans="1:10" ht="18" x14ac:dyDescent="0.3">
      <c r="A32" s="34" t="s">
        <v>133</v>
      </c>
      <c r="B32" s="35"/>
      <c r="C32" s="115"/>
      <c r="D32" s="115" t="s">
        <v>1144</v>
      </c>
      <c r="E32" s="35"/>
      <c r="F32" s="249"/>
      <c r="G32" s="35"/>
      <c r="H32" s="388"/>
    </row>
    <row r="33" spans="1:8" x14ac:dyDescent="0.3">
      <c r="A33" s="249"/>
      <c r="B33" s="66"/>
      <c r="C33" s="67" t="s">
        <v>131</v>
      </c>
      <c r="D33" s="67" t="s">
        <v>132</v>
      </c>
      <c r="E33" s="66"/>
      <c r="F33" s="249"/>
      <c r="G33" s="66"/>
      <c r="H33" s="388"/>
    </row>
    <row r="35" spans="1:8" ht="17.399999999999999" x14ac:dyDescent="0.3">
      <c r="B35" s="298" t="s">
        <v>1046</v>
      </c>
    </row>
    <row r="36" spans="1:8" ht="17.399999999999999" x14ac:dyDescent="0.3">
      <c r="B36" s="298" t="s">
        <v>1003</v>
      </c>
    </row>
    <row r="56" spans="16:16" x14ac:dyDescent="0.3">
      <c r="P56" s="415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92D050"/>
    <pageSetUpPr fitToPage="1"/>
  </sheetPr>
  <dimension ref="A1:J87"/>
  <sheetViews>
    <sheetView view="pageBreakPreview" topLeftCell="A4" zoomScale="70" zoomScaleSheetLayoutView="70" workbookViewId="0">
      <selection sqref="A1:XFD1048576"/>
    </sheetView>
  </sheetViews>
  <sheetFormatPr defaultColWidth="8.88671875" defaultRowHeight="18" x14ac:dyDescent="0.35"/>
  <cols>
    <col min="1" max="1" width="7.33203125" style="388" customWidth="1"/>
    <col min="2" max="2" width="91.33203125" style="388" customWidth="1"/>
    <col min="3" max="3" width="20.33203125" style="388" customWidth="1"/>
    <col min="4" max="4" width="27.5546875" style="388" customWidth="1"/>
    <col min="5" max="5" width="25.6640625" style="388" customWidth="1"/>
    <col min="6" max="7" width="24.44140625" style="388" customWidth="1"/>
    <col min="8" max="8" width="17.109375" style="416" customWidth="1"/>
    <col min="9" max="10" width="25.44140625" style="403" customWidth="1"/>
    <col min="11" max="255" width="8.88671875" style="388"/>
    <col min="256" max="256" width="7.33203125" style="388" customWidth="1"/>
    <col min="257" max="257" width="91.33203125" style="388" customWidth="1"/>
    <col min="258" max="258" width="20.33203125" style="388" customWidth="1"/>
    <col min="259" max="259" width="22.6640625" style="388" customWidth="1"/>
    <col min="260" max="260" width="27.5546875" style="388" customWidth="1"/>
    <col min="261" max="263" width="24.44140625" style="388" customWidth="1"/>
    <col min="264" max="264" width="17.109375" style="388" customWidth="1"/>
    <col min="265" max="511" width="8.88671875" style="388"/>
    <col min="512" max="512" width="7.33203125" style="388" customWidth="1"/>
    <col min="513" max="513" width="91.33203125" style="388" customWidth="1"/>
    <col min="514" max="514" width="20.33203125" style="388" customWidth="1"/>
    <col min="515" max="515" width="22.6640625" style="388" customWidth="1"/>
    <col min="516" max="516" width="27.5546875" style="388" customWidth="1"/>
    <col min="517" max="519" width="24.44140625" style="388" customWidth="1"/>
    <col min="520" max="520" width="17.109375" style="388" customWidth="1"/>
    <col min="521" max="767" width="8.88671875" style="388"/>
    <col min="768" max="768" width="7.33203125" style="388" customWidth="1"/>
    <col min="769" max="769" width="91.33203125" style="388" customWidth="1"/>
    <col min="770" max="770" width="20.33203125" style="388" customWidth="1"/>
    <col min="771" max="771" width="22.6640625" style="388" customWidth="1"/>
    <col min="772" max="772" width="27.5546875" style="388" customWidth="1"/>
    <col min="773" max="775" width="24.44140625" style="388" customWidth="1"/>
    <col min="776" max="776" width="17.109375" style="388" customWidth="1"/>
    <col min="777" max="1023" width="8.88671875" style="388"/>
    <col min="1024" max="1024" width="7.33203125" style="388" customWidth="1"/>
    <col min="1025" max="1025" width="91.33203125" style="388" customWidth="1"/>
    <col min="1026" max="1026" width="20.33203125" style="388" customWidth="1"/>
    <col min="1027" max="1027" width="22.6640625" style="388" customWidth="1"/>
    <col min="1028" max="1028" width="27.5546875" style="388" customWidth="1"/>
    <col min="1029" max="1031" width="24.44140625" style="388" customWidth="1"/>
    <col min="1032" max="1032" width="17.109375" style="388" customWidth="1"/>
    <col min="1033" max="1279" width="8.88671875" style="388"/>
    <col min="1280" max="1280" width="7.33203125" style="388" customWidth="1"/>
    <col min="1281" max="1281" width="91.33203125" style="388" customWidth="1"/>
    <col min="1282" max="1282" width="20.33203125" style="388" customWidth="1"/>
    <col min="1283" max="1283" width="22.6640625" style="388" customWidth="1"/>
    <col min="1284" max="1284" width="27.5546875" style="388" customWidth="1"/>
    <col min="1285" max="1287" width="24.44140625" style="388" customWidth="1"/>
    <col min="1288" max="1288" width="17.109375" style="388" customWidth="1"/>
    <col min="1289" max="1535" width="8.88671875" style="388"/>
    <col min="1536" max="1536" width="7.33203125" style="388" customWidth="1"/>
    <col min="1537" max="1537" width="91.33203125" style="388" customWidth="1"/>
    <col min="1538" max="1538" width="20.33203125" style="388" customWidth="1"/>
    <col min="1539" max="1539" width="22.6640625" style="388" customWidth="1"/>
    <col min="1540" max="1540" width="27.5546875" style="388" customWidth="1"/>
    <col min="1541" max="1543" width="24.44140625" style="388" customWidth="1"/>
    <col min="1544" max="1544" width="17.109375" style="388" customWidth="1"/>
    <col min="1545" max="1791" width="8.88671875" style="388"/>
    <col min="1792" max="1792" width="7.33203125" style="388" customWidth="1"/>
    <col min="1793" max="1793" width="91.33203125" style="388" customWidth="1"/>
    <col min="1794" max="1794" width="20.33203125" style="388" customWidth="1"/>
    <col min="1795" max="1795" width="22.6640625" style="388" customWidth="1"/>
    <col min="1796" max="1796" width="27.5546875" style="388" customWidth="1"/>
    <col min="1797" max="1799" width="24.44140625" style="388" customWidth="1"/>
    <col min="1800" max="1800" width="17.109375" style="388" customWidth="1"/>
    <col min="1801" max="2047" width="8.88671875" style="388"/>
    <col min="2048" max="2048" width="7.33203125" style="388" customWidth="1"/>
    <col min="2049" max="2049" width="91.33203125" style="388" customWidth="1"/>
    <col min="2050" max="2050" width="20.33203125" style="388" customWidth="1"/>
    <col min="2051" max="2051" width="22.6640625" style="388" customWidth="1"/>
    <col min="2052" max="2052" width="27.5546875" style="388" customWidth="1"/>
    <col min="2053" max="2055" width="24.44140625" style="388" customWidth="1"/>
    <col min="2056" max="2056" width="17.109375" style="388" customWidth="1"/>
    <col min="2057" max="2303" width="8.88671875" style="388"/>
    <col min="2304" max="2304" width="7.33203125" style="388" customWidth="1"/>
    <col min="2305" max="2305" width="91.33203125" style="388" customWidth="1"/>
    <col min="2306" max="2306" width="20.33203125" style="388" customWidth="1"/>
    <col min="2307" max="2307" width="22.6640625" style="388" customWidth="1"/>
    <col min="2308" max="2308" width="27.5546875" style="388" customWidth="1"/>
    <col min="2309" max="2311" width="24.44140625" style="388" customWidth="1"/>
    <col min="2312" max="2312" width="17.109375" style="388" customWidth="1"/>
    <col min="2313" max="2559" width="8.88671875" style="388"/>
    <col min="2560" max="2560" width="7.33203125" style="388" customWidth="1"/>
    <col min="2561" max="2561" width="91.33203125" style="388" customWidth="1"/>
    <col min="2562" max="2562" width="20.33203125" style="388" customWidth="1"/>
    <col min="2563" max="2563" width="22.6640625" style="388" customWidth="1"/>
    <col min="2564" max="2564" width="27.5546875" style="388" customWidth="1"/>
    <col min="2565" max="2567" width="24.44140625" style="388" customWidth="1"/>
    <col min="2568" max="2568" width="17.109375" style="388" customWidth="1"/>
    <col min="2569" max="2815" width="8.88671875" style="388"/>
    <col min="2816" max="2816" width="7.33203125" style="388" customWidth="1"/>
    <col min="2817" max="2817" width="91.33203125" style="388" customWidth="1"/>
    <col min="2818" max="2818" width="20.33203125" style="388" customWidth="1"/>
    <col min="2819" max="2819" width="22.6640625" style="388" customWidth="1"/>
    <col min="2820" max="2820" width="27.5546875" style="388" customWidth="1"/>
    <col min="2821" max="2823" width="24.44140625" style="388" customWidth="1"/>
    <col min="2824" max="2824" width="17.109375" style="388" customWidth="1"/>
    <col min="2825" max="3071" width="8.88671875" style="388"/>
    <col min="3072" max="3072" width="7.33203125" style="388" customWidth="1"/>
    <col min="3073" max="3073" width="91.33203125" style="388" customWidth="1"/>
    <col min="3074" max="3074" width="20.33203125" style="388" customWidth="1"/>
    <col min="3075" max="3075" width="22.6640625" style="388" customWidth="1"/>
    <col min="3076" max="3076" width="27.5546875" style="388" customWidth="1"/>
    <col min="3077" max="3079" width="24.44140625" style="388" customWidth="1"/>
    <col min="3080" max="3080" width="17.109375" style="388" customWidth="1"/>
    <col min="3081" max="3327" width="8.88671875" style="388"/>
    <col min="3328" max="3328" width="7.33203125" style="388" customWidth="1"/>
    <col min="3329" max="3329" width="91.33203125" style="388" customWidth="1"/>
    <col min="3330" max="3330" width="20.33203125" style="388" customWidth="1"/>
    <col min="3331" max="3331" width="22.6640625" style="388" customWidth="1"/>
    <col min="3332" max="3332" width="27.5546875" style="388" customWidth="1"/>
    <col min="3333" max="3335" width="24.44140625" style="388" customWidth="1"/>
    <col min="3336" max="3336" width="17.109375" style="388" customWidth="1"/>
    <col min="3337" max="3583" width="8.88671875" style="388"/>
    <col min="3584" max="3584" width="7.33203125" style="388" customWidth="1"/>
    <col min="3585" max="3585" width="91.33203125" style="388" customWidth="1"/>
    <col min="3586" max="3586" width="20.33203125" style="388" customWidth="1"/>
    <col min="3587" max="3587" width="22.6640625" style="388" customWidth="1"/>
    <col min="3588" max="3588" width="27.5546875" style="388" customWidth="1"/>
    <col min="3589" max="3591" width="24.44140625" style="388" customWidth="1"/>
    <col min="3592" max="3592" width="17.109375" style="388" customWidth="1"/>
    <col min="3593" max="3839" width="8.88671875" style="388"/>
    <col min="3840" max="3840" width="7.33203125" style="388" customWidth="1"/>
    <col min="3841" max="3841" width="91.33203125" style="388" customWidth="1"/>
    <col min="3842" max="3842" width="20.33203125" style="388" customWidth="1"/>
    <col min="3843" max="3843" width="22.6640625" style="388" customWidth="1"/>
    <col min="3844" max="3844" width="27.5546875" style="388" customWidth="1"/>
    <col min="3845" max="3847" width="24.44140625" style="388" customWidth="1"/>
    <col min="3848" max="3848" width="17.109375" style="388" customWidth="1"/>
    <col min="3849" max="4095" width="8.88671875" style="388"/>
    <col min="4096" max="4096" width="7.33203125" style="388" customWidth="1"/>
    <col min="4097" max="4097" width="91.33203125" style="388" customWidth="1"/>
    <col min="4098" max="4098" width="20.33203125" style="388" customWidth="1"/>
    <col min="4099" max="4099" width="22.6640625" style="388" customWidth="1"/>
    <col min="4100" max="4100" width="27.5546875" style="388" customWidth="1"/>
    <col min="4101" max="4103" width="24.44140625" style="388" customWidth="1"/>
    <col min="4104" max="4104" width="17.109375" style="388" customWidth="1"/>
    <col min="4105" max="4351" width="8.88671875" style="388"/>
    <col min="4352" max="4352" width="7.33203125" style="388" customWidth="1"/>
    <col min="4353" max="4353" width="91.33203125" style="388" customWidth="1"/>
    <col min="4354" max="4354" width="20.33203125" style="388" customWidth="1"/>
    <col min="4355" max="4355" width="22.6640625" style="388" customWidth="1"/>
    <col min="4356" max="4356" width="27.5546875" style="388" customWidth="1"/>
    <col min="4357" max="4359" width="24.44140625" style="388" customWidth="1"/>
    <col min="4360" max="4360" width="17.109375" style="388" customWidth="1"/>
    <col min="4361" max="4607" width="8.88671875" style="388"/>
    <col min="4608" max="4608" width="7.33203125" style="388" customWidth="1"/>
    <col min="4609" max="4609" width="91.33203125" style="388" customWidth="1"/>
    <col min="4610" max="4610" width="20.33203125" style="388" customWidth="1"/>
    <col min="4611" max="4611" width="22.6640625" style="388" customWidth="1"/>
    <col min="4612" max="4612" width="27.5546875" style="388" customWidth="1"/>
    <col min="4613" max="4615" width="24.44140625" style="388" customWidth="1"/>
    <col min="4616" max="4616" width="17.109375" style="388" customWidth="1"/>
    <col min="4617" max="4863" width="8.88671875" style="388"/>
    <col min="4864" max="4864" width="7.33203125" style="388" customWidth="1"/>
    <col min="4865" max="4865" width="91.33203125" style="388" customWidth="1"/>
    <col min="4866" max="4866" width="20.33203125" style="388" customWidth="1"/>
    <col min="4867" max="4867" width="22.6640625" style="388" customWidth="1"/>
    <col min="4868" max="4868" width="27.5546875" style="388" customWidth="1"/>
    <col min="4869" max="4871" width="24.44140625" style="388" customWidth="1"/>
    <col min="4872" max="4872" width="17.109375" style="388" customWidth="1"/>
    <col min="4873" max="5119" width="8.88671875" style="388"/>
    <col min="5120" max="5120" width="7.33203125" style="388" customWidth="1"/>
    <col min="5121" max="5121" width="91.33203125" style="388" customWidth="1"/>
    <col min="5122" max="5122" width="20.33203125" style="388" customWidth="1"/>
    <col min="5123" max="5123" width="22.6640625" style="388" customWidth="1"/>
    <col min="5124" max="5124" width="27.5546875" style="388" customWidth="1"/>
    <col min="5125" max="5127" width="24.44140625" style="388" customWidth="1"/>
    <col min="5128" max="5128" width="17.109375" style="388" customWidth="1"/>
    <col min="5129" max="5375" width="8.88671875" style="388"/>
    <col min="5376" max="5376" width="7.33203125" style="388" customWidth="1"/>
    <col min="5377" max="5377" width="91.33203125" style="388" customWidth="1"/>
    <col min="5378" max="5378" width="20.33203125" style="388" customWidth="1"/>
    <col min="5379" max="5379" width="22.6640625" style="388" customWidth="1"/>
    <col min="5380" max="5380" width="27.5546875" style="388" customWidth="1"/>
    <col min="5381" max="5383" width="24.44140625" style="388" customWidth="1"/>
    <col min="5384" max="5384" width="17.109375" style="388" customWidth="1"/>
    <col min="5385" max="5631" width="8.88671875" style="388"/>
    <col min="5632" max="5632" width="7.33203125" style="388" customWidth="1"/>
    <col min="5633" max="5633" width="91.33203125" style="388" customWidth="1"/>
    <col min="5634" max="5634" width="20.33203125" style="388" customWidth="1"/>
    <col min="5635" max="5635" width="22.6640625" style="388" customWidth="1"/>
    <col min="5636" max="5636" width="27.5546875" style="388" customWidth="1"/>
    <col min="5637" max="5639" width="24.44140625" style="388" customWidth="1"/>
    <col min="5640" max="5640" width="17.109375" style="388" customWidth="1"/>
    <col min="5641" max="5887" width="8.88671875" style="388"/>
    <col min="5888" max="5888" width="7.33203125" style="388" customWidth="1"/>
    <col min="5889" max="5889" width="91.33203125" style="388" customWidth="1"/>
    <col min="5890" max="5890" width="20.33203125" style="388" customWidth="1"/>
    <col min="5891" max="5891" width="22.6640625" style="388" customWidth="1"/>
    <col min="5892" max="5892" width="27.5546875" style="388" customWidth="1"/>
    <col min="5893" max="5895" width="24.44140625" style="388" customWidth="1"/>
    <col min="5896" max="5896" width="17.109375" style="388" customWidth="1"/>
    <col min="5897" max="6143" width="8.88671875" style="388"/>
    <col min="6144" max="6144" width="7.33203125" style="388" customWidth="1"/>
    <col min="6145" max="6145" width="91.33203125" style="388" customWidth="1"/>
    <col min="6146" max="6146" width="20.33203125" style="388" customWidth="1"/>
    <col min="6147" max="6147" width="22.6640625" style="388" customWidth="1"/>
    <col min="6148" max="6148" width="27.5546875" style="388" customWidth="1"/>
    <col min="6149" max="6151" width="24.44140625" style="388" customWidth="1"/>
    <col min="6152" max="6152" width="17.109375" style="388" customWidth="1"/>
    <col min="6153" max="6399" width="8.88671875" style="388"/>
    <col min="6400" max="6400" width="7.33203125" style="388" customWidth="1"/>
    <col min="6401" max="6401" width="91.33203125" style="388" customWidth="1"/>
    <col min="6402" max="6402" width="20.33203125" style="388" customWidth="1"/>
    <col min="6403" max="6403" width="22.6640625" style="388" customWidth="1"/>
    <col min="6404" max="6404" width="27.5546875" style="388" customWidth="1"/>
    <col min="6405" max="6407" width="24.44140625" style="388" customWidth="1"/>
    <col min="6408" max="6408" width="17.109375" style="388" customWidth="1"/>
    <col min="6409" max="6655" width="8.88671875" style="388"/>
    <col min="6656" max="6656" width="7.33203125" style="388" customWidth="1"/>
    <col min="6657" max="6657" width="91.33203125" style="388" customWidth="1"/>
    <col min="6658" max="6658" width="20.33203125" style="388" customWidth="1"/>
    <col min="6659" max="6659" width="22.6640625" style="388" customWidth="1"/>
    <col min="6660" max="6660" width="27.5546875" style="388" customWidth="1"/>
    <col min="6661" max="6663" width="24.44140625" style="388" customWidth="1"/>
    <col min="6664" max="6664" width="17.109375" style="388" customWidth="1"/>
    <col min="6665" max="6911" width="8.88671875" style="388"/>
    <col min="6912" max="6912" width="7.33203125" style="388" customWidth="1"/>
    <col min="6913" max="6913" width="91.33203125" style="388" customWidth="1"/>
    <col min="6914" max="6914" width="20.33203125" style="388" customWidth="1"/>
    <col min="6915" max="6915" width="22.6640625" style="388" customWidth="1"/>
    <col min="6916" max="6916" width="27.5546875" style="388" customWidth="1"/>
    <col min="6917" max="6919" width="24.44140625" style="388" customWidth="1"/>
    <col min="6920" max="6920" width="17.109375" style="388" customWidth="1"/>
    <col min="6921" max="7167" width="8.88671875" style="388"/>
    <col min="7168" max="7168" width="7.33203125" style="388" customWidth="1"/>
    <col min="7169" max="7169" width="91.33203125" style="388" customWidth="1"/>
    <col min="7170" max="7170" width="20.33203125" style="388" customWidth="1"/>
    <col min="7171" max="7171" width="22.6640625" style="388" customWidth="1"/>
    <col min="7172" max="7172" width="27.5546875" style="388" customWidth="1"/>
    <col min="7173" max="7175" width="24.44140625" style="388" customWidth="1"/>
    <col min="7176" max="7176" width="17.109375" style="388" customWidth="1"/>
    <col min="7177" max="7423" width="8.88671875" style="388"/>
    <col min="7424" max="7424" width="7.33203125" style="388" customWidth="1"/>
    <col min="7425" max="7425" width="91.33203125" style="388" customWidth="1"/>
    <col min="7426" max="7426" width="20.33203125" style="388" customWidth="1"/>
    <col min="7427" max="7427" width="22.6640625" style="388" customWidth="1"/>
    <col min="7428" max="7428" width="27.5546875" style="388" customWidth="1"/>
    <col min="7429" max="7431" width="24.44140625" style="388" customWidth="1"/>
    <col min="7432" max="7432" width="17.109375" style="388" customWidth="1"/>
    <col min="7433" max="7679" width="8.88671875" style="388"/>
    <col min="7680" max="7680" width="7.33203125" style="388" customWidth="1"/>
    <col min="7681" max="7681" width="91.33203125" style="388" customWidth="1"/>
    <col min="7682" max="7682" width="20.33203125" style="388" customWidth="1"/>
    <col min="7683" max="7683" width="22.6640625" style="388" customWidth="1"/>
    <col min="7684" max="7684" width="27.5546875" style="388" customWidth="1"/>
    <col min="7685" max="7687" width="24.44140625" style="388" customWidth="1"/>
    <col min="7688" max="7688" width="17.109375" style="388" customWidth="1"/>
    <col min="7689" max="7935" width="8.88671875" style="388"/>
    <col min="7936" max="7936" width="7.33203125" style="388" customWidth="1"/>
    <col min="7937" max="7937" width="91.33203125" style="388" customWidth="1"/>
    <col min="7938" max="7938" width="20.33203125" style="388" customWidth="1"/>
    <col min="7939" max="7939" width="22.6640625" style="388" customWidth="1"/>
    <col min="7940" max="7940" width="27.5546875" style="388" customWidth="1"/>
    <col min="7941" max="7943" width="24.44140625" style="388" customWidth="1"/>
    <col min="7944" max="7944" width="17.109375" style="388" customWidth="1"/>
    <col min="7945" max="8191" width="8.88671875" style="388"/>
    <col min="8192" max="8192" width="7.33203125" style="388" customWidth="1"/>
    <col min="8193" max="8193" width="91.33203125" style="388" customWidth="1"/>
    <col min="8194" max="8194" width="20.33203125" style="388" customWidth="1"/>
    <col min="8195" max="8195" width="22.6640625" style="388" customWidth="1"/>
    <col min="8196" max="8196" width="27.5546875" style="388" customWidth="1"/>
    <col min="8197" max="8199" width="24.44140625" style="388" customWidth="1"/>
    <col min="8200" max="8200" width="17.109375" style="388" customWidth="1"/>
    <col min="8201" max="8447" width="8.88671875" style="388"/>
    <col min="8448" max="8448" width="7.33203125" style="388" customWidth="1"/>
    <col min="8449" max="8449" width="91.33203125" style="388" customWidth="1"/>
    <col min="8450" max="8450" width="20.33203125" style="388" customWidth="1"/>
    <col min="8451" max="8451" width="22.6640625" style="388" customWidth="1"/>
    <col min="8452" max="8452" width="27.5546875" style="388" customWidth="1"/>
    <col min="8453" max="8455" width="24.44140625" style="388" customWidth="1"/>
    <col min="8456" max="8456" width="17.109375" style="388" customWidth="1"/>
    <col min="8457" max="8703" width="8.88671875" style="388"/>
    <col min="8704" max="8704" width="7.33203125" style="388" customWidth="1"/>
    <col min="8705" max="8705" width="91.33203125" style="388" customWidth="1"/>
    <col min="8706" max="8706" width="20.33203125" style="388" customWidth="1"/>
    <col min="8707" max="8707" width="22.6640625" style="388" customWidth="1"/>
    <col min="8708" max="8708" width="27.5546875" style="388" customWidth="1"/>
    <col min="8709" max="8711" width="24.44140625" style="388" customWidth="1"/>
    <col min="8712" max="8712" width="17.109375" style="388" customWidth="1"/>
    <col min="8713" max="8959" width="8.88671875" style="388"/>
    <col min="8960" max="8960" width="7.33203125" style="388" customWidth="1"/>
    <col min="8961" max="8961" width="91.33203125" style="388" customWidth="1"/>
    <col min="8962" max="8962" width="20.33203125" style="388" customWidth="1"/>
    <col min="8963" max="8963" width="22.6640625" style="388" customWidth="1"/>
    <col min="8964" max="8964" width="27.5546875" style="388" customWidth="1"/>
    <col min="8965" max="8967" width="24.44140625" style="388" customWidth="1"/>
    <col min="8968" max="8968" width="17.109375" style="388" customWidth="1"/>
    <col min="8969" max="9215" width="8.88671875" style="388"/>
    <col min="9216" max="9216" width="7.33203125" style="388" customWidth="1"/>
    <col min="9217" max="9217" width="91.33203125" style="388" customWidth="1"/>
    <col min="9218" max="9218" width="20.33203125" style="388" customWidth="1"/>
    <col min="9219" max="9219" width="22.6640625" style="388" customWidth="1"/>
    <col min="9220" max="9220" width="27.5546875" style="388" customWidth="1"/>
    <col min="9221" max="9223" width="24.44140625" style="388" customWidth="1"/>
    <col min="9224" max="9224" width="17.109375" style="388" customWidth="1"/>
    <col min="9225" max="9471" width="8.88671875" style="388"/>
    <col min="9472" max="9472" width="7.33203125" style="388" customWidth="1"/>
    <col min="9473" max="9473" width="91.33203125" style="388" customWidth="1"/>
    <col min="9474" max="9474" width="20.33203125" style="388" customWidth="1"/>
    <col min="9475" max="9475" width="22.6640625" style="388" customWidth="1"/>
    <col min="9476" max="9476" width="27.5546875" style="388" customWidth="1"/>
    <col min="9477" max="9479" width="24.44140625" style="388" customWidth="1"/>
    <col min="9480" max="9480" width="17.109375" style="388" customWidth="1"/>
    <col min="9481" max="9727" width="8.88671875" style="388"/>
    <col min="9728" max="9728" width="7.33203125" style="388" customWidth="1"/>
    <col min="9729" max="9729" width="91.33203125" style="388" customWidth="1"/>
    <col min="9730" max="9730" width="20.33203125" style="388" customWidth="1"/>
    <col min="9731" max="9731" width="22.6640625" style="388" customWidth="1"/>
    <col min="9732" max="9732" width="27.5546875" style="388" customWidth="1"/>
    <col min="9733" max="9735" width="24.44140625" style="388" customWidth="1"/>
    <col min="9736" max="9736" width="17.109375" style="388" customWidth="1"/>
    <col min="9737" max="9983" width="8.88671875" style="388"/>
    <col min="9984" max="9984" width="7.33203125" style="388" customWidth="1"/>
    <col min="9985" max="9985" width="91.33203125" style="388" customWidth="1"/>
    <col min="9986" max="9986" width="20.33203125" style="388" customWidth="1"/>
    <col min="9987" max="9987" width="22.6640625" style="388" customWidth="1"/>
    <col min="9988" max="9988" width="27.5546875" style="388" customWidth="1"/>
    <col min="9989" max="9991" width="24.44140625" style="388" customWidth="1"/>
    <col min="9992" max="9992" width="17.109375" style="388" customWidth="1"/>
    <col min="9993" max="10239" width="8.88671875" style="388"/>
    <col min="10240" max="10240" width="7.33203125" style="388" customWidth="1"/>
    <col min="10241" max="10241" width="91.33203125" style="388" customWidth="1"/>
    <col min="10242" max="10242" width="20.33203125" style="388" customWidth="1"/>
    <col min="10243" max="10243" width="22.6640625" style="388" customWidth="1"/>
    <col min="10244" max="10244" width="27.5546875" style="388" customWidth="1"/>
    <col min="10245" max="10247" width="24.44140625" style="388" customWidth="1"/>
    <col min="10248" max="10248" width="17.109375" style="388" customWidth="1"/>
    <col min="10249" max="10495" width="8.88671875" style="388"/>
    <col min="10496" max="10496" width="7.33203125" style="388" customWidth="1"/>
    <col min="10497" max="10497" width="91.33203125" style="388" customWidth="1"/>
    <col min="10498" max="10498" width="20.33203125" style="388" customWidth="1"/>
    <col min="10499" max="10499" width="22.6640625" style="388" customWidth="1"/>
    <col min="10500" max="10500" width="27.5546875" style="388" customWidth="1"/>
    <col min="10501" max="10503" width="24.44140625" style="388" customWidth="1"/>
    <col min="10504" max="10504" width="17.109375" style="388" customWidth="1"/>
    <col min="10505" max="10751" width="8.88671875" style="388"/>
    <col min="10752" max="10752" width="7.33203125" style="388" customWidth="1"/>
    <col min="10753" max="10753" width="91.33203125" style="388" customWidth="1"/>
    <col min="10754" max="10754" width="20.33203125" style="388" customWidth="1"/>
    <col min="10755" max="10755" width="22.6640625" style="388" customWidth="1"/>
    <col min="10756" max="10756" width="27.5546875" style="388" customWidth="1"/>
    <col min="10757" max="10759" width="24.44140625" style="388" customWidth="1"/>
    <col min="10760" max="10760" width="17.109375" style="388" customWidth="1"/>
    <col min="10761" max="11007" width="8.88671875" style="388"/>
    <col min="11008" max="11008" width="7.33203125" style="388" customWidth="1"/>
    <col min="11009" max="11009" width="91.33203125" style="388" customWidth="1"/>
    <col min="11010" max="11010" width="20.33203125" style="388" customWidth="1"/>
    <col min="11011" max="11011" width="22.6640625" style="388" customWidth="1"/>
    <col min="11012" max="11012" width="27.5546875" style="388" customWidth="1"/>
    <col min="11013" max="11015" width="24.44140625" style="388" customWidth="1"/>
    <col min="11016" max="11016" width="17.109375" style="388" customWidth="1"/>
    <col min="11017" max="11263" width="8.88671875" style="388"/>
    <col min="11264" max="11264" width="7.33203125" style="388" customWidth="1"/>
    <col min="11265" max="11265" width="91.33203125" style="388" customWidth="1"/>
    <col min="11266" max="11266" width="20.33203125" style="388" customWidth="1"/>
    <col min="11267" max="11267" width="22.6640625" style="388" customWidth="1"/>
    <col min="11268" max="11268" width="27.5546875" style="388" customWidth="1"/>
    <col min="11269" max="11271" width="24.44140625" style="388" customWidth="1"/>
    <col min="11272" max="11272" width="17.109375" style="388" customWidth="1"/>
    <col min="11273" max="11519" width="8.88671875" style="388"/>
    <col min="11520" max="11520" width="7.33203125" style="388" customWidth="1"/>
    <col min="11521" max="11521" width="91.33203125" style="388" customWidth="1"/>
    <col min="11522" max="11522" width="20.33203125" style="388" customWidth="1"/>
    <col min="11523" max="11523" width="22.6640625" style="388" customWidth="1"/>
    <col min="11524" max="11524" width="27.5546875" style="388" customWidth="1"/>
    <col min="11525" max="11527" width="24.44140625" style="388" customWidth="1"/>
    <col min="11528" max="11528" width="17.109375" style="388" customWidth="1"/>
    <col min="11529" max="11775" width="8.88671875" style="388"/>
    <col min="11776" max="11776" width="7.33203125" style="388" customWidth="1"/>
    <col min="11777" max="11777" width="91.33203125" style="388" customWidth="1"/>
    <col min="11778" max="11778" width="20.33203125" style="388" customWidth="1"/>
    <col min="11779" max="11779" width="22.6640625" style="388" customWidth="1"/>
    <col min="11780" max="11780" width="27.5546875" style="388" customWidth="1"/>
    <col min="11781" max="11783" width="24.44140625" style="388" customWidth="1"/>
    <col min="11784" max="11784" width="17.109375" style="388" customWidth="1"/>
    <col min="11785" max="12031" width="8.88671875" style="388"/>
    <col min="12032" max="12032" width="7.33203125" style="388" customWidth="1"/>
    <col min="12033" max="12033" width="91.33203125" style="388" customWidth="1"/>
    <col min="12034" max="12034" width="20.33203125" style="388" customWidth="1"/>
    <col min="12035" max="12035" width="22.6640625" style="388" customWidth="1"/>
    <col min="12036" max="12036" width="27.5546875" style="388" customWidth="1"/>
    <col min="12037" max="12039" width="24.44140625" style="388" customWidth="1"/>
    <col min="12040" max="12040" width="17.109375" style="388" customWidth="1"/>
    <col min="12041" max="12287" width="8.88671875" style="388"/>
    <col min="12288" max="12288" width="7.33203125" style="388" customWidth="1"/>
    <col min="12289" max="12289" width="91.33203125" style="388" customWidth="1"/>
    <col min="12290" max="12290" width="20.33203125" style="388" customWidth="1"/>
    <col min="12291" max="12291" width="22.6640625" style="388" customWidth="1"/>
    <col min="12292" max="12292" width="27.5546875" style="388" customWidth="1"/>
    <col min="12293" max="12295" width="24.44140625" style="388" customWidth="1"/>
    <col min="12296" max="12296" width="17.109375" style="388" customWidth="1"/>
    <col min="12297" max="12543" width="8.88671875" style="388"/>
    <col min="12544" max="12544" width="7.33203125" style="388" customWidth="1"/>
    <col min="12545" max="12545" width="91.33203125" style="388" customWidth="1"/>
    <col min="12546" max="12546" width="20.33203125" style="388" customWidth="1"/>
    <col min="12547" max="12547" width="22.6640625" style="388" customWidth="1"/>
    <col min="12548" max="12548" width="27.5546875" style="388" customWidth="1"/>
    <col min="12549" max="12551" width="24.44140625" style="388" customWidth="1"/>
    <col min="12552" max="12552" width="17.109375" style="388" customWidth="1"/>
    <col min="12553" max="12799" width="8.88671875" style="388"/>
    <col min="12800" max="12800" width="7.33203125" style="388" customWidth="1"/>
    <col min="12801" max="12801" width="91.33203125" style="388" customWidth="1"/>
    <col min="12802" max="12802" width="20.33203125" style="388" customWidth="1"/>
    <col min="12803" max="12803" width="22.6640625" style="388" customWidth="1"/>
    <col min="12804" max="12804" width="27.5546875" style="388" customWidth="1"/>
    <col min="12805" max="12807" width="24.44140625" style="388" customWidth="1"/>
    <col min="12808" max="12808" width="17.109375" style="388" customWidth="1"/>
    <col min="12809" max="13055" width="8.88671875" style="388"/>
    <col min="13056" max="13056" width="7.33203125" style="388" customWidth="1"/>
    <col min="13057" max="13057" width="91.33203125" style="388" customWidth="1"/>
    <col min="13058" max="13058" width="20.33203125" style="388" customWidth="1"/>
    <col min="13059" max="13059" width="22.6640625" style="388" customWidth="1"/>
    <col min="13060" max="13060" width="27.5546875" style="388" customWidth="1"/>
    <col min="13061" max="13063" width="24.44140625" style="388" customWidth="1"/>
    <col min="13064" max="13064" width="17.109375" style="388" customWidth="1"/>
    <col min="13065" max="13311" width="8.88671875" style="388"/>
    <col min="13312" max="13312" width="7.33203125" style="388" customWidth="1"/>
    <col min="13313" max="13313" width="91.33203125" style="388" customWidth="1"/>
    <col min="13314" max="13314" width="20.33203125" style="388" customWidth="1"/>
    <col min="13315" max="13315" width="22.6640625" style="388" customWidth="1"/>
    <col min="13316" max="13316" width="27.5546875" style="388" customWidth="1"/>
    <col min="13317" max="13319" width="24.44140625" style="388" customWidth="1"/>
    <col min="13320" max="13320" width="17.109375" style="388" customWidth="1"/>
    <col min="13321" max="13567" width="8.88671875" style="388"/>
    <col min="13568" max="13568" width="7.33203125" style="388" customWidth="1"/>
    <col min="13569" max="13569" width="91.33203125" style="388" customWidth="1"/>
    <col min="13570" max="13570" width="20.33203125" style="388" customWidth="1"/>
    <col min="13571" max="13571" width="22.6640625" style="388" customWidth="1"/>
    <col min="13572" max="13572" width="27.5546875" style="388" customWidth="1"/>
    <col min="13573" max="13575" width="24.44140625" style="388" customWidth="1"/>
    <col min="13576" max="13576" width="17.109375" style="388" customWidth="1"/>
    <col min="13577" max="13823" width="8.88671875" style="388"/>
    <col min="13824" max="13824" width="7.33203125" style="388" customWidth="1"/>
    <col min="13825" max="13825" width="91.33203125" style="388" customWidth="1"/>
    <col min="13826" max="13826" width="20.33203125" style="388" customWidth="1"/>
    <col min="13827" max="13827" width="22.6640625" style="388" customWidth="1"/>
    <col min="13828" max="13828" width="27.5546875" style="388" customWidth="1"/>
    <col min="13829" max="13831" width="24.44140625" style="388" customWidth="1"/>
    <col min="13832" max="13832" width="17.109375" style="388" customWidth="1"/>
    <col min="13833" max="14079" width="8.88671875" style="388"/>
    <col min="14080" max="14080" width="7.33203125" style="388" customWidth="1"/>
    <col min="14081" max="14081" width="91.33203125" style="388" customWidth="1"/>
    <col min="14082" max="14082" width="20.33203125" style="388" customWidth="1"/>
    <col min="14083" max="14083" width="22.6640625" style="388" customWidth="1"/>
    <col min="14084" max="14084" width="27.5546875" style="388" customWidth="1"/>
    <col min="14085" max="14087" width="24.44140625" style="388" customWidth="1"/>
    <col min="14088" max="14088" width="17.109375" style="388" customWidth="1"/>
    <col min="14089" max="14335" width="8.88671875" style="388"/>
    <col min="14336" max="14336" width="7.33203125" style="388" customWidth="1"/>
    <col min="14337" max="14337" width="91.33203125" style="388" customWidth="1"/>
    <col min="14338" max="14338" width="20.33203125" style="388" customWidth="1"/>
    <col min="14339" max="14339" width="22.6640625" style="388" customWidth="1"/>
    <col min="14340" max="14340" width="27.5546875" style="388" customWidth="1"/>
    <col min="14341" max="14343" width="24.44140625" style="388" customWidth="1"/>
    <col min="14344" max="14344" width="17.109375" style="388" customWidth="1"/>
    <col min="14345" max="14591" width="8.88671875" style="388"/>
    <col min="14592" max="14592" width="7.33203125" style="388" customWidth="1"/>
    <col min="14593" max="14593" width="91.33203125" style="388" customWidth="1"/>
    <col min="14594" max="14594" width="20.33203125" style="388" customWidth="1"/>
    <col min="14595" max="14595" width="22.6640625" style="388" customWidth="1"/>
    <col min="14596" max="14596" width="27.5546875" style="388" customWidth="1"/>
    <col min="14597" max="14599" width="24.44140625" style="388" customWidth="1"/>
    <col min="14600" max="14600" width="17.109375" style="388" customWidth="1"/>
    <col min="14601" max="14847" width="8.88671875" style="388"/>
    <col min="14848" max="14848" width="7.33203125" style="388" customWidth="1"/>
    <col min="14849" max="14849" width="91.33203125" style="388" customWidth="1"/>
    <col min="14850" max="14850" width="20.33203125" style="388" customWidth="1"/>
    <col min="14851" max="14851" width="22.6640625" style="388" customWidth="1"/>
    <col min="14852" max="14852" width="27.5546875" style="388" customWidth="1"/>
    <col min="14853" max="14855" width="24.44140625" style="388" customWidth="1"/>
    <col min="14856" max="14856" width="17.109375" style="388" customWidth="1"/>
    <col min="14857" max="15103" width="8.88671875" style="388"/>
    <col min="15104" max="15104" width="7.33203125" style="388" customWidth="1"/>
    <col min="15105" max="15105" width="91.33203125" style="388" customWidth="1"/>
    <col min="15106" max="15106" width="20.33203125" style="388" customWidth="1"/>
    <col min="15107" max="15107" width="22.6640625" style="388" customWidth="1"/>
    <col min="15108" max="15108" width="27.5546875" style="388" customWidth="1"/>
    <col min="15109" max="15111" width="24.44140625" style="388" customWidth="1"/>
    <col min="15112" max="15112" width="17.109375" style="388" customWidth="1"/>
    <col min="15113" max="15359" width="8.88671875" style="388"/>
    <col min="15360" max="15360" width="7.33203125" style="388" customWidth="1"/>
    <col min="15361" max="15361" width="91.33203125" style="388" customWidth="1"/>
    <col min="15362" max="15362" width="20.33203125" style="388" customWidth="1"/>
    <col min="15363" max="15363" width="22.6640625" style="388" customWidth="1"/>
    <col min="15364" max="15364" width="27.5546875" style="388" customWidth="1"/>
    <col min="15365" max="15367" width="24.44140625" style="388" customWidth="1"/>
    <col min="15368" max="15368" width="17.109375" style="388" customWidth="1"/>
    <col min="15369" max="15615" width="8.88671875" style="388"/>
    <col min="15616" max="15616" width="7.33203125" style="388" customWidth="1"/>
    <col min="15617" max="15617" width="91.33203125" style="388" customWidth="1"/>
    <col min="15618" max="15618" width="20.33203125" style="388" customWidth="1"/>
    <col min="15619" max="15619" width="22.6640625" style="388" customWidth="1"/>
    <col min="15620" max="15620" width="27.5546875" style="388" customWidth="1"/>
    <col min="15621" max="15623" width="24.44140625" style="388" customWidth="1"/>
    <col min="15624" max="15624" width="17.109375" style="388" customWidth="1"/>
    <col min="15625" max="15871" width="8.88671875" style="388"/>
    <col min="15872" max="15872" width="7.33203125" style="388" customWidth="1"/>
    <col min="15873" max="15873" width="91.33203125" style="388" customWidth="1"/>
    <col min="15874" max="15874" width="20.33203125" style="388" customWidth="1"/>
    <col min="15875" max="15875" width="22.6640625" style="388" customWidth="1"/>
    <col min="15876" max="15876" width="27.5546875" style="388" customWidth="1"/>
    <col min="15877" max="15879" width="24.44140625" style="388" customWidth="1"/>
    <col min="15880" max="15880" width="17.109375" style="388" customWidth="1"/>
    <col min="15881" max="16127" width="8.88671875" style="388"/>
    <col min="16128" max="16128" width="7.33203125" style="388" customWidth="1"/>
    <col min="16129" max="16129" width="91.33203125" style="388" customWidth="1"/>
    <col min="16130" max="16130" width="20.33203125" style="388" customWidth="1"/>
    <col min="16131" max="16131" width="22.6640625" style="388" customWidth="1"/>
    <col min="16132" max="16132" width="27.5546875" style="388" customWidth="1"/>
    <col min="16133" max="16135" width="24.44140625" style="388" customWidth="1"/>
    <col min="16136" max="16136" width="17.109375" style="388" customWidth="1"/>
    <col min="16137" max="16384" width="8.88671875" style="388"/>
  </cols>
  <sheetData>
    <row r="1" spans="1:10" x14ac:dyDescent="0.35">
      <c r="A1" s="387"/>
      <c r="B1" s="387"/>
      <c r="C1" s="387"/>
      <c r="D1" s="72" t="s">
        <v>444</v>
      </c>
    </row>
    <row r="2" spans="1:10" ht="12.75" customHeight="1" x14ac:dyDescent="0.35">
      <c r="A2" s="387"/>
      <c r="B2" s="387"/>
      <c r="C2" s="387"/>
      <c r="D2" s="387"/>
    </row>
    <row r="3" spans="1:10" ht="29.25" customHeight="1" x14ac:dyDescent="0.35">
      <c r="A3" s="1219" t="s">
        <v>994</v>
      </c>
      <c r="B3" s="1219"/>
      <c r="C3" s="1219"/>
      <c r="D3" s="1219"/>
    </row>
    <row r="4" spans="1:10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409"/>
      <c r="J4" s="409"/>
    </row>
    <row r="5" spans="1:10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411"/>
      <c r="J5" s="411"/>
    </row>
    <row r="6" spans="1:10" s="1" customFormat="1" ht="39.75" customHeight="1" x14ac:dyDescent="0.35">
      <c r="A6" s="1184" t="s">
        <v>454</v>
      </c>
      <c r="B6" s="1184"/>
      <c r="C6" s="1184"/>
      <c r="D6" s="15"/>
      <c r="E6" s="16"/>
      <c r="F6" s="16"/>
      <c r="G6" s="16"/>
      <c r="H6" s="16"/>
      <c r="I6" s="412"/>
      <c r="J6" s="412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412"/>
      <c r="J7" s="412"/>
    </row>
    <row r="8" spans="1:10" x14ac:dyDescent="0.35">
      <c r="A8" s="389"/>
      <c r="B8" s="387"/>
      <c r="C8" s="387"/>
      <c r="D8" s="387"/>
    </row>
    <row r="9" spans="1:10" s="390" customFormat="1" ht="15.75" customHeight="1" x14ac:dyDescent="0.3">
      <c r="A9" s="1212" t="s">
        <v>282</v>
      </c>
      <c r="B9" s="1212" t="s">
        <v>385</v>
      </c>
      <c r="C9" s="1212" t="s">
        <v>261</v>
      </c>
      <c r="D9" s="1212" t="s">
        <v>349</v>
      </c>
      <c r="I9" s="413"/>
      <c r="J9" s="413"/>
    </row>
    <row r="10" spans="1:10" s="390" customFormat="1" ht="15.75" customHeight="1" x14ac:dyDescent="0.3">
      <c r="A10" s="1220"/>
      <c r="B10" s="1220"/>
      <c r="C10" s="1220"/>
      <c r="D10" s="1220"/>
      <c r="I10" s="413"/>
      <c r="J10" s="413"/>
    </row>
    <row r="11" spans="1:10" s="390" customFormat="1" ht="15.75" customHeight="1" x14ac:dyDescent="0.3">
      <c r="A11" s="1213"/>
      <c r="B11" s="1213"/>
      <c r="C11" s="1213"/>
      <c r="D11" s="1213"/>
      <c r="I11" s="413"/>
      <c r="J11" s="413"/>
    </row>
    <row r="12" spans="1:10" s="390" customFormat="1" ht="35.4" x14ac:dyDescent="0.35">
      <c r="A12" s="391">
        <v>1</v>
      </c>
      <c r="B12" s="391">
        <v>2</v>
      </c>
      <c r="C12" s="392">
        <v>3</v>
      </c>
      <c r="D12" s="393">
        <v>4</v>
      </c>
      <c r="E12" s="362" t="s">
        <v>357</v>
      </c>
      <c r="F12" s="362" t="s">
        <v>302</v>
      </c>
      <c r="G12" s="362" t="s">
        <v>303</v>
      </c>
      <c r="I12" s="394" t="s">
        <v>1017</v>
      </c>
      <c r="J12" s="394"/>
    </row>
    <row r="13" spans="1:10" s="397" customFormat="1" x14ac:dyDescent="0.35">
      <c r="A13" s="1217" t="s">
        <v>999</v>
      </c>
      <c r="B13" s="1218"/>
      <c r="C13" s="1218"/>
      <c r="D13" s="1218"/>
      <c r="E13" s="262" t="s">
        <v>1000</v>
      </c>
      <c r="F13" s="263"/>
      <c r="G13" s="263"/>
      <c r="H13" s="395"/>
      <c r="I13" s="396" t="s">
        <v>1012</v>
      </c>
      <c r="J13" s="396" t="s">
        <v>1013</v>
      </c>
    </row>
    <row r="14" spans="1:10" s="397" customFormat="1" ht="36" x14ac:dyDescent="0.35">
      <c r="A14" s="417">
        <v>1</v>
      </c>
      <c r="B14" s="398" t="s">
        <v>493</v>
      </c>
      <c r="C14" s="399"/>
      <c r="D14" s="369"/>
      <c r="E14" s="400"/>
      <c r="F14" s="360"/>
      <c r="G14" s="360">
        <f>D14-F14</f>
        <v>0</v>
      </c>
      <c r="I14" s="401"/>
      <c r="J14" s="401"/>
    </row>
    <row r="15" spans="1:10" s="397" customFormat="1" x14ac:dyDescent="0.35">
      <c r="A15" s="417">
        <v>2</v>
      </c>
      <c r="B15" s="398" t="s">
        <v>494</v>
      </c>
      <c r="C15" s="399"/>
      <c r="D15" s="369"/>
      <c r="E15" s="400"/>
      <c r="F15" s="360"/>
      <c r="G15" s="360">
        <f t="shared" ref="G15:G19" si="0">D15-F15</f>
        <v>0</v>
      </c>
      <c r="I15" s="401"/>
      <c r="J15" s="401"/>
    </row>
    <row r="16" spans="1:10" s="397" customFormat="1" x14ac:dyDescent="0.35">
      <c r="A16" s="417">
        <v>3</v>
      </c>
      <c r="B16" s="398" t="s">
        <v>495</v>
      </c>
      <c r="C16" s="399"/>
      <c r="D16" s="369"/>
      <c r="E16" s="400"/>
      <c r="F16" s="360"/>
      <c r="G16" s="360">
        <f t="shared" si="0"/>
        <v>0</v>
      </c>
      <c r="I16" s="401"/>
      <c r="J16" s="401"/>
    </row>
    <row r="17" spans="1:10" s="397" customFormat="1" ht="36" x14ac:dyDescent="0.35">
      <c r="A17" s="417">
        <v>4</v>
      </c>
      <c r="B17" s="398" t="s">
        <v>496</v>
      </c>
      <c r="C17" s="399"/>
      <c r="D17" s="369"/>
      <c r="E17" s="400"/>
      <c r="F17" s="360"/>
      <c r="G17" s="360">
        <f t="shared" si="0"/>
        <v>0</v>
      </c>
      <c r="I17" s="401"/>
      <c r="J17" s="401"/>
    </row>
    <row r="18" spans="1:10" s="397" customFormat="1" x14ac:dyDescent="0.35">
      <c r="A18" s="417">
        <v>5</v>
      </c>
      <c r="B18" s="418" t="s">
        <v>497</v>
      </c>
      <c r="C18" s="399"/>
      <c r="D18" s="369"/>
      <c r="E18" s="400"/>
      <c r="F18" s="360"/>
      <c r="G18" s="360">
        <f t="shared" si="0"/>
        <v>0</v>
      </c>
      <c r="I18" s="401"/>
      <c r="J18" s="401"/>
    </row>
    <row r="19" spans="1:10" s="397" customFormat="1" x14ac:dyDescent="0.35">
      <c r="A19" s="367"/>
      <c r="B19" s="89"/>
      <c r="C19" s="399"/>
      <c r="D19" s="369"/>
      <c r="E19" s="400"/>
      <c r="F19" s="360"/>
      <c r="G19" s="360">
        <f t="shared" si="0"/>
        <v>0</v>
      </c>
      <c r="I19" s="401"/>
      <c r="J19" s="401"/>
    </row>
    <row r="20" spans="1:10" ht="17.399999999999999" x14ac:dyDescent="0.3">
      <c r="A20" s="371"/>
      <c r="B20" s="372" t="s">
        <v>295</v>
      </c>
      <c r="C20" s="402" t="s">
        <v>305</v>
      </c>
      <c r="D20" s="97">
        <f>SUM(D14:D19)</f>
        <v>0</v>
      </c>
      <c r="E20" s="362" t="s">
        <v>365</v>
      </c>
      <c r="F20" s="362">
        <f>SUM(F14:F19)</f>
        <v>0</v>
      </c>
      <c r="G20" s="362">
        <f>SUM(G14:G19)</f>
        <v>0</v>
      </c>
      <c r="H20" s="388"/>
      <c r="I20" s="254">
        <f t="shared" ref="I20:J20" si="1">SUM(I14:I19)</f>
        <v>0</v>
      </c>
      <c r="J20" s="254">
        <f t="shared" si="1"/>
        <v>0</v>
      </c>
    </row>
    <row r="21" spans="1:10" x14ac:dyDescent="0.35">
      <c r="A21" s="1217" t="s">
        <v>1001</v>
      </c>
      <c r="B21" s="1218"/>
      <c r="C21" s="1218"/>
      <c r="D21" s="1218"/>
      <c r="E21" s="262" t="s">
        <v>1002</v>
      </c>
      <c r="F21" s="357"/>
      <c r="G21" s="357"/>
      <c r="H21" s="388"/>
    </row>
    <row r="22" spans="1:10" s="397" customFormat="1" ht="36" x14ac:dyDescent="0.35">
      <c r="A22" s="417">
        <v>1</v>
      </c>
      <c r="B22" s="398" t="s">
        <v>493</v>
      </c>
      <c r="C22" s="399"/>
      <c r="D22" s="369"/>
      <c r="E22" s="400"/>
      <c r="F22" s="360"/>
      <c r="G22" s="360">
        <f>D22-F22</f>
        <v>0</v>
      </c>
      <c r="I22" s="401"/>
      <c r="J22" s="401"/>
    </row>
    <row r="23" spans="1:10" s="397" customFormat="1" x14ac:dyDescent="0.35">
      <c r="A23" s="417">
        <v>2</v>
      </c>
      <c r="B23" s="398" t="s">
        <v>494</v>
      </c>
      <c r="C23" s="399"/>
      <c r="D23" s="369"/>
      <c r="E23" s="400"/>
      <c r="F23" s="360"/>
      <c r="G23" s="360">
        <f t="shared" ref="G23:G27" si="2">D23-F23</f>
        <v>0</v>
      </c>
      <c r="I23" s="401"/>
      <c r="J23" s="401"/>
    </row>
    <row r="24" spans="1:10" s="397" customFormat="1" x14ac:dyDescent="0.35">
      <c r="A24" s="417">
        <v>3</v>
      </c>
      <c r="B24" s="398" t="s">
        <v>495</v>
      </c>
      <c r="C24" s="399"/>
      <c r="D24" s="369"/>
      <c r="E24" s="400"/>
      <c r="F24" s="360"/>
      <c r="G24" s="360">
        <f t="shared" si="2"/>
        <v>0</v>
      </c>
      <c r="I24" s="401"/>
      <c r="J24" s="401"/>
    </row>
    <row r="25" spans="1:10" s="397" customFormat="1" ht="36" x14ac:dyDescent="0.35">
      <c r="A25" s="417">
        <v>4</v>
      </c>
      <c r="B25" s="398" t="s">
        <v>496</v>
      </c>
      <c r="C25" s="399"/>
      <c r="D25" s="369"/>
      <c r="E25" s="400"/>
      <c r="F25" s="360"/>
      <c r="G25" s="360">
        <f t="shared" si="2"/>
        <v>0</v>
      </c>
      <c r="I25" s="401"/>
      <c r="J25" s="401"/>
    </row>
    <row r="26" spans="1:10" s="397" customFormat="1" x14ac:dyDescent="0.35">
      <c r="A26" s="417">
        <v>5</v>
      </c>
      <c r="B26" s="418" t="s">
        <v>497</v>
      </c>
      <c r="C26" s="399"/>
      <c r="D26" s="369"/>
      <c r="E26" s="400"/>
      <c r="F26" s="360"/>
      <c r="G26" s="360">
        <f t="shared" si="2"/>
        <v>0</v>
      </c>
      <c r="I26" s="401"/>
      <c r="J26" s="401"/>
    </row>
    <row r="27" spans="1:10" s="397" customFormat="1" x14ac:dyDescent="0.35">
      <c r="A27" s="367"/>
      <c r="B27" s="89"/>
      <c r="C27" s="399"/>
      <c r="D27" s="369"/>
      <c r="E27" s="400"/>
      <c r="F27" s="360"/>
      <c r="G27" s="360">
        <f t="shared" si="2"/>
        <v>0</v>
      </c>
      <c r="I27" s="401"/>
      <c r="J27" s="401"/>
    </row>
    <row r="28" spans="1:10" ht="17.399999999999999" x14ac:dyDescent="0.3">
      <c r="A28" s="371"/>
      <c r="B28" s="372" t="s">
        <v>295</v>
      </c>
      <c r="C28" s="402" t="s">
        <v>305</v>
      </c>
      <c r="D28" s="97">
        <f>SUM(D22:D27)</f>
        <v>0</v>
      </c>
      <c r="E28" s="362" t="s">
        <v>365</v>
      </c>
      <c r="F28" s="362">
        <f>SUM(F22:F27)</f>
        <v>0</v>
      </c>
      <c r="G28" s="362">
        <f>SUM(G22:G27)</f>
        <v>0</v>
      </c>
      <c r="H28" s="388"/>
      <c r="I28" s="254">
        <f t="shared" ref="I28:J28" si="3">SUM(I22:I27)</f>
        <v>0</v>
      </c>
      <c r="J28" s="254">
        <f t="shared" si="3"/>
        <v>0</v>
      </c>
    </row>
    <row r="29" spans="1:10" x14ac:dyDescent="0.35">
      <c r="A29" s="1217" t="s">
        <v>489</v>
      </c>
      <c r="B29" s="1218"/>
      <c r="C29" s="1218"/>
      <c r="D29" s="1218"/>
      <c r="E29" s="262" t="s">
        <v>1002</v>
      </c>
      <c r="F29" s="357"/>
      <c r="G29" s="357"/>
      <c r="H29" s="388"/>
    </row>
    <row r="30" spans="1:10" s="397" customFormat="1" ht="36" x14ac:dyDescent="0.35">
      <c r="A30" s="417">
        <v>1</v>
      </c>
      <c r="B30" s="398" t="s">
        <v>493</v>
      </c>
      <c r="C30" s="399"/>
      <c r="D30" s="369"/>
      <c r="E30" s="400"/>
      <c r="F30" s="360"/>
      <c r="G30" s="360">
        <f>D30-F30</f>
        <v>0</v>
      </c>
      <c r="I30" s="401"/>
      <c r="J30" s="401"/>
    </row>
    <row r="31" spans="1:10" s="397" customFormat="1" x14ac:dyDescent="0.35">
      <c r="A31" s="417">
        <v>2</v>
      </c>
      <c r="B31" s="398" t="s">
        <v>494</v>
      </c>
      <c r="C31" s="399"/>
      <c r="D31" s="369"/>
      <c r="E31" s="400"/>
      <c r="F31" s="360"/>
      <c r="G31" s="360">
        <f t="shared" ref="G31:G35" si="4">D31-F31</f>
        <v>0</v>
      </c>
      <c r="I31" s="401"/>
      <c r="J31" s="401"/>
    </row>
    <row r="32" spans="1:10" s="397" customFormat="1" x14ac:dyDescent="0.35">
      <c r="A32" s="417">
        <v>3</v>
      </c>
      <c r="B32" s="398" t="s">
        <v>495</v>
      </c>
      <c r="C32" s="399"/>
      <c r="D32" s="369"/>
      <c r="E32" s="400"/>
      <c r="F32" s="360"/>
      <c r="G32" s="360">
        <f t="shared" si="4"/>
        <v>0</v>
      </c>
      <c r="I32" s="401"/>
      <c r="J32" s="401"/>
    </row>
    <row r="33" spans="1:10" s="397" customFormat="1" ht="36" x14ac:dyDescent="0.35">
      <c r="A33" s="417">
        <v>4</v>
      </c>
      <c r="B33" s="398" t="s">
        <v>496</v>
      </c>
      <c r="C33" s="399"/>
      <c r="D33" s="369"/>
      <c r="E33" s="400"/>
      <c r="F33" s="360"/>
      <c r="G33" s="360">
        <f t="shared" si="4"/>
        <v>0</v>
      </c>
      <c r="I33" s="401"/>
      <c r="J33" s="401"/>
    </row>
    <row r="34" spans="1:10" s="397" customFormat="1" x14ac:dyDescent="0.35">
      <c r="A34" s="417">
        <v>5</v>
      </c>
      <c r="B34" s="418" t="s">
        <v>497</v>
      </c>
      <c r="C34" s="399"/>
      <c r="D34" s="369"/>
      <c r="E34" s="400"/>
      <c r="F34" s="360"/>
      <c r="G34" s="360">
        <f t="shared" si="4"/>
        <v>0</v>
      </c>
      <c r="I34" s="401"/>
      <c r="J34" s="401"/>
    </row>
    <row r="35" spans="1:10" s="397" customFormat="1" x14ac:dyDescent="0.35">
      <c r="A35" s="367"/>
      <c r="B35" s="89"/>
      <c r="C35" s="399"/>
      <c r="D35" s="369"/>
      <c r="E35" s="400"/>
      <c r="F35" s="360"/>
      <c r="G35" s="360">
        <f t="shared" si="4"/>
        <v>0</v>
      </c>
      <c r="I35" s="401"/>
      <c r="J35" s="401"/>
    </row>
    <row r="36" spans="1:10" ht="17.399999999999999" x14ac:dyDescent="0.3">
      <c r="A36" s="371"/>
      <c r="B36" s="372" t="s">
        <v>295</v>
      </c>
      <c r="C36" s="402" t="s">
        <v>305</v>
      </c>
      <c r="D36" s="97">
        <f>SUM(D30:D35)</f>
        <v>0</v>
      </c>
      <c r="E36" s="362" t="s">
        <v>365</v>
      </c>
      <c r="F36" s="362">
        <f>SUM(F30:F35)</f>
        <v>0</v>
      </c>
      <c r="G36" s="362">
        <f>SUM(G30:G35)</f>
        <v>0</v>
      </c>
      <c r="H36" s="388"/>
      <c r="I36" s="254">
        <f t="shared" ref="I36:J36" si="5">SUM(I30:I35)</f>
        <v>0</v>
      </c>
      <c r="J36" s="254">
        <f t="shared" si="5"/>
        <v>0</v>
      </c>
    </row>
    <row r="37" spans="1:10" ht="17.399999999999999" x14ac:dyDescent="0.3">
      <c r="A37" s="249"/>
      <c r="B37" s="249"/>
      <c r="C37" s="249"/>
      <c r="D37" s="249"/>
      <c r="E37" s="296" t="s">
        <v>457</v>
      </c>
      <c r="F37" s="297">
        <f>F20+F28+F36</f>
        <v>0</v>
      </c>
      <c r="G37" s="297">
        <f>G20+G28+G36</f>
        <v>0</v>
      </c>
      <c r="H37" s="388"/>
      <c r="I37" s="254">
        <f t="shared" ref="I37:J37" si="6">I20+I28+I36</f>
        <v>0</v>
      </c>
      <c r="J37" s="254">
        <f t="shared" si="6"/>
        <v>0</v>
      </c>
    </row>
    <row r="38" spans="1:10" ht="17.399999999999999" x14ac:dyDescent="0.3">
      <c r="A38" s="249"/>
      <c r="B38" s="249"/>
      <c r="C38" s="249"/>
      <c r="D38" s="249"/>
      <c r="E38" s="296"/>
      <c r="F38" s="353"/>
      <c r="G38" s="353"/>
      <c r="H38" s="388"/>
      <c r="I38" s="254"/>
      <c r="J38" s="254"/>
    </row>
    <row r="39" spans="1:10" x14ac:dyDescent="0.35">
      <c r="A39" s="249"/>
      <c r="B39" s="249"/>
      <c r="C39" s="249"/>
      <c r="D39" s="249"/>
      <c r="E39" s="296"/>
      <c r="F39" s="353"/>
      <c r="G39" s="353"/>
      <c r="H39" s="388"/>
    </row>
    <row r="40" spans="1:10" x14ac:dyDescent="0.35">
      <c r="A40" s="34" t="s">
        <v>671</v>
      </c>
      <c r="B40" s="35"/>
      <c r="C40" s="115"/>
      <c r="D40" s="115" t="s">
        <v>1143</v>
      </c>
      <c r="E40" s="35"/>
      <c r="F40" s="249"/>
      <c r="G40" s="35"/>
      <c r="H40" s="388"/>
    </row>
    <row r="41" spans="1:10" x14ac:dyDescent="0.35">
      <c r="A41" s="249"/>
      <c r="B41" s="66"/>
      <c r="C41" s="67" t="s">
        <v>131</v>
      </c>
      <c r="D41" s="67" t="s">
        <v>132</v>
      </c>
      <c r="E41" s="66"/>
      <c r="F41" s="249"/>
      <c r="G41" s="66"/>
      <c r="H41" s="388"/>
    </row>
    <row r="42" spans="1:10" x14ac:dyDescent="0.35">
      <c r="A42" s="66"/>
      <c r="B42" s="63"/>
      <c r="C42" s="63"/>
      <c r="D42" s="63"/>
      <c r="E42" s="63"/>
      <c r="F42" s="249"/>
      <c r="G42" s="63"/>
      <c r="H42" s="388"/>
    </row>
    <row r="43" spans="1:10" x14ac:dyDescent="0.35">
      <c r="A43" s="34" t="s">
        <v>133</v>
      </c>
      <c r="B43" s="35"/>
      <c r="C43" s="115"/>
      <c r="D43" s="115" t="s">
        <v>1144</v>
      </c>
      <c r="E43" s="35"/>
      <c r="F43" s="249"/>
      <c r="G43" s="35"/>
      <c r="H43" s="388"/>
    </row>
    <row r="44" spans="1:10" x14ac:dyDescent="0.35">
      <c r="A44" s="249"/>
      <c r="B44" s="66"/>
      <c r="C44" s="67" t="s">
        <v>131</v>
      </c>
      <c r="D44" s="67" t="s">
        <v>132</v>
      </c>
      <c r="E44" s="66"/>
      <c r="F44" s="249"/>
      <c r="G44" s="66"/>
      <c r="H44" s="388"/>
    </row>
    <row r="45" spans="1:10" x14ac:dyDescent="0.35">
      <c r="A45" s="387"/>
      <c r="B45" s="387"/>
      <c r="C45" s="387"/>
      <c r="D45" s="387"/>
    </row>
    <row r="46" spans="1:10" x14ac:dyDescent="0.35">
      <c r="B46" s="298" t="s">
        <v>1081</v>
      </c>
      <c r="C46" s="387"/>
      <c r="D46" s="387"/>
    </row>
    <row r="47" spans="1:10" x14ac:dyDescent="0.35">
      <c r="B47" s="298" t="s">
        <v>1003</v>
      </c>
    </row>
    <row r="83" spans="2:2" ht="36" x14ac:dyDescent="0.35">
      <c r="B83" s="398" t="s">
        <v>493</v>
      </c>
    </row>
    <row r="84" spans="2:2" x14ac:dyDescent="0.35">
      <c r="B84" s="398" t="s">
        <v>494</v>
      </c>
    </row>
    <row r="85" spans="2:2" x14ac:dyDescent="0.35">
      <c r="B85" s="398" t="s">
        <v>495</v>
      </c>
    </row>
    <row r="86" spans="2:2" ht="36" x14ac:dyDescent="0.35">
      <c r="B86" s="398" t="s">
        <v>496</v>
      </c>
    </row>
    <row r="87" spans="2:2" x14ac:dyDescent="0.35">
      <c r="B87" s="418" t="s">
        <v>497</v>
      </c>
    </row>
  </sheetData>
  <mergeCells count="9">
    <mergeCell ref="A13:D13"/>
    <mergeCell ref="A21:D21"/>
    <mergeCell ref="A29:D29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50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92D050"/>
    <pageSetUpPr fitToPage="1"/>
  </sheetPr>
  <dimension ref="A1:P56"/>
  <sheetViews>
    <sheetView view="pageBreakPreview" zoomScale="70" zoomScaleSheetLayoutView="70" workbookViewId="0">
      <selection sqref="A1:XFD1048576"/>
    </sheetView>
  </sheetViews>
  <sheetFormatPr defaultColWidth="8.88671875" defaultRowHeight="15.6" x14ac:dyDescent="0.3"/>
  <cols>
    <col min="1" max="1" width="7.33203125" style="388" customWidth="1"/>
    <col min="2" max="2" width="91.33203125" style="388" customWidth="1"/>
    <col min="3" max="4" width="26.33203125" style="388" customWidth="1"/>
    <col min="5" max="5" width="30.6640625" style="388" customWidth="1"/>
    <col min="6" max="7" width="24.44140625" style="388" customWidth="1"/>
    <col min="8" max="8" width="17.88671875" style="414" customWidth="1"/>
    <col min="9" max="10" width="22.88671875" style="388" customWidth="1"/>
    <col min="11" max="255" width="8.88671875" style="388"/>
    <col min="256" max="256" width="7.33203125" style="388" customWidth="1"/>
    <col min="257" max="257" width="91.33203125" style="388" customWidth="1"/>
    <col min="258" max="260" width="26.33203125" style="388" customWidth="1"/>
    <col min="261" max="263" width="24.44140625" style="388" customWidth="1"/>
    <col min="264" max="264" width="17.88671875" style="388" customWidth="1"/>
    <col min="265" max="511" width="8.88671875" style="388"/>
    <col min="512" max="512" width="7.33203125" style="388" customWidth="1"/>
    <col min="513" max="513" width="91.33203125" style="388" customWidth="1"/>
    <col min="514" max="516" width="26.33203125" style="388" customWidth="1"/>
    <col min="517" max="519" width="24.44140625" style="388" customWidth="1"/>
    <col min="520" max="520" width="17.88671875" style="388" customWidth="1"/>
    <col min="521" max="767" width="8.88671875" style="388"/>
    <col min="768" max="768" width="7.33203125" style="388" customWidth="1"/>
    <col min="769" max="769" width="91.33203125" style="388" customWidth="1"/>
    <col min="770" max="772" width="26.33203125" style="388" customWidth="1"/>
    <col min="773" max="775" width="24.44140625" style="388" customWidth="1"/>
    <col min="776" max="776" width="17.88671875" style="388" customWidth="1"/>
    <col min="777" max="1023" width="8.88671875" style="388"/>
    <col min="1024" max="1024" width="7.33203125" style="388" customWidth="1"/>
    <col min="1025" max="1025" width="91.33203125" style="388" customWidth="1"/>
    <col min="1026" max="1028" width="26.33203125" style="388" customWidth="1"/>
    <col min="1029" max="1031" width="24.44140625" style="388" customWidth="1"/>
    <col min="1032" max="1032" width="17.88671875" style="388" customWidth="1"/>
    <col min="1033" max="1279" width="8.88671875" style="388"/>
    <col min="1280" max="1280" width="7.33203125" style="388" customWidth="1"/>
    <col min="1281" max="1281" width="91.33203125" style="388" customWidth="1"/>
    <col min="1282" max="1284" width="26.33203125" style="388" customWidth="1"/>
    <col min="1285" max="1287" width="24.44140625" style="388" customWidth="1"/>
    <col min="1288" max="1288" width="17.88671875" style="388" customWidth="1"/>
    <col min="1289" max="1535" width="8.88671875" style="388"/>
    <col min="1536" max="1536" width="7.33203125" style="388" customWidth="1"/>
    <col min="1537" max="1537" width="91.33203125" style="388" customWidth="1"/>
    <col min="1538" max="1540" width="26.33203125" style="388" customWidth="1"/>
    <col min="1541" max="1543" width="24.44140625" style="388" customWidth="1"/>
    <col min="1544" max="1544" width="17.88671875" style="388" customWidth="1"/>
    <col min="1545" max="1791" width="8.88671875" style="388"/>
    <col min="1792" max="1792" width="7.33203125" style="388" customWidth="1"/>
    <col min="1793" max="1793" width="91.33203125" style="388" customWidth="1"/>
    <col min="1794" max="1796" width="26.33203125" style="388" customWidth="1"/>
    <col min="1797" max="1799" width="24.44140625" style="388" customWidth="1"/>
    <col min="1800" max="1800" width="17.88671875" style="388" customWidth="1"/>
    <col min="1801" max="2047" width="8.88671875" style="388"/>
    <col min="2048" max="2048" width="7.33203125" style="388" customWidth="1"/>
    <col min="2049" max="2049" width="91.33203125" style="388" customWidth="1"/>
    <col min="2050" max="2052" width="26.33203125" style="388" customWidth="1"/>
    <col min="2053" max="2055" width="24.44140625" style="388" customWidth="1"/>
    <col min="2056" max="2056" width="17.88671875" style="388" customWidth="1"/>
    <col min="2057" max="2303" width="8.88671875" style="388"/>
    <col min="2304" max="2304" width="7.33203125" style="388" customWidth="1"/>
    <col min="2305" max="2305" width="91.33203125" style="388" customWidth="1"/>
    <col min="2306" max="2308" width="26.33203125" style="388" customWidth="1"/>
    <col min="2309" max="2311" width="24.44140625" style="388" customWidth="1"/>
    <col min="2312" max="2312" width="17.88671875" style="388" customWidth="1"/>
    <col min="2313" max="2559" width="8.88671875" style="388"/>
    <col min="2560" max="2560" width="7.33203125" style="388" customWidth="1"/>
    <col min="2561" max="2561" width="91.33203125" style="388" customWidth="1"/>
    <col min="2562" max="2564" width="26.33203125" style="388" customWidth="1"/>
    <col min="2565" max="2567" width="24.44140625" style="388" customWidth="1"/>
    <col min="2568" max="2568" width="17.88671875" style="388" customWidth="1"/>
    <col min="2569" max="2815" width="8.88671875" style="388"/>
    <col min="2816" max="2816" width="7.33203125" style="388" customWidth="1"/>
    <col min="2817" max="2817" width="91.33203125" style="388" customWidth="1"/>
    <col min="2818" max="2820" width="26.33203125" style="388" customWidth="1"/>
    <col min="2821" max="2823" width="24.44140625" style="388" customWidth="1"/>
    <col min="2824" max="2824" width="17.88671875" style="388" customWidth="1"/>
    <col min="2825" max="3071" width="8.88671875" style="388"/>
    <col min="3072" max="3072" width="7.33203125" style="388" customWidth="1"/>
    <col min="3073" max="3073" width="91.33203125" style="388" customWidth="1"/>
    <col min="3074" max="3076" width="26.33203125" style="388" customWidth="1"/>
    <col min="3077" max="3079" width="24.44140625" style="388" customWidth="1"/>
    <col min="3080" max="3080" width="17.88671875" style="388" customWidth="1"/>
    <col min="3081" max="3327" width="8.88671875" style="388"/>
    <col min="3328" max="3328" width="7.33203125" style="388" customWidth="1"/>
    <col min="3329" max="3329" width="91.33203125" style="388" customWidth="1"/>
    <col min="3330" max="3332" width="26.33203125" style="388" customWidth="1"/>
    <col min="3333" max="3335" width="24.44140625" style="388" customWidth="1"/>
    <col min="3336" max="3336" width="17.88671875" style="388" customWidth="1"/>
    <col min="3337" max="3583" width="8.88671875" style="388"/>
    <col min="3584" max="3584" width="7.33203125" style="388" customWidth="1"/>
    <col min="3585" max="3585" width="91.33203125" style="388" customWidth="1"/>
    <col min="3586" max="3588" width="26.33203125" style="388" customWidth="1"/>
    <col min="3589" max="3591" width="24.44140625" style="388" customWidth="1"/>
    <col min="3592" max="3592" width="17.88671875" style="388" customWidth="1"/>
    <col min="3593" max="3839" width="8.88671875" style="388"/>
    <col min="3840" max="3840" width="7.33203125" style="388" customWidth="1"/>
    <col min="3841" max="3841" width="91.33203125" style="388" customWidth="1"/>
    <col min="3842" max="3844" width="26.33203125" style="388" customWidth="1"/>
    <col min="3845" max="3847" width="24.44140625" style="388" customWidth="1"/>
    <col min="3848" max="3848" width="17.88671875" style="388" customWidth="1"/>
    <col min="3849" max="4095" width="8.88671875" style="388"/>
    <col min="4096" max="4096" width="7.33203125" style="388" customWidth="1"/>
    <col min="4097" max="4097" width="91.33203125" style="388" customWidth="1"/>
    <col min="4098" max="4100" width="26.33203125" style="388" customWidth="1"/>
    <col min="4101" max="4103" width="24.44140625" style="388" customWidth="1"/>
    <col min="4104" max="4104" width="17.88671875" style="388" customWidth="1"/>
    <col min="4105" max="4351" width="8.88671875" style="388"/>
    <col min="4352" max="4352" width="7.33203125" style="388" customWidth="1"/>
    <col min="4353" max="4353" width="91.33203125" style="388" customWidth="1"/>
    <col min="4354" max="4356" width="26.33203125" style="388" customWidth="1"/>
    <col min="4357" max="4359" width="24.44140625" style="388" customWidth="1"/>
    <col min="4360" max="4360" width="17.88671875" style="388" customWidth="1"/>
    <col min="4361" max="4607" width="8.88671875" style="388"/>
    <col min="4608" max="4608" width="7.33203125" style="388" customWidth="1"/>
    <col min="4609" max="4609" width="91.33203125" style="388" customWidth="1"/>
    <col min="4610" max="4612" width="26.33203125" style="388" customWidth="1"/>
    <col min="4613" max="4615" width="24.44140625" style="388" customWidth="1"/>
    <col min="4616" max="4616" width="17.88671875" style="388" customWidth="1"/>
    <col min="4617" max="4863" width="8.88671875" style="388"/>
    <col min="4864" max="4864" width="7.33203125" style="388" customWidth="1"/>
    <col min="4865" max="4865" width="91.33203125" style="388" customWidth="1"/>
    <col min="4866" max="4868" width="26.33203125" style="388" customWidth="1"/>
    <col min="4869" max="4871" width="24.44140625" style="388" customWidth="1"/>
    <col min="4872" max="4872" width="17.88671875" style="388" customWidth="1"/>
    <col min="4873" max="5119" width="8.88671875" style="388"/>
    <col min="5120" max="5120" width="7.33203125" style="388" customWidth="1"/>
    <col min="5121" max="5121" width="91.33203125" style="388" customWidth="1"/>
    <col min="5122" max="5124" width="26.33203125" style="388" customWidth="1"/>
    <col min="5125" max="5127" width="24.44140625" style="388" customWidth="1"/>
    <col min="5128" max="5128" width="17.88671875" style="388" customWidth="1"/>
    <col min="5129" max="5375" width="8.88671875" style="388"/>
    <col min="5376" max="5376" width="7.33203125" style="388" customWidth="1"/>
    <col min="5377" max="5377" width="91.33203125" style="388" customWidth="1"/>
    <col min="5378" max="5380" width="26.33203125" style="388" customWidth="1"/>
    <col min="5381" max="5383" width="24.44140625" style="388" customWidth="1"/>
    <col min="5384" max="5384" width="17.88671875" style="388" customWidth="1"/>
    <col min="5385" max="5631" width="8.88671875" style="388"/>
    <col min="5632" max="5632" width="7.33203125" style="388" customWidth="1"/>
    <col min="5633" max="5633" width="91.33203125" style="388" customWidth="1"/>
    <col min="5634" max="5636" width="26.33203125" style="388" customWidth="1"/>
    <col min="5637" max="5639" width="24.44140625" style="388" customWidth="1"/>
    <col min="5640" max="5640" width="17.88671875" style="388" customWidth="1"/>
    <col min="5641" max="5887" width="8.88671875" style="388"/>
    <col min="5888" max="5888" width="7.33203125" style="388" customWidth="1"/>
    <col min="5889" max="5889" width="91.33203125" style="388" customWidth="1"/>
    <col min="5890" max="5892" width="26.33203125" style="388" customWidth="1"/>
    <col min="5893" max="5895" width="24.44140625" style="388" customWidth="1"/>
    <col min="5896" max="5896" width="17.88671875" style="388" customWidth="1"/>
    <col min="5897" max="6143" width="8.88671875" style="388"/>
    <col min="6144" max="6144" width="7.33203125" style="388" customWidth="1"/>
    <col min="6145" max="6145" width="91.33203125" style="388" customWidth="1"/>
    <col min="6146" max="6148" width="26.33203125" style="388" customWidth="1"/>
    <col min="6149" max="6151" width="24.44140625" style="388" customWidth="1"/>
    <col min="6152" max="6152" width="17.88671875" style="388" customWidth="1"/>
    <col min="6153" max="6399" width="8.88671875" style="388"/>
    <col min="6400" max="6400" width="7.33203125" style="388" customWidth="1"/>
    <col min="6401" max="6401" width="91.33203125" style="388" customWidth="1"/>
    <col min="6402" max="6404" width="26.33203125" style="388" customWidth="1"/>
    <col min="6405" max="6407" width="24.44140625" style="388" customWidth="1"/>
    <col min="6408" max="6408" width="17.88671875" style="388" customWidth="1"/>
    <col min="6409" max="6655" width="8.88671875" style="388"/>
    <col min="6656" max="6656" width="7.33203125" style="388" customWidth="1"/>
    <col min="6657" max="6657" width="91.33203125" style="388" customWidth="1"/>
    <col min="6658" max="6660" width="26.33203125" style="388" customWidth="1"/>
    <col min="6661" max="6663" width="24.44140625" style="388" customWidth="1"/>
    <col min="6664" max="6664" width="17.88671875" style="388" customWidth="1"/>
    <col min="6665" max="6911" width="8.88671875" style="388"/>
    <col min="6912" max="6912" width="7.33203125" style="388" customWidth="1"/>
    <col min="6913" max="6913" width="91.33203125" style="388" customWidth="1"/>
    <col min="6914" max="6916" width="26.33203125" style="388" customWidth="1"/>
    <col min="6917" max="6919" width="24.44140625" style="388" customWidth="1"/>
    <col min="6920" max="6920" width="17.88671875" style="388" customWidth="1"/>
    <col min="6921" max="7167" width="8.88671875" style="388"/>
    <col min="7168" max="7168" width="7.33203125" style="388" customWidth="1"/>
    <col min="7169" max="7169" width="91.33203125" style="388" customWidth="1"/>
    <col min="7170" max="7172" width="26.33203125" style="388" customWidth="1"/>
    <col min="7173" max="7175" width="24.44140625" style="388" customWidth="1"/>
    <col min="7176" max="7176" width="17.88671875" style="388" customWidth="1"/>
    <col min="7177" max="7423" width="8.88671875" style="388"/>
    <col min="7424" max="7424" width="7.33203125" style="388" customWidth="1"/>
    <col min="7425" max="7425" width="91.33203125" style="388" customWidth="1"/>
    <col min="7426" max="7428" width="26.33203125" style="388" customWidth="1"/>
    <col min="7429" max="7431" width="24.44140625" style="388" customWidth="1"/>
    <col min="7432" max="7432" width="17.88671875" style="388" customWidth="1"/>
    <col min="7433" max="7679" width="8.88671875" style="388"/>
    <col min="7680" max="7680" width="7.33203125" style="388" customWidth="1"/>
    <col min="7681" max="7681" width="91.33203125" style="388" customWidth="1"/>
    <col min="7682" max="7684" width="26.33203125" style="388" customWidth="1"/>
    <col min="7685" max="7687" width="24.44140625" style="388" customWidth="1"/>
    <col min="7688" max="7688" width="17.88671875" style="388" customWidth="1"/>
    <col min="7689" max="7935" width="8.88671875" style="388"/>
    <col min="7936" max="7936" width="7.33203125" style="388" customWidth="1"/>
    <col min="7937" max="7937" width="91.33203125" style="388" customWidth="1"/>
    <col min="7938" max="7940" width="26.33203125" style="388" customWidth="1"/>
    <col min="7941" max="7943" width="24.44140625" style="388" customWidth="1"/>
    <col min="7944" max="7944" width="17.88671875" style="388" customWidth="1"/>
    <col min="7945" max="8191" width="8.88671875" style="388"/>
    <col min="8192" max="8192" width="7.33203125" style="388" customWidth="1"/>
    <col min="8193" max="8193" width="91.33203125" style="388" customWidth="1"/>
    <col min="8194" max="8196" width="26.33203125" style="388" customWidth="1"/>
    <col min="8197" max="8199" width="24.44140625" style="388" customWidth="1"/>
    <col min="8200" max="8200" width="17.88671875" style="388" customWidth="1"/>
    <col min="8201" max="8447" width="8.88671875" style="388"/>
    <col min="8448" max="8448" width="7.33203125" style="388" customWidth="1"/>
    <col min="8449" max="8449" width="91.33203125" style="388" customWidth="1"/>
    <col min="8450" max="8452" width="26.33203125" style="388" customWidth="1"/>
    <col min="8453" max="8455" width="24.44140625" style="388" customWidth="1"/>
    <col min="8456" max="8456" width="17.88671875" style="388" customWidth="1"/>
    <col min="8457" max="8703" width="8.88671875" style="388"/>
    <col min="8704" max="8704" width="7.33203125" style="388" customWidth="1"/>
    <col min="8705" max="8705" width="91.33203125" style="388" customWidth="1"/>
    <col min="8706" max="8708" width="26.33203125" style="388" customWidth="1"/>
    <col min="8709" max="8711" width="24.44140625" style="388" customWidth="1"/>
    <col min="8712" max="8712" width="17.88671875" style="388" customWidth="1"/>
    <col min="8713" max="8959" width="8.88671875" style="388"/>
    <col min="8960" max="8960" width="7.33203125" style="388" customWidth="1"/>
    <col min="8961" max="8961" width="91.33203125" style="388" customWidth="1"/>
    <col min="8962" max="8964" width="26.33203125" style="388" customWidth="1"/>
    <col min="8965" max="8967" width="24.44140625" style="388" customWidth="1"/>
    <col min="8968" max="8968" width="17.88671875" style="388" customWidth="1"/>
    <col min="8969" max="9215" width="8.88671875" style="388"/>
    <col min="9216" max="9216" width="7.33203125" style="388" customWidth="1"/>
    <col min="9217" max="9217" width="91.33203125" style="388" customWidth="1"/>
    <col min="9218" max="9220" width="26.33203125" style="388" customWidth="1"/>
    <col min="9221" max="9223" width="24.44140625" style="388" customWidth="1"/>
    <col min="9224" max="9224" width="17.88671875" style="388" customWidth="1"/>
    <col min="9225" max="9471" width="8.88671875" style="388"/>
    <col min="9472" max="9472" width="7.33203125" style="388" customWidth="1"/>
    <col min="9473" max="9473" width="91.33203125" style="388" customWidth="1"/>
    <col min="9474" max="9476" width="26.33203125" style="388" customWidth="1"/>
    <col min="9477" max="9479" width="24.44140625" style="388" customWidth="1"/>
    <col min="9480" max="9480" width="17.88671875" style="388" customWidth="1"/>
    <col min="9481" max="9727" width="8.88671875" style="388"/>
    <col min="9728" max="9728" width="7.33203125" style="388" customWidth="1"/>
    <col min="9729" max="9729" width="91.33203125" style="388" customWidth="1"/>
    <col min="9730" max="9732" width="26.33203125" style="388" customWidth="1"/>
    <col min="9733" max="9735" width="24.44140625" style="388" customWidth="1"/>
    <col min="9736" max="9736" width="17.88671875" style="388" customWidth="1"/>
    <col min="9737" max="9983" width="8.88671875" style="388"/>
    <col min="9984" max="9984" width="7.33203125" style="388" customWidth="1"/>
    <col min="9985" max="9985" width="91.33203125" style="388" customWidth="1"/>
    <col min="9986" max="9988" width="26.33203125" style="388" customWidth="1"/>
    <col min="9989" max="9991" width="24.44140625" style="388" customWidth="1"/>
    <col min="9992" max="9992" width="17.88671875" style="388" customWidth="1"/>
    <col min="9993" max="10239" width="8.88671875" style="388"/>
    <col min="10240" max="10240" width="7.33203125" style="388" customWidth="1"/>
    <col min="10241" max="10241" width="91.33203125" style="388" customWidth="1"/>
    <col min="10242" max="10244" width="26.33203125" style="388" customWidth="1"/>
    <col min="10245" max="10247" width="24.44140625" style="388" customWidth="1"/>
    <col min="10248" max="10248" width="17.88671875" style="388" customWidth="1"/>
    <col min="10249" max="10495" width="8.88671875" style="388"/>
    <col min="10496" max="10496" width="7.33203125" style="388" customWidth="1"/>
    <col min="10497" max="10497" width="91.33203125" style="388" customWidth="1"/>
    <col min="10498" max="10500" width="26.33203125" style="388" customWidth="1"/>
    <col min="10501" max="10503" width="24.44140625" style="388" customWidth="1"/>
    <col min="10504" max="10504" width="17.88671875" style="388" customWidth="1"/>
    <col min="10505" max="10751" width="8.88671875" style="388"/>
    <col min="10752" max="10752" width="7.33203125" style="388" customWidth="1"/>
    <col min="10753" max="10753" width="91.33203125" style="388" customWidth="1"/>
    <col min="10754" max="10756" width="26.33203125" style="388" customWidth="1"/>
    <col min="10757" max="10759" width="24.44140625" style="388" customWidth="1"/>
    <col min="10760" max="10760" width="17.88671875" style="388" customWidth="1"/>
    <col min="10761" max="11007" width="8.88671875" style="388"/>
    <col min="11008" max="11008" width="7.33203125" style="388" customWidth="1"/>
    <col min="11009" max="11009" width="91.33203125" style="388" customWidth="1"/>
    <col min="11010" max="11012" width="26.33203125" style="388" customWidth="1"/>
    <col min="11013" max="11015" width="24.44140625" style="388" customWidth="1"/>
    <col min="11016" max="11016" width="17.88671875" style="388" customWidth="1"/>
    <col min="11017" max="11263" width="8.88671875" style="388"/>
    <col min="11264" max="11264" width="7.33203125" style="388" customWidth="1"/>
    <col min="11265" max="11265" width="91.33203125" style="388" customWidth="1"/>
    <col min="11266" max="11268" width="26.33203125" style="388" customWidth="1"/>
    <col min="11269" max="11271" width="24.44140625" style="388" customWidth="1"/>
    <col min="11272" max="11272" width="17.88671875" style="388" customWidth="1"/>
    <col min="11273" max="11519" width="8.88671875" style="388"/>
    <col min="11520" max="11520" width="7.33203125" style="388" customWidth="1"/>
    <col min="11521" max="11521" width="91.33203125" style="388" customWidth="1"/>
    <col min="11522" max="11524" width="26.33203125" style="388" customWidth="1"/>
    <col min="11525" max="11527" width="24.44140625" style="388" customWidth="1"/>
    <col min="11528" max="11528" width="17.88671875" style="388" customWidth="1"/>
    <col min="11529" max="11775" width="8.88671875" style="388"/>
    <col min="11776" max="11776" width="7.33203125" style="388" customWidth="1"/>
    <col min="11777" max="11777" width="91.33203125" style="388" customWidth="1"/>
    <col min="11778" max="11780" width="26.33203125" style="388" customWidth="1"/>
    <col min="11781" max="11783" width="24.44140625" style="388" customWidth="1"/>
    <col min="11784" max="11784" width="17.88671875" style="388" customWidth="1"/>
    <col min="11785" max="12031" width="8.88671875" style="388"/>
    <col min="12032" max="12032" width="7.33203125" style="388" customWidth="1"/>
    <col min="12033" max="12033" width="91.33203125" style="388" customWidth="1"/>
    <col min="12034" max="12036" width="26.33203125" style="388" customWidth="1"/>
    <col min="12037" max="12039" width="24.44140625" style="388" customWidth="1"/>
    <col min="12040" max="12040" width="17.88671875" style="388" customWidth="1"/>
    <col min="12041" max="12287" width="8.88671875" style="388"/>
    <col min="12288" max="12288" width="7.33203125" style="388" customWidth="1"/>
    <col min="12289" max="12289" width="91.33203125" style="388" customWidth="1"/>
    <col min="12290" max="12292" width="26.33203125" style="388" customWidth="1"/>
    <col min="12293" max="12295" width="24.44140625" style="388" customWidth="1"/>
    <col min="12296" max="12296" width="17.88671875" style="388" customWidth="1"/>
    <col min="12297" max="12543" width="8.88671875" style="388"/>
    <col min="12544" max="12544" width="7.33203125" style="388" customWidth="1"/>
    <col min="12545" max="12545" width="91.33203125" style="388" customWidth="1"/>
    <col min="12546" max="12548" width="26.33203125" style="388" customWidth="1"/>
    <col min="12549" max="12551" width="24.44140625" style="388" customWidth="1"/>
    <col min="12552" max="12552" width="17.88671875" style="388" customWidth="1"/>
    <col min="12553" max="12799" width="8.88671875" style="388"/>
    <col min="12800" max="12800" width="7.33203125" style="388" customWidth="1"/>
    <col min="12801" max="12801" width="91.33203125" style="388" customWidth="1"/>
    <col min="12802" max="12804" width="26.33203125" style="388" customWidth="1"/>
    <col min="12805" max="12807" width="24.44140625" style="388" customWidth="1"/>
    <col min="12808" max="12808" width="17.88671875" style="388" customWidth="1"/>
    <col min="12809" max="13055" width="8.88671875" style="388"/>
    <col min="13056" max="13056" width="7.33203125" style="388" customWidth="1"/>
    <col min="13057" max="13057" width="91.33203125" style="388" customWidth="1"/>
    <col min="13058" max="13060" width="26.33203125" style="388" customWidth="1"/>
    <col min="13061" max="13063" width="24.44140625" style="388" customWidth="1"/>
    <col min="13064" max="13064" width="17.88671875" style="388" customWidth="1"/>
    <col min="13065" max="13311" width="8.88671875" style="388"/>
    <col min="13312" max="13312" width="7.33203125" style="388" customWidth="1"/>
    <col min="13313" max="13313" width="91.33203125" style="388" customWidth="1"/>
    <col min="13314" max="13316" width="26.33203125" style="388" customWidth="1"/>
    <col min="13317" max="13319" width="24.44140625" style="388" customWidth="1"/>
    <col min="13320" max="13320" width="17.88671875" style="388" customWidth="1"/>
    <col min="13321" max="13567" width="8.88671875" style="388"/>
    <col min="13568" max="13568" width="7.33203125" style="388" customWidth="1"/>
    <col min="13569" max="13569" width="91.33203125" style="388" customWidth="1"/>
    <col min="13570" max="13572" width="26.33203125" style="388" customWidth="1"/>
    <col min="13573" max="13575" width="24.44140625" style="388" customWidth="1"/>
    <col min="13576" max="13576" width="17.88671875" style="388" customWidth="1"/>
    <col min="13577" max="13823" width="8.88671875" style="388"/>
    <col min="13824" max="13824" width="7.33203125" style="388" customWidth="1"/>
    <col min="13825" max="13825" width="91.33203125" style="388" customWidth="1"/>
    <col min="13826" max="13828" width="26.33203125" style="388" customWidth="1"/>
    <col min="13829" max="13831" width="24.44140625" style="388" customWidth="1"/>
    <col min="13832" max="13832" width="17.88671875" style="388" customWidth="1"/>
    <col min="13833" max="14079" width="8.88671875" style="388"/>
    <col min="14080" max="14080" width="7.33203125" style="388" customWidth="1"/>
    <col min="14081" max="14081" width="91.33203125" style="388" customWidth="1"/>
    <col min="14082" max="14084" width="26.33203125" style="388" customWidth="1"/>
    <col min="14085" max="14087" width="24.44140625" style="388" customWidth="1"/>
    <col min="14088" max="14088" width="17.88671875" style="388" customWidth="1"/>
    <col min="14089" max="14335" width="8.88671875" style="388"/>
    <col min="14336" max="14336" width="7.33203125" style="388" customWidth="1"/>
    <col min="14337" max="14337" width="91.33203125" style="388" customWidth="1"/>
    <col min="14338" max="14340" width="26.33203125" style="388" customWidth="1"/>
    <col min="14341" max="14343" width="24.44140625" style="388" customWidth="1"/>
    <col min="14344" max="14344" width="17.88671875" style="388" customWidth="1"/>
    <col min="14345" max="14591" width="8.88671875" style="388"/>
    <col min="14592" max="14592" width="7.33203125" style="388" customWidth="1"/>
    <col min="14593" max="14593" width="91.33203125" style="388" customWidth="1"/>
    <col min="14594" max="14596" width="26.33203125" style="388" customWidth="1"/>
    <col min="14597" max="14599" width="24.44140625" style="388" customWidth="1"/>
    <col min="14600" max="14600" width="17.88671875" style="388" customWidth="1"/>
    <col min="14601" max="14847" width="8.88671875" style="388"/>
    <col min="14848" max="14848" width="7.33203125" style="388" customWidth="1"/>
    <col min="14849" max="14849" width="91.33203125" style="388" customWidth="1"/>
    <col min="14850" max="14852" width="26.33203125" style="388" customWidth="1"/>
    <col min="14853" max="14855" width="24.44140625" style="388" customWidth="1"/>
    <col min="14856" max="14856" width="17.88671875" style="388" customWidth="1"/>
    <col min="14857" max="15103" width="8.88671875" style="388"/>
    <col min="15104" max="15104" width="7.33203125" style="388" customWidth="1"/>
    <col min="15105" max="15105" width="91.33203125" style="388" customWidth="1"/>
    <col min="15106" max="15108" width="26.33203125" style="388" customWidth="1"/>
    <col min="15109" max="15111" width="24.44140625" style="388" customWidth="1"/>
    <col min="15112" max="15112" width="17.88671875" style="388" customWidth="1"/>
    <col min="15113" max="15359" width="8.88671875" style="388"/>
    <col min="15360" max="15360" width="7.33203125" style="388" customWidth="1"/>
    <col min="15361" max="15361" width="91.33203125" style="388" customWidth="1"/>
    <col min="15362" max="15364" width="26.33203125" style="388" customWidth="1"/>
    <col min="15365" max="15367" width="24.44140625" style="388" customWidth="1"/>
    <col min="15368" max="15368" width="17.88671875" style="388" customWidth="1"/>
    <col min="15369" max="15615" width="8.88671875" style="388"/>
    <col min="15616" max="15616" width="7.33203125" style="388" customWidth="1"/>
    <col min="15617" max="15617" width="91.33203125" style="388" customWidth="1"/>
    <col min="15618" max="15620" width="26.33203125" style="388" customWidth="1"/>
    <col min="15621" max="15623" width="24.44140625" style="388" customWidth="1"/>
    <col min="15624" max="15624" width="17.88671875" style="388" customWidth="1"/>
    <col min="15625" max="15871" width="8.88671875" style="388"/>
    <col min="15872" max="15872" width="7.33203125" style="388" customWidth="1"/>
    <col min="15873" max="15873" width="91.33203125" style="388" customWidth="1"/>
    <col min="15874" max="15876" width="26.33203125" style="388" customWidth="1"/>
    <col min="15877" max="15879" width="24.44140625" style="388" customWidth="1"/>
    <col min="15880" max="15880" width="17.88671875" style="388" customWidth="1"/>
    <col min="15881" max="16127" width="8.88671875" style="388"/>
    <col min="16128" max="16128" width="7.33203125" style="388" customWidth="1"/>
    <col min="16129" max="16129" width="91.33203125" style="388" customWidth="1"/>
    <col min="16130" max="16132" width="26.33203125" style="388" customWidth="1"/>
    <col min="16133" max="16135" width="24.44140625" style="388" customWidth="1"/>
    <col min="16136" max="16136" width="17.88671875" style="388" customWidth="1"/>
    <col min="16137" max="16384" width="8.88671875" style="388"/>
  </cols>
  <sheetData>
    <row r="1" spans="1:10" ht="18" x14ac:dyDescent="0.35">
      <c r="A1" s="387"/>
      <c r="B1" s="387"/>
      <c r="C1" s="387"/>
      <c r="D1" s="72" t="s">
        <v>443</v>
      </c>
    </row>
    <row r="2" spans="1:10" ht="12.75" customHeight="1" x14ac:dyDescent="0.35">
      <c r="A2" s="387"/>
      <c r="B2" s="387"/>
      <c r="C2" s="387"/>
      <c r="D2" s="387"/>
    </row>
    <row r="3" spans="1:10" ht="29.25" customHeight="1" x14ac:dyDescent="0.3">
      <c r="A3" s="1219" t="s">
        <v>1025</v>
      </c>
      <c r="B3" s="1219"/>
      <c r="C3" s="1219"/>
      <c r="D3" s="1219"/>
    </row>
    <row r="4" spans="1:10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</row>
    <row r="5" spans="1:10" s="11" customFormat="1" ht="19.5" customHeight="1" x14ac:dyDescent="0.35">
      <c r="A5" s="14" t="s">
        <v>345</v>
      </c>
      <c r="B5" s="15"/>
      <c r="C5" s="15"/>
      <c r="D5" s="15"/>
      <c r="E5" s="15"/>
      <c r="F5" s="15"/>
      <c r="G5" s="15"/>
      <c r="H5" s="15"/>
      <c r="I5" s="10"/>
      <c r="J5" s="10"/>
    </row>
    <row r="6" spans="1:10" s="1" customFormat="1" ht="39.75" customHeight="1" x14ac:dyDescent="0.35">
      <c r="A6" s="1184" t="s">
        <v>454</v>
      </c>
      <c r="B6" s="1184"/>
      <c r="C6" s="1184"/>
      <c r="D6" s="15"/>
      <c r="E6" s="16"/>
      <c r="F6" s="16"/>
      <c r="G6" s="16"/>
      <c r="H6" s="16"/>
      <c r="I6" s="5"/>
      <c r="J6" s="5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5"/>
      <c r="J7" s="5"/>
    </row>
    <row r="8" spans="1:10" ht="18" x14ac:dyDescent="0.35">
      <c r="A8" s="389"/>
      <c r="B8" s="387"/>
      <c r="C8" s="387"/>
      <c r="D8" s="387"/>
    </row>
    <row r="9" spans="1:10" s="390" customFormat="1" ht="15.75" customHeight="1" x14ac:dyDescent="0.3">
      <c r="A9" s="1212" t="s">
        <v>282</v>
      </c>
      <c r="B9" s="1212" t="s">
        <v>385</v>
      </c>
      <c r="C9" s="1212" t="s">
        <v>261</v>
      </c>
      <c r="D9" s="1212" t="s">
        <v>349</v>
      </c>
    </row>
    <row r="10" spans="1:10" s="390" customFormat="1" ht="15.75" customHeight="1" x14ac:dyDescent="0.3">
      <c r="A10" s="1220"/>
      <c r="B10" s="1220"/>
      <c r="C10" s="1220"/>
      <c r="D10" s="1220"/>
    </row>
    <row r="11" spans="1:10" s="390" customFormat="1" ht="15.75" customHeight="1" x14ac:dyDescent="0.3">
      <c r="A11" s="1213"/>
      <c r="B11" s="1213"/>
      <c r="C11" s="1213"/>
      <c r="D11" s="1213"/>
    </row>
    <row r="12" spans="1:10" s="390" customFormat="1" ht="35.4" x14ac:dyDescent="0.35">
      <c r="A12" s="391">
        <v>1</v>
      </c>
      <c r="B12" s="391">
        <v>2</v>
      </c>
      <c r="C12" s="392">
        <v>3</v>
      </c>
      <c r="D12" s="393">
        <v>4</v>
      </c>
      <c r="E12" s="362" t="s">
        <v>357</v>
      </c>
      <c r="F12" s="362" t="s">
        <v>302</v>
      </c>
      <c r="G12" s="362" t="s">
        <v>303</v>
      </c>
      <c r="I12" s="394" t="s">
        <v>1017</v>
      </c>
      <c r="J12" s="394"/>
    </row>
    <row r="13" spans="1:10" s="397" customFormat="1" ht="18" x14ac:dyDescent="0.35">
      <c r="A13" s="1217" t="s">
        <v>999</v>
      </c>
      <c r="B13" s="1218"/>
      <c r="C13" s="1218"/>
      <c r="D13" s="1218"/>
      <c r="E13" s="262" t="s">
        <v>1000</v>
      </c>
      <c r="F13" s="263"/>
      <c r="G13" s="263"/>
      <c r="H13" s="395"/>
      <c r="I13" s="396" t="s">
        <v>1012</v>
      </c>
      <c r="J13" s="396" t="s">
        <v>1013</v>
      </c>
    </row>
    <row r="14" spans="1:10" s="397" customFormat="1" ht="18" x14ac:dyDescent="0.35">
      <c r="A14" s="367">
        <v>1</v>
      </c>
      <c r="B14" s="89"/>
      <c r="C14" s="368"/>
      <c r="D14" s="369"/>
      <c r="E14" s="400"/>
      <c r="F14" s="360"/>
      <c r="G14" s="360">
        <f>D14-F14</f>
        <v>0</v>
      </c>
      <c r="I14" s="401"/>
      <c r="J14" s="401"/>
    </row>
    <row r="15" spans="1:10" s="397" customFormat="1" ht="18" x14ac:dyDescent="0.35">
      <c r="A15" s="367"/>
      <c r="B15" s="89"/>
      <c r="C15" s="368"/>
      <c r="D15" s="369"/>
      <c r="E15" s="400"/>
      <c r="F15" s="360"/>
      <c r="G15" s="360">
        <f t="shared" ref="G15:G16" si="0">D15-F15</f>
        <v>0</v>
      </c>
      <c r="I15" s="401"/>
      <c r="J15" s="401"/>
    </row>
    <row r="16" spans="1:10" s="397" customFormat="1" ht="18" x14ac:dyDescent="0.35">
      <c r="A16" s="367"/>
      <c r="B16" s="89"/>
      <c r="C16" s="368"/>
      <c r="D16" s="369"/>
      <c r="E16" s="400"/>
      <c r="F16" s="360"/>
      <c r="G16" s="360">
        <f t="shared" si="0"/>
        <v>0</v>
      </c>
      <c r="I16" s="401"/>
      <c r="J16" s="401"/>
    </row>
    <row r="17" spans="1:10" ht="17.399999999999999" x14ac:dyDescent="0.3">
      <c r="A17" s="371"/>
      <c r="B17" s="372" t="s">
        <v>295</v>
      </c>
      <c r="C17" s="373" t="s">
        <v>305</v>
      </c>
      <c r="D17" s="97">
        <f>SUM(D14:D16)</f>
        <v>0</v>
      </c>
      <c r="E17" s="362" t="s">
        <v>365</v>
      </c>
      <c r="F17" s="362">
        <f>SUM(F14:F16)</f>
        <v>0</v>
      </c>
      <c r="G17" s="362">
        <f>SUM(G14:G16)</f>
        <v>0</v>
      </c>
      <c r="H17" s="388"/>
      <c r="I17" s="254">
        <v>0</v>
      </c>
      <c r="J17" s="254">
        <v>0</v>
      </c>
    </row>
    <row r="18" spans="1:10" ht="18" x14ac:dyDescent="0.35">
      <c r="A18" s="1217" t="s">
        <v>1001</v>
      </c>
      <c r="B18" s="1218"/>
      <c r="C18" s="1218"/>
      <c r="D18" s="1218"/>
      <c r="E18" s="262" t="s">
        <v>1002</v>
      </c>
      <c r="F18" s="357"/>
      <c r="G18" s="357"/>
      <c r="H18" s="388"/>
      <c r="I18" s="403"/>
      <c r="J18" s="403"/>
    </row>
    <row r="19" spans="1:10" s="397" customFormat="1" ht="18" x14ac:dyDescent="0.35">
      <c r="A19" s="367">
        <v>1</v>
      </c>
      <c r="B19" s="89"/>
      <c r="C19" s="368"/>
      <c r="D19" s="369"/>
      <c r="E19" s="400"/>
      <c r="F19" s="360"/>
      <c r="G19" s="360">
        <f>D19-F19</f>
        <v>0</v>
      </c>
      <c r="I19" s="401"/>
      <c r="J19" s="401"/>
    </row>
    <row r="20" spans="1:10" s="397" customFormat="1" ht="18" x14ac:dyDescent="0.35">
      <c r="A20" s="367"/>
      <c r="B20" s="89"/>
      <c r="C20" s="368"/>
      <c r="D20" s="369"/>
      <c r="E20" s="400"/>
      <c r="F20" s="360"/>
      <c r="G20" s="360">
        <f t="shared" ref="G20:G21" si="1">D20-F20</f>
        <v>0</v>
      </c>
      <c r="I20" s="401"/>
      <c r="J20" s="401"/>
    </row>
    <row r="21" spans="1:10" s="397" customFormat="1" ht="18" x14ac:dyDescent="0.35">
      <c r="A21" s="367"/>
      <c r="B21" s="89"/>
      <c r="C21" s="368"/>
      <c r="D21" s="369"/>
      <c r="E21" s="400"/>
      <c r="F21" s="360"/>
      <c r="G21" s="360">
        <f t="shared" si="1"/>
        <v>0</v>
      </c>
      <c r="I21" s="401"/>
      <c r="J21" s="401"/>
    </row>
    <row r="22" spans="1:10" ht="17.399999999999999" x14ac:dyDescent="0.3">
      <c r="A22" s="371"/>
      <c r="B22" s="372" t="s">
        <v>295</v>
      </c>
      <c r="C22" s="373" t="s">
        <v>305</v>
      </c>
      <c r="D22" s="97">
        <f>SUM(D19:D21)</f>
        <v>0</v>
      </c>
      <c r="E22" s="362" t="s">
        <v>365</v>
      </c>
      <c r="F22" s="362">
        <f>SUM(F19:F21)</f>
        <v>0</v>
      </c>
      <c r="G22" s="362">
        <f>SUM(G19:G21)</f>
        <v>0</v>
      </c>
      <c r="H22" s="388"/>
      <c r="I22" s="254">
        <f t="shared" ref="I22:J22" si="2">SUM(I19:I21)</f>
        <v>0</v>
      </c>
      <c r="J22" s="254">
        <f t="shared" si="2"/>
        <v>0</v>
      </c>
    </row>
    <row r="23" spans="1:10" ht="18" x14ac:dyDescent="0.35">
      <c r="A23" s="1217" t="s">
        <v>489</v>
      </c>
      <c r="B23" s="1218"/>
      <c r="C23" s="1218"/>
      <c r="D23" s="1218"/>
      <c r="E23" s="262" t="s">
        <v>1002</v>
      </c>
      <c r="F23" s="357"/>
      <c r="G23" s="357"/>
      <c r="H23" s="388"/>
      <c r="I23" s="254"/>
      <c r="J23" s="254"/>
    </row>
    <row r="24" spans="1:10" s="397" customFormat="1" ht="18" x14ac:dyDescent="0.35">
      <c r="A24" s="367">
        <v>1</v>
      </c>
      <c r="B24" s="89"/>
      <c r="C24" s="368"/>
      <c r="D24" s="369"/>
      <c r="E24" s="400"/>
      <c r="F24" s="360"/>
      <c r="G24" s="360">
        <f>D24-F24</f>
        <v>0</v>
      </c>
      <c r="I24" s="254"/>
      <c r="J24" s="254"/>
    </row>
    <row r="25" spans="1:10" s="397" customFormat="1" ht="18" x14ac:dyDescent="0.35">
      <c r="A25" s="367"/>
      <c r="B25" s="89"/>
      <c r="C25" s="368"/>
      <c r="D25" s="369"/>
      <c r="E25" s="400"/>
      <c r="F25" s="360"/>
      <c r="G25" s="360">
        <f t="shared" ref="G25:G26" si="3">D25-F25</f>
        <v>0</v>
      </c>
      <c r="I25" s="254"/>
      <c r="J25" s="254"/>
    </row>
    <row r="26" spans="1:10" s="397" customFormat="1" ht="18" x14ac:dyDescent="0.35">
      <c r="A26" s="367"/>
      <c r="B26" s="89"/>
      <c r="C26" s="368"/>
      <c r="D26" s="369"/>
      <c r="E26" s="400"/>
      <c r="F26" s="360"/>
      <c r="G26" s="360">
        <f t="shared" si="3"/>
        <v>0</v>
      </c>
      <c r="I26" s="254"/>
      <c r="J26" s="254"/>
    </row>
    <row r="27" spans="1:10" ht="17.399999999999999" x14ac:dyDescent="0.3">
      <c r="A27" s="371"/>
      <c r="B27" s="372" t="s">
        <v>295</v>
      </c>
      <c r="C27" s="373" t="s">
        <v>305</v>
      </c>
      <c r="D27" s="97">
        <f>SUM(D24:D26)</f>
        <v>0</v>
      </c>
      <c r="E27" s="362" t="s">
        <v>365</v>
      </c>
      <c r="F27" s="362">
        <f>SUM(F24:F26)</f>
        <v>0</v>
      </c>
      <c r="G27" s="362">
        <f>SUM(G24:G26)</f>
        <v>0</v>
      </c>
      <c r="H27" s="388"/>
      <c r="I27" s="254">
        <f t="shared" ref="I27:J27" si="4">SUM(I24:I26)</f>
        <v>0</v>
      </c>
      <c r="J27" s="254">
        <f t="shared" si="4"/>
        <v>0</v>
      </c>
    </row>
    <row r="28" spans="1:10" ht="17.399999999999999" x14ac:dyDescent="0.3">
      <c r="A28" s="249"/>
      <c r="B28" s="249"/>
      <c r="C28" s="249"/>
      <c r="D28" s="249"/>
      <c r="E28" s="296" t="s">
        <v>457</v>
      </c>
      <c r="F28" s="297">
        <f>F17+F22+F27</f>
        <v>0</v>
      </c>
      <c r="G28" s="297">
        <f>G17+G22+G27</f>
        <v>0</v>
      </c>
      <c r="H28" s="388"/>
      <c r="I28" s="254">
        <f>I17+I22+I27</f>
        <v>0</v>
      </c>
      <c r="J28" s="254">
        <f>J17+J22+J27</f>
        <v>0</v>
      </c>
    </row>
    <row r="29" spans="1:10" ht="18" x14ac:dyDescent="0.3">
      <c r="A29" s="34" t="s">
        <v>671</v>
      </c>
      <c r="B29" s="35"/>
      <c r="C29" s="115"/>
      <c r="D29" s="115" t="s">
        <v>1143</v>
      </c>
      <c r="E29" s="35"/>
      <c r="F29" s="249"/>
      <c r="G29" s="35"/>
      <c r="H29" s="388"/>
      <c r="I29" s="397"/>
      <c r="J29" s="397"/>
    </row>
    <row r="30" spans="1:10" x14ac:dyDescent="0.3">
      <c r="A30" s="249"/>
      <c r="B30" s="66"/>
      <c r="C30" s="67" t="s">
        <v>131</v>
      </c>
      <c r="D30" s="67" t="s">
        <v>132</v>
      </c>
      <c r="E30" s="66"/>
      <c r="F30" s="249"/>
      <c r="G30" s="66"/>
      <c r="H30" s="388"/>
    </row>
    <row r="31" spans="1:10" x14ac:dyDescent="0.3">
      <c r="A31" s="66"/>
      <c r="B31" s="63"/>
      <c r="C31" s="63"/>
      <c r="D31" s="63"/>
      <c r="E31" s="63"/>
      <c r="F31" s="249"/>
      <c r="G31" s="63"/>
      <c r="H31" s="388"/>
    </row>
    <row r="32" spans="1:10" ht="18" x14ac:dyDescent="0.3">
      <c r="A32" s="34" t="s">
        <v>133</v>
      </c>
      <c r="B32" s="35"/>
      <c r="C32" s="115"/>
      <c r="D32" s="115" t="s">
        <v>1144</v>
      </c>
      <c r="E32" s="35"/>
      <c r="F32" s="249"/>
      <c r="G32" s="35"/>
      <c r="H32" s="388"/>
    </row>
    <row r="33" spans="1:8" x14ac:dyDescent="0.3">
      <c r="A33" s="249"/>
      <c r="B33" s="66"/>
      <c r="C33" s="67" t="s">
        <v>131</v>
      </c>
      <c r="D33" s="67" t="s">
        <v>132</v>
      </c>
      <c r="E33" s="66"/>
      <c r="F33" s="249"/>
      <c r="G33" s="66"/>
      <c r="H33" s="388"/>
    </row>
    <row r="35" spans="1:8" ht="17.399999999999999" x14ac:dyDescent="0.3">
      <c r="B35" s="298" t="s">
        <v>1046</v>
      </c>
    </row>
    <row r="36" spans="1:8" ht="17.399999999999999" x14ac:dyDescent="0.3">
      <c r="B36" s="298" t="s">
        <v>1003</v>
      </c>
    </row>
    <row r="56" spans="16:16" x14ac:dyDescent="0.3">
      <c r="P56" s="415"/>
    </row>
  </sheetData>
  <mergeCells count="9">
    <mergeCell ref="A13:D13"/>
    <mergeCell ref="A18:D18"/>
    <mergeCell ref="A23:D2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  <pageSetUpPr fitToPage="1"/>
  </sheetPr>
  <dimension ref="A1:K22"/>
  <sheetViews>
    <sheetView view="pageBreakPreview" zoomScale="85" zoomScaleNormal="75" zoomScaleSheetLayoutView="85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4" width="21.44140625" style="1" customWidth="1"/>
    <col min="5" max="5" width="20.33203125" style="1" customWidth="1"/>
    <col min="6" max="6" width="26.10937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9" t="s">
        <v>597</v>
      </c>
    </row>
    <row r="2" spans="1:11" x14ac:dyDescent="0.35">
      <c r="E2" s="75"/>
    </row>
    <row r="3" spans="1:11" ht="55.95" customHeight="1" x14ac:dyDescent="0.35">
      <c r="A3" s="1190" t="s">
        <v>1026</v>
      </c>
      <c r="B3" s="1190"/>
      <c r="C3" s="1190"/>
      <c r="D3" s="1190"/>
      <c r="E3" s="1190"/>
      <c r="F3" s="119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598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80" t="s">
        <v>282</v>
      </c>
      <c r="B9" s="80" t="s">
        <v>297</v>
      </c>
      <c r="C9" s="81" t="s">
        <v>343</v>
      </c>
      <c r="D9" s="81" t="s">
        <v>599</v>
      </c>
      <c r="E9" s="81" t="s">
        <v>600</v>
      </c>
      <c r="F9" s="82" t="s">
        <v>300</v>
      </c>
    </row>
    <row r="10" spans="1:11" s="421" customFormat="1" ht="24.75" customHeight="1" x14ac:dyDescent="0.3">
      <c r="A10" s="419">
        <v>1</v>
      </c>
      <c r="B10" s="419">
        <v>2</v>
      </c>
      <c r="C10" s="419">
        <v>3</v>
      </c>
      <c r="D10" s="419">
        <v>4</v>
      </c>
      <c r="E10" s="419">
        <v>5</v>
      </c>
      <c r="F10" s="420" t="s">
        <v>333</v>
      </c>
    </row>
    <row r="11" spans="1:11" x14ac:dyDescent="0.35">
      <c r="A11" s="88">
        <v>1</v>
      </c>
      <c r="B11" s="89"/>
      <c r="C11" s="422"/>
      <c r="D11" s="422"/>
      <c r="E11" s="423"/>
      <c r="F11" s="424">
        <f>C11*D11*E11</f>
        <v>0</v>
      </c>
    </row>
    <row r="12" spans="1:11" x14ac:dyDescent="0.35">
      <c r="A12" s="422"/>
      <c r="B12" s="425"/>
      <c r="C12" s="422"/>
      <c r="D12" s="422"/>
      <c r="E12" s="423" t="str">
        <f>IF(C12*D12=0," ",C12*D12)</f>
        <v xml:space="preserve"> </v>
      </c>
      <c r="F12" s="426"/>
    </row>
    <row r="13" spans="1:11" x14ac:dyDescent="0.35">
      <c r="A13" s="422"/>
      <c r="B13" s="425"/>
      <c r="C13" s="422"/>
      <c r="D13" s="422"/>
      <c r="E13" s="423" t="str">
        <f>IF(C13*D13=0," ",C13*D13)</f>
        <v xml:space="preserve"> </v>
      </c>
      <c r="F13" s="426"/>
    </row>
    <row r="14" spans="1:11" s="430" customFormat="1" ht="17.399999999999999" x14ac:dyDescent="0.3">
      <c r="A14" s="101"/>
      <c r="B14" s="95" t="s">
        <v>295</v>
      </c>
      <c r="C14" s="427" t="s">
        <v>305</v>
      </c>
      <c r="D14" s="427" t="s">
        <v>305</v>
      </c>
      <c r="E14" s="427" t="s">
        <v>305</v>
      </c>
      <c r="F14" s="428">
        <f>F11</f>
        <v>0</v>
      </c>
      <c r="G14" s="429"/>
    </row>
    <row r="16" spans="1:11" s="69" customFormat="1" x14ac:dyDescent="0.3">
      <c r="A16" s="431"/>
      <c r="B16" s="64"/>
      <c r="C16" s="432"/>
      <c r="D16" s="64"/>
      <c r="E16" s="432"/>
      <c r="F16" s="64"/>
      <c r="G16" s="64"/>
      <c r="H16" s="432"/>
    </row>
    <row r="17" spans="1:8" s="69" customFormat="1" ht="15.6" x14ac:dyDescent="0.3">
      <c r="A17" s="433"/>
      <c r="B17" s="356"/>
      <c r="C17" s="432"/>
      <c r="D17" s="356"/>
      <c r="E17" s="432"/>
      <c r="F17" s="356"/>
      <c r="G17" s="356"/>
      <c r="H17" s="432"/>
    </row>
    <row r="18" spans="1:8" s="388" customFormat="1" x14ac:dyDescent="0.3">
      <c r="A18" s="34" t="s">
        <v>671</v>
      </c>
      <c r="B18" s="35"/>
      <c r="D18" s="115"/>
      <c r="F18" s="115" t="s">
        <v>1143</v>
      </c>
      <c r="G18" s="35"/>
      <c r="H18" s="35"/>
    </row>
    <row r="19" spans="1:8" s="388" customFormat="1" ht="15.6" x14ac:dyDescent="0.3">
      <c r="A19" s="249"/>
      <c r="B19" s="66"/>
      <c r="D19" s="67" t="s">
        <v>131</v>
      </c>
      <c r="F19" s="67" t="s">
        <v>132</v>
      </c>
      <c r="G19" s="66"/>
      <c r="H19" s="66"/>
    </row>
    <row r="20" spans="1:8" s="388" customFormat="1" ht="15.6" x14ac:dyDescent="0.3">
      <c r="A20" s="66"/>
      <c r="B20" s="63"/>
      <c r="D20" s="63"/>
      <c r="F20" s="63"/>
      <c r="G20" s="63"/>
      <c r="H20" s="63"/>
    </row>
    <row r="21" spans="1:8" s="388" customFormat="1" x14ac:dyDescent="0.3">
      <c r="A21" s="34" t="s">
        <v>133</v>
      </c>
      <c r="B21" s="35"/>
      <c r="D21" s="115"/>
      <c r="F21" s="115" t="s">
        <v>1144</v>
      </c>
      <c r="G21" s="35"/>
      <c r="H21" s="35"/>
    </row>
    <row r="22" spans="1:8" s="388" customFormat="1" ht="15.6" x14ac:dyDescent="0.3">
      <c r="A22" s="249"/>
      <c r="B22" s="66"/>
      <c r="D22" s="67" t="s">
        <v>131</v>
      </c>
      <c r="F22" s="67" t="s">
        <v>132</v>
      </c>
      <c r="G22" s="66"/>
      <c r="H22" s="66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B3FFB3"/>
    <pageSetUpPr fitToPage="1"/>
  </sheetPr>
  <dimension ref="A1:L88"/>
  <sheetViews>
    <sheetView view="pageBreakPreview" zoomScale="70" zoomScaleNormal="80" zoomScaleSheetLayoutView="70" workbookViewId="0">
      <selection activeCell="W22" sqref="W22"/>
    </sheetView>
  </sheetViews>
  <sheetFormatPr defaultRowHeight="18" x14ac:dyDescent="0.35"/>
  <cols>
    <col min="1" max="1" width="8.44140625" style="249" customWidth="1"/>
    <col min="2" max="2" width="67.5546875" style="249" customWidth="1"/>
    <col min="3" max="3" width="30.6640625" style="249" customWidth="1"/>
    <col min="4" max="4" width="21.109375" style="249" customWidth="1"/>
    <col min="5" max="5" width="35.6640625" style="249" customWidth="1"/>
    <col min="6" max="8" width="25.109375" style="434" customWidth="1"/>
    <col min="9" max="10" width="12.88671875" style="435" customWidth="1"/>
    <col min="11" max="257" width="9.109375" style="249"/>
    <col min="258" max="258" width="8.44140625" style="249" customWidth="1"/>
    <col min="259" max="259" width="67.5546875" style="249" customWidth="1"/>
    <col min="260" max="260" width="30.6640625" style="249" customWidth="1"/>
    <col min="261" max="261" width="21.109375" style="249" customWidth="1"/>
    <col min="262" max="262" width="35.6640625" style="249" customWidth="1"/>
    <col min="263" max="264" width="19.33203125" style="249" customWidth="1"/>
    <col min="265" max="265" width="12.88671875" style="249" customWidth="1"/>
    <col min="266" max="513" width="9.109375" style="249"/>
    <col min="514" max="514" width="8.44140625" style="249" customWidth="1"/>
    <col min="515" max="515" width="67.5546875" style="249" customWidth="1"/>
    <col min="516" max="516" width="30.6640625" style="249" customWidth="1"/>
    <col min="517" max="517" width="21.109375" style="249" customWidth="1"/>
    <col min="518" max="518" width="35.6640625" style="249" customWidth="1"/>
    <col min="519" max="520" width="19.33203125" style="249" customWidth="1"/>
    <col min="521" max="521" width="12.88671875" style="249" customWidth="1"/>
    <col min="522" max="769" width="9.109375" style="249"/>
    <col min="770" max="770" width="8.44140625" style="249" customWidth="1"/>
    <col min="771" max="771" width="67.5546875" style="249" customWidth="1"/>
    <col min="772" max="772" width="30.6640625" style="249" customWidth="1"/>
    <col min="773" max="773" width="21.109375" style="249" customWidth="1"/>
    <col min="774" max="774" width="35.6640625" style="249" customWidth="1"/>
    <col min="775" max="776" width="19.33203125" style="249" customWidth="1"/>
    <col min="777" max="777" width="12.88671875" style="249" customWidth="1"/>
    <col min="778" max="1025" width="9.109375" style="249"/>
    <col min="1026" max="1026" width="8.44140625" style="249" customWidth="1"/>
    <col min="1027" max="1027" width="67.5546875" style="249" customWidth="1"/>
    <col min="1028" max="1028" width="30.6640625" style="249" customWidth="1"/>
    <col min="1029" max="1029" width="21.109375" style="249" customWidth="1"/>
    <col min="1030" max="1030" width="35.6640625" style="249" customWidth="1"/>
    <col min="1031" max="1032" width="19.33203125" style="249" customWidth="1"/>
    <col min="1033" max="1033" width="12.88671875" style="249" customWidth="1"/>
    <col min="1034" max="1281" width="9.109375" style="249"/>
    <col min="1282" max="1282" width="8.44140625" style="249" customWidth="1"/>
    <col min="1283" max="1283" width="67.5546875" style="249" customWidth="1"/>
    <col min="1284" max="1284" width="30.6640625" style="249" customWidth="1"/>
    <col min="1285" max="1285" width="21.109375" style="249" customWidth="1"/>
    <col min="1286" max="1286" width="35.6640625" style="249" customWidth="1"/>
    <col min="1287" max="1288" width="19.33203125" style="249" customWidth="1"/>
    <col min="1289" max="1289" width="12.88671875" style="249" customWidth="1"/>
    <col min="1290" max="1537" width="9.109375" style="249"/>
    <col min="1538" max="1538" width="8.44140625" style="249" customWidth="1"/>
    <col min="1539" max="1539" width="67.5546875" style="249" customWidth="1"/>
    <col min="1540" max="1540" width="30.6640625" style="249" customWidth="1"/>
    <col min="1541" max="1541" width="21.109375" style="249" customWidth="1"/>
    <col min="1542" max="1542" width="35.6640625" style="249" customWidth="1"/>
    <col min="1543" max="1544" width="19.33203125" style="249" customWidth="1"/>
    <col min="1545" max="1545" width="12.88671875" style="249" customWidth="1"/>
    <col min="1546" max="1793" width="9.109375" style="249"/>
    <col min="1794" max="1794" width="8.44140625" style="249" customWidth="1"/>
    <col min="1795" max="1795" width="67.5546875" style="249" customWidth="1"/>
    <col min="1796" max="1796" width="30.6640625" style="249" customWidth="1"/>
    <col min="1797" max="1797" width="21.109375" style="249" customWidth="1"/>
    <col min="1798" max="1798" width="35.6640625" style="249" customWidth="1"/>
    <col min="1799" max="1800" width="19.33203125" style="249" customWidth="1"/>
    <col min="1801" max="1801" width="12.88671875" style="249" customWidth="1"/>
    <col min="1802" max="2049" width="9.109375" style="249"/>
    <col min="2050" max="2050" width="8.44140625" style="249" customWidth="1"/>
    <col min="2051" max="2051" width="67.5546875" style="249" customWidth="1"/>
    <col min="2052" max="2052" width="30.6640625" style="249" customWidth="1"/>
    <col min="2053" max="2053" width="21.109375" style="249" customWidth="1"/>
    <col min="2054" max="2054" width="35.6640625" style="249" customWidth="1"/>
    <col min="2055" max="2056" width="19.33203125" style="249" customWidth="1"/>
    <col min="2057" max="2057" width="12.88671875" style="249" customWidth="1"/>
    <col min="2058" max="2305" width="9.109375" style="249"/>
    <col min="2306" max="2306" width="8.44140625" style="249" customWidth="1"/>
    <col min="2307" max="2307" width="67.5546875" style="249" customWidth="1"/>
    <col min="2308" max="2308" width="30.6640625" style="249" customWidth="1"/>
    <col min="2309" max="2309" width="21.109375" style="249" customWidth="1"/>
    <col min="2310" max="2310" width="35.6640625" style="249" customWidth="1"/>
    <col min="2311" max="2312" width="19.33203125" style="249" customWidth="1"/>
    <col min="2313" max="2313" width="12.88671875" style="249" customWidth="1"/>
    <col min="2314" max="2561" width="9.109375" style="249"/>
    <col min="2562" max="2562" width="8.44140625" style="249" customWidth="1"/>
    <col min="2563" max="2563" width="67.5546875" style="249" customWidth="1"/>
    <col min="2564" max="2564" width="30.6640625" style="249" customWidth="1"/>
    <col min="2565" max="2565" width="21.109375" style="249" customWidth="1"/>
    <col min="2566" max="2566" width="35.6640625" style="249" customWidth="1"/>
    <col min="2567" max="2568" width="19.33203125" style="249" customWidth="1"/>
    <col min="2569" max="2569" width="12.88671875" style="249" customWidth="1"/>
    <col min="2570" max="2817" width="9.109375" style="249"/>
    <col min="2818" max="2818" width="8.44140625" style="249" customWidth="1"/>
    <col min="2819" max="2819" width="67.5546875" style="249" customWidth="1"/>
    <col min="2820" max="2820" width="30.6640625" style="249" customWidth="1"/>
    <col min="2821" max="2821" width="21.109375" style="249" customWidth="1"/>
    <col min="2822" max="2822" width="35.6640625" style="249" customWidth="1"/>
    <col min="2823" max="2824" width="19.33203125" style="249" customWidth="1"/>
    <col min="2825" max="2825" width="12.88671875" style="249" customWidth="1"/>
    <col min="2826" max="3073" width="9.109375" style="249"/>
    <col min="3074" max="3074" width="8.44140625" style="249" customWidth="1"/>
    <col min="3075" max="3075" width="67.5546875" style="249" customWidth="1"/>
    <col min="3076" max="3076" width="30.6640625" style="249" customWidth="1"/>
    <col min="3077" max="3077" width="21.109375" style="249" customWidth="1"/>
    <col min="3078" max="3078" width="35.6640625" style="249" customWidth="1"/>
    <col min="3079" max="3080" width="19.33203125" style="249" customWidth="1"/>
    <col min="3081" max="3081" width="12.88671875" style="249" customWidth="1"/>
    <col min="3082" max="3329" width="9.109375" style="249"/>
    <col min="3330" max="3330" width="8.44140625" style="249" customWidth="1"/>
    <col min="3331" max="3331" width="67.5546875" style="249" customWidth="1"/>
    <col min="3332" max="3332" width="30.6640625" style="249" customWidth="1"/>
    <col min="3333" max="3333" width="21.109375" style="249" customWidth="1"/>
    <col min="3334" max="3334" width="35.6640625" style="249" customWidth="1"/>
    <col min="3335" max="3336" width="19.33203125" style="249" customWidth="1"/>
    <col min="3337" max="3337" width="12.88671875" style="249" customWidth="1"/>
    <col min="3338" max="3585" width="9.109375" style="249"/>
    <col min="3586" max="3586" width="8.44140625" style="249" customWidth="1"/>
    <col min="3587" max="3587" width="67.5546875" style="249" customWidth="1"/>
    <col min="3588" max="3588" width="30.6640625" style="249" customWidth="1"/>
    <col min="3589" max="3589" width="21.109375" style="249" customWidth="1"/>
    <col min="3590" max="3590" width="35.6640625" style="249" customWidth="1"/>
    <col min="3591" max="3592" width="19.33203125" style="249" customWidth="1"/>
    <col min="3593" max="3593" width="12.88671875" style="249" customWidth="1"/>
    <col min="3594" max="3841" width="9.109375" style="249"/>
    <col min="3842" max="3842" width="8.44140625" style="249" customWidth="1"/>
    <col min="3843" max="3843" width="67.5546875" style="249" customWidth="1"/>
    <col min="3844" max="3844" width="30.6640625" style="249" customWidth="1"/>
    <col min="3845" max="3845" width="21.109375" style="249" customWidth="1"/>
    <col min="3846" max="3846" width="35.6640625" style="249" customWidth="1"/>
    <col min="3847" max="3848" width="19.33203125" style="249" customWidth="1"/>
    <col min="3849" max="3849" width="12.88671875" style="249" customWidth="1"/>
    <col min="3850" max="4097" width="9.109375" style="249"/>
    <col min="4098" max="4098" width="8.44140625" style="249" customWidth="1"/>
    <col min="4099" max="4099" width="67.5546875" style="249" customWidth="1"/>
    <col min="4100" max="4100" width="30.6640625" style="249" customWidth="1"/>
    <col min="4101" max="4101" width="21.109375" style="249" customWidth="1"/>
    <col min="4102" max="4102" width="35.6640625" style="249" customWidth="1"/>
    <col min="4103" max="4104" width="19.33203125" style="249" customWidth="1"/>
    <col min="4105" max="4105" width="12.88671875" style="249" customWidth="1"/>
    <col min="4106" max="4353" width="9.109375" style="249"/>
    <col min="4354" max="4354" width="8.44140625" style="249" customWidth="1"/>
    <col min="4355" max="4355" width="67.5546875" style="249" customWidth="1"/>
    <col min="4356" max="4356" width="30.6640625" style="249" customWidth="1"/>
    <col min="4357" max="4357" width="21.109375" style="249" customWidth="1"/>
    <col min="4358" max="4358" width="35.6640625" style="249" customWidth="1"/>
    <col min="4359" max="4360" width="19.33203125" style="249" customWidth="1"/>
    <col min="4361" max="4361" width="12.88671875" style="249" customWidth="1"/>
    <col min="4362" max="4609" width="9.109375" style="249"/>
    <col min="4610" max="4610" width="8.44140625" style="249" customWidth="1"/>
    <col min="4611" max="4611" width="67.5546875" style="249" customWidth="1"/>
    <col min="4612" max="4612" width="30.6640625" style="249" customWidth="1"/>
    <col min="4613" max="4613" width="21.109375" style="249" customWidth="1"/>
    <col min="4614" max="4614" width="35.6640625" style="249" customWidth="1"/>
    <col min="4615" max="4616" width="19.33203125" style="249" customWidth="1"/>
    <col min="4617" max="4617" width="12.88671875" style="249" customWidth="1"/>
    <col min="4618" max="4865" width="9.109375" style="249"/>
    <col min="4866" max="4866" width="8.44140625" style="249" customWidth="1"/>
    <col min="4867" max="4867" width="67.5546875" style="249" customWidth="1"/>
    <col min="4868" max="4868" width="30.6640625" style="249" customWidth="1"/>
    <col min="4869" max="4869" width="21.109375" style="249" customWidth="1"/>
    <col min="4870" max="4870" width="35.6640625" style="249" customWidth="1"/>
    <col min="4871" max="4872" width="19.33203125" style="249" customWidth="1"/>
    <col min="4873" max="4873" width="12.88671875" style="249" customWidth="1"/>
    <col min="4874" max="5121" width="9.109375" style="249"/>
    <col min="5122" max="5122" width="8.44140625" style="249" customWidth="1"/>
    <col min="5123" max="5123" width="67.5546875" style="249" customWidth="1"/>
    <col min="5124" max="5124" width="30.6640625" style="249" customWidth="1"/>
    <col min="5125" max="5125" width="21.109375" style="249" customWidth="1"/>
    <col min="5126" max="5126" width="35.6640625" style="249" customWidth="1"/>
    <col min="5127" max="5128" width="19.33203125" style="249" customWidth="1"/>
    <col min="5129" max="5129" width="12.88671875" style="249" customWidth="1"/>
    <col min="5130" max="5377" width="9.109375" style="249"/>
    <col min="5378" max="5378" width="8.44140625" style="249" customWidth="1"/>
    <col min="5379" max="5379" width="67.5546875" style="249" customWidth="1"/>
    <col min="5380" max="5380" width="30.6640625" style="249" customWidth="1"/>
    <col min="5381" max="5381" width="21.109375" style="249" customWidth="1"/>
    <col min="5382" max="5382" width="35.6640625" style="249" customWidth="1"/>
    <col min="5383" max="5384" width="19.33203125" style="249" customWidth="1"/>
    <col min="5385" max="5385" width="12.88671875" style="249" customWidth="1"/>
    <col min="5386" max="5633" width="9.109375" style="249"/>
    <col min="5634" max="5634" width="8.44140625" style="249" customWidth="1"/>
    <col min="5635" max="5635" width="67.5546875" style="249" customWidth="1"/>
    <col min="5636" max="5636" width="30.6640625" style="249" customWidth="1"/>
    <col min="5637" max="5637" width="21.109375" style="249" customWidth="1"/>
    <col min="5638" max="5638" width="35.6640625" style="249" customWidth="1"/>
    <col min="5639" max="5640" width="19.33203125" style="249" customWidth="1"/>
    <col min="5641" max="5641" width="12.88671875" style="249" customWidth="1"/>
    <col min="5642" max="5889" width="9.109375" style="249"/>
    <col min="5890" max="5890" width="8.44140625" style="249" customWidth="1"/>
    <col min="5891" max="5891" width="67.5546875" style="249" customWidth="1"/>
    <col min="5892" max="5892" width="30.6640625" style="249" customWidth="1"/>
    <col min="5893" max="5893" width="21.109375" style="249" customWidth="1"/>
    <col min="5894" max="5894" width="35.6640625" style="249" customWidth="1"/>
    <col min="5895" max="5896" width="19.33203125" style="249" customWidth="1"/>
    <col min="5897" max="5897" width="12.88671875" style="249" customWidth="1"/>
    <col min="5898" max="6145" width="9.109375" style="249"/>
    <col min="6146" max="6146" width="8.44140625" style="249" customWidth="1"/>
    <col min="6147" max="6147" width="67.5546875" style="249" customWidth="1"/>
    <col min="6148" max="6148" width="30.6640625" style="249" customWidth="1"/>
    <col min="6149" max="6149" width="21.109375" style="249" customWidth="1"/>
    <col min="6150" max="6150" width="35.6640625" style="249" customWidth="1"/>
    <col min="6151" max="6152" width="19.33203125" style="249" customWidth="1"/>
    <col min="6153" max="6153" width="12.88671875" style="249" customWidth="1"/>
    <col min="6154" max="6401" width="9.109375" style="249"/>
    <col min="6402" max="6402" width="8.44140625" style="249" customWidth="1"/>
    <col min="6403" max="6403" width="67.5546875" style="249" customWidth="1"/>
    <col min="6404" max="6404" width="30.6640625" style="249" customWidth="1"/>
    <col min="6405" max="6405" width="21.109375" style="249" customWidth="1"/>
    <col min="6406" max="6406" width="35.6640625" style="249" customWidth="1"/>
    <col min="6407" max="6408" width="19.33203125" style="249" customWidth="1"/>
    <col min="6409" max="6409" width="12.88671875" style="249" customWidth="1"/>
    <col min="6410" max="6657" width="9.109375" style="249"/>
    <col min="6658" max="6658" width="8.44140625" style="249" customWidth="1"/>
    <col min="6659" max="6659" width="67.5546875" style="249" customWidth="1"/>
    <col min="6660" max="6660" width="30.6640625" style="249" customWidth="1"/>
    <col min="6661" max="6661" width="21.109375" style="249" customWidth="1"/>
    <col min="6662" max="6662" width="35.6640625" style="249" customWidth="1"/>
    <col min="6663" max="6664" width="19.33203125" style="249" customWidth="1"/>
    <col min="6665" max="6665" width="12.88671875" style="249" customWidth="1"/>
    <col min="6666" max="6913" width="9.109375" style="249"/>
    <col min="6914" max="6914" width="8.44140625" style="249" customWidth="1"/>
    <col min="6915" max="6915" width="67.5546875" style="249" customWidth="1"/>
    <col min="6916" max="6916" width="30.6640625" style="249" customWidth="1"/>
    <col min="6917" max="6917" width="21.109375" style="249" customWidth="1"/>
    <col min="6918" max="6918" width="35.6640625" style="249" customWidth="1"/>
    <col min="6919" max="6920" width="19.33203125" style="249" customWidth="1"/>
    <col min="6921" max="6921" width="12.88671875" style="249" customWidth="1"/>
    <col min="6922" max="7169" width="9.109375" style="249"/>
    <col min="7170" max="7170" width="8.44140625" style="249" customWidth="1"/>
    <col min="7171" max="7171" width="67.5546875" style="249" customWidth="1"/>
    <col min="7172" max="7172" width="30.6640625" style="249" customWidth="1"/>
    <col min="7173" max="7173" width="21.109375" style="249" customWidth="1"/>
    <col min="7174" max="7174" width="35.6640625" style="249" customWidth="1"/>
    <col min="7175" max="7176" width="19.33203125" style="249" customWidth="1"/>
    <col min="7177" max="7177" width="12.88671875" style="249" customWidth="1"/>
    <col min="7178" max="7425" width="9.109375" style="249"/>
    <col min="7426" max="7426" width="8.44140625" style="249" customWidth="1"/>
    <col min="7427" max="7427" width="67.5546875" style="249" customWidth="1"/>
    <col min="7428" max="7428" width="30.6640625" style="249" customWidth="1"/>
    <col min="7429" max="7429" width="21.109375" style="249" customWidth="1"/>
    <col min="7430" max="7430" width="35.6640625" style="249" customWidth="1"/>
    <col min="7431" max="7432" width="19.33203125" style="249" customWidth="1"/>
    <col min="7433" max="7433" width="12.88671875" style="249" customWidth="1"/>
    <col min="7434" max="7681" width="9.109375" style="249"/>
    <col min="7682" max="7682" width="8.44140625" style="249" customWidth="1"/>
    <col min="7683" max="7683" width="67.5546875" style="249" customWidth="1"/>
    <col min="7684" max="7684" width="30.6640625" style="249" customWidth="1"/>
    <col min="7685" max="7685" width="21.109375" style="249" customWidth="1"/>
    <col min="7686" max="7686" width="35.6640625" style="249" customWidth="1"/>
    <col min="7687" max="7688" width="19.33203125" style="249" customWidth="1"/>
    <col min="7689" max="7689" width="12.88671875" style="249" customWidth="1"/>
    <col min="7690" max="7937" width="9.109375" style="249"/>
    <col min="7938" max="7938" width="8.44140625" style="249" customWidth="1"/>
    <col min="7939" max="7939" width="67.5546875" style="249" customWidth="1"/>
    <col min="7940" max="7940" width="30.6640625" style="249" customWidth="1"/>
    <col min="7941" max="7941" width="21.109375" style="249" customWidth="1"/>
    <col min="7942" max="7942" width="35.6640625" style="249" customWidth="1"/>
    <col min="7943" max="7944" width="19.33203125" style="249" customWidth="1"/>
    <col min="7945" max="7945" width="12.88671875" style="249" customWidth="1"/>
    <col min="7946" max="8193" width="9.109375" style="249"/>
    <col min="8194" max="8194" width="8.44140625" style="249" customWidth="1"/>
    <col min="8195" max="8195" width="67.5546875" style="249" customWidth="1"/>
    <col min="8196" max="8196" width="30.6640625" style="249" customWidth="1"/>
    <col min="8197" max="8197" width="21.109375" style="249" customWidth="1"/>
    <col min="8198" max="8198" width="35.6640625" style="249" customWidth="1"/>
    <col min="8199" max="8200" width="19.33203125" style="249" customWidth="1"/>
    <col min="8201" max="8201" width="12.88671875" style="249" customWidth="1"/>
    <col min="8202" max="8449" width="9.109375" style="249"/>
    <col min="8450" max="8450" width="8.44140625" style="249" customWidth="1"/>
    <col min="8451" max="8451" width="67.5546875" style="249" customWidth="1"/>
    <col min="8452" max="8452" width="30.6640625" style="249" customWidth="1"/>
    <col min="8453" max="8453" width="21.109375" style="249" customWidth="1"/>
    <col min="8454" max="8454" width="35.6640625" style="249" customWidth="1"/>
    <col min="8455" max="8456" width="19.33203125" style="249" customWidth="1"/>
    <col min="8457" max="8457" width="12.88671875" style="249" customWidth="1"/>
    <col min="8458" max="8705" width="9.109375" style="249"/>
    <col min="8706" max="8706" width="8.44140625" style="249" customWidth="1"/>
    <col min="8707" max="8707" width="67.5546875" style="249" customWidth="1"/>
    <col min="8708" max="8708" width="30.6640625" style="249" customWidth="1"/>
    <col min="8709" max="8709" width="21.109375" style="249" customWidth="1"/>
    <col min="8710" max="8710" width="35.6640625" style="249" customWidth="1"/>
    <col min="8711" max="8712" width="19.33203125" style="249" customWidth="1"/>
    <col min="8713" max="8713" width="12.88671875" style="249" customWidth="1"/>
    <col min="8714" max="8961" width="9.109375" style="249"/>
    <col min="8962" max="8962" width="8.44140625" style="249" customWidth="1"/>
    <col min="8963" max="8963" width="67.5546875" style="249" customWidth="1"/>
    <col min="8964" max="8964" width="30.6640625" style="249" customWidth="1"/>
    <col min="8965" max="8965" width="21.109375" style="249" customWidth="1"/>
    <col min="8966" max="8966" width="35.6640625" style="249" customWidth="1"/>
    <col min="8967" max="8968" width="19.33203125" style="249" customWidth="1"/>
    <col min="8969" max="8969" width="12.88671875" style="249" customWidth="1"/>
    <col min="8970" max="9217" width="9.109375" style="249"/>
    <col min="9218" max="9218" width="8.44140625" style="249" customWidth="1"/>
    <col min="9219" max="9219" width="67.5546875" style="249" customWidth="1"/>
    <col min="9220" max="9220" width="30.6640625" style="249" customWidth="1"/>
    <col min="9221" max="9221" width="21.109375" style="249" customWidth="1"/>
    <col min="9222" max="9222" width="35.6640625" style="249" customWidth="1"/>
    <col min="9223" max="9224" width="19.33203125" style="249" customWidth="1"/>
    <col min="9225" max="9225" width="12.88671875" style="249" customWidth="1"/>
    <col min="9226" max="9473" width="9.109375" style="249"/>
    <col min="9474" max="9474" width="8.44140625" style="249" customWidth="1"/>
    <col min="9475" max="9475" width="67.5546875" style="249" customWidth="1"/>
    <col min="9476" max="9476" width="30.6640625" style="249" customWidth="1"/>
    <col min="9477" max="9477" width="21.109375" style="249" customWidth="1"/>
    <col min="9478" max="9478" width="35.6640625" style="249" customWidth="1"/>
    <col min="9479" max="9480" width="19.33203125" style="249" customWidth="1"/>
    <col min="9481" max="9481" width="12.88671875" style="249" customWidth="1"/>
    <col min="9482" max="9729" width="9.109375" style="249"/>
    <col min="9730" max="9730" width="8.44140625" style="249" customWidth="1"/>
    <col min="9731" max="9731" width="67.5546875" style="249" customWidth="1"/>
    <col min="9732" max="9732" width="30.6640625" style="249" customWidth="1"/>
    <col min="9733" max="9733" width="21.109375" style="249" customWidth="1"/>
    <col min="9734" max="9734" width="35.6640625" style="249" customWidth="1"/>
    <col min="9735" max="9736" width="19.33203125" style="249" customWidth="1"/>
    <col min="9737" max="9737" width="12.88671875" style="249" customWidth="1"/>
    <col min="9738" max="9985" width="9.109375" style="249"/>
    <col min="9986" max="9986" width="8.44140625" style="249" customWidth="1"/>
    <col min="9987" max="9987" width="67.5546875" style="249" customWidth="1"/>
    <col min="9988" max="9988" width="30.6640625" style="249" customWidth="1"/>
    <col min="9989" max="9989" width="21.109375" style="249" customWidth="1"/>
    <col min="9990" max="9990" width="35.6640625" style="249" customWidth="1"/>
    <col min="9991" max="9992" width="19.33203125" style="249" customWidth="1"/>
    <col min="9993" max="9993" width="12.88671875" style="249" customWidth="1"/>
    <col min="9994" max="10241" width="9.109375" style="249"/>
    <col min="10242" max="10242" width="8.44140625" style="249" customWidth="1"/>
    <col min="10243" max="10243" width="67.5546875" style="249" customWidth="1"/>
    <col min="10244" max="10244" width="30.6640625" style="249" customWidth="1"/>
    <col min="10245" max="10245" width="21.109375" style="249" customWidth="1"/>
    <col min="10246" max="10246" width="35.6640625" style="249" customWidth="1"/>
    <col min="10247" max="10248" width="19.33203125" style="249" customWidth="1"/>
    <col min="10249" max="10249" width="12.88671875" style="249" customWidth="1"/>
    <col min="10250" max="10497" width="9.109375" style="249"/>
    <col min="10498" max="10498" width="8.44140625" style="249" customWidth="1"/>
    <col min="10499" max="10499" width="67.5546875" style="249" customWidth="1"/>
    <col min="10500" max="10500" width="30.6640625" style="249" customWidth="1"/>
    <col min="10501" max="10501" width="21.109375" style="249" customWidth="1"/>
    <col min="10502" max="10502" width="35.6640625" style="249" customWidth="1"/>
    <col min="10503" max="10504" width="19.33203125" style="249" customWidth="1"/>
    <col min="10505" max="10505" width="12.88671875" style="249" customWidth="1"/>
    <col min="10506" max="10753" width="9.109375" style="249"/>
    <col min="10754" max="10754" width="8.44140625" style="249" customWidth="1"/>
    <col min="10755" max="10755" width="67.5546875" style="249" customWidth="1"/>
    <col min="10756" max="10756" width="30.6640625" style="249" customWidth="1"/>
    <col min="10757" max="10757" width="21.109375" style="249" customWidth="1"/>
    <col min="10758" max="10758" width="35.6640625" style="249" customWidth="1"/>
    <col min="10759" max="10760" width="19.33203125" style="249" customWidth="1"/>
    <col min="10761" max="10761" width="12.88671875" style="249" customWidth="1"/>
    <col min="10762" max="11009" width="9.109375" style="249"/>
    <col min="11010" max="11010" width="8.44140625" style="249" customWidth="1"/>
    <col min="11011" max="11011" width="67.5546875" style="249" customWidth="1"/>
    <col min="11012" max="11012" width="30.6640625" style="249" customWidth="1"/>
    <col min="11013" max="11013" width="21.109375" style="249" customWidth="1"/>
    <col min="11014" max="11014" width="35.6640625" style="249" customWidth="1"/>
    <col min="11015" max="11016" width="19.33203125" style="249" customWidth="1"/>
    <col min="11017" max="11017" width="12.88671875" style="249" customWidth="1"/>
    <col min="11018" max="11265" width="9.109375" style="249"/>
    <col min="11266" max="11266" width="8.44140625" style="249" customWidth="1"/>
    <col min="11267" max="11267" width="67.5546875" style="249" customWidth="1"/>
    <col min="11268" max="11268" width="30.6640625" style="249" customWidth="1"/>
    <col min="11269" max="11269" width="21.109375" style="249" customWidth="1"/>
    <col min="11270" max="11270" width="35.6640625" style="249" customWidth="1"/>
    <col min="11271" max="11272" width="19.33203125" style="249" customWidth="1"/>
    <col min="11273" max="11273" width="12.88671875" style="249" customWidth="1"/>
    <col min="11274" max="11521" width="9.109375" style="249"/>
    <col min="11522" max="11522" width="8.44140625" style="249" customWidth="1"/>
    <col min="11523" max="11523" width="67.5546875" style="249" customWidth="1"/>
    <col min="11524" max="11524" width="30.6640625" style="249" customWidth="1"/>
    <col min="11525" max="11525" width="21.109375" style="249" customWidth="1"/>
    <col min="11526" max="11526" width="35.6640625" style="249" customWidth="1"/>
    <col min="11527" max="11528" width="19.33203125" style="249" customWidth="1"/>
    <col min="11529" max="11529" width="12.88671875" style="249" customWidth="1"/>
    <col min="11530" max="11777" width="9.109375" style="249"/>
    <col min="11778" max="11778" width="8.44140625" style="249" customWidth="1"/>
    <col min="11779" max="11779" width="67.5546875" style="249" customWidth="1"/>
    <col min="11780" max="11780" width="30.6640625" style="249" customWidth="1"/>
    <col min="11781" max="11781" width="21.109375" style="249" customWidth="1"/>
    <col min="11782" max="11782" width="35.6640625" style="249" customWidth="1"/>
    <col min="11783" max="11784" width="19.33203125" style="249" customWidth="1"/>
    <col min="11785" max="11785" width="12.88671875" style="249" customWidth="1"/>
    <col min="11786" max="12033" width="9.109375" style="249"/>
    <col min="12034" max="12034" width="8.44140625" style="249" customWidth="1"/>
    <col min="12035" max="12035" width="67.5546875" style="249" customWidth="1"/>
    <col min="12036" max="12036" width="30.6640625" style="249" customWidth="1"/>
    <col min="12037" max="12037" width="21.109375" style="249" customWidth="1"/>
    <col min="12038" max="12038" width="35.6640625" style="249" customWidth="1"/>
    <col min="12039" max="12040" width="19.33203125" style="249" customWidth="1"/>
    <col min="12041" max="12041" width="12.88671875" style="249" customWidth="1"/>
    <col min="12042" max="12289" width="9.109375" style="249"/>
    <col min="12290" max="12290" width="8.44140625" style="249" customWidth="1"/>
    <col min="12291" max="12291" width="67.5546875" style="249" customWidth="1"/>
    <col min="12292" max="12292" width="30.6640625" style="249" customWidth="1"/>
    <col min="12293" max="12293" width="21.109375" style="249" customWidth="1"/>
    <col min="12294" max="12294" width="35.6640625" style="249" customWidth="1"/>
    <col min="12295" max="12296" width="19.33203125" style="249" customWidth="1"/>
    <col min="12297" max="12297" width="12.88671875" style="249" customWidth="1"/>
    <col min="12298" max="12545" width="9.109375" style="249"/>
    <col min="12546" max="12546" width="8.44140625" style="249" customWidth="1"/>
    <col min="12547" max="12547" width="67.5546875" style="249" customWidth="1"/>
    <col min="12548" max="12548" width="30.6640625" style="249" customWidth="1"/>
    <col min="12549" max="12549" width="21.109375" style="249" customWidth="1"/>
    <col min="12550" max="12550" width="35.6640625" style="249" customWidth="1"/>
    <col min="12551" max="12552" width="19.33203125" style="249" customWidth="1"/>
    <col min="12553" max="12553" width="12.88671875" style="249" customWidth="1"/>
    <col min="12554" max="12801" width="9.109375" style="249"/>
    <col min="12802" max="12802" width="8.44140625" style="249" customWidth="1"/>
    <col min="12803" max="12803" width="67.5546875" style="249" customWidth="1"/>
    <col min="12804" max="12804" width="30.6640625" style="249" customWidth="1"/>
    <col min="12805" max="12805" width="21.109375" style="249" customWidth="1"/>
    <col min="12806" max="12806" width="35.6640625" style="249" customWidth="1"/>
    <col min="12807" max="12808" width="19.33203125" style="249" customWidth="1"/>
    <col min="12809" max="12809" width="12.88671875" style="249" customWidth="1"/>
    <col min="12810" max="13057" width="9.109375" style="249"/>
    <col min="13058" max="13058" width="8.44140625" style="249" customWidth="1"/>
    <col min="13059" max="13059" width="67.5546875" style="249" customWidth="1"/>
    <col min="13060" max="13060" width="30.6640625" style="249" customWidth="1"/>
    <col min="13061" max="13061" width="21.109375" style="249" customWidth="1"/>
    <col min="13062" max="13062" width="35.6640625" style="249" customWidth="1"/>
    <col min="13063" max="13064" width="19.33203125" style="249" customWidth="1"/>
    <col min="13065" max="13065" width="12.88671875" style="249" customWidth="1"/>
    <col min="13066" max="13313" width="9.109375" style="249"/>
    <col min="13314" max="13314" width="8.44140625" style="249" customWidth="1"/>
    <col min="13315" max="13315" width="67.5546875" style="249" customWidth="1"/>
    <col min="13316" max="13316" width="30.6640625" style="249" customWidth="1"/>
    <col min="13317" max="13317" width="21.109375" style="249" customWidth="1"/>
    <col min="13318" max="13318" width="35.6640625" style="249" customWidth="1"/>
    <col min="13319" max="13320" width="19.33203125" style="249" customWidth="1"/>
    <col min="13321" max="13321" width="12.88671875" style="249" customWidth="1"/>
    <col min="13322" max="13569" width="9.109375" style="249"/>
    <col min="13570" max="13570" width="8.44140625" style="249" customWidth="1"/>
    <col min="13571" max="13571" width="67.5546875" style="249" customWidth="1"/>
    <col min="13572" max="13572" width="30.6640625" style="249" customWidth="1"/>
    <col min="13573" max="13573" width="21.109375" style="249" customWidth="1"/>
    <col min="13574" max="13574" width="35.6640625" style="249" customWidth="1"/>
    <col min="13575" max="13576" width="19.33203125" style="249" customWidth="1"/>
    <col min="13577" max="13577" width="12.88671875" style="249" customWidth="1"/>
    <col min="13578" max="13825" width="9.109375" style="249"/>
    <col min="13826" max="13826" width="8.44140625" style="249" customWidth="1"/>
    <col min="13827" max="13827" width="67.5546875" style="249" customWidth="1"/>
    <col min="13828" max="13828" width="30.6640625" style="249" customWidth="1"/>
    <col min="13829" max="13829" width="21.109375" style="249" customWidth="1"/>
    <col min="13830" max="13830" width="35.6640625" style="249" customWidth="1"/>
    <col min="13831" max="13832" width="19.33203125" style="249" customWidth="1"/>
    <col min="13833" max="13833" width="12.88671875" style="249" customWidth="1"/>
    <col min="13834" max="14081" width="9.109375" style="249"/>
    <col min="14082" max="14082" width="8.44140625" style="249" customWidth="1"/>
    <col min="14083" max="14083" width="67.5546875" style="249" customWidth="1"/>
    <col min="14084" max="14084" width="30.6640625" style="249" customWidth="1"/>
    <col min="14085" max="14085" width="21.109375" style="249" customWidth="1"/>
    <col min="14086" max="14086" width="35.6640625" style="249" customWidth="1"/>
    <col min="14087" max="14088" width="19.33203125" style="249" customWidth="1"/>
    <col min="14089" max="14089" width="12.88671875" style="249" customWidth="1"/>
    <col min="14090" max="14337" width="9.109375" style="249"/>
    <col min="14338" max="14338" width="8.44140625" style="249" customWidth="1"/>
    <col min="14339" max="14339" width="67.5546875" style="249" customWidth="1"/>
    <col min="14340" max="14340" width="30.6640625" style="249" customWidth="1"/>
    <col min="14341" max="14341" width="21.109375" style="249" customWidth="1"/>
    <col min="14342" max="14342" width="35.6640625" style="249" customWidth="1"/>
    <col min="14343" max="14344" width="19.33203125" style="249" customWidth="1"/>
    <col min="14345" max="14345" width="12.88671875" style="249" customWidth="1"/>
    <col min="14346" max="14593" width="9.109375" style="249"/>
    <col min="14594" max="14594" width="8.44140625" style="249" customWidth="1"/>
    <col min="14595" max="14595" width="67.5546875" style="249" customWidth="1"/>
    <col min="14596" max="14596" width="30.6640625" style="249" customWidth="1"/>
    <col min="14597" max="14597" width="21.109375" style="249" customWidth="1"/>
    <col min="14598" max="14598" width="35.6640625" style="249" customWidth="1"/>
    <col min="14599" max="14600" width="19.33203125" style="249" customWidth="1"/>
    <col min="14601" max="14601" width="12.88671875" style="249" customWidth="1"/>
    <col min="14602" max="14849" width="9.109375" style="249"/>
    <col min="14850" max="14850" width="8.44140625" style="249" customWidth="1"/>
    <col min="14851" max="14851" width="67.5546875" style="249" customWidth="1"/>
    <col min="14852" max="14852" width="30.6640625" style="249" customWidth="1"/>
    <col min="14853" max="14853" width="21.109375" style="249" customWidth="1"/>
    <col min="14854" max="14854" width="35.6640625" style="249" customWidth="1"/>
    <col min="14855" max="14856" width="19.33203125" style="249" customWidth="1"/>
    <col min="14857" max="14857" width="12.88671875" style="249" customWidth="1"/>
    <col min="14858" max="15105" width="9.109375" style="249"/>
    <col min="15106" max="15106" width="8.44140625" style="249" customWidth="1"/>
    <col min="15107" max="15107" width="67.5546875" style="249" customWidth="1"/>
    <col min="15108" max="15108" width="30.6640625" style="249" customWidth="1"/>
    <col min="15109" max="15109" width="21.109375" style="249" customWidth="1"/>
    <col min="15110" max="15110" width="35.6640625" style="249" customWidth="1"/>
    <col min="15111" max="15112" width="19.33203125" style="249" customWidth="1"/>
    <col min="15113" max="15113" width="12.88671875" style="249" customWidth="1"/>
    <col min="15114" max="15361" width="9.109375" style="249"/>
    <col min="15362" max="15362" width="8.44140625" style="249" customWidth="1"/>
    <col min="15363" max="15363" width="67.5546875" style="249" customWidth="1"/>
    <col min="15364" max="15364" width="30.6640625" style="249" customWidth="1"/>
    <col min="15365" max="15365" width="21.109375" style="249" customWidth="1"/>
    <col min="15366" max="15366" width="35.6640625" style="249" customWidth="1"/>
    <col min="15367" max="15368" width="19.33203125" style="249" customWidth="1"/>
    <col min="15369" max="15369" width="12.88671875" style="249" customWidth="1"/>
    <col min="15370" max="15617" width="9.109375" style="249"/>
    <col min="15618" max="15618" width="8.44140625" style="249" customWidth="1"/>
    <col min="15619" max="15619" width="67.5546875" style="249" customWidth="1"/>
    <col min="15620" max="15620" width="30.6640625" style="249" customWidth="1"/>
    <col min="15621" max="15621" width="21.109375" style="249" customWidth="1"/>
    <col min="15622" max="15622" width="35.6640625" style="249" customWidth="1"/>
    <col min="15623" max="15624" width="19.33203125" style="249" customWidth="1"/>
    <col min="15625" max="15625" width="12.88671875" style="249" customWidth="1"/>
    <col min="15626" max="15873" width="9.109375" style="249"/>
    <col min="15874" max="15874" width="8.44140625" style="249" customWidth="1"/>
    <col min="15875" max="15875" width="67.5546875" style="249" customWidth="1"/>
    <col min="15876" max="15876" width="30.6640625" style="249" customWidth="1"/>
    <col min="15877" max="15877" width="21.109375" style="249" customWidth="1"/>
    <col min="15878" max="15878" width="35.6640625" style="249" customWidth="1"/>
    <col min="15879" max="15880" width="19.33203125" style="249" customWidth="1"/>
    <col min="15881" max="15881" width="12.88671875" style="249" customWidth="1"/>
    <col min="15882" max="16129" width="9.109375" style="249"/>
    <col min="16130" max="16130" width="8.44140625" style="249" customWidth="1"/>
    <col min="16131" max="16131" width="67.5546875" style="249" customWidth="1"/>
    <col min="16132" max="16132" width="30.6640625" style="249" customWidth="1"/>
    <col min="16133" max="16133" width="21.109375" style="249" customWidth="1"/>
    <col min="16134" max="16134" width="35.6640625" style="249" customWidth="1"/>
    <col min="16135" max="16136" width="19.33203125" style="249" customWidth="1"/>
    <col min="16137" max="16137" width="12.88671875" style="249" customWidth="1"/>
    <col min="16138" max="16384" width="9.109375" style="249"/>
  </cols>
  <sheetData>
    <row r="1" spans="1:12" x14ac:dyDescent="0.35">
      <c r="E1" s="72" t="s">
        <v>447</v>
      </c>
    </row>
    <row r="3" spans="1:12" ht="25.2" customHeight="1" x14ac:dyDescent="0.35">
      <c r="A3" s="1209" t="s">
        <v>594</v>
      </c>
      <c r="B3" s="1221"/>
      <c r="C3" s="1221"/>
      <c r="D3" s="1221"/>
      <c r="E3" s="1221"/>
    </row>
    <row r="4" spans="1:12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12" s="11" customFormat="1" ht="19.5" customHeight="1" x14ac:dyDescent="0.35">
      <c r="A5" s="14" t="s">
        <v>389</v>
      </c>
      <c r="B5" s="15"/>
      <c r="C5" s="15"/>
      <c r="D5" s="15"/>
      <c r="E5" s="15"/>
      <c r="F5" s="15"/>
      <c r="G5" s="15"/>
      <c r="H5" s="15"/>
      <c r="I5" s="15"/>
      <c r="J5" s="15"/>
      <c r="K5" s="10"/>
      <c r="L5" s="10"/>
    </row>
    <row r="6" spans="1:12" s="1" customFormat="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16"/>
      <c r="I6" s="16"/>
      <c r="J6" s="16"/>
      <c r="K6" s="5"/>
      <c r="L6" s="5"/>
    </row>
    <row r="7" spans="1:12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16"/>
      <c r="K7" s="5"/>
      <c r="L7" s="5"/>
    </row>
    <row r="8" spans="1:12" x14ac:dyDescent="0.35">
      <c r="A8" s="436"/>
    </row>
    <row r="9" spans="1:12" ht="80.25" customHeight="1" x14ac:dyDescent="0.35">
      <c r="A9" s="437" t="s">
        <v>282</v>
      </c>
      <c r="B9" s="437" t="s">
        <v>297</v>
      </c>
      <c r="C9" s="437" t="s">
        <v>390</v>
      </c>
      <c r="D9" s="437" t="s">
        <v>391</v>
      </c>
      <c r="E9" s="437" t="s">
        <v>392</v>
      </c>
    </row>
    <row r="10" spans="1:12" s="441" customFormat="1" ht="19.95" customHeight="1" x14ac:dyDescent="0.3">
      <c r="A10" s="365">
        <v>1</v>
      </c>
      <c r="B10" s="365">
        <v>2</v>
      </c>
      <c r="C10" s="365">
        <v>3</v>
      </c>
      <c r="D10" s="365">
        <v>4</v>
      </c>
      <c r="E10" s="366" t="s">
        <v>393</v>
      </c>
      <c r="F10" s="438" t="s">
        <v>302</v>
      </c>
      <c r="G10" s="438" t="s">
        <v>303</v>
      </c>
      <c r="H10" s="439"/>
      <c r="I10" s="440"/>
      <c r="J10" s="440"/>
    </row>
    <row r="11" spans="1:12" s="255" customFormat="1" ht="35.4" customHeight="1" x14ac:dyDescent="0.35">
      <c r="A11" s="442"/>
      <c r="B11" s="372" t="s">
        <v>394</v>
      </c>
      <c r="C11" s="443" t="s">
        <v>305</v>
      </c>
      <c r="D11" s="443" t="s">
        <v>305</v>
      </c>
      <c r="E11" s="444">
        <v>36514</v>
      </c>
      <c r="F11" s="445"/>
      <c r="G11" s="445">
        <f>E11-F11</f>
        <v>36514</v>
      </c>
      <c r="H11" s="446"/>
      <c r="I11" s="435"/>
      <c r="J11" s="435"/>
    </row>
    <row r="12" spans="1:12" ht="22.95" customHeight="1" x14ac:dyDescent="0.35">
      <c r="A12" s="447"/>
      <c r="B12" s="418" t="s">
        <v>395</v>
      </c>
      <c r="C12" s="448"/>
      <c r="D12" s="448"/>
      <c r="E12" s="448"/>
    </row>
    <row r="13" spans="1:12" ht="22.95" customHeight="1" x14ac:dyDescent="0.35">
      <c r="A13" s="447"/>
      <c r="B13" s="823" t="s">
        <v>1176</v>
      </c>
      <c r="C13" s="448">
        <f>E13/D13</f>
        <v>2434266.666666667</v>
      </c>
      <c r="D13" s="449">
        <v>1.4999999999999999E-2</v>
      </c>
      <c r="E13" s="448">
        <f>E11</f>
        <v>36514</v>
      </c>
    </row>
    <row r="14" spans="1:12" ht="22.95" customHeight="1" x14ac:dyDescent="0.35">
      <c r="A14" s="447"/>
      <c r="B14" s="418"/>
      <c r="C14" s="448"/>
      <c r="D14" s="448"/>
      <c r="E14" s="448"/>
    </row>
    <row r="15" spans="1:12" ht="19.2" customHeight="1" x14ac:dyDescent="0.35">
      <c r="A15" s="447"/>
      <c r="B15" s="450"/>
      <c r="C15" s="448"/>
      <c r="D15" s="448"/>
      <c r="E15" s="448"/>
    </row>
    <row r="18" spans="1:10" s="388" customFormat="1" x14ac:dyDescent="0.3">
      <c r="A18" s="34" t="s">
        <v>671</v>
      </c>
      <c r="B18" s="35"/>
      <c r="C18" s="115"/>
      <c r="E18" s="115" t="s">
        <v>1143</v>
      </c>
      <c r="F18" s="249"/>
      <c r="G18" s="35"/>
      <c r="H18" s="35"/>
    </row>
    <row r="19" spans="1:10" s="388" customFormat="1" ht="15.6" x14ac:dyDescent="0.3">
      <c r="A19" s="249"/>
      <c r="B19" s="66"/>
      <c r="C19" s="67" t="s">
        <v>131</v>
      </c>
      <c r="E19" s="67" t="s">
        <v>132</v>
      </c>
      <c r="F19" s="249"/>
      <c r="G19" s="66"/>
      <c r="H19" s="66"/>
    </row>
    <row r="20" spans="1:10" s="388" customFormat="1" ht="15.6" x14ac:dyDescent="0.3">
      <c r="A20" s="66"/>
      <c r="B20" s="63"/>
      <c r="C20" s="63"/>
      <c r="E20" s="63"/>
      <c r="F20" s="249"/>
      <c r="G20" s="63"/>
      <c r="H20" s="63"/>
    </row>
    <row r="21" spans="1:10" s="388" customFormat="1" x14ac:dyDescent="0.3">
      <c r="A21" s="34" t="s">
        <v>133</v>
      </c>
      <c r="B21" s="35"/>
      <c r="C21" s="115"/>
      <c r="E21" s="115" t="s">
        <v>1144</v>
      </c>
      <c r="F21" s="249"/>
      <c r="G21" s="35"/>
      <c r="H21" s="35"/>
    </row>
    <row r="22" spans="1:10" s="388" customFormat="1" ht="15.6" x14ac:dyDescent="0.3">
      <c r="A22" s="249"/>
      <c r="B22" s="66"/>
      <c r="C22" s="67" t="s">
        <v>131</v>
      </c>
      <c r="E22" s="67" t="s">
        <v>132</v>
      </c>
      <c r="F22" s="249"/>
      <c r="G22" s="66"/>
      <c r="H22" s="66"/>
    </row>
    <row r="23" spans="1:10" s="357" customFormat="1" x14ac:dyDescent="0.35">
      <c r="F23" s="434"/>
      <c r="G23" s="434"/>
      <c r="H23" s="434"/>
      <c r="I23" s="435"/>
      <c r="J23" s="435"/>
    </row>
    <row r="24" spans="1:10" s="357" customFormat="1" x14ac:dyDescent="0.35">
      <c r="F24" s="434"/>
      <c r="G24" s="434"/>
      <c r="H24" s="434"/>
      <c r="I24" s="435"/>
      <c r="J24" s="435"/>
    </row>
    <row r="25" spans="1:10" s="357" customFormat="1" x14ac:dyDescent="0.35">
      <c r="F25" s="434"/>
      <c r="G25" s="434"/>
      <c r="H25" s="434"/>
      <c r="I25" s="435"/>
      <c r="J25" s="435"/>
    </row>
    <row r="28" spans="1:10" x14ac:dyDescent="0.35">
      <c r="B28" s="387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E4EDD3"/>
    <pageSetUpPr fitToPage="1"/>
  </sheetPr>
  <dimension ref="A1:K88"/>
  <sheetViews>
    <sheetView view="pageBreakPreview" zoomScale="70" zoomScaleNormal="80" zoomScaleSheetLayoutView="70" workbookViewId="0">
      <selection activeCell="W22" sqref="W22"/>
    </sheetView>
  </sheetViews>
  <sheetFormatPr defaultRowHeight="18" x14ac:dyDescent="0.35"/>
  <cols>
    <col min="1" max="1" width="8.44140625" style="249" customWidth="1"/>
    <col min="2" max="2" width="67.5546875" style="249" customWidth="1"/>
    <col min="3" max="3" width="30.6640625" style="249" customWidth="1"/>
    <col min="4" max="4" width="21.109375" style="249" customWidth="1"/>
    <col min="5" max="5" width="35.6640625" style="249" customWidth="1"/>
    <col min="6" max="7" width="25.109375" style="434" customWidth="1"/>
    <col min="8" max="8" width="12.88671875" style="435" customWidth="1"/>
    <col min="9" max="256" width="9.109375" style="249"/>
    <col min="257" max="257" width="8.44140625" style="249" customWidth="1"/>
    <col min="258" max="258" width="67.5546875" style="249" customWidth="1"/>
    <col min="259" max="259" width="30.6640625" style="249" customWidth="1"/>
    <col min="260" max="260" width="21.109375" style="249" customWidth="1"/>
    <col min="261" max="261" width="35.6640625" style="249" customWidth="1"/>
    <col min="262" max="263" width="19.33203125" style="249" customWidth="1"/>
    <col min="264" max="264" width="12.88671875" style="249" customWidth="1"/>
    <col min="265" max="512" width="9.109375" style="249"/>
    <col min="513" max="513" width="8.44140625" style="249" customWidth="1"/>
    <col min="514" max="514" width="67.5546875" style="249" customWidth="1"/>
    <col min="515" max="515" width="30.6640625" style="249" customWidth="1"/>
    <col min="516" max="516" width="21.109375" style="249" customWidth="1"/>
    <col min="517" max="517" width="35.6640625" style="249" customWidth="1"/>
    <col min="518" max="519" width="19.33203125" style="249" customWidth="1"/>
    <col min="520" max="520" width="12.88671875" style="249" customWidth="1"/>
    <col min="521" max="768" width="9.109375" style="249"/>
    <col min="769" max="769" width="8.44140625" style="249" customWidth="1"/>
    <col min="770" max="770" width="67.5546875" style="249" customWidth="1"/>
    <col min="771" max="771" width="30.6640625" style="249" customWidth="1"/>
    <col min="772" max="772" width="21.109375" style="249" customWidth="1"/>
    <col min="773" max="773" width="35.6640625" style="249" customWidth="1"/>
    <col min="774" max="775" width="19.33203125" style="249" customWidth="1"/>
    <col min="776" max="776" width="12.88671875" style="249" customWidth="1"/>
    <col min="777" max="1024" width="9.109375" style="249"/>
    <col min="1025" max="1025" width="8.44140625" style="249" customWidth="1"/>
    <col min="1026" max="1026" width="67.5546875" style="249" customWidth="1"/>
    <col min="1027" max="1027" width="30.6640625" style="249" customWidth="1"/>
    <col min="1028" max="1028" width="21.109375" style="249" customWidth="1"/>
    <col min="1029" max="1029" width="35.6640625" style="249" customWidth="1"/>
    <col min="1030" max="1031" width="19.33203125" style="249" customWidth="1"/>
    <col min="1032" max="1032" width="12.88671875" style="249" customWidth="1"/>
    <col min="1033" max="1280" width="9.109375" style="249"/>
    <col min="1281" max="1281" width="8.44140625" style="249" customWidth="1"/>
    <col min="1282" max="1282" width="67.5546875" style="249" customWidth="1"/>
    <col min="1283" max="1283" width="30.6640625" style="249" customWidth="1"/>
    <col min="1284" max="1284" width="21.109375" style="249" customWidth="1"/>
    <col min="1285" max="1285" width="35.6640625" style="249" customWidth="1"/>
    <col min="1286" max="1287" width="19.33203125" style="249" customWidth="1"/>
    <col min="1288" max="1288" width="12.88671875" style="249" customWidth="1"/>
    <col min="1289" max="1536" width="9.109375" style="249"/>
    <col min="1537" max="1537" width="8.44140625" style="249" customWidth="1"/>
    <col min="1538" max="1538" width="67.5546875" style="249" customWidth="1"/>
    <col min="1539" max="1539" width="30.6640625" style="249" customWidth="1"/>
    <col min="1540" max="1540" width="21.109375" style="249" customWidth="1"/>
    <col min="1541" max="1541" width="35.6640625" style="249" customWidth="1"/>
    <col min="1542" max="1543" width="19.33203125" style="249" customWidth="1"/>
    <col min="1544" max="1544" width="12.88671875" style="249" customWidth="1"/>
    <col min="1545" max="1792" width="9.109375" style="249"/>
    <col min="1793" max="1793" width="8.44140625" style="249" customWidth="1"/>
    <col min="1794" max="1794" width="67.5546875" style="249" customWidth="1"/>
    <col min="1795" max="1795" width="30.6640625" style="249" customWidth="1"/>
    <col min="1796" max="1796" width="21.109375" style="249" customWidth="1"/>
    <col min="1797" max="1797" width="35.6640625" style="249" customWidth="1"/>
    <col min="1798" max="1799" width="19.33203125" style="249" customWidth="1"/>
    <col min="1800" max="1800" width="12.88671875" style="249" customWidth="1"/>
    <col min="1801" max="2048" width="9.109375" style="249"/>
    <col min="2049" max="2049" width="8.44140625" style="249" customWidth="1"/>
    <col min="2050" max="2050" width="67.5546875" style="249" customWidth="1"/>
    <col min="2051" max="2051" width="30.6640625" style="249" customWidth="1"/>
    <col min="2052" max="2052" width="21.109375" style="249" customWidth="1"/>
    <col min="2053" max="2053" width="35.6640625" style="249" customWidth="1"/>
    <col min="2054" max="2055" width="19.33203125" style="249" customWidth="1"/>
    <col min="2056" max="2056" width="12.88671875" style="249" customWidth="1"/>
    <col min="2057" max="2304" width="9.109375" style="249"/>
    <col min="2305" max="2305" width="8.44140625" style="249" customWidth="1"/>
    <col min="2306" max="2306" width="67.5546875" style="249" customWidth="1"/>
    <col min="2307" max="2307" width="30.6640625" style="249" customWidth="1"/>
    <col min="2308" max="2308" width="21.109375" style="249" customWidth="1"/>
    <col min="2309" max="2309" width="35.6640625" style="249" customWidth="1"/>
    <col min="2310" max="2311" width="19.33203125" style="249" customWidth="1"/>
    <col min="2312" max="2312" width="12.88671875" style="249" customWidth="1"/>
    <col min="2313" max="2560" width="9.109375" style="249"/>
    <col min="2561" max="2561" width="8.44140625" style="249" customWidth="1"/>
    <col min="2562" max="2562" width="67.5546875" style="249" customWidth="1"/>
    <col min="2563" max="2563" width="30.6640625" style="249" customWidth="1"/>
    <col min="2564" max="2564" width="21.109375" style="249" customWidth="1"/>
    <col min="2565" max="2565" width="35.6640625" style="249" customWidth="1"/>
    <col min="2566" max="2567" width="19.33203125" style="249" customWidth="1"/>
    <col min="2568" max="2568" width="12.88671875" style="249" customWidth="1"/>
    <col min="2569" max="2816" width="9.109375" style="249"/>
    <col min="2817" max="2817" width="8.44140625" style="249" customWidth="1"/>
    <col min="2818" max="2818" width="67.5546875" style="249" customWidth="1"/>
    <col min="2819" max="2819" width="30.6640625" style="249" customWidth="1"/>
    <col min="2820" max="2820" width="21.109375" style="249" customWidth="1"/>
    <col min="2821" max="2821" width="35.6640625" style="249" customWidth="1"/>
    <col min="2822" max="2823" width="19.33203125" style="249" customWidth="1"/>
    <col min="2824" max="2824" width="12.88671875" style="249" customWidth="1"/>
    <col min="2825" max="3072" width="9.109375" style="249"/>
    <col min="3073" max="3073" width="8.44140625" style="249" customWidth="1"/>
    <col min="3074" max="3074" width="67.5546875" style="249" customWidth="1"/>
    <col min="3075" max="3075" width="30.6640625" style="249" customWidth="1"/>
    <col min="3076" max="3076" width="21.109375" style="249" customWidth="1"/>
    <col min="3077" max="3077" width="35.6640625" style="249" customWidth="1"/>
    <col min="3078" max="3079" width="19.33203125" style="249" customWidth="1"/>
    <col min="3080" max="3080" width="12.88671875" style="249" customWidth="1"/>
    <col min="3081" max="3328" width="9.109375" style="249"/>
    <col min="3329" max="3329" width="8.44140625" style="249" customWidth="1"/>
    <col min="3330" max="3330" width="67.5546875" style="249" customWidth="1"/>
    <col min="3331" max="3331" width="30.6640625" style="249" customWidth="1"/>
    <col min="3332" max="3332" width="21.109375" style="249" customWidth="1"/>
    <col min="3333" max="3333" width="35.6640625" style="249" customWidth="1"/>
    <col min="3334" max="3335" width="19.33203125" style="249" customWidth="1"/>
    <col min="3336" max="3336" width="12.88671875" style="249" customWidth="1"/>
    <col min="3337" max="3584" width="9.109375" style="249"/>
    <col min="3585" max="3585" width="8.44140625" style="249" customWidth="1"/>
    <col min="3586" max="3586" width="67.5546875" style="249" customWidth="1"/>
    <col min="3587" max="3587" width="30.6640625" style="249" customWidth="1"/>
    <col min="3588" max="3588" width="21.109375" style="249" customWidth="1"/>
    <col min="3589" max="3589" width="35.6640625" style="249" customWidth="1"/>
    <col min="3590" max="3591" width="19.33203125" style="249" customWidth="1"/>
    <col min="3592" max="3592" width="12.88671875" style="249" customWidth="1"/>
    <col min="3593" max="3840" width="9.109375" style="249"/>
    <col min="3841" max="3841" width="8.44140625" style="249" customWidth="1"/>
    <col min="3842" max="3842" width="67.5546875" style="249" customWidth="1"/>
    <col min="3843" max="3843" width="30.6640625" style="249" customWidth="1"/>
    <col min="3844" max="3844" width="21.109375" style="249" customWidth="1"/>
    <col min="3845" max="3845" width="35.6640625" style="249" customWidth="1"/>
    <col min="3846" max="3847" width="19.33203125" style="249" customWidth="1"/>
    <col min="3848" max="3848" width="12.88671875" style="249" customWidth="1"/>
    <col min="3849" max="4096" width="9.109375" style="249"/>
    <col min="4097" max="4097" width="8.44140625" style="249" customWidth="1"/>
    <col min="4098" max="4098" width="67.5546875" style="249" customWidth="1"/>
    <col min="4099" max="4099" width="30.6640625" style="249" customWidth="1"/>
    <col min="4100" max="4100" width="21.109375" style="249" customWidth="1"/>
    <col min="4101" max="4101" width="35.6640625" style="249" customWidth="1"/>
    <col min="4102" max="4103" width="19.33203125" style="249" customWidth="1"/>
    <col min="4104" max="4104" width="12.88671875" style="249" customWidth="1"/>
    <col min="4105" max="4352" width="9.109375" style="249"/>
    <col min="4353" max="4353" width="8.44140625" style="249" customWidth="1"/>
    <col min="4354" max="4354" width="67.5546875" style="249" customWidth="1"/>
    <col min="4355" max="4355" width="30.6640625" style="249" customWidth="1"/>
    <col min="4356" max="4356" width="21.109375" style="249" customWidth="1"/>
    <col min="4357" max="4357" width="35.6640625" style="249" customWidth="1"/>
    <col min="4358" max="4359" width="19.33203125" style="249" customWidth="1"/>
    <col min="4360" max="4360" width="12.88671875" style="249" customWidth="1"/>
    <col min="4361" max="4608" width="9.109375" style="249"/>
    <col min="4609" max="4609" width="8.44140625" style="249" customWidth="1"/>
    <col min="4610" max="4610" width="67.5546875" style="249" customWidth="1"/>
    <col min="4611" max="4611" width="30.6640625" style="249" customWidth="1"/>
    <col min="4612" max="4612" width="21.109375" style="249" customWidth="1"/>
    <col min="4613" max="4613" width="35.6640625" style="249" customWidth="1"/>
    <col min="4614" max="4615" width="19.33203125" style="249" customWidth="1"/>
    <col min="4616" max="4616" width="12.88671875" style="249" customWidth="1"/>
    <col min="4617" max="4864" width="9.109375" style="249"/>
    <col min="4865" max="4865" width="8.44140625" style="249" customWidth="1"/>
    <col min="4866" max="4866" width="67.5546875" style="249" customWidth="1"/>
    <col min="4867" max="4867" width="30.6640625" style="249" customWidth="1"/>
    <col min="4868" max="4868" width="21.109375" style="249" customWidth="1"/>
    <col min="4869" max="4869" width="35.6640625" style="249" customWidth="1"/>
    <col min="4870" max="4871" width="19.33203125" style="249" customWidth="1"/>
    <col min="4872" max="4872" width="12.88671875" style="249" customWidth="1"/>
    <col min="4873" max="5120" width="9.109375" style="249"/>
    <col min="5121" max="5121" width="8.44140625" style="249" customWidth="1"/>
    <col min="5122" max="5122" width="67.5546875" style="249" customWidth="1"/>
    <col min="5123" max="5123" width="30.6640625" style="249" customWidth="1"/>
    <col min="5124" max="5124" width="21.109375" style="249" customWidth="1"/>
    <col min="5125" max="5125" width="35.6640625" style="249" customWidth="1"/>
    <col min="5126" max="5127" width="19.33203125" style="249" customWidth="1"/>
    <col min="5128" max="5128" width="12.88671875" style="249" customWidth="1"/>
    <col min="5129" max="5376" width="9.109375" style="249"/>
    <col min="5377" max="5377" width="8.44140625" style="249" customWidth="1"/>
    <col min="5378" max="5378" width="67.5546875" style="249" customWidth="1"/>
    <col min="5379" max="5379" width="30.6640625" style="249" customWidth="1"/>
    <col min="5380" max="5380" width="21.109375" style="249" customWidth="1"/>
    <col min="5381" max="5381" width="35.6640625" style="249" customWidth="1"/>
    <col min="5382" max="5383" width="19.33203125" style="249" customWidth="1"/>
    <col min="5384" max="5384" width="12.88671875" style="249" customWidth="1"/>
    <col min="5385" max="5632" width="9.109375" style="249"/>
    <col min="5633" max="5633" width="8.44140625" style="249" customWidth="1"/>
    <col min="5634" max="5634" width="67.5546875" style="249" customWidth="1"/>
    <col min="5635" max="5635" width="30.6640625" style="249" customWidth="1"/>
    <col min="5636" max="5636" width="21.109375" style="249" customWidth="1"/>
    <col min="5637" max="5637" width="35.6640625" style="249" customWidth="1"/>
    <col min="5638" max="5639" width="19.33203125" style="249" customWidth="1"/>
    <col min="5640" max="5640" width="12.88671875" style="249" customWidth="1"/>
    <col min="5641" max="5888" width="9.109375" style="249"/>
    <col min="5889" max="5889" width="8.44140625" style="249" customWidth="1"/>
    <col min="5890" max="5890" width="67.5546875" style="249" customWidth="1"/>
    <col min="5891" max="5891" width="30.6640625" style="249" customWidth="1"/>
    <col min="5892" max="5892" width="21.109375" style="249" customWidth="1"/>
    <col min="5893" max="5893" width="35.6640625" style="249" customWidth="1"/>
    <col min="5894" max="5895" width="19.33203125" style="249" customWidth="1"/>
    <col min="5896" max="5896" width="12.88671875" style="249" customWidth="1"/>
    <col min="5897" max="6144" width="9.109375" style="249"/>
    <col min="6145" max="6145" width="8.44140625" style="249" customWidth="1"/>
    <col min="6146" max="6146" width="67.5546875" style="249" customWidth="1"/>
    <col min="6147" max="6147" width="30.6640625" style="249" customWidth="1"/>
    <col min="6148" max="6148" width="21.109375" style="249" customWidth="1"/>
    <col min="6149" max="6149" width="35.6640625" style="249" customWidth="1"/>
    <col min="6150" max="6151" width="19.33203125" style="249" customWidth="1"/>
    <col min="6152" max="6152" width="12.88671875" style="249" customWidth="1"/>
    <col min="6153" max="6400" width="9.109375" style="249"/>
    <col min="6401" max="6401" width="8.44140625" style="249" customWidth="1"/>
    <col min="6402" max="6402" width="67.5546875" style="249" customWidth="1"/>
    <col min="6403" max="6403" width="30.6640625" style="249" customWidth="1"/>
    <col min="6404" max="6404" width="21.109375" style="249" customWidth="1"/>
    <col min="6405" max="6405" width="35.6640625" style="249" customWidth="1"/>
    <col min="6406" max="6407" width="19.33203125" style="249" customWidth="1"/>
    <col min="6408" max="6408" width="12.88671875" style="249" customWidth="1"/>
    <col min="6409" max="6656" width="9.109375" style="249"/>
    <col min="6657" max="6657" width="8.44140625" style="249" customWidth="1"/>
    <col min="6658" max="6658" width="67.5546875" style="249" customWidth="1"/>
    <col min="6659" max="6659" width="30.6640625" style="249" customWidth="1"/>
    <col min="6660" max="6660" width="21.109375" style="249" customWidth="1"/>
    <col min="6661" max="6661" width="35.6640625" style="249" customWidth="1"/>
    <col min="6662" max="6663" width="19.33203125" style="249" customWidth="1"/>
    <col min="6664" max="6664" width="12.88671875" style="249" customWidth="1"/>
    <col min="6665" max="6912" width="9.109375" style="249"/>
    <col min="6913" max="6913" width="8.44140625" style="249" customWidth="1"/>
    <col min="6914" max="6914" width="67.5546875" style="249" customWidth="1"/>
    <col min="6915" max="6915" width="30.6640625" style="249" customWidth="1"/>
    <col min="6916" max="6916" width="21.109375" style="249" customWidth="1"/>
    <col min="6917" max="6917" width="35.6640625" style="249" customWidth="1"/>
    <col min="6918" max="6919" width="19.33203125" style="249" customWidth="1"/>
    <col min="6920" max="6920" width="12.88671875" style="249" customWidth="1"/>
    <col min="6921" max="7168" width="9.109375" style="249"/>
    <col min="7169" max="7169" width="8.44140625" style="249" customWidth="1"/>
    <col min="7170" max="7170" width="67.5546875" style="249" customWidth="1"/>
    <col min="7171" max="7171" width="30.6640625" style="249" customWidth="1"/>
    <col min="7172" max="7172" width="21.109375" style="249" customWidth="1"/>
    <col min="7173" max="7173" width="35.6640625" style="249" customWidth="1"/>
    <col min="7174" max="7175" width="19.33203125" style="249" customWidth="1"/>
    <col min="7176" max="7176" width="12.88671875" style="249" customWidth="1"/>
    <col min="7177" max="7424" width="9.109375" style="249"/>
    <col min="7425" max="7425" width="8.44140625" style="249" customWidth="1"/>
    <col min="7426" max="7426" width="67.5546875" style="249" customWidth="1"/>
    <col min="7427" max="7427" width="30.6640625" style="249" customWidth="1"/>
    <col min="7428" max="7428" width="21.109375" style="249" customWidth="1"/>
    <col min="7429" max="7429" width="35.6640625" style="249" customWidth="1"/>
    <col min="7430" max="7431" width="19.33203125" style="249" customWidth="1"/>
    <col min="7432" max="7432" width="12.88671875" style="249" customWidth="1"/>
    <col min="7433" max="7680" width="9.109375" style="249"/>
    <col min="7681" max="7681" width="8.44140625" style="249" customWidth="1"/>
    <col min="7682" max="7682" width="67.5546875" style="249" customWidth="1"/>
    <col min="7683" max="7683" width="30.6640625" style="249" customWidth="1"/>
    <col min="7684" max="7684" width="21.109375" style="249" customWidth="1"/>
    <col min="7685" max="7685" width="35.6640625" style="249" customWidth="1"/>
    <col min="7686" max="7687" width="19.33203125" style="249" customWidth="1"/>
    <col min="7688" max="7688" width="12.88671875" style="249" customWidth="1"/>
    <col min="7689" max="7936" width="9.109375" style="249"/>
    <col min="7937" max="7937" width="8.44140625" style="249" customWidth="1"/>
    <col min="7938" max="7938" width="67.5546875" style="249" customWidth="1"/>
    <col min="7939" max="7939" width="30.6640625" style="249" customWidth="1"/>
    <col min="7940" max="7940" width="21.109375" style="249" customWidth="1"/>
    <col min="7941" max="7941" width="35.6640625" style="249" customWidth="1"/>
    <col min="7942" max="7943" width="19.33203125" style="249" customWidth="1"/>
    <col min="7944" max="7944" width="12.88671875" style="249" customWidth="1"/>
    <col min="7945" max="8192" width="9.109375" style="249"/>
    <col min="8193" max="8193" width="8.44140625" style="249" customWidth="1"/>
    <col min="8194" max="8194" width="67.5546875" style="249" customWidth="1"/>
    <col min="8195" max="8195" width="30.6640625" style="249" customWidth="1"/>
    <col min="8196" max="8196" width="21.109375" style="249" customWidth="1"/>
    <col min="8197" max="8197" width="35.6640625" style="249" customWidth="1"/>
    <col min="8198" max="8199" width="19.33203125" style="249" customWidth="1"/>
    <col min="8200" max="8200" width="12.88671875" style="249" customWidth="1"/>
    <col min="8201" max="8448" width="9.109375" style="249"/>
    <col min="8449" max="8449" width="8.44140625" style="249" customWidth="1"/>
    <col min="8450" max="8450" width="67.5546875" style="249" customWidth="1"/>
    <col min="8451" max="8451" width="30.6640625" style="249" customWidth="1"/>
    <col min="8452" max="8452" width="21.109375" style="249" customWidth="1"/>
    <col min="8453" max="8453" width="35.6640625" style="249" customWidth="1"/>
    <col min="8454" max="8455" width="19.33203125" style="249" customWidth="1"/>
    <col min="8456" max="8456" width="12.88671875" style="249" customWidth="1"/>
    <col min="8457" max="8704" width="9.109375" style="249"/>
    <col min="8705" max="8705" width="8.44140625" style="249" customWidth="1"/>
    <col min="8706" max="8706" width="67.5546875" style="249" customWidth="1"/>
    <col min="8707" max="8707" width="30.6640625" style="249" customWidth="1"/>
    <col min="8708" max="8708" width="21.109375" style="249" customWidth="1"/>
    <col min="8709" max="8709" width="35.6640625" style="249" customWidth="1"/>
    <col min="8710" max="8711" width="19.33203125" style="249" customWidth="1"/>
    <col min="8712" max="8712" width="12.88671875" style="249" customWidth="1"/>
    <col min="8713" max="8960" width="9.109375" style="249"/>
    <col min="8961" max="8961" width="8.44140625" style="249" customWidth="1"/>
    <col min="8962" max="8962" width="67.5546875" style="249" customWidth="1"/>
    <col min="8963" max="8963" width="30.6640625" style="249" customWidth="1"/>
    <col min="8964" max="8964" width="21.109375" style="249" customWidth="1"/>
    <col min="8965" max="8965" width="35.6640625" style="249" customWidth="1"/>
    <col min="8966" max="8967" width="19.33203125" style="249" customWidth="1"/>
    <col min="8968" max="8968" width="12.88671875" style="249" customWidth="1"/>
    <col min="8969" max="9216" width="9.109375" style="249"/>
    <col min="9217" max="9217" width="8.44140625" style="249" customWidth="1"/>
    <col min="9218" max="9218" width="67.5546875" style="249" customWidth="1"/>
    <col min="9219" max="9219" width="30.6640625" style="249" customWidth="1"/>
    <col min="9220" max="9220" width="21.109375" style="249" customWidth="1"/>
    <col min="9221" max="9221" width="35.6640625" style="249" customWidth="1"/>
    <col min="9222" max="9223" width="19.33203125" style="249" customWidth="1"/>
    <col min="9224" max="9224" width="12.88671875" style="249" customWidth="1"/>
    <col min="9225" max="9472" width="9.109375" style="249"/>
    <col min="9473" max="9473" width="8.44140625" style="249" customWidth="1"/>
    <col min="9474" max="9474" width="67.5546875" style="249" customWidth="1"/>
    <col min="9475" max="9475" width="30.6640625" style="249" customWidth="1"/>
    <col min="9476" max="9476" width="21.109375" style="249" customWidth="1"/>
    <col min="9477" max="9477" width="35.6640625" style="249" customWidth="1"/>
    <col min="9478" max="9479" width="19.33203125" style="249" customWidth="1"/>
    <col min="9480" max="9480" width="12.88671875" style="249" customWidth="1"/>
    <col min="9481" max="9728" width="9.109375" style="249"/>
    <col min="9729" max="9729" width="8.44140625" style="249" customWidth="1"/>
    <col min="9730" max="9730" width="67.5546875" style="249" customWidth="1"/>
    <col min="9731" max="9731" width="30.6640625" style="249" customWidth="1"/>
    <col min="9732" max="9732" width="21.109375" style="249" customWidth="1"/>
    <col min="9733" max="9733" width="35.6640625" style="249" customWidth="1"/>
    <col min="9734" max="9735" width="19.33203125" style="249" customWidth="1"/>
    <col min="9736" max="9736" width="12.88671875" style="249" customWidth="1"/>
    <col min="9737" max="9984" width="9.109375" style="249"/>
    <col min="9985" max="9985" width="8.44140625" style="249" customWidth="1"/>
    <col min="9986" max="9986" width="67.5546875" style="249" customWidth="1"/>
    <col min="9987" max="9987" width="30.6640625" style="249" customWidth="1"/>
    <col min="9988" max="9988" width="21.109375" style="249" customWidth="1"/>
    <col min="9989" max="9989" width="35.6640625" style="249" customWidth="1"/>
    <col min="9990" max="9991" width="19.33203125" style="249" customWidth="1"/>
    <col min="9992" max="9992" width="12.88671875" style="249" customWidth="1"/>
    <col min="9993" max="10240" width="9.109375" style="249"/>
    <col min="10241" max="10241" width="8.44140625" style="249" customWidth="1"/>
    <col min="10242" max="10242" width="67.5546875" style="249" customWidth="1"/>
    <col min="10243" max="10243" width="30.6640625" style="249" customWidth="1"/>
    <col min="10244" max="10244" width="21.109375" style="249" customWidth="1"/>
    <col min="10245" max="10245" width="35.6640625" style="249" customWidth="1"/>
    <col min="10246" max="10247" width="19.33203125" style="249" customWidth="1"/>
    <col min="10248" max="10248" width="12.88671875" style="249" customWidth="1"/>
    <col min="10249" max="10496" width="9.109375" style="249"/>
    <col min="10497" max="10497" width="8.44140625" style="249" customWidth="1"/>
    <col min="10498" max="10498" width="67.5546875" style="249" customWidth="1"/>
    <col min="10499" max="10499" width="30.6640625" style="249" customWidth="1"/>
    <col min="10500" max="10500" width="21.109375" style="249" customWidth="1"/>
    <col min="10501" max="10501" width="35.6640625" style="249" customWidth="1"/>
    <col min="10502" max="10503" width="19.33203125" style="249" customWidth="1"/>
    <col min="10504" max="10504" width="12.88671875" style="249" customWidth="1"/>
    <col min="10505" max="10752" width="9.109375" style="249"/>
    <col min="10753" max="10753" width="8.44140625" style="249" customWidth="1"/>
    <col min="10754" max="10754" width="67.5546875" style="249" customWidth="1"/>
    <col min="10755" max="10755" width="30.6640625" style="249" customWidth="1"/>
    <col min="10756" max="10756" width="21.109375" style="249" customWidth="1"/>
    <col min="10757" max="10757" width="35.6640625" style="249" customWidth="1"/>
    <col min="10758" max="10759" width="19.33203125" style="249" customWidth="1"/>
    <col min="10760" max="10760" width="12.88671875" style="249" customWidth="1"/>
    <col min="10761" max="11008" width="9.109375" style="249"/>
    <col min="11009" max="11009" width="8.44140625" style="249" customWidth="1"/>
    <col min="11010" max="11010" width="67.5546875" style="249" customWidth="1"/>
    <col min="11011" max="11011" width="30.6640625" style="249" customWidth="1"/>
    <col min="11012" max="11012" width="21.109375" style="249" customWidth="1"/>
    <col min="11013" max="11013" width="35.6640625" style="249" customWidth="1"/>
    <col min="11014" max="11015" width="19.33203125" style="249" customWidth="1"/>
    <col min="11016" max="11016" width="12.88671875" style="249" customWidth="1"/>
    <col min="11017" max="11264" width="9.109375" style="249"/>
    <col min="11265" max="11265" width="8.44140625" style="249" customWidth="1"/>
    <col min="11266" max="11266" width="67.5546875" style="249" customWidth="1"/>
    <col min="11267" max="11267" width="30.6640625" style="249" customWidth="1"/>
    <col min="11268" max="11268" width="21.109375" style="249" customWidth="1"/>
    <col min="11269" max="11269" width="35.6640625" style="249" customWidth="1"/>
    <col min="11270" max="11271" width="19.33203125" style="249" customWidth="1"/>
    <col min="11272" max="11272" width="12.88671875" style="249" customWidth="1"/>
    <col min="11273" max="11520" width="9.109375" style="249"/>
    <col min="11521" max="11521" width="8.44140625" style="249" customWidth="1"/>
    <col min="11522" max="11522" width="67.5546875" style="249" customWidth="1"/>
    <col min="11523" max="11523" width="30.6640625" style="249" customWidth="1"/>
    <col min="11524" max="11524" width="21.109375" style="249" customWidth="1"/>
    <col min="11525" max="11525" width="35.6640625" style="249" customWidth="1"/>
    <col min="11526" max="11527" width="19.33203125" style="249" customWidth="1"/>
    <col min="11528" max="11528" width="12.88671875" style="249" customWidth="1"/>
    <col min="11529" max="11776" width="9.109375" style="249"/>
    <col min="11777" max="11777" width="8.44140625" style="249" customWidth="1"/>
    <col min="11778" max="11778" width="67.5546875" style="249" customWidth="1"/>
    <col min="11779" max="11779" width="30.6640625" style="249" customWidth="1"/>
    <col min="11780" max="11780" width="21.109375" style="249" customWidth="1"/>
    <col min="11781" max="11781" width="35.6640625" style="249" customWidth="1"/>
    <col min="11782" max="11783" width="19.33203125" style="249" customWidth="1"/>
    <col min="11784" max="11784" width="12.88671875" style="249" customWidth="1"/>
    <col min="11785" max="12032" width="9.109375" style="249"/>
    <col min="12033" max="12033" width="8.44140625" style="249" customWidth="1"/>
    <col min="12034" max="12034" width="67.5546875" style="249" customWidth="1"/>
    <col min="12035" max="12035" width="30.6640625" style="249" customWidth="1"/>
    <col min="12036" max="12036" width="21.109375" style="249" customWidth="1"/>
    <col min="12037" max="12037" width="35.6640625" style="249" customWidth="1"/>
    <col min="12038" max="12039" width="19.33203125" style="249" customWidth="1"/>
    <col min="12040" max="12040" width="12.88671875" style="249" customWidth="1"/>
    <col min="12041" max="12288" width="9.109375" style="249"/>
    <col min="12289" max="12289" width="8.44140625" style="249" customWidth="1"/>
    <col min="12290" max="12290" width="67.5546875" style="249" customWidth="1"/>
    <col min="12291" max="12291" width="30.6640625" style="249" customWidth="1"/>
    <col min="12292" max="12292" width="21.109375" style="249" customWidth="1"/>
    <col min="12293" max="12293" width="35.6640625" style="249" customWidth="1"/>
    <col min="12294" max="12295" width="19.33203125" style="249" customWidth="1"/>
    <col min="12296" max="12296" width="12.88671875" style="249" customWidth="1"/>
    <col min="12297" max="12544" width="9.109375" style="249"/>
    <col min="12545" max="12545" width="8.44140625" style="249" customWidth="1"/>
    <col min="12546" max="12546" width="67.5546875" style="249" customWidth="1"/>
    <col min="12547" max="12547" width="30.6640625" style="249" customWidth="1"/>
    <col min="12548" max="12548" width="21.109375" style="249" customWidth="1"/>
    <col min="12549" max="12549" width="35.6640625" style="249" customWidth="1"/>
    <col min="12550" max="12551" width="19.33203125" style="249" customWidth="1"/>
    <col min="12552" max="12552" width="12.88671875" style="249" customWidth="1"/>
    <col min="12553" max="12800" width="9.109375" style="249"/>
    <col min="12801" max="12801" width="8.44140625" style="249" customWidth="1"/>
    <col min="12802" max="12802" width="67.5546875" style="249" customWidth="1"/>
    <col min="12803" max="12803" width="30.6640625" style="249" customWidth="1"/>
    <col min="12804" max="12804" width="21.109375" style="249" customWidth="1"/>
    <col min="12805" max="12805" width="35.6640625" style="249" customWidth="1"/>
    <col min="12806" max="12807" width="19.33203125" style="249" customWidth="1"/>
    <col min="12808" max="12808" width="12.88671875" style="249" customWidth="1"/>
    <col min="12809" max="13056" width="9.109375" style="249"/>
    <col min="13057" max="13057" width="8.44140625" style="249" customWidth="1"/>
    <col min="13058" max="13058" width="67.5546875" style="249" customWidth="1"/>
    <col min="13059" max="13059" width="30.6640625" style="249" customWidth="1"/>
    <col min="13060" max="13060" width="21.109375" style="249" customWidth="1"/>
    <col min="13061" max="13061" width="35.6640625" style="249" customWidth="1"/>
    <col min="13062" max="13063" width="19.33203125" style="249" customWidth="1"/>
    <col min="13064" max="13064" width="12.88671875" style="249" customWidth="1"/>
    <col min="13065" max="13312" width="9.109375" style="249"/>
    <col min="13313" max="13313" width="8.44140625" style="249" customWidth="1"/>
    <col min="13314" max="13314" width="67.5546875" style="249" customWidth="1"/>
    <col min="13315" max="13315" width="30.6640625" style="249" customWidth="1"/>
    <col min="13316" max="13316" width="21.109375" style="249" customWidth="1"/>
    <col min="13317" max="13317" width="35.6640625" style="249" customWidth="1"/>
    <col min="13318" max="13319" width="19.33203125" style="249" customWidth="1"/>
    <col min="13320" max="13320" width="12.88671875" style="249" customWidth="1"/>
    <col min="13321" max="13568" width="9.109375" style="249"/>
    <col min="13569" max="13569" width="8.44140625" style="249" customWidth="1"/>
    <col min="13570" max="13570" width="67.5546875" style="249" customWidth="1"/>
    <col min="13571" max="13571" width="30.6640625" style="249" customWidth="1"/>
    <col min="13572" max="13572" width="21.109375" style="249" customWidth="1"/>
    <col min="13573" max="13573" width="35.6640625" style="249" customWidth="1"/>
    <col min="13574" max="13575" width="19.33203125" style="249" customWidth="1"/>
    <col min="13576" max="13576" width="12.88671875" style="249" customWidth="1"/>
    <col min="13577" max="13824" width="9.109375" style="249"/>
    <col min="13825" max="13825" width="8.44140625" style="249" customWidth="1"/>
    <col min="13826" max="13826" width="67.5546875" style="249" customWidth="1"/>
    <col min="13827" max="13827" width="30.6640625" style="249" customWidth="1"/>
    <col min="13828" max="13828" width="21.109375" style="249" customWidth="1"/>
    <col min="13829" max="13829" width="35.6640625" style="249" customWidth="1"/>
    <col min="13830" max="13831" width="19.33203125" style="249" customWidth="1"/>
    <col min="13832" max="13832" width="12.88671875" style="249" customWidth="1"/>
    <col min="13833" max="14080" width="9.109375" style="249"/>
    <col min="14081" max="14081" width="8.44140625" style="249" customWidth="1"/>
    <col min="14082" max="14082" width="67.5546875" style="249" customWidth="1"/>
    <col min="14083" max="14083" width="30.6640625" style="249" customWidth="1"/>
    <col min="14084" max="14084" width="21.109375" style="249" customWidth="1"/>
    <col min="14085" max="14085" width="35.6640625" style="249" customWidth="1"/>
    <col min="14086" max="14087" width="19.33203125" style="249" customWidth="1"/>
    <col min="14088" max="14088" width="12.88671875" style="249" customWidth="1"/>
    <col min="14089" max="14336" width="9.109375" style="249"/>
    <col min="14337" max="14337" width="8.44140625" style="249" customWidth="1"/>
    <col min="14338" max="14338" width="67.5546875" style="249" customWidth="1"/>
    <col min="14339" max="14339" width="30.6640625" style="249" customWidth="1"/>
    <col min="14340" max="14340" width="21.109375" style="249" customWidth="1"/>
    <col min="14341" max="14341" width="35.6640625" style="249" customWidth="1"/>
    <col min="14342" max="14343" width="19.33203125" style="249" customWidth="1"/>
    <col min="14344" max="14344" width="12.88671875" style="249" customWidth="1"/>
    <col min="14345" max="14592" width="9.109375" style="249"/>
    <col min="14593" max="14593" width="8.44140625" style="249" customWidth="1"/>
    <col min="14594" max="14594" width="67.5546875" style="249" customWidth="1"/>
    <col min="14595" max="14595" width="30.6640625" style="249" customWidth="1"/>
    <col min="14596" max="14596" width="21.109375" style="249" customWidth="1"/>
    <col min="14597" max="14597" width="35.6640625" style="249" customWidth="1"/>
    <col min="14598" max="14599" width="19.33203125" style="249" customWidth="1"/>
    <col min="14600" max="14600" width="12.88671875" style="249" customWidth="1"/>
    <col min="14601" max="14848" width="9.109375" style="249"/>
    <col min="14849" max="14849" width="8.44140625" style="249" customWidth="1"/>
    <col min="14850" max="14850" width="67.5546875" style="249" customWidth="1"/>
    <col min="14851" max="14851" width="30.6640625" style="249" customWidth="1"/>
    <col min="14852" max="14852" width="21.109375" style="249" customWidth="1"/>
    <col min="14853" max="14853" width="35.6640625" style="249" customWidth="1"/>
    <col min="14854" max="14855" width="19.33203125" style="249" customWidth="1"/>
    <col min="14856" max="14856" width="12.88671875" style="249" customWidth="1"/>
    <col min="14857" max="15104" width="9.109375" style="249"/>
    <col min="15105" max="15105" width="8.44140625" style="249" customWidth="1"/>
    <col min="15106" max="15106" width="67.5546875" style="249" customWidth="1"/>
    <col min="15107" max="15107" width="30.6640625" style="249" customWidth="1"/>
    <col min="15108" max="15108" width="21.109375" style="249" customWidth="1"/>
    <col min="15109" max="15109" width="35.6640625" style="249" customWidth="1"/>
    <col min="15110" max="15111" width="19.33203125" style="249" customWidth="1"/>
    <col min="15112" max="15112" width="12.88671875" style="249" customWidth="1"/>
    <col min="15113" max="15360" width="9.109375" style="249"/>
    <col min="15361" max="15361" width="8.44140625" style="249" customWidth="1"/>
    <col min="15362" max="15362" width="67.5546875" style="249" customWidth="1"/>
    <col min="15363" max="15363" width="30.6640625" style="249" customWidth="1"/>
    <col min="15364" max="15364" width="21.109375" style="249" customWidth="1"/>
    <col min="15365" max="15365" width="35.6640625" style="249" customWidth="1"/>
    <col min="15366" max="15367" width="19.33203125" style="249" customWidth="1"/>
    <col min="15368" max="15368" width="12.88671875" style="249" customWidth="1"/>
    <col min="15369" max="15616" width="9.109375" style="249"/>
    <col min="15617" max="15617" width="8.44140625" style="249" customWidth="1"/>
    <col min="15618" max="15618" width="67.5546875" style="249" customWidth="1"/>
    <col min="15619" max="15619" width="30.6640625" style="249" customWidth="1"/>
    <col min="15620" max="15620" width="21.109375" style="249" customWidth="1"/>
    <col min="15621" max="15621" width="35.6640625" style="249" customWidth="1"/>
    <col min="15622" max="15623" width="19.33203125" style="249" customWidth="1"/>
    <col min="15624" max="15624" width="12.88671875" style="249" customWidth="1"/>
    <col min="15625" max="15872" width="9.109375" style="249"/>
    <col min="15873" max="15873" width="8.44140625" style="249" customWidth="1"/>
    <col min="15874" max="15874" width="67.5546875" style="249" customWidth="1"/>
    <col min="15875" max="15875" width="30.6640625" style="249" customWidth="1"/>
    <col min="15876" max="15876" width="21.109375" style="249" customWidth="1"/>
    <col min="15877" max="15877" width="35.6640625" style="249" customWidth="1"/>
    <col min="15878" max="15879" width="19.33203125" style="249" customWidth="1"/>
    <col min="15880" max="15880" width="12.88671875" style="249" customWidth="1"/>
    <col min="15881" max="16128" width="9.109375" style="249"/>
    <col min="16129" max="16129" width="8.44140625" style="249" customWidth="1"/>
    <col min="16130" max="16130" width="67.5546875" style="249" customWidth="1"/>
    <col min="16131" max="16131" width="30.6640625" style="249" customWidth="1"/>
    <col min="16132" max="16132" width="21.109375" style="249" customWidth="1"/>
    <col min="16133" max="16133" width="35.6640625" style="249" customWidth="1"/>
    <col min="16134" max="16135" width="19.33203125" style="249" customWidth="1"/>
    <col min="16136" max="16136" width="12.88671875" style="249" customWidth="1"/>
    <col min="16137" max="16384" width="9.109375" style="249"/>
  </cols>
  <sheetData>
    <row r="1" spans="1:11" x14ac:dyDescent="0.35">
      <c r="E1" s="72" t="s">
        <v>447</v>
      </c>
    </row>
    <row r="3" spans="1:11" ht="25.2" customHeight="1" x14ac:dyDescent="0.35">
      <c r="A3" s="1209" t="s">
        <v>526</v>
      </c>
      <c r="B3" s="1221"/>
      <c r="C3" s="1221"/>
      <c r="D3" s="1221"/>
      <c r="E3" s="1221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389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436"/>
    </row>
    <row r="9" spans="1:11" ht="80.25" customHeight="1" x14ac:dyDescent="0.35">
      <c r="A9" s="437" t="s">
        <v>282</v>
      </c>
      <c r="B9" s="437" t="s">
        <v>297</v>
      </c>
      <c r="C9" s="437" t="s">
        <v>390</v>
      </c>
      <c r="D9" s="437" t="s">
        <v>391</v>
      </c>
      <c r="E9" s="437" t="s">
        <v>392</v>
      </c>
    </row>
    <row r="10" spans="1:11" s="441" customFormat="1" ht="19.95" customHeight="1" x14ac:dyDescent="0.3">
      <c r="A10" s="365">
        <v>1</v>
      </c>
      <c r="B10" s="365">
        <v>2</v>
      </c>
      <c r="C10" s="365">
        <v>3</v>
      </c>
      <c r="D10" s="365">
        <v>4</v>
      </c>
      <c r="E10" s="366" t="s">
        <v>393</v>
      </c>
      <c r="F10" s="438" t="s">
        <v>302</v>
      </c>
      <c r="G10" s="438" t="s">
        <v>303</v>
      </c>
      <c r="H10" s="440"/>
    </row>
    <row r="11" spans="1:11" s="255" customFormat="1" ht="35.4" customHeight="1" x14ac:dyDescent="0.35">
      <c r="A11" s="442"/>
      <c r="B11" s="372" t="s">
        <v>394</v>
      </c>
      <c r="C11" s="443" t="s">
        <v>305</v>
      </c>
      <c r="D11" s="443" t="s">
        <v>305</v>
      </c>
      <c r="E11" s="444">
        <v>36514</v>
      </c>
      <c r="F11" s="445"/>
      <c r="G11" s="445">
        <f>E11-F11</f>
        <v>36514</v>
      </c>
      <c r="H11" s="451"/>
    </row>
    <row r="12" spans="1:11" ht="22.95" customHeight="1" x14ac:dyDescent="0.35">
      <c r="A12" s="447"/>
      <c r="B12" s="418" t="s">
        <v>395</v>
      </c>
      <c r="C12" s="448"/>
      <c r="D12" s="448"/>
      <c r="E12" s="448"/>
    </row>
    <row r="13" spans="1:11" ht="22.95" customHeight="1" x14ac:dyDescent="0.35">
      <c r="A13" s="447"/>
      <c r="B13" s="823" t="s">
        <v>1176</v>
      </c>
      <c r="C13" s="448">
        <f>E13/D13</f>
        <v>2434266.666666667</v>
      </c>
      <c r="D13" s="449">
        <v>1.4999999999999999E-2</v>
      </c>
      <c r="E13" s="448">
        <f>E11</f>
        <v>36514</v>
      </c>
    </row>
    <row r="14" spans="1:11" ht="22.95" customHeight="1" x14ac:dyDescent="0.35">
      <c r="A14" s="447"/>
      <c r="B14" s="418"/>
      <c r="C14" s="448"/>
      <c r="D14" s="448"/>
      <c r="E14" s="448"/>
    </row>
    <row r="15" spans="1:11" ht="19.2" customHeight="1" x14ac:dyDescent="0.35">
      <c r="A15" s="447"/>
      <c r="B15" s="450"/>
      <c r="C15" s="448"/>
      <c r="D15" s="448"/>
      <c r="E15" s="448"/>
    </row>
    <row r="18" spans="1:9" s="388" customFormat="1" x14ac:dyDescent="0.3">
      <c r="A18" s="34" t="s">
        <v>671</v>
      </c>
      <c r="B18" s="35"/>
      <c r="C18" s="115"/>
      <c r="E18" s="115" t="s">
        <v>1143</v>
      </c>
      <c r="F18" s="249"/>
      <c r="G18" s="35"/>
    </row>
    <row r="19" spans="1:9" s="388" customFormat="1" ht="15.6" x14ac:dyDescent="0.3">
      <c r="A19" s="249"/>
      <c r="B19" s="66"/>
      <c r="C19" s="67" t="s">
        <v>131</v>
      </c>
      <c r="E19" s="67" t="s">
        <v>132</v>
      </c>
      <c r="F19" s="249"/>
      <c r="G19" s="66"/>
    </row>
    <row r="20" spans="1:9" s="388" customFormat="1" ht="15.6" x14ac:dyDescent="0.3">
      <c r="A20" s="66"/>
      <c r="B20" s="63"/>
      <c r="C20" s="63"/>
      <c r="E20" s="63"/>
      <c r="F20" s="249"/>
      <c r="G20" s="63"/>
    </row>
    <row r="21" spans="1:9" s="388" customFormat="1" x14ac:dyDescent="0.3">
      <c r="A21" s="34" t="s">
        <v>133</v>
      </c>
      <c r="B21" s="35"/>
      <c r="C21" s="115"/>
      <c r="E21" s="115" t="s">
        <v>1144</v>
      </c>
      <c r="F21" s="249"/>
      <c r="G21" s="35"/>
      <c r="I21" s="414"/>
    </row>
    <row r="22" spans="1:9" s="388" customFormat="1" ht="15.6" x14ac:dyDescent="0.3">
      <c r="A22" s="249"/>
      <c r="B22" s="66"/>
      <c r="C22" s="67" t="s">
        <v>131</v>
      </c>
      <c r="E22" s="67" t="s">
        <v>132</v>
      </c>
      <c r="F22" s="249"/>
      <c r="G22" s="66"/>
      <c r="I22" s="414"/>
    </row>
    <row r="23" spans="1:9" s="357" customFormat="1" x14ac:dyDescent="0.35">
      <c r="F23" s="434"/>
      <c r="G23" s="434"/>
      <c r="H23" s="435"/>
    </row>
    <row r="24" spans="1:9" s="357" customFormat="1" x14ac:dyDescent="0.35">
      <c r="F24" s="434"/>
      <c r="G24" s="434"/>
      <c r="H24" s="435"/>
    </row>
    <row r="25" spans="1:9" s="357" customFormat="1" x14ac:dyDescent="0.35">
      <c r="F25" s="434"/>
      <c r="G25" s="434"/>
      <c r="H25" s="435"/>
    </row>
    <row r="28" spans="1:9" x14ac:dyDescent="0.35">
      <c r="B28" s="387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E4EDD3"/>
    <pageSetUpPr fitToPage="1"/>
  </sheetPr>
  <dimension ref="A1:I88"/>
  <sheetViews>
    <sheetView view="pageBreakPreview" zoomScale="70" zoomScaleNormal="80" zoomScaleSheetLayoutView="70" workbookViewId="0">
      <selection activeCell="W22" sqref="W22"/>
    </sheetView>
  </sheetViews>
  <sheetFormatPr defaultRowHeight="18" x14ac:dyDescent="0.35"/>
  <cols>
    <col min="1" max="1" width="8.44140625" style="249" customWidth="1"/>
    <col min="2" max="2" width="67.5546875" style="249" customWidth="1"/>
    <col min="3" max="3" width="30.6640625" style="249" customWidth="1"/>
    <col min="4" max="4" width="21.109375" style="249" customWidth="1"/>
    <col min="5" max="5" width="35.6640625" style="249" customWidth="1"/>
    <col min="6" max="6" width="12.88671875" style="435" customWidth="1"/>
    <col min="7" max="254" width="9.109375" style="249"/>
    <col min="255" max="255" width="8.44140625" style="249" customWidth="1"/>
    <col min="256" max="256" width="67.5546875" style="249" customWidth="1"/>
    <col min="257" max="257" width="30.6640625" style="249" customWidth="1"/>
    <col min="258" max="258" width="21.109375" style="249" customWidth="1"/>
    <col min="259" max="259" width="35.6640625" style="249" customWidth="1"/>
    <col min="260" max="261" width="19.33203125" style="249" customWidth="1"/>
    <col min="262" max="262" width="12.88671875" style="249" customWidth="1"/>
    <col min="263" max="510" width="9.109375" style="249"/>
    <col min="511" max="511" width="8.44140625" style="249" customWidth="1"/>
    <col min="512" max="512" width="67.5546875" style="249" customWidth="1"/>
    <col min="513" max="513" width="30.6640625" style="249" customWidth="1"/>
    <col min="514" max="514" width="21.109375" style="249" customWidth="1"/>
    <col min="515" max="515" width="35.6640625" style="249" customWidth="1"/>
    <col min="516" max="517" width="19.33203125" style="249" customWidth="1"/>
    <col min="518" max="518" width="12.88671875" style="249" customWidth="1"/>
    <col min="519" max="766" width="9.109375" style="249"/>
    <col min="767" max="767" width="8.44140625" style="249" customWidth="1"/>
    <col min="768" max="768" width="67.5546875" style="249" customWidth="1"/>
    <col min="769" max="769" width="30.6640625" style="249" customWidth="1"/>
    <col min="770" max="770" width="21.109375" style="249" customWidth="1"/>
    <col min="771" max="771" width="35.6640625" style="249" customWidth="1"/>
    <col min="772" max="773" width="19.33203125" style="249" customWidth="1"/>
    <col min="774" max="774" width="12.88671875" style="249" customWidth="1"/>
    <col min="775" max="1022" width="9.109375" style="249"/>
    <col min="1023" max="1023" width="8.44140625" style="249" customWidth="1"/>
    <col min="1024" max="1024" width="67.5546875" style="249" customWidth="1"/>
    <col min="1025" max="1025" width="30.6640625" style="249" customWidth="1"/>
    <col min="1026" max="1026" width="21.109375" style="249" customWidth="1"/>
    <col min="1027" max="1027" width="35.6640625" style="249" customWidth="1"/>
    <col min="1028" max="1029" width="19.33203125" style="249" customWidth="1"/>
    <col min="1030" max="1030" width="12.88671875" style="249" customWidth="1"/>
    <col min="1031" max="1278" width="9.109375" style="249"/>
    <col min="1279" max="1279" width="8.44140625" style="249" customWidth="1"/>
    <col min="1280" max="1280" width="67.5546875" style="249" customWidth="1"/>
    <col min="1281" max="1281" width="30.6640625" style="249" customWidth="1"/>
    <col min="1282" max="1282" width="21.109375" style="249" customWidth="1"/>
    <col min="1283" max="1283" width="35.6640625" style="249" customWidth="1"/>
    <col min="1284" max="1285" width="19.33203125" style="249" customWidth="1"/>
    <col min="1286" max="1286" width="12.88671875" style="249" customWidth="1"/>
    <col min="1287" max="1534" width="9.109375" style="249"/>
    <col min="1535" max="1535" width="8.44140625" style="249" customWidth="1"/>
    <col min="1536" max="1536" width="67.5546875" style="249" customWidth="1"/>
    <col min="1537" max="1537" width="30.6640625" style="249" customWidth="1"/>
    <col min="1538" max="1538" width="21.109375" style="249" customWidth="1"/>
    <col min="1539" max="1539" width="35.6640625" style="249" customWidth="1"/>
    <col min="1540" max="1541" width="19.33203125" style="249" customWidth="1"/>
    <col min="1542" max="1542" width="12.88671875" style="249" customWidth="1"/>
    <col min="1543" max="1790" width="9.109375" style="249"/>
    <col min="1791" max="1791" width="8.44140625" style="249" customWidth="1"/>
    <col min="1792" max="1792" width="67.5546875" style="249" customWidth="1"/>
    <col min="1793" max="1793" width="30.6640625" style="249" customWidth="1"/>
    <col min="1794" max="1794" width="21.109375" style="249" customWidth="1"/>
    <col min="1795" max="1795" width="35.6640625" style="249" customWidth="1"/>
    <col min="1796" max="1797" width="19.33203125" style="249" customWidth="1"/>
    <col min="1798" max="1798" width="12.88671875" style="249" customWidth="1"/>
    <col min="1799" max="2046" width="9.109375" style="249"/>
    <col min="2047" max="2047" width="8.44140625" style="249" customWidth="1"/>
    <col min="2048" max="2048" width="67.5546875" style="249" customWidth="1"/>
    <col min="2049" max="2049" width="30.6640625" style="249" customWidth="1"/>
    <col min="2050" max="2050" width="21.109375" style="249" customWidth="1"/>
    <col min="2051" max="2051" width="35.6640625" style="249" customWidth="1"/>
    <col min="2052" max="2053" width="19.33203125" style="249" customWidth="1"/>
    <col min="2054" max="2054" width="12.88671875" style="249" customWidth="1"/>
    <col min="2055" max="2302" width="9.109375" style="249"/>
    <col min="2303" max="2303" width="8.44140625" style="249" customWidth="1"/>
    <col min="2304" max="2304" width="67.5546875" style="249" customWidth="1"/>
    <col min="2305" max="2305" width="30.6640625" style="249" customWidth="1"/>
    <col min="2306" max="2306" width="21.109375" style="249" customWidth="1"/>
    <col min="2307" max="2307" width="35.6640625" style="249" customWidth="1"/>
    <col min="2308" max="2309" width="19.33203125" style="249" customWidth="1"/>
    <col min="2310" max="2310" width="12.88671875" style="249" customWidth="1"/>
    <col min="2311" max="2558" width="9.109375" style="249"/>
    <col min="2559" max="2559" width="8.44140625" style="249" customWidth="1"/>
    <col min="2560" max="2560" width="67.5546875" style="249" customWidth="1"/>
    <col min="2561" max="2561" width="30.6640625" style="249" customWidth="1"/>
    <col min="2562" max="2562" width="21.109375" style="249" customWidth="1"/>
    <col min="2563" max="2563" width="35.6640625" style="249" customWidth="1"/>
    <col min="2564" max="2565" width="19.33203125" style="249" customWidth="1"/>
    <col min="2566" max="2566" width="12.88671875" style="249" customWidth="1"/>
    <col min="2567" max="2814" width="9.109375" style="249"/>
    <col min="2815" max="2815" width="8.44140625" style="249" customWidth="1"/>
    <col min="2816" max="2816" width="67.5546875" style="249" customWidth="1"/>
    <col min="2817" max="2817" width="30.6640625" style="249" customWidth="1"/>
    <col min="2818" max="2818" width="21.109375" style="249" customWidth="1"/>
    <col min="2819" max="2819" width="35.6640625" style="249" customWidth="1"/>
    <col min="2820" max="2821" width="19.33203125" style="249" customWidth="1"/>
    <col min="2822" max="2822" width="12.88671875" style="249" customWidth="1"/>
    <col min="2823" max="3070" width="9.109375" style="249"/>
    <col min="3071" max="3071" width="8.44140625" style="249" customWidth="1"/>
    <col min="3072" max="3072" width="67.5546875" style="249" customWidth="1"/>
    <col min="3073" max="3073" width="30.6640625" style="249" customWidth="1"/>
    <col min="3074" max="3074" width="21.109375" style="249" customWidth="1"/>
    <col min="3075" max="3075" width="35.6640625" style="249" customWidth="1"/>
    <col min="3076" max="3077" width="19.33203125" style="249" customWidth="1"/>
    <col min="3078" max="3078" width="12.88671875" style="249" customWidth="1"/>
    <col min="3079" max="3326" width="9.109375" style="249"/>
    <col min="3327" max="3327" width="8.44140625" style="249" customWidth="1"/>
    <col min="3328" max="3328" width="67.5546875" style="249" customWidth="1"/>
    <col min="3329" max="3329" width="30.6640625" style="249" customWidth="1"/>
    <col min="3330" max="3330" width="21.109375" style="249" customWidth="1"/>
    <col min="3331" max="3331" width="35.6640625" style="249" customWidth="1"/>
    <col min="3332" max="3333" width="19.33203125" style="249" customWidth="1"/>
    <col min="3334" max="3334" width="12.88671875" style="249" customWidth="1"/>
    <col min="3335" max="3582" width="9.109375" style="249"/>
    <col min="3583" max="3583" width="8.44140625" style="249" customWidth="1"/>
    <col min="3584" max="3584" width="67.5546875" style="249" customWidth="1"/>
    <col min="3585" max="3585" width="30.6640625" style="249" customWidth="1"/>
    <col min="3586" max="3586" width="21.109375" style="249" customWidth="1"/>
    <col min="3587" max="3587" width="35.6640625" style="249" customWidth="1"/>
    <col min="3588" max="3589" width="19.33203125" style="249" customWidth="1"/>
    <col min="3590" max="3590" width="12.88671875" style="249" customWidth="1"/>
    <col min="3591" max="3838" width="9.109375" style="249"/>
    <col min="3839" max="3839" width="8.44140625" style="249" customWidth="1"/>
    <col min="3840" max="3840" width="67.5546875" style="249" customWidth="1"/>
    <col min="3841" max="3841" width="30.6640625" style="249" customWidth="1"/>
    <col min="3842" max="3842" width="21.109375" style="249" customWidth="1"/>
    <col min="3843" max="3843" width="35.6640625" style="249" customWidth="1"/>
    <col min="3844" max="3845" width="19.33203125" style="249" customWidth="1"/>
    <col min="3846" max="3846" width="12.88671875" style="249" customWidth="1"/>
    <col min="3847" max="4094" width="9.109375" style="249"/>
    <col min="4095" max="4095" width="8.44140625" style="249" customWidth="1"/>
    <col min="4096" max="4096" width="67.5546875" style="249" customWidth="1"/>
    <col min="4097" max="4097" width="30.6640625" style="249" customWidth="1"/>
    <col min="4098" max="4098" width="21.109375" style="249" customWidth="1"/>
    <col min="4099" max="4099" width="35.6640625" style="249" customWidth="1"/>
    <col min="4100" max="4101" width="19.33203125" style="249" customWidth="1"/>
    <col min="4102" max="4102" width="12.88671875" style="249" customWidth="1"/>
    <col min="4103" max="4350" width="9.109375" style="249"/>
    <col min="4351" max="4351" width="8.44140625" style="249" customWidth="1"/>
    <col min="4352" max="4352" width="67.5546875" style="249" customWidth="1"/>
    <col min="4353" max="4353" width="30.6640625" style="249" customWidth="1"/>
    <col min="4354" max="4354" width="21.109375" style="249" customWidth="1"/>
    <col min="4355" max="4355" width="35.6640625" style="249" customWidth="1"/>
    <col min="4356" max="4357" width="19.33203125" style="249" customWidth="1"/>
    <col min="4358" max="4358" width="12.88671875" style="249" customWidth="1"/>
    <col min="4359" max="4606" width="9.109375" style="249"/>
    <col min="4607" max="4607" width="8.44140625" style="249" customWidth="1"/>
    <col min="4608" max="4608" width="67.5546875" style="249" customWidth="1"/>
    <col min="4609" max="4609" width="30.6640625" style="249" customWidth="1"/>
    <col min="4610" max="4610" width="21.109375" style="249" customWidth="1"/>
    <col min="4611" max="4611" width="35.6640625" style="249" customWidth="1"/>
    <col min="4612" max="4613" width="19.33203125" style="249" customWidth="1"/>
    <col min="4614" max="4614" width="12.88671875" style="249" customWidth="1"/>
    <col min="4615" max="4862" width="9.109375" style="249"/>
    <col min="4863" max="4863" width="8.44140625" style="249" customWidth="1"/>
    <col min="4864" max="4864" width="67.5546875" style="249" customWidth="1"/>
    <col min="4865" max="4865" width="30.6640625" style="249" customWidth="1"/>
    <col min="4866" max="4866" width="21.109375" style="249" customWidth="1"/>
    <col min="4867" max="4867" width="35.6640625" style="249" customWidth="1"/>
    <col min="4868" max="4869" width="19.33203125" style="249" customWidth="1"/>
    <col min="4870" max="4870" width="12.88671875" style="249" customWidth="1"/>
    <col min="4871" max="5118" width="9.109375" style="249"/>
    <col min="5119" max="5119" width="8.44140625" style="249" customWidth="1"/>
    <col min="5120" max="5120" width="67.5546875" style="249" customWidth="1"/>
    <col min="5121" max="5121" width="30.6640625" style="249" customWidth="1"/>
    <col min="5122" max="5122" width="21.109375" style="249" customWidth="1"/>
    <col min="5123" max="5123" width="35.6640625" style="249" customWidth="1"/>
    <col min="5124" max="5125" width="19.33203125" style="249" customWidth="1"/>
    <col min="5126" max="5126" width="12.88671875" style="249" customWidth="1"/>
    <col min="5127" max="5374" width="9.109375" style="249"/>
    <col min="5375" max="5375" width="8.44140625" style="249" customWidth="1"/>
    <col min="5376" max="5376" width="67.5546875" style="249" customWidth="1"/>
    <col min="5377" max="5377" width="30.6640625" style="249" customWidth="1"/>
    <col min="5378" max="5378" width="21.109375" style="249" customWidth="1"/>
    <col min="5379" max="5379" width="35.6640625" style="249" customWidth="1"/>
    <col min="5380" max="5381" width="19.33203125" style="249" customWidth="1"/>
    <col min="5382" max="5382" width="12.88671875" style="249" customWidth="1"/>
    <col min="5383" max="5630" width="9.109375" style="249"/>
    <col min="5631" max="5631" width="8.44140625" style="249" customWidth="1"/>
    <col min="5632" max="5632" width="67.5546875" style="249" customWidth="1"/>
    <col min="5633" max="5633" width="30.6640625" style="249" customWidth="1"/>
    <col min="5634" max="5634" width="21.109375" style="249" customWidth="1"/>
    <col min="5635" max="5635" width="35.6640625" style="249" customWidth="1"/>
    <col min="5636" max="5637" width="19.33203125" style="249" customWidth="1"/>
    <col min="5638" max="5638" width="12.88671875" style="249" customWidth="1"/>
    <col min="5639" max="5886" width="9.109375" style="249"/>
    <col min="5887" max="5887" width="8.44140625" style="249" customWidth="1"/>
    <col min="5888" max="5888" width="67.5546875" style="249" customWidth="1"/>
    <col min="5889" max="5889" width="30.6640625" style="249" customWidth="1"/>
    <col min="5890" max="5890" width="21.109375" style="249" customWidth="1"/>
    <col min="5891" max="5891" width="35.6640625" style="249" customWidth="1"/>
    <col min="5892" max="5893" width="19.33203125" style="249" customWidth="1"/>
    <col min="5894" max="5894" width="12.88671875" style="249" customWidth="1"/>
    <col min="5895" max="6142" width="9.109375" style="249"/>
    <col min="6143" max="6143" width="8.44140625" style="249" customWidth="1"/>
    <col min="6144" max="6144" width="67.5546875" style="249" customWidth="1"/>
    <col min="6145" max="6145" width="30.6640625" style="249" customWidth="1"/>
    <col min="6146" max="6146" width="21.109375" style="249" customWidth="1"/>
    <col min="6147" max="6147" width="35.6640625" style="249" customWidth="1"/>
    <col min="6148" max="6149" width="19.33203125" style="249" customWidth="1"/>
    <col min="6150" max="6150" width="12.88671875" style="249" customWidth="1"/>
    <col min="6151" max="6398" width="9.109375" style="249"/>
    <col min="6399" max="6399" width="8.44140625" style="249" customWidth="1"/>
    <col min="6400" max="6400" width="67.5546875" style="249" customWidth="1"/>
    <col min="6401" max="6401" width="30.6640625" style="249" customWidth="1"/>
    <col min="6402" max="6402" width="21.109375" style="249" customWidth="1"/>
    <col min="6403" max="6403" width="35.6640625" style="249" customWidth="1"/>
    <col min="6404" max="6405" width="19.33203125" style="249" customWidth="1"/>
    <col min="6406" max="6406" width="12.88671875" style="249" customWidth="1"/>
    <col min="6407" max="6654" width="9.109375" style="249"/>
    <col min="6655" max="6655" width="8.44140625" style="249" customWidth="1"/>
    <col min="6656" max="6656" width="67.5546875" style="249" customWidth="1"/>
    <col min="6657" max="6657" width="30.6640625" style="249" customWidth="1"/>
    <col min="6658" max="6658" width="21.109375" style="249" customWidth="1"/>
    <col min="6659" max="6659" width="35.6640625" style="249" customWidth="1"/>
    <col min="6660" max="6661" width="19.33203125" style="249" customWidth="1"/>
    <col min="6662" max="6662" width="12.88671875" style="249" customWidth="1"/>
    <col min="6663" max="6910" width="9.109375" style="249"/>
    <col min="6911" max="6911" width="8.44140625" style="249" customWidth="1"/>
    <col min="6912" max="6912" width="67.5546875" style="249" customWidth="1"/>
    <col min="6913" max="6913" width="30.6640625" style="249" customWidth="1"/>
    <col min="6914" max="6914" width="21.109375" style="249" customWidth="1"/>
    <col min="6915" max="6915" width="35.6640625" style="249" customWidth="1"/>
    <col min="6916" max="6917" width="19.33203125" style="249" customWidth="1"/>
    <col min="6918" max="6918" width="12.88671875" style="249" customWidth="1"/>
    <col min="6919" max="7166" width="9.109375" style="249"/>
    <col min="7167" max="7167" width="8.44140625" style="249" customWidth="1"/>
    <col min="7168" max="7168" width="67.5546875" style="249" customWidth="1"/>
    <col min="7169" max="7169" width="30.6640625" style="249" customWidth="1"/>
    <col min="7170" max="7170" width="21.109375" style="249" customWidth="1"/>
    <col min="7171" max="7171" width="35.6640625" style="249" customWidth="1"/>
    <col min="7172" max="7173" width="19.33203125" style="249" customWidth="1"/>
    <col min="7174" max="7174" width="12.88671875" style="249" customWidth="1"/>
    <col min="7175" max="7422" width="9.109375" style="249"/>
    <col min="7423" max="7423" width="8.44140625" style="249" customWidth="1"/>
    <col min="7424" max="7424" width="67.5546875" style="249" customWidth="1"/>
    <col min="7425" max="7425" width="30.6640625" style="249" customWidth="1"/>
    <col min="7426" max="7426" width="21.109375" style="249" customWidth="1"/>
    <col min="7427" max="7427" width="35.6640625" style="249" customWidth="1"/>
    <col min="7428" max="7429" width="19.33203125" style="249" customWidth="1"/>
    <col min="7430" max="7430" width="12.88671875" style="249" customWidth="1"/>
    <col min="7431" max="7678" width="9.109375" style="249"/>
    <col min="7679" max="7679" width="8.44140625" style="249" customWidth="1"/>
    <col min="7680" max="7680" width="67.5546875" style="249" customWidth="1"/>
    <col min="7681" max="7681" width="30.6640625" style="249" customWidth="1"/>
    <col min="7682" max="7682" width="21.109375" style="249" customWidth="1"/>
    <col min="7683" max="7683" width="35.6640625" style="249" customWidth="1"/>
    <col min="7684" max="7685" width="19.33203125" style="249" customWidth="1"/>
    <col min="7686" max="7686" width="12.88671875" style="249" customWidth="1"/>
    <col min="7687" max="7934" width="9.109375" style="249"/>
    <col min="7935" max="7935" width="8.44140625" style="249" customWidth="1"/>
    <col min="7936" max="7936" width="67.5546875" style="249" customWidth="1"/>
    <col min="7937" max="7937" width="30.6640625" style="249" customWidth="1"/>
    <col min="7938" max="7938" width="21.109375" style="249" customWidth="1"/>
    <col min="7939" max="7939" width="35.6640625" style="249" customWidth="1"/>
    <col min="7940" max="7941" width="19.33203125" style="249" customWidth="1"/>
    <col min="7942" max="7942" width="12.88671875" style="249" customWidth="1"/>
    <col min="7943" max="8190" width="9.109375" style="249"/>
    <col min="8191" max="8191" width="8.44140625" style="249" customWidth="1"/>
    <col min="8192" max="8192" width="67.5546875" style="249" customWidth="1"/>
    <col min="8193" max="8193" width="30.6640625" style="249" customWidth="1"/>
    <col min="8194" max="8194" width="21.109375" style="249" customWidth="1"/>
    <col min="8195" max="8195" width="35.6640625" style="249" customWidth="1"/>
    <col min="8196" max="8197" width="19.33203125" style="249" customWidth="1"/>
    <col min="8198" max="8198" width="12.88671875" style="249" customWidth="1"/>
    <col min="8199" max="8446" width="9.109375" style="249"/>
    <col min="8447" max="8447" width="8.44140625" style="249" customWidth="1"/>
    <col min="8448" max="8448" width="67.5546875" style="249" customWidth="1"/>
    <col min="8449" max="8449" width="30.6640625" style="249" customWidth="1"/>
    <col min="8450" max="8450" width="21.109375" style="249" customWidth="1"/>
    <col min="8451" max="8451" width="35.6640625" style="249" customWidth="1"/>
    <col min="8452" max="8453" width="19.33203125" style="249" customWidth="1"/>
    <col min="8454" max="8454" width="12.88671875" style="249" customWidth="1"/>
    <col min="8455" max="8702" width="9.109375" style="249"/>
    <col min="8703" max="8703" width="8.44140625" style="249" customWidth="1"/>
    <col min="8704" max="8704" width="67.5546875" style="249" customWidth="1"/>
    <col min="8705" max="8705" width="30.6640625" style="249" customWidth="1"/>
    <col min="8706" max="8706" width="21.109375" style="249" customWidth="1"/>
    <col min="8707" max="8707" width="35.6640625" style="249" customWidth="1"/>
    <col min="8708" max="8709" width="19.33203125" style="249" customWidth="1"/>
    <col min="8710" max="8710" width="12.88671875" style="249" customWidth="1"/>
    <col min="8711" max="8958" width="9.109375" style="249"/>
    <col min="8959" max="8959" width="8.44140625" style="249" customWidth="1"/>
    <col min="8960" max="8960" width="67.5546875" style="249" customWidth="1"/>
    <col min="8961" max="8961" width="30.6640625" style="249" customWidth="1"/>
    <col min="8962" max="8962" width="21.109375" style="249" customWidth="1"/>
    <col min="8963" max="8963" width="35.6640625" style="249" customWidth="1"/>
    <col min="8964" max="8965" width="19.33203125" style="249" customWidth="1"/>
    <col min="8966" max="8966" width="12.88671875" style="249" customWidth="1"/>
    <col min="8967" max="9214" width="9.109375" style="249"/>
    <col min="9215" max="9215" width="8.44140625" style="249" customWidth="1"/>
    <col min="9216" max="9216" width="67.5546875" style="249" customWidth="1"/>
    <col min="9217" max="9217" width="30.6640625" style="249" customWidth="1"/>
    <col min="9218" max="9218" width="21.109375" style="249" customWidth="1"/>
    <col min="9219" max="9219" width="35.6640625" style="249" customWidth="1"/>
    <col min="9220" max="9221" width="19.33203125" style="249" customWidth="1"/>
    <col min="9222" max="9222" width="12.88671875" style="249" customWidth="1"/>
    <col min="9223" max="9470" width="9.109375" style="249"/>
    <col min="9471" max="9471" width="8.44140625" style="249" customWidth="1"/>
    <col min="9472" max="9472" width="67.5546875" style="249" customWidth="1"/>
    <col min="9473" max="9473" width="30.6640625" style="249" customWidth="1"/>
    <col min="9474" max="9474" width="21.109375" style="249" customWidth="1"/>
    <col min="9475" max="9475" width="35.6640625" style="249" customWidth="1"/>
    <col min="9476" max="9477" width="19.33203125" style="249" customWidth="1"/>
    <col min="9478" max="9478" width="12.88671875" style="249" customWidth="1"/>
    <col min="9479" max="9726" width="9.109375" style="249"/>
    <col min="9727" max="9727" width="8.44140625" style="249" customWidth="1"/>
    <col min="9728" max="9728" width="67.5546875" style="249" customWidth="1"/>
    <col min="9729" max="9729" width="30.6640625" style="249" customWidth="1"/>
    <col min="9730" max="9730" width="21.109375" style="249" customWidth="1"/>
    <col min="9731" max="9731" width="35.6640625" style="249" customWidth="1"/>
    <col min="9732" max="9733" width="19.33203125" style="249" customWidth="1"/>
    <col min="9734" max="9734" width="12.88671875" style="249" customWidth="1"/>
    <col min="9735" max="9982" width="9.109375" style="249"/>
    <col min="9983" max="9983" width="8.44140625" style="249" customWidth="1"/>
    <col min="9984" max="9984" width="67.5546875" style="249" customWidth="1"/>
    <col min="9985" max="9985" width="30.6640625" style="249" customWidth="1"/>
    <col min="9986" max="9986" width="21.109375" style="249" customWidth="1"/>
    <col min="9987" max="9987" width="35.6640625" style="249" customWidth="1"/>
    <col min="9988" max="9989" width="19.33203125" style="249" customWidth="1"/>
    <col min="9990" max="9990" width="12.88671875" style="249" customWidth="1"/>
    <col min="9991" max="10238" width="9.109375" style="249"/>
    <col min="10239" max="10239" width="8.44140625" style="249" customWidth="1"/>
    <col min="10240" max="10240" width="67.5546875" style="249" customWidth="1"/>
    <col min="10241" max="10241" width="30.6640625" style="249" customWidth="1"/>
    <col min="10242" max="10242" width="21.109375" style="249" customWidth="1"/>
    <col min="10243" max="10243" width="35.6640625" style="249" customWidth="1"/>
    <col min="10244" max="10245" width="19.33203125" style="249" customWidth="1"/>
    <col min="10246" max="10246" width="12.88671875" style="249" customWidth="1"/>
    <col min="10247" max="10494" width="9.109375" style="249"/>
    <col min="10495" max="10495" width="8.44140625" style="249" customWidth="1"/>
    <col min="10496" max="10496" width="67.5546875" style="249" customWidth="1"/>
    <col min="10497" max="10497" width="30.6640625" style="249" customWidth="1"/>
    <col min="10498" max="10498" width="21.109375" style="249" customWidth="1"/>
    <col min="10499" max="10499" width="35.6640625" style="249" customWidth="1"/>
    <col min="10500" max="10501" width="19.33203125" style="249" customWidth="1"/>
    <col min="10502" max="10502" width="12.88671875" style="249" customWidth="1"/>
    <col min="10503" max="10750" width="9.109375" style="249"/>
    <col min="10751" max="10751" width="8.44140625" style="249" customWidth="1"/>
    <col min="10752" max="10752" width="67.5546875" style="249" customWidth="1"/>
    <col min="10753" max="10753" width="30.6640625" style="249" customWidth="1"/>
    <col min="10754" max="10754" width="21.109375" style="249" customWidth="1"/>
    <col min="10755" max="10755" width="35.6640625" style="249" customWidth="1"/>
    <col min="10756" max="10757" width="19.33203125" style="249" customWidth="1"/>
    <col min="10758" max="10758" width="12.88671875" style="249" customWidth="1"/>
    <col min="10759" max="11006" width="9.109375" style="249"/>
    <col min="11007" max="11007" width="8.44140625" style="249" customWidth="1"/>
    <col min="11008" max="11008" width="67.5546875" style="249" customWidth="1"/>
    <col min="11009" max="11009" width="30.6640625" style="249" customWidth="1"/>
    <col min="11010" max="11010" width="21.109375" style="249" customWidth="1"/>
    <col min="11011" max="11011" width="35.6640625" style="249" customWidth="1"/>
    <col min="11012" max="11013" width="19.33203125" style="249" customWidth="1"/>
    <col min="11014" max="11014" width="12.88671875" style="249" customWidth="1"/>
    <col min="11015" max="11262" width="9.109375" style="249"/>
    <col min="11263" max="11263" width="8.44140625" style="249" customWidth="1"/>
    <col min="11264" max="11264" width="67.5546875" style="249" customWidth="1"/>
    <col min="11265" max="11265" width="30.6640625" style="249" customWidth="1"/>
    <col min="11266" max="11266" width="21.109375" style="249" customWidth="1"/>
    <col min="11267" max="11267" width="35.6640625" style="249" customWidth="1"/>
    <col min="11268" max="11269" width="19.33203125" style="249" customWidth="1"/>
    <col min="11270" max="11270" width="12.88671875" style="249" customWidth="1"/>
    <col min="11271" max="11518" width="9.109375" style="249"/>
    <col min="11519" max="11519" width="8.44140625" style="249" customWidth="1"/>
    <col min="11520" max="11520" width="67.5546875" style="249" customWidth="1"/>
    <col min="11521" max="11521" width="30.6640625" style="249" customWidth="1"/>
    <col min="11522" max="11522" width="21.109375" style="249" customWidth="1"/>
    <col min="11523" max="11523" width="35.6640625" style="249" customWidth="1"/>
    <col min="11524" max="11525" width="19.33203125" style="249" customWidth="1"/>
    <col min="11526" max="11526" width="12.88671875" style="249" customWidth="1"/>
    <col min="11527" max="11774" width="9.109375" style="249"/>
    <col min="11775" max="11775" width="8.44140625" style="249" customWidth="1"/>
    <col min="11776" max="11776" width="67.5546875" style="249" customWidth="1"/>
    <col min="11777" max="11777" width="30.6640625" style="249" customWidth="1"/>
    <col min="11778" max="11778" width="21.109375" style="249" customWidth="1"/>
    <col min="11779" max="11779" width="35.6640625" style="249" customWidth="1"/>
    <col min="11780" max="11781" width="19.33203125" style="249" customWidth="1"/>
    <col min="11782" max="11782" width="12.88671875" style="249" customWidth="1"/>
    <col min="11783" max="12030" width="9.109375" style="249"/>
    <col min="12031" max="12031" width="8.44140625" style="249" customWidth="1"/>
    <col min="12032" max="12032" width="67.5546875" style="249" customWidth="1"/>
    <col min="12033" max="12033" width="30.6640625" style="249" customWidth="1"/>
    <col min="12034" max="12034" width="21.109375" style="249" customWidth="1"/>
    <col min="12035" max="12035" width="35.6640625" style="249" customWidth="1"/>
    <col min="12036" max="12037" width="19.33203125" style="249" customWidth="1"/>
    <col min="12038" max="12038" width="12.88671875" style="249" customWidth="1"/>
    <col min="12039" max="12286" width="9.109375" style="249"/>
    <col min="12287" max="12287" width="8.44140625" style="249" customWidth="1"/>
    <col min="12288" max="12288" width="67.5546875" style="249" customWidth="1"/>
    <col min="12289" max="12289" width="30.6640625" style="249" customWidth="1"/>
    <col min="12290" max="12290" width="21.109375" style="249" customWidth="1"/>
    <col min="12291" max="12291" width="35.6640625" style="249" customWidth="1"/>
    <col min="12292" max="12293" width="19.33203125" style="249" customWidth="1"/>
    <col min="12294" max="12294" width="12.88671875" style="249" customWidth="1"/>
    <col min="12295" max="12542" width="9.109375" style="249"/>
    <col min="12543" max="12543" width="8.44140625" style="249" customWidth="1"/>
    <col min="12544" max="12544" width="67.5546875" style="249" customWidth="1"/>
    <col min="12545" max="12545" width="30.6640625" style="249" customWidth="1"/>
    <col min="12546" max="12546" width="21.109375" style="249" customWidth="1"/>
    <col min="12547" max="12547" width="35.6640625" style="249" customWidth="1"/>
    <col min="12548" max="12549" width="19.33203125" style="249" customWidth="1"/>
    <col min="12550" max="12550" width="12.88671875" style="249" customWidth="1"/>
    <col min="12551" max="12798" width="9.109375" style="249"/>
    <col min="12799" max="12799" width="8.44140625" style="249" customWidth="1"/>
    <col min="12800" max="12800" width="67.5546875" style="249" customWidth="1"/>
    <col min="12801" max="12801" width="30.6640625" style="249" customWidth="1"/>
    <col min="12802" max="12802" width="21.109375" style="249" customWidth="1"/>
    <col min="12803" max="12803" width="35.6640625" style="249" customWidth="1"/>
    <col min="12804" max="12805" width="19.33203125" style="249" customWidth="1"/>
    <col min="12806" max="12806" width="12.88671875" style="249" customWidth="1"/>
    <col min="12807" max="13054" width="9.109375" style="249"/>
    <col min="13055" max="13055" width="8.44140625" style="249" customWidth="1"/>
    <col min="13056" max="13056" width="67.5546875" style="249" customWidth="1"/>
    <col min="13057" max="13057" width="30.6640625" style="249" customWidth="1"/>
    <col min="13058" max="13058" width="21.109375" style="249" customWidth="1"/>
    <col min="13059" max="13059" width="35.6640625" style="249" customWidth="1"/>
    <col min="13060" max="13061" width="19.33203125" style="249" customWidth="1"/>
    <col min="13062" max="13062" width="12.88671875" style="249" customWidth="1"/>
    <col min="13063" max="13310" width="9.109375" style="249"/>
    <col min="13311" max="13311" width="8.44140625" style="249" customWidth="1"/>
    <col min="13312" max="13312" width="67.5546875" style="249" customWidth="1"/>
    <col min="13313" max="13313" width="30.6640625" style="249" customWidth="1"/>
    <col min="13314" max="13314" width="21.109375" style="249" customWidth="1"/>
    <col min="13315" max="13315" width="35.6640625" style="249" customWidth="1"/>
    <col min="13316" max="13317" width="19.33203125" style="249" customWidth="1"/>
    <col min="13318" max="13318" width="12.88671875" style="249" customWidth="1"/>
    <col min="13319" max="13566" width="9.109375" style="249"/>
    <col min="13567" max="13567" width="8.44140625" style="249" customWidth="1"/>
    <col min="13568" max="13568" width="67.5546875" style="249" customWidth="1"/>
    <col min="13569" max="13569" width="30.6640625" style="249" customWidth="1"/>
    <col min="13570" max="13570" width="21.109375" style="249" customWidth="1"/>
    <col min="13571" max="13571" width="35.6640625" style="249" customWidth="1"/>
    <col min="13572" max="13573" width="19.33203125" style="249" customWidth="1"/>
    <col min="13574" max="13574" width="12.88671875" style="249" customWidth="1"/>
    <col min="13575" max="13822" width="9.109375" style="249"/>
    <col min="13823" max="13823" width="8.44140625" style="249" customWidth="1"/>
    <col min="13824" max="13824" width="67.5546875" style="249" customWidth="1"/>
    <col min="13825" max="13825" width="30.6640625" style="249" customWidth="1"/>
    <col min="13826" max="13826" width="21.109375" style="249" customWidth="1"/>
    <col min="13827" max="13827" width="35.6640625" style="249" customWidth="1"/>
    <col min="13828" max="13829" width="19.33203125" style="249" customWidth="1"/>
    <col min="13830" max="13830" width="12.88671875" style="249" customWidth="1"/>
    <col min="13831" max="14078" width="9.109375" style="249"/>
    <col min="14079" max="14079" width="8.44140625" style="249" customWidth="1"/>
    <col min="14080" max="14080" width="67.5546875" style="249" customWidth="1"/>
    <col min="14081" max="14081" width="30.6640625" style="249" customWidth="1"/>
    <col min="14082" max="14082" width="21.109375" style="249" customWidth="1"/>
    <col min="14083" max="14083" width="35.6640625" style="249" customWidth="1"/>
    <col min="14084" max="14085" width="19.33203125" style="249" customWidth="1"/>
    <col min="14086" max="14086" width="12.88671875" style="249" customWidth="1"/>
    <col min="14087" max="14334" width="9.109375" style="249"/>
    <col min="14335" max="14335" width="8.44140625" style="249" customWidth="1"/>
    <col min="14336" max="14336" width="67.5546875" style="249" customWidth="1"/>
    <col min="14337" max="14337" width="30.6640625" style="249" customWidth="1"/>
    <col min="14338" max="14338" width="21.109375" style="249" customWidth="1"/>
    <col min="14339" max="14339" width="35.6640625" style="249" customWidth="1"/>
    <col min="14340" max="14341" width="19.33203125" style="249" customWidth="1"/>
    <col min="14342" max="14342" width="12.88671875" style="249" customWidth="1"/>
    <col min="14343" max="14590" width="9.109375" style="249"/>
    <col min="14591" max="14591" width="8.44140625" style="249" customWidth="1"/>
    <col min="14592" max="14592" width="67.5546875" style="249" customWidth="1"/>
    <col min="14593" max="14593" width="30.6640625" style="249" customWidth="1"/>
    <col min="14594" max="14594" width="21.109375" style="249" customWidth="1"/>
    <col min="14595" max="14595" width="35.6640625" style="249" customWidth="1"/>
    <col min="14596" max="14597" width="19.33203125" style="249" customWidth="1"/>
    <col min="14598" max="14598" width="12.88671875" style="249" customWidth="1"/>
    <col min="14599" max="14846" width="9.109375" style="249"/>
    <col min="14847" max="14847" width="8.44140625" style="249" customWidth="1"/>
    <col min="14848" max="14848" width="67.5546875" style="249" customWidth="1"/>
    <col min="14849" max="14849" width="30.6640625" style="249" customWidth="1"/>
    <col min="14850" max="14850" width="21.109375" style="249" customWidth="1"/>
    <col min="14851" max="14851" width="35.6640625" style="249" customWidth="1"/>
    <col min="14852" max="14853" width="19.33203125" style="249" customWidth="1"/>
    <col min="14854" max="14854" width="12.88671875" style="249" customWidth="1"/>
    <col min="14855" max="15102" width="9.109375" style="249"/>
    <col min="15103" max="15103" width="8.44140625" style="249" customWidth="1"/>
    <col min="15104" max="15104" width="67.5546875" style="249" customWidth="1"/>
    <col min="15105" max="15105" width="30.6640625" style="249" customWidth="1"/>
    <col min="15106" max="15106" width="21.109375" style="249" customWidth="1"/>
    <col min="15107" max="15107" width="35.6640625" style="249" customWidth="1"/>
    <col min="15108" max="15109" width="19.33203125" style="249" customWidth="1"/>
    <col min="15110" max="15110" width="12.88671875" style="249" customWidth="1"/>
    <col min="15111" max="15358" width="9.109375" style="249"/>
    <col min="15359" max="15359" width="8.44140625" style="249" customWidth="1"/>
    <col min="15360" max="15360" width="67.5546875" style="249" customWidth="1"/>
    <col min="15361" max="15361" width="30.6640625" style="249" customWidth="1"/>
    <col min="15362" max="15362" width="21.109375" style="249" customWidth="1"/>
    <col min="15363" max="15363" width="35.6640625" style="249" customWidth="1"/>
    <col min="15364" max="15365" width="19.33203125" style="249" customWidth="1"/>
    <col min="15366" max="15366" width="12.88671875" style="249" customWidth="1"/>
    <col min="15367" max="15614" width="9.109375" style="249"/>
    <col min="15615" max="15615" width="8.44140625" style="249" customWidth="1"/>
    <col min="15616" max="15616" width="67.5546875" style="249" customWidth="1"/>
    <col min="15617" max="15617" width="30.6640625" style="249" customWidth="1"/>
    <col min="15618" max="15618" width="21.109375" style="249" customWidth="1"/>
    <col min="15619" max="15619" width="35.6640625" style="249" customWidth="1"/>
    <col min="15620" max="15621" width="19.33203125" style="249" customWidth="1"/>
    <col min="15622" max="15622" width="12.88671875" style="249" customWidth="1"/>
    <col min="15623" max="15870" width="9.109375" style="249"/>
    <col min="15871" max="15871" width="8.44140625" style="249" customWidth="1"/>
    <col min="15872" max="15872" width="67.5546875" style="249" customWidth="1"/>
    <col min="15873" max="15873" width="30.6640625" style="249" customWidth="1"/>
    <col min="15874" max="15874" width="21.109375" style="249" customWidth="1"/>
    <col min="15875" max="15875" width="35.6640625" style="249" customWidth="1"/>
    <col min="15876" max="15877" width="19.33203125" style="249" customWidth="1"/>
    <col min="15878" max="15878" width="12.88671875" style="249" customWidth="1"/>
    <col min="15879" max="16126" width="9.109375" style="249"/>
    <col min="16127" max="16127" width="8.44140625" style="249" customWidth="1"/>
    <col min="16128" max="16128" width="67.5546875" style="249" customWidth="1"/>
    <col min="16129" max="16129" width="30.6640625" style="249" customWidth="1"/>
    <col min="16130" max="16130" width="21.109375" style="249" customWidth="1"/>
    <col min="16131" max="16131" width="35.6640625" style="249" customWidth="1"/>
    <col min="16132" max="16133" width="19.33203125" style="249" customWidth="1"/>
    <col min="16134" max="16134" width="12.88671875" style="249" customWidth="1"/>
    <col min="16135" max="16384" width="9.109375" style="249"/>
  </cols>
  <sheetData>
    <row r="1" spans="1:9" x14ac:dyDescent="0.35">
      <c r="E1" s="72" t="s">
        <v>447</v>
      </c>
    </row>
    <row r="3" spans="1:9" ht="25.2" customHeight="1" x14ac:dyDescent="0.35">
      <c r="A3" s="1209" t="s">
        <v>1027</v>
      </c>
      <c r="B3" s="1221"/>
      <c r="C3" s="1221"/>
      <c r="D3" s="1221"/>
      <c r="E3" s="1221"/>
    </row>
    <row r="4" spans="1:9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</row>
    <row r="5" spans="1:9" s="11" customFormat="1" ht="19.5" customHeight="1" x14ac:dyDescent="0.35">
      <c r="A5" s="14" t="s">
        <v>389</v>
      </c>
      <c r="B5" s="15"/>
      <c r="C5" s="15"/>
      <c r="D5" s="15"/>
      <c r="E5" s="15"/>
      <c r="F5" s="15"/>
      <c r="G5" s="15"/>
      <c r="H5" s="10"/>
      <c r="I5" s="10"/>
    </row>
    <row r="6" spans="1:9" s="1" customFormat="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5"/>
      <c r="I6" s="5"/>
    </row>
    <row r="7" spans="1:9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 x14ac:dyDescent="0.35">
      <c r="A8" s="436"/>
    </row>
    <row r="9" spans="1:9" ht="80.25" customHeight="1" x14ac:dyDescent="0.35">
      <c r="A9" s="437" t="s">
        <v>282</v>
      </c>
      <c r="B9" s="437" t="s">
        <v>297</v>
      </c>
      <c r="C9" s="437" t="s">
        <v>390</v>
      </c>
      <c r="D9" s="437" t="s">
        <v>391</v>
      </c>
      <c r="E9" s="437" t="s">
        <v>392</v>
      </c>
    </row>
    <row r="10" spans="1:9" s="441" customFormat="1" ht="19.95" customHeight="1" x14ac:dyDescent="0.3">
      <c r="A10" s="365">
        <v>1</v>
      </c>
      <c r="B10" s="365">
        <v>2</v>
      </c>
      <c r="C10" s="365">
        <v>3</v>
      </c>
      <c r="D10" s="365">
        <v>4</v>
      </c>
      <c r="E10" s="366" t="s">
        <v>393</v>
      </c>
      <c r="F10" s="440"/>
    </row>
    <row r="11" spans="1:9" s="255" customFormat="1" ht="35.4" customHeight="1" x14ac:dyDescent="0.35">
      <c r="A11" s="442"/>
      <c r="B11" s="372" t="s">
        <v>394</v>
      </c>
      <c r="C11" s="443" t="s">
        <v>305</v>
      </c>
      <c r="D11" s="443" t="s">
        <v>305</v>
      </c>
      <c r="E11" s="444">
        <v>36514</v>
      </c>
      <c r="F11" s="451"/>
    </row>
    <row r="12" spans="1:9" ht="22.95" customHeight="1" x14ac:dyDescent="0.35">
      <c r="A12" s="447"/>
      <c r="B12" s="418" t="s">
        <v>395</v>
      </c>
      <c r="C12" s="448"/>
      <c r="D12" s="448"/>
      <c r="E12" s="448"/>
    </row>
    <row r="13" spans="1:9" ht="22.95" customHeight="1" x14ac:dyDescent="0.35">
      <c r="A13" s="447"/>
      <c r="B13" s="823" t="s">
        <v>1176</v>
      </c>
      <c r="C13" s="448">
        <f>E13/D13</f>
        <v>2434266.666666667</v>
      </c>
      <c r="D13" s="449">
        <v>1.4999999999999999E-2</v>
      </c>
      <c r="E13" s="448">
        <f>E11</f>
        <v>36514</v>
      </c>
    </row>
    <row r="14" spans="1:9" ht="22.95" customHeight="1" x14ac:dyDescent="0.35">
      <c r="A14" s="447"/>
      <c r="B14" s="418"/>
      <c r="C14" s="448"/>
      <c r="D14" s="448"/>
      <c r="E14" s="448"/>
    </row>
    <row r="15" spans="1:9" ht="19.2" customHeight="1" x14ac:dyDescent="0.35">
      <c r="A15" s="447"/>
      <c r="B15" s="450"/>
      <c r="C15" s="448"/>
      <c r="D15" s="448"/>
      <c r="E15" s="448"/>
    </row>
    <row r="18" spans="1:7" s="388" customFormat="1" x14ac:dyDescent="0.3">
      <c r="A18" s="34" t="s">
        <v>671</v>
      </c>
      <c r="B18" s="35"/>
      <c r="C18" s="115"/>
      <c r="E18" s="115" t="s">
        <v>1143</v>
      </c>
    </row>
    <row r="19" spans="1:7" s="388" customFormat="1" ht="15.6" x14ac:dyDescent="0.3">
      <c r="A19" s="249"/>
      <c r="B19" s="66"/>
      <c r="C19" s="67" t="s">
        <v>131</v>
      </c>
      <c r="E19" s="67" t="s">
        <v>132</v>
      </c>
    </row>
    <row r="20" spans="1:7" s="388" customFormat="1" ht="15.6" x14ac:dyDescent="0.3">
      <c r="A20" s="66"/>
      <c r="B20" s="63"/>
      <c r="C20" s="63"/>
      <c r="E20" s="63"/>
    </row>
    <row r="21" spans="1:7" s="388" customFormat="1" x14ac:dyDescent="0.3">
      <c r="A21" s="34" t="s">
        <v>133</v>
      </c>
      <c r="B21" s="35"/>
      <c r="C21" s="115"/>
      <c r="E21" s="115" t="s">
        <v>1144</v>
      </c>
      <c r="G21" s="414"/>
    </row>
    <row r="22" spans="1:7" s="388" customFormat="1" ht="15.6" x14ac:dyDescent="0.3">
      <c r="A22" s="249"/>
      <c r="B22" s="66"/>
      <c r="C22" s="67" t="s">
        <v>131</v>
      </c>
      <c r="E22" s="67" t="s">
        <v>132</v>
      </c>
      <c r="G22" s="414"/>
    </row>
    <row r="23" spans="1:7" s="357" customFormat="1" x14ac:dyDescent="0.35">
      <c r="F23" s="435"/>
    </row>
    <row r="24" spans="1:7" s="357" customFormat="1" x14ac:dyDescent="0.35">
      <c r="F24" s="435"/>
    </row>
    <row r="25" spans="1:7" s="357" customFormat="1" x14ac:dyDescent="0.35">
      <c r="F25" s="435"/>
    </row>
    <row r="28" spans="1:7" x14ac:dyDescent="0.35">
      <c r="B28" s="387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B3FFB3"/>
    <pageSetUpPr fitToPage="1"/>
  </sheetPr>
  <dimension ref="A1:K87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7.6640625" style="249" customWidth="1"/>
    <col min="2" max="2" width="70" style="249" customWidth="1"/>
    <col min="3" max="3" width="25.6640625" style="249" customWidth="1"/>
    <col min="4" max="4" width="21" style="249" customWidth="1"/>
    <col min="5" max="5" width="45.5546875" style="249" customWidth="1"/>
    <col min="6" max="7" width="20.88671875" style="434" customWidth="1"/>
    <col min="8" max="8" width="17.5546875" style="451" customWidth="1"/>
    <col min="9" max="10" width="17.5546875" style="435" customWidth="1"/>
    <col min="11" max="256" width="9.109375" style="249"/>
    <col min="257" max="257" width="7.6640625" style="249" customWidth="1"/>
    <col min="258" max="258" width="70" style="249" customWidth="1"/>
    <col min="259" max="259" width="25.6640625" style="249" customWidth="1"/>
    <col min="260" max="260" width="21" style="249" customWidth="1"/>
    <col min="261" max="261" width="45.5546875" style="249" customWidth="1"/>
    <col min="262" max="263" width="20.88671875" style="249" customWidth="1"/>
    <col min="264" max="264" width="17.5546875" style="249" customWidth="1"/>
    <col min="265" max="512" width="9.109375" style="249"/>
    <col min="513" max="513" width="7.6640625" style="249" customWidth="1"/>
    <col min="514" max="514" width="70" style="249" customWidth="1"/>
    <col min="515" max="515" width="25.6640625" style="249" customWidth="1"/>
    <col min="516" max="516" width="21" style="249" customWidth="1"/>
    <col min="517" max="517" width="45.5546875" style="249" customWidth="1"/>
    <col min="518" max="519" width="20.88671875" style="249" customWidth="1"/>
    <col min="520" max="520" width="17.5546875" style="249" customWidth="1"/>
    <col min="521" max="768" width="9.109375" style="249"/>
    <col min="769" max="769" width="7.6640625" style="249" customWidth="1"/>
    <col min="770" max="770" width="70" style="249" customWidth="1"/>
    <col min="771" max="771" width="25.6640625" style="249" customWidth="1"/>
    <col min="772" max="772" width="21" style="249" customWidth="1"/>
    <col min="773" max="773" width="45.5546875" style="249" customWidth="1"/>
    <col min="774" max="775" width="20.88671875" style="249" customWidth="1"/>
    <col min="776" max="776" width="17.5546875" style="249" customWidth="1"/>
    <col min="777" max="1024" width="9.109375" style="249"/>
    <col min="1025" max="1025" width="7.6640625" style="249" customWidth="1"/>
    <col min="1026" max="1026" width="70" style="249" customWidth="1"/>
    <col min="1027" max="1027" width="25.6640625" style="249" customWidth="1"/>
    <col min="1028" max="1028" width="21" style="249" customWidth="1"/>
    <col min="1029" max="1029" width="45.5546875" style="249" customWidth="1"/>
    <col min="1030" max="1031" width="20.88671875" style="249" customWidth="1"/>
    <col min="1032" max="1032" width="17.5546875" style="249" customWidth="1"/>
    <col min="1033" max="1280" width="9.109375" style="249"/>
    <col min="1281" max="1281" width="7.6640625" style="249" customWidth="1"/>
    <col min="1282" max="1282" width="70" style="249" customWidth="1"/>
    <col min="1283" max="1283" width="25.6640625" style="249" customWidth="1"/>
    <col min="1284" max="1284" width="21" style="249" customWidth="1"/>
    <col min="1285" max="1285" width="45.5546875" style="249" customWidth="1"/>
    <col min="1286" max="1287" width="20.88671875" style="249" customWidth="1"/>
    <col min="1288" max="1288" width="17.5546875" style="249" customWidth="1"/>
    <col min="1289" max="1536" width="9.109375" style="249"/>
    <col min="1537" max="1537" width="7.6640625" style="249" customWidth="1"/>
    <col min="1538" max="1538" width="70" style="249" customWidth="1"/>
    <col min="1539" max="1539" width="25.6640625" style="249" customWidth="1"/>
    <col min="1540" max="1540" width="21" style="249" customWidth="1"/>
    <col min="1541" max="1541" width="45.5546875" style="249" customWidth="1"/>
    <col min="1542" max="1543" width="20.88671875" style="249" customWidth="1"/>
    <col min="1544" max="1544" width="17.5546875" style="249" customWidth="1"/>
    <col min="1545" max="1792" width="9.109375" style="249"/>
    <col min="1793" max="1793" width="7.6640625" style="249" customWidth="1"/>
    <col min="1794" max="1794" width="70" style="249" customWidth="1"/>
    <col min="1795" max="1795" width="25.6640625" style="249" customWidth="1"/>
    <col min="1796" max="1796" width="21" style="249" customWidth="1"/>
    <col min="1797" max="1797" width="45.5546875" style="249" customWidth="1"/>
    <col min="1798" max="1799" width="20.88671875" style="249" customWidth="1"/>
    <col min="1800" max="1800" width="17.5546875" style="249" customWidth="1"/>
    <col min="1801" max="2048" width="9.109375" style="249"/>
    <col min="2049" max="2049" width="7.6640625" style="249" customWidth="1"/>
    <col min="2050" max="2050" width="70" style="249" customWidth="1"/>
    <col min="2051" max="2051" width="25.6640625" style="249" customWidth="1"/>
    <col min="2052" max="2052" width="21" style="249" customWidth="1"/>
    <col min="2053" max="2053" width="45.5546875" style="249" customWidth="1"/>
    <col min="2054" max="2055" width="20.88671875" style="249" customWidth="1"/>
    <col min="2056" max="2056" width="17.5546875" style="249" customWidth="1"/>
    <col min="2057" max="2304" width="9.109375" style="249"/>
    <col min="2305" max="2305" width="7.6640625" style="249" customWidth="1"/>
    <col min="2306" max="2306" width="70" style="249" customWidth="1"/>
    <col min="2307" max="2307" width="25.6640625" style="249" customWidth="1"/>
    <col min="2308" max="2308" width="21" style="249" customWidth="1"/>
    <col min="2309" max="2309" width="45.5546875" style="249" customWidth="1"/>
    <col min="2310" max="2311" width="20.88671875" style="249" customWidth="1"/>
    <col min="2312" max="2312" width="17.5546875" style="249" customWidth="1"/>
    <col min="2313" max="2560" width="9.109375" style="249"/>
    <col min="2561" max="2561" width="7.6640625" style="249" customWidth="1"/>
    <col min="2562" max="2562" width="70" style="249" customWidth="1"/>
    <col min="2563" max="2563" width="25.6640625" style="249" customWidth="1"/>
    <col min="2564" max="2564" width="21" style="249" customWidth="1"/>
    <col min="2565" max="2565" width="45.5546875" style="249" customWidth="1"/>
    <col min="2566" max="2567" width="20.88671875" style="249" customWidth="1"/>
    <col min="2568" max="2568" width="17.5546875" style="249" customWidth="1"/>
    <col min="2569" max="2816" width="9.109375" style="249"/>
    <col min="2817" max="2817" width="7.6640625" style="249" customWidth="1"/>
    <col min="2818" max="2818" width="70" style="249" customWidth="1"/>
    <col min="2819" max="2819" width="25.6640625" style="249" customWidth="1"/>
    <col min="2820" max="2820" width="21" style="249" customWidth="1"/>
    <col min="2821" max="2821" width="45.5546875" style="249" customWidth="1"/>
    <col min="2822" max="2823" width="20.88671875" style="249" customWidth="1"/>
    <col min="2824" max="2824" width="17.5546875" style="249" customWidth="1"/>
    <col min="2825" max="3072" width="9.109375" style="249"/>
    <col min="3073" max="3073" width="7.6640625" style="249" customWidth="1"/>
    <col min="3074" max="3074" width="70" style="249" customWidth="1"/>
    <col min="3075" max="3075" width="25.6640625" style="249" customWidth="1"/>
    <col min="3076" max="3076" width="21" style="249" customWidth="1"/>
    <col min="3077" max="3077" width="45.5546875" style="249" customWidth="1"/>
    <col min="3078" max="3079" width="20.88671875" style="249" customWidth="1"/>
    <col min="3080" max="3080" width="17.5546875" style="249" customWidth="1"/>
    <col min="3081" max="3328" width="9.109375" style="249"/>
    <col min="3329" max="3329" width="7.6640625" style="249" customWidth="1"/>
    <col min="3330" max="3330" width="70" style="249" customWidth="1"/>
    <col min="3331" max="3331" width="25.6640625" style="249" customWidth="1"/>
    <col min="3332" max="3332" width="21" style="249" customWidth="1"/>
    <col min="3333" max="3333" width="45.5546875" style="249" customWidth="1"/>
    <col min="3334" max="3335" width="20.88671875" style="249" customWidth="1"/>
    <col min="3336" max="3336" width="17.5546875" style="249" customWidth="1"/>
    <col min="3337" max="3584" width="9.109375" style="249"/>
    <col min="3585" max="3585" width="7.6640625" style="249" customWidth="1"/>
    <col min="3586" max="3586" width="70" style="249" customWidth="1"/>
    <col min="3587" max="3587" width="25.6640625" style="249" customWidth="1"/>
    <col min="3588" max="3588" width="21" style="249" customWidth="1"/>
    <col min="3589" max="3589" width="45.5546875" style="249" customWidth="1"/>
    <col min="3590" max="3591" width="20.88671875" style="249" customWidth="1"/>
    <col min="3592" max="3592" width="17.5546875" style="249" customWidth="1"/>
    <col min="3593" max="3840" width="9.109375" style="249"/>
    <col min="3841" max="3841" width="7.6640625" style="249" customWidth="1"/>
    <col min="3842" max="3842" width="70" style="249" customWidth="1"/>
    <col min="3843" max="3843" width="25.6640625" style="249" customWidth="1"/>
    <col min="3844" max="3844" width="21" style="249" customWidth="1"/>
    <col min="3845" max="3845" width="45.5546875" style="249" customWidth="1"/>
    <col min="3846" max="3847" width="20.88671875" style="249" customWidth="1"/>
    <col min="3848" max="3848" width="17.5546875" style="249" customWidth="1"/>
    <col min="3849" max="4096" width="9.109375" style="249"/>
    <col min="4097" max="4097" width="7.6640625" style="249" customWidth="1"/>
    <col min="4098" max="4098" width="70" style="249" customWidth="1"/>
    <col min="4099" max="4099" width="25.6640625" style="249" customWidth="1"/>
    <col min="4100" max="4100" width="21" style="249" customWidth="1"/>
    <col min="4101" max="4101" width="45.5546875" style="249" customWidth="1"/>
    <col min="4102" max="4103" width="20.88671875" style="249" customWidth="1"/>
    <col min="4104" max="4104" width="17.5546875" style="249" customWidth="1"/>
    <col min="4105" max="4352" width="9.109375" style="249"/>
    <col min="4353" max="4353" width="7.6640625" style="249" customWidth="1"/>
    <col min="4354" max="4354" width="70" style="249" customWidth="1"/>
    <col min="4355" max="4355" width="25.6640625" style="249" customWidth="1"/>
    <col min="4356" max="4356" width="21" style="249" customWidth="1"/>
    <col min="4357" max="4357" width="45.5546875" style="249" customWidth="1"/>
    <col min="4358" max="4359" width="20.88671875" style="249" customWidth="1"/>
    <col min="4360" max="4360" width="17.5546875" style="249" customWidth="1"/>
    <col min="4361" max="4608" width="9.109375" style="249"/>
    <col min="4609" max="4609" width="7.6640625" style="249" customWidth="1"/>
    <col min="4610" max="4610" width="70" style="249" customWidth="1"/>
    <col min="4611" max="4611" width="25.6640625" style="249" customWidth="1"/>
    <col min="4612" max="4612" width="21" style="249" customWidth="1"/>
    <col min="4613" max="4613" width="45.5546875" style="249" customWidth="1"/>
    <col min="4614" max="4615" width="20.88671875" style="249" customWidth="1"/>
    <col min="4616" max="4616" width="17.5546875" style="249" customWidth="1"/>
    <col min="4617" max="4864" width="9.109375" style="249"/>
    <col min="4865" max="4865" width="7.6640625" style="249" customWidth="1"/>
    <col min="4866" max="4866" width="70" style="249" customWidth="1"/>
    <col min="4867" max="4867" width="25.6640625" style="249" customWidth="1"/>
    <col min="4868" max="4868" width="21" style="249" customWidth="1"/>
    <col min="4869" max="4869" width="45.5546875" style="249" customWidth="1"/>
    <col min="4870" max="4871" width="20.88671875" style="249" customWidth="1"/>
    <col min="4872" max="4872" width="17.5546875" style="249" customWidth="1"/>
    <col min="4873" max="5120" width="9.109375" style="249"/>
    <col min="5121" max="5121" width="7.6640625" style="249" customWidth="1"/>
    <col min="5122" max="5122" width="70" style="249" customWidth="1"/>
    <col min="5123" max="5123" width="25.6640625" style="249" customWidth="1"/>
    <col min="5124" max="5124" width="21" style="249" customWidth="1"/>
    <col min="5125" max="5125" width="45.5546875" style="249" customWidth="1"/>
    <col min="5126" max="5127" width="20.88671875" style="249" customWidth="1"/>
    <col min="5128" max="5128" width="17.5546875" style="249" customWidth="1"/>
    <col min="5129" max="5376" width="9.109375" style="249"/>
    <col min="5377" max="5377" width="7.6640625" style="249" customWidth="1"/>
    <col min="5378" max="5378" width="70" style="249" customWidth="1"/>
    <col min="5379" max="5379" width="25.6640625" style="249" customWidth="1"/>
    <col min="5380" max="5380" width="21" style="249" customWidth="1"/>
    <col min="5381" max="5381" width="45.5546875" style="249" customWidth="1"/>
    <col min="5382" max="5383" width="20.88671875" style="249" customWidth="1"/>
    <col min="5384" max="5384" width="17.5546875" style="249" customWidth="1"/>
    <col min="5385" max="5632" width="9.109375" style="249"/>
    <col min="5633" max="5633" width="7.6640625" style="249" customWidth="1"/>
    <col min="5634" max="5634" width="70" style="249" customWidth="1"/>
    <col min="5635" max="5635" width="25.6640625" style="249" customWidth="1"/>
    <col min="5636" max="5636" width="21" style="249" customWidth="1"/>
    <col min="5637" max="5637" width="45.5546875" style="249" customWidth="1"/>
    <col min="5638" max="5639" width="20.88671875" style="249" customWidth="1"/>
    <col min="5640" max="5640" width="17.5546875" style="249" customWidth="1"/>
    <col min="5641" max="5888" width="9.109375" style="249"/>
    <col min="5889" max="5889" width="7.6640625" style="249" customWidth="1"/>
    <col min="5890" max="5890" width="70" style="249" customWidth="1"/>
    <col min="5891" max="5891" width="25.6640625" style="249" customWidth="1"/>
    <col min="5892" max="5892" width="21" style="249" customWidth="1"/>
    <col min="5893" max="5893" width="45.5546875" style="249" customWidth="1"/>
    <col min="5894" max="5895" width="20.88671875" style="249" customWidth="1"/>
    <col min="5896" max="5896" width="17.5546875" style="249" customWidth="1"/>
    <col min="5897" max="6144" width="9.109375" style="249"/>
    <col min="6145" max="6145" width="7.6640625" style="249" customWidth="1"/>
    <col min="6146" max="6146" width="70" style="249" customWidth="1"/>
    <col min="6147" max="6147" width="25.6640625" style="249" customWidth="1"/>
    <col min="6148" max="6148" width="21" style="249" customWidth="1"/>
    <col min="6149" max="6149" width="45.5546875" style="249" customWidth="1"/>
    <col min="6150" max="6151" width="20.88671875" style="249" customWidth="1"/>
    <col min="6152" max="6152" width="17.5546875" style="249" customWidth="1"/>
    <col min="6153" max="6400" width="9.109375" style="249"/>
    <col min="6401" max="6401" width="7.6640625" style="249" customWidth="1"/>
    <col min="6402" max="6402" width="70" style="249" customWidth="1"/>
    <col min="6403" max="6403" width="25.6640625" style="249" customWidth="1"/>
    <col min="6404" max="6404" width="21" style="249" customWidth="1"/>
    <col min="6405" max="6405" width="45.5546875" style="249" customWidth="1"/>
    <col min="6406" max="6407" width="20.88671875" style="249" customWidth="1"/>
    <col min="6408" max="6408" width="17.5546875" style="249" customWidth="1"/>
    <col min="6409" max="6656" width="9.109375" style="249"/>
    <col min="6657" max="6657" width="7.6640625" style="249" customWidth="1"/>
    <col min="6658" max="6658" width="70" style="249" customWidth="1"/>
    <col min="6659" max="6659" width="25.6640625" style="249" customWidth="1"/>
    <col min="6660" max="6660" width="21" style="249" customWidth="1"/>
    <col min="6661" max="6661" width="45.5546875" style="249" customWidth="1"/>
    <col min="6662" max="6663" width="20.88671875" style="249" customWidth="1"/>
    <col min="6664" max="6664" width="17.5546875" style="249" customWidth="1"/>
    <col min="6665" max="6912" width="9.109375" style="249"/>
    <col min="6913" max="6913" width="7.6640625" style="249" customWidth="1"/>
    <col min="6914" max="6914" width="70" style="249" customWidth="1"/>
    <col min="6915" max="6915" width="25.6640625" style="249" customWidth="1"/>
    <col min="6916" max="6916" width="21" style="249" customWidth="1"/>
    <col min="6917" max="6917" width="45.5546875" style="249" customWidth="1"/>
    <col min="6918" max="6919" width="20.88671875" style="249" customWidth="1"/>
    <col min="6920" max="6920" width="17.5546875" style="249" customWidth="1"/>
    <col min="6921" max="7168" width="9.109375" style="249"/>
    <col min="7169" max="7169" width="7.6640625" style="249" customWidth="1"/>
    <col min="7170" max="7170" width="70" style="249" customWidth="1"/>
    <col min="7171" max="7171" width="25.6640625" style="249" customWidth="1"/>
    <col min="7172" max="7172" width="21" style="249" customWidth="1"/>
    <col min="7173" max="7173" width="45.5546875" style="249" customWidth="1"/>
    <col min="7174" max="7175" width="20.88671875" style="249" customWidth="1"/>
    <col min="7176" max="7176" width="17.5546875" style="249" customWidth="1"/>
    <col min="7177" max="7424" width="9.109375" style="249"/>
    <col min="7425" max="7425" width="7.6640625" style="249" customWidth="1"/>
    <col min="7426" max="7426" width="70" style="249" customWidth="1"/>
    <col min="7427" max="7427" width="25.6640625" style="249" customWidth="1"/>
    <col min="7428" max="7428" width="21" style="249" customWidth="1"/>
    <col min="7429" max="7429" width="45.5546875" style="249" customWidth="1"/>
    <col min="7430" max="7431" width="20.88671875" style="249" customWidth="1"/>
    <col min="7432" max="7432" width="17.5546875" style="249" customWidth="1"/>
    <col min="7433" max="7680" width="9.109375" style="249"/>
    <col min="7681" max="7681" width="7.6640625" style="249" customWidth="1"/>
    <col min="7682" max="7682" width="70" style="249" customWidth="1"/>
    <col min="7683" max="7683" width="25.6640625" style="249" customWidth="1"/>
    <col min="7684" max="7684" width="21" style="249" customWidth="1"/>
    <col min="7685" max="7685" width="45.5546875" style="249" customWidth="1"/>
    <col min="7686" max="7687" width="20.88671875" style="249" customWidth="1"/>
    <col min="7688" max="7688" width="17.5546875" style="249" customWidth="1"/>
    <col min="7689" max="7936" width="9.109375" style="249"/>
    <col min="7937" max="7937" width="7.6640625" style="249" customWidth="1"/>
    <col min="7938" max="7938" width="70" style="249" customWidth="1"/>
    <col min="7939" max="7939" width="25.6640625" style="249" customWidth="1"/>
    <col min="7940" max="7940" width="21" style="249" customWidth="1"/>
    <col min="7941" max="7941" width="45.5546875" style="249" customWidth="1"/>
    <col min="7942" max="7943" width="20.88671875" style="249" customWidth="1"/>
    <col min="7944" max="7944" width="17.5546875" style="249" customWidth="1"/>
    <col min="7945" max="8192" width="9.109375" style="249"/>
    <col min="8193" max="8193" width="7.6640625" style="249" customWidth="1"/>
    <col min="8194" max="8194" width="70" style="249" customWidth="1"/>
    <col min="8195" max="8195" width="25.6640625" style="249" customWidth="1"/>
    <col min="8196" max="8196" width="21" style="249" customWidth="1"/>
    <col min="8197" max="8197" width="45.5546875" style="249" customWidth="1"/>
    <col min="8198" max="8199" width="20.88671875" style="249" customWidth="1"/>
    <col min="8200" max="8200" width="17.5546875" style="249" customWidth="1"/>
    <col min="8201" max="8448" width="9.109375" style="249"/>
    <col min="8449" max="8449" width="7.6640625" style="249" customWidth="1"/>
    <col min="8450" max="8450" width="70" style="249" customWidth="1"/>
    <col min="8451" max="8451" width="25.6640625" style="249" customWidth="1"/>
    <col min="8452" max="8452" width="21" style="249" customWidth="1"/>
    <col min="8453" max="8453" width="45.5546875" style="249" customWidth="1"/>
    <col min="8454" max="8455" width="20.88671875" style="249" customWidth="1"/>
    <col min="8456" max="8456" width="17.5546875" style="249" customWidth="1"/>
    <col min="8457" max="8704" width="9.109375" style="249"/>
    <col min="8705" max="8705" width="7.6640625" style="249" customWidth="1"/>
    <col min="8706" max="8706" width="70" style="249" customWidth="1"/>
    <col min="8707" max="8707" width="25.6640625" style="249" customWidth="1"/>
    <col min="8708" max="8708" width="21" style="249" customWidth="1"/>
    <col min="8709" max="8709" width="45.5546875" style="249" customWidth="1"/>
    <col min="8710" max="8711" width="20.88671875" style="249" customWidth="1"/>
    <col min="8712" max="8712" width="17.5546875" style="249" customWidth="1"/>
    <col min="8713" max="8960" width="9.109375" style="249"/>
    <col min="8961" max="8961" width="7.6640625" style="249" customWidth="1"/>
    <col min="8962" max="8962" width="70" style="249" customWidth="1"/>
    <col min="8963" max="8963" width="25.6640625" style="249" customWidth="1"/>
    <col min="8964" max="8964" width="21" style="249" customWidth="1"/>
    <col min="8965" max="8965" width="45.5546875" style="249" customWidth="1"/>
    <col min="8966" max="8967" width="20.88671875" style="249" customWidth="1"/>
    <col min="8968" max="8968" width="17.5546875" style="249" customWidth="1"/>
    <col min="8969" max="9216" width="9.109375" style="249"/>
    <col min="9217" max="9217" width="7.6640625" style="249" customWidth="1"/>
    <col min="9218" max="9218" width="70" style="249" customWidth="1"/>
    <col min="9219" max="9219" width="25.6640625" style="249" customWidth="1"/>
    <col min="9220" max="9220" width="21" style="249" customWidth="1"/>
    <col min="9221" max="9221" width="45.5546875" style="249" customWidth="1"/>
    <col min="9222" max="9223" width="20.88671875" style="249" customWidth="1"/>
    <col min="9224" max="9224" width="17.5546875" style="249" customWidth="1"/>
    <col min="9225" max="9472" width="9.109375" style="249"/>
    <col min="9473" max="9473" width="7.6640625" style="249" customWidth="1"/>
    <col min="9474" max="9474" width="70" style="249" customWidth="1"/>
    <col min="9475" max="9475" width="25.6640625" style="249" customWidth="1"/>
    <col min="9476" max="9476" width="21" style="249" customWidth="1"/>
    <col min="9477" max="9477" width="45.5546875" style="249" customWidth="1"/>
    <col min="9478" max="9479" width="20.88671875" style="249" customWidth="1"/>
    <col min="9480" max="9480" width="17.5546875" style="249" customWidth="1"/>
    <col min="9481" max="9728" width="9.109375" style="249"/>
    <col min="9729" max="9729" width="7.6640625" style="249" customWidth="1"/>
    <col min="9730" max="9730" width="70" style="249" customWidth="1"/>
    <col min="9731" max="9731" width="25.6640625" style="249" customWidth="1"/>
    <col min="9732" max="9732" width="21" style="249" customWidth="1"/>
    <col min="9733" max="9733" width="45.5546875" style="249" customWidth="1"/>
    <col min="9734" max="9735" width="20.88671875" style="249" customWidth="1"/>
    <col min="9736" max="9736" width="17.5546875" style="249" customWidth="1"/>
    <col min="9737" max="9984" width="9.109375" style="249"/>
    <col min="9985" max="9985" width="7.6640625" style="249" customWidth="1"/>
    <col min="9986" max="9986" width="70" style="249" customWidth="1"/>
    <col min="9987" max="9987" width="25.6640625" style="249" customWidth="1"/>
    <col min="9988" max="9988" width="21" style="249" customWidth="1"/>
    <col min="9989" max="9989" width="45.5546875" style="249" customWidth="1"/>
    <col min="9990" max="9991" width="20.88671875" style="249" customWidth="1"/>
    <col min="9992" max="9992" width="17.5546875" style="249" customWidth="1"/>
    <col min="9993" max="10240" width="9.109375" style="249"/>
    <col min="10241" max="10241" width="7.6640625" style="249" customWidth="1"/>
    <col min="10242" max="10242" width="70" style="249" customWidth="1"/>
    <col min="10243" max="10243" width="25.6640625" style="249" customWidth="1"/>
    <col min="10244" max="10244" width="21" style="249" customWidth="1"/>
    <col min="10245" max="10245" width="45.5546875" style="249" customWidth="1"/>
    <col min="10246" max="10247" width="20.88671875" style="249" customWidth="1"/>
    <col min="10248" max="10248" width="17.5546875" style="249" customWidth="1"/>
    <col min="10249" max="10496" width="9.109375" style="249"/>
    <col min="10497" max="10497" width="7.6640625" style="249" customWidth="1"/>
    <col min="10498" max="10498" width="70" style="249" customWidth="1"/>
    <col min="10499" max="10499" width="25.6640625" style="249" customWidth="1"/>
    <col min="10500" max="10500" width="21" style="249" customWidth="1"/>
    <col min="10501" max="10501" width="45.5546875" style="249" customWidth="1"/>
    <col min="10502" max="10503" width="20.88671875" style="249" customWidth="1"/>
    <col min="10504" max="10504" width="17.5546875" style="249" customWidth="1"/>
    <col min="10505" max="10752" width="9.109375" style="249"/>
    <col min="10753" max="10753" width="7.6640625" style="249" customWidth="1"/>
    <col min="10754" max="10754" width="70" style="249" customWidth="1"/>
    <col min="10755" max="10755" width="25.6640625" style="249" customWidth="1"/>
    <col min="10756" max="10756" width="21" style="249" customWidth="1"/>
    <col min="10757" max="10757" width="45.5546875" style="249" customWidth="1"/>
    <col min="10758" max="10759" width="20.88671875" style="249" customWidth="1"/>
    <col min="10760" max="10760" width="17.5546875" style="249" customWidth="1"/>
    <col min="10761" max="11008" width="9.109375" style="249"/>
    <col min="11009" max="11009" width="7.6640625" style="249" customWidth="1"/>
    <col min="11010" max="11010" width="70" style="249" customWidth="1"/>
    <col min="11011" max="11011" width="25.6640625" style="249" customWidth="1"/>
    <col min="11012" max="11012" width="21" style="249" customWidth="1"/>
    <col min="11013" max="11013" width="45.5546875" style="249" customWidth="1"/>
    <col min="11014" max="11015" width="20.88671875" style="249" customWidth="1"/>
    <col min="11016" max="11016" width="17.5546875" style="249" customWidth="1"/>
    <col min="11017" max="11264" width="9.109375" style="249"/>
    <col min="11265" max="11265" width="7.6640625" style="249" customWidth="1"/>
    <col min="11266" max="11266" width="70" style="249" customWidth="1"/>
    <col min="11267" max="11267" width="25.6640625" style="249" customWidth="1"/>
    <col min="11268" max="11268" width="21" style="249" customWidth="1"/>
    <col min="11269" max="11269" width="45.5546875" style="249" customWidth="1"/>
    <col min="11270" max="11271" width="20.88671875" style="249" customWidth="1"/>
    <col min="11272" max="11272" width="17.5546875" style="249" customWidth="1"/>
    <col min="11273" max="11520" width="9.109375" style="249"/>
    <col min="11521" max="11521" width="7.6640625" style="249" customWidth="1"/>
    <col min="11522" max="11522" width="70" style="249" customWidth="1"/>
    <col min="11523" max="11523" width="25.6640625" style="249" customWidth="1"/>
    <col min="11524" max="11524" width="21" style="249" customWidth="1"/>
    <col min="11525" max="11525" width="45.5546875" style="249" customWidth="1"/>
    <col min="11526" max="11527" width="20.88671875" style="249" customWidth="1"/>
    <col min="11528" max="11528" width="17.5546875" style="249" customWidth="1"/>
    <col min="11529" max="11776" width="9.109375" style="249"/>
    <col min="11777" max="11777" width="7.6640625" style="249" customWidth="1"/>
    <col min="11778" max="11778" width="70" style="249" customWidth="1"/>
    <col min="11779" max="11779" width="25.6640625" style="249" customWidth="1"/>
    <col min="11780" max="11780" width="21" style="249" customWidth="1"/>
    <col min="11781" max="11781" width="45.5546875" style="249" customWidth="1"/>
    <col min="11782" max="11783" width="20.88671875" style="249" customWidth="1"/>
    <col min="11784" max="11784" width="17.5546875" style="249" customWidth="1"/>
    <col min="11785" max="12032" width="9.109375" style="249"/>
    <col min="12033" max="12033" width="7.6640625" style="249" customWidth="1"/>
    <col min="12034" max="12034" width="70" style="249" customWidth="1"/>
    <col min="12035" max="12035" width="25.6640625" style="249" customWidth="1"/>
    <col min="12036" max="12036" width="21" style="249" customWidth="1"/>
    <col min="12037" max="12037" width="45.5546875" style="249" customWidth="1"/>
    <col min="12038" max="12039" width="20.88671875" style="249" customWidth="1"/>
    <col min="12040" max="12040" width="17.5546875" style="249" customWidth="1"/>
    <col min="12041" max="12288" width="9.109375" style="249"/>
    <col min="12289" max="12289" width="7.6640625" style="249" customWidth="1"/>
    <col min="12290" max="12290" width="70" style="249" customWidth="1"/>
    <col min="12291" max="12291" width="25.6640625" style="249" customWidth="1"/>
    <col min="12292" max="12292" width="21" style="249" customWidth="1"/>
    <col min="12293" max="12293" width="45.5546875" style="249" customWidth="1"/>
    <col min="12294" max="12295" width="20.88671875" style="249" customWidth="1"/>
    <col min="12296" max="12296" width="17.5546875" style="249" customWidth="1"/>
    <col min="12297" max="12544" width="9.109375" style="249"/>
    <col min="12545" max="12545" width="7.6640625" style="249" customWidth="1"/>
    <col min="12546" max="12546" width="70" style="249" customWidth="1"/>
    <col min="12547" max="12547" width="25.6640625" style="249" customWidth="1"/>
    <col min="12548" max="12548" width="21" style="249" customWidth="1"/>
    <col min="12549" max="12549" width="45.5546875" style="249" customWidth="1"/>
    <col min="12550" max="12551" width="20.88671875" style="249" customWidth="1"/>
    <col min="12552" max="12552" width="17.5546875" style="249" customWidth="1"/>
    <col min="12553" max="12800" width="9.109375" style="249"/>
    <col min="12801" max="12801" width="7.6640625" style="249" customWidth="1"/>
    <col min="12802" max="12802" width="70" style="249" customWidth="1"/>
    <col min="12803" max="12803" width="25.6640625" style="249" customWidth="1"/>
    <col min="12804" max="12804" width="21" style="249" customWidth="1"/>
    <col min="12805" max="12805" width="45.5546875" style="249" customWidth="1"/>
    <col min="12806" max="12807" width="20.88671875" style="249" customWidth="1"/>
    <col min="12808" max="12808" width="17.5546875" style="249" customWidth="1"/>
    <col min="12809" max="13056" width="9.109375" style="249"/>
    <col min="13057" max="13057" width="7.6640625" style="249" customWidth="1"/>
    <col min="13058" max="13058" width="70" style="249" customWidth="1"/>
    <col min="13059" max="13059" width="25.6640625" style="249" customWidth="1"/>
    <col min="13060" max="13060" width="21" style="249" customWidth="1"/>
    <col min="13061" max="13061" width="45.5546875" style="249" customWidth="1"/>
    <col min="13062" max="13063" width="20.88671875" style="249" customWidth="1"/>
    <col min="13064" max="13064" width="17.5546875" style="249" customWidth="1"/>
    <col min="13065" max="13312" width="9.109375" style="249"/>
    <col min="13313" max="13313" width="7.6640625" style="249" customWidth="1"/>
    <col min="13314" max="13314" width="70" style="249" customWidth="1"/>
    <col min="13315" max="13315" width="25.6640625" style="249" customWidth="1"/>
    <col min="13316" max="13316" width="21" style="249" customWidth="1"/>
    <col min="13317" max="13317" width="45.5546875" style="249" customWidth="1"/>
    <col min="13318" max="13319" width="20.88671875" style="249" customWidth="1"/>
    <col min="13320" max="13320" width="17.5546875" style="249" customWidth="1"/>
    <col min="13321" max="13568" width="9.109375" style="249"/>
    <col min="13569" max="13569" width="7.6640625" style="249" customWidth="1"/>
    <col min="13570" max="13570" width="70" style="249" customWidth="1"/>
    <col min="13571" max="13571" width="25.6640625" style="249" customWidth="1"/>
    <col min="13572" max="13572" width="21" style="249" customWidth="1"/>
    <col min="13573" max="13573" width="45.5546875" style="249" customWidth="1"/>
    <col min="13574" max="13575" width="20.88671875" style="249" customWidth="1"/>
    <col min="13576" max="13576" width="17.5546875" style="249" customWidth="1"/>
    <col min="13577" max="13824" width="9.109375" style="249"/>
    <col min="13825" max="13825" width="7.6640625" style="249" customWidth="1"/>
    <col min="13826" max="13826" width="70" style="249" customWidth="1"/>
    <col min="13827" max="13827" width="25.6640625" style="249" customWidth="1"/>
    <col min="13828" max="13828" width="21" style="249" customWidth="1"/>
    <col min="13829" max="13829" width="45.5546875" style="249" customWidth="1"/>
    <col min="13830" max="13831" width="20.88671875" style="249" customWidth="1"/>
    <col min="13832" max="13832" width="17.5546875" style="249" customWidth="1"/>
    <col min="13833" max="14080" width="9.109375" style="249"/>
    <col min="14081" max="14081" width="7.6640625" style="249" customWidth="1"/>
    <col min="14082" max="14082" width="70" style="249" customWidth="1"/>
    <col min="14083" max="14083" width="25.6640625" style="249" customWidth="1"/>
    <col min="14084" max="14084" width="21" style="249" customWidth="1"/>
    <col min="14085" max="14085" width="45.5546875" style="249" customWidth="1"/>
    <col min="14086" max="14087" width="20.88671875" style="249" customWidth="1"/>
    <col min="14088" max="14088" width="17.5546875" style="249" customWidth="1"/>
    <col min="14089" max="14336" width="9.109375" style="249"/>
    <col min="14337" max="14337" width="7.6640625" style="249" customWidth="1"/>
    <col min="14338" max="14338" width="70" style="249" customWidth="1"/>
    <col min="14339" max="14339" width="25.6640625" style="249" customWidth="1"/>
    <col min="14340" max="14340" width="21" style="249" customWidth="1"/>
    <col min="14341" max="14341" width="45.5546875" style="249" customWidth="1"/>
    <col min="14342" max="14343" width="20.88671875" style="249" customWidth="1"/>
    <col min="14344" max="14344" width="17.5546875" style="249" customWidth="1"/>
    <col min="14345" max="14592" width="9.109375" style="249"/>
    <col min="14593" max="14593" width="7.6640625" style="249" customWidth="1"/>
    <col min="14594" max="14594" width="70" style="249" customWidth="1"/>
    <col min="14595" max="14595" width="25.6640625" style="249" customWidth="1"/>
    <col min="14596" max="14596" width="21" style="249" customWidth="1"/>
    <col min="14597" max="14597" width="45.5546875" style="249" customWidth="1"/>
    <col min="14598" max="14599" width="20.88671875" style="249" customWidth="1"/>
    <col min="14600" max="14600" width="17.5546875" style="249" customWidth="1"/>
    <col min="14601" max="14848" width="9.109375" style="249"/>
    <col min="14849" max="14849" width="7.6640625" style="249" customWidth="1"/>
    <col min="14850" max="14850" width="70" style="249" customWidth="1"/>
    <col min="14851" max="14851" width="25.6640625" style="249" customWidth="1"/>
    <col min="14852" max="14852" width="21" style="249" customWidth="1"/>
    <col min="14853" max="14853" width="45.5546875" style="249" customWidth="1"/>
    <col min="14854" max="14855" width="20.88671875" style="249" customWidth="1"/>
    <col min="14856" max="14856" width="17.5546875" style="249" customWidth="1"/>
    <col min="14857" max="15104" width="9.109375" style="249"/>
    <col min="15105" max="15105" width="7.6640625" style="249" customWidth="1"/>
    <col min="15106" max="15106" width="70" style="249" customWidth="1"/>
    <col min="15107" max="15107" width="25.6640625" style="249" customWidth="1"/>
    <col min="15108" max="15108" width="21" style="249" customWidth="1"/>
    <col min="15109" max="15109" width="45.5546875" style="249" customWidth="1"/>
    <col min="15110" max="15111" width="20.88671875" style="249" customWidth="1"/>
    <col min="15112" max="15112" width="17.5546875" style="249" customWidth="1"/>
    <col min="15113" max="15360" width="9.109375" style="249"/>
    <col min="15361" max="15361" width="7.6640625" style="249" customWidth="1"/>
    <col min="15362" max="15362" width="70" style="249" customWidth="1"/>
    <col min="15363" max="15363" width="25.6640625" style="249" customWidth="1"/>
    <col min="15364" max="15364" width="21" style="249" customWidth="1"/>
    <col min="15365" max="15365" width="45.5546875" style="249" customWidth="1"/>
    <col min="15366" max="15367" width="20.88671875" style="249" customWidth="1"/>
    <col min="15368" max="15368" width="17.5546875" style="249" customWidth="1"/>
    <col min="15369" max="15616" width="9.109375" style="249"/>
    <col min="15617" max="15617" width="7.6640625" style="249" customWidth="1"/>
    <col min="15618" max="15618" width="70" style="249" customWidth="1"/>
    <col min="15619" max="15619" width="25.6640625" style="249" customWidth="1"/>
    <col min="15620" max="15620" width="21" style="249" customWidth="1"/>
    <col min="15621" max="15621" width="45.5546875" style="249" customWidth="1"/>
    <col min="15622" max="15623" width="20.88671875" style="249" customWidth="1"/>
    <col min="15624" max="15624" width="17.5546875" style="249" customWidth="1"/>
    <col min="15625" max="15872" width="9.109375" style="249"/>
    <col min="15873" max="15873" width="7.6640625" style="249" customWidth="1"/>
    <col min="15874" max="15874" width="70" style="249" customWidth="1"/>
    <col min="15875" max="15875" width="25.6640625" style="249" customWidth="1"/>
    <col min="15876" max="15876" width="21" style="249" customWidth="1"/>
    <col min="15877" max="15877" width="45.5546875" style="249" customWidth="1"/>
    <col min="15878" max="15879" width="20.88671875" style="249" customWidth="1"/>
    <col min="15880" max="15880" width="17.5546875" style="249" customWidth="1"/>
    <col min="15881" max="16128" width="9.109375" style="249"/>
    <col min="16129" max="16129" width="7.6640625" style="249" customWidth="1"/>
    <col min="16130" max="16130" width="70" style="249" customWidth="1"/>
    <col min="16131" max="16131" width="25.6640625" style="249" customWidth="1"/>
    <col min="16132" max="16132" width="21" style="249" customWidth="1"/>
    <col min="16133" max="16133" width="45.5546875" style="249" customWidth="1"/>
    <col min="16134" max="16135" width="20.88671875" style="249" customWidth="1"/>
    <col min="16136" max="16136" width="17.5546875" style="249" customWidth="1"/>
    <col min="16137" max="16384" width="9.109375" style="249"/>
  </cols>
  <sheetData>
    <row r="1" spans="1:11" x14ac:dyDescent="0.35">
      <c r="E1" s="72" t="s">
        <v>448</v>
      </c>
    </row>
    <row r="3" spans="1:11" ht="19.5" customHeight="1" x14ac:dyDescent="0.35">
      <c r="A3" s="1205" t="s">
        <v>595</v>
      </c>
      <c r="B3" s="1222"/>
      <c r="C3" s="1222"/>
      <c r="D3" s="1222"/>
      <c r="E3" s="1222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389</v>
      </c>
      <c r="B5" s="15"/>
      <c r="C5" s="15"/>
      <c r="D5" s="15"/>
      <c r="E5" s="15"/>
      <c r="F5" s="15"/>
      <c r="G5" s="15"/>
      <c r="H5" s="15"/>
      <c r="I5" s="452"/>
      <c r="J5" s="452"/>
      <c r="K5" s="10"/>
    </row>
    <row r="6" spans="1:11" s="1" customFormat="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16"/>
      <c r="I6" s="453"/>
      <c r="J6" s="453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453"/>
      <c r="J7" s="453"/>
      <c r="K7" s="5"/>
    </row>
    <row r="9" spans="1:11" ht="18.75" customHeight="1" x14ac:dyDescent="0.35">
      <c r="A9" s="1212" t="s">
        <v>282</v>
      </c>
      <c r="B9" s="1212" t="s">
        <v>297</v>
      </c>
      <c r="C9" s="1212" t="s">
        <v>396</v>
      </c>
      <c r="D9" s="1212" t="s">
        <v>391</v>
      </c>
      <c r="E9" s="1212" t="s">
        <v>397</v>
      </c>
    </row>
    <row r="10" spans="1:11" x14ac:dyDescent="0.35">
      <c r="A10" s="1220"/>
      <c r="B10" s="1220"/>
      <c r="C10" s="1220"/>
      <c r="D10" s="1220"/>
      <c r="E10" s="1220"/>
    </row>
    <row r="11" spans="1:11" ht="18.75" customHeight="1" x14ac:dyDescent="0.35">
      <c r="A11" s="1213"/>
      <c r="B11" s="1213"/>
      <c r="C11" s="1213"/>
      <c r="D11" s="1213"/>
      <c r="E11" s="1213"/>
    </row>
    <row r="12" spans="1:11" x14ac:dyDescent="0.35">
      <c r="A12" s="454">
        <v>1</v>
      </c>
      <c r="B12" s="365">
        <v>2</v>
      </c>
      <c r="C12" s="365">
        <v>3</v>
      </c>
      <c r="D12" s="365">
        <v>4</v>
      </c>
      <c r="E12" s="366" t="s">
        <v>393</v>
      </c>
      <c r="F12" s="445" t="s">
        <v>302</v>
      </c>
      <c r="G12" s="445" t="s">
        <v>303</v>
      </c>
    </row>
    <row r="13" spans="1:11" s="255" customFormat="1" ht="37.5" customHeight="1" x14ac:dyDescent="0.35">
      <c r="A13" s="402"/>
      <c r="B13" s="455" t="s">
        <v>398</v>
      </c>
      <c r="C13" s="402" t="s">
        <v>305</v>
      </c>
      <c r="D13" s="402" t="s">
        <v>305</v>
      </c>
      <c r="E13" s="456">
        <f>125638-1</f>
        <v>125637</v>
      </c>
      <c r="F13" s="445"/>
      <c r="G13" s="445">
        <f>E13-F13</f>
        <v>125637</v>
      </c>
      <c r="H13" s="451"/>
      <c r="I13" s="435"/>
      <c r="J13" s="435"/>
    </row>
    <row r="14" spans="1:11" x14ac:dyDescent="0.35">
      <c r="A14" s="447"/>
      <c r="B14" s="418" t="s">
        <v>399</v>
      </c>
      <c r="C14" s="457"/>
      <c r="D14" s="457"/>
      <c r="E14" s="458"/>
    </row>
    <row r="15" spans="1:11" x14ac:dyDescent="0.35">
      <c r="A15" s="447"/>
      <c r="B15" s="418" t="s">
        <v>400</v>
      </c>
      <c r="C15" s="457">
        <f>E15/D15</f>
        <v>5542162.1624999996</v>
      </c>
      <c r="D15" s="459">
        <v>2.1999999999999999E-2</v>
      </c>
      <c r="E15" s="460">
        <f>E13*0.970475</f>
        <v>121927.56757499999</v>
      </c>
      <c r="F15" s="445"/>
      <c r="G15" s="445"/>
    </row>
    <row r="16" spans="1:11" x14ac:dyDescent="0.35">
      <c r="A16" s="447"/>
      <c r="B16" s="418" t="s">
        <v>171</v>
      </c>
      <c r="C16" s="457"/>
      <c r="D16" s="459"/>
      <c r="E16" s="458"/>
    </row>
    <row r="17" spans="1:10" x14ac:dyDescent="0.35">
      <c r="A17" s="447"/>
      <c r="B17" s="418" t="s">
        <v>401</v>
      </c>
      <c r="C17" s="457"/>
      <c r="D17" s="459"/>
      <c r="E17" s="458"/>
    </row>
    <row r="18" spans="1:10" x14ac:dyDescent="0.35">
      <c r="A18" s="447"/>
      <c r="B18" s="418" t="s">
        <v>402</v>
      </c>
      <c r="C18" s="457"/>
      <c r="D18" s="459"/>
      <c r="E18" s="460">
        <v>0</v>
      </c>
      <c r="F18" s="445"/>
      <c r="G18" s="445"/>
      <c r="I18" s="435" t="s">
        <v>616</v>
      </c>
    </row>
    <row r="19" spans="1:10" x14ac:dyDescent="0.35">
      <c r="A19" s="447"/>
      <c r="B19" s="418" t="s">
        <v>171</v>
      </c>
      <c r="C19" s="457"/>
      <c r="D19" s="459"/>
      <c r="E19" s="458"/>
    </row>
    <row r="20" spans="1:10" x14ac:dyDescent="0.35">
      <c r="A20" s="447"/>
      <c r="B20" s="418" t="s">
        <v>401</v>
      </c>
      <c r="C20" s="457"/>
      <c r="D20" s="459"/>
      <c r="E20" s="458"/>
    </row>
    <row r="21" spans="1:10" x14ac:dyDescent="0.35">
      <c r="A21" s="447"/>
      <c r="B21" s="450"/>
      <c r="C21" s="457"/>
      <c r="D21" s="457"/>
      <c r="E21" s="458"/>
    </row>
    <row r="22" spans="1:10" x14ac:dyDescent="0.35">
      <c r="A22" s="447"/>
      <c r="B22" s="450"/>
      <c r="C22" s="457"/>
      <c r="D22" s="457"/>
      <c r="E22" s="458"/>
    </row>
    <row r="24" spans="1:10" s="388" customFormat="1" x14ac:dyDescent="0.3">
      <c r="A24" s="34" t="s">
        <v>671</v>
      </c>
      <c r="B24" s="35"/>
      <c r="C24" s="115"/>
      <c r="E24" s="115" t="s">
        <v>1143</v>
      </c>
      <c r="F24" s="249"/>
      <c r="G24" s="35"/>
    </row>
    <row r="25" spans="1:10" s="388" customFormat="1" ht="15.6" x14ac:dyDescent="0.3">
      <c r="A25" s="249"/>
      <c r="B25" s="66"/>
      <c r="C25" s="67" t="s">
        <v>131</v>
      </c>
      <c r="E25" s="67" t="s">
        <v>132</v>
      </c>
      <c r="F25" s="249"/>
      <c r="G25" s="66"/>
    </row>
    <row r="26" spans="1:10" s="388" customFormat="1" ht="15.6" x14ac:dyDescent="0.3">
      <c r="A26" s="66"/>
      <c r="B26" s="63"/>
      <c r="C26" s="63"/>
      <c r="E26" s="63"/>
      <c r="F26" s="249"/>
      <c r="G26" s="63"/>
    </row>
    <row r="27" spans="1:10" s="388" customFormat="1" x14ac:dyDescent="0.3">
      <c r="A27" s="34" t="s">
        <v>133</v>
      </c>
      <c r="B27" s="35"/>
      <c r="C27" s="115"/>
      <c r="E27" s="115" t="s">
        <v>1144</v>
      </c>
      <c r="F27" s="249"/>
      <c r="G27" s="35"/>
    </row>
    <row r="28" spans="1:10" s="388" customFormat="1" ht="15.6" x14ac:dyDescent="0.3">
      <c r="A28" s="249"/>
      <c r="B28" s="66"/>
      <c r="C28" s="67" t="s">
        <v>131</v>
      </c>
      <c r="E28" s="67" t="s">
        <v>132</v>
      </c>
      <c r="F28" s="249"/>
      <c r="G28" s="66"/>
    </row>
    <row r="29" spans="1:10" s="357" customFormat="1" x14ac:dyDescent="0.35">
      <c r="F29" s="434"/>
      <c r="G29" s="434"/>
      <c r="H29" s="451"/>
      <c r="I29" s="435"/>
      <c r="J29" s="435"/>
    </row>
    <row r="30" spans="1:10" s="357" customFormat="1" x14ac:dyDescent="0.35">
      <c r="F30" s="434"/>
      <c r="G30" s="434"/>
      <c r="H30" s="451"/>
      <c r="I30" s="435"/>
      <c r="J30" s="435"/>
    </row>
    <row r="31" spans="1:10" s="357" customFormat="1" x14ac:dyDescent="0.35">
      <c r="F31" s="434"/>
      <c r="G31" s="434"/>
      <c r="H31" s="451"/>
      <c r="I31" s="435"/>
      <c r="J31" s="435"/>
    </row>
    <row r="32" spans="1:10" s="357" customFormat="1" x14ac:dyDescent="0.35">
      <c r="F32" s="434"/>
      <c r="G32" s="434"/>
      <c r="H32" s="451"/>
      <c r="I32" s="435"/>
      <c r="J32" s="435"/>
    </row>
    <row r="33" spans="6:10" s="357" customFormat="1" x14ac:dyDescent="0.35">
      <c r="F33" s="434"/>
      <c r="G33" s="434"/>
      <c r="H33" s="451"/>
      <c r="I33" s="435"/>
      <c r="J33" s="435"/>
    </row>
    <row r="34" spans="6:10" s="357" customFormat="1" x14ac:dyDescent="0.35">
      <c r="F34" s="434"/>
      <c r="G34" s="434"/>
      <c r="H34" s="451"/>
      <c r="I34" s="435"/>
      <c r="J34" s="435"/>
    </row>
    <row r="63" ht="15" hidden="1" customHeight="1" x14ac:dyDescent="0.35"/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E4EDD3"/>
    <pageSetUpPr fitToPage="1"/>
  </sheetPr>
  <dimension ref="A1:I87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7.6640625" style="249" customWidth="1"/>
    <col min="2" max="2" width="70" style="249" customWidth="1"/>
    <col min="3" max="3" width="25.6640625" style="249" customWidth="1"/>
    <col min="4" max="4" width="21" style="249" customWidth="1"/>
    <col min="5" max="5" width="45.5546875" style="249" customWidth="1"/>
    <col min="6" max="6" width="17.5546875" style="451" customWidth="1"/>
    <col min="7" max="254" width="9.109375" style="249"/>
    <col min="255" max="255" width="7.6640625" style="249" customWidth="1"/>
    <col min="256" max="256" width="70" style="249" customWidth="1"/>
    <col min="257" max="257" width="25.6640625" style="249" customWidth="1"/>
    <col min="258" max="258" width="21" style="249" customWidth="1"/>
    <col min="259" max="259" width="45.5546875" style="249" customWidth="1"/>
    <col min="260" max="261" width="20.88671875" style="249" customWidth="1"/>
    <col min="262" max="262" width="17.5546875" style="249" customWidth="1"/>
    <col min="263" max="510" width="9.109375" style="249"/>
    <col min="511" max="511" width="7.6640625" style="249" customWidth="1"/>
    <col min="512" max="512" width="70" style="249" customWidth="1"/>
    <col min="513" max="513" width="25.6640625" style="249" customWidth="1"/>
    <col min="514" max="514" width="21" style="249" customWidth="1"/>
    <col min="515" max="515" width="45.5546875" style="249" customWidth="1"/>
    <col min="516" max="517" width="20.88671875" style="249" customWidth="1"/>
    <col min="518" max="518" width="17.5546875" style="249" customWidth="1"/>
    <col min="519" max="766" width="9.109375" style="249"/>
    <col min="767" max="767" width="7.6640625" style="249" customWidth="1"/>
    <col min="768" max="768" width="70" style="249" customWidth="1"/>
    <col min="769" max="769" width="25.6640625" style="249" customWidth="1"/>
    <col min="770" max="770" width="21" style="249" customWidth="1"/>
    <col min="771" max="771" width="45.5546875" style="249" customWidth="1"/>
    <col min="772" max="773" width="20.88671875" style="249" customWidth="1"/>
    <col min="774" max="774" width="17.5546875" style="249" customWidth="1"/>
    <col min="775" max="1022" width="9.109375" style="249"/>
    <col min="1023" max="1023" width="7.6640625" style="249" customWidth="1"/>
    <col min="1024" max="1024" width="70" style="249" customWidth="1"/>
    <col min="1025" max="1025" width="25.6640625" style="249" customWidth="1"/>
    <col min="1026" max="1026" width="21" style="249" customWidth="1"/>
    <col min="1027" max="1027" width="45.5546875" style="249" customWidth="1"/>
    <col min="1028" max="1029" width="20.88671875" style="249" customWidth="1"/>
    <col min="1030" max="1030" width="17.5546875" style="249" customWidth="1"/>
    <col min="1031" max="1278" width="9.109375" style="249"/>
    <col min="1279" max="1279" width="7.6640625" style="249" customWidth="1"/>
    <col min="1280" max="1280" width="70" style="249" customWidth="1"/>
    <col min="1281" max="1281" width="25.6640625" style="249" customWidth="1"/>
    <col min="1282" max="1282" width="21" style="249" customWidth="1"/>
    <col min="1283" max="1283" width="45.5546875" style="249" customWidth="1"/>
    <col min="1284" max="1285" width="20.88671875" style="249" customWidth="1"/>
    <col min="1286" max="1286" width="17.5546875" style="249" customWidth="1"/>
    <col min="1287" max="1534" width="9.109375" style="249"/>
    <col min="1535" max="1535" width="7.6640625" style="249" customWidth="1"/>
    <col min="1536" max="1536" width="70" style="249" customWidth="1"/>
    <col min="1537" max="1537" width="25.6640625" style="249" customWidth="1"/>
    <col min="1538" max="1538" width="21" style="249" customWidth="1"/>
    <col min="1539" max="1539" width="45.5546875" style="249" customWidth="1"/>
    <col min="1540" max="1541" width="20.88671875" style="249" customWidth="1"/>
    <col min="1542" max="1542" width="17.5546875" style="249" customWidth="1"/>
    <col min="1543" max="1790" width="9.109375" style="249"/>
    <col min="1791" max="1791" width="7.6640625" style="249" customWidth="1"/>
    <col min="1792" max="1792" width="70" style="249" customWidth="1"/>
    <col min="1793" max="1793" width="25.6640625" style="249" customWidth="1"/>
    <col min="1794" max="1794" width="21" style="249" customWidth="1"/>
    <col min="1795" max="1795" width="45.5546875" style="249" customWidth="1"/>
    <col min="1796" max="1797" width="20.88671875" style="249" customWidth="1"/>
    <col min="1798" max="1798" width="17.5546875" style="249" customWidth="1"/>
    <col min="1799" max="2046" width="9.109375" style="249"/>
    <col min="2047" max="2047" width="7.6640625" style="249" customWidth="1"/>
    <col min="2048" max="2048" width="70" style="249" customWidth="1"/>
    <col min="2049" max="2049" width="25.6640625" style="249" customWidth="1"/>
    <col min="2050" max="2050" width="21" style="249" customWidth="1"/>
    <col min="2051" max="2051" width="45.5546875" style="249" customWidth="1"/>
    <col min="2052" max="2053" width="20.88671875" style="249" customWidth="1"/>
    <col min="2054" max="2054" width="17.5546875" style="249" customWidth="1"/>
    <col min="2055" max="2302" width="9.109375" style="249"/>
    <col min="2303" max="2303" width="7.6640625" style="249" customWidth="1"/>
    <col min="2304" max="2304" width="70" style="249" customWidth="1"/>
    <col min="2305" max="2305" width="25.6640625" style="249" customWidth="1"/>
    <col min="2306" max="2306" width="21" style="249" customWidth="1"/>
    <col min="2307" max="2307" width="45.5546875" style="249" customWidth="1"/>
    <col min="2308" max="2309" width="20.88671875" style="249" customWidth="1"/>
    <col min="2310" max="2310" width="17.5546875" style="249" customWidth="1"/>
    <col min="2311" max="2558" width="9.109375" style="249"/>
    <col min="2559" max="2559" width="7.6640625" style="249" customWidth="1"/>
    <col min="2560" max="2560" width="70" style="249" customWidth="1"/>
    <col min="2561" max="2561" width="25.6640625" style="249" customWidth="1"/>
    <col min="2562" max="2562" width="21" style="249" customWidth="1"/>
    <col min="2563" max="2563" width="45.5546875" style="249" customWidth="1"/>
    <col min="2564" max="2565" width="20.88671875" style="249" customWidth="1"/>
    <col min="2566" max="2566" width="17.5546875" style="249" customWidth="1"/>
    <col min="2567" max="2814" width="9.109375" style="249"/>
    <col min="2815" max="2815" width="7.6640625" style="249" customWidth="1"/>
    <col min="2816" max="2816" width="70" style="249" customWidth="1"/>
    <col min="2817" max="2817" width="25.6640625" style="249" customWidth="1"/>
    <col min="2818" max="2818" width="21" style="249" customWidth="1"/>
    <col min="2819" max="2819" width="45.5546875" style="249" customWidth="1"/>
    <col min="2820" max="2821" width="20.88671875" style="249" customWidth="1"/>
    <col min="2822" max="2822" width="17.5546875" style="249" customWidth="1"/>
    <col min="2823" max="3070" width="9.109375" style="249"/>
    <col min="3071" max="3071" width="7.6640625" style="249" customWidth="1"/>
    <col min="3072" max="3072" width="70" style="249" customWidth="1"/>
    <col min="3073" max="3073" width="25.6640625" style="249" customWidth="1"/>
    <col min="3074" max="3074" width="21" style="249" customWidth="1"/>
    <col min="3075" max="3075" width="45.5546875" style="249" customWidth="1"/>
    <col min="3076" max="3077" width="20.88671875" style="249" customWidth="1"/>
    <col min="3078" max="3078" width="17.5546875" style="249" customWidth="1"/>
    <col min="3079" max="3326" width="9.109375" style="249"/>
    <col min="3327" max="3327" width="7.6640625" style="249" customWidth="1"/>
    <col min="3328" max="3328" width="70" style="249" customWidth="1"/>
    <col min="3329" max="3329" width="25.6640625" style="249" customWidth="1"/>
    <col min="3330" max="3330" width="21" style="249" customWidth="1"/>
    <col min="3331" max="3331" width="45.5546875" style="249" customWidth="1"/>
    <col min="3332" max="3333" width="20.88671875" style="249" customWidth="1"/>
    <col min="3334" max="3334" width="17.5546875" style="249" customWidth="1"/>
    <col min="3335" max="3582" width="9.109375" style="249"/>
    <col min="3583" max="3583" width="7.6640625" style="249" customWidth="1"/>
    <col min="3584" max="3584" width="70" style="249" customWidth="1"/>
    <col min="3585" max="3585" width="25.6640625" style="249" customWidth="1"/>
    <col min="3586" max="3586" width="21" style="249" customWidth="1"/>
    <col min="3587" max="3587" width="45.5546875" style="249" customWidth="1"/>
    <col min="3588" max="3589" width="20.88671875" style="249" customWidth="1"/>
    <col min="3590" max="3590" width="17.5546875" style="249" customWidth="1"/>
    <col min="3591" max="3838" width="9.109375" style="249"/>
    <col min="3839" max="3839" width="7.6640625" style="249" customWidth="1"/>
    <col min="3840" max="3840" width="70" style="249" customWidth="1"/>
    <col min="3841" max="3841" width="25.6640625" style="249" customWidth="1"/>
    <col min="3842" max="3842" width="21" style="249" customWidth="1"/>
    <col min="3843" max="3843" width="45.5546875" style="249" customWidth="1"/>
    <col min="3844" max="3845" width="20.88671875" style="249" customWidth="1"/>
    <col min="3846" max="3846" width="17.5546875" style="249" customWidth="1"/>
    <col min="3847" max="4094" width="9.109375" style="249"/>
    <col min="4095" max="4095" width="7.6640625" style="249" customWidth="1"/>
    <col min="4096" max="4096" width="70" style="249" customWidth="1"/>
    <col min="4097" max="4097" width="25.6640625" style="249" customWidth="1"/>
    <col min="4098" max="4098" width="21" style="249" customWidth="1"/>
    <col min="4099" max="4099" width="45.5546875" style="249" customWidth="1"/>
    <col min="4100" max="4101" width="20.88671875" style="249" customWidth="1"/>
    <col min="4102" max="4102" width="17.5546875" style="249" customWidth="1"/>
    <col min="4103" max="4350" width="9.109375" style="249"/>
    <col min="4351" max="4351" width="7.6640625" style="249" customWidth="1"/>
    <col min="4352" max="4352" width="70" style="249" customWidth="1"/>
    <col min="4353" max="4353" width="25.6640625" style="249" customWidth="1"/>
    <col min="4354" max="4354" width="21" style="249" customWidth="1"/>
    <col min="4355" max="4355" width="45.5546875" style="249" customWidth="1"/>
    <col min="4356" max="4357" width="20.88671875" style="249" customWidth="1"/>
    <col min="4358" max="4358" width="17.5546875" style="249" customWidth="1"/>
    <col min="4359" max="4606" width="9.109375" style="249"/>
    <col min="4607" max="4607" width="7.6640625" style="249" customWidth="1"/>
    <col min="4608" max="4608" width="70" style="249" customWidth="1"/>
    <col min="4609" max="4609" width="25.6640625" style="249" customWidth="1"/>
    <col min="4610" max="4610" width="21" style="249" customWidth="1"/>
    <col min="4611" max="4611" width="45.5546875" style="249" customWidth="1"/>
    <col min="4612" max="4613" width="20.88671875" style="249" customWidth="1"/>
    <col min="4614" max="4614" width="17.5546875" style="249" customWidth="1"/>
    <col min="4615" max="4862" width="9.109375" style="249"/>
    <col min="4863" max="4863" width="7.6640625" style="249" customWidth="1"/>
    <col min="4864" max="4864" width="70" style="249" customWidth="1"/>
    <col min="4865" max="4865" width="25.6640625" style="249" customWidth="1"/>
    <col min="4866" max="4866" width="21" style="249" customWidth="1"/>
    <col min="4867" max="4867" width="45.5546875" style="249" customWidth="1"/>
    <col min="4868" max="4869" width="20.88671875" style="249" customWidth="1"/>
    <col min="4870" max="4870" width="17.5546875" style="249" customWidth="1"/>
    <col min="4871" max="5118" width="9.109375" style="249"/>
    <col min="5119" max="5119" width="7.6640625" style="249" customWidth="1"/>
    <col min="5120" max="5120" width="70" style="249" customWidth="1"/>
    <col min="5121" max="5121" width="25.6640625" style="249" customWidth="1"/>
    <col min="5122" max="5122" width="21" style="249" customWidth="1"/>
    <col min="5123" max="5123" width="45.5546875" style="249" customWidth="1"/>
    <col min="5124" max="5125" width="20.88671875" style="249" customWidth="1"/>
    <col min="5126" max="5126" width="17.5546875" style="249" customWidth="1"/>
    <col min="5127" max="5374" width="9.109375" style="249"/>
    <col min="5375" max="5375" width="7.6640625" style="249" customWidth="1"/>
    <col min="5376" max="5376" width="70" style="249" customWidth="1"/>
    <col min="5377" max="5377" width="25.6640625" style="249" customWidth="1"/>
    <col min="5378" max="5378" width="21" style="249" customWidth="1"/>
    <col min="5379" max="5379" width="45.5546875" style="249" customWidth="1"/>
    <col min="5380" max="5381" width="20.88671875" style="249" customWidth="1"/>
    <col min="5382" max="5382" width="17.5546875" style="249" customWidth="1"/>
    <col min="5383" max="5630" width="9.109375" style="249"/>
    <col min="5631" max="5631" width="7.6640625" style="249" customWidth="1"/>
    <col min="5632" max="5632" width="70" style="249" customWidth="1"/>
    <col min="5633" max="5633" width="25.6640625" style="249" customWidth="1"/>
    <col min="5634" max="5634" width="21" style="249" customWidth="1"/>
    <col min="5635" max="5635" width="45.5546875" style="249" customWidth="1"/>
    <col min="5636" max="5637" width="20.88671875" style="249" customWidth="1"/>
    <col min="5638" max="5638" width="17.5546875" style="249" customWidth="1"/>
    <col min="5639" max="5886" width="9.109375" style="249"/>
    <col min="5887" max="5887" width="7.6640625" style="249" customWidth="1"/>
    <col min="5888" max="5888" width="70" style="249" customWidth="1"/>
    <col min="5889" max="5889" width="25.6640625" style="249" customWidth="1"/>
    <col min="5890" max="5890" width="21" style="249" customWidth="1"/>
    <col min="5891" max="5891" width="45.5546875" style="249" customWidth="1"/>
    <col min="5892" max="5893" width="20.88671875" style="249" customWidth="1"/>
    <col min="5894" max="5894" width="17.5546875" style="249" customWidth="1"/>
    <col min="5895" max="6142" width="9.109375" style="249"/>
    <col min="6143" max="6143" width="7.6640625" style="249" customWidth="1"/>
    <col min="6144" max="6144" width="70" style="249" customWidth="1"/>
    <col min="6145" max="6145" width="25.6640625" style="249" customWidth="1"/>
    <col min="6146" max="6146" width="21" style="249" customWidth="1"/>
    <col min="6147" max="6147" width="45.5546875" style="249" customWidth="1"/>
    <col min="6148" max="6149" width="20.88671875" style="249" customWidth="1"/>
    <col min="6150" max="6150" width="17.5546875" style="249" customWidth="1"/>
    <col min="6151" max="6398" width="9.109375" style="249"/>
    <col min="6399" max="6399" width="7.6640625" style="249" customWidth="1"/>
    <col min="6400" max="6400" width="70" style="249" customWidth="1"/>
    <col min="6401" max="6401" width="25.6640625" style="249" customWidth="1"/>
    <col min="6402" max="6402" width="21" style="249" customWidth="1"/>
    <col min="6403" max="6403" width="45.5546875" style="249" customWidth="1"/>
    <col min="6404" max="6405" width="20.88671875" style="249" customWidth="1"/>
    <col min="6406" max="6406" width="17.5546875" style="249" customWidth="1"/>
    <col min="6407" max="6654" width="9.109375" style="249"/>
    <col min="6655" max="6655" width="7.6640625" style="249" customWidth="1"/>
    <col min="6656" max="6656" width="70" style="249" customWidth="1"/>
    <col min="6657" max="6657" width="25.6640625" style="249" customWidth="1"/>
    <col min="6658" max="6658" width="21" style="249" customWidth="1"/>
    <col min="6659" max="6659" width="45.5546875" style="249" customWidth="1"/>
    <col min="6660" max="6661" width="20.88671875" style="249" customWidth="1"/>
    <col min="6662" max="6662" width="17.5546875" style="249" customWidth="1"/>
    <col min="6663" max="6910" width="9.109375" style="249"/>
    <col min="6911" max="6911" width="7.6640625" style="249" customWidth="1"/>
    <col min="6912" max="6912" width="70" style="249" customWidth="1"/>
    <col min="6913" max="6913" width="25.6640625" style="249" customWidth="1"/>
    <col min="6914" max="6914" width="21" style="249" customWidth="1"/>
    <col min="6915" max="6915" width="45.5546875" style="249" customWidth="1"/>
    <col min="6916" max="6917" width="20.88671875" style="249" customWidth="1"/>
    <col min="6918" max="6918" width="17.5546875" style="249" customWidth="1"/>
    <col min="6919" max="7166" width="9.109375" style="249"/>
    <col min="7167" max="7167" width="7.6640625" style="249" customWidth="1"/>
    <col min="7168" max="7168" width="70" style="249" customWidth="1"/>
    <col min="7169" max="7169" width="25.6640625" style="249" customWidth="1"/>
    <col min="7170" max="7170" width="21" style="249" customWidth="1"/>
    <col min="7171" max="7171" width="45.5546875" style="249" customWidth="1"/>
    <col min="7172" max="7173" width="20.88671875" style="249" customWidth="1"/>
    <col min="7174" max="7174" width="17.5546875" style="249" customWidth="1"/>
    <col min="7175" max="7422" width="9.109375" style="249"/>
    <col min="7423" max="7423" width="7.6640625" style="249" customWidth="1"/>
    <col min="7424" max="7424" width="70" style="249" customWidth="1"/>
    <col min="7425" max="7425" width="25.6640625" style="249" customWidth="1"/>
    <col min="7426" max="7426" width="21" style="249" customWidth="1"/>
    <col min="7427" max="7427" width="45.5546875" style="249" customWidth="1"/>
    <col min="7428" max="7429" width="20.88671875" style="249" customWidth="1"/>
    <col min="7430" max="7430" width="17.5546875" style="249" customWidth="1"/>
    <col min="7431" max="7678" width="9.109375" style="249"/>
    <col min="7679" max="7679" width="7.6640625" style="249" customWidth="1"/>
    <col min="7680" max="7680" width="70" style="249" customWidth="1"/>
    <col min="7681" max="7681" width="25.6640625" style="249" customWidth="1"/>
    <col min="7682" max="7682" width="21" style="249" customWidth="1"/>
    <col min="7683" max="7683" width="45.5546875" style="249" customWidth="1"/>
    <col min="7684" max="7685" width="20.88671875" style="249" customWidth="1"/>
    <col min="7686" max="7686" width="17.5546875" style="249" customWidth="1"/>
    <col min="7687" max="7934" width="9.109375" style="249"/>
    <col min="7935" max="7935" width="7.6640625" style="249" customWidth="1"/>
    <col min="7936" max="7936" width="70" style="249" customWidth="1"/>
    <col min="7937" max="7937" width="25.6640625" style="249" customWidth="1"/>
    <col min="7938" max="7938" width="21" style="249" customWidth="1"/>
    <col min="7939" max="7939" width="45.5546875" style="249" customWidth="1"/>
    <col min="7940" max="7941" width="20.88671875" style="249" customWidth="1"/>
    <col min="7942" max="7942" width="17.5546875" style="249" customWidth="1"/>
    <col min="7943" max="8190" width="9.109375" style="249"/>
    <col min="8191" max="8191" width="7.6640625" style="249" customWidth="1"/>
    <col min="8192" max="8192" width="70" style="249" customWidth="1"/>
    <col min="8193" max="8193" width="25.6640625" style="249" customWidth="1"/>
    <col min="8194" max="8194" width="21" style="249" customWidth="1"/>
    <col min="8195" max="8195" width="45.5546875" style="249" customWidth="1"/>
    <col min="8196" max="8197" width="20.88671875" style="249" customWidth="1"/>
    <col min="8198" max="8198" width="17.5546875" style="249" customWidth="1"/>
    <col min="8199" max="8446" width="9.109375" style="249"/>
    <col min="8447" max="8447" width="7.6640625" style="249" customWidth="1"/>
    <col min="8448" max="8448" width="70" style="249" customWidth="1"/>
    <col min="8449" max="8449" width="25.6640625" style="249" customWidth="1"/>
    <col min="8450" max="8450" width="21" style="249" customWidth="1"/>
    <col min="8451" max="8451" width="45.5546875" style="249" customWidth="1"/>
    <col min="8452" max="8453" width="20.88671875" style="249" customWidth="1"/>
    <col min="8454" max="8454" width="17.5546875" style="249" customWidth="1"/>
    <col min="8455" max="8702" width="9.109375" style="249"/>
    <col min="8703" max="8703" width="7.6640625" style="249" customWidth="1"/>
    <col min="8704" max="8704" width="70" style="249" customWidth="1"/>
    <col min="8705" max="8705" width="25.6640625" style="249" customWidth="1"/>
    <col min="8706" max="8706" width="21" style="249" customWidth="1"/>
    <col min="8707" max="8707" width="45.5546875" style="249" customWidth="1"/>
    <col min="8708" max="8709" width="20.88671875" style="249" customWidth="1"/>
    <col min="8710" max="8710" width="17.5546875" style="249" customWidth="1"/>
    <col min="8711" max="8958" width="9.109375" style="249"/>
    <col min="8959" max="8959" width="7.6640625" style="249" customWidth="1"/>
    <col min="8960" max="8960" width="70" style="249" customWidth="1"/>
    <col min="8961" max="8961" width="25.6640625" style="249" customWidth="1"/>
    <col min="8962" max="8962" width="21" style="249" customWidth="1"/>
    <col min="8963" max="8963" width="45.5546875" style="249" customWidth="1"/>
    <col min="8964" max="8965" width="20.88671875" style="249" customWidth="1"/>
    <col min="8966" max="8966" width="17.5546875" style="249" customWidth="1"/>
    <col min="8967" max="9214" width="9.109375" style="249"/>
    <col min="9215" max="9215" width="7.6640625" style="249" customWidth="1"/>
    <col min="9216" max="9216" width="70" style="249" customWidth="1"/>
    <col min="9217" max="9217" width="25.6640625" style="249" customWidth="1"/>
    <col min="9218" max="9218" width="21" style="249" customWidth="1"/>
    <col min="9219" max="9219" width="45.5546875" style="249" customWidth="1"/>
    <col min="9220" max="9221" width="20.88671875" style="249" customWidth="1"/>
    <col min="9222" max="9222" width="17.5546875" style="249" customWidth="1"/>
    <col min="9223" max="9470" width="9.109375" style="249"/>
    <col min="9471" max="9471" width="7.6640625" style="249" customWidth="1"/>
    <col min="9472" max="9472" width="70" style="249" customWidth="1"/>
    <col min="9473" max="9473" width="25.6640625" style="249" customWidth="1"/>
    <col min="9474" max="9474" width="21" style="249" customWidth="1"/>
    <col min="9475" max="9475" width="45.5546875" style="249" customWidth="1"/>
    <col min="9476" max="9477" width="20.88671875" style="249" customWidth="1"/>
    <col min="9478" max="9478" width="17.5546875" style="249" customWidth="1"/>
    <col min="9479" max="9726" width="9.109375" style="249"/>
    <col min="9727" max="9727" width="7.6640625" style="249" customWidth="1"/>
    <col min="9728" max="9728" width="70" style="249" customWidth="1"/>
    <col min="9729" max="9729" width="25.6640625" style="249" customWidth="1"/>
    <col min="9730" max="9730" width="21" style="249" customWidth="1"/>
    <col min="9731" max="9731" width="45.5546875" style="249" customWidth="1"/>
    <col min="9732" max="9733" width="20.88671875" style="249" customWidth="1"/>
    <col min="9734" max="9734" width="17.5546875" style="249" customWidth="1"/>
    <col min="9735" max="9982" width="9.109375" style="249"/>
    <col min="9983" max="9983" width="7.6640625" style="249" customWidth="1"/>
    <col min="9984" max="9984" width="70" style="249" customWidth="1"/>
    <col min="9985" max="9985" width="25.6640625" style="249" customWidth="1"/>
    <col min="9986" max="9986" width="21" style="249" customWidth="1"/>
    <col min="9987" max="9987" width="45.5546875" style="249" customWidth="1"/>
    <col min="9988" max="9989" width="20.88671875" style="249" customWidth="1"/>
    <col min="9990" max="9990" width="17.5546875" style="249" customWidth="1"/>
    <col min="9991" max="10238" width="9.109375" style="249"/>
    <col min="10239" max="10239" width="7.6640625" style="249" customWidth="1"/>
    <col min="10240" max="10240" width="70" style="249" customWidth="1"/>
    <col min="10241" max="10241" width="25.6640625" style="249" customWidth="1"/>
    <col min="10242" max="10242" width="21" style="249" customWidth="1"/>
    <col min="10243" max="10243" width="45.5546875" style="249" customWidth="1"/>
    <col min="10244" max="10245" width="20.88671875" style="249" customWidth="1"/>
    <col min="10246" max="10246" width="17.5546875" style="249" customWidth="1"/>
    <col min="10247" max="10494" width="9.109375" style="249"/>
    <col min="10495" max="10495" width="7.6640625" style="249" customWidth="1"/>
    <col min="10496" max="10496" width="70" style="249" customWidth="1"/>
    <col min="10497" max="10497" width="25.6640625" style="249" customWidth="1"/>
    <col min="10498" max="10498" width="21" style="249" customWidth="1"/>
    <col min="10499" max="10499" width="45.5546875" style="249" customWidth="1"/>
    <col min="10500" max="10501" width="20.88671875" style="249" customWidth="1"/>
    <col min="10502" max="10502" width="17.5546875" style="249" customWidth="1"/>
    <col min="10503" max="10750" width="9.109375" style="249"/>
    <col min="10751" max="10751" width="7.6640625" style="249" customWidth="1"/>
    <col min="10752" max="10752" width="70" style="249" customWidth="1"/>
    <col min="10753" max="10753" width="25.6640625" style="249" customWidth="1"/>
    <col min="10754" max="10754" width="21" style="249" customWidth="1"/>
    <col min="10755" max="10755" width="45.5546875" style="249" customWidth="1"/>
    <col min="10756" max="10757" width="20.88671875" style="249" customWidth="1"/>
    <col min="10758" max="10758" width="17.5546875" style="249" customWidth="1"/>
    <col min="10759" max="11006" width="9.109375" style="249"/>
    <col min="11007" max="11007" width="7.6640625" style="249" customWidth="1"/>
    <col min="11008" max="11008" width="70" style="249" customWidth="1"/>
    <col min="11009" max="11009" width="25.6640625" style="249" customWidth="1"/>
    <col min="11010" max="11010" width="21" style="249" customWidth="1"/>
    <col min="11011" max="11011" width="45.5546875" style="249" customWidth="1"/>
    <col min="11012" max="11013" width="20.88671875" style="249" customWidth="1"/>
    <col min="11014" max="11014" width="17.5546875" style="249" customWidth="1"/>
    <col min="11015" max="11262" width="9.109375" style="249"/>
    <col min="11263" max="11263" width="7.6640625" style="249" customWidth="1"/>
    <col min="11264" max="11264" width="70" style="249" customWidth="1"/>
    <col min="11265" max="11265" width="25.6640625" style="249" customWidth="1"/>
    <col min="11266" max="11266" width="21" style="249" customWidth="1"/>
    <col min="11267" max="11267" width="45.5546875" style="249" customWidth="1"/>
    <col min="11268" max="11269" width="20.88671875" style="249" customWidth="1"/>
    <col min="11270" max="11270" width="17.5546875" style="249" customWidth="1"/>
    <col min="11271" max="11518" width="9.109375" style="249"/>
    <col min="11519" max="11519" width="7.6640625" style="249" customWidth="1"/>
    <col min="11520" max="11520" width="70" style="249" customWidth="1"/>
    <col min="11521" max="11521" width="25.6640625" style="249" customWidth="1"/>
    <col min="11522" max="11522" width="21" style="249" customWidth="1"/>
    <col min="11523" max="11523" width="45.5546875" style="249" customWidth="1"/>
    <col min="11524" max="11525" width="20.88671875" style="249" customWidth="1"/>
    <col min="11526" max="11526" width="17.5546875" style="249" customWidth="1"/>
    <col min="11527" max="11774" width="9.109375" style="249"/>
    <col min="11775" max="11775" width="7.6640625" style="249" customWidth="1"/>
    <col min="11776" max="11776" width="70" style="249" customWidth="1"/>
    <col min="11777" max="11777" width="25.6640625" style="249" customWidth="1"/>
    <col min="11778" max="11778" width="21" style="249" customWidth="1"/>
    <col min="11779" max="11779" width="45.5546875" style="249" customWidth="1"/>
    <col min="11780" max="11781" width="20.88671875" style="249" customWidth="1"/>
    <col min="11782" max="11782" width="17.5546875" style="249" customWidth="1"/>
    <col min="11783" max="12030" width="9.109375" style="249"/>
    <col min="12031" max="12031" width="7.6640625" style="249" customWidth="1"/>
    <col min="12032" max="12032" width="70" style="249" customWidth="1"/>
    <col min="12033" max="12033" width="25.6640625" style="249" customWidth="1"/>
    <col min="12034" max="12034" width="21" style="249" customWidth="1"/>
    <col min="12035" max="12035" width="45.5546875" style="249" customWidth="1"/>
    <col min="12036" max="12037" width="20.88671875" style="249" customWidth="1"/>
    <col min="12038" max="12038" width="17.5546875" style="249" customWidth="1"/>
    <col min="12039" max="12286" width="9.109375" style="249"/>
    <col min="12287" max="12287" width="7.6640625" style="249" customWidth="1"/>
    <col min="12288" max="12288" width="70" style="249" customWidth="1"/>
    <col min="12289" max="12289" width="25.6640625" style="249" customWidth="1"/>
    <col min="12290" max="12290" width="21" style="249" customWidth="1"/>
    <col min="12291" max="12291" width="45.5546875" style="249" customWidth="1"/>
    <col min="12292" max="12293" width="20.88671875" style="249" customWidth="1"/>
    <col min="12294" max="12294" width="17.5546875" style="249" customWidth="1"/>
    <col min="12295" max="12542" width="9.109375" style="249"/>
    <col min="12543" max="12543" width="7.6640625" style="249" customWidth="1"/>
    <col min="12544" max="12544" width="70" style="249" customWidth="1"/>
    <col min="12545" max="12545" width="25.6640625" style="249" customWidth="1"/>
    <col min="12546" max="12546" width="21" style="249" customWidth="1"/>
    <col min="12547" max="12547" width="45.5546875" style="249" customWidth="1"/>
    <col min="12548" max="12549" width="20.88671875" style="249" customWidth="1"/>
    <col min="12550" max="12550" width="17.5546875" style="249" customWidth="1"/>
    <col min="12551" max="12798" width="9.109375" style="249"/>
    <col min="12799" max="12799" width="7.6640625" style="249" customWidth="1"/>
    <col min="12800" max="12800" width="70" style="249" customWidth="1"/>
    <col min="12801" max="12801" width="25.6640625" style="249" customWidth="1"/>
    <col min="12802" max="12802" width="21" style="249" customWidth="1"/>
    <col min="12803" max="12803" width="45.5546875" style="249" customWidth="1"/>
    <col min="12804" max="12805" width="20.88671875" style="249" customWidth="1"/>
    <col min="12806" max="12806" width="17.5546875" style="249" customWidth="1"/>
    <col min="12807" max="13054" width="9.109375" style="249"/>
    <col min="13055" max="13055" width="7.6640625" style="249" customWidth="1"/>
    <col min="13056" max="13056" width="70" style="249" customWidth="1"/>
    <col min="13057" max="13057" width="25.6640625" style="249" customWidth="1"/>
    <col min="13058" max="13058" width="21" style="249" customWidth="1"/>
    <col min="13059" max="13059" width="45.5546875" style="249" customWidth="1"/>
    <col min="13060" max="13061" width="20.88671875" style="249" customWidth="1"/>
    <col min="13062" max="13062" width="17.5546875" style="249" customWidth="1"/>
    <col min="13063" max="13310" width="9.109375" style="249"/>
    <col min="13311" max="13311" width="7.6640625" style="249" customWidth="1"/>
    <col min="13312" max="13312" width="70" style="249" customWidth="1"/>
    <col min="13313" max="13313" width="25.6640625" style="249" customWidth="1"/>
    <col min="13314" max="13314" width="21" style="249" customWidth="1"/>
    <col min="13315" max="13315" width="45.5546875" style="249" customWidth="1"/>
    <col min="13316" max="13317" width="20.88671875" style="249" customWidth="1"/>
    <col min="13318" max="13318" width="17.5546875" style="249" customWidth="1"/>
    <col min="13319" max="13566" width="9.109375" style="249"/>
    <col min="13567" max="13567" width="7.6640625" style="249" customWidth="1"/>
    <col min="13568" max="13568" width="70" style="249" customWidth="1"/>
    <col min="13569" max="13569" width="25.6640625" style="249" customWidth="1"/>
    <col min="13570" max="13570" width="21" style="249" customWidth="1"/>
    <col min="13571" max="13571" width="45.5546875" style="249" customWidth="1"/>
    <col min="13572" max="13573" width="20.88671875" style="249" customWidth="1"/>
    <col min="13574" max="13574" width="17.5546875" style="249" customWidth="1"/>
    <col min="13575" max="13822" width="9.109375" style="249"/>
    <col min="13823" max="13823" width="7.6640625" style="249" customWidth="1"/>
    <col min="13824" max="13824" width="70" style="249" customWidth="1"/>
    <col min="13825" max="13825" width="25.6640625" style="249" customWidth="1"/>
    <col min="13826" max="13826" width="21" style="249" customWidth="1"/>
    <col min="13827" max="13827" width="45.5546875" style="249" customWidth="1"/>
    <col min="13828" max="13829" width="20.88671875" style="249" customWidth="1"/>
    <col min="13830" max="13830" width="17.5546875" style="249" customWidth="1"/>
    <col min="13831" max="14078" width="9.109375" style="249"/>
    <col min="14079" max="14079" width="7.6640625" style="249" customWidth="1"/>
    <col min="14080" max="14080" width="70" style="249" customWidth="1"/>
    <col min="14081" max="14081" width="25.6640625" style="249" customWidth="1"/>
    <col min="14082" max="14082" width="21" style="249" customWidth="1"/>
    <col min="14083" max="14083" width="45.5546875" style="249" customWidth="1"/>
    <col min="14084" max="14085" width="20.88671875" style="249" customWidth="1"/>
    <col min="14086" max="14086" width="17.5546875" style="249" customWidth="1"/>
    <col min="14087" max="14334" width="9.109375" style="249"/>
    <col min="14335" max="14335" width="7.6640625" style="249" customWidth="1"/>
    <col min="14336" max="14336" width="70" style="249" customWidth="1"/>
    <col min="14337" max="14337" width="25.6640625" style="249" customWidth="1"/>
    <col min="14338" max="14338" width="21" style="249" customWidth="1"/>
    <col min="14339" max="14339" width="45.5546875" style="249" customWidth="1"/>
    <col min="14340" max="14341" width="20.88671875" style="249" customWidth="1"/>
    <col min="14342" max="14342" width="17.5546875" style="249" customWidth="1"/>
    <col min="14343" max="14590" width="9.109375" style="249"/>
    <col min="14591" max="14591" width="7.6640625" style="249" customWidth="1"/>
    <col min="14592" max="14592" width="70" style="249" customWidth="1"/>
    <col min="14593" max="14593" width="25.6640625" style="249" customWidth="1"/>
    <col min="14594" max="14594" width="21" style="249" customWidth="1"/>
    <col min="14595" max="14595" width="45.5546875" style="249" customWidth="1"/>
    <col min="14596" max="14597" width="20.88671875" style="249" customWidth="1"/>
    <col min="14598" max="14598" width="17.5546875" style="249" customWidth="1"/>
    <col min="14599" max="14846" width="9.109375" style="249"/>
    <col min="14847" max="14847" width="7.6640625" style="249" customWidth="1"/>
    <col min="14848" max="14848" width="70" style="249" customWidth="1"/>
    <col min="14849" max="14849" width="25.6640625" style="249" customWidth="1"/>
    <col min="14850" max="14850" width="21" style="249" customWidth="1"/>
    <col min="14851" max="14851" width="45.5546875" style="249" customWidth="1"/>
    <col min="14852" max="14853" width="20.88671875" style="249" customWidth="1"/>
    <col min="14854" max="14854" width="17.5546875" style="249" customWidth="1"/>
    <col min="14855" max="15102" width="9.109375" style="249"/>
    <col min="15103" max="15103" width="7.6640625" style="249" customWidth="1"/>
    <col min="15104" max="15104" width="70" style="249" customWidth="1"/>
    <col min="15105" max="15105" width="25.6640625" style="249" customWidth="1"/>
    <col min="15106" max="15106" width="21" style="249" customWidth="1"/>
    <col min="15107" max="15107" width="45.5546875" style="249" customWidth="1"/>
    <col min="15108" max="15109" width="20.88671875" style="249" customWidth="1"/>
    <col min="15110" max="15110" width="17.5546875" style="249" customWidth="1"/>
    <col min="15111" max="15358" width="9.109375" style="249"/>
    <col min="15359" max="15359" width="7.6640625" style="249" customWidth="1"/>
    <col min="15360" max="15360" width="70" style="249" customWidth="1"/>
    <col min="15361" max="15361" width="25.6640625" style="249" customWidth="1"/>
    <col min="15362" max="15362" width="21" style="249" customWidth="1"/>
    <col min="15363" max="15363" width="45.5546875" style="249" customWidth="1"/>
    <col min="15364" max="15365" width="20.88671875" style="249" customWidth="1"/>
    <col min="15366" max="15366" width="17.5546875" style="249" customWidth="1"/>
    <col min="15367" max="15614" width="9.109375" style="249"/>
    <col min="15615" max="15615" width="7.6640625" style="249" customWidth="1"/>
    <col min="15616" max="15616" width="70" style="249" customWidth="1"/>
    <col min="15617" max="15617" width="25.6640625" style="249" customWidth="1"/>
    <col min="15618" max="15618" width="21" style="249" customWidth="1"/>
    <col min="15619" max="15619" width="45.5546875" style="249" customWidth="1"/>
    <col min="15620" max="15621" width="20.88671875" style="249" customWidth="1"/>
    <col min="15622" max="15622" width="17.5546875" style="249" customWidth="1"/>
    <col min="15623" max="15870" width="9.109375" style="249"/>
    <col min="15871" max="15871" width="7.6640625" style="249" customWidth="1"/>
    <col min="15872" max="15872" width="70" style="249" customWidth="1"/>
    <col min="15873" max="15873" width="25.6640625" style="249" customWidth="1"/>
    <col min="15874" max="15874" width="21" style="249" customWidth="1"/>
    <col min="15875" max="15875" width="45.5546875" style="249" customWidth="1"/>
    <col min="15876" max="15877" width="20.88671875" style="249" customWidth="1"/>
    <col min="15878" max="15878" width="17.5546875" style="249" customWidth="1"/>
    <col min="15879" max="16126" width="9.109375" style="249"/>
    <col min="16127" max="16127" width="7.6640625" style="249" customWidth="1"/>
    <col min="16128" max="16128" width="70" style="249" customWidth="1"/>
    <col min="16129" max="16129" width="25.6640625" style="249" customWidth="1"/>
    <col min="16130" max="16130" width="21" style="249" customWidth="1"/>
    <col min="16131" max="16131" width="45.5546875" style="249" customWidth="1"/>
    <col min="16132" max="16133" width="20.88671875" style="249" customWidth="1"/>
    <col min="16134" max="16134" width="17.5546875" style="249" customWidth="1"/>
    <col min="16135" max="16384" width="9.109375" style="249"/>
  </cols>
  <sheetData>
    <row r="1" spans="1:9" x14ac:dyDescent="0.35">
      <c r="E1" s="72" t="s">
        <v>448</v>
      </c>
    </row>
    <row r="3" spans="1:9" ht="19.5" customHeight="1" x14ac:dyDescent="0.35">
      <c r="A3" s="1205" t="s">
        <v>527</v>
      </c>
      <c r="B3" s="1222"/>
      <c r="C3" s="1222"/>
      <c r="D3" s="1222"/>
      <c r="E3" s="1222"/>
    </row>
    <row r="4" spans="1:9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</row>
    <row r="5" spans="1:9" s="11" customFormat="1" ht="19.5" customHeight="1" x14ac:dyDescent="0.35">
      <c r="A5" s="14" t="s">
        <v>389</v>
      </c>
      <c r="B5" s="15"/>
      <c r="C5" s="15"/>
      <c r="D5" s="15"/>
      <c r="E5" s="15"/>
      <c r="F5" s="15"/>
      <c r="G5" s="15"/>
      <c r="H5" s="10"/>
      <c r="I5" s="10"/>
    </row>
    <row r="6" spans="1:9" s="1" customFormat="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5"/>
      <c r="I6" s="5"/>
    </row>
    <row r="7" spans="1:9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9" spans="1:9" ht="18.75" customHeight="1" x14ac:dyDescent="0.35">
      <c r="A9" s="1212" t="s">
        <v>282</v>
      </c>
      <c r="B9" s="1212" t="s">
        <v>297</v>
      </c>
      <c r="C9" s="1212" t="s">
        <v>396</v>
      </c>
      <c r="D9" s="1212" t="s">
        <v>391</v>
      </c>
      <c r="E9" s="1212" t="s">
        <v>397</v>
      </c>
    </row>
    <row r="10" spans="1:9" x14ac:dyDescent="0.35">
      <c r="A10" s="1220"/>
      <c r="B10" s="1220"/>
      <c r="C10" s="1220"/>
      <c r="D10" s="1220"/>
      <c r="E10" s="1220"/>
    </row>
    <row r="11" spans="1:9" ht="18.75" customHeight="1" x14ac:dyDescent="0.35">
      <c r="A11" s="1213"/>
      <c r="B11" s="1213"/>
      <c r="C11" s="1213"/>
      <c r="D11" s="1213"/>
      <c r="E11" s="1213"/>
    </row>
    <row r="12" spans="1:9" x14ac:dyDescent="0.35">
      <c r="A12" s="454">
        <v>1</v>
      </c>
      <c r="B12" s="365">
        <v>2</v>
      </c>
      <c r="C12" s="365">
        <v>3</v>
      </c>
      <c r="D12" s="365">
        <v>4</v>
      </c>
      <c r="E12" s="366" t="s">
        <v>393</v>
      </c>
    </row>
    <row r="13" spans="1:9" s="255" customFormat="1" ht="37.5" customHeight="1" x14ac:dyDescent="0.35">
      <c r="A13" s="402"/>
      <c r="B13" s="455" t="s">
        <v>398</v>
      </c>
      <c r="C13" s="402" t="s">
        <v>305</v>
      </c>
      <c r="D13" s="402" t="s">
        <v>305</v>
      </c>
      <c r="E13" s="456">
        <v>123919</v>
      </c>
      <c r="F13" s="451"/>
    </row>
    <row r="14" spans="1:9" x14ac:dyDescent="0.35">
      <c r="A14" s="447"/>
      <c r="B14" s="418" t="s">
        <v>399</v>
      </c>
      <c r="C14" s="457"/>
      <c r="D14" s="457"/>
      <c r="E14" s="458"/>
    </row>
    <row r="15" spans="1:9" x14ac:dyDescent="0.35">
      <c r="A15" s="447"/>
      <c r="B15" s="418" t="s">
        <v>400</v>
      </c>
      <c r="C15" s="457">
        <f>E15/D15</f>
        <v>5632681.8181818184</v>
      </c>
      <c r="D15" s="459">
        <v>2.1999999999999999E-2</v>
      </c>
      <c r="E15" s="460">
        <f>E13</f>
        <v>123919</v>
      </c>
    </row>
    <row r="16" spans="1:9" x14ac:dyDescent="0.35">
      <c r="A16" s="447"/>
      <c r="B16" s="418" t="s">
        <v>171</v>
      </c>
      <c r="C16" s="457"/>
      <c r="D16" s="459"/>
      <c r="E16" s="458"/>
    </row>
    <row r="17" spans="1:7" x14ac:dyDescent="0.35">
      <c r="A17" s="447"/>
      <c r="B17" s="418" t="s">
        <v>401</v>
      </c>
      <c r="C17" s="457"/>
      <c r="D17" s="459"/>
      <c r="E17" s="458"/>
    </row>
    <row r="18" spans="1:7" x14ac:dyDescent="0.35">
      <c r="A18" s="447"/>
      <c r="B18" s="418" t="s">
        <v>402</v>
      </c>
      <c r="C18" s="457">
        <f>E18/D18</f>
        <v>0</v>
      </c>
      <c r="D18" s="459">
        <v>2.1999999999999999E-2</v>
      </c>
      <c r="E18" s="460">
        <v>0</v>
      </c>
      <c r="G18" s="435" t="s">
        <v>616</v>
      </c>
    </row>
    <row r="19" spans="1:7" x14ac:dyDescent="0.35">
      <c r="A19" s="447"/>
      <c r="B19" s="418" t="s">
        <v>171</v>
      </c>
      <c r="C19" s="457"/>
      <c r="D19" s="459"/>
      <c r="E19" s="458"/>
    </row>
    <row r="20" spans="1:7" x14ac:dyDescent="0.35">
      <c r="A20" s="447"/>
      <c r="B20" s="418" t="s">
        <v>401</v>
      </c>
      <c r="C20" s="457"/>
      <c r="D20" s="459"/>
      <c r="E20" s="458"/>
    </row>
    <row r="21" spans="1:7" x14ac:dyDescent="0.35">
      <c r="A21" s="447"/>
      <c r="B21" s="450"/>
      <c r="C21" s="457"/>
      <c r="D21" s="457"/>
      <c r="E21" s="458"/>
    </row>
    <row r="22" spans="1:7" x14ac:dyDescent="0.35">
      <c r="A22" s="447"/>
      <c r="B22" s="450"/>
      <c r="C22" s="457"/>
      <c r="D22" s="457"/>
      <c r="E22" s="458"/>
    </row>
    <row r="24" spans="1:7" s="388" customFormat="1" x14ac:dyDescent="0.3">
      <c r="A24" s="34" t="s">
        <v>671</v>
      </c>
      <c r="B24" s="35"/>
      <c r="C24" s="115"/>
      <c r="E24" s="115" t="s">
        <v>1143</v>
      </c>
    </row>
    <row r="25" spans="1:7" s="388" customFormat="1" ht="15.6" x14ac:dyDescent="0.3">
      <c r="A25" s="249"/>
      <c r="B25" s="66"/>
      <c r="C25" s="67" t="s">
        <v>131</v>
      </c>
      <c r="E25" s="67" t="s">
        <v>132</v>
      </c>
    </row>
    <row r="26" spans="1:7" s="388" customFormat="1" ht="15.6" x14ac:dyDescent="0.3">
      <c r="A26" s="66"/>
      <c r="B26" s="63"/>
      <c r="C26" s="63"/>
      <c r="E26" s="63"/>
    </row>
    <row r="27" spans="1:7" s="388" customFormat="1" x14ac:dyDescent="0.3">
      <c r="A27" s="34" t="s">
        <v>133</v>
      </c>
      <c r="B27" s="35"/>
      <c r="C27" s="115"/>
      <c r="E27" s="115" t="s">
        <v>1144</v>
      </c>
      <c r="G27" s="414"/>
    </row>
    <row r="28" spans="1:7" s="388" customFormat="1" ht="15.6" x14ac:dyDescent="0.3">
      <c r="A28" s="249"/>
      <c r="B28" s="66"/>
      <c r="C28" s="67" t="s">
        <v>131</v>
      </c>
      <c r="E28" s="67" t="s">
        <v>132</v>
      </c>
      <c r="G28" s="414"/>
    </row>
    <row r="29" spans="1:7" s="357" customFormat="1" x14ac:dyDescent="0.35">
      <c r="F29" s="451"/>
    </row>
    <row r="30" spans="1:7" s="357" customFormat="1" x14ac:dyDescent="0.35">
      <c r="F30" s="451"/>
    </row>
    <row r="31" spans="1:7" s="357" customFormat="1" x14ac:dyDescent="0.35">
      <c r="F31" s="451"/>
    </row>
    <row r="32" spans="1:7" s="357" customFormat="1" x14ac:dyDescent="0.35">
      <c r="F32" s="451"/>
    </row>
    <row r="33" spans="6:6" s="357" customFormat="1" x14ac:dyDescent="0.35">
      <c r="F33" s="451"/>
    </row>
    <row r="34" spans="6:6" s="357" customFormat="1" x14ac:dyDescent="0.35">
      <c r="F34" s="451"/>
    </row>
    <row r="63" ht="15" hidden="1" customHeight="1" x14ac:dyDescent="0.35"/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5" tint="-0.499984740745262"/>
    <pageSetUpPr fitToPage="1"/>
  </sheetPr>
  <dimension ref="A2:K19"/>
  <sheetViews>
    <sheetView view="pageBreakPreview" zoomScaleSheetLayoutView="100" workbookViewId="0"/>
  </sheetViews>
  <sheetFormatPr defaultColWidth="9.109375" defaultRowHeight="14.4" x14ac:dyDescent="0.3"/>
  <cols>
    <col min="1" max="1" width="38.33203125" customWidth="1"/>
    <col min="2" max="10" width="20.109375" customWidth="1"/>
  </cols>
  <sheetData>
    <row r="2" spans="1:11" x14ac:dyDescent="0.3">
      <c r="J2" t="s">
        <v>413</v>
      </c>
    </row>
    <row r="4" spans="1:11" x14ac:dyDescent="0.3">
      <c r="A4" t="s">
        <v>416</v>
      </c>
    </row>
    <row r="6" spans="1:11" ht="45" customHeight="1" x14ac:dyDescent="0.3">
      <c r="A6" s="1160" t="s">
        <v>0</v>
      </c>
      <c r="B6" s="1160" t="s">
        <v>979</v>
      </c>
      <c r="C6" s="1160"/>
      <c r="D6" s="1160"/>
      <c r="E6" s="1160" t="s">
        <v>980</v>
      </c>
      <c r="F6" s="1160"/>
      <c r="G6" s="1160"/>
      <c r="H6" s="1160" t="s">
        <v>981</v>
      </c>
      <c r="I6" s="1160"/>
      <c r="J6" s="1160"/>
    </row>
    <row r="7" spans="1:11" ht="121.5" customHeight="1" x14ac:dyDescent="0.3">
      <c r="A7" s="1160"/>
      <c r="B7" t="s">
        <v>252</v>
      </c>
      <c r="C7" t="s">
        <v>253</v>
      </c>
      <c r="D7" t="s">
        <v>254</v>
      </c>
      <c r="E7" t="s">
        <v>252</v>
      </c>
      <c r="F7" t="s">
        <v>253</v>
      </c>
      <c r="G7" t="s">
        <v>254</v>
      </c>
      <c r="H7" t="s">
        <v>252</v>
      </c>
      <c r="I7" t="s">
        <v>253</v>
      </c>
      <c r="J7" t="s">
        <v>254</v>
      </c>
    </row>
    <row r="8" spans="1:11" x14ac:dyDescent="0.3">
      <c r="A8">
        <v>1</v>
      </c>
      <c r="B8">
        <v>2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</row>
    <row r="9" spans="1:11" ht="174.75" customHeight="1" x14ac:dyDescent="0.3">
      <c r="A9" t="s">
        <v>255</v>
      </c>
      <c r="B9" t="s">
        <v>10</v>
      </c>
      <c r="C9" t="s">
        <v>10</v>
      </c>
      <c r="E9" t="s">
        <v>10</v>
      </c>
      <c r="F9" t="s">
        <v>10</v>
      </c>
      <c r="H9" t="s">
        <v>10</v>
      </c>
      <c r="I9" t="s">
        <v>10</v>
      </c>
    </row>
    <row r="10" spans="1:11" ht="45" customHeight="1" x14ac:dyDescent="0.3">
      <c r="A10" t="s">
        <v>199</v>
      </c>
    </row>
    <row r="11" spans="1:11" x14ac:dyDescent="0.3">
      <c r="A11" t="s">
        <v>247</v>
      </c>
      <c r="B11" t="s">
        <v>10</v>
      </c>
      <c r="C11" t="s">
        <v>10</v>
      </c>
      <c r="D11">
        <f>SUM(D10)</f>
        <v>0</v>
      </c>
      <c r="E11" t="s">
        <v>10</v>
      </c>
      <c r="F11" t="s">
        <v>10</v>
      </c>
      <c r="G11">
        <f>SUM(G10)</f>
        <v>0</v>
      </c>
      <c r="H11" t="s">
        <v>10</v>
      </c>
      <c r="I11" t="s">
        <v>10</v>
      </c>
      <c r="J11">
        <f>SUM(J10)</f>
        <v>0</v>
      </c>
      <c r="K11" t="e">
        <f>D11-#REF!-#REF!-#REF!-#REF!-'225 (2022)ВНЕБ, 140Д'!F73-'226 (2022)ВНЕБ, 140Д'!F81-#REF!-'228 (2022)ВНЕБ, 140Д'!D18-'310 (2022)ВНЕБ, 140Д'!E17-#REF!-#REF!-#REF!-#REF!-'346 (2022)ВНЕБ, 140Д'!D20-#REF!-#REF!-#REF!-#REF!</f>
        <v>#REF!</v>
      </c>
    </row>
    <row r="15" spans="1:11" ht="18" customHeight="1" x14ac:dyDescent="0.3">
      <c r="A15" t="s">
        <v>259</v>
      </c>
      <c r="B15" s="1160" t="s">
        <v>671</v>
      </c>
      <c r="C15" s="1160"/>
      <c r="D15" s="1160"/>
      <c r="F15" s="1160"/>
      <c r="G15" s="1160"/>
      <c r="I15" s="1160" t="s">
        <v>1143</v>
      </c>
      <c r="J15" s="1160"/>
    </row>
    <row r="16" spans="1:11" ht="18" customHeight="1" x14ac:dyDescent="0.3">
      <c r="A16" t="s">
        <v>260</v>
      </c>
      <c r="B16" s="1160" t="s">
        <v>235</v>
      </c>
      <c r="C16" s="1160"/>
      <c r="D16" s="1160"/>
      <c r="F16" s="1160" t="s">
        <v>131</v>
      </c>
      <c r="G16" s="1160"/>
      <c r="I16" s="1160" t="s">
        <v>132</v>
      </c>
      <c r="J16" s="1160"/>
    </row>
    <row r="17" spans="1:10" ht="18" customHeight="1" x14ac:dyDescent="0.3"/>
    <row r="18" spans="1:10" ht="18" customHeight="1" x14ac:dyDescent="0.3">
      <c r="A18" t="s">
        <v>133</v>
      </c>
      <c r="B18" s="1160" t="s">
        <v>673</v>
      </c>
      <c r="C18" s="1160"/>
      <c r="D18" s="1160"/>
      <c r="F18" s="1160"/>
      <c r="G18" s="1160"/>
      <c r="I18" s="1160" t="s">
        <v>1144</v>
      </c>
      <c r="J18" s="1160"/>
    </row>
    <row r="19" spans="1:10" ht="18" customHeight="1" x14ac:dyDescent="0.3">
      <c r="B19" s="1160" t="s">
        <v>235</v>
      </c>
      <c r="C19" s="1160"/>
      <c r="D19" s="1160"/>
      <c r="F19" s="1160" t="s">
        <v>131</v>
      </c>
      <c r="G19" s="1160"/>
      <c r="I19" s="1160" t="s">
        <v>132</v>
      </c>
      <c r="J19" s="1160"/>
    </row>
  </sheetData>
  <mergeCells count="16">
    <mergeCell ref="A6:A7"/>
    <mergeCell ref="B6:D6"/>
    <mergeCell ref="E6:G6"/>
    <mergeCell ref="H6:J6"/>
    <mergeCell ref="B15:D15"/>
    <mergeCell ref="F15:G15"/>
    <mergeCell ref="I15:J15"/>
    <mergeCell ref="B19:D19"/>
    <mergeCell ref="F19:G19"/>
    <mergeCell ref="I19:J19"/>
    <mergeCell ref="B16:D16"/>
    <mergeCell ref="F16:G16"/>
    <mergeCell ref="I16:J16"/>
    <mergeCell ref="B18:D18"/>
    <mergeCell ref="F18:G18"/>
    <mergeCell ref="I18:J18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rgb="FFE4EDD3"/>
    <pageSetUpPr fitToPage="1"/>
  </sheetPr>
  <dimension ref="A1:I87"/>
  <sheetViews>
    <sheetView view="pageBreakPreview" zoomScale="70" zoomScaleSheetLayoutView="70" workbookViewId="0">
      <selection activeCell="W22" sqref="W22"/>
    </sheetView>
  </sheetViews>
  <sheetFormatPr defaultRowHeight="18" x14ac:dyDescent="0.35"/>
  <cols>
    <col min="1" max="1" width="7.6640625" style="249" customWidth="1"/>
    <col min="2" max="2" width="70" style="249" customWidth="1"/>
    <col min="3" max="3" width="25.6640625" style="249" customWidth="1"/>
    <col min="4" max="4" width="21" style="249" customWidth="1"/>
    <col min="5" max="5" width="45.5546875" style="249" customWidth="1"/>
    <col min="6" max="6" width="17.5546875" style="451" customWidth="1"/>
    <col min="7" max="254" width="9.109375" style="249"/>
    <col min="255" max="255" width="7.6640625" style="249" customWidth="1"/>
    <col min="256" max="256" width="70" style="249" customWidth="1"/>
    <col min="257" max="257" width="25.6640625" style="249" customWidth="1"/>
    <col min="258" max="258" width="21" style="249" customWidth="1"/>
    <col min="259" max="259" width="45.5546875" style="249" customWidth="1"/>
    <col min="260" max="261" width="20.88671875" style="249" customWidth="1"/>
    <col min="262" max="262" width="17.5546875" style="249" customWidth="1"/>
    <col min="263" max="510" width="9.109375" style="249"/>
    <col min="511" max="511" width="7.6640625" style="249" customWidth="1"/>
    <col min="512" max="512" width="70" style="249" customWidth="1"/>
    <col min="513" max="513" width="25.6640625" style="249" customWidth="1"/>
    <col min="514" max="514" width="21" style="249" customWidth="1"/>
    <col min="515" max="515" width="45.5546875" style="249" customWidth="1"/>
    <col min="516" max="517" width="20.88671875" style="249" customWidth="1"/>
    <col min="518" max="518" width="17.5546875" style="249" customWidth="1"/>
    <col min="519" max="766" width="9.109375" style="249"/>
    <col min="767" max="767" width="7.6640625" style="249" customWidth="1"/>
    <col min="768" max="768" width="70" style="249" customWidth="1"/>
    <col min="769" max="769" width="25.6640625" style="249" customWidth="1"/>
    <col min="770" max="770" width="21" style="249" customWidth="1"/>
    <col min="771" max="771" width="45.5546875" style="249" customWidth="1"/>
    <col min="772" max="773" width="20.88671875" style="249" customWidth="1"/>
    <col min="774" max="774" width="17.5546875" style="249" customWidth="1"/>
    <col min="775" max="1022" width="9.109375" style="249"/>
    <col min="1023" max="1023" width="7.6640625" style="249" customWidth="1"/>
    <col min="1024" max="1024" width="70" style="249" customWidth="1"/>
    <col min="1025" max="1025" width="25.6640625" style="249" customWidth="1"/>
    <col min="1026" max="1026" width="21" style="249" customWidth="1"/>
    <col min="1027" max="1027" width="45.5546875" style="249" customWidth="1"/>
    <col min="1028" max="1029" width="20.88671875" style="249" customWidth="1"/>
    <col min="1030" max="1030" width="17.5546875" style="249" customWidth="1"/>
    <col min="1031" max="1278" width="9.109375" style="249"/>
    <col min="1279" max="1279" width="7.6640625" style="249" customWidth="1"/>
    <col min="1280" max="1280" width="70" style="249" customWidth="1"/>
    <col min="1281" max="1281" width="25.6640625" style="249" customWidth="1"/>
    <col min="1282" max="1282" width="21" style="249" customWidth="1"/>
    <col min="1283" max="1283" width="45.5546875" style="249" customWidth="1"/>
    <col min="1284" max="1285" width="20.88671875" style="249" customWidth="1"/>
    <col min="1286" max="1286" width="17.5546875" style="249" customWidth="1"/>
    <col min="1287" max="1534" width="9.109375" style="249"/>
    <col min="1535" max="1535" width="7.6640625" style="249" customWidth="1"/>
    <col min="1536" max="1536" width="70" style="249" customWidth="1"/>
    <col min="1537" max="1537" width="25.6640625" style="249" customWidth="1"/>
    <col min="1538" max="1538" width="21" style="249" customWidth="1"/>
    <col min="1539" max="1539" width="45.5546875" style="249" customWidth="1"/>
    <col min="1540" max="1541" width="20.88671875" style="249" customWidth="1"/>
    <col min="1542" max="1542" width="17.5546875" style="249" customWidth="1"/>
    <col min="1543" max="1790" width="9.109375" style="249"/>
    <col min="1791" max="1791" width="7.6640625" style="249" customWidth="1"/>
    <col min="1792" max="1792" width="70" style="249" customWidth="1"/>
    <col min="1793" max="1793" width="25.6640625" style="249" customWidth="1"/>
    <col min="1794" max="1794" width="21" style="249" customWidth="1"/>
    <col min="1795" max="1795" width="45.5546875" style="249" customWidth="1"/>
    <col min="1796" max="1797" width="20.88671875" style="249" customWidth="1"/>
    <col min="1798" max="1798" width="17.5546875" style="249" customWidth="1"/>
    <col min="1799" max="2046" width="9.109375" style="249"/>
    <col min="2047" max="2047" width="7.6640625" style="249" customWidth="1"/>
    <col min="2048" max="2048" width="70" style="249" customWidth="1"/>
    <col min="2049" max="2049" width="25.6640625" style="249" customWidth="1"/>
    <col min="2050" max="2050" width="21" style="249" customWidth="1"/>
    <col min="2051" max="2051" width="45.5546875" style="249" customWidth="1"/>
    <col min="2052" max="2053" width="20.88671875" style="249" customWidth="1"/>
    <col min="2054" max="2054" width="17.5546875" style="249" customWidth="1"/>
    <col min="2055" max="2302" width="9.109375" style="249"/>
    <col min="2303" max="2303" width="7.6640625" style="249" customWidth="1"/>
    <col min="2304" max="2304" width="70" style="249" customWidth="1"/>
    <col min="2305" max="2305" width="25.6640625" style="249" customWidth="1"/>
    <col min="2306" max="2306" width="21" style="249" customWidth="1"/>
    <col min="2307" max="2307" width="45.5546875" style="249" customWidth="1"/>
    <col min="2308" max="2309" width="20.88671875" style="249" customWidth="1"/>
    <col min="2310" max="2310" width="17.5546875" style="249" customWidth="1"/>
    <col min="2311" max="2558" width="9.109375" style="249"/>
    <col min="2559" max="2559" width="7.6640625" style="249" customWidth="1"/>
    <col min="2560" max="2560" width="70" style="249" customWidth="1"/>
    <col min="2561" max="2561" width="25.6640625" style="249" customWidth="1"/>
    <col min="2562" max="2562" width="21" style="249" customWidth="1"/>
    <col min="2563" max="2563" width="45.5546875" style="249" customWidth="1"/>
    <col min="2564" max="2565" width="20.88671875" style="249" customWidth="1"/>
    <col min="2566" max="2566" width="17.5546875" style="249" customWidth="1"/>
    <col min="2567" max="2814" width="9.109375" style="249"/>
    <col min="2815" max="2815" width="7.6640625" style="249" customWidth="1"/>
    <col min="2816" max="2816" width="70" style="249" customWidth="1"/>
    <col min="2817" max="2817" width="25.6640625" style="249" customWidth="1"/>
    <col min="2818" max="2818" width="21" style="249" customWidth="1"/>
    <col min="2819" max="2819" width="45.5546875" style="249" customWidth="1"/>
    <col min="2820" max="2821" width="20.88671875" style="249" customWidth="1"/>
    <col min="2822" max="2822" width="17.5546875" style="249" customWidth="1"/>
    <col min="2823" max="3070" width="9.109375" style="249"/>
    <col min="3071" max="3071" width="7.6640625" style="249" customWidth="1"/>
    <col min="3072" max="3072" width="70" style="249" customWidth="1"/>
    <col min="3073" max="3073" width="25.6640625" style="249" customWidth="1"/>
    <col min="3074" max="3074" width="21" style="249" customWidth="1"/>
    <col min="3075" max="3075" width="45.5546875" style="249" customWidth="1"/>
    <col min="3076" max="3077" width="20.88671875" style="249" customWidth="1"/>
    <col min="3078" max="3078" width="17.5546875" style="249" customWidth="1"/>
    <col min="3079" max="3326" width="9.109375" style="249"/>
    <col min="3327" max="3327" width="7.6640625" style="249" customWidth="1"/>
    <col min="3328" max="3328" width="70" style="249" customWidth="1"/>
    <col min="3329" max="3329" width="25.6640625" style="249" customWidth="1"/>
    <col min="3330" max="3330" width="21" style="249" customWidth="1"/>
    <col min="3331" max="3331" width="45.5546875" style="249" customWidth="1"/>
    <col min="3332" max="3333" width="20.88671875" style="249" customWidth="1"/>
    <col min="3334" max="3334" width="17.5546875" style="249" customWidth="1"/>
    <col min="3335" max="3582" width="9.109375" style="249"/>
    <col min="3583" max="3583" width="7.6640625" style="249" customWidth="1"/>
    <col min="3584" max="3584" width="70" style="249" customWidth="1"/>
    <col min="3585" max="3585" width="25.6640625" style="249" customWidth="1"/>
    <col min="3586" max="3586" width="21" style="249" customWidth="1"/>
    <col min="3587" max="3587" width="45.5546875" style="249" customWidth="1"/>
    <col min="3588" max="3589" width="20.88671875" style="249" customWidth="1"/>
    <col min="3590" max="3590" width="17.5546875" style="249" customWidth="1"/>
    <col min="3591" max="3838" width="9.109375" style="249"/>
    <col min="3839" max="3839" width="7.6640625" style="249" customWidth="1"/>
    <col min="3840" max="3840" width="70" style="249" customWidth="1"/>
    <col min="3841" max="3841" width="25.6640625" style="249" customWidth="1"/>
    <col min="3842" max="3842" width="21" style="249" customWidth="1"/>
    <col min="3843" max="3843" width="45.5546875" style="249" customWidth="1"/>
    <col min="3844" max="3845" width="20.88671875" style="249" customWidth="1"/>
    <col min="3846" max="3846" width="17.5546875" style="249" customWidth="1"/>
    <col min="3847" max="4094" width="9.109375" style="249"/>
    <col min="4095" max="4095" width="7.6640625" style="249" customWidth="1"/>
    <col min="4096" max="4096" width="70" style="249" customWidth="1"/>
    <col min="4097" max="4097" width="25.6640625" style="249" customWidth="1"/>
    <col min="4098" max="4098" width="21" style="249" customWidth="1"/>
    <col min="4099" max="4099" width="45.5546875" style="249" customWidth="1"/>
    <col min="4100" max="4101" width="20.88671875" style="249" customWidth="1"/>
    <col min="4102" max="4102" width="17.5546875" style="249" customWidth="1"/>
    <col min="4103" max="4350" width="9.109375" style="249"/>
    <col min="4351" max="4351" width="7.6640625" style="249" customWidth="1"/>
    <col min="4352" max="4352" width="70" style="249" customWidth="1"/>
    <col min="4353" max="4353" width="25.6640625" style="249" customWidth="1"/>
    <col min="4354" max="4354" width="21" style="249" customWidth="1"/>
    <col min="4355" max="4355" width="45.5546875" style="249" customWidth="1"/>
    <col min="4356" max="4357" width="20.88671875" style="249" customWidth="1"/>
    <col min="4358" max="4358" width="17.5546875" style="249" customWidth="1"/>
    <col min="4359" max="4606" width="9.109375" style="249"/>
    <col min="4607" max="4607" width="7.6640625" style="249" customWidth="1"/>
    <col min="4608" max="4608" width="70" style="249" customWidth="1"/>
    <col min="4609" max="4609" width="25.6640625" style="249" customWidth="1"/>
    <col min="4610" max="4610" width="21" style="249" customWidth="1"/>
    <col min="4611" max="4611" width="45.5546875" style="249" customWidth="1"/>
    <col min="4612" max="4613" width="20.88671875" style="249" customWidth="1"/>
    <col min="4614" max="4614" width="17.5546875" style="249" customWidth="1"/>
    <col min="4615" max="4862" width="9.109375" style="249"/>
    <col min="4863" max="4863" width="7.6640625" style="249" customWidth="1"/>
    <col min="4864" max="4864" width="70" style="249" customWidth="1"/>
    <col min="4865" max="4865" width="25.6640625" style="249" customWidth="1"/>
    <col min="4866" max="4866" width="21" style="249" customWidth="1"/>
    <col min="4867" max="4867" width="45.5546875" style="249" customWidth="1"/>
    <col min="4868" max="4869" width="20.88671875" style="249" customWidth="1"/>
    <col min="4870" max="4870" width="17.5546875" style="249" customWidth="1"/>
    <col min="4871" max="5118" width="9.109375" style="249"/>
    <col min="5119" max="5119" width="7.6640625" style="249" customWidth="1"/>
    <col min="5120" max="5120" width="70" style="249" customWidth="1"/>
    <col min="5121" max="5121" width="25.6640625" style="249" customWidth="1"/>
    <col min="5122" max="5122" width="21" style="249" customWidth="1"/>
    <col min="5123" max="5123" width="45.5546875" style="249" customWidth="1"/>
    <col min="5124" max="5125" width="20.88671875" style="249" customWidth="1"/>
    <col min="5126" max="5126" width="17.5546875" style="249" customWidth="1"/>
    <col min="5127" max="5374" width="9.109375" style="249"/>
    <col min="5375" max="5375" width="7.6640625" style="249" customWidth="1"/>
    <col min="5376" max="5376" width="70" style="249" customWidth="1"/>
    <col min="5377" max="5377" width="25.6640625" style="249" customWidth="1"/>
    <col min="5378" max="5378" width="21" style="249" customWidth="1"/>
    <col min="5379" max="5379" width="45.5546875" style="249" customWidth="1"/>
    <col min="5380" max="5381" width="20.88671875" style="249" customWidth="1"/>
    <col min="5382" max="5382" width="17.5546875" style="249" customWidth="1"/>
    <col min="5383" max="5630" width="9.109375" style="249"/>
    <col min="5631" max="5631" width="7.6640625" style="249" customWidth="1"/>
    <col min="5632" max="5632" width="70" style="249" customWidth="1"/>
    <col min="5633" max="5633" width="25.6640625" style="249" customWidth="1"/>
    <col min="5634" max="5634" width="21" style="249" customWidth="1"/>
    <col min="5635" max="5635" width="45.5546875" style="249" customWidth="1"/>
    <col min="5636" max="5637" width="20.88671875" style="249" customWidth="1"/>
    <col min="5638" max="5638" width="17.5546875" style="249" customWidth="1"/>
    <col min="5639" max="5886" width="9.109375" style="249"/>
    <col min="5887" max="5887" width="7.6640625" style="249" customWidth="1"/>
    <col min="5888" max="5888" width="70" style="249" customWidth="1"/>
    <col min="5889" max="5889" width="25.6640625" style="249" customWidth="1"/>
    <col min="5890" max="5890" width="21" style="249" customWidth="1"/>
    <col min="5891" max="5891" width="45.5546875" style="249" customWidth="1"/>
    <col min="5892" max="5893" width="20.88671875" style="249" customWidth="1"/>
    <col min="5894" max="5894" width="17.5546875" style="249" customWidth="1"/>
    <col min="5895" max="6142" width="9.109375" style="249"/>
    <col min="6143" max="6143" width="7.6640625" style="249" customWidth="1"/>
    <col min="6144" max="6144" width="70" style="249" customWidth="1"/>
    <col min="6145" max="6145" width="25.6640625" style="249" customWidth="1"/>
    <col min="6146" max="6146" width="21" style="249" customWidth="1"/>
    <col min="6147" max="6147" width="45.5546875" style="249" customWidth="1"/>
    <col min="6148" max="6149" width="20.88671875" style="249" customWidth="1"/>
    <col min="6150" max="6150" width="17.5546875" style="249" customWidth="1"/>
    <col min="6151" max="6398" width="9.109375" style="249"/>
    <col min="6399" max="6399" width="7.6640625" style="249" customWidth="1"/>
    <col min="6400" max="6400" width="70" style="249" customWidth="1"/>
    <col min="6401" max="6401" width="25.6640625" style="249" customWidth="1"/>
    <col min="6402" max="6402" width="21" style="249" customWidth="1"/>
    <col min="6403" max="6403" width="45.5546875" style="249" customWidth="1"/>
    <col min="6404" max="6405" width="20.88671875" style="249" customWidth="1"/>
    <col min="6406" max="6406" width="17.5546875" style="249" customWidth="1"/>
    <col min="6407" max="6654" width="9.109375" style="249"/>
    <col min="6655" max="6655" width="7.6640625" style="249" customWidth="1"/>
    <col min="6656" max="6656" width="70" style="249" customWidth="1"/>
    <col min="6657" max="6657" width="25.6640625" style="249" customWidth="1"/>
    <col min="6658" max="6658" width="21" style="249" customWidth="1"/>
    <col min="6659" max="6659" width="45.5546875" style="249" customWidth="1"/>
    <col min="6660" max="6661" width="20.88671875" style="249" customWidth="1"/>
    <col min="6662" max="6662" width="17.5546875" style="249" customWidth="1"/>
    <col min="6663" max="6910" width="9.109375" style="249"/>
    <col min="6911" max="6911" width="7.6640625" style="249" customWidth="1"/>
    <col min="6912" max="6912" width="70" style="249" customWidth="1"/>
    <col min="6913" max="6913" width="25.6640625" style="249" customWidth="1"/>
    <col min="6914" max="6914" width="21" style="249" customWidth="1"/>
    <col min="6915" max="6915" width="45.5546875" style="249" customWidth="1"/>
    <col min="6916" max="6917" width="20.88671875" style="249" customWidth="1"/>
    <col min="6918" max="6918" width="17.5546875" style="249" customWidth="1"/>
    <col min="6919" max="7166" width="9.109375" style="249"/>
    <col min="7167" max="7167" width="7.6640625" style="249" customWidth="1"/>
    <col min="7168" max="7168" width="70" style="249" customWidth="1"/>
    <col min="7169" max="7169" width="25.6640625" style="249" customWidth="1"/>
    <col min="7170" max="7170" width="21" style="249" customWidth="1"/>
    <col min="7171" max="7171" width="45.5546875" style="249" customWidth="1"/>
    <col min="7172" max="7173" width="20.88671875" style="249" customWidth="1"/>
    <col min="7174" max="7174" width="17.5546875" style="249" customWidth="1"/>
    <col min="7175" max="7422" width="9.109375" style="249"/>
    <col min="7423" max="7423" width="7.6640625" style="249" customWidth="1"/>
    <col min="7424" max="7424" width="70" style="249" customWidth="1"/>
    <col min="7425" max="7425" width="25.6640625" style="249" customWidth="1"/>
    <col min="7426" max="7426" width="21" style="249" customWidth="1"/>
    <col min="7427" max="7427" width="45.5546875" style="249" customWidth="1"/>
    <col min="7428" max="7429" width="20.88671875" style="249" customWidth="1"/>
    <col min="7430" max="7430" width="17.5546875" style="249" customWidth="1"/>
    <col min="7431" max="7678" width="9.109375" style="249"/>
    <col min="7679" max="7679" width="7.6640625" style="249" customWidth="1"/>
    <col min="7680" max="7680" width="70" style="249" customWidth="1"/>
    <col min="7681" max="7681" width="25.6640625" style="249" customWidth="1"/>
    <col min="7682" max="7682" width="21" style="249" customWidth="1"/>
    <col min="7683" max="7683" width="45.5546875" style="249" customWidth="1"/>
    <col min="7684" max="7685" width="20.88671875" style="249" customWidth="1"/>
    <col min="7686" max="7686" width="17.5546875" style="249" customWidth="1"/>
    <col min="7687" max="7934" width="9.109375" style="249"/>
    <col min="7935" max="7935" width="7.6640625" style="249" customWidth="1"/>
    <col min="7936" max="7936" width="70" style="249" customWidth="1"/>
    <col min="7937" max="7937" width="25.6640625" style="249" customWidth="1"/>
    <col min="7938" max="7938" width="21" style="249" customWidth="1"/>
    <col min="7939" max="7939" width="45.5546875" style="249" customWidth="1"/>
    <col min="7940" max="7941" width="20.88671875" style="249" customWidth="1"/>
    <col min="7942" max="7942" width="17.5546875" style="249" customWidth="1"/>
    <col min="7943" max="8190" width="9.109375" style="249"/>
    <col min="8191" max="8191" width="7.6640625" style="249" customWidth="1"/>
    <col min="8192" max="8192" width="70" style="249" customWidth="1"/>
    <col min="8193" max="8193" width="25.6640625" style="249" customWidth="1"/>
    <col min="8194" max="8194" width="21" style="249" customWidth="1"/>
    <col min="8195" max="8195" width="45.5546875" style="249" customWidth="1"/>
    <col min="8196" max="8197" width="20.88671875" style="249" customWidth="1"/>
    <col min="8198" max="8198" width="17.5546875" style="249" customWidth="1"/>
    <col min="8199" max="8446" width="9.109375" style="249"/>
    <col min="8447" max="8447" width="7.6640625" style="249" customWidth="1"/>
    <col min="8448" max="8448" width="70" style="249" customWidth="1"/>
    <col min="8449" max="8449" width="25.6640625" style="249" customWidth="1"/>
    <col min="8450" max="8450" width="21" style="249" customWidth="1"/>
    <col min="8451" max="8451" width="45.5546875" style="249" customWidth="1"/>
    <col min="8452" max="8453" width="20.88671875" style="249" customWidth="1"/>
    <col min="8454" max="8454" width="17.5546875" style="249" customWidth="1"/>
    <col min="8455" max="8702" width="9.109375" style="249"/>
    <col min="8703" max="8703" width="7.6640625" style="249" customWidth="1"/>
    <col min="8704" max="8704" width="70" style="249" customWidth="1"/>
    <col min="8705" max="8705" width="25.6640625" style="249" customWidth="1"/>
    <col min="8706" max="8706" width="21" style="249" customWidth="1"/>
    <col min="8707" max="8707" width="45.5546875" style="249" customWidth="1"/>
    <col min="8708" max="8709" width="20.88671875" style="249" customWidth="1"/>
    <col min="8710" max="8710" width="17.5546875" style="249" customWidth="1"/>
    <col min="8711" max="8958" width="9.109375" style="249"/>
    <col min="8959" max="8959" width="7.6640625" style="249" customWidth="1"/>
    <col min="8960" max="8960" width="70" style="249" customWidth="1"/>
    <col min="8961" max="8961" width="25.6640625" style="249" customWidth="1"/>
    <col min="8962" max="8962" width="21" style="249" customWidth="1"/>
    <col min="8963" max="8963" width="45.5546875" style="249" customWidth="1"/>
    <col min="8964" max="8965" width="20.88671875" style="249" customWidth="1"/>
    <col min="8966" max="8966" width="17.5546875" style="249" customWidth="1"/>
    <col min="8967" max="9214" width="9.109375" style="249"/>
    <col min="9215" max="9215" width="7.6640625" style="249" customWidth="1"/>
    <col min="9216" max="9216" width="70" style="249" customWidth="1"/>
    <col min="9217" max="9217" width="25.6640625" style="249" customWidth="1"/>
    <col min="9218" max="9218" width="21" style="249" customWidth="1"/>
    <col min="9219" max="9219" width="45.5546875" style="249" customWidth="1"/>
    <col min="9220" max="9221" width="20.88671875" style="249" customWidth="1"/>
    <col min="9222" max="9222" width="17.5546875" style="249" customWidth="1"/>
    <col min="9223" max="9470" width="9.109375" style="249"/>
    <col min="9471" max="9471" width="7.6640625" style="249" customWidth="1"/>
    <col min="9472" max="9472" width="70" style="249" customWidth="1"/>
    <col min="9473" max="9473" width="25.6640625" style="249" customWidth="1"/>
    <col min="9474" max="9474" width="21" style="249" customWidth="1"/>
    <col min="9475" max="9475" width="45.5546875" style="249" customWidth="1"/>
    <col min="9476" max="9477" width="20.88671875" style="249" customWidth="1"/>
    <col min="9478" max="9478" width="17.5546875" style="249" customWidth="1"/>
    <col min="9479" max="9726" width="9.109375" style="249"/>
    <col min="9727" max="9727" width="7.6640625" style="249" customWidth="1"/>
    <col min="9728" max="9728" width="70" style="249" customWidth="1"/>
    <col min="9729" max="9729" width="25.6640625" style="249" customWidth="1"/>
    <col min="9730" max="9730" width="21" style="249" customWidth="1"/>
    <col min="9731" max="9731" width="45.5546875" style="249" customWidth="1"/>
    <col min="9732" max="9733" width="20.88671875" style="249" customWidth="1"/>
    <col min="9734" max="9734" width="17.5546875" style="249" customWidth="1"/>
    <col min="9735" max="9982" width="9.109375" style="249"/>
    <col min="9983" max="9983" width="7.6640625" style="249" customWidth="1"/>
    <col min="9984" max="9984" width="70" style="249" customWidth="1"/>
    <col min="9985" max="9985" width="25.6640625" style="249" customWidth="1"/>
    <col min="9986" max="9986" width="21" style="249" customWidth="1"/>
    <col min="9987" max="9987" width="45.5546875" style="249" customWidth="1"/>
    <col min="9988" max="9989" width="20.88671875" style="249" customWidth="1"/>
    <col min="9990" max="9990" width="17.5546875" style="249" customWidth="1"/>
    <col min="9991" max="10238" width="9.109375" style="249"/>
    <col min="10239" max="10239" width="7.6640625" style="249" customWidth="1"/>
    <col min="10240" max="10240" width="70" style="249" customWidth="1"/>
    <col min="10241" max="10241" width="25.6640625" style="249" customWidth="1"/>
    <col min="10242" max="10242" width="21" style="249" customWidth="1"/>
    <col min="10243" max="10243" width="45.5546875" style="249" customWidth="1"/>
    <col min="10244" max="10245" width="20.88671875" style="249" customWidth="1"/>
    <col min="10246" max="10246" width="17.5546875" style="249" customWidth="1"/>
    <col min="10247" max="10494" width="9.109375" style="249"/>
    <col min="10495" max="10495" width="7.6640625" style="249" customWidth="1"/>
    <col min="10496" max="10496" width="70" style="249" customWidth="1"/>
    <col min="10497" max="10497" width="25.6640625" style="249" customWidth="1"/>
    <col min="10498" max="10498" width="21" style="249" customWidth="1"/>
    <col min="10499" max="10499" width="45.5546875" style="249" customWidth="1"/>
    <col min="10500" max="10501" width="20.88671875" style="249" customWidth="1"/>
    <col min="10502" max="10502" width="17.5546875" style="249" customWidth="1"/>
    <col min="10503" max="10750" width="9.109375" style="249"/>
    <col min="10751" max="10751" width="7.6640625" style="249" customWidth="1"/>
    <col min="10752" max="10752" width="70" style="249" customWidth="1"/>
    <col min="10753" max="10753" width="25.6640625" style="249" customWidth="1"/>
    <col min="10754" max="10754" width="21" style="249" customWidth="1"/>
    <col min="10755" max="10755" width="45.5546875" style="249" customWidth="1"/>
    <col min="10756" max="10757" width="20.88671875" style="249" customWidth="1"/>
    <col min="10758" max="10758" width="17.5546875" style="249" customWidth="1"/>
    <col min="10759" max="11006" width="9.109375" style="249"/>
    <col min="11007" max="11007" width="7.6640625" style="249" customWidth="1"/>
    <col min="11008" max="11008" width="70" style="249" customWidth="1"/>
    <col min="11009" max="11009" width="25.6640625" style="249" customWidth="1"/>
    <col min="11010" max="11010" width="21" style="249" customWidth="1"/>
    <col min="11011" max="11011" width="45.5546875" style="249" customWidth="1"/>
    <col min="11012" max="11013" width="20.88671875" style="249" customWidth="1"/>
    <col min="11014" max="11014" width="17.5546875" style="249" customWidth="1"/>
    <col min="11015" max="11262" width="9.109375" style="249"/>
    <col min="11263" max="11263" width="7.6640625" style="249" customWidth="1"/>
    <col min="11264" max="11264" width="70" style="249" customWidth="1"/>
    <col min="11265" max="11265" width="25.6640625" style="249" customWidth="1"/>
    <col min="11266" max="11266" width="21" style="249" customWidth="1"/>
    <col min="11267" max="11267" width="45.5546875" style="249" customWidth="1"/>
    <col min="11268" max="11269" width="20.88671875" style="249" customWidth="1"/>
    <col min="11270" max="11270" width="17.5546875" style="249" customWidth="1"/>
    <col min="11271" max="11518" width="9.109375" style="249"/>
    <col min="11519" max="11519" width="7.6640625" style="249" customWidth="1"/>
    <col min="11520" max="11520" width="70" style="249" customWidth="1"/>
    <col min="11521" max="11521" width="25.6640625" style="249" customWidth="1"/>
    <col min="11522" max="11522" width="21" style="249" customWidth="1"/>
    <col min="11523" max="11523" width="45.5546875" style="249" customWidth="1"/>
    <col min="11524" max="11525" width="20.88671875" style="249" customWidth="1"/>
    <col min="11526" max="11526" width="17.5546875" style="249" customWidth="1"/>
    <col min="11527" max="11774" width="9.109375" style="249"/>
    <col min="11775" max="11775" width="7.6640625" style="249" customWidth="1"/>
    <col min="11776" max="11776" width="70" style="249" customWidth="1"/>
    <col min="11777" max="11777" width="25.6640625" style="249" customWidth="1"/>
    <col min="11778" max="11778" width="21" style="249" customWidth="1"/>
    <col min="11779" max="11779" width="45.5546875" style="249" customWidth="1"/>
    <col min="11780" max="11781" width="20.88671875" style="249" customWidth="1"/>
    <col min="11782" max="11782" width="17.5546875" style="249" customWidth="1"/>
    <col min="11783" max="12030" width="9.109375" style="249"/>
    <col min="12031" max="12031" width="7.6640625" style="249" customWidth="1"/>
    <col min="12032" max="12032" width="70" style="249" customWidth="1"/>
    <col min="12033" max="12033" width="25.6640625" style="249" customWidth="1"/>
    <col min="12034" max="12034" width="21" style="249" customWidth="1"/>
    <col min="12035" max="12035" width="45.5546875" style="249" customWidth="1"/>
    <col min="12036" max="12037" width="20.88671875" style="249" customWidth="1"/>
    <col min="12038" max="12038" width="17.5546875" style="249" customWidth="1"/>
    <col min="12039" max="12286" width="9.109375" style="249"/>
    <col min="12287" max="12287" width="7.6640625" style="249" customWidth="1"/>
    <col min="12288" max="12288" width="70" style="249" customWidth="1"/>
    <col min="12289" max="12289" width="25.6640625" style="249" customWidth="1"/>
    <col min="12290" max="12290" width="21" style="249" customWidth="1"/>
    <col min="12291" max="12291" width="45.5546875" style="249" customWidth="1"/>
    <col min="12292" max="12293" width="20.88671875" style="249" customWidth="1"/>
    <col min="12294" max="12294" width="17.5546875" style="249" customWidth="1"/>
    <col min="12295" max="12542" width="9.109375" style="249"/>
    <col min="12543" max="12543" width="7.6640625" style="249" customWidth="1"/>
    <col min="12544" max="12544" width="70" style="249" customWidth="1"/>
    <col min="12545" max="12545" width="25.6640625" style="249" customWidth="1"/>
    <col min="12546" max="12546" width="21" style="249" customWidth="1"/>
    <col min="12547" max="12547" width="45.5546875" style="249" customWidth="1"/>
    <col min="12548" max="12549" width="20.88671875" style="249" customWidth="1"/>
    <col min="12550" max="12550" width="17.5546875" style="249" customWidth="1"/>
    <col min="12551" max="12798" width="9.109375" style="249"/>
    <col min="12799" max="12799" width="7.6640625" style="249" customWidth="1"/>
    <col min="12800" max="12800" width="70" style="249" customWidth="1"/>
    <col min="12801" max="12801" width="25.6640625" style="249" customWidth="1"/>
    <col min="12802" max="12802" width="21" style="249" customWidth="1"/>
    <col min="12803" max="12803" width="45.5546875" style="249" customWidth="1"/>
    <col min="12804" max="12805" width="20.88671875" style="249" customWidth="1"/>
    <col min="12806" max="12806" width="17.5546875" style="249" customWidth="1"/>
    <col min="12807" max="13054" width="9.109375" style="249"/>
    <col min="13055" max="13055" width="7.6640625" style="249" customWidth="1"/>
    <col min="13056" max="13056" width="70" style="249" customWidth="1"/>
    <col min="13057" max="13057" width="25.6640625" style="249" customWidth="1"/>
    <col min="13058" max="13058" width="21" style="249" customWidth="1"/>
    <col min="13059" max="13059" width="45.5546875" style="249" customWidth="1"/>
    <col min="13060" max="13061" width="20.88671875" style="249" customWidth="1"/>
    <col min="13062" max="13062" width="17.5546875" style="249" customWidth="1"/>
    <col min="13063" max="13310" width="9.109375" style="249"/>
    <col min="13311" max="13311" width="7.6640625" style="249" customWidth="1"/>
    <col min="13312" max="13312" width="70" style="249" customWidth="1"/>
    <col min="13313" max="13313" width="25.6640625" style="249" customWidth="1"/>
    <col min="13314" max="13314" width="21" style="249" customWidth="1"/>
    <col min="13315" max="13315" width="45.5546875" style="249" customWidth="1"/>
    <col min="13316" max="13317" width="20.88671875" style="249" customWidth="1"/>
    <col min="13318" max="13318" width="17.5546875" style="249" customWidth="1"/>
    <col min="13319" max="13566" width="9.109375" style="249"/>
    <col min="13567" max="13567" width="7.6640625" style="249" customWidth="1"/>
    <col min="13568" max="13568" width="70" style="249" customWidth="1"/>
    <col min="13569" max="13569" width="25.6640625" style="249" customWidth="1"/>
    <col min="13570" max="13570" width="21" style="249" customWidth="1"/>
    <col min="13571" max="13571" width="45.5546875" style="249" customWidth="1"/>
    <col min="13572" max="13573" width="20.88671875" style="249" customWidth="1"/>
    <col min="13574" max="13574" width="17.5546875" style="249" customWidth="1"/>
    <col min="13575" max="13822" width="9.109375" style="249"/>
    <col min="13823" max="13823" width="7.6640625" style="249" customWidth="1"/>
    <col min="13824" max="13824" width="70" style="249" customWidth="1"/>
    <col min="13825" max="13825" width="25.6640625" style="249" customWidth="1"/>
    <col min="13826" max="13826" width="21" style="249" customWidth="1"/>
    <col min="13827" max="13827" width="45.5546875" style="249" customWidth="1"/>
    <col min="13828" max="13829" width="20.88671875" style="249" customWidth="1"/>
    <col min="13830" max="13830" width="17.5546875" style="249" customWidth="1"/>
    <col min="13831" max="14078" width="9.109375" style="249"/>
    <col min="14079" max="14079" width="7.6640625" style="249" customWidth="1"/>
    <col min="14080" max="14080" width="70" style="249" customWidth="1"/>
    <col min="14081" max="14081" width="25.6640625" style="249" customWidth="1"/>
    <col min="14082" max="14082" width="21" style="249" customWidth="1"/>
    <col min="14083" max="14083" width="45.5546875" style="249" customWidth="1"/>
    <col min="14084" max="14085" width="20.88671875" style="249" customWidth="1"/>
    <col min="14086" max="14086" width="17.5546875" style="249" customWidth="1"/>
    <col min="14087" max="14334" width="9.109375" style="249"/>
    <col min="14335" max="14335" width="7.6640625" style="249" customWidth="1"/>
    <col min="14336" max="14336" width="70" style="249" customWidth="1"/>
    <col min="14337" max="14337" width="25.6640625" style="249" customWidth="1"/>
    <col min="14338" max="14338" width="21" style="249" customWidth="1"/>
    <col min="14339" max="14339" width="45.5546875" style="249" customWidth="1"/>
    <col min="14340" max="14341" width="20.88671875" style="249" customWidth="1"/>
    <col min="14342" max="14342" width="17.5546875" style="249" customWidth="1"/>
    <col min="14343" max="14590" width="9.109375" style="249"/>
    <col min="14591" max="14591" width="7.6640625" style="249" customWidth="1"/>
    <col min="14592" max="14592" width="70" style="249" customWidth="1"/>
    <col min="14593" max="14593" width="25.6640625" style="249" customWidth="1"/>
    <col min="14594" max="14594" width="21" style="249" customWidth="1"/>
    <col min="14595" max="14595" width="45.5546875" style="249" customWidth="1"/>
    <col min="14596" max="14597" width="20.88671875" style="249" customWidth="1"/>
    <col min="14598" max="14598" width="17.5546875" style="249" customWidth="1"/>
    <col min="14599" max="14846" width="9.109375" style="249"/>
    <col min="14847" max="14847" width="7.6640625" style="249" customWidth="1"/>
    <col min="14848" max="14848" width="70" style="249" customWidth="1"/>
    <col min="14849" max="14849" width="25.6640625" style="249" customWidth="1"/>
    <col min="14850" max="14850" width="21" style="249" customWidth="1"/>
    <col min="14851" max="14851" width="45.5546875" style="249" customWidth="1"/>
    <col min="14852" max="14853" width="20.88671875" style="249" customWidth="1"/>
    <col min="14854" max="14854" width="17.5546875" style="249" customWidth="1"/>
    <col min="14855" max="15102" width="9.109375" style="249"/>
    <col min="15103" max="15103" width="7.6640625" style="249" customWidth="1"/>
    <col min="15104" max="15104" width="70" style="249" customWidth="1"/>
    <col min="15105" max="15105" width="25.6640625" style="249" customWidth="1"/>
    <col min="15106" max="15106" width="21" style="249" customWidth="1"/>
    <col min="15107" max="15107" width="45.5546875" style="249" customWidth="1"/>
    <col min="15108" max="15109" width="20.88671875" style="249" customWidth="1"/>
    <col min="15110" max="15110" width="17.5546875" style="249" customWidth="1"/>
    <col min="15111" max="15358" width="9.109375" style="249"/>
    <col min="15359" max="15359" width="7.6640625" style="249" customWidth="1"/>
    <col min="15360" max="15360" width="70" style="249" customWidth="1"/>
    <col min="15361" max="15361" width="25.6640625" style="249" customWidth="1"/>
    <col min="15362" max="15362" width="21" style="249" customWidth="1"/>
    <col min="15363" max="15363" width="45.5546875" style="249" customWidth="1"/>
    <col min="15364" max="15365" width="20.88671875" style="249" customWidth="1"/>
    <col min="15366" max="15366" width="17.5546875" style="249" customWidth="1"/>
    <col min="15367" max="15614" width="9.109375" style="249"/>
    <col min="15615" max="15615" width="7.6640625" style="249" customWidth="1"/>
    <col min="15616" max="15616" width="70" style="249" customWidth="1"/>
    <col min="15617" max="15617" width="25.6640625" style="249" customWidth="1"/>
    <col min="15618" max="15618" width="21" style="249" customWidth="1"/>
    <col min="15619" max="15619" width="45.5546875" style="249" customWidth="1"/>
    <col min="15620" max="15621" width="20.88671875" style="249" customWidth="1"/>
    <col min="15622" max="15622" width="17.5546875" style="249" customWidth="1"/>
    <col min="15623" max="15870" width="9.109375" style="249"/>
    <col min="15871" max="15871" width="7.6640625" style="249" customWidth="1"/>
    <col min="15872" max="15872" width="70" style="249" customWidth="1"/>
    <col min="15873" max="15873" width="25.6640625" style="249" customWidth="1"/>
    <col min="15874" max="15874" width="21" style="249" customWidth="1"/>
    <col min="15875" max="15875" width="45.5546875" style="249" customWidth="1"/>
    <col min="15876" max="15877" width="20.88671875" style="249" customWidth="1"/>
    <col min="15878" max="15878" width="17.5546875" style="249" customWidth="1"/>
    <col min="15879" max="16126" width="9.109375" style="249"/>
    <col min="16127" max="16127" width="7.6640625" style="249" customWidth="1"/>
    <col min="16128" max="16128" width="70" style="249" customWidth="1"/>
    <col min="16129" max="16129" width="25.6640625" style="249" customWidth="1"/>
    <col min="16130" max="16130" width="21" style="249" customWidth="1"/>
    <col min="16131" max="16131" width="45.5546875" style="249" customWidth="1"/>
    <col min="16132" max="16133" width="20.88671875" style="249" customWidth="1"/>
    <col min="16134" max="16134" width="17.5546875" style="249" customWidth="1"/>
    <col min="16135" max="16384" width="9.109375" style="249"/>
  </cols>
  <sheetData>
    <row r="1" spans="1:9" x14ac:dyDescent="0.35">
      <c r="E1" s="72" t="s">
        <v>448</v>
      </c>
    </row>
    <row r="3" spans="1:9" ht="19.5" customHeight="1" x14ac:dyDescent="0.35">
      <c r="A3" s="1205" t="s">
        <v>1028</v>
      </c>
      <c r="B3" s="1222"/>
      <c r="C3" s="1222"/>
      <c r="D3" s="1222"/>
      <c r="E3" s="1222"/>
    </row>
    <row r="4" spans="1:9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</row>
    <row r="5" spans="1:9" s="11" customFormat="1" ht="19.5" customHeight="1" x14ac:dyDescent="0.35">
      <c r="A5" s="14" t="s">
        <v>389</v>
      </c>
      <c r="B5" s="15"/>
      <c r="C5" s="15"/>
      <c r="D5" s="15"/>
      <c r="E5" s="15"/>
      <c r="F5" s="15"/>
      <c r="G5" s="15"/>
      <c r="H5" s="10"/>
      <c r="I5" s="10"/>
    </row>
    <row r="6" spans="1:9" s="1" customFormat="1" ht="39.75" customHeight="1" x14ac:dyDescent="0.35">
      <c r="A6" s="1184" t="s">
        <v>454</v>
      </c>
      <c r="B6" s="1184"/>
      <c r="C6" s="1184"/>
      <c r="D6" s="1184"/>
      <c r="E6" s="15"/>
      <c r="F6" s="16"/>
      <c r="G6" s="16"/>
      <c r="H6" s="5"/>
      <c r="I6" s="5"/>
    </row>
    <row r="7" spans="1:9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9" spans="1:9" ht="18.75" customHeight="1" x14ac:dyDescent="0.35">
      <c r="A9" s="1212" t="s">
        <v>282</v>
      </c>
      <c r="B9" s="1212" t="s">
        <v>297</v>
      </c>
      <c r="C9" s="1212" t="s">
        <v>396</v>
      </c>
      <c r="D9" s="1212" t="s">
        <v>391</v>
      </c>
      <c r="E9" s="1212" t="s">
        <v>397</v>
      </c>
    </row>
    <row r="10" spans="1:9" x14ac:dyDescent="0.35">
      <c r="A10" s="1220"/>
      <c r="B10" s="1220"/>
      <c r="C10" s="1220"/>
      <c r="D10" s="1220"/>
      <c r="E10" s="1220"/>
    </row>
    <row r="11" spans="1:9" ht="18.75" customHeight="1" x14ac:dyDescent="0.35">
      <c r="A11" s="1213"/>
      <c r="B11" s="1213"/>
      <c r="C11" s="1213"/>
      <c r="D11" s="1213"/>
      <c r="E11" s="1213"/>
    </row>
    <row r="12" spans="1:9" x14ac:dyDescent="0.35">
      <c r="A12" s="454">
        <v>1</v>
      </c>
      <c r="B12" s="365">
        <v>2</v>
      </c>
      <c r="C12" s="365">
        <v>3</v>
      </c>
      <c r="D12" s="365">
        <v>4</v>
      </c>
      <c r="E12" s="366" t="s">
        <v>393</v>
      </c>
    </row>
    <row r="13" spans="1:9" s="255" customFormat="1" ht="37.5" customHeight="1" x14ac:dyDescent="0.35">
      <c r="A13" s="402"/>
      <c r="B13" s="455" t="s">
        <v>398</v>
      </c>
      <c r="C13" s="402" t="s">
        <v>305</v>
      </c>
      <c r="D13" s="402" t="s">
        <v>305</v>
      </c>
      <c r="E13" s="456">
        <v>122201</v>
      </c>
      <c r="F13" s="451"/>
    </row>
    <row r="14" spans="1:9" x14ac:dyDescent="0.35">
      <c r="A14" s="447"/>
      <c r="B14" s="418" t="s">
        <v>399</v>
      </c>
      <c r="C14" s="457"/>
      <c r="D14" s="457"/>
      <c r="E14" s="458"/>
    </row>
    <row r="15" spans="1:9" x14ac:dyDescent="0.35">
      <c r="A15" s="447"/>
      <c r="B15" s="418" t="s">
        <v>400</v>
      </c>
      <c r="C15" s="457">
        <f>E15/D15</f>
        <v>5554590.9090909092</v>
      </c>
      <c r="D15" s="459">
        <v>2.1999999999999999E-2</v>
      </c>
      <c r="E15" s="460">
        <f>E13</f>
        <v>122201</v>
      </c>
    </row>
    <row r="16" spans="1:9" x14ac:dyDescent="0.35">
      <c r="A16" s="447"/>
      <c r="B16" s="418" t="s">
        <v>171</v>
      </c>
      <c r="C16" s="457"/>
      <c r="D16" s="459"/>
      <c r="E16" s="458"/>
    </row>
    <row r="17" spans="1:7" x14ac:dyDescent="0.35">
      <c r="A17" s="447"/>
      <c r="B17" s="418" t="s">
        <v>401</v>
      </c>
      <c r="C17" s="457"/>
      <c r="D17" s="459"/>
      <c r="E17" s="458"/>
    </row>
    <row r="18" spans="1:7" x14ac:dyDescent="0.35">
      <c r="A18" s="447"/>
      <c r="B18" s="418" t="s">
        <v>402</v>
      </c>
      <c r="C18" s="457">
        <f>E18/D18</f>
        <v>0</v>
      </c>
      <c r="D18" s="459">
        <v>2.1999999999999999E-2</v>
      </c>
      <c r="E18" s="460">
        <v>0</v>
      </c>
      <c r="G18" s="435" t="s">
        <v>616</v>
      </c>
    </row>
    <row r="19" spans="1:7" x14ac:dyDescent="0.35">
      <c r="A19" s="447"/>
      <c r="B19" s="418" t="s">
        <v>171</v>
      </c>
      <c r="C19" s="457"/>
      <c r="D19" s="459"/>
      <c r="E19" s="458"/>
    </row>
    <row r="20" spans="1:7" x14ac:dyDescent="0.35">
      <c r="A20" s="447"/>
      <c r="B20" s="418" t="s">
        <v>401</v>
      </c>
      <c r="C20" s="457"/>
      <c r="D20" s="459"/>
      <c r="E20" s="458"/>
    </row>
    <row r="21" spans="1:7" x14ac:dyDescent="0.35">
      <c r="A21" s="447"/>
      <c r="B21" s="450"/>
      <c r="C21" s="457"/>
      <c r="D21" s="457"/>
      <c r="E21" s="458"/>
    </row>
    <row r="22" spans="1:7" x14ac:dyDescent="0.35">
      <c r="A22" s="447"/>
      <c r="B22" s="450"/>
      <c r="C22" s="457"/>
      <c r="D22" s="457"/>
      <c r="E22" s="458"/>
    </row>
    <row r="24" spans="1:7" s="388" customFormat="1" x14ac:dyDescent="0.3">
      <c r="A24" s="34" t="s">
        <v>671</v>
      </c>
      <c r="B24" s="35"/>
      <c r="C24" s="115"/>
      <c r="E24" s="115" t="s">
        <v>1143</v>
      </c>
    </row>
    <row r="25" spans="1:7" s="388" customFormat="1" ht="15.6" x14ac:dyDescent="0.3">
      <c r="A25" s="249"/>
      <c r="B25" s="66"/>
      <c r="C25" s="67" t="s">
        <v>131</v>
      </c>
      <c r="E25" s="67" t="s">
        <v>132</v>
      </c>
    </row>
    <row r="26" spans="1:7" s="388" customFormat="1" ht="15.6" x14ac:dyDescent="0.3">
      <c r="A26" s="66"/>
      <c r="B26" s="63"/>
      <c r="C26" s="63"/>
      <c r="E26" s="63"/>
    </row>
    <row r="27" spans="1:7" s="388" customFormat="1" x14ac:dyDescent="0.3">
      <c r="A27" s="34" t="s">
        <v>133</v>
      </c>
      <c r="B27" s="35"/>
      <c r="C27" s="115"/>
      <c r="E27" s="115" t="s">
        <v>1144</v>
      </c>
      <c r="G27" s="414"/>
    </row>
    <row r="28" spans="1:7" s="388" customFormat="1" ht="15.6" x14ac:dyDescent="0.3">
      <c r="A28" s="249"/>
      <c r="B28" s="66"/>
      <c r="C28" s="67" t="s">
        <v>131</v>
      </c>
      <c r="E28" s="67" t="s">
        <v>132</v>
      </c>
      <c r="G28" s="414"/>
    </row>
    <row r="29" spans="1:7" s="357" customFormat="1" x14ac:dyDescent="0.35">
      <c r="F29" s="451"/>
    </row>
    <row r="30" spans="1:7" s="357" customFormat="1" x14ac:dyDescent="0.35">
      <c r="F30" s="451"/>
    </row>
    <row r="31" spans="1:7" s="357" customFormat="1" x14ac:dyDescent="0.35">
      <c r="F31" s="451"/>
    </row>
    <row r="32" spans="1:7" s="357" customFormat="1" x14ac:dyDescent="0.35">
      <c r="F32" s="451"/>
    </row>
    <row r="33" spans="6:6" s="357" customFormat="1" x14ac:dyDescent="0.35">
      <c r="F33" s="451"/>
    </row>
    <row r="34" spans="6:6" s="357" customFormat="1" x14ac:dyDescent="0.35">
      <c r="F34" s="451"/>
    </row>
    <row r="63" ht="15" hidden="1" customHeight="1" x14ac:dyDescent="0.35"/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B050"/>
    <pageSetUpPr fitToPage="1"/>
  </sheetPr>
  <dimension ref="A1:J35"/>
  <sheetViews>
    <sheetView view="pageBreakPreview" zoomScale="70" zoomScaleSheetLayoutView="70" workbookViewId="0">
      <selection sqref="A1:XFD1048576"/>
    </sheetView>
  </sheetViews>
  <sheetFormatPr defaultRowHeight="18" x14ac:dyDescent="0.35"/>
  <cols>
    <col min="1" max="1" width="7.6640625" style="463" customWidth="1"/>
    <col min="2" max="2" width="67.6640625" style="463" customWidth="1"/>
    <col min="3" max="3" width="23.44140625" style="463" customWidth="1"/>
    <col min="4" max="4" width="24.33203125" style="463" customWidth="1"/>
    <col min="5" max="5" width="48.5546875" style="463" customWidth="1"/>
    <col min="6" max="7" width="19.33203125" style="462" customWidth="1"/>
    <col min="8" max="8" width="9.109375" style="463"/>
    <col min="9" max="10" width="22.88671875" style="464" customWidth="1"/>
    <col min="11" max="255" width="9.109375" style="463"/>
    <col min="256" max="256" width="7.6640625" style="463" customWidth="1"/>
    <col min="257" max="257" width="67.6640625" style="463" customWidth="1"/>
    <col min="258" max="258" width="23.44140625" style="463" customWidth="1"/>
    <col min="259" max="259" width="24.33203125" style="463" customWidth="1"/>
    <col min="260" max="260" width="22.6640625" style="463" customWidth="1"/>
    <col min="261" max="261" width="48.5546875" style="463" customWidth="1"/>
    <col min="262" max="263" width="19.33203125" style="463" customWidth="1"/>
    <col min="264" max="511" width="9.109375" style="463"/>
    <col min="512" max="512" width="7.6640625" style="463" customWidth="1"/>
    <col min="513" max="513" width="67.6640625" style="463" customWidth="1"/>
    <col min="514" max="514" width="23.44140625" style="463" customWidth="1"/>
    <col min="515" max="515" width="24.33203125" style="463" customWidth="1"/>
    <col min="516" max="516" width="22.6640625" style="463" customWidth="1"/>
    <col min="517" max="517" width="48.5546875" style="463" customWidth="1"/>
    <col min="518" max="519" width="19.33203125" style="463" customWidth="1"/>
    <col min="520" max="767" width="9.109375" style="463"/>
    <col min="768" max="768" width="7.6640625" style="463" customWidth="1"/>
    <col min="769" max="769" width="67.6640625" style="463" customWidth="1"/>
    <col min="770" max="770" width="23.44140625" style="463" customWidth="1"/>
    <col min="771" max="771" width="24.33203125" style="463" customWidth="1"/>
    <col min="772" max="772" width="22.6640625" style="463" customWidth="1"/>
    <col min="773" max="773" width="48.5546875" style="463" customWidth="1"/>
    <col min="774" max="775" width="19.33203125" style="463" customWidth="1"/>
    <col min="776" max="1023" width="9.109375" style="463"/>
    <col min="1024" max="1024" width="7.6640625" style="463" customWidth="1"/>
    <col min="1025" max="1025" width="67.6640625" style="463" customWidth="1"/>
    <col min="1026" max="1026" width="23.44140625" style="463" customWidth="1"/>
    <col min="1027" max="1027" width="24.33203125" style="463" customWidth="1"/>
    <col min="1028" max="1028" width="22.6640625" style="463" customWidth="1"/>
    <col min="1029" max="1029" width="48.5546875" style="463" customWidth="1"/>
    <col min="1030" max="1031" width="19.33203125" style="463" customWidth="1"/>
    <col min="1032" max="1279" width="9.109375" style="463"/>
    <col min="1280" max="1280" width="7.6640625" style="463" customWidth="1"/>
    <col min="1281" max="1281" width="67.6640625" style="463" customWidth="1"/>
    <col min="1282" max="1282" width="23.44140625" style="463" customWidth="1"/>
    <col min="1283" max="1283" width="24.33203125" style="463" customWidth="1"/>
    <col min="1284" max="1284" width="22.6640625" style="463" customWidth="1"/>
    <col min="1285" max="1285" width="48.5546875" style="463" customWidth="1"/>
    <col min="1286" max="1287" width="19.33203125" style="463" customWidth="1"/>
    <col min="1288" max="1535" width="9.109375" style="463"/>
    <col min="1536" max="1536" width="7.6640625" style="463" customWidth="1"/>
    <col min="1537" max="1537" width="67.6640625" style="463" customWidth="1"/>
    <col min="1538" max="1538" width="23.44140625" style="463" customWidth="1"/>
    <col min="1539" max="1539" width="24.33203125" style="463" customWidth="1"/>
    <col min="1540" max="1540" width="22.6640625" style="463" customWidth="1"/>
    <col min="1541" max="1541" width="48.5546875" style="463" customWidth="1"/>
    <col min="1542" max="1543" width="19.33203125" style="463" customWidth="1"/>
    <col min="1544" max="1791" width="9.109375" style="463"/>
    <col min="1792" max="1792" width="7.6640625" style="463" customWidth="1"/>
    <col min="1793" max="1793" width="67.6640625" style="463" customWidth="1"/>
    <col min="1794" max="1794" width="23.44140625" style="463" customWidth="1"/>
    <col min="1795" max="1795" width="24.33203125" style="463" customWidth="1"/>
    <col min="1796" max="1796" width="22.6640625" style="463" customWidth="1"/>
    <col min="1797" max="1797" width="48.5546875" style="463" customWidth="1"/>
    <col min="1798" max="1799" width="19.33203125" style="463" customWidth="1"/>
    <col min="1800" max="2047" width="9.109375" style="463"/>
    <col min="2048" max="2048" width="7.6640625" style="463" customWidth="1"/>
    <col min="2049" max="2049" width="67.6640625" style="463" customWidth="1"/>
    <col min="2050" max="2050" width="23.44140625" style="463" customWidth="1"/>
    <col min="2051" max="2051" width="24.33203125" style="463" customWidth="1"/>
    <col min="2052" max="2052" width="22.6640625" style="463" customWidth="1"/>
    <col min="2053" max="2053" width="48.5546875" style="463" customWidth="1"/>
    <col min="2054" max="2055" width="19.33203125" style="463" customWidth="1"/>
    <col min="2056" max="2303" width="9.109375" style="463"/>
    <col min="2304" max="2304" width="7.6640625" style="463" customWidth="1"/>
    <col min="2305" max="2305" width="67.6640625" style="463" customWidth="1"/>
    <col min="2306" max="2306" width="23.44140625" style="463" customWidth="1"/>
    <col min="2307" max="2307" width="24.33203125" style="463" customWidth="1"/>
    <col min="2308" max="2308" width="22.6640625" style="463" customWidth="1"/>
    <col min="2309" max="2309" width="48.5546875" style="463" customWidth="1"/>
    <col min="2310" max="2311" width="19.33203125" style="463" customWidth="1"/>
    <col min="2312" max="2559" width="9.109375" style="463"/>
    <col min="2560" max="2560" width="7.6640625" style="463" customWidth="1"/>
    <col min="2561" max="2561" width="67.6640625" style="463" customWidth="1"/>
    <col min="2562" max="2562" width="23.44140625" style="463" customWidth="1"/>
    <col min="2563" max="2563" width="24.33203125" style="463" customWidth="1"/>
    <col min="2564" max="2564" width="22.6640625" style="463" customWidth="1"/>
    <col min="2565" max="2565" width="48.5546875" style="463" customWidth="1"/>
    <col min="2566" max="2567" width="19.33203125" style="463" customWidth="1"/>
    <col min="2568" max="2815" width="9.109375" style="463"/>
    <col min="2816" max="2816" width="7.6640625" style="463" customWidth="1"/>
    <col min="2817" max="2817" width="67.6640625" style="463" customWidth="1"/>
    <col min="2818" max="2818" width="23.44140625" style="463" customWidth="1"/>
    <col min="2819" max="2819" width="24.33203125" style="463" customWidth="1"/>
    <col min="2820" max="2820" width="22.6640625" style="463" customWidth="1"/>
    <col min="2821" max="2821" width="48.5546875" style="463" customWidth="1"/>
    <col min="2822" max="2823" width="19.33203125" style="463" customWidth="1"/>
    <col min="2824" max="3071" width="9.109375" style="463"/>
    <col min="3072" max="3072" width="7.6640625" style="463" customWidth="1"/>
    <col min="3073" max="3073" width="67.6640625" style="463" customWidth="1"/>
    <col min="3074" max="3074" width="23.44140625" style="463" customWidth="1"/>
    <col min="3075" max="3075" width="24.33203125" style="463" customWidth="1"/>
    <col min="3076" max="3076" width="22.6640625" style="463" customWidth="1"/>
    <col min="3077" max="3077" width="48.5546875" style="463" customWidth="1"/>
    <col min="3078" max="3079" width="19.33203125" style="463" customWidth="1"/>
    <col min="3080" max="3327" width="9.109375" style="463"/>
    <col min="3328" max="3328" width="7.6640625" style="463" customWidth="1"/>
    <col min="3329" max="3329" width="67.6640625" style="463" customWidth="1"/>
    <col min="3330" max="3330" width="23.44140625" style="463" customWidth="1"/>
    <col min="3331" max="3331" width="24.33203125" style="463" customWidth="1"/>
    <col min="3332" max="3332" width="22.6640625" style="463" customWidth="1"/>
    <col min="3333" max="3333" width="48.5546875" style="463" customWidth="1"/>
    <col min="3334" max="3335" width="19.33203125" style="463" customWidth="1"/>
    <col min="3336" max="3583" width="9.109375" style="463"/>
    <col min="3584" max="3584" width="7.6640625" style="463" customWidth="1"/>
    <col min="3585" max="3585" width="67.6640625" style="463" customWidth="1"/>
    <col min="3586" max="3586" width="23.44140625" style="463" customWidth="1"/>
    <col min="3587" max="3587" width="24.33203125" style="463" customWidth="1"/>
    <col min="3588" max="3588" width="22.6640625" style="463" customWidth="1"/>
    <col min="3589" max="3589" width="48.5546875" style="463" customWidth="1"/>
    <col min="3590" max="3591" width="19.33203125" style="463" customWidth="1"/>
    <col min="3592" max="3839" width="9.109375" style="463"/>
    <col min="3840" max="3840" width="7.6640625" style="463" customWidth="1"/>
    <col min="3841" max="3841" width="67.6640625" style="463" customWidth="1"/>
    <col min="3842" max="3842" width="23.44140625" style="463" customWidth="1"/>
    <col min="3843" max="3843" width="24.33203125" style="463" customWidth="1"/>
    <col min="3844" max="3844" width="22.6640625" style="463" customWidth="1"/>
    <col min="3845" max="3845" width="48.5546875" style="463" customWidth="1"/>
    <col min="3846" max="3847" width="19.33203125" style="463" customWidth="1"/>
    <col min="3848" max="4095" width="9.109375" style="463"/>
    <col min="4096" max="4096" width="7.6640625" style="463" customWidth="1"/>
    <col min="4097" max="4097" width="67.6640625" style="463" customWidth="1"/>
    <col min="4098" max="4098" width="23.44140625" style="463" customWidth="1"/>
    <col min="4099" max="4099" width="24.33203125" style="463" customWidth="1"/>
    <col min="4100" max="4100" width="22.6640625" style="463" customWidth="1"/>
    <col min="4101" max="4101" width="48.5546875" style="463" customWidth="1"/>
    <col min="4102" max="4103" width="19.33203125" style="463" customWidth="1"/>
    <col min="4104" max="4351" width="9.109375" style="463"/>
    <col min="4352" max="4352" width="7.6640625" style="463" customWidth="1"/>
    <col min="4353" max="4353" width="67.6640625" style="463" customWidth="1"/>
    <col min="4354" max="4354" width="23.44140625" style="463" customWidth="1"/>
    <col min="4355" max="4355" width="24.33203125" style="463" customWidth="1"/>
    <col min="4356" max="4356" width="22.6640625" style="463" customWidth="1"/>
    <col min="4357" max="4357" width="48.5546875" style="463" customWidth="1"/>
    <col min="4358" max="4359" width="19.33203125" style="463" customWidth="1"/>
    <col min="4360" max="4607" width="9.109375" style="463"/>
    <col min="4608" max="4608" width="7.6640625" style="463" customWidth="1"/>
    <col min="4609" max="4609" width="67.6640625" style="463" customWidth="1"/>
    <col min="4610" max="4610" width="23.44140625" style="463" customWidth="1"/>
    <col min="4611" max="4611" width="24.33203125" style="463" customWidth="1"/>
    <col min="4612" max="4612" width="22.6640625" style="463" customWidth="1"/>
    <col min="4613" max="4613" width="48.5546875" style="463" customWidth="1"/>
    <col min="4614" max="4615" width="19.33203125" style="463" customWidth="1"/>
    <col min="4616" max="4863" width="9.109375" style="463"/>
    <col min="4864" max="4864" width="7.6640625" style="463" customWidth="1"/>
    <col min="4865" max="4865" width="67.6640625" style="463" customWidth="1"/>
    <col min="4866" max="4866" width="23.44140625" style="463" customWidth="1"/>
    <col min="4867" max="4867" width="24.33203125" style="463" customWidth="1"/>
    <col min="4868" max="4868" width="22.6640625" style="463" customWidth="1"/>
    <col min="4869" max="4869" width="48.5546875" style="463" customWidth="1"/>
    <col min="4870" max="4871" width="19.33203125" style="463" customWidth="1"/>
    <col min="4872" max="5119" width="9.109375" style="463"/>
    <col min="5120" max="5120" width="7.6640625" style="463" customWidth="1"/>
    <col min="5121" max="5121" width="67.6640625" style="463" customWidth="1"/>
    <col min="5122" max="5122" width="23.44140625" style="463" customWidth="1"/>
    <col min="5123" max="5123" width="24.33203125" style="463" customWidth="1"/>
    <col min="5124" max="5124" width="22.6640625" style="463" customWidth="1"/>
    <col min="5125" max="5125" width="48.5546875" style="463" customWidth="1"/>
    <col min="5126" max="5127" width="19.33203125" style="463" customWidth="1"/>
    <col min="5128" max="5375" width="9.109375" style="463"/>
    <col min="5376" max="5376" width="7.6640625" style="463" customWidth="1"/>
    <col min="5377" max="5377" width="67.6640625" style="463" customWidth="1"/>
    <col min="5378" max="5378" width="23.44140625" style="463" customWidth="1"/>
    <col min="5379" max="5379" width="24.33203125" style="463" customWidth="1"/>
    <col min="5380" max="5380" width="22.6640625" style="463" customWidth="1"/>
    <col min="5381" max="5381" width="48.5546875" style="463" customWidth="1"/>
    <col min="5382" max="5383" width="19.33203125" style="463" customWidth="1"/>
    <col min="5384" max="5631" width="9.109375" style="463"/>
    <col min="5632" max="5632" width="7.6640625" style="463" customWidth="1"/>
    <col min="5633" max="5633" width="67.6640625" style="463" customWidth="1"/>
    <col min="5634" max="5634" width="23.44140625" style="463" customWidth="1"/>
    <col min="5635" max="5635" width="24.33203125" style="463" customWidth="1"/>
    <col min="5636" max="5636" width="22.6640625" style="463" customWidth="1"/>
    <col min="5637" max="5637" width="48.5546875" style="463" customWidth="1"/>
    <col min="5638" max="5639" width="19.33203125" style="463" customWidth="1"/>
    <col min="5640" max="5887" width="9.109375" style="463"/>
    <col min="5888" max="5888" width="7.6640625" style="463" customWidth="1"/>
    <col min="5889" max="5889" width="67.6640625" style="463" customWidth="1"/>
    <col min="5890" max="5890" width="23.44140625" style="463" customWidth="1"/>
    <col min="5891" max="5891" width="24.33203125" style="463" customWidth="1"/>
    <col min="5892" max="5892" width="22.6640625" style="463" customWidth="1"/>
    <col min="5893" max="5893" width="48.5546875" style="463" customWidth="1"/>
    <col min="5894" max="5895" width="19.33203125" style="463" customWidth="1"/>
    <col min="5896" max="6143" width="9.109375" style="463"/>
    <col min="6144" max="6144" width="7.6640625" style="463" customWidth="1"/>
    <col min="6145" max="6145" width="67.6640625" style="463" customWidth="1"/>
    <col min="6146" max="6146" width="23.44140625" style="463" customWidth="1"/>
    <col min="6147" max="6147" width="24.33203125" style="463" customWidth="1"/>
    <col min="6148" max="6148" width="22.6640625" style="463" customWidth="1"/>
    <col min="6149" max="6149" width="48.5546875" style="463" customWidth="1"/>
    <col min="6150" max="6151" width="19.33203125" style="463" customWidth="1"/>
    <col min="6152" max="6399" width="9.109375" style="463"/>
    <col min="6400" max="6400" width="7.6640625" style="463" customWidth="1"/>
    <col min="6401" max="6401" width="67.6640625" style="463" customWidth="1"/>
    <col min="6402" max="6402" width="23.44140625" style="463" customWidth="1"/>
    <col min="6403" max="6403" width="24.33203125" style="463" customWidth="1"/>
    <col min="6404" max="6404" width="22.6640625" style="463" customWidth="1"/>
    <col min="6405" max="6405" width="48.5546875" style="463" customWidth="1"/>
    <col min="6406" max="6407" width="19.33203125" style="463" customWidth="1"/>
    <col min="6408" max="6655" width="9.109375" style="463"/>
    <col min="6656" max="6656" width="7.6640625" style="463" customWidth="1"/>
    <col min="6657" max="6657" width="67.6640625" style="463" customWidth="1"/>
    <col min="6658" max="6658" width="23.44140625" style="463" customWidth="1"/>
    <col min="6659" max="6659" width="24.33203125" style="463" customWidth="1"/>
    <col min="6660" max="6660" width="22.6640625" style="463" customWidth="1"/>
    <col min="6661" max="6661" width="48.5546875" style="463" customWidth="1"/>
    <col min="6662" max="6663" width="19.33203125" style="463" customWidth="1"/>
    <col min="6664" max="6911" width="9.109375" style="463"/>
    <col min="6912" max="6912" width="7.6640625" style="463" customWidth="1"/>
    <col min="6913" max="6913" width="67.6640625" style="463" customWidth="1"/>
    <col min="6914" max="6914" width="23.44140625" style="463" customWidth="1"/>
    <col min="6915" max="6915" width="24.33203125" style="463" customWidth="1"/>
    <col min="6916" max="6916" width="22.6640625" style="463" customWidth="1"/>
    <col min="6917" max="6917" width="48.5546875" style="463" customWidth="1"/>
    <col min="6918" max="6919" width="19.33203125" style="463" customWidth="1"/>
    <col min="6920" max="7167" width="9.109375" style="463"/>
    <col min="7168" max="7168" width="7.6640625" style="463" customWidth="1"/>
    <col min="7169" max="7169" width="67.6640625" style="463" customWidth="1"/>
    <col min="7170" max="7170" width="23.44140625" style="463" customWidth="1"/>
    <col min="7171" max="7171" width="24.33203125" style="463" customWidth="1"/>
    <col min="7172" max="7172" width="22.6640625" style="463" customWidth="1"/>
    <col min="7173" max="7173" width="48.5546875" style="463" customWidth="1"/>
    <col min="7174" max="7175" width="19.33203125" style="463" customWidth="1"/>
    <col min="7176" max="7423" width="9.109375" style="463"/>
    <col min="7424" max="7424" width="7.6640625" style="463" customWidth="1"/>
    <col min="7425" max="7425" width="67.6640625" style="463" customWidth="1"/>
    <col min="7426" max="7426" width="23.44140625" style="463" customWidth="1"/>
    <col min="7427" max="7427" width="24.33203125" style="463" customWidth="1"/>
    <col min="7428" max="7428" width="22.6640625" style="463" customWidth="1"/>
    <col min="7429" max="7429" width="48.5546875" style="463" customWidth="1"/>
    <col min="7430" max="7431" width="19.33203125" style="463" customWidth="1"/>
    <col min="7432" max="7679" width="9.109375" style="463"/>
    <col min="7680" max="7680" width="7.6640625" style="463" customWidth="1"/>
    <col min="7681" max="7681" width="67.6640625" style="463" customWidth="1"/>
    <col min="7682" max="7682" width="23.44140625" style="463" customWidth="1"/>
    <col min="7683" max="7683" width="24.33203125" style="463" customWidth="1"/>
    <col min="7684" max="7684" width="22.6640625" style="463" customWidth="1"/>
    <col min="7685" max="7685" width="48.5546875" style="463" customWidth="1"/>
    <col min="7686" max="7687" width="19.33203125" style="463" customWidth="1"/>
    <col min="7688" max="7935" width="9.109375" style="463"/>
    <col min="7936" max="7936" width="7.6640625" style="463" customWidth="1"/>
    <col min="7937" max="7937" width="67.6640625" style="463" customWidth="1"/>
    <col min="7938" max="7938" width="23.44140625" style="463" customWidth="1"/>
    <col min="7939" max="7939" width="24.33203125" style="463" customWidth="1"/>
    <col min="7940" max="7940" width="22.6640625" style="463" customWidth="1"/>
    <col min="7941" max="7941" width="48.5546875" style="463" customWidth="1"/>
    <col min="7942" max="7943" width="19.33203125" style="463" customWidth="1"/>
    <col min="7944" max="8191" width="9.109375" style="463"/>
    <col min="8192" max="8192" width="7.6640625" style="463" customWidth="1"/>
    <col min="8193" max="8193" width="67.6640625" style="463" customWidth="1"/>
    <col min="8194" max="8194" width="23.44140625" style="463" customWidth="1"/>
    <col min="8195" max="8195" width="24.33203125" style="463" customWidth="1"/>
    <col min="8196" max="8196" width="22.6640625" style="463" customWidth="1"/>
    <col min="8197" max="8197" width="48.5546875" style="463" customWidth="1"/>
    <col min="8198" max="8199" width="19.33203125" style="463" customWidth="1"/>
    <col min="8200" max="8447" width="9.109375" style="463"/>
    <col min="8448" max="8448" width="7.6640625" style="463" customWidth="1"/>
    <col min="8449" max="8449" width="67.6640625" style="463" customWidth="1"/>
    <col min="8450" max="8450" width="23.44140625" style="463" customWidth="1"/>
    <col min="8451" max="8451" width="24.33203125" style="463" customWidth="1"/>
    <col min="8452" max="8452" width="22.6640625" style="463" customWidth="1"/>
    <col min="8453" max="8453" width="48.5546875" style="463" customWidth="1"/>
    <col min="8454" max="8455" width="19.33203125" style="463" customWidth="1"/>
    <col min="8456" max="8703" width="9.109375" style="463"/>
    <col min="8704" max="8704" width="7.6640625" style="463" customWidth="1"/>
    <col min="8705" max="8705" width="67.6640625" style="463" customWidth="1"/>
    <col min="8706" max="8706" width="23.44140625" style="463" customWidth="1"/>
    <col min="8707" max="8707" width="24.33203125" style="463" customWidth="1"/>
    <col min="8708" max="8708" width="22.6640625" style="463" customWidth="1"/>
    <col min="8709" max="8709" width="48.5546875" style="463" customWidth="1"/>
    <col min="8710" max="8711" width="19.33203125" style="463" customWidth="1"/>
    <col min="8712" max="8959" width="9.109375" style="463"/>
    <col min="8960" max="8960" width="7.6640625" style="463" customWidth="1"/>
    <col min="8961" max="8961" width="67.6640625" style="463" customWidth="1"/>
    <col min="8962" max="8962" width="23.44140625" style="463" customWidth="1"/>
    <col min="8963" max="8963" width="24.33203125" style="463" customWidth="1"/>
    <col min="8964" max="8964" width="22.6640625" style="463" customWidth="1"/>
    <col min="8965" max="8965" width="48.5546875" style="463" customWidth="1"/>
    <col min="8966" max="8967" width="19.33203125" style="463" customWidth="1"/>
    <col min="8968" max="9215" width="9.109375" style="463"/>
    <col min="9216" max="9216" width="7.6640625" style="463" customWidth="1"/>
    <col min="9217" max="9217" width="67.6640625" style="463" customWidth="1"/>
    <col min="9218" max="9218" width="23.44140625" style="463" customWidth="1"/>
    <col min="9219" max="9219" width="24.33203125" style="463" customWidth="1"/>
    <col min="9220" max="9220" width="22.6640625" style="463" customWidth="1"/>
    <col min="9221" max="9221" width="48.5546875" style="463" customWidth="1"/>
    <col min="9222" max="9223" width="19.33203125" style="463" customWidth="1"/>
    <col min="9224" max="9471" width="9.109375" style="463"/>
    <col min="9472" max="9472" width="7.6640625" style="463" customWidth="1"/>
    <col min="9473" max="9473" width="67.6640625" style="463" customWidth="1"/>
    <col min="9474" max="9474" width="23.44140625" style="463" customWidth="1"/>
    <col min="9475" max="9475" width="24.33203125" style="463" customWidth="1"/>
    <col min="9476" max="9476" width="22.6640625" style="463" customWidth="1"/>
    <col min="9477" max="9477" width="48.5546875" style="463" customWidth="1"/>
    <col min="9478" max="9479" width="19.33203125" style="463" customWidth="1"/>
    <col min="9480" max="9727" width="9.109375" style="463"/>
    <col min="9728" max="9728" width="7.6640625" style="463" customWidth="1"/>
    <col min="9729" max="9729" width="67.6640625" style="463" customWidth="1"/>
    <col min="9730" max="9730" width="23.44140625" style="463" customWidth="1"/>
    <col min="9731" max="9731" width="24.33203125" style="463" customWidth="1"/>
    <col min="9732" max="9732" width="22.6640625" style="463" customWidth="1"/>
    <col min="9733" max="9733" width="48.5546875" style="463" customWidth="1"/>
    <col min="9734" max="9735" width="19.33203125" style="463" customWidth="1"/>
    <col min="9736" max="9983" width="9.109375" style="463"/>
    <col min="9984" max="9984" width="7.6640625" style="463" customWidth="1"/>
    <col min="9985" max="9985" width="67.6640625" style="463" customWidth="1"/>
    <col min="9986" max="9986" width="23.44140625" style="463" customWidth="1"/>
    <col min="9987" max="9987" width="24.33203125" style="463" customWidth="1"/>
    <col min="9988" max="9988" width="22.6640625" style="463" customWidth="1"/>
    <col min="9989" max="9989" width="48.5546875" style="463" customWidth="1"/>
    <col min="9990" max="9991" width="19.33203125" style="463" customWidth="1"/>
    <col min="9992" max="10239" width="9.109375" style="463"/>
    <col min="10240" max="10240" width="7.6640625" style="463" customWidth="1"/>
    <col min="10241" max="10241" width="67.6640625" style="463" customWidth="1"/>
    <col min="10242" max="10242" width="23.44140625" style="463" customWidth="1"/>
    <col min="10243" max="10243" width="24.33203125" style="463" customWidth="1"/>
    <col min="10244" max="10244" width="22.6640625" style="463" customWidth="1"/>
    <col min="10245" max="10245" width="48.5546875" style="463" customWidth="1"/>
    <col min="10246" max="10247" width="19.33203125" style="463" customWidth="1"/>
    <col min="10248" max="10495" width="9.109375" style="463"/>
    <col min="10496" max="10496" width="7.6640625" style="463" customWidth="1"/>
    <col min="10497" max="10497" width="67.6640625" style="463" customWidth="1"/>
    <col min="10498" max="10498" width="23.44140625" style="463" customWidth="1"/>
    <col min="10499" max="10499" width="24.33203125" style="463" customWidth="1"/>
    <col min="10500" max="10500" width="22.6640625" style="463" customWidth="1"/>
    <col min="10501" max="10501" width="48.5546875" style="463" customWidth="1"/>
    <col min="10502" max="10503" width="19.33203125" style="463" customWidth="1"/>
    <col min="10504" max="10751" width="9.109375" style="463"/>
    <col min="10752" max="10752" width="7.6640625" style="463" customWidth="1"/>
    <col min="10753" max="10753" width="67.6640625" style="463" customWidth="1"/>
    <col min="10754" max="10754" width="23.44140625" style="463" customWidth="1"/>
    <col min="10755" max="10755" width="24.33203125" style="463" customWidth="1"/>
    <col min="10756" max="10756" width="22.6640625" style="463" customWidth="1"/>
    <col min="10757" max="10757" width="48.5546875" style="463" customWidth="1"/>
    <col min="10758" max="10759" width="19.33203125" style="463" customWidth="1"/>
    <col min="10760" max="11007" width="9.109375" style="463"/>
    <col min="11008" max="11008" width="7.6640625" style="463" customWidth="1"/>
    <col min="11009" max="11009" width="67.6640625" style="463" customWidth="1"/>
    <col min="11010" max="11010" width="23.44140625" style="463" customWidth="1"/>
    <col min="11011" max="11011" width="24.33203125" style="463" customWidth="1"/>
    <col min="11012" max="11012" width="22.6640625" style="463" customWidth="1"/>
    <col min="11013" max="11013" width="48.5546875" style="463" customWidth="1"/>
    <col min="11014" max="11015" width="19.33203125" style="463" customWidth="1"/>
    <col min="11016" max="11263" width="9.109375" style="463"/>
    <col min="11264" max="11264" width="7.6640625" style="463" customWidth="1"/>
    <col min="11265" max="11265" width="67.6640625" style="463" customWidth="1"/>
    <col min="11266" max="11266" width="23.44140625" style="463" customWidth="1"/>
    <col min="11267" max="11267" width="24.33203125" style="463" customWidth="1"/>
    <col min="11268" max="11268" width="22.6640625" style="463" customWidth="1"/>
    <col min="11269" max="11269" width="48.5546875" style="463" customWidth="1"/>
    <col min="11270" max="11271" width="19.33203125" style="463" customWidth="1"/>
    <col min="11272" max="11519" width="9.109375" style="463"/>
    <col min="11520" max="11520" width="7.6640625" style="463" customWidth="1"/>
    <col min="11521" max="11521" width="67.6640625" style="463" customWidth="1"/>
    <col min="11522" max="11522" width="23.44140625" style="463" customWidth="1"/>
    <col min="11523" max="11523" width="24.33203125" style="463" customWidth="1"/>
    <col min="11524" max="11524" width="22.6640625" style="463" customWidth="1"/>
    <col min="11525" max="11525" width="48.5546875" style="463" customWidth="1"/>
    <col min="11526" max="11527" width="19.33203125" style="463" customWidth="1"/>
    <col min="11528" max="11775" width="9.109375" style="463"/>
    <col min="11776" max="11776" width="7.6640625" style="463" customWidth="1"/>
    <col min="11777" max="11777" width="67.6640625" style="463" customWidth="1"/>
    <col min="11778" max="11778" width="23.44140625" style="463" customWidth="1"/>
    <col min="11779" max="11779" width="24.33203125" style="463" customWidth="1"/>
    <col min="11780" max="11780" width="22.6640625" style="463" customWidth="1"/>
    <col min="11781" max="11781" width="48.5546875" style="463" customWidth="1"/>
    <col min="11782" max="11783" width="19.33203125" style="463" customWidth="1"/>
    <col min="11784" max="12031" width="9.109375" style="463"/>
    <col min="12032" max="12032" width="7.6640625" style="463" customWidth="1"/>
    <col min="12033" max="12033" width="67.6640625" style="463" customWidth="1"/>
    <col min="12034" max="12034" width="23.44140625" style="463" customWidth="1"/>
    <col min="12035" max="12035" width="24.33203125" style="463" customWidth="1"/>
    <col min="12036" max="12036" width="22.6640625" style="463" customWidth="1"/>
    <col min="12037" max="12037" width="48.5546875" style="463" customWidth="1"/>
    <col min="12038" max="12039" width="19.33203125" style="463" customWidth="1"/>
    <col min="12040" max="12287" width="9.109375" style="463"/>
    <col min="12288" max="12288" width="7.6640625" style="463" customWidth="1"/>
    <col min="12289" max="12289" width="67.6640625" style="463" customWidth="1"/>
    <col min="12290" max="12290" width="23.44140625" style="463" customWidth="1"/>
    <col min="12291" max="12291" width="24.33203125" style="463" customWidth="1"/>
    <col min="12292" max="12292" width="22.6640625" style="463" customWidth="1"/>
    <col min="12293" max="12293" width="48.5546875" style="463" customWidth="1"/>
    <col min="12294" max="12295" width="19.33203125" style="463" customWidth="1"/>
    <col min="12296" max="12543" width="9.109375" style="463"/>
    <col min="12544" max="12544" width="7.6640625" style="463" customWidth="1"/>
    <col min="12545" max="12545" width="67.6640625" style="463" customWidth="1"/>
    <col min="12546" max="12546" width="23.44140625" style="463" customWidth="1"/>
    <col min="12547" max="12547" width="24.33203125" style="463" customWidth="1"/>
    <col min="12548" max="12548" width="22.6640625" style="463" customWidth="1"/>
    <col min="12549" max="12549" width="48.5546875" style="463" customWidth="1"/>
    <col min="12550" max="12551" width="19.33203125" style="463" customWidth="1"/>
    <col min="12552" max="12799" width="9.109375" style="463"/>
    <col min="12800" max="12800" width="7.6640625" style="463" customWidth="1"/>
    <col min="12801" max="12801" width="67.6640625" style="463" customWidth="1"/>
    <col min="12802" max="12802" width="23.44140625" style="463" customWidth="1"/>
    <col min="12803" max="12803" width="24.33203125" style="463" customWidth="1"/>
    <col min="12804" max="12804" width="22.6640625" style="463" customWidth="1"/>
    <col min="12805" max="12805" width="48.5546875" style="463" customWidth="1"/>
    <col min="12806" max="12807" width="19.33203125" style="463" customWidth="1"/>
    <col min="12808" max="13055" width="9.109375" style="463"/>
    <col min="13056" max="13056" width="7.6640625" style="463" customWidth="1"/>
    <col min="13057" max="13057" width="67.6640625" style="463" customWidth="1"/>
    <col min="13058" max="13058" width="23.44140625" style="463" customWidth="1"/>
    <col min="13059" max="13059" width="24.33203125" style="463" customWidth="1"/>
    <col min="13060" max="13060" width="22.6640625" style="463" customWidth="1"/>
    <col min="13061" max="13061" width="48.5546875" style="463" customWidth="1"/>
    <col min="13062" max="13063" width="19.33203125" style="463" customWidth="1"/>
    <col min="13064" max="13311" width="9.109375" style="463"/>
    <col min="13312" max="13312" width="7.6640625" style="463" customWidth="1"/>
    <col min="13313" max="13313" width="67.6640625" style="463" customWidth="1"/>
    <col min="13314" max="13314" width="23.44140625" style="463" customWidth="1"/>
    <col min="13315" max="13315" width="24.33203125" style="463" customWidth="1"/>
    <col min="13316" max="13316" width="22.6640625" style="463" customWidth="1"/>
    <col min="13317" max="13317" width="48.5546875" style="463" customWidth="1"/>
    <col min="13318" max="13319" width="19.33203125" style="463" customWidth="1"/>
    <col min="13320" max="13567" width="9.109375" style="463"/>
    <col min="13568" max="13568" width="7.6640625" style="463" customWidth="1"/>
    <col min="13569" max="13569" width="67.6640625" style="463" customWidth="1"/>
    <col min="13570" max="13570" width="23.44140625" style="463" customWidth="1"/>
    <col min="13571" max="13571" width="24.33203125" style="463" customWidth="1"/>
    <col min="13572" max="13572" width="22.6640625" style="463" customWidth="1"/>
    <col min="13573" max="13573" width="48.5546875" style="463" customWidth="1"/>
    <col min="13574" max="13575" width="19.33203125" style="463" customWidth="1"/>
    <col min="13576" max="13823" width="9.109375" style="463"/>
    <col min="13824" max="13824" width="7.6640625" style="463" customWidth="1"/>
    <col min="13825" max="13825" width="67.6640625" style="463" customWidth="1"/>
    <col min="13826" max="13826" width="23.44140625" style="463" customWidth="1"/>
    <col min="13827" max="13827" width="24.33203125" style="463" customWidth="1"/>
    <col min="13828" max="13828" width="22.6640625" style="463" customWidth="1"/>
    <col min="13829" max="13829" width="48.5546875" style="463" customWidth="1"/>
    <col min="13830" max="13831" width="19.33203125" style="463" customWidth="1"/>
    <col min="13832" max="14079" width="9.109375" style="463"/>
    <col min="14080" max="14080" width="7.6640625" style="463" customWidth="1"/>
    <col min="14081" max="14081" width="67.6640625" style="463" customWidth="1"/>
    <col min="14082" max="14082" width="23.44140625" style="463" customWidth="1"/>
    <col min="14083" max="14083" width="24.33203125" style="463" customWidth="1"/>
    <col min="14084" max="14084" width="22.6640625" style="463" customWidth="1"/>
    <col min="14085" max="14085" width="48.5546875" style="463" customWidth="1"/>
    <col min="14086" max="14087" width="19.33203125" style="463" customWidth="1"/>
    <col min="14088" max="14335" width="9.109375" style="463"/>
    <col min="14336" max="14336" width="7.6640625" style="463" customWidth="1"/>
    <col min="14337" max="14337" width="67.6640625" style="463" customWidth="1"/>
    <col min="14338" max="14338" width="23.44140625" style="463" customWidth="1"/>
    <col min="14339" max="14339" width="24.33203125" style="463" customWidth="1"/>
    <col min="14340" max="14340" width="22.6640625" style="463" customWidth="1"/>
    <col min="14341" max="14341" width="48.5546875" style="463" customWidth="1"/>
    <col min="14342" max="14343" width="19.33203125" style="463" customWidth="1"/>
    <col min="14344" max="14591" width="9.109375" style="463"/>
    <col min="14592" max="14592" width="7.6640625" style="463" customWidth="1"/>
    <col min="14593" max="14593" width="67.6640625" style="463" customWidth="1"/>
    <col min="14594" max="14594" width="23.44140625" style="463" customWidth="1"/>
    <col min="14595" max="14595" width="24.33203125" style="463" customWidth="1"/>
    <col min="14596" max="14596" width="22.6640625" style="463" customWidth="1"/>
    <col min="14597" max="14597" width="48.5546875" style="463" customWidth="1"/>
    <col min="14598" max="14599" width="19.33203125" style="463" customWidth="1"/>
    <col min="14600" max="14847" width="9.109375" style="463"/>
    <col min="14848" max="14848" width="7.6640625" style="463" customWidth="1"/>
    <col min="14849" max="14849" width="67.6640625" style="463" customWidth="1"/>
    <col min="14850" max="14850" width="23.44140625" style="463" customWidth="1"/>
    <col min="14851" max="14851" width="24.33203125" style="463" customWidth="1"/>
    <col min="14852" max="14852" width="22.6640625" style="463" customWidth="1"/>
    <col min="14853" max="14853" width="48.5546875" style="463" customWidth="1"/>
    <col min="14854" max="14855" width="19.33203125" style="463" customWidth="1"/>
    <col min="14856" max="15103" width="9.109375" style="463"/>
    <col min="15104" max="15104" width="7.6640625" style="463" customWidth="1"/>
    <col min="15105" max="15105" width="67.6640625" style="463" customWidth="1"/>
    <col min="15106" max="15106" width="23.44140625" style="463" customWidth="1"/>
    <col min="15107" max="15107" width="24.33203125" style="463" customWidth="1"/>
    <col min="15108" max="15108" width="22.6640625" style="463" customWidth="1"/>
    <col min="15109" max="15109" width="48.5546875" style="463" customWidth="1"/>
    <col min="15110" max="15111" width="19.33203125" style="463" customWidth="1"/>
    <col min="15112" max="15359" width="9.109375" style="463"/>
    <col min="15360" max="15360" width="7.6640625" style="463" customWidth="1"/>
    <col min="15361" max="15361" width="67.6640625" style="463" customWidth="1"/>
    <col min="15362" max="15362" width="23.44140625" style="463" customWidth="1"/>
    <col min="15363" max="15363" width="24.33203125" style="463" customWidth="1"/>
    <col min="15364" max="15364" width="22.6640625" style="463" customWidth="1"/>
    <col min="15365" max="15365" width="48.5546875" style="463" customWidth="1"/>
    <col min="15366" max="15367" width="19.33203125" style="463" customWidth="1"/>
    <col min="15368" max="15615" width="9.109375" style="463"/>
    <col min="15616" max="15616" width="7.6640625" style="463" customWidth="1"/>
    <col min="15617" max="15617" width="67.6640625" style="463" customWidth="1"/>
    <col min="15618" max="15618" width="23.44140625" style="463" customWidth="1"/>
    <col min="15619" max="15619" width="24.33203125" style="463" customWidth="1"/>
    <col min="15620" max="15620" width="22.6640625" style="463" customWidth="1"/>
    <col min="15621" max="15621" width="48.5546875" style="463" customWidth="1"/>
    <col min="15622" max="15623" width="19.33203125" style="463" customWidth="1"/>
    <col min="15624" max="15871" width="9.109375" style="463"/>
    <col min="15872" max="15872" width="7.6640625" style="463" customWidth="1"/>
    <col min="15873" max="15873" width="67.6640625" style="463" customWidth="1"/>
    <col min="15874" max="15874" width="23.44140625" style="463" customWidth="1"/>
    <col min="15875" max="15875" width="24.33203125" style="463" customWidth="1"/>
    <col min="15876" max="15876" width="22.6640625" style="463" customWidth="1"/>
    <col min="15877" max="15877" width="48.5546875" style="463" customWidth="1"/>
    <col min="15878" max="15879" width="19.33203125" style="463" customWidth="1"/>
    <col min="15880" max="16127" width="9.109375" style="463"/>
    <col min="16128" max="16128" width="7.6640625" style="463" customWidth="1"/>
    <col min="16129" max="16129" width="67.6640625" style="463" customWidth="1"/>
    <col min="16130" max="16130" width="23.44140625" style="463" customWidth="1"/>
    <col min="16131" max="16131" width="24.33203125" style="463" customWidth="1"/>
    <col min="16132" max="16132" width="22.6640625" style="463" customWidth="1"/>
    <col min="16133" max="16133" width="48.5546875" style="463" customWidth="1"/>
    <col min="16134" max="16135" width="19.33203125" style="463" customWidth="1"/>
    <col min="16136" max="16384" width="9.109375" style="463"/>
  </cols>
  <sheetData>
    <row r="1" spans="1:10" x14ac:dyDescent="0.35">
      <c r="A1" s="461"/>
      <c r="B1" s="461"/>
      <c r="C1" s="461"/>
      <c r="D1" s="461"/>
      <c r="E1" s="72" t="s">
        <v>449</v>
      </c>
    </row>
    <row r="2" spans="1:10" x14ac:dyDescent="0.35">
      <c r="A2" s="461"/>
      <c r="B2" s="461"/>
      <c r="C2" s="461"/>
      <c r="D2" s="461"/>
      <c r="E2" s="461"/>
    </row>
    <row r="3" spans="1:10" ht="18.75" customHeight="1" x14ac:dyDescent="0.35">
      <c r="A3" s="1223" t="s">
        <v>1029</v>
      </c>
      <c r="B3" s="1223"/>
      <c r="C3" s="1223"/>
      <c r="D3" s="1223"/>
      <c r="E3" s="1223"/>
    </row>
    <row r="4" spans="1:10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409"/>
      <c r="J4" s="409"/>
    </row>
    <row r="5" spans="1:10" s="11" customFormat="1" ht="19.5" customHeight="1" x14ac:dyDescent="0.35">
      <c r="A5" s="14" t="s">
        <v>403</v>
      </c>
      <c r="B5" s="15"/>
      <c r="C5" s="15"/>
      <c r="D5" s="15"/>
      <c r="E5" s="15"/>
      <c r="F5" s="15"/>
      <c r="G5" s="15"/>
      <c r="H5" s="15"/>
      <c r="I5" s="411"/>
      <c r="J5" s="411"/>
    </row>
    <row r="6" spans="1:10" s="1" customFormat="1" ht="39.75" customHeight="1" x14ac:dyDescent="0.35">
      <c r="A6" s="1184" t="s">
        <v>454</v>
      </c>
      <c r="B6" s="1184"/>
      <c r="C6" s="1184"/>
      <c r="D6" s="1184"/>
      <c r="E6" s="16"/>
      <c r="F6" s="16"/>
      <c r="G6" s="16"/>
      <c r="H6" s="16"/>
      <c r="I6" s="412"/>
      <c r="J6" s="412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412"/>
      <c r="J7" s="412"/>
    </row>
    <row r="8" spans="1:10" x14ac:dyDescent="0.35">
      <c r="A8" s="465"/>
      <c r="B8" s="461"/>
      <c r="C8" s="461"/>
      <c r="D8" s="461"/>
      <c r="E8" s="461"/>
    </row>
    <row r="9" spans="1:10" ht="103.5" customHeight="1" x14ac:dyDescent="0.35">
      <c r="A9" s="466" t="s">
        <v>282</v>
      </c>
      <c r="B9" s="466" t="s">
        <v>297</v>
      </c>
      <c r="C9" s="466" t="s">
        <v>511</v>
      </c>
      <c r="D9" s="466" t="s">
        <v>512</v>
      </c>
      <c r="E9" s="466" t="s">
        <v>349</v>
      </c>
      <c r="I9" s="467"/>
      <c r="J9" s="467"/>
    </row>
    <row r="10" spans="1:10" s="470" customFormat="1" ht="34.799999999999997" x14ac:dyDescent="0.3">
      <c r="A10" s="468">
        <v>1</v>
      </c>
      <c r="B10" s="468">
        <v>2</v>
      </c>
      <c r="C10" s="468">
        <v>3</v>
      </c>
      <c r="D10" s="468">
        <v>4</v>
      </c>
      <c r="E10" s="468">
        <v>5</v>
      </c>
      <c r="F10" s="469" t="s">
        <v>302</v>
      </c>
      <c r="G10" s="469" t="s">
        <v>303</v>
      </c>
      <c r="I10" s="394" t="s">
        <v>1017</v>
      </c>
      <c r="J10" s="394"/>
    </row>
    <row r="11" spans="1:10" s="470" customFormat="1" ht="18.75" customHeight="1" x14ac:dyDescent="0.35">
      <c r="A11" s="1224" t="s">
        <v>999</v>
      </c>
      <c r="B11" s="1225"/>
      <c r="C11" s="1225"/>
      <c r="D11" s="1225"/>
      <c r="E11" s="1226"/>
      <c r="F11" s="471" t="s">
        <v>1000</v>
      </c>
      <c r="G11" s="472"/>
      <c r="I11" s="396" t="s">
        <v>1012</v>
      </c>
      <c r="J11" s="396" t="s">
        <v>1013</v>
      </c>
    </row>
    <row r="12" spans="1:10" s="479" customFormat="1" ht="24" customHeight="1" x14ac:dyDescent="0.35">
      <c r="A12" s="473">
        <v>1</v>
      </c>
      <c r="B12" s="474" t="s">
        <v>406</v>
      </c>
      <c r="C12" s="475"/>
      <c r="D12" s="476"/>
      <c r="E12" s="477"/>
      <c r="F12" s="478"/>
      <c r="G12" s="478">
        <f>E12-F12</f>
        <v>0</v>
      </c>
      <c r="I12" s="480"/>
      <c r="J12" s="480"/>
    </row>
    <row r="13" spans="1:10" s="479" customFormat="1" ht="24" customHeight="1" x14ac:dyDescent="0.35">
      <c r="A13" s="473">
        <v>2</v>
      </c>
      <c r="B13" s="474" t="s">
        <v>1069</v>
      </c>
      <c r="C13" s="475"/>
      <c r="D13" s="476"/>
      <c r="E13" s="477"/>
      <c r="F13" s="478"/>
      <c r="G13" s="478">
        <f>E13-F13</f>
        <v>0</v>
      </c>
      <c r="I13" s="480"/>
      <c r="J13" s="480"/>
    </row>
    <row r="14" spans="1:10" s="479" customFormat="1" ht="18" customHeight="1" x14ac:dyDescent="0.3">
      <c r="A14" s="473"/>
      <c r="B14" s="481"/>
      <c r="C14" s="475"/>
      <c r="D14" s="476"/>
      <c r="E14" s="482"/>
      <c r="F14" s="483"/>
      <c r="G14" s="483"/>
      <c r="I14" s="480"/>
      <c r="J14" s="480"/>
    </row>
    <row r="15" spans="1:10" s="489" customFormat="1" ht="17.399999999999999" x14ac:dyDescent="0.3">
      <c r="A15" s="484"/>
      <c r="B15" s="485" t="s">
        <v>295</v>
      </c>
      <c r="C15" s="486" t="s">
        <v>305</v>
      </c>
      <c r="D15" s="487" t="s">
        <v>305</v>
      </c>
      <c r="E15" s="488">
        <f>SUM(E12:E14)</f>
        <v>0</v>
      </c>
      <c r="F15" s="483">
        <f>SUM(F12:F14)</f>
        <v>0</v>
      </c>
      <c r="G15" s="483">
        <f>SUM(G12:G14)</f>
        <v>0</v>
      </c>
      <c r="I15" s="394">
        <f>SUM(I12:I14)</f>
        <v>0</v>
      </c>
      <c r="J15" s="394">
        <f t="shared" ref="J15" si="0">SUM(J12:J14)</f>
        <v>0</v>
      </c>
    </row>
    <row r="16" spans="1:10" s="489" customFormat="1" ht="17.399999999999999" x14ac:dyDescent="0.3">
      <c r="A16" s="1224" t="s">
        <v>1001</v>
      </c>
      <c r="B16" s="1225"/>
      <c r="C16" s="1225"/>
      <c r="D16" s="1225"/>
      <c r="E16" s="1226"/>
      <c r="F16" s="471" t="s">
        <v>1002</v>
      </c>
      <c r="G16" s="472"/>
      <c r="I16" s="401"/>
      <c r="J16" s="401"/>
    </row>
    <row r="17" spans="1:10" s="479" customFormat="1" ht="24" customHeight="1" x14ac:dyDescent="0.35">
      <c r="A17" s="473">
        <v>1</v>
      </c>
      <c r="B17" s="474" t="s">
        <v>406</v>
      </c>
      <c r="C17" s="475"/>
      <c r="D17" s="476"/>
      <c r="E17" s="477"/>
      <c r="F17" s="478"/>
      <c r="G17" s="478">
        <f>E17-F17</f>
        <v>0</v>
      </c>
      <c r="I17" s="401"/>
      <c r="J17" s="401"/>
    </row>
    <row r="18" spans="1:10" s="479" customFormat="1" ht="24" customHeight="1" x14ac:dyDescent="0.35">
      <c r="A18" s="473">
        <v>2</v>
      </c>
      <c r="B18" s="474" t="s">
        <v>1069</v>
      </c>
      <c r="C18" s="475"/>
      <c r="D18" s="476"/>
      <c r="E18" s="477"/>
      <c r="F18" s="478"/>
      <c r="G18" s="478">
        <f>E18-F18</f>
        <v>0</v>
      </c>
      <c r="I18" s="401"/>
      <c r="J18" s="401"/>
    </row>
    <row r="19" spans="1:10" s="479" customFormat="1" ht="18" customHeight="1" x14ac:dyDescent="0.3">
      <c r="A19" s="473"/>
      <c r="B19" s="481"/>
      <c r="C19" s="475"/>
      <c r="D19" s="476"/>
      <c r="E19" s="482"/>
      <c r="F19" s="483"/>
      <c r="G19" s="483"/>
      <c r="I19" s="480"/>
      <c r="J19" s="480"/>
    </row>
    <row r="20" spans="1:10" s="489" customFormat="1" ht="17.399999999999999" x14ac:dyDescent="0.3">
      <c r="A20" s="484"/>
      <c r="B20" s="485" t="s">
        <v>295</v>
      </c>
      <c r="C20" s="486" t="s">
        <v>305</v>
      </c>
      <c r="D20" s="487" t="s">
        <v>305</v>
      </c>
      <c r="E20" s="488">
        <f>SUM(E17:E19)</f>
        <v>0</v>
      </c>
      <c r="F20" s="483">
        <f>SUM(F17:F19)</f>
        <v>0</v>
      </c>
      <c r="G20" s="483">
        <f>SUM(G17:G19)</f>
        <v>0</v>
      </c>
      <c r="I20" s="394">
        <f t="shared" ref="I20:J20" si="1">SUM(I17:I19)</f>
        <v>0</v>
      </c>
      <c r="J20" s="394">
        <f t="shared" si="1"/>
        <v>0</v>
      </c>
    </row>
    <row r="21" spans="1:10" s="489" customFormat="1" ht="18.75" customHeight="1" x14ac:dyDescent="0.3">
      <c r="A21" s="1224" t="s">
        <v>489</v>
      </c>
      <c r="B21" s="1225"/>
      <c r="C21" s="1225"/>
      <c r="D21" s="1225"/>
      <c r="E21" s="1226"/>
      <c r="F21" s="471" t="s">
        <v>1002</v>
      </c>
      <c r="G21" s="472"/>
      <c r="I21" s="401"/>
      <c r="J21" s="401"/>
    </row>
    <row r="22" spans="1:10" s="479" customFormat="1" ht="24" customHeight="1" x14ac:dyDescent="0.35">
      <c r="A22" s="473">
        <v>1</v>
      </c>
      <c r="B22" s="474" t="s">
        <v>406</v>
      </c>
      <c r="C22" s="475"/>
      <c r="D22" s="476"/>
      <c r="E22" s="477"/>
      <c r="F22" s="478"/>
      <c r="G22" s="478">
        <f>E22-F22</f>
        <v>0</v>
      </c>
      <c r="I22" s="401"/>
      <c r="J22" s="401"/>
    </row>
    <row r="23" spans="1:10" s="479" customFormat="1" ht="24" customHeight="1" x14ac:dyDescent="0.35">
      <c r="A23" s="473">
        <v>2</v>
      </c>
      <c r="B23" s="474" t="s">
        <v>1069</v>
      </c>
      <c r="C23" s="475"/>
      <c r="D23" s="476"/>
      <c r="E23" s="477"/>
      <c r="F23" s="478"/>
      <c r="G23" s="478">
        <f>E23-F23</f>
        <v>0</v>
      </c>
      <c r="I23" s="401"/>
      <c r="J23" s="401"/>
    </row>
    <row r="24" spans="1:10" s="479" customFormat="1" ht="18" customHeight="1" x14ac:dyDescent="0.3">
      <c r="A24" s="473"/>
      <c r="B24" s="481"/>
      <c r="C24" s="475"/>
      <c r="D24" s="476"/>
      <c r="E24" s="482"/>
      <c r="F24" s="483"/>
      <c r="G24" s="483"/>
      <c r="I24" s="401"/>
      <c r="J24" s="401"/>
    </row>
    <row r="25" spans="1:10" s="489" customFormat="1" ht="17.399999999999999" x14ac:dyDescent="0.3">
      <c r="A25" s="484"/>
      <c r="B25" s="485" t="s">
        <v>295</v>
      </c>
      <c r="C25" s="486" t="s">
        <v>305</v>
      </c>
      <c r="D25" s="487" t="s">
        <v>305</v>
      </c>
      <c r="E25" s="488">
        <f>SUM(E22:E24)</f>
        <v>0</v>
      </c>
      <c r="F25" s="483">
        <f>SUM(F22:F24)</f>
        <v>0</v>
      </c>
      <c r="G25" s="483">
        <f>SUM(G22:G24)</f>
        <v>0</v>
      </c>
      <c r="I25" s="394">
        <f t="shared" ref="I25:J25" si="2">SUM(I22:I24)</f>
        <v>0</v>
      </c>
      <c r="J25" s="394">
        <f t="shared" si="2"/>
        <v>0</v>
      </c>
    </row>
    <row r="26" spans="1:10" s="63" customFormat="1" ht="17.399999999999999" x14ac:dyDescent="0.3">
      <c r="A26" s="490"/>
      <c r="B26" s="491"/>
      <c r="C26" s="492"/>
      <c r="D26" s="492"/>
      <c r="E26" s="493"/>
      <c r="F26" s="297">
        <f>F12+F19+F25</f>
        <v>0</v>
      </c>
      <c r="G26" s="297">
        <f>G12+G19+G25</f>
        <v>0</v>
      </c>
      <c r="I26" s="394">
        <f t="shared" ref="I26:J26" si="3">I12+I19+I25</f>
        <v>0</v>
      </c>
      <c r="J26" s="394">
        <f t="shared" si="3"/>
        <v>0</v>
      </c>
    </row>
    <row r="27" spans="1:10" s="63" customFormat="1" ht="17.399999999999999" x14ac:dyDescent="0.3">
      <c r="A27" s="490"/>
      <c r="B27" s="491"/>
      <c r="C27" s="492"/>
      <c r="D27" s="492"/>
      <c r="E27" s="493"/>
      <c r="F27" s="472"/>
      <c r="G27" s="472"/>
      <c r="I27" s="394"/>
      <c r="J27" s="394"/>
    </row>
    <row r="28" spans="1:10" s="388" customFormat="1" x14ac:dyDescent="0.3">
      <c r="A28" s="34" t="s">
        <v>671</v>
      </c>
      <c r="B28" s="35"/>
      <c r="D28" s="115"/>
      <c r="E28" s="115" t="s">
        <v>1143</v>
      </c>
      <c r="F28" s="35"/>
      <c r="I28" s="394"/>
      <c r="J28" s="394"/>
    </row>
    <row r="29" spans="1:10" s="388" customFormat="1" ht="17.399999999999999" x14ac:dyDescent="0.3">
      <c r="A29" s="249"/>
      <c r="B29" s="66"/>
      <c r="D29" s="67" t="s">
        <v>131</v>
      </c>
      <c r="E29" s="67" t="s">
        <v>132</v>
      </c>
      <c r="F29" s="66"/>
      <c r="I29" s="394"/>
      <c r="J29" s="394"/>
    </row>
    <row r="30" spans="1:10" s="388" customFormat="1" ht="15.6" x14ac:dyDescent="0.3">
      <c r="A30" s="66"/>
      <c r="B30" s="63"/>
      <c r="D30" s="63"/>
      <c r="E30" s="63"/>
      <c r="F30" s="63"/>
      <c r="I30" s="464"/>
      <c r="J30" s="464"/>
    </row>
    <row r="31" spans="1:10" s="388" customFormat="1" x14ac:dyDescent="0.3">
      <c r="A31" s="34" t="s">
        <v>133</v>
      </c>
      <c r="B31" s="35"/>
      <c r="D31" s="115"/>
      <c r="E31" s="115" t="s">
        <v>1144</v>
      </c>
      <c r="F31" s="35"/>
      <c r="H31" s="414"/>
      <c r="I31" s="464"/>
      <c r="J31" s="464"/>
    </row>
    <row r="32" spans="1:10" s="388" customFormat="1" ht="15.6" x14ac:dyDescent="0.3">
      <c r="A32" s="249"/>
      <c r="B32" s="66"/>
      <c r="D32" s="67" t="s">
        <v>131</v>
      </c>
      <c r="E32" s="67" t="s">
        <v>132</v>
      </c>
      <c r="F32" s="66"/>
      <c r="H32" s="414"/>
      <c r="I32" s="494"/>
      <c r="J32" s="494"/>
    </row>
    <row r="33" spans="1:7" x14ac:dyDescent="0.35">
      <c r="A33" s="495"/>
      <c r="B33" s="461"/>
      <c r="C33" s="461"/>
      <c r="D33" s="461"/>
      <c r="E33" s="495"/>
    </row>
    <row r="34" spans="1:7" x14ac:dyDescent="0.35">
      <c r="A34" s="495"/>
      <c r="B34" s="298" t="s">
        <v>1083</v>
      </c>
      <c r="C34" s="461"/>
      <c r="D34" s="461"/>
      <c r="E34" s="495"/>
    </row>
    <row r="35" spans="1:7" ht="21" x14ac:dyDescent="0.4">
      <c r="A35" s="114"/>
      <c r="B35" s="298" t="s">
        <v>1003</v>
      </c>
      <c r="C35" s="496"/>
      <c r="D35" s="496"/>
      <c r="E35" s="496"/>
      <c r="F35" s="497"/>
      <c r="G35" s="497"/>
    </row>
  </sheetData>
  <mergeCells count="5">
    <mergeCell ref="A3:E3"/>
    <mergeCell ref="A6:D6"/>
    <mergeCell ref="A11:E11"/>
    <mergeCell ref="A16:E16"/>
    <mergeCell ref="A21:E21"/>
  </mergeCells>
  <pageMargins left="0.78740157480314965" right="0.78740157480314965" top="1.1811023622047245" bottom="0.39370078740157483" header="0.15748031496062992" footer="0.15748031496062992"/>
  <pageSetup paperSize="9" scale="64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50"/>
    <pageSetUpPr fitToPage="1"/>
  </sheetPr>
  <dimension ref="A1:J32"/>
  <sheetViews>
    <sheetView view="pageBreakPreview" topLeftCell="A7" zoomScale="70" zoomScaleNormal="85" zoomScaleSheetLayoutView="70" workbookViewId="0">
      <selection activeCell="A7" sqref="A1:XFD1048576"/>
    </sheetView>
  </sheetViews>
  <sheetFormatPr defaultRowHeight="18" x14ac:dyDescent="0.35"/>
  <cols>
    <col min="1" max="1" width="7.6640625" style="463" customWidth="1"/>
    <col min="2" max="2" width="67.6640625" style="463" customWidth="1"/>
    <col min="3" max="3" width="24.33203125" style="463" customWidth="1"/>
    <col min="4" max="4" width="22.6640625" style="463" customWidth="1"/>
    <col min="5" max="5" width="41.88671875" style="463" customWidth="1"/>
    <col min="6" max="7" width="19.33203125" style="462" customWidth="1"/>
    <col min="8" max="8" width="12.5546875" style="498" customWidth="1"/>
    <col min="9" max="10" width="22.88671875" style="464" customWidth="1"/>
    <col min="11" max="255" width="9.109375" style="463"/>
    <col min="256" max="256" width="7.6640625" style="463" customWidth="1"/>
    <col min="257" max="257" width="67.6640625" style="463" customWidth="1"/>
    <col min="258" max="258" width="23.44140625" style="463" customWidth="1"/>
    <col min="259" max="259" width="24.33203125" style="463" customWidth="1"/>
    <col min="260" max="260" width="22.6640625" style="463" customWidth="1"/>
    <col min="261" max="261" width="41.88671875" style="463" customWidth="1"/>
    <col min="262" max="263" width="19.33203125" style="463" customWidth="1"/>
    <col min="264" max="264" width="12.5546875" style="463" customWidth="1"/>
    <col min="265" max="265" width="10.6640625" style="463" customWidth="1"/>
    <col min="266" max="511" width="9.109375" style="463"/>
    <col min="512" max="512" width="7.6640625" style="463" customWidth="1"/>
    <col min="513" max="513" width="67.6640625" style="463" customWidth="1"/>
    <col min="514" max="514" width="23.44140625" style="463" customWidth="1"/>
    <col min="515" max="515" width="24.33203125" style="463" customWidth="1"/>
    <col min="516" max="516" width="22.6640625" style="463" customWidth="1"/>
    <col min="517" max="517" width="41.88671875" style="463" customWidth="1"/>
    <col min="518" max="519" width="19.33203125" style="463" customWidth="1"/>
    <col min="520" max="520" width="12.5546875" style="463" customWidth="1"/>
    <col min="521" max="521" width="10.6640625" style="463" customWidth="1"/>
    <col min="522" max="767" width="9.109375" style="463"/>
    <col min="768" max="768" width="7.6640625" style="463" customWidth="1"/>
    <col min="769" max="769" width="67.6640625" style="463" customWidth="1"/>
    <col min="770" max="770" width="23.44140625" style="463" customWidth="1"/>
    <col min="771" max="771" width="24.33203125" style="463" customWidth="1"/>
    <col min="772" max="772" width="22.6640625" style="463" customWidth="1"/>
    <col min="773" max="773" width="41.88671875" style="463" customWidth="1"/>
    <col min="774" max="775" width="19.33203125" style="463" customWidth="1"/>
    <col min="776" max="776" width="12.5546875" style="463" customWidth="1"/>
    <col min="777" max="777" width="10.6640625" style="463" customWidth="1"/>
    <col min="778" max="1023" width="9.109375" style="463"/>
    <col min="1024" max="1024" width="7.6640625" style="463" customWidth="1"/>
    <col min="1025" max="1025" width="67.6640625" style="463" customWidth="1"/>
    <col min="1026" max="1026" width="23.44140625" style="463" customWidth="1"/>
    <col min="1027" max="1027" width="24.33203125" style="463" customWidth="1"/>
    <col min="1028" max="1028" width="22.6640625" style="463" customWidth="1"/>
    <col min="1029" max="1029" width="41.88671875" style="463" customWidth="1"/>
    <col min="1030" max="1031" width="19.33203125" style="463" customWidth="1"/>
    <col min="1032" max="1032" width="12.5546875" style="463" customWidth="1"/>
    <col min="1033" max="1033" width="10.6640625" style="463" customWidth="1"/>
    <col min="1034" max="1279" width="9.109375" style="463"/>
    <col min="1280" max="1280" width="7.6640625" style="463" customWidth="1"/>
    <col min="1281" max="1281" width="67.6640625" style="463" customWidth="1"/>
    <col min="1282" max="1282" width="23.44140625" style="463" customWidth="1"/>
    <col min="1283" max="1283" width="24.33203125" style="463" customWidth="1"/>
    <col min="1284" max="1284" width="22.6640625" style="463" customWidth="1"/>
    <col min="1285" max="1285" width="41.88671875" style="463" customWidth="1"/>
    <col min="1286" max="1287" width="19.33203125" style="463" customWidth="1"/>
    <col min="1288" max="1288" width="12.5546875" style="463" customWidth="1"/>
    <col min="1289" max="1289" width="10.6640625" style="463" customWidth="1"/>
    <col min="1290" max="1535" width="9.109375" style="463"/>
    <col min="1536" max="1536" width="7.6640625" style="463" customWidth="1"/>
    <col min="1537" max="1537" width="67.6640625" style="463" customWidth="1"/>
    <col min="1538" max="1538" width="23.44140625" style="463" customWidth="1"/>
    <col min="1539" max="1539" width="24.33203125" style="463" customWidth="1"/>
    <col min="1540" max="1540" width="22.6640625" style="463" customWidth="1"/>
    <col min="1541" max="1541" width="41.88671875" style="463" customWidth="1"/>
    <col min="1542" max="1543" width="19.33203125" style="463" customWidth="1"/>
    <col min="1544" max="1544" width="12.5546875" style="463" customWidth="1"/>
    <col min="1545" max="1545" width="10.6640625" style="463" customWidth="1"/>
    <col min="1546" max="1791" width="9.109375" style="463"/>
    <col min="1792" max="1792" width="7.6640625" style="463" customWidth="1"/>
    <col min="1793" max="1793" width="67.6640625" style="463" customWidth="1"/>
    <col min="1794" max="1794" width="23.44140625" style="463" customWidth="1"/>
    <col min="1795" max="1795" width="24.33203125" style="463" customWidth="1"/>
    <col min="1796" max="1796" width="22.6640625" style="463" customWidth="1"/>
    <col min="1797" max="1797" width="41.88671875" style="463" customWidth="1"/>
    <col min="1798" max="1799" width="19.33203125" style="463" customWidth="1"/>
    <col min="1800" max="1800" width="12.5546875" style="463" customWidth="1"/>
    <col min="1801" max="1801" width="10.6640625" style="463" customWidth="1"/>
    <col min="1802" max="2047" width="9.109375" style="463"/>
    <col min="2048" max="2048" width="7.6640625" style="463" customWidth="1"/>
    <col min="2049" max="2049" width="67.6640625" style="463" customWidth="1"/>
    <col min="2050" max="2050" width="23.44140625" style="463" customWidth="1"/>
    <col min="2051" max="2051" width="24.33203125" style="463" customWidth="1"/>
    <col min="2052" max="2052" width="22.6640625" style="463" customWidth="1"/>
    <col min="2053" max="2053" width="41.88671875" style="463" customWidth="1"/>
    <col min="2054" max="2055" width="19.33203125" style="463" customWidth="1"/>
    <col min="2056" max="2056" width="12.5546875" style="463" customWidth="1"/>
    <col min="2057" max="2057" width="10.6640625" style="463" customWidth="1"/>
    <col min="2058" max="2303" width="9.109375" style="463"/>
    <col min="2304" max="2304" width="7.6640625" style="463" customWidth="1"/>
    <col min="2305" max="2305" width="67.6640625" style="463" customWidth="1"/>
    <col min="2306" max="2306" width="23.44140625" style="463" customWidth="1"/>
    <col min="2307" max="2307" width="24.33203125" style="463" customWidth="1"/>
    <col min="2308" max="2308" width="22.6640625" style="463" customWidth="1"/>
    <col min="2309" max="2309" width="41.88671875" style="463" customWidth="1"/>
    <col min="2310" max="2311" width="19.33203125" style="463" customWidth="1"/>
    <col min="2312" max="2312" width="12.5546875" style="463" customWidth="1"/>
    <col min="2313" max="2313" width="10.6640625" style="463" customWidth="1"/>
    <col min="2314" max="2559" width="9.109375" style="463"/>
    <col min="2560" max="2560" width="7.6640625" style="463" customWidth="1"/>
    <col min="2561" max="2561" width="67.6640625" style="463" customWidth="1"/>
    <col min="2562" max="2562" width="23.44140625" style="463" customWidth="1"/>
    <col min="2563" max="2563" width="24.33203125" style="463" customWidth="1"/>
    <col min="2564" max="2564" width="22.6640625" style="463" customWidth="1"/>
    <col min="2565" max="2565" width="41.88671875" style="463" customWidth="1"/>
    <col min="2566" max="2567" width="19.33203125" style="463" customWidth="1"/>
    <col min="2568" max="2568" width="12.5546875" style="463" customWidth="1"/>
    <col min="2569" max="2569" width="10.6640625" style="463" customWidth="1"/>
    <col min="2570" max="2815" width="9.109375" style="463"/>
    <col min="2816" max="2816" width="7.6640625" style="463" customWidth="1"/>
    <col min="2817" max="2817" width="67.6640625" style="463" customWidth="1"/>
    <col min="2818" max="2818" width="23.44140625" style="463" customWidth="1"/>
    <col min="2819" max="2819" width="24.33203125" style="463" customWidth="1"/>
    <col min="2820" max="2820" width="22.6640625" style="463" customWidth="1"/>
    <col min="2821" max="2821" width="41.88671875" style="463" customWidth="1"/>
    <col min="2822" max="2823" width="19.33203125" style="463" customWidth="1"/>
    <col min="2824" max="2824" width="12.5546875" style="463" customWidth="1"/>
    <col min="2825" max="2825" width="10.6640625" style="463" customWidth="1"/>
    <col min="2826" max="3071" width="9.109375" style="463"/>
    <col min="3072" max="3072" width="7.6640625" style="463" customWidth="1"/>
    <col min="3073" max="3073" width="67.6640625" style="463" customWidth="1"/>
    <col min="3074" max="3074" width="23.44140625" style="463" customWidth="1"/>
    <col min="3075" max="3075" width="24.33203125" style="463" customWidth="1"/>
    <col min="3076" max="3076" width="22.6640625" style="463" customWidth="1"/>
    <col min="3077" max="3077" width="41.88671875" style="463" customWidth="1"/>
    <col min="3078" max="3079" width="19.33203125" style="463" customWidth="1"/>
    <col min="3080" max="3080" width="12.5546875" style="463" customWidth="1"/>
    <col min="3081" max="3081" width="10.6640625" style="463" customWidth="1"/>
    <col min="3082" max="3327" width="9.109375" style="463"/>
    <col min="3328" max="3328" width="7.6640625" style="463" customWidth="1"/>
    <col min="3329" max="3329" width="67.6640625" style="463" customWidth="1"/>
    <col min="3330" max="3330" width="23.44140625" style="463" customWidth="1"/>
    <col min="3331" max="3331" width="24.33203125" style="463" customWidth="1"/>
    <col min="3332" max="3332" width="22.6640625" style="463" customWidth="1"/>
    <col min="3333" max="3333" width="41.88671875" style="463" customWidth="1"/>
    <col min="3334" max="3335" width="19.33203125" style="463" customWidth="1"/>
    <col min="3336" max="3336" width="12.5546875" style="463" customWidth="1"/>
    <col min="3337" max="3337" width="10.6640625" style="463" customWidth="1"/>
    <col min="3338" max="3583" width="9.109375" style="463"/>
    <col min="3584" max="3584" width="7.6640625" style="463" customWidth="1"/>
    <col min="3585" max="3585" width="67.6640625" style="463" customWidth="1"/>
    <col min="3586" max="3586" width="23.44140625" style="463" customWidth="1"/>
    <col min="3587" max="3587" width="24.33203125" style="463" customWidth="1"/>
    <col min="3588" max="3588" width="22.6640625" style="463" customWidth="1"/>
    <col min="3589" max="3589" width="41.88671875" style="463" customWidth="1"/>
    <col min="3590" max="3591" width="19.33203125" style="463" customWidth="1"/>
    <col min="3592" max="3592" width="12.5546875" style="463" customWidth="1"/>
    <col min="3593" max="3593" width="10.6640625" style="463" customWidth="1"/>
    <col min="3594" max="3839" width="9.109375" style="463"/>
    <col min="3840" max="3840" width="7.6640625" style="463" customWidth="1"/>
    <col min="3841" max="3841" width="67.6640625" style="463" customWidth="1"/>
    <col min="3842" max="3842" width="23.44140625" style="463" customWidth="1"/>
    <col min="3843" max="3843" width="24.33203125" style="463" customWidth="1"/>
    <col min="3844" max="3844" width="22.6640625" style="463" customWidth="1"/>
    <col min="3845" max="3845" width="41.88671875" style="463" customWidth="1"/>
    <col min="3846" max="3847" width="19.33203125" style="463" customWidth="1"/>
    <col min="3848" max="3848" width="12.5546875" style="463" customWidth="1"/>
    <col min="3849" max="3849" width="10.6640625" style="463" customWidth="1"/>
    <col min="3850" max="4095" width="9.109375" style="463"/>
    <col min="4096" max="4096" width="7.6640625" style="463" customWidth="1"/>
    <col min="4097" max="4097" width="67.6640625" style="463" customWidth="1"/>
    <col min="4098" max="4098" width="23.44140625" style="463" customWidth="1"/>
    <col min="4099" max="4099" width="24.33203125" style="463" customWidth="1"/>
    <col min="4100" max="4100" width="22.6640625" style="463" customWidth="1"/>
    <col min="4101" max="4101" width="41.88671875" style="463" customWidth="1"/>
    <col min="4102" max="4103" width="19.33203125" style="463" customWidth="1"/>
    <col min="4104" max="4104" width="12.5546875" style="463" customWidth="1"/>
    <col min="4105" max="4105" width="10.6640625" style="463" customWidth="1"/>
    <col min="4106" max="4351" width="9.109375" style="463"/>
    <col min="4352" max="4352" width="7.6640625" style="463" customWidth="1"/>
    <col min="4353" max="4353" width="67.6640625" style="463" customWidth="1"/>
    <col min="4354" max="4354" width="23.44140625" style="463" customWidth="1"/>
    <col min="4355" max="4355" width="24.33203125" style="463" customWidth="1"/>
    <col min="4356" max="4356" width="22.6640625" style="463" customWidth="1"/>
    <col min="4357" max="4357" width="41.88671875" style="463" customWidth="1"/>
    <col min="4358" max="4359" width="19.33203125" style="463" customWidth="1"/>
    <col min="4360" max="4360" width="12.5546875" style="463" customWidth="1"/>
    <col min="4361" max="4361" width="10.6640625" style="463" customWidth="1"/>
    <col min="4362" max="4607" width="9.109375" style="463"/>
    <col min="4608" max="4608" width="7.6640625" style="463" customWidth="1"/>
    <col min="4609" max="4609" width="67.6640625" style="463" customWidth="1"/>
    <col min="4610" max="4610" width="23.44140625" style="463" customWidth="1"/>
    <col min="4611" max="4611" width="24.33203125" style="463" customWidth="1"/>
    <col min="4612" max="4612" width="22.6640625" style="463" customWidth="1"/>
    <col min="4613" max="4613" width="41.88671875" style="463" customWidth="1"/>
    <col min="4614" max="4615" width="19.33203125" style="463" customWidth="1"/>
    <col min="4616" max="4616" width="12.5546875" style="463" customWidth="1"/>
    <col min="4617" max="4617" width="10.6640625" style="463" customWidth="1"/>
    <col min="4618" max="4863" width="9.109375" style="463"/>
    <col min="4864" max="4864" width="7.6640625" style="463" customWidth="1"/>
    <col min="4865" max="4865" width="67.6640625" style="463" customWidth="1"/>
    <col min="4866" max="4866" width="23.44140625" style="463" customWidth="1"/>
    <col min="4867" max="4867" width="24.33203125" style="463" customWidth="1"/>
    <col min="4868" max="4868" width="22.6640625" style="463" customWidth="1"/>
    <col min="4869" max="4869" width="41.88671875" style="463" customWidth="1"/>
    <col min="4870" max="4871" width="19.33203125" style="463" customWidth="1"/>
    <col min="4872" max="4872" width="12.5546875" style="463" customWidth="1"/>
    <col min="4873" max="4873" width="10.6640625" style="463" customWidth="1"/>
    <col min="4874" max="5119" width="9.109375" style="463"/>
    <col min="5120" max="5120" width="7.6640625" style="463" customWidth="1"/>
    <col min="5121" max="5121" width="67.6640625" style="463" customWidth="1"/>
    <col min="5122" max="5122" width="23.44140625" style="463" customWidth="1"/>
    <col min="5123" max="5123" width="24.33203125" style="463" customWidth="1"/>
    <col min="5124" max="5124" width="22.6640625" style="463" customWidth="1"/>
    <col min="5125" max="5125" width="41.88671875" style="463" customWidth="1"/>
    <col min="5126" max="5127" width="19.33203125" style="463" customWidth="1"/>
    <col min="5128" max="5128" width="12.5546875" style="463" customWidth="1"/>
    <col min="5129" max="5129" width="10.6640625" style="463" customWidth="1"/>
    <col min="5130" max="5375" width="9.109375" style="463"/>
    <col min="5376" max="5376" width="7.6640625" style="463" customWidth="1"/>
    <col min="5377" max="5377" width="67.6640625" style="463" customWidth="1"/>
    <col min="5378" max="5378" width="23.44140625" style="463" customWidth="1"/>
    <col min="5379" max="5379" width="24.33203125" style="463" customWidth="1"/>
    <col min="5380" max="5380" width="22.6640625" style="463" customWidth="1"/>
    <col min="5381" max="5381" width="41.88671875" style="463" customWidth="1"/>
    <col min="5382" max="5383" width="19.33203125" style="463" customWidth="1"/>
    <col min="5384" max="5384" width="12.5546875" style="463" customWidth="1"/>
    <col min="5385" max="5385" width="10.6640625" style="463" customWidth="1"/>
    <col min="5386" max="5631" width="9.109375" style="463"/>
    <col min="5632" max="5632" width="7.6640625" style="463" customWidth="1"/>
    <col min="5633" max="5633" width="67.6640625" style="463" customWidth="1"/>
    <col min="5634" max="5634" width="23.44140625" style="463" customWidth="1"/>
    <col min="5635" max="5635" width="24.33203125" style="463" customWidth="1"/>
    <col min="5636" max="5636" width="22.6640625" style="463" customWidth="1"/>
    <col min="5637" max="5637" width="41.88671875" style="463" customWidth="1"/>
    <col min="5638" max="5639" width="19.33203125" style="463" customWidth="1"/>
    <col min="5640" max="5640" width="12.5546875" style="463" customWidth="1"/>
    <col min="5641" max="5641" width="10.6640625" style="463" customWidth="1"/>
    <col min="5642" max="5887" width="9.109375" style="463"/>
    <col min="5888" max="5888" width="7.6640625" style="463" customWidth="1"/>
    <col min="5889" max="5889" width="67.6640625" style="463" customWidth="1"/>
    <col min="5890" max="5890" width="23.44140625" style="463" customWidth="1"/>
    <col min="5891" max="5891" width="24.33203125" style="463" customWidth="1"/>
    <col min="5892" max="5892" width="22.6640625" style="463" customWidth="1"/>
    <col min="5893" max="5893" width="41.88671875" style="463" customWidth="1"/>
    <col min="5894" max="5895" width="19.33203125" style="463" customWidth="1"/>
    <col min="5896" max="5896" width="12.5546875" style="463" customWidth="1"/>
    <col min="5897" max="5897" width="10.6640625" style="463" customWidth="1"/>
    <col min="5898" max="6143" width="9.109375" style="463"/>
    <col min="6144" max="6144" width="7.6640625" style="463" customWidth="1"/>
    <col min="6145" max="6145" width="67.6640625" style="463" customWidth="1"/>
    <col min="6146" max="6146" width="23.44140625" style="463" customWidth="1"/>
    <col min="6147" max="6147" width="24.33203125" style="463" customWidth="1"/>
    <col min="6148" max="6148" width="22.6640625" style="463" customWidth="1"/>
    <col min="6149" max="6149" width="41.88671875" style="463" customWidth="1"/>
    <col min="6150" max="6151" width="19.33203125" style="463" customWidth="1"/>
    <col min="6152" max="6152" width="12.5546875" style="463" customWidth="1"/>
    <col min="6153" max="6153" width="10.6640625" style="463" customWidth="1"/>
    <col min="6154" max="6399" width="9.109375" style="463"/>
    <col min="6400" max="6400" width="7.6640625" style="463" customWidth="1"/>
    <col min="6401" max="6401" width="67.6640625" style="463" customWidth="1"/>
    <col min="6402" max="6402" width="23.44140625" style="463" customWidth="1"/>
    <col min="6403" max="6403" width="24.33203125" style="463" customWidth="1"/>
    <col min="6404" max="6404" width="22.6640625" style="463" customWidth="1"/>
    <col min="6405" max="6405" width="41.88671875" style="463" customWidth="1"/>
    <col min="6406" max="6407" width="19.33203125" style="463" customWidth="1"/>
    <col min="6408" max="6408" width="12.5546875" style="463" customWidth="1"/>
    <col min="6409" max="6409" width="10.6640625" style="463" customWidth="1"/>
    <col min="6410" max="6655" width="9.109375" style="463"/>
    <col min="6656" max="6656" width="7.6640625" style="463" customWidth="1"/>
    <col min="6657" max="6657" width="67.6640625" style="463" customWidth="1"/>
    <col min="6658" max="6658" width="23.44140625" style="463" customWidth="1"/>
    <col min="6659" max="6659" width="24.33203125" style="463" customWidth="1"/>
    <col min="6660" max="6660" width="22.6640625" style="463" customWidth="1"/>
    <col min="6661" max="6661" width="41.88671875" style="463" customWidth="1"/>
    <col min="6662" max="6663" width="19.33203125" style="463" customWidth="1"/>
    <col min="6664" max="6664" width="12.5546875" style="463" customWidth="1"/>
    <col min="6665" max="6665" width="10.6640625" style="463" customWidth="1"/>
    <col min="6666" max="6911" width="9.109375" style="463"/>
    <col min="6912" max="6912" width="7.6640625" style="463" customWidth="1"/>
    <col min="6913" max="6913" width="67.6640625" style="463" customWidth="1"/>
    <col min="6914" max="6914" width="23.44140625" style="463" customWidth="1"/>
    <col min="6915" max="6915" width="24.33203125" style="463" customWidth="1"/>
    <col min="6916" max="6916" width="22.6640625" style="463" customWidth="1"/>
    <col min="6917" max="6917" width="41.88671875" style="463" customWidth="1"/>
    <col min="6918" max="6919" width="19.33203125" style="463" customWidth="1"/>
    <col min="6920" max="6920" width="12.5546875" style="463" customWidth="1"/>
    <col min="6921" max="6921" width="10.6640625" style="463" customWidth="1"/>
    <col min="6922" max="7167" width="9.109375" style="463"/>
    <col min="7168" max="7168" width="7.6640625" style="463" customWidth="1"/>
    <col min="7169" max="7169" width="67.6640625" style="463" customWidth="1"/>
    <col min="7170" max="7170" width="23.44140625" style="463" customWidth="1"/>
    <col min="7171" max="7171" width="24.33203125" style="463" customWidth="1"/>
    <col min="7172" max="7172" width="22.6640625" style="463" customWidth="1"/>
    <col min="7173" max="7173" width="41.88671875" style="463" customWidth="1"/>
    <col min="7174" max="7175" width="19.33203125" style="463" customWidth="1"/>
    <col min="7176" max="7176" width="12.5546875" style="463" customWidth="1"/>
    <col min="7177" max="7177" width="10.6640625" style="463" customWidth="1"/>
    <col min="7178" max="7423" width="9.109375" style="463"/>
    <col min="7424" max="7424" width="7.6640625" style="463" customWidth="1"/>
    <col min="7425" max="7425" width="67.6640625" style="463" customWidth="1"/>
    <col min="7426" max="7426" width="23.44140625" style="463" customWidth="1"/>
    <col min="7427" max="7427" width="24.33203125" style="463" customWidth="1"/>
    <col min="7428" max="7428" width="22.6640625" style="463" customWidth="1"/>
    <col min="7429" max="7429" width="41.88671875" style="463" customWidth="1"/>
    <col min="7430" max="7431" width="19.33203125" style="463" customWidth="1"/>
    <col min="7432" max="7432" width="12.5546875" style="463" customWidth="1"/>
    <col min="7433" max="7433" width="10.6640625" style="463" customWidth="1"/>
    <col min="7434" max="7679" width="9.109375" style="463"/>
    <col min="7680" max="7680" width="7.6640625" style="463" customWidth="1"/>
    <col min="7681" max="7681" width="67.6640625" style="463" customWidth="1"/>
    <col min="7682" max="7682" width="23.44140625" style="463" customWidth="1"/>
    <col min="7683" max="7683" width="24.33203125" style="463" customWidth="1"/>
    <col min="7684" max="7684" width="22.6640625" style="463" customWidth="1"/>
    <col min="7685" max="7685" width="41.88671875" style="463" customWidth="1"/>
    <col min="7686" max="7687" width="19.33203125" style="463" customWidth="1"/>
    <col min="7688" max="7688" width="12.5546875" style="463" customWidth="1"/>
    <col min="7689" max="7689" width="10.6640625" style="463" customWidth="1"/>
    <col min="7690" max="7935" width="9.109375" style="463"/>
    <col min="7936" max="7936" width="7.6640625" style="463" customWidth="1"/>
    <col min="7937" max="7937" width="67.6640625" style="463" customWidth="1"/>
    <col min="7938" max="7938" width="23.44140625" style="463" customWidth="1"/>
    <col min="7939" max="7939" width="24.33203125" style="463" customWidth="1"/>
    <col min="7940" max="7940" width="22.6640625" style="463" customWidth="1"/>
    <col min="7941" max="7941" width="41.88671875" style="463" customWidth="1"/>
    <col min="7942" max="7943" width="19.33203125" style="463" customWidth="1"/>
    <col min="7944" max="7944" width="12.5546875" style="463" customWidth="1"/>
    <col min="7945" max="7945" width="10.6640625" style="463" customWidth="1"/>
    <col min="7946" max="8191" width="9.109375" style="463"/>
    <col min="8192" max="8192" width="7.6640625" style="463" customWidth="1"/>
    <col min="8193" max="8193" width="67.6640625" style="463" customWidth="1"/>
    <col min="8194" max="8194" width="23.44140625" style="463" customWidth="1"/>
    <col min="8195" max="8195" width="24.33203125" style="463" customWidth="1"/>
    <col min="8196" max="8196" width="22.6640625" style="463" customWidth="1"/>
    <col min="8197" max="8197" width="41.88671875" style="463" customWidth="1"/>
    <col min="8198" max="8199" width="19.33203125" style="463" customWidth="1"/>
    <col min="8200" max="8200" width="12.5546875" style="463" customWidth="1"/>
    <col min="8201" max="8201" width="10.6640625" style="463" customWidth="1"/>
    <col min="8202" max="8447" width="9.109375" style="463"/>
    <col min="8448" max="8448" width="7.6640625" style="463" customWidth="1"/>
    <col min="8449" max="8449" width="67.6640625" style="463" customWidth="1"/>
    <col min="8450" max="8450" width="23.44140625" style="463" customWidth="1"/>
    <col min="8451" max="8451" width="24.33203125" style="463" customWidth="1"/>
    <col min="8452" max="8452" width="22.6640625" style="463" customWidth="1"/>
    <col min="8453" max="8453" width="41.88671875" style="463" customWidth="1"/>
    <col min="8454" max="8455" width="19.33203125" style="463" customWidth="1"/>
    <col min="8456" max="8456" width="12.5546875" style="463" customWidth="1"/>
    <col min="8457" max="8457" width="10.6640625" style="463" customWidth="1"/>
    <col min="8458" max="8703" width="9.109375" style="463"/>
    <col min="8704" max="8704" width="7.6640625" style="463" customWidth="1"/>
    <col min="8705" max="8705" width="67.6640625" style="463" customWidth="1"/>
    <col min="8706" max="8706" width="23.44140625" style="463" customWidth="1"/>
    <col min="8707" max="8707" width="24.33203125" style="463" customWidth="1"/>
    <col min="8708" max="8708" width="22.6640625" style="463" customWidth="1"/>
    <col min="8709" max="8709" width="41.88671875" style="463" customWidth="1"/>
    <col min="8710" max="8711" width="19.33203125" style="463" customWidth="1"/>
    <col min="8712" max="8712" width="12.5546875" style="463" customWidth="1"/>
    <col min="8713" max="8713" width="10.6640625" style="463" customWidth="1"/>
    <col min="8714" max="8959" width="9.109375" style="463"/>
    <col min="8960" max="8960" width="7.6640625" style="463" customWidth="1"/>
    <col min="8961" max="8961" width="67.6640625" style="463" customWidth="1"/>
    <col min="8962" max="8962" width="23.44140625" style="463" customWidth="1"/>
    <col min="8963" max="8963" width="24.33203125" style="463" customWidth="1"/>
    <col min="8964" max="8964" width="22.6640625" style="463" customWidth="1"/>
    <col min="8965" max="8965" width="41.88671875" style="463" customWidth="1"/>
    <col min="8966" max="8967" width="19.33203125" style="463" customWidth="1"/>
    <col min="8968" max="8968" width="12.5546875" style="463" customWidth="1"/>
    <col min="8969" max="8969" width="10.6640625" style="463" customWidth="1"/>
    <col min="8970" max="9215" width="9.109375" style="463"/>
    <col min="9216" max="9216" width="7.6640625" style="463" customWidth="1"/>
    <col min="9217" max="9217" width="67.6640625" style="463" customWidth="1"/>
    <col min="9218" max="9218" width="23.44140625" style="463" customWidth="1"/>
    <col min="9219" max="9219" width="24.33203125" style="463" customWidth="1"/>
    <col min="9220" max="9220" width="22.6640625" style="463" customWidth="1"/>
    <col min="9221" max="9221" width="41.88671875" style="463" customWidth="1"/>
    <col min="9222" max="9223" width="19.33203125" style="463" customWidth="1"/>
    <col min="9224" max="9224" width="12.5546875" style="463" customWidth="1"/>
    <col min="9225" max="9225" width="10.6640625" style="463" customWidth="1"/>
    <col min="9226" max="9471" width="9.109375" style="463"/>
    <col min="9472" max="9472" width="7.6640625" style="463" customWidth="1"/>
    <col min="9473" max="9473" width="67.6640625" style="463" customWidth="1"/>
    <col min="9474" max="9474" width="23.44140625" style="463" customWidth="1"/>
    <col min="9475" max="9475" width="24.33203125" style="463" customWidth="1"/>
    <col min="9476" max="9476" width="22.6640625" style="463" customWidth="1"/>
    <col min="9477" max="9477" width="41.88671875" style="463" customWidth="1"/>
    <col min="9478" max="9479" width="19.33203125" style="463" customWidth="1"/>
    <col min="9480" max="9480" width="12.5546875" style="463" customWidth="1"/>
    <col min="9481" max="9481" width="10.6640625" style="463" customWidth="1"/>
    <col min="9482" max="9727" width="9.109375" style="463"/>
    <col min="9728" max="9728" width="7.6640625" style="463" customWidth="1"/>
    <col min="9729" max="9729" width="67.6640625" style="463" customWidth="1"/>
    <col min="9730" max="9730" width="23.44140625" style="463" customWidth="1"/>
    <col min="9731" max="9731" width="24.33203125" style="463" customWidth="1"/>
    <col min="9732" max="9732" width="22.6640625" style="463" customWidth="1"/>
    <col min="9733" max="9733" width="41.88671875" style="463" customWidth="1"/>
    <col min="9734" max="9735" width="19.33203125" style="463" customWidth="1"/>
    <col min="9736" max="9736" width="12.5546875" style="463" customWidth="1"/>
    <col min="9737" max="9737" width="10.6640625" style="463" customWidth="1"/>
    <col min="9738" max="9983" width="9.109375" style="463"/>
    <col min="9984" max="9984" width="7.6640625" style="463" customWidth="1"/>
    <col min="9985" max="9985" width="67.6640625" style="463" customWidth="1"/>
    <col min="9986" max="9986" width="23.44140625" style="463" customWidth="1"/>
    <col min="9987" max="9987" width="24.33203125" style="463" customWidth="1"/>
    <col min="9988" max="9988" width="22.6640625" style="463" customWidth="1"/>
    <col min="9989" max="9989" width="41.88671875" style="463" customWidth="1"/>
    <col min="9990" max="9991" width="19.33203125" style="463" customWidth="1"/>
    <col min="9992" max="9992" width="12.5546875" style="463" customWidth="1"/>
    <col min="9993" max="9993" width="10.6640625" style="463" customWidth="1"/>
    <col min="9994" max="10239" width="9.109375" style="463"/>
    <col min="10240" max="10240" width="7.6640625" style="463" customWidth="1"/>
    <col min="10241" max="10241" width="67.6640625" style="463" customWidth="1"/>
    <col min="10242" max="10242" width="23.44140625" style="463" customWidth="1"/>
    <col min="10243" max="10243" width="24.33203125" style="463" customWidth="1"/>
    <col min="10244" max="10244" width="22.6640625" style="463" customWidth="1"/>
    <col min="10245" max="10245" width="41.88671875" style="463" customWidth="1"/>
    <col min="10246" max="10247" width="19.33203125" style="463" customWidth="1"/>
    <col min="10248" max="10248" width="12.5546875" style="463" customWidth="1"/>
    <col min="10249" max="10249" width="10.6640625" style="463" customWidth="1"/>
    <col min="10250" max="10495" width="9.109375" style="463"/>
    <col min="10496" max="10496" width="7.6640625" style="463" customWidth="1"/>
    <col min="10497" max="10497" width="67.6640625" style="463" customWidth="1"/>
    <col min="10498" max="10498" width="23.44140625" style="463" customWidth="1"/>
    <col min="10499" max="10499" width="24.33203125" style="463" customWidth="1"/>
    <col min="10500" max="10500" width="22.6640625" style="463" customWidth="1"/>
    <col min="10501" max="10501" width="41.88671875" style="463" customWidth="1"/>
    <col min="10502" max="10503" width="19.33203125" style="463" customWidth="1"/>
    <col min="10504" max="10504" width="12.5546875" style="463" customWidth="1"/>
    <col min="10505" max="10505" width="10.6640625" style="463" customWidth="1"/>
    <col min="10506" max="10751" width="9.109375" style="463"/>
    <col min="10752" max="10752" width="7.6640625" style="463" customWidth="1"/>
    <col min="10753" max="10753" width="67.6640625" style="463" customWidth="1"/>
    <col min="10754" max="10754" width="23.44140625" style="463" customWidth="1"/>
    <col min="10755" max="10755" width="24.33203125" style="463" customWidth="1"/>
    <col min="10756" max="10756" width="22.6640625" style="463" customWidth="1"/>
    <col min="10757" max="10757" width="41.88671875" style="463" customWidth="1"/>
    <col min="10758" max="10759" width="19.33203125" style="463" customWidth="1"/>
    <col min="10760" max="10760" width="12.5546875" style="463" customWidth="1"/>
    <col min="10761" max="10761" width="10.6640625" style="463" customWidth="1"/>
    <col min="10762" max="11007" width="9.109375" style="463"/>
    <col min="11008" max="11008" width="7.6640625" style="463" customWidth="1"/>
    <col min="11009" max="11009" width="67.6640625" style="463" customWidth="1"/>
    <col min="11010" max="11010" width="23.44140625" style="463" customWidth="1"/>
    <col min="11011" max="11011" width="24.33203125" style="463" customWidth="1"/>
    <col min="11012" max="11012" width="22.6640625" style="463" customWidth="1"/>
    <col min="11013" max="11013" width="41.88671875" style="463" customWidth="1"/>
    <col min="11014" max="11015" width="19.33203125" style="463" customWidth="1"/>
    <col min="11016" max="11016" width="12.5546875" style="463" customWidth="1"/>
    <col min="11017" max="11017" width="10.6640625" style="463" customWidth="1"/>
    <col min="11018" max="11263" width="9.109375" style="463"/>
    <col min="11264" max="11264" width="7.6640625" style="463" customWidth="1"/>
    <col min="11265" max="11265" width="67.6640625" style="463" customWidth="1"/>
    <col min="11266" max="11266" width="23.44140625" style="463" customWidth="1"/>
    <col min="11267" max="11267" width="24.33203125" style="463" customWidth="1"/>
    <col min="11268" max="11268" width="22.6640625" style="463" customWidth="1"/>
    <col min="11269" max="11269" width="41.88671875" style="463" customWidth="1"/>
    <col min="11270" max="11271" width="19.33203125" style="463" customWidth="1"/>
    <col min="11272" max="11272" width="12.5546875" style="463" customWidth="1"/>
    <col min="11273" max="11273" width="10.6640625" style="463" customWidth="1"/>
    <col min="11274" max="11519" width="9.109375" style="463"/>
    <col min="11520" max="11520" width="7.6640625" style="463" customWidth="1"/>
    <col min="11521" max="11521" width="67.6640625" style="463" customWidth="1"/>
    <col min="11522" max="11522" width="23.44140625" style="463" customWidth="1"/>
    <col min="11523" max="11523" width="24.33203125" style="463" customWidth="1"/>
    <col min="11524" max="11524" width="22.6640625" style="463" customWidth="1"/>
    <col min="11525" max="11525" width="41.88671875" style="463" customWidth="1"/>
    <col min="11526" max="11527" width="19.33203125" style="463" customWidth="1"/>
    <col min="11528" max="11528" width="12.5546875" style="463" customWidth="1"/>
    <col min="11529" max="11529" width="10.6640625" style="463" customWidth="1"/>
    <col min="11530" max="11775" width="9.109375" style="463"/>
    <col min="11776" max="11776" width="7.6640625" style="463" customWidth="1"/>
    <col min="11777" max="11777" width="67.6640625" style="463" customWidth="1"/>
    <col min="11778" max="11778" width="23.44140625" style="463" customWidth="1"/>
    <col min="11779" max="11779" width="24.33203125" style="463" customWidth="1"/>
    <col min="11780" max="11780" width="22.6640625" style="463" customWidth="1"/>
    <col min="11781" max="11781" width="41.88671875" style="463" customWidth="1"/>
    <col min="11782" max="11783" width="19.33203125" style="463" customWidth="1"/>
    <col min="11784" max="11784" width="12.5546875" style="463" customWidth="1"/>
    <col min="11785" max="11785" width="10.6640625" style="463" customWidth="1"/>
    <col min="11786" max="12031" width="9.109375" style="463"/>
    <col min="12032" max="12032" width="7.6640625" style="463" customWidth="1"/>
    <col min="12033" max="12033" width="67.6640625" style="463" customWidth="1"/>
    <col min="12034" max="12034" width="23.44140625" style="463" customWidth="1"/>
    <col min="12035" max="12035" width="24.33203125" style="463" customWidth="1"/>
    <col min="12036" max="12036" width="22.6640625" style="463" customWidth="1"/>
    <col min="12037" max="12037" width="41.88671875" style="463" customWidth="1"/>
    <col min="12038" max="12039" width="19.33203125" style="463" customWidth="1"/>
    <col min="12040" max="12040" width="12.5546875" style="463" customWidth="1"/>
    <col min="12041" max="12041" width="10.6640625" style="463" customWidth="1"/>
    <col min="12042" max="12287" width="9.109375" style="463"/>
    <col min="12288" max="12288" width="7.6640625" style="463" customWidth="1"/>
    <col min="12289" max="12289" width="67.6640625" style="463" customWidth="1"/>
    <col min="12290" max="12290" width="23.44140625" style="463" customWidth="1"/>
    <col min="12291" max="12291" width="24.33203125" style="463" customWidth="1"/>
    <col min="12292" max="12292" width="22.6640625" style="463" customWidth="1"/>
    <col min="12293" max="12293" width="41.88671875" style="463" customWidth="1"/>
    <col min="12294" max="12295" width="19.33203125" style="463" customWidth="1"/>
    <col min="12296" max="12296" width="12.5546875" style="463" customWidth="1"/>
    <col min="12297" max="12297" width="10.6640625" style="463" customWidth="1"/>
    <col min="12298" max="12543" width="9.109375" style="463"/>
    <col min="12544" max="12544" width="7.6640625" style="463" customWidth="1"/>
    <col min="12545" max="12545" width="67.6640625" style="463" customWidth="1"/>
    <col min="12546" max="12546" width="23.44140625" style="463" customWidth="1"/>
    <col min="12547" max="12547" width="24.33203125" style="463" customWidth="1"/>
    <col min="12548" max="12548" width="22.6640625" style="463" customWidth="1"/>
    <col min="12549" max="12549" width="41.88671875" style="463" customWidth="1"/>
    <col min="12550" max="12551" width="19.33203125" style="463" customWidth="1"/>
    <col min="12552" max="12552" width="12.5546875" style="463" customWidth="1"/>
    <col min="12553" max="12553" width="10.6640625" style="463" customWidth="1"/>
    <col min="12554" max="12799" width="9.109375" style="463"/>
    <col min="12800" max="12800" width="7.6640625" style="463" customWidth="1"/>
    <col min="12801" max="12801" width="67.6640625" style="463" customWidth="1"/>
    <col min="12802" max="12802" width="23.44140625" style="463" customWidth="1"/>
    <col min="12803" max="12803" width="24.33203125" style="463" customWidth="1"/>
    <col min="12804" max="12804" width="22.6640625" style="463" customWidth="1"/>
    <col min="12805" max="12805" width="41.88671875" style="463" customWidth="1"/>
    <col min="12806" max="12807" width="19.33203125" style="463" customWidth="1"/>
    <col min="12808" max="12808" width="12.5546875" style="463" customWidth="1"/>
    <col min="12809" max="12809" width="10.6640625" style="463" customWidth="1"/>
    <col min="12810" max="13055" width="9.109375" style="463"/>
    <col min="13056" max="13056" width="7.6640625" style="463" customWidth="1"/>
    <col min="13057" max="13057" width="67.6640625" style="463" customWidth="1"/>
    <col min="13058" max="13058" width="23.44140625" style="463" customWidth="1"/>
    <col min="13059" max="13059" width="24.33203125" style="463" customWidth="1"/>
    <col min="13060" max="13060" width="22.6640625" style="463" customWidth="1"/>
    <col min="13061" max="13061" width="41.88671875" style="463" customWidth="1"/>
    <col min="13062" max="13063" width="19.33203125" style="463" customWidth="1"/>
    <col min="13064" max="13064" width="12.5546875" style="463" customWidth="1"/>
    <col min="13065" max="13065" width="10.6640625" style="463" customWidth="1"/>
    <col min="13066" max="13311" width="9.109375" style="463"/>
    <col min="13312" max="13312" width="7.6640625" style="463" customWidth="1"/>
    <col min="13313" max="13313" width="67.6640625" style="463" customWidth="1"/>
    <col min="13314" max="13314" width="23.44140625" style="463" customWidth="1"/>
    <col min="13315" max="13315" width="24.33203125" style="463" customWidth="1"/>
    <col min="13316" max="13316" width="22.6640625" style="463" customWidth="1"/>
    <col min="13317" max="13317" width="41.88671875" style="463" customWidth="1"/>
    <col min="13318" max="13319" width="19.33203125" style="463" customWidth="1"/>
    <col min="13320" max="13320" width="12.5546875" style="463" customWidth="1"/>
    <col min="13321" max="13321" width="10.6640625" style="463" customWidth="1"/>
    <col min="13322" max="13567" width="9.109375" style="463"/>
    <col min="13568" max="13568" width="7.6640625" style="463" customWidth="1"/>
    <col min="13569" max="13569" width="67.6640625" style="463" customWidth="1"/>
    <col min="13570" max="13570" width="23.44140625" style="463" customWidth="1"/>
    <col min="13571" max="13571" width="24.33203125" style="463" customWidth="1"/>
    <col min="13572" max="13572" width="22.6640625" style="463" customWidth="1"/>
    <col min="13573" max="13573" width="41.88671875" style="463" customWidth="1"/>
    <col min="13574" max="13575" width="19.33203125" style="463" customWidth="1"/>
    <col min="13576" max="13576" width="12.5546875" style="463" customWidth="1"/>
    <col min="13577" max="13577" width="10.6640625" style="463" customWidth="1"/>
    <col min="13578" max="13823" width="9.109375" style="463"/>
    <col min="13824" max="13824" width="7.6640625" style="463" customWidth="1"/>
    <col min="13825" max="13825" width="67.6640625" style="463" customWidth="1"/>
    <col min="13826" max="13826" width="23.44140625" style="463" customWidth="1"/>
    <col min="13827" max="13827" width="24.33203125" style="463" customWidth="1"/>
    <col min="13828" max="13828" width="22.6640625" style="463" customWidth="1"/>
    <col min="13829" max="13829" width="41.88671875" style="463" customWidth="1"/>
    <col min="13830" max="13831" width="19.33203125" style="463" customWidth="1"/>
    <col min="13832" max="13832" width="12.5546875" style="463" customWidth="1"/>
    <col min="13833" max="13833" width="10.6640625" style="463" customWidth="1"/>
    <col min="13834" max="14079" width="9.109375" style="463"/>
    <col min="14080" max="14080" width="7.6640625" style="463" customWidth="1"/>
    <col min="14081" max="14081" width="67.6640625" style="463" customWidth="1"/>
    <col min="14082" max="14082" width="23.44140625" style="463" customWidth="1"/>
    <col min="14083" max="14083" width="24.33203125" style="463" customWidth="1"/>
    <col min="14084" max="14084" width="22.6640625" style="463" customWidth="1"/>
    <col min="14085" max="14085" width="41.88671875" style="463" customWidth="1"/>
    <col min="14086" max="14087" width="19.33203125" style="463" customWidth="1"/>
    <col min="14088" max="14088" width="12.5546875" style="463" customWidth="1"/>
    <col min="14089" max="14089" width="10.6640625" style="463" customWidth="1"/>
    <col min="14090" max="14335" width="9.109375" style="463"/>
    <col min="14336" max="14336" width="7.6640625" style="463" customWidth="1"/>
    <col min="14337" max="14337" width="67.6640625" style="463" customWidth="1"/>
    <col min="14338" max="14338" width="23.44140625" style="463" customWidth="1"/>
    <col min="14339" max="14339" width="24.33203125" style="463" customWidth="1"/>
    <col min="14340" max="14340" width="22.6640625" style="463" customWidth="1"/>
    <col min="14341" max="14341" width="41.88671875" style="463" customWidth="1"/>
    <col min="14342" max="14343" width="19.33203125" style="463" customWidth="1"/>
    <col min="14344" max="14344" width="12.5546875" style="463" customWidth="1"/>
    <col min="14345" max="14345" width="10.6640625" style="463" customWidth="1"/>
    <col min="14346" max="14591" width="9.109375" style="463"/>
    <col min="14592" max="14592" width="7.6640625" style="463" customWidth="1"/>
    <col min="14593" max="14593" width="67.6640625" style="463" customWidth="1"/>
    <col min="14594" max="14594" width="23.44140625" style="463" customWidth="1"/>
    <col min="14595" max="14595" width="24.33203125" style="463" customWidth="1"/>
    <col min="14596" max="14596" width="22.6640625" style="463" customWidth="1"/>
    <col min="14597" max="14597" width="41.88671875" style="463" customWidth="1"/>
    <col min="14598" max="14599" width="19.33203125" style="463" customWidth="1"/>
    <col min="14600" max="14600" width="12.5546875" style="463" customWidth="1"/>
    <col min="14601" max="14601" width="10.6640625" style="463" customWidth="1"/>
    <col min="14602" max="14847" width="9.109375" style="463"/>
    <col min="14848" max="14848" width="7.6640625" style="463" customWidth="1"/>
    <col min="14849" max="14849" width="67.6640625" style="463" customWidth="1"/>
    <col min="14850" max="14850" width="23.44140625" style="463" customWidth="1"/>
    <col min="14851" max="14851" width="24.33203125" style="463" customWidth="1"/>
    <col min="14852" max="14852" width="22.6640625" style="463" customWidth="1"/>
    <col min="14853" max="14853" width="41.88671875" style="463" customWidth="1"/>
    <col min="14854" max="14855" width="19.33203125" style="463" customWidth="1"/>
    <col min="14856" max="14856" width="12.5546875" style="463" customWidth="1"/>
    <col min="14857" max="14857" width="10.6640625" style="463" customWidth="1"/>
    <col min="14858" max="15103" width="9.109375" style="463"/>
    <col min="15104" max="15104" width="7.6640625" style="463" customWidth="1"/>
    <col min="15105" max="15105" width="67.6640625" style="463" customWidth="1"/>
    <col min="15106" max="15106" width="23.44140625" style="463" customWidth="1"/>
    <col min="15107" max="15107" width="24.33203125" style="463" customWidth="1"/>
    <col min="15108" max="15108" width="22.6640625" style="463" customWidth="1"/>
    <col min="15109" max="15109" width="41.88671875" style="463" customWidth="1"/>
    <col min="15110" max="15111" width="19.33203125" style="463" customWidth="1"/>
    <col min="15112" max="15112" width="12.5546875" style="463" customWidth="1"/>
    <col min="15113" max="15113" width="10.6640625" style="463" customWidth="1"/>
    <col min="15114" max="15359" width="9.109375" style="463"/>
    <col min="15360" max="15360" width="7.6640625" style="463" customWidth="1"/>
    <col min="15361" max="15361" width="67.6640625" style="463" customWidth="1"/>
    <col min="15362" max="15362" width="23.44140625" style="463" customWidth="1"/>
    <col min="15363" max="15363" width="24.33203125" style="463" customWidth="1"/>
    <col min="15364" max="15364" width="22.6640625" style="463" customWidth="1"/>
    <col min="15365" max="15365" width="41.88671875" style="463" customWidth="1"/>
    <col min="15366" max="15367" width="19.33203125" style="463" customWidth="1"/>
    <col min="15368" max="15368" width="12.5546875" style="463" customWidth="1"/>
    <col min="15369" max="15369" width="10.6640625" style="463" customWidth="1"/>
    <col min="15370" max="15615" width="9.109375" style="463"/>
    <col min="15616" max="15616" width="7.6640625" style="463" customWidth="1"/>
    <col min="15617" max="15617" width="67.6640625" style="463" customWidth="1"/>
    <col min="15618" max="15618" width="23.44140625" style="463" customWidth="1"/>
    <col min="15619" max="15619" width="24.33203125" style="463" customWidth="1"/>
    <col min="15620" max="15620" width="22.6640625" style="463" customWidth="1"/>
    <col min="15621" max="15621" width="41.88671875" style="463" customWidth="1"/>
    <col min="15622" max="15623" width="19.33203125" style="463" customWidth="1"/>
    <col min="15624" max="15624" width="12.5546875" style="463" customWidth="1"/>
    <col min="15625" max="15625" width="10.6640625" style="463" customWidth="1"/>
    <col min="15626" max="15871" width="9.109375" style="463"/>
    <col min="15872" max="15872" width="7.6640625" style="463" customWidth="1"/>
    <col min="15873" max="15873" width="67.6640625" style="463" customWidth="1"/>
    <col min="15874" max="15874" width="23.44140625" style="463" customWidth="1"/>
    <col min="15875" max="15875" width="24.33203125" style="463" customWidth="1"/>
    <col min="15876" max="15876" width="22.6640625" style="463" customWidth="1"/>
    <col min="15877" max="15877" width="41.88671875" style="463" customWidth="1"/>
    <col min="15878" max="15879" width="19.33203125" style="463" customWidth="1"/>
    <col min="15880" max="15880" width="12.5546875" style="463" customWidth="1"/>
    <col min="15881" max="15881" width="10.6640625" style="463" customWidth="1"/>
    <col min="15882" max="16127" width="9.109375" style="463"/>
    <col min="16128" max="16128" width="7.6640625" style="463" customWidth="1"/>
    <col min="16129" max="16129" width="67.6640625" style="463" customWidth="1"/>
    <col min="16130" max="16130" width="23.44140625" style="463" customWidth="1"/>
    <col min="16131" max="16131" width="24.33203125" style="463" customWidth="1"/>
    <col min="16132" max="16132" width="22.6640625" style="463" customWidth="1"/>
    <col min="16133" max="16133" width="41.88671875" style="463" customWidth="1"/>
    <col min="16134" max="16135" width="19.33203125" style="463" customWidth="1"/>
    <col min="16136" max="16136" width="12.5546875" style="463" customWidth="1"/>
    <col min="16137" max="16137" width="10.6640625" style="463" customWidth="1"/>
    <col min="16138" max="16384" width="9.109375" style="463"/>
  </cols>
  <sheetData>
    <row r="1" spans="1:10" x14ac:dyDescent="0.35">
      <c r="A1" s="461"/>
      <c r="B1" s="461"/>
      <c r="C1" s="461"/>
      <c r="D1" s="461"/>
      <c r="E1" s="72" t="s">
        <v>450</v>
      </c>
    </row>
    <row r="2" spans="1:10" x14ac:dyDescent="0.35">
      <c r="A2" s="461"/>
      <c r="B2" s="461"/>
      <c r="C2" s="461"/>
      <c r="D2" s="461"/>
      <c r="E2" s="461"/>
    </row>
    <row r="3" spans="1:10" ht="18.75" customHeight="1" x14ac:dyDescent="0.35">
      <c r="A3" s="1223" t="s">
        <v>1030</v>
      </c>
      <c r="B3" s="1223"/>
      <c r="C3" s="1223"/>
      <c r="D3" s="1223"/>
      <c r="E3" s="1223"/>
    </row>
    <row r="4" spans="1:10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409"/>
      <c r="J4" s="409"/>
    </row>
    <row r="5" spans="1:10" s="11" customFormat="1" ht="19.5" customHeight="1" x14ac:dyDescent="0.35">
      <c r="A5" s="14" t="s">
        <v>407</v>
      </c>
      <c r="B5" s="15"/>
      <c r="C5" s="15"/>
      <c r="D5" s="15"/>
      <c r="E5" s="15"/>
      <c r="F5" s="15"/>
      <c r="G5" s="15"/>
      <c r="H5" s="15"/>
      <c r="I5" s="411"/>
      <c r="J5" s="411"/>
    </row>
    <row r="6" spans="1:10" s="1" customFormat="1" ht="39.75" customHeight="1" x14ac:dyDescent="0.35">
      <c r="A6" s="1184" t="s">
        <v>454</v>
      </c>
      <c r="B6" s="1184"/>
      <c r="C6" s="1184"/>
      <c r="D6" s="15"/>
      <c r="E6" s="16"/>
      <c r="F6" s="16"/>
      <c r="G6" s="16"/>
      <c r="H6" s="16"/>
      <c r="I6" s="412"/>
      <c r="J6" s="412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412"/>
      <c r="J7" s="412"/>
    </row>
    <row r="8" spans="1:10" x14ac:dyDescent="0.35">
      <c r="A8" s="465"/>
      <c r="B8" s="461"/>
      <c r="C8" s="461"/>
      <c r="D8" s="461"/>
      <c r="E8" s="461"/>
    </row>
    <row r="9" spans="1:10" ht="103.5" customHeight="1" x14ac:dyDescent="0.35">
      <c r="A9" s="466" t="s">
        <v>282</v>
      </c>
      <c r="B9" s="466" t="s">
        <v>297</v>
      </c>
      <c r="C9" s="466" t="s">
        <v>511</v>
      </c>
      <c r="D9" s="466" t="s">
        <v>512</v>
      </c>
      <c r="E9" s="466" t="s">
        <v>349</v>
      </c>
      <c r="H9" s="463"/>
      <c r="I9" s="467"/>
      <c r="J9" s="467"/>
    </row>
    <row r="10" spans="1:10" s="470" customFormat="1" ht="34.799999999999997" x14ac:dyDescent="0.3">
      <c r="A10" s="468">
        <v>1</v>
      </c>
      <c r="B10" s="468">
        <v>2</v>
      </c>
      <c r="C10" s="468">
        <v>3</v>
      </c>
      <c r="D10" s="468">
        <v>4</v>
      </c>
      <c r="E10" s="468">
        <v>5</v>
      </c>
      <c r="F10" s="469" t="s">
        <v>302</v>
      </c>
      <c r="G10" s="469" t="s">
        <v>303</v>
      </c>
      <c r="I10" s="394" t="s">
        <v>1017</v>
      </c>
      <c r="J10" s="394"/>
    </row>
    <row r="11" spans="1:10" s="470" customFormat="1" ht="18.75" customHeight="1" x14ac:dyDescent="0.35">
      <c r="A11" s="1224" t="s">
        <v>999</v>
      </c>
      <c r="B11" s="1225"/>
      <c r="C11" s="1225"/>
      <c r="D11" s="1225"/>
      <c r="E11" s="1226"/>
      <c r="F11" s="471" t="s">
        <v>1000</v>
      </c>
      <c r="G11" s="472"/>
      <c r="I11" s="396" t="s">
        <v>1012</v>
      </c>
      <c r="J11" s="396" t="s">
        <v>1013</v>
      </c>
    </row>
    <row r="12" spans="1:10" s="479" customFormat="1" ht="24" customHeight="1" x14ac:dyDescent="0.35">
      <c r="A12" s="473">
        <v>1</v>
      </c>
      <c r="B12" s="474" t="s">
        <v>405</v>
      </c>
      <c r="C12" s="475"/>
      <c r="D12" s="476"/>
      <c r="E12" s="477"/>
      <c r="F12" s="478"/>
      <c r="G12" s="478">
        <f>E12-F12</f>
        <v>0</v>
      </c>
      <c r="I12" s="480"/>
      <c r="J12" s="480"/>
    </row>
    <row r="13" spans="1:10" s="479" customFormat="1" ht="18" customHeight="1" x14ac:dyDescent="0.3">
      <c r="A13" s="473"/>
      <c r="B13" s="481"/>
      <c r="C13" s="475"/>
      <c r="D13" s="476"/>
      <c r="E13" s="482"/>
      <c r="F13" s="483"/>
      <c r="G13" s="483"/>
      <c r="I13" s="480"/>
      <c r="J13" s="480"/>
    </row>
    <row r="14" spans="1:10" s="489" customFormat="1" ht="17.399999999999999" x14ac:dyDescent="0.3">
      <c r="A14" s="484"/>
      <c r="B14" s="485" t="s">
        <v>295</v>
      </c>
      <c r="C14" s="486" t="s">
        <v>305</v>
      </c>
      <c r="D14" s="487" t="s">
        <v>305</v>
      </c>
      <c r="E14" s="488">
        <f>SUM(E12:E13)</f>
        <v>0</v>
      </c>
      <c r="F14" s="483">
        <f>SUM(F12:F13)</f>
        <v>0</v>
      </c>
      <c r="G14" s="483">
        <f>SUM(G12:G13)</f>
        <v>0</v>
      </c>
      <c r="I14" s="394">
        <f>SUM(I12:I13)</f>
        <v>0</v>
      </c>
      <c r="J14" s="394">
        <f t="shared" ref="J14" si="0">SUM(J12:J13)</f>
        <v>0</v>
      </c>
    </row>
    <row r="15" spans="1:10" s="489" customFormat="1" ht="17.399999999999999" x14ac:dyDescent="0.3">
      <c r="A15" s="1224" t="s">
        <v>1001</v>
      </c>
      <c r="B15" s="1225"/>
      <c r="C15" s="1225"/>
      <c r="D15" s="1225"/>
      <c r="E15" s="1226"/>
      <c r="F15" s="471" t="s">
        <v>1002</v>
      </c>
      <c r="G15" s="472"/>
      <c r="I15" s="401"/>
      <c r="J15" s="401"/>
    </row>
    <row r="16" spans="1:10" s="479" customFormat="1" ht="24" customHeight="1" x14ac:dyDescent="0.35">
      <c r="A16" s="473">
        <v>1</v>
      </c>
      <c r="B16" s="474" t="s">
        <v>405</v>
      </c>
      <c r="C16" s="475"/>
      <c r="D16" s="476"/>
      <c r="E16" s="477"/>
      <c r="F16" s="478"/>
      <c r="G16" s="478">
        <f>E16-F16</f>
        <v>0</v>
      </c>
      <c r="I16" s="401"/>
      <c r="J16" s="401"/>
    </row>
    <row r="17" spans="1:10" s="479" customFormat="1" ht="18" customHeight="1" x14ac:dyDescent="0.3">
      <c r="A17" s="473"/>
      <c r="B17" s="481"/>
      <c r="C17" s="475"/>
      <c r="D17" s="476"/>
      <c r="E17" s="482"/>
      <c r="F17" s="483"/>
      <c r="G17" s="483"/>
      <c r="I17" s="480"/>
      <c r="J17" s="480"/>
    </row>
    <row r="18" spans="1:10" s="489" customFormat="1" ht="17.399999999999999" x14ac:dyDescent="0.3">
      <c r="A18" s="484"/>
      <c r="B18" s="485" t="s">
        <v>295</v>
      </c>
      <c r="C18" s="486" t="s">
        <v>305</v>
      </c>
      <c r="D18" s="487" t="s">
        <v>305</v>
      </c>
      <c r="E18" s="488">
        <f>SUM(E16:E17)</f>
        <v>0</v>
      </c>
      <c r="F18" s="483">
        <f>SUM(F16:F17)</f>
        <v>0</v>
      </c>
      <c r="G18" s="483">
        <f>SUM(G16:G17)</f>
        <v>0</v>
      </c>
      <c r="I18" s="394">
        <f t="shared" ref="I18:J18" si="1">SUM(I16:I17)</f>
        <v>0</v>
      </c>
      <c r="J18" s="394">
        <f t="shared" si="1"/>
        <v>0</v>
      </c>
    </row>
    <row r="19" spans="1:10" s="489" customFormat="1" ht="18.75" customHeight="1" x14ac:dyDescent="0.3">
      <c r="A19" s="1224" t="s">
        <v>489</v>
      </c>
      <c r="B19" s="1225"/>
      <c r="C19" s="1225"/>
      <c r="D19" s="1225"/>
      <c r="E19" s="1226"/>
      <c r="F19" s="471" t="s">
        <v>1002</v>
      </c>
      <c r="G19" s="472"/>
      <c r="I19" s="401"/>
      <c r="J19" s="401"/>
    </row>
    <row r="20" spans="1:10" s="479" customFormat="1" ht="24" customHeight="1" x14ac:dyDescent="0.35">
      <c r="A20" s="473">
        <v>1</v>
      </c>
      <c r="B20" s="474" t="s">
        <v>405</v>
      </c>
      <c r="C20" s="475"/>
      <c r="D20" s="476"/>
      <c r="E20" s="477"/>
      <c r="F20" s="478"/>
      <c r="G20" s="478">
        <f>E20-F20</f>
        <v>0</v>
      </c>
      <c r="I20" s="401"/>
      <c r="J20" s="401"/>
    </row>
    <row r="21" spans="1:10" s="479" customFormat="1" ht="18" customHeight="1" x14ac:dyDescent="0.3">
      <c r="A21" s="473"/>
      <c r="B21" s="481"/>
      <c r="C21" s="475"/>
      <c r="D21" s="476"/>
      <c r="E21" s="482"/>
      <c r="F21" s="483"/>
      <c r="G21" s="483"/>
      <c r="I21" s="401"/>
      <c r="J21" s="401"/>
    </row>
    <row r="22" spans="1:10" s="489" customFormat="1" ht="17.399999999999999" x14ac:dyDescent="0.3">
      <c r="A22" s="484"/>
      <c r="B22" s="485" t="s">
        <v>295</v>
      </c>
      <c r="C22" s="486" t="s">
        <v>305</v>
      </c>
      <c r="D22" s="487" t="s">
        <v>305</v>
      </c>
      <c r="E22" s="488">
        <f>SUM(E20:E21)</f>
        <v>0</v>
      </c>
      <c r="F22" s="483">
        <f>SUM(F20:F21)</f>
        <v>0</v>
      </c>
      <c r="G22" s="483">
        <f>SUM(G20:G21)</f>
        <v>0</v>
      </c>
      <c r="I22" s="394">
        <f t="shared" ref="I22:J22" si="2">SUM(I20:I21)</f>
        <v>0</v>
      </c>
      <c r="J22" s="394">
        <f t="shared" si="2"/>
        <v>0</v>
      </c>
    </row>
    <row r="23" spans="1:10" s="63" customFormat="1" ht="17.399999999999999" x14ac:dyDescent="0.3">
      <c r="A23" s="490"/>
      <c r="B23" s="491"/>
      <c r="C23" s="492"/>
      <c r="D23" s="492"/>
      <c r="E23" s="493"/>
      <c r="F23" s="297">
        <f>F14+F18+F22</f>
        <v>0</v>
      </c>
      <c r="G23" s="297">
        <f>G14+G18+G22</f>
        <v>0</v>
      </c>
      <c r="I23" s="394">
        <f t="shared" ref="I23:J23" si="3">I12+I17+I22</f>
        <v>0</v>
      </c>
      <c r="J23" s="394">
        <f t="shared" si="3"/>
        <v>0</v>
      </c>
    </row>
    <row r="24" spans="1:10" s="63" customFormat="1" ht="17.399999999999999" x14ac:dyDescent="0.3">
      <c r="A24" s="490"/>
      <c r="B24" s="491"/>
      <c r="C24" s="492"/>
      <c r="D24" s="492"/>
      <c r="E24" s="493"/>
      <c r="F24" s="472"/>
      <c r="G24" s="472"/>
      <c r="I24" s="394"/>
      <c r="J24" s="394"/>
    </row>
    <row r="25" spans="1:10" s="388" customFormat="1" x14ac:dyDescent="0.3">
      <c r="A25" s="34" t="s">
        <v>671</v>
      </c>
      <c r="B25" s="35"/>
      <c r="D25" s="115"/>
      <c r="E25" s="115" t="s">
        <v>1143</v>
      </c>
      <c r="F25" s="35"/>
      <c r="I25" s="394"/>
      <c r="J25" s="394"/>
    </row>
    <row r="26" spans="1:10" s="388" customFormat="1" ht="15.6" x14ac:dyDescent="0.3">
      <c r="A26" s="249"/>
      <c r="B26" s="66"/>
      <c r="D26" s="67" t="s">
        <v>131</v>
      </c>
      <c r="E26" s="67" t="s">
        <v>132</v>
      </c>
      <c r="F26" s="66"/>
      <c r="I26" s="464"/>
      <c r="J26" s="464"/>
    </row>
    <row r="27" spans="1:10" s="388" customFormat="1" ht="15.6" x14ac:dyDescent="0.3">
      <c r="A27" s="66"/>
      <c r="B27" s="63"/>
      <c r="D27" s="63"/>
      <c r="E27" s="63"/>
      <c r="F27" s="63"/>
      <c r="I27" s="464"/>
      <c r="J27" s="464"/>
    </row>
    <row r="28" spans="1:10" s="388" customFormat="1" x14ac:dyDescent="0.3">
      <c r="A28" s="34" t="s">
        <v>133</v>
      </c>
      <c r="B28" s="35"/>
      <c r="D28" s="115"/>
      <c r="E28" s="115" t="s">
        <v>1144</v>
      </c>
      <c r="F28" s="35"/>
      <c r="H28" s="414"/>
      <c r="I28" s="494"/>
      <c r="J28" s="494"/>
    </row>
    <row r="29" spans="1:10" s="388" customFormat="1" ht="15.6" x14ac:dyDescent="0.3">
      <c r="A29" s="249"/>
      <c r="B29" s="66"/>
      <c r="D29" s="67" t="s">
        <v>131</v>
      </c>
      <c r="E29" s="67" t="s">
        <v>132</v>
      </c>
      <c r="F29" s="66"/>
      <c r="H29" s="414"/>
      <c r="I29" s="464"/>
      <c r="J29" s="464"/>
    </row>
    <row r="31" spans="1:10" x14ac:dyDescent="0.35">
      <c r="B31" s="298" t="s">
        <v>1084</v>
      </c>
    </row>
    <row r="32" spans="1:10" x14ac:dyDescent="0.35">
      <c r="B32" s="298" t="s">
        <v>1003</v>
      </c>
    </row>
  </sheetData>
  <mergeCells count="5">
    <mergeCell ref="A3:E3"/>
    <mergeCell ref="A6:C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B050"/>
    <pageSetUpPr fitToPage="1"/>
  </sheetPr>
  <dimension ref="A1:L32"/>
  <sheetViews>
    <sheetView view="pageBreakPreview" zoomScale="70" zoomScaleNormal="75" zoomScaleSheetLayoutView="7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7" width="19.44140625" style="412" customWidth="1"/>
    <col min="8" max="8" width="8.88671875" style="1"/>
    <col min="9" max="10" width="22.88671875" style="464" customWidth="1"/>
    <col min="11" max="11" width="8.88671875" style="1"/>
    <col min="12" max="12" width="22.109375" style="1" customWidth="1"/>
    <col min="13" max="255" width="8.88671875" style="1"/>
    <col min="256" max="256" width="5.6640625" style="1" customWidth="1"/>
    <col min="257" max="257" width="46.44140625" style="1" customWidth="1"/>
    <col min="258" max="258" width="30.109375" style="1" customWidth="1"/>
    <col min="259" max="259" width="27.88671875" style="1" customWidth="1"/>
    <col min="260" max="260" width="31.33203125" style="1" customWidth="1"/>
    <col min="261" max="261" width="14.33203125" style="1" customWidth="1"/>
    <col min="262" max="262" width="12.33203125" style="1" bestFit="1" customWidth="1"/>
    <col min="263" max="267" width="8.88671875" style="1"/>
    <col min="268" max="268" width="22.109375" style="1" customWidth="1"/>
    <col min="269" max="511" width="8.88671875" style="1"/>
    <col min="512" max="512" width="5.6640625" style="1" customWidth="1"/>
    <col min="513" max="513" width="46.44140625" style="1" customWidth="1"/>
    <col min="514" max="514" width="30.109375" style="1" customWidth="1"/>
    <col min="515" max="515" width="27.88671875" style="1" customWidth="1"/>
    <col min="516" max="516" width="31.33203125" style="1" customWidth="1"/>
    <col min="517" max="517" width="14.33203125" style="1" customWidth="1"/>
    <col min="518" max="518" width="12.33203125" style="1" bestFit="1" customWidth="1"/>
    <col min="519" max="523" width="8.88671875" style="1"/>
    <col min="524" max="524" width="22.109375" style="1" customWidth="1"/>
    <col min="525" max="767" width="8.88671875" style="1"/>
    <col min="768" max="768" width="5.6640625" style="1" customWidth="1"/>
    <col min="769" max="769" width="46.44140625" style="1" customWidth="1"/>
    <col min="770" max="770" width="30.109375" style="1" customWidth="1"/>
    <col min="771" max="771" width="27.88671875" style="1" customWidth="1"/>
    <col min="772" max="772" width="31.33203125" style="1" customWidth="1"/>
    <col min="773" max="773" width="14.33203125" style="1" customWidth="1"/>
    <col min="774" max="774" width="12.33203125" style="1" bestFit="1" customWidth="1"/>
    <col min="775" max="779" width="8.88671875" style="1"/>
    <col min="780" max="780" width="22.109375" style="1" customWidth="1"/>
    <col min="781" max="1023" width="8.88671875" style="1"/>
    <col min="1024" max="1024" width="5.6640625" style="1" customWidth="1"/>
    <col min="1025" max="1025" width="46.44140625" style="1" customWidth="1"/>
    <col min="1026" max="1026" width="30.109375" style="1" customWidth="1"/>
    <col min="1027" max="1027" width="27.88671875" style="1" customWidth="1"/>
    <col min="1028" max="1028" width="31.33203125" style="1" customWidth="1"/>
    <col min="1029" max="1029" width="14.33203125" style="1" customWidth="1"/>
    <col min="1030" max="1030" width="12.33203125" style="1" bestFit="1" customWidth="1"/>
    <col min="1031" max="1035" width="8.88671875" style="1"/>
    <col min="1036" max="1036" width="22.109375" style="1" customWidth="1"/>
    <col min="1037" max="1279" width="8.88671875" style="1"/>
    <col min="1280" max="1280" width="5.6640625" style="1" customWidth="1"/>
    <col min="1281" max="1281" width="46.44140625" style="1" customWidth="1"/>
    <col min="1282" max="1282" width="30.109375" style="1" customWidth="1"/>
    <col min="1283" max="1283" width="27.88671875" style="1" customWidth="1"/>
    <col min="1284" max="1284" width="31.33203125" style="1" customWidth="1"/>
    <col min="1285" max="1285" width="14.33203125" style="1" customWidth="1"/>
    <col min="1286" max="1286" width="12.33203125" style="1" bestFit="1" customWidth="1"/>
    <col min="1287" max="1291" width="8.88671875" style="1"/>
    <col min="1292" max="1292" width="22.109375" style="1" customWidth="1"/>
    <col min="1293" max="1535" width="8.88671875" style="1"/>
    <col min="1536" max="1536" width="5.6640625" style="1" customWidth="1"/>
    <col min="1537" max="1537" width="46.44140625" style="1" customWidth="1"/>
    <col min="1538" max="1538" width="30.109375" style="1" customWidth="1"/>
    <col min="1539" max="1539" width="27.88671875" style="1" customWidth="1"/>
    <col min="1540" max="1540" width="31.33203125" style="1" customWidth="1"/>
    <col min="1541" max="1541" width="14.33203125" style="1" customWidth="1"/>
    <col min="1542" max="1542" width="12.33203125" style="1" bestFit="1" customWidth="1"/>
    <col min="1543" max="1547" width="8.88671875" style="1"/>
    <col min="1548" max="1548" width="22.109375" style="1" customWidth="1"/>
    <col min="1549" max="1791" width="8.88671875" style="1"/>
    <col min="1792" max="1792" width="5.6640625" style="1" customWidth="1"/>
    <col min="1793" max="1793" width="46.44140625" style="1" customWidth="1"/>
    <col min="1794" max="1794" width="30.109375" style="1" customWidth="1"/>
    <col min="1795" max="1795" width="27.88671875" style="1" customWidth="1"/>
    <col min="1796" max="1796" width="31.33203125" style="1" customWidth="1"/>
    <col min="1797" max="1797" width="14.33203125" style="1" customWidth="1"/>
    <col min="1798" max="1798" width="12.33203125" style="1" bestFit="1" customWidth="1"/>
    <col min="1799" max="1803" width="8.88671875" style="1"/>
    <col min="1804" max="1804" width="22.109375" style="1" customWidth="1"/>
    <col min="1805" max="2047" width="8.88671875" style="1"/>
    <col min="2048" max="2048" width="5.6640625" style="1" customWidth="1"/>
    <col min="2049" max="2049" width="46.44140625" style="1" customWidth="1"/>
    <col min="2050" max="2050" width="30.109375" style="1" customWidth="1"/>
    <col min="2051" max="2051" width="27.88671875" style="1" customWidth="1"/>
    <col min="2052" max="2052" width="31.33203125" style="1" customWidth="1"/>
    <col min="2053" max="2053" width="14.33203125" style="1" customWidth="1"/>
    <col min="2054" max="2054" width="12.33203125" style="1" bestFit="1" customWidth="1"/>
    <col min="2055" max="2059" width="8.88671875" style="1"/>
    <col min="2060" max="2060" width="22.109375" style="1" customWidth="1"/>
    <col min="2061" max="2303" width="8.88671875" style="1"/>
    <col min="2304" max="2304" width="5.6640625" style="1" customWidth="1"/>
    <col min="2305" max="2305" width="46.44140625" style="1" customWidth="1"/>
    <col min="2306" max="2306" width="30.109375" style="1" customWidth="1"/>
    <col min="2307" max="2307" width="27.88671875" style="1" customWidth="1"/>
    <col min="2308" max="2308" width="31.33203125" style="1" customWidth="1"/>
    <col min="2309" max="2309" width="14.33203125" style="1" customWidth="1"/>
    <col min="2310" max="2310" width="12.33203125" style="1" bestFit="1" customWidth="1"/>
    <col min="2311" max="2315" width="8.88671875" style="1"/>
    <col min="2316" max="2316" width="22.109375" style="1" customWidth="1"/>
    <col min="2317" max="2559" width="8.88671875" style="1"/>
    <col min="2560" max="2560" width="5.6640625" style="1" customWidth="1"/>
    <col min="2561" max="2561" width="46.44140625" style="1" customWidth="1"/>
    <col min="2562" max="2562" width="30.109375" style="1" customWidth="1"/>
    <col min="2563" max="2563" width="27.88671875" style="1" customWidth="1"/>
    <col min="2564" max="2564" width="31.33203125" style="1" customWidth="1"/>
    <col min="2565" max="2565" width="14.33203125" style="1" customWidth="1"/>
    <col min="2566" max="2566" width="12.33203125" style="1" bestFit="1" customWidth="1"/>
    <col min="2567" max="2571" width="8.88671875" style="1"/>
    <col min="2572" max="2572" width="22.109375" style="1" customWidth="1"/>
    <col min="2573" max="2815" width="8.88671875" style="1"/>
    <col min="2816" max="2816" width="5.6640625" style="1" customWidth="1"/>
    <col min="2817" max="2817" width="46.44140625" style="1" customWidth="1"/>
    <col min="2818" max="2818" width="30.109375" style="1" customWidth="1"/>
    <col min="2819" max="2819" width="27.88671875" style="1" customWidth="1"/>
    <col min="2820" max="2820" width="31.33203125" style="1" customWidth="1"/>
    <col min="2821" max="2821" width="14.33203125" style="1" customWidth="1"/>
    <col min="2822" max="2822" width="12.33203125" style="1" bestFit="1" customWidth="1"/>
    <col min="2823" max="2827" width="8.88671875" style="1"/>
    <col min="2828" max="2828" width="22.109375" style="1" customWidth="1"/>
    <col min="2829" max="3071" width="8.88671875" style="1"/>
    <col min="3072" max="3072" width="5.6640625" style="1" customWidth="1"/>
    <col min="3073" max="3073" width="46.44140625" style="1" customWidth="1"/>
    <col min="3074" max="3074" width="30.109375" style="1" customWidth="1"/>
    <col min="3075" max="3075" width="27.88671875" style="1" customWidth="1"/>
    <col min="3076" max="3076" width="31.33203125" style="1" customWidth="1"/>
    <col min="3077" max="3077" width="14.33203125" style="1" customWidth="1"/>
    <col min="3078" max="3078" width="12.33203125" style="1" bestFit="1" customWidth="1"/>
    <col min="3079" max="3083" width="8.88671875" style="1"/>
    <col min="3084" max="3084" width="22.109375" style="1" customWidth="1"/>
    <col min="3085" max="3327" width="8.88671875" style="1"/>
    <col min="3328" max="3328" width="5.6640625" style="1" customWidth="1"/>
    <col min="3329" max="3329" width="46.44140625" style="1" customWidth="1"/>
    <col min="3330" max="3330" width="30.109375" style="1" customWidth="1"/>
    <col min="3331" max="3331" width="27.88671875" style="1" customWidth="1"/>
    <col min="3332" max="3332" width="31.33203125" style="1" customWidth="1"/>
    <col min="3333" max="3333" width="14.33203125" style="1" customWidth="1"/>
    <col min="3334" max="3334" width="12.33203125" style="1" bestFit="1" customWidth="1"/>
    <col min="3335" max="3339" width="8.88671875" style="1"/>
    <col min="3340" max="3340" width="22.109375" style="1" customWidth="1"/>
    <col min="3341" max="3583" width="8.88671875" style="1"/>
    <col min="3584" max="3584" width="5.6640625" style="1" customWidth="1"/>
    <col min="3585" max="3585" width="46.44140625" style="1" customWidth="1"/>
    <col min="3586" max="3586" width="30.109375" style="1" customWidth="1"/>
    <col min="3587" max="3587" width="27.88671875" style="1" customWidth="1"/>
    <col min="3588" max="3588" width="31.33203125" style="1" customWidth="1"/>
    <col min="3589" max="3589" width="14.33203125" style="1" customWidth="1"/>
    <col min="3590" max="3590" width="12.33203125" style="1" bestFit="1" customWidth="1"/>
    <col min="3591" max="3595" width="8.88671875" style="1"/>
    <col min="3596" max="3596" width="22.109375" style="1" customWidth="1"/>
    <col min="3597" max="3839" width="8.88671875" style="1"/>
    <col min="3840" max="3840" width="5.6640625" style="1" customWidth="1"/>
    <col min="3841" max="3841" width="46.44140625" style="1" customWidth="1"/>
    <col min="3842" max="3842" width="30.109375" style="1" customWidth="1"/>
    <col min="3843" max="3843" width="27.88671875" style="1" customWidth="1"/>
    <col min="3844" max="3844" width="31.33203125" style="1" customWidth="1"/>
    <col min="3845" max="3845" width="14.33203125" style="1" customWidth="1"/>
    <col min="3846" max="3846" width="12.33203125" style="1" bestFit="1" customWidth="1"/>
    <col min="3847" max="3851" width="8.88671875" style="1"/>
    <col min="3852" max="3852" width="22.109375" style="1" customWidth="1"/>
    <col min="3853" max="4095" width="8.88671875" style="1"/>
    <col min="4096" max="4096" width="5.6640625" style="1" customWidth="1"/>
    <col min="4097" max="4097" width="46.44140625" style="1" customWidth="1"/>
    <col min="4098" max="4098" width="30.109375" style="1" customWidth="1"/>
    <col min="4099" max="4099" width="27.88671875" style="1" customWidth="1"/>
    <col min="4100" max="4100" width="31.33203125" style="1" customWidth="1"/>
    <col min="4101" max="4101" width="14.33203125" style="1" customWidth="1"/>
    <col min="4102" max="4102" width="12.33203125" style="1" bestFit="1" customWidth="1"/>
    <col min="4103" max="4107" width="8.88671875" style="1"/>
    <col min="4108" max="4108" width="22.109375" style="1" customWidth="1"/>
    <col min="4109" max="4351" width="8.88671875" style="1"/>
    <col min="4352" max="4352" width="5.6640625" style="1" customWidth="1"/>
    <col min="4353" max="4353" width="46.44140625" style="1" customWidth="1"/>
    <col min="4354" max="4354" width="30.109375" style="1" customWidth="1"/>
    <col min="4355" max="4355" width="27.88671875" style="1" customWidth="1"/>
    <col min="4356" max="4356" width="31.33203125" style="1" customWidth="1"/>
    <col min="4357" max="4357" width="14.33203125" style="1" customWidth="1"/>
    <col min="4358" max="4358" width="12.33203125" style="1" bestFit="1" customWidth="1"/>
    <col min="4359" max="4363" width="8.88671875" style="1"/>
    <col min="4364" max="4364" width="22.109375" style="1" customWidth="1"/>
    <col min="4365" max="4607" width="8.88671875" style="1"/>
    <col min="4608" max="4608" width="5.6640625" style="1" customWidth="1"/>
    <col min="4609" max="4609" width="46.44140625" style="1" customWidth="1"/>
    <col min="4610" max="4610" width="30.109375" style="1" customWidth="1"/>
    <col min="4611" max="4611" width="27.88671875" style="1" customWidth="1"/>
    <col min="4612" max="4612" width="31.33203125" style="1" customWidth="1"/>
    <col min="4613" max="4613" width="14.33203125" style="1" customWidth="1"/>
    <col min="4614" max="4614" width="12.33203125" style="1" bestFit="1" customWidth="1"/>
    <col min="4615" max="4619" width="8.88671875" style="1"/>
    <col min="4620" max="4620" width="22.109375" style="1" customWidth="1"/>
    <col min="4621" max="4863" width="8.88671875" style="1"/>
    <col min="4864" max="4864" width="5.6640625" style="1" customWidth="1"/>
    <col min="4865" max="4865" width="46.44140625" style="1" customWidth="1"/>
    <col min="4866" max="4866" width="30.109375" style="1" customWidth="1"/>
    <col min="4867" max="4867" width="27.88671875" style="1" customWidth="1"/>
    <col min="4868" max="4868" width="31.33203125" style="1" customWidth="1"/>
    <col min="4869" max="4869" width="14.33203125" style="1" customWidth="1"/>
    <col min="4870" max="4870" width="12.33203125" style="1" bestFit="1" customWidth="1"/>
    <col min="4871" max="4875" width="8.88671875" style="1"/>
    <col min="4876" max="4876" width="22.109375" style="1" customWidth="1"/>
    <col min="4877" max="5119" width="8.88671875" style="1"/>
    <col min="5120" max="5120" width="5.6640625" style="1" customWidth="1"/>
    <col min="5121" max="5121" width="46.44140625" style="1" customWidth="1"/>
    <col min="5122" max="5122" width="30.109375" style="1" customWidth="1"/>
    <col min="5123" max="5123" width="27.88671875" style="1" customWidth="1"/>
    <col min="5124" max="5124" width="31.33203125" style="1" customWidth="1"/>
    <col min="5125" max="5125" width="14.33203125" style="1" customWidth="1"/>
    <col min="5126" max="5126" width="12.33203125" style="1" bestFit="1" customWidth="1"/>
    <col min="5127" max="5131" width="8.88671875" style="1"/>
    <col min="5132" max="5132" width="22.109375" style="1" customWidth="1"/>
    <col min="5133" max="5375" width="8.88671875" style="1"/>
    <col min="5376" max="5376" width="5.6640625" style="1" customWidth="1"/>
    <col min="5377" max="5377" width="46.44140625" style="1" customWidth="1"/>
    <col min="5378" max="5378" width="30.109375" style="1" customWidth="1"/>
    <col min="5379" max="5379" width="27.88671875" style="1" customWidth="1"/>
    <col min="5380" max="5380" width="31.33203125" style="1" customWidth="1"/>
    <col min="5381" max="5381" width="14.33203125" style="1" customWidth="1"/>
    <col min="5382" max="5382" width="12.33203125" style="1" bestFit="1" customWidth="1"/>
    <col min="5383" max="5387" width="8.88671875" style="1"/>
    <col min="5388" max="5388" width="22.109375" style="1" customWidth="1"/>
    <col min="5389" max="5631" width="8.88671875" style="1"/>
    <col min="5632" max="5632" width="5.6640625" style="1" customWidth="1"/>
    <col min="5633" max="5633" width="46.44140625" style="1" customWidth="1"/>
    <col min="5634" max="5634" width="30.109375" style="1" customWidth="1"/>
    <col min="5635" max="5635" width="27.88671875" style="1" customWidth="1"/>
    <col min="5636" max="5636" width="31.33203125" style="1" customWidth="1"/>
    <col min="5637" max="5637" width="14.33203125" style="1" customWidth="1"/>
    <col min="5638" max="5638" width="12.33203125" style="1" bestFit="1" customWidth="1"/>
    <col min="5639" max="5643" width="8.88671875" style="1"/>
    <col min="5644" max="5644" width="22.109375" style="1" customWidth="1"/>
    <col min="5645" max="5887" width="8.88671875" style="1"/>
    <col min="5888" max="5888" width="5.6640625" style="1" customWidth="1"/>
    <col min="5889" max="5889" width="46.44140625" style="1" customWidth="1"/>
    <col min="5890" max="5890" width="30.109375" style="1" customWidth="1"/>
    <col min="5891" max="5891" width="27.88671875" style="1" customWidth="1"/>
    <col min="5892" max="5892" width="31.33203125" style="1" customWidth="1"/>
    <col min="5893" max="5893" width="14.33203125" style="1" customWidth="1"/>
    <col min="5894" max="5894" width="12.33203125" style="1" bestFit="1" customWidth="1"/>
    <col min="5895" max="5899" width="8.88671875" style="1"/>
    <col min="5900" max="5900" width="22.109375" style="1" customWidth="1"/>
    <col min="5901" max="6143" width="8.88671875" style="1"/>
    <col min="6144" max="6144" width="5.6640625" style="1" customWidth="1"/>
    <col min="6145" max="6145" width="46.44140625" style="1" customWidth="1"/>
    <col min="6146" max="6146" width="30.109375" style="1" customWidth="1"/>
    <col min="6147" max="6147" width="27.88671875" style="1" customWidth="1"/>
    <col min="6148" max="6148" width="31.33203125" style="1" customWidth="1"/>
    <col min="6149" max="6149" width="14.33203125" style="1" customWidth="1"/>
    <col min="6150" max="6150" width="12.33203125" style="1" bestFit="1" customWidth="1"/>
    <col min="6151" max="6155" width="8.88671875" style="1"/>
    <col min="6156" max="6156" width="22.109375" style="1" customWidth="1"/>
    <col min="6157" max="6399" width="8.88671875" style="1"/>
    <col min="6400" max="6400" width="5.6640625" style="1" customWidth="1"/>
    <col min="6401" max="6401" width="46.44140625" style="1" customWidth="1"/>
    <col min="6402" max="6402" width="30.109375" style="1" customWidth="1"/>
    <col min="6403" max="6403" width="27.88671875" style="1" customWidth="1"/>
    <col min="6404" max="6404" width="31.33203125" style="1" customWidth="1"/>
    <col min="6405" max="6405" width="14.33203125" style="1" customWidth="1"/>
    <col min="6406" max="6406" width="12.33203125" style="1" bestFit="1" customWidth="1"/>
    <col min="6407" max="6411" width="8.88671875" style="1"/>
    <col min="6412" max="6412" width="22.109375" style="1" customWidth="1"/>
    <col min="6413" max="6655" width="8.88671875" style="1"/>
    <col min="6656" max="6656" width="5.6640625" style="1" customWidth="1"/>
    <col min="6657" max="6657" width="46.44140625" style="1" customWidth="1"/>
    <col min="6658" max="6658" width="30.109375" style="1" customWidth="1"/>
    <col min="6659" max="6659" width="27.88671875" style="1" customWidth="1"/>
    <col min="6660" max="6660" width="31.33203125" style="1" customWidth="1"/>
    <col min="6661" max="6661" width="14.33203125" style="1" customWidth="1"/>
    <col min="6662" max="6662" width="12.33203125" style="1" bestFit="1" customWidth="1"/>
    <col min="6663" max="6667" width="8.88671875" style="1"/>
    <col min="6668" max="6668" width="22.109375" style="1" customWidth="1"/>
    <col min="6669" max="6911" width="8.88671875" style="1"/>
    <col min="6912" max="6912" width="5.6640625" style="1" customWidth="1"/>
    <col min="6913" max="6913" width="46.44140625" style="1" customWidth="1"/>
    <col min="6914" max="6914" width="30.109375" style="1" customWidth="1"/>
    <col min="6915" max="6915" width="27.88671875" style="1" customWidth="1"/>
    <col min="6916" max="6916" width="31.33203125" style="1" customWidth="1"/>
    <col min="6917" max="6917" width="14.33203125" style="1" customWidth="1"/>
    <col min="6918" max="6918" width="12.33203125" style="1" bestFit="1" customWidth="1"/>
    <col min="6919" max="6923" width="8.88671875" style="1"/>
    <col min="6924" max="6924" width="22.109375" style="1" customWidth="1"/>
    <col min="6925" max="7167" width="8.88671875" style="1"/>
    <col min="7168" max="7168" width="5.6640625" style="1" customWidth="1"/>
    <col min="7169" max="7169" width="46.44140625" style="1" customWidth="1"/>
    <col min="7170" max="7170" width="30.109375" style="1" customWidth="1"/>
    <col min="7171" max="7171" width="27.88671875" style="1" customWidth="1"/>
    <col min="7172" max="7172" width="31.33203125" style="1" customWidth="1"/>
    <col min="7173" max="7173" width="14.33203125" style="1" customWidth="1"/>
    <col min="7174" max="7174" width="12.33203125" style="1" bestFit="1" customWidth="1"/>
    <col min="7175" max="7179" width="8.88671875" style="1"/>
    <col min="7180" max="7180" width="22.109375" style="1" customWidth="1"/>
    <col min="7181" max="7423" width="8.88671875" style="1"/>
    <col min="7424" max="7424" width="5.6640625" style="1" customWidth="1"/>
    <col min="7425" max="7425" width="46.44140625" style="1" customWidth="1"/>
    <col min="7426" max="7426" width="30.109375" style="1" customWidth="1"/>
    <col min="7427" max="7427" width="27.88671875" style="1" customWidth="1"/>
    <col min="7428" max="7428" width="31.33203125" style="1" customWidth="1"/>
    <col min="7429" max="7429" width="14.33203125" style="1" customWidth="1"/>
    <col min="7430" max="7430" width="12.33203125" style="1" bestFit="1" customWidth="1"/>
    <col min="7431" max="7435" width="8.88671875" style="1"/>
    <col min="7436" max="7436" width="22.109375" style="1" customWidth="1"/>
    <col min="7437" max="7679" width="8.88671875" style="1"/>
    <col min="7680" max="7680" width="5.6640625" style="1" customWidth="1"/>
    <col min="7681" max="7681" width="46.44140625" style="1" customWidth="1"/>
    <col min="7682" max="7682" width="30.109375" style="1" customWidth="1"/>
    <col min="7683" max="7683" width="27.88671875" style="1" customWidth="1"/>
    <col min="7684" max="7684" width="31.33203125" style="1" customWidth="1"/>
    <col min="7685" max="7685" width="14.33203125" style="1" customWidth="1"/>
    <col min="7686" max="7686" width="12.33203125" style="1" bestFit="1" customWidth="1"/>
    <col min="7687" max="7691" width="8.88671875" style="1"/>
    <col min="7692" max="7692" width="22.109375" style="1" customWidth="1"/>
    <col min="7693" max="7935" width="8.88671875" style="1"/>
    <col min="7936" max="7936" width="5.6640625" style="1" customWidth="1"/>
    <col min="7937" max="7937" width="46.44140625" style="1" customWidth="1"/>
    <col min="7938" max="7938" width="30.109375" style="1" customWidth="1"/>
    <col min="7939" max="7939" width="27.88671875" style="1" customWidth="1"/>
    <col min="7940" max="7940" width="31.33203125" style="1" customWidth="1"/>
    <col min="7941" max="7941" width="14.33203125" style="1" customWidth="1"/>
    <col min="7942" max="7942" width="12.33203125" style="1" bestFit="1" customWidth="1"/>
    <col min="7943" max="7947" width="8.88671875" style="1"/>
    <col min="7948" max="7948" width="22.109375" style="1" customWidth="1"/>
    <col min="7949" max="8191" width="8.88671875" style="1"/>
    <col min="8192" max="8192" width="5.6640625" style="1" customWidth="1"/>
    <col min="8193" max="8193" width="46.44140625" style="1" customWidth="1"/>
    <col min="8194" max="8194" width="30.109375" style="1" customWidth="1"/>
    <col min="8195" max="8195" width="27.88671875" style="1" customWidth="1"/>
    <col min="8196" max="8196" width="31.33203125" style="1" customWidth="1"/>
    <col min="8197" max="8197" width="14.33203125" style="1" customWidth="1"/>
    <col min="8198" max="8198" width="12.33203125" style="1" bestFit="1" customWidth="1"/>
    <col min="8199" max="8203" width="8.88671875" style="1"/>
    <col min="8204" max="8204" width="22.109375" style="1" customWidth="1"/>
    <col min="8205" max="8447" width="8.88671875" style="1"/>
    <col min="8448" max="8448" width="5.6640625" style="1" customWidth="1"/>
    <col min="8449" max="8449" width="46.44140625" style="1" customWidth="1"/>
    <col min="8450" max="8450" width="30.109375" style="1" customWidth="1"/>
    <col min="8451" max="8451" width="27.88671875" style="1" customWidth="1"/>
    <col min="8452" max="8452" width="31.33203125" style="1" customWidth="1"/>
    <col min="8453" max="8453" width="14.33203125" style="1" customWidth="1"/>
    <col min="8454" max="8454" width="12.33203125" style="1" bestFit="1" customWidth="1"/>
    <col min="8455" max="8459" width="8.88671875" style="1"/>
    <col min="8460" max="8460" width="22.109375" style="1" customWidth="1"/>
    <col min="8461" max="8703" width="8.88671875" style="1"/>
    <col min="8704" max="8704" width="5.6640625" style="1" customWidth="1"/>
    <col min="8705" max="8705" width="46.44140625" style="1" customWidth="1"/>
    <col min="8706" max="8706" width="30.109375" style="1" customWidth="1"/>
    <col min="8707" max="8707" width="27.88671875" style="1" customWidth="1"/>
    <col min="8708" max="8708" width="31.33203125" style="1" customWidth="1"/>
    <col min="8709" max="8709" width="14.33203125" style="1" customWidth="1"/>
    <col min="8710" max="8710" width="12.33203125" style="1" bestFit="1" customWidth="1"/>
    <col min="8711" max="8715" width="8.88671875" style="1"/>
    <col min="8716" max="8716" width="22.109375" style="1" customWidth="1"/>
    <col min="8717" max="8959" width="8.88671875" style="1"/>
    <col min="8960" max="8960" width="5.6640625" style="1" customWidth="1"/>
    <col min="8961" max="8961" width="46.44140625" style="1" customWidth="1"/>
    <col min="8962" max="8962" width="30.109375" style="1" customWidth="1"/>
    <col min="8963" max="8963" width="27.88671875" style="1" customWidth="1"/>
    <col min="8964" max="8964" width="31.33203125" style="1" customWidth="1"/>
    <col min="8965" max="8965" width="14.33203125" style="1" customWidth="1"/>
    <col min="8966" max="8966" width="12.33203125" style="1" bestFit="1" customWidth="1"/>
    <col min="8967" max="8971" width="8.88671875" style="1"/>
    <col min="8972" max="8972" width="22.109375" style="1" customWidth="1"/>
    <col min="8973" max="9215" width="8.88671875" style="1"/>
    <col min="9216" max="9216" width="5.6640625" style="1" customWidth="1"/>
    <col min="9217" max="9217" width="46.44140625" style="1" customWidth="1"/>
    <col min="9218" max="9218" width="30.109375" style="1" customWidth="1"/>
    <col min="9219" max="9219" width="27.88671875" style="1" customWidth="1"/>
    <col min="9220" max="9220" width="31.33203125" style="1" customWidth="1"/>
    <col min="9221" max="9221" width="14.33203125" style="1" customWidth="1"/>
    <col min="9222" max="9222" width="12.33203125" style="1" bestFit="1" customWidth="1"/>
    <col min="9223" max="9227" width="8.88671875" style="1"/>
    <col min="9228" max="9228" width="22.109375" style="1" customWidth="1"/>
    <col min="9229" max="9471" width="8.88671875" style="1"/>
    <col min="9472" max="9472" width="5.6640625" style="1" customWidth="1"/>
    <col min="9473" max="9473" width="46.44140625" style="1" customWidth="1"/>
    <col min="9474" max="9474" width="30.109375" style="1" customWidth="1"/>
    <col min="9475" max="9475" width="27.88671875" style="1" customWidth="1"/>
    <col min="9476" max="9476" width="31.33203125" style="1" customWidth="1"/>
    <col min="9477" max="9477" width="14.33203125" style="1" customWidth="1"/>
    <col min="9478" max="9478" width="12.33203125" style="1" bestFit="1" customWidth="1"/>
    <col min="9479" max="9483" width="8.88671875" style="1"/>
    <col min="9484" max="9484" width="22.109375" style="1" customWidth="1"/>
    <col min="9485" max="9727" width="8.88671875" style="1"/>
    <col min="9728" max="9728" width="5.6640625" style="1" customWidth="1"/>
    <col min="9729" max="9729" width="46.44140625" style="1" customWidth="1"/>
    <col min="9730" max="9730" width="30.109375" style="1" customWidth="1"/>
    <col min="9731" max="9731" width="27.88671875" style="1" customWidth="1"/>
    <col min="9732" max="9732" width="31.33203125" style="1" customWidth="1"/>
    <col min="9733" max="9733" width="14.33203125" style="1" customWidth="1"/>
    <col min="9734" max="9734" width="12.33203125" style="1" bestFit="1" customWidth="1"/>
    <col min="9735" max="9739" width="8.88671875" style="1"/>
    <col min="9740" max="9740" width="22.109375" style="1" customWidth="1"/>
    <col min="9741" max="9983" width="8.88671875" style="1"/>
    <col min="9984" max="9984" width="5.6640625" style="1" customWidth="1"/>
    <col min="9985" max="9985" width="46.44140625" style="1" customWidth="1"/>
    <col min="9986" max="9986" width="30.109375" style="1" customWidth="1"/>
    <col min="9987" max="9987" width="27.88671875" style="1" customWidth="1"/>
    <col min="9988" max="9988" width="31.33203125" style="1" customWidth="1"/>
    <col min="9989" max="9989" width="14.33203125" style="1" customWidth="1"/>
    <col min="9990" max="9990" width="12.33203125" style="1" bestFit="1" customWidth="1"/>
    <col min="9991" max="9995" width="8.88671875" style="1"/>
    <col min="9996" max="9996" width="22.109375" style="1" customWidth="1"/>
    <col min="9997" max="10239" width="8.88671875" style="1"/>
    <col min="10240" max="10240" width="5.6640625" style="1" customWidth="1"/>
    <col min="10241" max="10241" width="46.44140625" style="1" customWidth="1"/>
    <col min="10242" max="10242" width="30.109375" style="1" customWidth="1"/>
    <col min="10243" max="10243" width="27.88671875" style="1" customWidth="1"/>
    <col min="10244" max="10244" width="31.33203125" style="1" customWidth="1"/>
    <col min="10245" max="10245" width="14.33203125" style="1" customWidth="1"/>
    <col min="10246" max="10246" width="12.33203125" style="1" bestFit="1" customWidth="1"/>
    <col min="10247" max="10251" width="8.88671875" style="1"/>
    <col min="10252" max="10252" width="22.109375" style="1" customWidth="1"/>
    <col min="10253" max="10495" width="8.88671875" style="1"/>
    <col min="10496" max="10496" width="5.6640625" style="1" customWidth="1"/>
    <col min="10497" max="10497" width="46.44140625" style="1" customWidth="1"/>
    <col min="10498" max="10498" width="30.109375" style="1" customWidth="1"/>
    <col min="10499" max="10499" width="27.88671875" style="1" customWidth="1"/>
    <col min="10500" max="10500" width="31.33203125" style="1" customWidth="1"/>
    <col min="10501" max="10501" width="14.33203125" style="1" customWidth="1"/>
    <col min="10502" max="10502" width="12.33203125" style="1" bestFit="1" customWidth="1"/>
    <col min="10503" max="10507" width="8.88671875" style="1"/>
    <col min="10508" max="10508" width="22.109375" style="1" customWidth="1"/>
    <col min="10509" max="10751" width="8.88671875" style="1"/>
    <col min="10752" max="10752" width="5.6640625" style="1" customWidth="1"/>
    <col min="10753" max="10753" width="46.44140625" style="1" customWidth="1"/>
    <col min="10754" max="10754" width="30.109375" style="1" customWidth="1"/>
    <col min="10755" max="10755" width="27.88671875" style="1" customWidth="1"/>
    <col min="10756" max="10756" width="31.33203125" style="1" customWidth="1"/>
    <col min="10757" max="10757" width="14.33203125" style="1" customWidth="1"/>
    <col min="10758" max="10758" width="12.33203125" style="1" bestFit="1" customWidth="1"/>
    <col min="10759" max="10763" width="8.88671875" style="1"/>
    <col min="10764" max="10764" width="22.109375" style="1" customWidth="1"/>
    <col min="10765" max="11007" width="8.88671875" style="1"/>
    <col min="11008" max="11008" width="5.6640625" style="1" customWidth="1"/>
    <col min="11009" max="11009" width="46.44140625" style="1" customWidth="1"/>
    <col min="11010" max="11010" width="30.109375" style="1" customWidth="1"/>
    <col min="11011" max="11011" width="27.88671875" style="1" customWidth="1"/>
    <col min="11012" max="11012" width="31.33203125" style="1" customWidth="1"/>
    <col min="11013" max="11013" width="14.33203125" style="1" customWidth="1"/>
    <col min="11014" max="11014" width="12.33203125" style="1" bestFit="1" customWidth="1"/>
    <col min="11015" max="11019" width="8.88671875" style="1"/>
    <col min="11020" max="11020" width="22.109375" style="1" customWidth="1"/>
    <col min="11021" max="11263" width="8.88671875" style="1"/>
    <col min="11264" max="11264" width="5.6640625" style="1" customWidth="1"/>
    <col min="11265" max="11265" width="46.44140625" style="1" customWidth="1"/>
    <col min="11266" max="11266" width="30.109375" style="1" customWidth="1"/>
    <col min="11267" max="11267" width="27.88671875" style="1" customWidth="1"/>
    <col min="11268" max="11268" width="31.33203125" style="1" customWidth="1"/>
    <col min="11269" max="11269" width="14.33203125" style="1" customWidth="1"/>
    <col min="11270" max="11270" width="12.33203125" style="1" bestFit="1" customWidth="1"/>
    <col min="11271" max="11275" width="8.88671875" style="1"/>
    <col min="11276" max="11276" width="22.109375" style="1" customWidth="1"/>
    <col min="11277" max="11519" width="8.88671875" style="1"/>
    <col min="11520" max="11520" width="5.6640625" style="1" customWidth="1"/>
    <col min="11521" max="11521" width="46.44140625" style="1" customWidth="1"/>
    <col min="11522" max="11522" width="30.109375" style="1" customWidth="1"/>
    <col min="11523" max="11523" width="27.88671875" style="1" customWidth="1"/>
    <col min="11524" max="11524" width="31.33203125" style="1" customWidth="1"/>
    <col min="11525" max="11525" width="14.33203125" style="1" customWidth="1"/>
    <col min="11526" max="11526" width="12.33203125" style="1" bestFit="1" customWidth="1"/>
    <col min="11527" max="11531" width="8.88671875" style="1"/>
    <col min="11532" max="11532" width="22.109375" style="1" customWidth="1"/>
    <col min="11533" max="11775" width="8.88671875" style="1"/>
    <col min="11776" max="11776" width="5.6640625" style="1" customWidth="1"/>
    <col min="11777" max="11777" width="46.44140625" style="1" customWidth="1"/>
    <col min="11778" max="11778" width="30.109375" style="1" customWidth="1"/>
    <col min="11779" max="11779" width="27.88671875" style="1" customWidth="1"/>
    <col min="11780" max="11780" width="31.33203125" style="1" customWidth="1"/>
    <col min="11781" max="11781" width="14.33203125" style="1" customWidth="1"/>
    <col min="11782" max="11782" width="12.33203125" style="1" bestFit="1" customWidth="1"/>
    <col min="11783" max="11787" width="8.88671875" style="1"/>
    <col min="11788" max="11788" width="22.109375" style="1" customWidth="1"/>
    <col min="11789" max="12031" width="8.88671875" style="1"/>
    <col min="12032" max="12032" width="5.6640625" style="1" customWidth="1"/>
    <col min="12033" max="12033" width="46.44140625" style="1" customWidth="1"/>
    <col min="12034" max="12034" width="30.109375" style="1" customWidth="1"/>
    <col min="12035" max="12035" width="27.88671875" style="1" customWidth="1"/>
    <col min="12036" max="12036" width="31.33203125" style="1" customWidth="1"/>
    <col min="12037" max="12037" width="14.33203125" style="1" customWidth="1"/>
    <col min="12038" max="12038" width="12.33203125" style="1" bestFit="1" customWidth="1"/>
    <col min="12039" max="12043" width="8.88671875" style="1"/>
    <col min="12044" max="12044" width="22.109375" style="1" customWidth="1"/>
    <col min="12045" max="12287" width="8.88671875" style="1"/>
    <col min="12288" max="12288" width="5.6640625" style="1" customWidth="1"/>
    <col min="12289" max="12289" width="46.44140625" style="1" customWidth="1"/>
    <col min="12290" max="12290" width="30.109375" style="1" customWidth="1"/>
    <col min="12291" max="12291" width="27.88671875" style="1" customWidth="1"/>
    <col min="12292" max="12292" width="31.33203125" style="1" customWidth="1"/>
    <col min="12293" max="12293" width="14.33203125" style="1" customWidth="1"/>
    <col min="12294" max="12294" width="12.33203125" style="1" bestFit="1" customWidth="1"/>
    <col min="12295" max="12299" width="8.88671875" style="1"/>
    <col min="12300" max="12300" width="22.109375" style="1" customWidth="1"/>
    <col min="12301" max="12543" width="8.88671875" style="1"/>
    <col min="12544" max="12544" width="5.6640625" style="1" customWidth="1"/>
    <col min="12545" max="12545" width="46.44140625" style="1" customWidth="1"/>
    <col min="12546" max="12546" width="30.109375" style="1" customWidth="1"/>
    <col min="12547" max="12547" width="27.88671875" style="1" customWidth="1"/>
    <col min="12548" max="12548" width="31.33203125" style="1" customWidth="1"/>
    <col min="12549" max="12549" width="14.33203125" style="1" customWidth="1"/>
    <col min="12550" max="12550" width="12.33203125" style="1" bestFit="1" customWidth="1"/>
    <col min="12551" max="12555" width="8.88671875" style="1"/>
    <col min="12556" max="12556" width="22.109375" style="1" customWidth="1"/>
    <col min="12557" max="12799" width="8.88671875" style="1"/>
    <col min="12800" max="12800" width="5.6640625" style="1" customWidth="1"/>
    <col min="12801" max="12801" width="46.44140625" style="1" customWidth="1"/>
    <col min="12802" max="12802" width="30.109375" style="1" customWidth="1"/>
    <col min="12803" max="12803" width="27.88671875" style="1" customWidth="1"/>
    <col min="12804" max="12804" width="31.33203125" style="1" customWidth="1"/>
    <col min="12805" max="12805" width="14.33203125" style="1" customWidth="1"/>
    <col min="12806" max="12806" width="12.33203125" style="1" bestFit="1" customWidth="1"/>
    <col min="12807" max="12811" width="8.88671875" style="1"/>
    <col min="12812" max="12812" width="22.109375" style="1" customWidth="1"/>
    <col min="12813" max="13055" width="8.88671875" style="1"/>
    <col min="13056" max="13056" width="5.6640625" style="1" customWidth="1"/>
    <col min="13057" max="13057" width="46.44140625" style="1" customWidth="1"/>
    <col min="13058" max="13058" width="30.109375" style="1" customWidth="1"/>
    <col min="13059" max="13059" width="27.88671875" style="1" customWidth="1"/>
    <col min="13060" max="13060" width="31.33203125" style="1" customWidth="1"/>
    <col min="13061" max="13061" width="14.33203125" style="1" customWidth="1"/>
    <col min="13062" max="13062" width="12.33203125" style="1" bestFit="1" customWidth="1"/>
    <col min="13063" max="13067" width="8.88671875" style="1"/>
    <col min="13068" max="13068" width="22.109375" style="1" customWidth="1"/>
    <col min="13069" max="13311" width="8.88671875" style="1"/>
    <col min="13312" max="13312" width="5.6640625" style="1" customWidth="1"/>
    <col min="13313" max="13313" width="46.44140625" style="1" customWidth="1"/>
    <col min="13314" max="13314" width="30.109375" style="1" customWidth="1"/>
    <col min="13315" max="13315" width="27.88671875" style="1" customWidth="1"/>
    <col min="13316" max="13316" width="31.33203125" style="1" customWidth="1"/>
    <col min="13317" max="13317" width="14.33203125" style="1" customWidth="1"/>
    <col min="13318" max="13318" width="12.33203125" style="1" bestFit="1" customWidth="1"/>
    <col min="13319" max="13323" width="8.88671875" style="1"/>
    <col min="13324" max="13324" width="22.109375" style="1" customWidth="1"/>
    <col min="13325" max="13567" width="8.88671875" style="1"/>
    <col min="13568" max="13568" width="5.6640625" style="1" customWidth="1"/>
    <col min="13569" max="13569" width="46.44140625" style="1" customWidth="1"/>
    <col min="13570" max="13570" width="30.109375" style="1" customWidth="1"/>
    <col min="13571" max="13571" width="27.88671875" style="1" customWidth="1"/>
    <col min="13572" max="13572" width="31.33203125" style="1" customWidth="1"/>
    <col min="13573" max="13573" width="14.33203125" style="1" customWidth="1"/>
    <col min="13574" max="13574" width="12.33203125" style="1" bestFit="1" customWidth="1"/>
    <col min="13575" max="13579" width="8.88671875" style="1"/>
    <col min="13580" max="13580" width="22.109375" style="1" customWidth="1"/>
    <col min="13581" max="13823" width="8.88671875" style="1"/>
    <col min="13824" max="13824" width="5.6640625" style="1" customWidth="1"/>
    <col min="13825" max="13825" width="46.44140625" style="1" customWidth="1"/>
    <col min="13826" max="13826" width="30.109375" style="1" customWidth="1"/>
    <col min="13827" max="13827" width="27.88671875" style="1" customWidth="1"/>
    <col min="13828" max="13828" width="31.33203125" style="1" customWidth="1"/>
    <col min="13829" max="13829" width="14.33203125" style="1" customWidth="1"/>
    <col min="13830" max="13830" width="12.33203125" style="1" bestFit="1" customWidth="1"/>
    <col min="13831" max="13835" width="8.88671875" style="1"/>
    <col min="13836" max="13836" width="22.109375" style="1" customWidth="1"/>
    <col min="13837" max="14079" width="8.88671875" style="1"/>
    <col min="14080" max="14080" width="5.6640625" style="1" customWidth="1"/>
    <col min="14081" max="14081" width="46.44140625" style="1" customWidth="1"/>
    <col min="14082" max="14082" width="30.109375" style="1" customWidth="1"/>
    <col min="14083" max="14083" width="27.88671875" style="1" customWidth="1"/>
    <col min="14084" max="14084" width="31.33203125" style="1" customWidth="1"/>
    <col min="14085" max="14085" width="14.33203125" style="1" customWidth="1"/>
    <col min="14086" max="14086" width="12.33203125" style="1" bestFit="1" customWidth="1"/>
    <col min="14087" max="14091" width="8.88671875" style="1"/>
    <col min="14092" max="14092" width="22.109375" style="1" customWidth="1"/>
    <col min="14093" max="14335" width="8.88671875" style="1"/>
    <col min="14336" max="14336" width="5.6640625" style="1" customWidth="1"/>
    <col min="14337" max="14337" width="46.44140625" style="1" customWidth="1"/>
    <col min="14338" max="14338" width="30.109375" style="1" customWidth="1"/>
    <col min="14339" max="14339" width="27.88671875" style="1" customWidth="1"/>
    <col min="14340" max="14340" width="31.33203125" style="1" customWidth="1"/>
    <col min="14341" max="14341" width="14.33203125" style="1" customWidth="1"/>
    <col min="14342" max="14342" width="12.33203125" style="1" bestFit="1" customWidth="1"/>
    <col min="14343" max="14347" width="8.88671875" style="1"/>
    <col min="14348" max="14348" width="22.109375" style="1" customWidth="1"/>
    <col min="14349" max="14591" width="8.88671875" style="1"/>
    <col min="14592" max="14592" width="5.6640625" style="1" customWidth="1"/>
    <col min="14593" max="14593" width="46.44140625" style="1" customWidth="1"/>
    <col min="14594" max="14594" width="30.109375" style="1" customWidth="1"/>
    <col min="14595" max="14595" width="27.88671875" style="1" customWidth="1"/>
    <col min="14596" max="14596" width="31.33203125" style="1" customWidth="1"/>
    <col min="14597" max="14597" width="14.33203125" style="1" customWidth="1"/>
    <col min="14598" max="14598" width="12.33203125" style="1" bestFit="1" customWidth="1"/>
    <col min="14599" max="14603" width="8.88671875" style="1"/>
    <col min="14604" max="14604" width="22.109375" style="1" customWidth="1"/>
    <col min="14605" max="14847" width="8.88671875" style="1"/>
    <col min="14848" max="14848" width="5.6640625" style="1" customWidth="1"/>
    <col min="14849" max="14849" width="46.44140625" style="1" customWidth="1"/>
    <col min="14850" max="14850" width="30.109375" style="1" customWidth="1"/>
    <col min="14851" max="14851" width="27.88671875" style="1" customWidth="1"/>
    <col min="14852" max="14852" width="31.33203125" style="1" customWidth="1"/>
    <col min="14853" max="14853" width="14.33203125" style="1" customWidth="1"/>
    <col min="14854" max="14854" width="12.33203125" style="1" bestFit="1" customWidth="1"/>
    <col min="14855" max="14859" width="8.88671875" style="1"/>
    <col min="14860" max="14860" width="22.109375" style="1" customWidth="1"/>
    <col min="14861" max="15103" width="8.88671875" style="1"/>
    <col min="15104" max="15104" width="5.6640625" style="1" customWidth="1"/>
    <col min="15105" max="15105" width="46.44140625" style="1" customWidth="1"/>
    <col min="15106" max="15106" width="30.109375" style="1" customWidth="1"/>
    <col min="15107" max="15107" width="27.88671875" style="1" customWidth="1"/>
    <col min="15108" max="15108" width="31.33203125" style="1" customWidth="1"/>
    <col min="15109" max="15109" width="14.33203125" style="1" customWidth="1"/>
    <col min="15110" max="15110" width="12.33203125" style="1" bestFit="1" customWidth="1"/>
    <col min="15111" max="15115" width="8.88671875" style="1"/>
    <col min="15116" max="15116" width="22.109375" style="1" customWidth="1"/>
    <col min="15117" max="15359" width="8.88671875" style="1"/>
    <col min="15360" max="15360" width="5.6640625" style="1" customWidth="1"/>
    <col min="15361" max="15361" width="46.44140625" style="1" customWidth="1"/>
    <col min="15362" max="15362" width="30.109375" style="1" customWidth="1"/>
    <col min="15363" max="15363" width="27.88671875" style="1" customWidth="1"/>
    <col min="15364" max="15364" width="31.33203125" style="1" customWidth="1"/>
    <col min="15365" max="15365" width="14.33203125" style="1" customWidth="1"/>
    <col min="15366" max="15366" width="12.33203125" style="1" bestFit="1" customWidth="1"/>
    <col min="15367" max="15371" width="8.88671875" style="1"/>
    <col min="15372" max="15372" width="22.109375" style="1" customWidth="1"/>
    <col min="15373" max="15615" width="8.88671875" style="1"/>
    <col min="15616" max="15616" width="5.6640625" style="1" customWidth="1"/>
    <col min="15617" max="15617" width="46.44140625" style="1" customWidth="1"/>
    <col min="15618" max="15618" width="30.109375" style="1" customWidth="1"/>
    <col min="15619" max="15619" width="27.88671875" style="1" customWidth="1"/>
    <col min="15620" max="15620" width="31.33203125" style="1" customWidth="1"/>
    <col min="15621" max="15621" width="14.33203125" style="1" customWidth="1"/>
    <col min="15622" max="15622" width="12.33203125" style="1" bestFit="1" customWidth="1"/>
    <col min="15623" max="15627" width="8.88671875" style="1"/>
    <col min="15628" max="15628" width="22.109375" style="1" customWidth="1"/>
    <col min="15629" max="15871" width="8.88671875" style="1"/>
    <col min="15872" max="15872" width="5.6640625" style="1" customWidth="1"/>
    <col min="15873" max="15873" width="46.44140625" style="1" customWidth="1"/>
    <col min="15874" max="15874" width="30.109375" style="1" customWidth="1"/>
    <col min="15875" max="15875" width="27.88671875" style="1" customWidth="1"/>
    <col min="15876" max="15876" width="31.33203125" style="1" customWidth="1"/>
    <col min="15877" max="15877" width="14.33203125" style="1" customWidth="1"/>
    <col min="15878" max="15878" width="12.33203125" style="1" bestFit="1" customWidth="1"/>
    <col min="15879" max="15883" width="8.88671875" style="1"/>
    <col min="15884" max="15884" width="22.109375" style="1" customWidth="1"/>
    <col min="15885" max="16127" width="8.88671875" style="1"/>
    <col min="16128" max="16128" width="5.6640625" style="1" customWidth="1"/>
    <col min="16129" max="16129" width="46.44140625" style="1" customWidth="1"/>
    <col min="16130" max="16130" width="30.109375" style="1" customWidth="1"/>
    <col min="16131" max="16131" width="27.88671875" style="1" customWidth="1"/>
    <col min="16132" max="16132" width="31.33203125" style="1" customWidth="1"/>
    <col min="16133" max="16133" width="14.33203125" style="1" customWidth="1"/>
    <col min="16134" max="16134" width="12.33203125" style="1" bestFit="1" customWidth="1"/>
    <col min="16135" max="16139" width="8.88671875" style="1"/>
    <col min="16140" max="16140" width="22.109375" style="1" customWidth="1"/>
    <col min="16141" max="16384" width="8.88671875" style="1"/>
  </cols>
  <sheetData>
    <row r="1" spans="1:12" x14ac:dyDescent="0.35">
      <c r="E1" s="499" t="s">
        <v>596</v>
      </c>
    </row>
    <row r="2" spans="1:12" x14ac:dyDescent="0.35">
      <c r="E2" s="75"/>
    </row>
    <row r="3" spans="1:12" ht="55.95" customHeight="1" x14ac:dyDescent="0.35">
      <c r="A3" s="1190" t="s">
        <v>1031</v>
      </c>
      <c r="B3" s="1190"/>
      <c r="C3" s="1190"/>
      <c r="D3" s="1190"/>
      <c r="E3" s="1190"/>
    </row>
    <row r="4" spans="1:12" s="45" customFormat="1" ht="27" customHeight="1" x14ac:dyDescent="0.35">
      <c r="A4" s="1191" t="s">
        <v>1145</v>
      </c>
      <c r="B4" s="1191"/>
      <c r="C4" s="1191"/>
      <c r="D4" s="1191"/>
      <c r="E4" s="1191"/>
      <c r="F4" s="500"/>
      <c r="G4" s="500"/>
      <c r="H4" s="501"/>
      <c r="I4" s="409"/>
      <c r="J4" s="409"/>
      <c r="K4" s="501"/>
      <c r="L4" s="501"/>
    </row>
    <row r="5" spans="1:12" s="503" customFormat="1" ht="18" customHeight="1" x14ac:dyDescent="0.35">
      <c r="A5" s="1184" t="s">
        <v>407</v>
      </c>
      <c r="B5" s="1184"/>
      <c r="C5" s="1184"/>
      <c r="D5" s="1184"/>
      <c r="E5" s="1184"/>
      <c r="F5" s="1227"/>
      <c r="G5" s="1227"/>
      <c r="H5" s="1227"/>
      <c r="I5" s="1227"/>
      <c r="J5" s="1227"/>
      <c r="K5" s="502"/>
      <c r="L5" s="502"/>
    </row>
    <row r="6" spans="1:12" s="87" customFormat="1" ht="39.75" customHeight="1" x14ac:dyDescent="0.35">
      <c r="A6" s="1184" t="s">
        <v>454</v>
      </c>
      <c r="B6" s="1184"/>
      <c r="C6" s="1184"/>
      <c r="D6" s="1184"/>
      <c r="E6" s="1184"/>
      <c r="F6" s="1227"/>
      <c r="G6" s="1227"/>
      <c r="H6" s="1227"/>
      <c r="I6" s="1227"/>
      <c r="J6" s="1227"/>
      <c r="K6" s="504"/>
      <c r="L6" s="504"/>
    </row>
    <row r="7" spans="1:12" s="87" customFormat="1" ht="18" customHeight="1" x14ac:dyDescent="0.35">
      <c r="A7" s="1184" t="s">
        <v>281</v>
      </c>
      <c r="B7" s="1184"/>
      <c r="C7" s="1184"/>
      <c r="D7" s="1184"/>
      <c r="E7" s="1184"/>
      <c r="F7" s="505"/>
      <c r="G7" s="505"/>
      <c r="H7" s="506"/>
      <c r="I7" s="412"/>
      <c r="J7" s="412"/>
      <c r="K7" s="504"/>
      <c r="L7" s="504"/>
    </row>
    <row r="8" spans="1:12" x14ac:dyDescent="0.35">
      <c r="A8" s="79"/>
    </row>
    <row r="9" spans="1:12" s="463" customFormat="1" ht="103.5" customHeight="1" x14ac:dyDescent="0.35">
      <c r="A9" s="466" t="s">
        <v>282</v>
      </c>
      <c r="B9" s="466" t="s">
        <v>297</v>
      </c>
      <c r="C9" s="466" t="s">
        <v>511</v>
      </c>
      <c r="D9" s="466" t="s">
        <v>512</v>
      </c>
      <c r="E9" s="466" t="s">
        <v>349</v>
      </c>
      <c r="F9" s="462"/>
      <c r="G9" s="462"/>
      <c r="I9" s="467"/>
      <c r="J9" s="467"/>
    </row>
    <row r="10" spans="1:12" s="470" customFormat="1" ht="34.799999999999997" x14ac:dyDescent="0.3">
      <c r="A10" s="468">
        <v>1</v>
      </c>
      <c r="B10" s="468">
        <v>2</v>
      </c>
      <c r="C10" s="468">
        <v>3</v>
      </c>
      <c r="D10" s="468">
        <v>4</v>
      </c>
      <c r="E10" s="468">
        <v>5</v>
      </c>
      <c r="F10" s="469" t="s">
        <v>302</v>
      </c>
      <c r="G10" s="469" t="s">
        <v>303</v>
      </c>
      <c r="I10" s="394" t="s">
        <v>1017</v>
      </c>
      <c r="J10" s="394"/>
    </row>
    <row r="11" spans="1:12" s="470" customFormat="1" ht="18.75" customHeight="1" x14ac:dyDescent="0.35">
      <c r="A11" s="1224" t="s">
        <v>999</v>
      </c>
      <c r="B11" s="1225"/>
      <c r="C11" s="1225"/>
      <c r="D11" s="1225"/>
      <c r="E11" s="1226"/>
      <c r="F11" s="471" t="s">
        <v>1000</v>
      </c>
      <c r="G11" s="472"/>
      <c r="I11" s="396" t="s">
        <v>1012</v>
      </c>
      <c r="J11" s="396" t="s">
        <v>1013</v>
      </c>
    </row>
    <row r="12" spans="1:12" s="479" customFormat="1" ht="24" customHeight="1" x14ac:dyDescent="0.35">
      <c r="A12" s="473">
        <v>1</v>
      </c>
      <c r="B12" s="474" t="s">
        <v>601</v>
      </c>
      <c r="C12" s="475"/>
      <c r="D12" s="476"/>
      <c r="E12" s="477"/>
      <c r="F12" s="478"/>
      <c r="G12" s="478">
        <f>E12-F12</f>
        <v>0</v>
      </c>
      <c r="I12" s="480"/>
      <c r="J12" s="480"/>
    </row>
    <row r="13" spans="1:12" s="479" customFormat="1" ht="18" customHeight="1" x14ac:dyDescent="0.3">
      <c r="A13" s="473"/>
      <c r="B13" s="481"/>
      <c r="C13" s="475"/>
      <c r="D13" s="476"/>
      <c r="E13" s="482"/>
      <c r="F13" s="483"/>
      <c r="G13" s="483"/>
      <c r="I13" s="480"/>
      <c r="J13" s="480"/>
    </row>
    <row r="14" spans="1:12" s="489" customFormat="1" ht="17.399999999999999" x14ac:dyDescent="0.3">
      <c r="A14" s="484"/>
      <c r="B14" s="485" t="s">
        <v>295</v>
      </c>
      <c r="C14" s="486" t="s">
        <v>305</v>
      </c>
      <c r="D14" s="487" t="s">
        <v>305</v>
      </c>
      <c r="E14" s="488">
        <f>SUM(E12:E13)</f>
        <v>0</v>
      </c>
      <c r="F14" s="483">
        <f>SUM(F12:F13)</f>
        <v>0</v>
      </c>
      <c r="G14" s="483">
        <f>SUM(G12:G13)</f>
        <v>0</v>
      </c>
      <c r="I14" s="394">
        <f>SUM(I12:I13)</f>
        <v>0</v>
      </c>
      <c r="J14" s="394">
        <f t="shared" ref="J14" si="0">SUM(J12:J13)</f>
        <v>0</v>
      </c>
    </row>
    <row r="15" spans="1:12" s="489" customFormat="1" ht="17.399999999999999" x14ac:dyDescent="0.3">
      <c r="A15" s="1224" t="s">
        <v>1001</v>
      </c>
      <c r="B15" s="1225"/>
      <c r="C15" s="1225"/>
      <c r="D15" s="1225"/>
      <c r="E15" s="1226"/>
      <c r="F15" s="471" t="s">
        <v>1002</v>
      </c>
      <c r="G15" s="472"/>
      <c r="I15" s="401"/>
      <c r="J15" s="401"/>
    </row>
    <row r="16" spans="1:12" s="479" customFormat="1" ht="24" customHeight="1" x14ac:dyDescent="0.35">
      <c r="A16" s="473">
        <v>1</v>
      </c>
      <c r="B16" s="474" t="s">
        <v>601</v>
      </c>
      <c r="C16" s="475"/>
      <c r="D16" s="476"/>
      <c r="E16" s="477"/>
      <c r="F16" s="478"/>
      <c r="G16" s="478">
        <f>E16-F16</f>
        <v>0</v>
      </c>
      <c r="I16" s="401"/>
      <c r="J16" s="401"/>
    </row>
    <row r="17" spans="1:10" s="479" customFormat="1" ht="18" customHeight="1" x14ac:dyDescent="0.3">
      <c r="A17" s="473"/>
      <c r="B17" s="481"/>
      <c r="C17" s="475"/>
      <c r="D17" s="476"/>
      <c r="E17" s="482"/>
      <c r="F17" s="483"/>
      <c r="G17" s="483"/>
      <c r="I17" s="480"/>
      <c r="J17" s="480"/>
    </row>
    <row r="18" spans="1:10" s="489" customFormat="1" ht="17.399999999999999" x14ac:dyDescent="0.3">
      <c r="A18" s="484"/>
      <c r="B18" s="485" t="s">
        <v>295</v>
      </c>
      <c r="C18" s="486" t="s">
        <v>305</v>
      </c>
      <c r="D18" s="487" t="s">
        <v>305</v>
      </c>
      <c r="E18" s="488">
        <f>SUM(E16:E17)</f>
        <v>0</v>
      </c>
      <c r="F18" s="483">
        <f>SUM(F16:F17)</f>
        <v>0</v>
      </c>
      <c r="G18" s="483">
        <f>SUM(G16:G17)</f>
        <v>0</v>
      </c>
      <c r="I18" s="394">
        <f t="shared" ref="I18:J18" si="1">SUM(I16:I17)</f>
        <v>0</v>
      </c>
      <c r="J18" s="394">
        <f t="shared" si="1"/>
        <v>0</v>
      </c>
    </row>
    <row r="19" spans="1:10" s="489" customFormat="1" ht="18.75" customHeight="1" x14ac:dyDescent="0.3">
      <c r="A19" s="1224" t="s">
        <v>489</v>
      </c>
      <c r="B19" s="1225"/>
      <c r="C19" s="1225"/>
      <c r="D19" s="1225"/>
      <c r="E19" s="1226"/>
      <c r="F19" s="471" t="s">
        <v>1002</v>
      </c>
      <c r="G19" s="472"/>
      <c r="I19" s="401"/>
      <c r="J19" s="401"/>
    </row>
    <row r="20" spans="1:10" s="479" customFormat="1" ht="24" customHeight="1" x14ac:dyDescent="0.35">
      <c r="A20" s="473">
        <v>1</v>
      </c>
      <c r="B20" s="474" t="s">
        <v>601</v>
      </c>
      <c r="C20" s="475"/>
      <c r="D20" s="476"/>
      <c r="E20" s="477"/>
      <c r="F20" s="478"/>
      <c r="G20" s="478">
        <f>E20-F20</f>
        <v>0</v>
      </c>
      <c r="I20" s="401"/>
      <c r="J20" s="401"/>
    </row>
    <row r="21" spans="1:10" s="479" customFormat="1" ht="18" customHeight="1" x14ac:dyDescent="0.3">
      <c r="A21" s="473"/>
      <c r="B21" s="481"/>
      <c r="C21" s="475"/>
      <c r="D21" s="476"/>
      <c r="E21" s="482"/>
      <c r="F21" s="483"/>
      <c r="G21" s="483"/>
      <c r="I21" s="401"/>
      <c r="J21" s="401"/>
    </row>
    <row r="22" spans="1:10" s="489" customFormat="1" ht="17.399999999999999" x14ac:dyDescent="0.3">
      <c r="A22" s="484"/>
      <c r="B22" s="485" t="s">
        <v>295</v>
      </c>
      <c r="C22" s="486" t="s">
        <v>305</v>
      </c>
      <c r="D22" s="487" t="s">
        <v>305</v>
      </c>
      <c r="E22" s="488">
        <f>SUM(E20:E21)</f>
        <v>0</v>
      </c>
      <c r="F22" s="483">
        <f>SUM(F20:F21)</f>
        <v>0</v>
      </c>
      <c r="G22" s="483">
        <f>SUM(G20:G21)</f>
        <v>0</v>
      </c>
      <c r="I22" s="394">
        <f t="shared" ref="I22:J22" si="2">SUM(I20:I21)</f>
        <v>0</v>
      </c>
      <c r="J22" s="394">
        <f t="shared" si="2"/>
        <v>0</v>
      </c>
    </row>
    <row r="23" spans="1:10" s="63" customFormat="1" ht="17.399999999999999" x14ac:dyDescent="0.3">
      <c r="A23" s="490"/>
      <c r="B23" s="491"/>
      <c r="C23" s="492"/>
      <c r="D23" s="492"/>
      <c r="E23" s="493"/>
      <c r="F23" s="297">
        <f>F14+F18+F22</f>
        <v>0</v>
      </c>
      <c r="G23" s="297">
        <f>G14+G18+G22</f>
        <v>0</v>
      </c>
      <c r="I23" s="394">
        <f t="shared" ref="I23:J23" si="3">I12+I17+I22</f>
        <v>0</v>
      </c>
      <c r="J23" s="394">
        <f t="shared" si="3"/>
        <v>0</v>
      </c>
    </row>
    <row r="24" spans="1:10" s="63" customFormat="1" ht="17.399999999999999" x14ac:dyDescent="0.3">
      <c r="A24" s="490"/>
      <c r="B24" s="491"/>
      <c r="C24" s="492"/>
      <c r="D24" s="492"/>
      <c r="E24" s="493"/>
      <c r="F24" s="472"/>
      <c r="G24" s="472"/>
      <c r="I24" s="394"/>
      <c r="J24" s="394"/>
    </row>
    <row r="25" spans="1:10" s="388" customFormat="1" x14ac:dyDescent="0.3">
      <c r="A25" s="34" t="s">
        <v>671</v>
      </c>
      <c r="B25" s="35"/>
      <c r="D25" s="115"/>
      <c r="E25" s="115" t="s">
        <v>1143</v>
      </c>
      <c r="F25" s="35"/>
      <c r="I25" s="394"/>
      <c r="J25" s="394"/>
    </row>
    <row r="26" spans="1:10" s="388" customFormat="1" ht="15.6" x14ac:dyDescent="0.3">
      <c r="A26" s="249"/>
      <c r="B26" s="66"/>
      <c r="D26" s="67" t="s">
        <v>131</v>
      </c>
      <c r="E26" s="67" t="s">
        <v>132</v>
      </c>
      <c r="F26" s="66"/>
      <c r="I26" s="464"/>
      <c r="J26" s="464"/>
    </row>
    <row r="27" spans="1:10" s="388" customFormat="1" ht="15.6" x14ac:dyDescent="0.3">
      <c r="A27" s="66"/>
      <c r="B27" s="63"/>
      <c r="D27" s="63"/>
      <c r="E27" s="63"/>
      <c r="F27" s="63"/>
      <c r="I27" s="464"/>
      <c r="J27" s="464"/>
    </row>
    <row r="28" spans="1:10" s="388" customFormat="1" x14ac:dyDescent="0.3">
      <c r="A28" s="34" t="s">
        <v>133</v>
      </c>
      <c r="B28" s="35"/>
      <c r="D28" s="115"/>
      <c r="E28" s="115" t="s">
        <v>1144</v>
      </c>
      <c r="F28" s="35"/>
      <c r="H28" s="414"/>
      <c r="I28" s="494"/>
      <c r="J28" s="494"/>
    </row>
    <row r="29" spans="1:10" s="388" customFormat="1" ht="15.6" x14ac:dyDescent="0.3">
      <c r="A29" s="249"/>
      <c r="B29" s="66"/>
      <c r="D29" s="67" t="s">
        <v>131</v>
      </c>
      <c r="E29" s="67" t="s">
        <v>132</v>
      </c>
      <c r="F29" s="66"/>
      <c r="H29" s="414"/>
      <c r="I29" s="464"/>
      <c r="J29" s="464"/>
    </row>
    <row r="31" spans="1:10" x14ac:dyDescent="0.35">
      <c r="B31" s="298" t="s">
        <v>1085</v>
      </c>
    </row>
    <row r="32" spans="1:10" x14ac:dyDescent="0.35">
      <c r="B32" s="298" t="s">
        <v>1003</v>
      </c>
    </row>
  </sheetData>
  <mergeCells count="10">
    <mergeCell ref="F5:J5"/>
    <mergeCell ref="A6:E6"/>
    <mergeCell ref="F6:J6"/>
    <mergeCell ref="A7:E7"/>
    <mergeCell ref="A11:E11"/>
    <mergeCell ref="A15:E15"/>
    <mergeCell ref="A19:E19"/>
    <mergeCell ref="A3:E3"/>
    <mergeCell ref="A4:E4"/>
    <mergeCell ref="A5:E5"/>
  </mergeCells>
  <pageMargins left="0.78740157480314965" right="0.78740157480314965" top="1.1811023622047245" bottom="0.39370078740157483" header="0.15748031496062992" footer="0.15748031496062992"/>
  <pageSetup paperSize="9" scale="68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00B050"/>
    <pageSetUpPr fitToPage="1"/>
  </sheetPr>
  <dimension ref="A1:J32"/>
  <sheetViews>
    <sheetView view="pageBreakPreview" zoomScale="70" zoomScaleSheetLayoutView="70" workbookViewId="0">
      <selection sqref="A1:XFD1048576"/>
    </sheetView>
  </sheetViews>
  <sheetFormatPr defaultRowHeight="18" x14ac:dyDescent="0.35"/>
  <cols>
    <col min="1" max="1" width="7.6640625" style="463" customWidth="1"/>
    <col min="2" max="2" width="67.6640625" style="463" customWidth="1"/>
    <col min="3" max="3" width="23.44140625" style="463" customWidth="1"/>
    <col min="4" max="4" width="24.33203125" style="463" customWidth="1"/>
    <col min="5" max="5" width="38.109375" style="463" customWidth="1"/>
    <col min="6" max="7" width="21.33203125" style="462" customWidth="1"/>
    <col min="8" max="8" width="9.109375" style="463"/>
    <col min="9" max="10" width="22.88671875" style="464" customWidth="1"/>
    <col min="11" max="255" width="9.109375" style="463"/>
    <col min="256" max="256" width="7.6640625" style="463" customWidth="1"/>
    <col min="257" max="257" width="67.6640625" style="463" customWidth="1"/>
    <col min="258" max="258" width="23.44140625" style="463" customWidth="1"/>
    <col min="259" max="259" width="24.33203125" style="463" customWidth="1"/>
    <col min="260" max="260" width="22.6640625" style="463" customWidth="1"/>
    <col min="261" max="261" width="38.109375" style="463" customWidth="1"/>
    <col min="262" max="263" width="21.33203125" style="463" customWidth="1"/>
    <col min="264" max="511" width="9.109375" style="463"/>
    <col min="512" max="512" width="7.6640625" style="463" customWidth="1"/>
    <col min="513" max="513" width="67.6640625" style="463" customWidth="1"/>
    <col min="514" max="514" width="23.44140625" style="463" customWidth="1"/>
    <col min="515" max="515" width="24.33203125" style="463" customWidth="1"/>
    <col min="516" max="516" width="22.6640625" style="463" customWidth="1"/>
    <col min="517" max="517" width="38.109375" style="463" customWidth="1"/>
    <col min="518" max="519" width="21.33203125" style="463" customWidth="1"/>
    <col min="520" max="767" width="9.109375" style="463"/>
    <col min="768" max="768" width="7.6640625" style="463" customWidth="1"/>
    <col min="769" max="769" width="67.6640625" style="463" customWidth="1"/>
    <col min="770" max="770" width="23.44140625" style="463" customWidth="1"/>
    <col min="771" max="771" width="24.33203125" style="463" customWidth="1"/>
    <col min="772" max="772" width="22.6640625" style="463" customWidth="1"/>
    <col min="773" max="773" width="38.109375" style="463" customWidth="1"/>
    <col min="774" max="775" width="21.33203125" style="463" customWidth="1"/>
    <col min="776" max="1023" width="9.109375" style="463"/>
    <col min="1024" max="1024" width="7.6640625" style="463" customWidth="1"/>
    <col min="1025" max="1025" width="67.6640625" style="463" customWidth="1"/>
    <col min="1026" max="1026" width="23.44140625" style="463" customWidth="1"/>
    <col min="1027" max="1027" width="24.33203125" style="463" customWidth="1"/>
    <col min="1028" max="1028" width="22.6640625" style="463" customWidth="1"/>
    <col min="1029" max="1029" width="38.109375" style="463" customWidth="1"/>
    <col min="1030" max="1031" width="21.33203125" style="463" customWidth="1"/>
    <col min="1032" max="1279" width="9.109375" style="463"/>
    <col min="1280" max="1280" width="7.6640625" style="463" customWidth="1"/>
    <col min="1281" max="1281" width="67.6640625" style="463" customWidth="1"/>
    <col min="1282" max="1282" width="23.44140625" style="463" customWidth="1"/>
    <col min="1283" max="1283" width="24.33203125" style="463" customWidth="1"/>
    <col min="1284" max="1284" width="22.6640625" style="463" customWidth="1"/>
    <col min="1285" max="1285" width="38.109375" style="463" customWidth="1"/>
    <col min="1286" max="1287" width="21.33203125" style="463" customWidth="1"/>
    <col min="1288" max="1535" width="9.109375" style="463"/>
    <col min="1536" max="1536" width="7.6640625" style="463" customWidth="1"/>
    <col min="1537" max="1537" width="67.6640625" style="463" customWidth="1"/>
    <col min="1538" max="1538" width="23.44140625" style="463" customWidth="1"/>
    <col min="1539" max="1539" width="24.33203125" style="463" customWidth="1"/>
    <col min="1540" max="1540" width="22.6640625" style="463" customWidth="1"/>
    <col min="1541" max="1541" width="38.109375" style="463" customWidth="1"/>
    <col min="1542" max="1543" width="21.33203125" style="463" customWidth="1"/>
    <col min="1544" max="1791" width="9.109375" style="463"/>
    <col min="1792" max="1792" width="7.6640625" style="463" customWidth="1"/>
    <col min="1793" max="1793" width="67.6640625" style="463" customWidth="1"/>
    <col min="1794" max="1794" width="23.44140625" style="463" customWidth="1"/>
    <col min="1795" max="1795" width="24.33203125" style="463" customWidth="1"/>
    <col min="1796" max="1796" width="22.6640625" style="463" customWidth="1"/>
    <col min="1797" max="1797" width="38.109375" style="463" customWidth="1"/>
    <col min="1798" max="1799" width="21.33203125" style="463" customWidth="1"/>
    <col min="1800" max="2047" width="9.109375" style="463"/>
    <col min="2048" max="2048" width="7.6640625" style="463" customWidth="1"/>
    <col min="2049" max="2049" width="67.6640625" style="463" customWidth="1"/>
    <col min="2050" max="2050" width="23.44140625" style="463" customWidth="1"/>
    <col min="2051" max="2051" width="24.33203125" style="463" customWidth="1"/>
    <col min="2052" max="2052" width="22.6640625" style="463" customWidth="1"/>
    <col min="2053" max="2053" width="38.109375" style="463" customWidth="1"/>
    <col min="2054" max="2055" width="21.33203125" style="463" customWidth="1"/>
    <col min="2056" max="2303" width="9.109375" style="463"/>
    <col min="2304" max="2304" width="7.6640625" style="463" customWidth="1"/>
    <col min="2305" max="2305" width="67.6640625" style="463" customWidth="1"/>
    <col min="2306" max="2306" width="23.44140625" style="463" customWidth="1"/>
    <col min="2307" max="2307" width="24.33203125" style="463" customWidth="1"/>
    <col min="2308" max="2308" width="22.6640625" style="463" customWidth="1"/>
    <col min="2309" max="2309" width="38.109375" style="463" customWidth="1"/>
    <col min="2310" max="2311" width="21.33203125" style="463" customWidth="1"/>
    <col min="2312" max="2559" width="9.109375" style="463"/>
    <col min="2560" max="2560" width="7.6640625" style="463" customWidth="1"/>
    <col min="2561" max="2561" width="67.6640625" style="463" customWidth="1"/>
    <col min="2562" max="2562" width="23.44140625" style="463" customWidth="1"/>
    <col min="2563" max="2563" width="24.33203125" style="463" customWidth="1"/>
    <col min="2564" max="2564" width="22.6640625" style="463" customWidth="1"/>
    <col min="2565" max="2565" width="38.109375" style="463" customWidth="1"/>
    <col min="2566" max="2567" width="21.33203125" style="463" customWidth="1"/>
    <col min="2568" max="2815" width="9.109375" style="463"/>
    <col min="2816" max="2816" width="7.6640625" style="463" customWidth="1"/>
    <col min="2817" max="2817" width="67.6640625" style="463" customWidth="1"/>
    <col min="2818" max="2818" width="23.44140625" style="463" customWidth="1"/>
    <col min="2819" max="2819" width="24.33203125" style="463" customWidth="1"/>
    <col min="2820" max="2820" width="22.6640625" style="463" customWidth="1"/>
    <col min="2821" max="2821" width="38.109375" style="463" customWidth="1"/>
    <col min="2822" max="2823" width="21.33203125" style="463" customWidth="1"/>
    <col min="2824" max="3071" width="9.109375" style="463"/>
    <col min="3072" max="3072" width="7.6640625" style="463" customWidth="1"/>
    <col min="3073" max="3073" width="67.6640625" style="463" customWidth="1"/>
    <col min="3074" max="3074" width="23.44140625" style="463" customWidth="1"/>
    <col min="3075" max="3075" width="24.33203125" style="463" customWidth="1"/>
    <col min="3076" max="3076" width="22.6640625" style="463" customWidth="1"/>
    <col min="3077" max="3077" width="38.109375" style="463" customWidth="1"/>
    <col min="3078" max="3079" width="21.33203125" style="463" customWidth="1"/>
    <col min="3080" max="3327" width="9.109375" style="463"/>
    <col min="3328" max="3328" width="7.6640625" style="463" customWidth="1"/>
    <col min="3329" max="3329" width="67.6640625" style="463" customWidth="1"/>
    <col min="3330" max="3330" width="23.44140625" style="463" customWidth="1"/>
    <col min="3331" max="3331" width="24.33203125" style="463" customWidth="1"/>
    <col min="3332" max="3332" width="22.6640625" style="463" customWidth="1"/>
    <col min="3333" max="3333" width="38.109375" style="463" customWidth="1"/>
    <col min="3334" max="3335" width="21.33203125" style="463" customWidth="1"/>
    <col min="3336" max="3583" width="9.109375" style="463"/>
    <col min="3584" max="3584" width="7.6640625" style="463" customWidth="1"/>
    <col min="3585" max="3585" width="67.6640625" style="463" customWidth="1"/>
    <col min="3586" max="3586" width="23.44140625" style="463" customWidth="1"/>
    <col min="3587" max="3587" width="24.33203125" style="463" customWidth="1"/>
    <col min="3588" max="3588" width="22.6640625" style="463" customWidth="1"/>
    <col min="3589" max="3589" width="38.109375" style="463" customWidth="1"/>
    <col min="3590" max="3591" width="21.33203125" style="463" customWidth="1"/>
    <col min="3592" max="3839" width="9.109375" style="463"/>
    <col min="3840" max="3840" width="7.6640625" style="463" customWidth="1"/>
    <col min="3841" max="3841" width="67.6640625" style="463" customWidth="1"/>
    <col min="3842" max="3842" width="23.44140625" style="463" customWidth="1"/>
    <col min="3843" max="3843" width="24.33203125" style="463" customWidth="1"/>
    <col min="3844" max="3844" width="22.6640625" style="463" customWidth="1"/>
    <col min="3845" max="3845" width="38.109375" style="463" customWidth="1"/>
    <col min="3846" max="3847" width="21.33203125" style="463" customWidth="1"/>
    <col min="3848" max="4095" width="9.109375" style="463"/>
    <col min="4096" max="4096" width="7.6640625" style="463" customWidth="1"/>
    <col min="4097" max="4097" width="67.6640625" style="463" customWidth="1"/>
    <col min="4098" max="4098" width="23.44140625" style="463" customWidth="1"/>
    <col min="4099" max="4099" width="24.33203125" style="463" customWidth="1"/>
    <col min="4100" max="4100" width="22.6640625" style="463" customWidth="1"/>
    <col min="4101" max="4101" width="38.109375" style="463" customWidth="1"/>
    <col min="4102" max="4103" width="21.33203125" style="463" customWidth="1"/>
    <col min="4104" max="4351" width="9.109375" style="463"/>
    <col min="4352" max="4352" width="7.6640625" style="463" customWidth="1"/>
    <col min="4353" max="4353" width="67.6640625" style="463" customWidth="1"/>
    <col min="4354" max="4354" width="23.44140625" style="463" customWidth="1"/>
    <col min="4355" max="4355" width="24.33203125" style="463" customWidth="1"/>
    <col min="4356" max="4356" width="22.6640625" style="463" customWidth="1"/>
    <col min="4357" max="4357" width="38.109375" style="463" customWidth="1"/>
    <col min="4358" max="4359" width="21.33203125" style="463" customWidth="1"/>
    <col min="4360" max="4607" width="9.109375" style="463"/>
    <col min="4608" max="4608" width="7.6640625" style="463" customWidth="1"/>
    <col min="4609" max="4609" width="67.6640625" style="463" customWidth="1"/>
    <col min="4610" max="4610" width="23.44140625" style="463" customWidth="1"/>
    <col min="4611" max="4611" width="24.33203125" style="463" customWidth="1"/>
    <col min="4612" max="4612" width="22.6640625" style="463" customWidth="1"/>
    <col min="4613" max="4613" width="38.109375" style="463" customWidth="1"/>
    <col min="4614" max="4615" width="21.33203125" style="463" customWidth="1"/>
    <col min="4616" max="4863" width="9.109375" style="463"/>
    <col min="4864" max="4864" width="7.6640625" style="463" customWidth="1"/>
    <col min="4865" max="4865" width="67.6640625" style="463" customWidth="1"/>
    <col min="4866" max="4866" width="23.44140625" style="463" customWidth="1"/>
    <col min="4867" max="4867" width="24.33203125" style="463" customWidth="1"/>
    <col min="4868" max="4868" width="22.6640625" style="463" customWidth="1"/>
    <col min="4869" max="4869" width="38.109375" style="463" customWidth="1"/>
    <col min="4870" max="4871" width="21.33203125" style="463" customWidth="1"/>
    <col min="4872" max="5119" width="9.109375" style="463"/>
    <col min="5120" max="5120" width="7.6640625" style="463" customWidth="1"/>
    <col min="5121" max="5121" width="67.6640625" style="463" customWidth="1"/>
    <col min="5122" max="5122" width="23.44140625" style="463" customWidth="1"/>
    <col min="5123" max="5123" width="24.33203125" style="463" customWidth="1"/>
    <col min="5124" max="5124" width="22.6640625" style="463" customWidth="1"/>
    <col min="5125" max="5125" width="38.109375" style="463" customWidth="1"/>
    <col min="5126" max="5127" width="21.33203125" style="463" customWidth="1"/>
    <col min="5128" max="5375" width="9.109375" style="463"/>
    <col min="5376" max="5376" width="7.6640625" style="463" customWidth="1"/>
    <col min="5377" max="5377" width="67.6640625" style="463" customWidth="1"/>
    <col min="5378" max="5378" width="23.44140625" style="463" customWidth="1"/>
    <col min="5379" max="5379" width="24.33203125" style="463" customWidth="1"/>
    <col min="5380" max="5380" width="22.6640625" style="463" customWidth="1"/>
    <col min="5381" max="5381" width="38.109375" style="463" customWidth="1"/>
    <col min="5382" max="5383" width="21.33203125" style="463" customWidth="1"/>
    <col min="5384" max="5631" width="9.109375" style="463"/>
    <col min="5632" max="5632" width="7.6640625" style="463" customWidth="1"/>
    <col min="5633" max="5633" width="67.6640625" style="463" customWidth="1"/>
    <col min="5634" max="5634" width="23.44140625" style="463" customWidth="1"/>
    <col min="5635" max="5635" width="24.33203125" style="463" customWidth="1"/>
    <col min="5636" max="5636" width="22.6640625" style="463" customWidth="1"/>
    <col min="5637" max="5637" width="38.109375" style="463" customWidth="1"/>
    <col min="5638" max="5639" width="21.33203125" style="463" customWidth="1"/>
    <col min="5640" max="5887" width="9.109375" style="463"/>
    <col min="5888" max="5888" width="7.6640625" style="463" customWidth="1"/>
    <col min="5889" max="5889" width="67.6640625" style="463" customWidth="1"/>
    <col min="5890" max="5890" width="23.44140625" style="463" customWidth="1"/>
    <col min="5891" max="5891" width="24.33203125" style="463" customWidth="1"/>
    <col min="5892" max="5892" width="22.6640625" style="463" customWidth="1"/>
    <col min="5893" max="5893" width="38.109375" style="463" customWidth="1"/>
    <col min="5894" max="5895" width="21.33203125" style="463" customWidth="1"/>
    <col min="5896" max="6143" width="9.109375" style="463"/>
    <col min="6144" max="6144" width="7.6640625" style="463" customWidth="1"/>
    <col min="6145" max="6145" width="67.6640625" style="463" customWidth="1"/>
    <col min="6146" max="6146" width="23.44140625" style="463" customWidth="1"/>
    <col min="6147" max="6147" width="24.33203125" style="463" customWidth="1"/>
    <col min="6148" max="6148" width="22.6640625" style="463" customWidth="1"/>
    <col min="6149" max="6149" width="38.109375" style="463" customWidth="1"/>
    <col min="6150" max="6151" width="21.33203125" style="463" customWidth="1"/>
    <col min="6152" max="6399" width="9.109375" style="463"/>
    <col min="6400" max="6400" width="7.6640625" style="463" customWidth="1"/>
    <col min="6401" max="6401" width="67.6640625" style="463" customWidth="1"/>
    <col min="6402" max="6402" width="23.44140625" style="463" customWidth="1"/>
    <col min="6403" max="6403" width="24.33203125" style="463" customWidth="1"/>
    <col min="6404" max="6404" width="22.6640625" style="463" customWidth="1"/>
    <col min="6405" max="6405" width="38.109375" style="463" customWidth="1"/>
    <col min="6406" max="6407" width="21.33203125" style="463" customWidth="1"/>
    <col min="6408" max="6655" width="9.109375" style="463"/>
    <col min="6656" max="6656" width="7.6640625" style="463" customWidth="1"/>
    <col min="6657" max="6657" width="67.6640625" style="463" customWidth="1"/>
    <col min="6658" max="6658" width="23.44140625" style="463" customWidth="1"/>
    <col min="6659" max="6659" width="24.33203125" style="463" customWidth="1"/>
    <col min="6660" max="6660" width="22.6640625" style="463" customWidth="1"/>
    <col min="6661" max="6661" width="38.109375" style="463" customWidth="1"/>
    <col min="6662" max="6663" width="21.33203125" style="463" customWidth="1"/>
    <col min="6664" max="6911" width="9.109375" style="463"/>
    <col min="6912" max="6912" width="7.6640625" style="463" customWidth="1"/>
    <col min="6913" max="6913" width="67.6640625" style="463" customWidth="1"/>
    <col min="6914" max="6914" width="23.44140625" style="463" customWidth="1"/>
    <col min="6915" max="6915" width="24.33203125" style="463" customWidth="1"/>
    <col min="6916" max="6916" width="22.6640625" style="463" customWidth="1"/>
    <col min="6917" max="6917" width="38.109375" style="463" customWidth="1"/>
    <col min="6918" max="6919" width="21.33203125" style="463" customWidth="1"/>
    <col min="6920" max="7167" width="9.109375" style="463"/>
    <col min="7168" max="7168" width="7.6640625" style="463" customWidth="1"/>
    <col min="7169" max="7169" width="67.6640625" style="463" customWidth="1"/>
    <col min="7170" max="7170" width="23.44140625" style="463" customWidth="1"/>
    <col min="7171" max="7171" width="24.33203125" style="463" customWidth="1"/>
    <col min="7172" max="7172" width="22.6640625" style="463" customWidth="1"/>
    <col min="7173" max="7173" width="38.109375" style="463" customWidth="1"/>
    <col min="7174" max="7175" width="21.33203125" style="463" customWidth="1"/>
    <col min="7176" max="7423" width="9.109375" style="463"/>
    <col min="7424" max="7424" width="7.6640625" style="463" customWidth="1"/>
    <col min="7425" max="7425" width="67.6640625" style="463" customWidth="1"/>
    <col min="7426" max="7426" width="23.44140625" style="463" customWidth="1"/>
    <col min="7427" max="7427" width="24.33203125" style="463" customWidth="1"/>
    <col min="7428" max="7428" width="22.6640625" style="463" customWidth="1"/>
    <col min="7429" max="7429" width="38.109375" style="463" customWidth="1"/>
    <col min="7430" max="7431" width="21.33203125" style="463" customWidth="1"/>
    <col min="7432" max="7679" width="9.109375" style="463"/>
    <col min="7680" max="7680" width="7.6640625" style="463" customWidth="1"/>
    <col min="7681" max="7681" width="67.6640625" style="463" customWidth="1"/>
    <col min="7682" max="7682" width="23.44140625" style="463" customWidth="1"/>
    <col min="7683" max="7683" width="24.33203125" style="463" customWidth="1"/>
    <col min="7684" max="7684" width="22.6640625" style="463" customWidth="1"/>
    <col min="7685" max="7685" width="38.109375" style="463" customWidth="1"/>
    <col min="7686" max="7687" width="21.33203125" style="463" customWidth="1"/>
    <col min="7688" max="7935" width="9.109375" style="463"/>
    <col min="7936" max="7936" width="7.6640625" style="463" customWidth="1"/>
    <col min="7937" max="7937" width="67.6640625" style="463" customWidth="1"/>
    <col min="7938" max="7938" width="23.44140625" style="463" customWidth="1"/>
    <col min="7939" max="7939" width="24.33203125" style="463" customWidth="1"/>
    <col min="7940" max="7940" width="22.6640625" style="463" customWidth="1"/>
    <col min="7941" max="7941" width="38.109375" style="463" customWidth="1"/>
    <col min="7942" max="7943" width="21.33203125" style="463" customWidth="1"/>
    <col min="7944" max="8191" width="9.109375" style="463"/>
    <col min="8192" max="8192" width="7.6640625" style="463" customWidth="1"/>
    <col min="8193" max="8193" width="67.6640625" style="463" customWidth="1"/>
    <col min="8194" max="8194" width="23.44140625" style="463" customWidth="1"/>
    <col min="8195" max="8195" width="24.33203125" style="463" customWidth="1"/>
    <col min="8196" max="8196" width="22.6640625" style="463" customWidth="1"/>
    <col min="8197" max="8197" width="38.109375" style="463" customWidth="1"/>
    <col min="8198" max="8199" width="21.33203125" style="463" customWidth="1"/>
    <col min="8200" max="8447" width="9.109375" style="463"/>
    <col min="8448" max="8448" width="7.6640625" style="463" customWidth="1"/>
    <col min="8449" max="8449" width="67.6640625" style="463" customWidth="1"/>
    <col min="8450" max="8450" width="23.44140625" style="463" customWidth="1"/>
    <col min="8451" max="8451" width="24.33203125" style="463" customWidth="1"/>
    <col min="8452" max="8452" width="22.6640625" style="463" customWidth="1"/>
    <col min="8453" max="8453" width="38.109375" style="463" customWidth="1"/>
    <col min="8454" max="8455" width="21.33203125" style="463" customWidth="1"/>
    <col min="8456" max="8703" width="9.109375" style="463"/>
    <col min="8704" max="8704" width="7.6640625" style="463" customWidth="1"/>
    <col min="8705" max="8705" width="67.6640625" style="463" customWidth="1"/>
    <col min="8706" max="8706" width="23.44140625" style="463" customWidth="1"/>
    <col min="8707" max="8707" width="24.33203125" style="463" customWidth="1"/>
    <col min="8708" max="8708" width="22.6640625" style="463" customWidth="1"/>
    <col min="8709" max="8709" width="38.109375" style="463" customWidth="1"/>
    <col min="8710" max="8711" width="21.33203125" style="463" customWidth="1"/>
    <col min="8712" max="8959" width="9.109375" style="463"/>
    <col min="8960" max="8960" width="7.6640625" style="463" customWidth="1"/>
    <col min="8961" max="8961" width="67.6640625" style="463" customWidth="1"/>
    <col min="8962" max="8962" width="23.44140625" style="463" customWidth="1"/>
    <col min="8963" max="8963" width="24.33203125" style="463" customWidth="1"/>
    <col min="8964" max="8964" width="22.6640625" style="463" customWidth="1"/>
    <col min="8965" max="8965" width="38.109375" style="463" customWidth="1"/>
    <col min="8966" max="8967" width="21.33203125" style="463" customWidth="1"/>
    <col min="8968" max="9215" width="9.109375" style="463"/>
    <col min="9216" max="9216" width="7.6640625" style="463" customWidth="1"/>
    <col min="9217" max="9217" width="67.6640625" style="463" customWidth="1"/>
    <col min="9218" max="9218" width="23.44140625" style="463" customWidth="1"/>
    <col min="9219" max="9219" width="24.33203125" style="463" customWidth="1"/>
    <col min="9220" max="9220" width="22.6640625" style="463" customWidth="1"/>
    <col min="9221" max="9221" width="38.109375" style="463" customWidth="1"/>
    <col min="9222" max="9223" width="21.33203125" style="463" customWidth="1"/>
    <col min="9224" max="9471" width="9.109375" style="463"/>
    <col min="9472" max="9472" width="7.6640625" style="463" customWidth="1"/>
    <col min="9473" max="9473" width="67.6640625" style="463" customWidth="1"/>
    <col min="9474" max="9474" width="23.44140625" style="463" customWidth="1"/>
    <col min="9475" max="9475" width="24.33203125" style="463" customWidth="1"/>
    <col min="9476" max="9476" width="22.6640625" style="463" customWidth="1"/>
    <col min="9477" max="9477" width="38.109375" style="463" customWidth="1"/>
    <col min="9478" max="9479" width="21.33203125" style="463" customWidth="1"/>
    <col min="9480" max="9727" width="9.109375" style="463"/>
    <col min="9728" max="9728" width="7.6640625" style="463" customWidth="1"/>
    <col min="9729" max="9729" width="67.6640625" style="463" customWidth="1"/>
    <col min="9730" max="9730" width="23.44140625" style="463" customWidth="1"/>
    <col min="9731" max="9731" width="24.33203125" style="463" customWidth="1"/>
    <col min="9732" max="9732" width="22.6640625" style="463" customWidth="1"/>
    <col min="9733" max="9733" width="38.109375" style="463" customWidth="1"/>
    <col min="9734" max="9735" width="21.33203125" style="463" customWidth="1"/>
    <col min="9736" max="9983" width="9.109375" style="463"/>
    <col min="9984" max="9984" width="7.6640625" style="463" customWidth="1"/>
    <col min="9985" max="9985" width="67.6640625" style="463" customWidth="1"/>
    <col min="9986" max="9986" width="23.44140625" style="463" customWidth="1"/>
    <col min="9987" max="9987" width="24.33203125" style="463" customWidth="1"/>
    <col min="9988" max="9988" width="22.6640625" style="463" customWidth="1"/>
    <col min="9989" max="9989" width="38.109375" style="463" customWidth="1"/>
    <col min="9990" max="9991" width="21.33203125" style="463" customWidth="1"/>
    <col min="9992" max="10239" width="9.109375" style="463"/>
    <col min="10240" max="10240" width="7.6640625" style="463" customWidth="1"/>
    <col min="10241" max="10241" width="67.6640625" style="463" customWidth="1"/>
    <col min="10242" max="10242" width="23.44140625" style="463" customWidth="1"/>
    <col min="10243" max="10243" width="24.33203125" style="463" customWidth="1"/>
    <col min="10244" max="10244" width="22.6640625" style="463" customWidth="1"/>
    <col min="10245" max="10245" width="38.109375" style="463" customWidth="1"/>
    <col min="10246" max="10247" width="21.33203125" style="463" customWidth="1"/>
    <col min="10248" max="10495" width="9.109375" style="463"/>
    <col min="10496" max="10496" width="7.6640625" style="463" customWidth="1"/>
    <col min="10497" max="10497" width="67.6640625" style="463" customWidth="1"/>
    <col min="10498" max="10498" width="23.44140625" style="463" customWidth="1"/>
    <col min="10499" max="10499" width="24.33203125" style="463" customWidth="1"/>
    <col min="10500" max="10500" width="22.6640625" style="463" customWidth="1"/>
    <col min="10501" max="10501" width="38.109375" style="463" customWidth="1"/>
    <col min="10502" max="10503" width="21.33203125" style="463" customWidth="1"/>
    <col min="10504" max="10751" width="9.109375" style="463"/>
    <col min="10752" max="10752" width="7.6640625" style="463" customWidth="1"/>
    <col min="10753" max="10753" width="67.6640625" style="463" customWidth="1"/>
    <col min="10754" max="10754" width="23.44140625" style="463" customWidth="1"/>
    <col min="10755" max="10755" width="24.33203125" style="463" customWidth="1"/>
    <col min="10756" max="10756" width="22.6640625" style="463" customWidth="1"/>
    <col min="10757" max="10757" width="38.109375" style="463" customWidth="1"/>
    <col min="10758" max="10759" width="21.33203125" style="463" customWidth="1"/>
    <col min="10760" max="11007" width="9.109375" style="463"/>
    <col min="11008" max="11008" width="7.6640625" style="463" customWidth="1"/>
    <col min="11009" max="11009" width="67.6640625" style="463" customWidth="1"/>
    <col min="11010" max="11010" width="23.44140625" style="463" customWidth="1"/>
    <col min="11011" max="11011" width="24.33203125" style="463" customWidth="1"/>
    <col min="11012" max="11012" width="22.6640625" style="463" customWidth="1"/>
    <col min="11013" max="11013" width="38.109375" style="463" customWidth="1"/>
    <col min="11014" max="11015" width="21.33203125" style="463" customWidth="1"/>
    <col min="11016" max="11263" width="9.109375" style="463"/>
    <col min="11264" max="11264" width="7.6640625" style="463" customWidth="1"/>
    <col min="11265" max="11265" width="67.6640625" style="463" customWidth="1"/>
    <col min="11266" max="11266" width="23.44140625" style="463" customWidth="1"/>
    <col min="11267" max="11267" width="24.33203125" style="463" customWidth="1"/>
    <col min="11268" max="11268" width="22.6640625" style="463" customWidth="1"/>
    <col min="11269" max="11269" width="38.109375" style="463" customWidth="1"/>
    <col min="11270" max="11271" width="21.33203125" style="463" customWidth="1"/>
    <col min="11272" max="11519" width="9.109375" style="463"/>
    <col min="11520" max="11520" width="7.6640625" style="463" customWidth="1"/>
    <col min="11521" max="11521" width="67.6640625" style="463" customWidth="1"/>
    <col min="11522" max="11522" width="23.44140625" style="463" customWidth="1"/>
    <col min="11523" max="11523" width="24.33203125" style="463" customWidth="1"/>
    <col min="11524" max="11524" width="22.6640625" style="463" customWidth="1"/>
    <col min="11525" max="11525" width="38.109375" style="463" customWidth="1"/>
    <col min="11526" max="11527" width="21.33203125" style="463" customWidth="1"/>
    <col min="11528" max="11775" width="9.109375" style="463"/>
    <col min="11776" max="11776" width="7.6640625" style="463" customWidth="1"/>
    <col min="11777" max="11777" width="67.6640625" style="463" customWidth="1"/>
    <col min="11778" max="11778" width="23.44140625" style="463" customWidth="1"/>
    <col min="11779" max="11779" width="24.33203125" style="463" customWidth="1"/>
    <col min="11780" max="11780" width="22.6640625" style="463" customWidth="1"/>
    <col min="11781" max="11781" width="38.109375" style="463" customWidth="1"/>
    <col min="11782" max="11783" width="21.33203125" style="463" customWidth="1"/>
    <col min="11784" max="12031" width="9.109375" style="463"/>
    <col min="12032" max="12032" width="7.6640625" style="463" customWidth="1"/>
    <col min="12033" max="12033" width="67.6640625" style="463" customWidth="1"/>
    <col min="12034" max="12034" width="23.44140625" style="463" customWidth="1"/>
    <col min="12035" max="12035" width="24.33203125" style="463" customWidth="1"/>
    <col min="12036" max="12036" width="22.6640625" style="463" customWidth="1"/>
    <col min="12037" max="12037" width="38.109375" style="463" customWidth="1"/>
    <col min="12038" max="12039" width="21.33203125" style="463" customWidth="1"/>
    <col min="12040" max="12287" width="9.109375" style="463"/>
    <col min="12288" max="12288" width="7.6640625" style="463" customWidth="1"/>
    <col min="12289" max="12289" width="67.6640625" style="463" customWidth="1"/>
    <col min="12290" max="12290" width="23.44140625" style="463" customWidth="1"/>
    <col min="12291" max="12291" width="24.33203125" style="463" customWidth="1"/>
    <col min="12292" max="12292" width="22.6640625" style="463" customWidth="1"/>
    <col min="12293" max="12293" width="38.109375" style="463" customWidth="1"/>
    <col min="12294" max="12295" width="21.33203125" style="463" customWidth="1"/>
    <col min="12296" max="12543" width="9.109375" style="463"/>
    <col min="12544" max="12544" width="7.6640625" style="463" customWidth="1"/>
    <col min="12545" max="12545" width="67.6640625" style="463" customWidth="1"/>
    <col min="12546" max="12546" width="23.44140625" style="463" customWidth="1"/>
    <col min="12547" max="12547" width="24.33203125" style="463" customWidth="1"/>
    <col min="12548" max="12548" width="22.6640625" style="463" customWidth="1"/>
    <col min="12549" max="12549" width="38.109375" style="463" customWidth="1"/>
    <col min="12550" max="12551" width="21.33203125" style="463" customWidth="1"/>
    <col min="12552" max="12799" width="9.109375" style="463"/>
    <col min="12800" max="12800" width="7.6640625" style="463" customWidth="1"/>
    <col min="12801" max="12801" width="67.6640625" style="463" customWidth="1"/>
    <col min="12802" max="12802" width="23.44140625" style="463" customWidth="1"/>
    <col min="12803" max="12803" width="24.33203125" style="463" customWidth="1"/>
    <col min="12804" max="12804" width="22.6640625" style="463" customWidth="1"/>
    <col min="12805" max="12805" width="38.109375" style="463" customWidth="1"/>
    <col min="12806" max="12807" width="21.33203125" style="463" customWidth="1"/>
    <col min="12808" max="13055" width="9.109375" style="463"/>
    <col min="13056" max="13056" width="7.6640625" style="463" customWidth="1"/>
    <col min="13057" max="13057" width="67.6640625" style="463" customWidth="1"/>
    <col min="13058" max="13058" width="23.44140625" style="463" customWidth="1"/>
    <col min="13059" max="13059" width="24.33203125" style="463" customWidth="1"/>
    <col min="13060" max="13060" width="22.6640625" style="463" customWidth="1"/>
    <col min="13061" max="13061" width="38.109375" style="463" customWidth="1"/>
    <col min="13062" max="13063" width="21.33203125" style="463" customWidth="1"/>
    <col min="13064" max="13311" width="9.109375" style="463"/>
    <col min="13312" max="13312" width="7.6640625" style="463" customWidth="1"/>
    <col min="13313" max="13313" width="67.6640625" style="463" customWidth="1"/>
    <col min="13314" max="13314" width="23.44140625" style="463" customWidth="1"/>
    <col min="13315" max="13315" width="24.33203125" style="463" customWidth="1"/>
    <col min="13316" max="13316" width="22.6640625" style="463" customWidth="1"/>
    <col min="13317" max="13317" width="38.109375" style="463" customWidth="1"/>
    <col min="13318" max="13319" width="21.33203125" style="463" customWidth="1"/>
    <col min="13320" max="13567" width="9.109375" style="463"/>
    <col min="13568" max="13568" width="7.6640625" style="463" customWidth="1"/>
    <col min="13569" max="13569" width="67.6640625" style="463" customWidth="1"/>
    <col min="13570" max="13570" width="23.44140625" style="463" customWidth="1"/>
    <col min="13571" max="13571" width="24.33203125" style="463" customWidth="1"/>
    <col min="13572" max="13572" width="22.6640625" style="463" customWidth="1"/>
    <col min="13573" max="13573" width="38.109375" style="463" customWidth="1"/>
    <col min="13574" max="13575" width="21.33203125" style="463" customWidth="1"/>
    <col min="13576" max="13823" width="9.109375" style="463"/>
    <col min="13824" max="13824" width="7.6640625" style="463" customWidth="1"/>
    <col min="13825" max="13825" width="67.6640625" style="463" customWidth="1"/>
    <col min="13826" max="13826" width="23.44140625" style="463" customWidth="1"/>
    <col min="13827" max="13827" width="24.33203125" style="463" customWidth="1"/>
    <col min="13828" max="13828" width="22.6640625" style="463" customWidth="1"/>
    <col min="13829" max="13829" width="38.109375" style="463" customWidth="1"/>
    <col min="13830" max="13831" width="21.33203125" style="463" customWidth="1"/>
    <col min="13832" max="14079" width="9.109375" style="463"/>
    <col min="14080" max="14080" width="7.6640625" style="463" customWidth="1"/>
    <col min="14081" max="14081" width="67.6640625" style="463" customWidth="1"/>
    <col min="14082" max="14082" width="23.44140625" style="463" customWidth="1"/>
    <col min="14083" max="14083" width="24.33203125" style="463" customWidth="1"/>
    <col min="14084" max="14084" width="22.6640625" style="463" customWidth="1"/>
    <col min="14085" max="14085" width="38.109375" style="463" customWidth="1"/>
    <col min="14086" max="14087" width="21.33203125" style="463" customWidth="1"/>
    <col min="14088" max="14335" width="9.109375" style="463"/>
    <col min="14336" max="14336" width="7.6640625" style="463" customWidth="1"/>
    <col min="14337" max="14337" width="67.6640625" style="463" customWidth="1"/>
    <col min="14338" max="14338" width="23.44140625" style="463" customWidth="1"/>
    <col min="14339" max="14339" width="24.33203125" style="463" customWidth="1"/>
    <col min="14340" max="14340" width="22.6640625" style="463" customWidth="1"/>
    <col min="14341" max="14341" width="38.109375" style="463" customWidth="1"/>
    <col min="14342" max="14343" width="21.33203125" style="463" customWidth="1"/>
    <col min="14344" max="14591" width="9.109375" style="463"/>
    <col min="14592" max="14592" width="7.6640625" style="463" customWidth="1"/>
    <col min="14593" max="14593" width="67.6640625" style="463" customWidth="1"/>
    <col min="14594" max="14594" width="23.44140625" style="463" customWidth="1"/>
    <col min="14595" max="14595" width="24.33203125" style="463" customWidth="1"/>
    <col min="14596" max="14596" width="22.6640625" style="463" customWidth="1"/>
    <col min="14597" max="14597" width="38.109375" style="463" customWidth="1"/>
    <col min="14598" max="14599" width="21.33203125" style="463" customWidth="1"/>
    <col min="14600" max="14847" width="9.109375" style="463"/>
    <col min="14848" max="14848" width="7.6640625" style="463" customWidth="1"/>
    <col min="14849" max="14849" width="67.6640625" style="463" customWidth="1"/>
    <col min="14850" max="14850" width="23.44140625" style="463" customWidth="1"/>
    <col min="14851" max="14851" width="24.33203125" style="463" customWidth="1"/>
    <col min="14852" max="14852" width="22.6640625" style="463" customWidth="1"/>
    <col min="14853" max="14853" width="38.109375" style="463" customWidth="1"/>
    <col min="14854" max="14855" width="21.33203125" style="463" customWidth="1"/>
    <col min="14856" max="15103" width="9.109375" style="463"/>
    <col min="15104" max="15104" width="7.6640625" style="463" customWidth="1"/>
    <col min="15105" max="15105" width="67.6640625" style="463" customWidth="1"/>
    <col min="15106" max="15106" width="23.44140625" style="463" customWidth="1"/>
    <col min="15107" max="15107" width="24.33203125" style="463" customWidth="1"/>
    <col min="15108" max="15108" width="22.6640625" style="463" customWidth="1"/>
    <col min="15109" max="15109" width="38.109375" style="463" customWidth="1"/>
    <col min="15110" max="15111" width="21.33203125" style="463" customWidth="1"/>
    <col min="15112" max="15359" width="9.109375" style="463"/>
    <col min="15360" max="15360" width="7.6640625" style="463" customWidth="1"/>
    <col min="15361" max="15361" width="67.6640625" style="463" customWidth="1"/>
    <col min="15362" max="15362" width="23.44140625" style="463" customWidth="1"/>
    <col min="15363" max="15363" width="24.33203125" style="463" customWidth="1"/>
    <col min="15364" max="15364" width="22.6640625" style="463" customWidth="1"/>
    <col min="15365" max="15365" width="38.109375" style="463" customWidth="1"/>
    <col min="15366" max="15367" width="21.33203125" style="463" customWidth="1"/>
    <col min="15368" max="15615" width="9.109375" style="463"/>
    <col min="15616" max="15616" width="7.6640625" style="463" customWidth="1"/>
    <col min="15617" max="15617" width="67.6640625" style="463" customWidth="1"/>
    <col min="15618" max="15618" width="23.44140625" style="463" customWidth="1"/>
    <col min="15619" max="15619" width="24.33203125" style="463" customWidth="1"/>
    <col min="15620" max="15620" width="22.6640625" style="463" customWidth="1"/>
    <col min="15621" max="15621" width="38.109375" style="463" customWidth="1"/>
    <col min="15622" max="15623" width="21.33203125" style="463" customWidth="1"/>
    <col min="15624" max="15871" width="9.109375" style="463"/>
    <col min="15872" max="15872" width="7.6640625" style="463" customWidth="1"/>
    <col min="15873" max="15873" width="67.6640625" style="463" customWidth="1"/>
    <col min="15874" max="15874" width="23.44140625" style="463" customWidth="1"/>
    <col min="15875" max="15875" width="24.33203125" style="463" customWidth="1"/>
    <col min="15876" max="15876" width="22.6640625" style="463" customWidth="1"/>
    <col min="15877" max="15877" width="38.109375" style="463" customWidth="1"/>
    <col min="15878" max="15879" width="21.33203125" style="463" customWidth="1"/>
    <col min="15880" max="16127" width="9.109375" style="463"/>
    <col min="16128" max="16128" width="7.6640625" style="463" customWidth="1"/>
    <col min="16129" max="16129" width="67.6640625" style="463" customWidth="1"/>
    <col min="16130" max="16130" width="23.44140625" style="463" customWidth="1"/>
    <col min="16131" max="16131" width="24.33203125" style="463" customWidth="1"/>
    <col min="16132" max="16132" width="22.6640625" style="463" customWidth="1"/>
    <col min="16133" max="16133" width="38.109375" style="463" customWidth="1"/>
    <col min="16134" max="16135" width="21.33203125" style="463" customWidth="1"/>
    <col min="16136" max="16384" width="9.109375" style="463"/>
  </cols>
  <sheetData>
    <row r="1" spans="1:10" x14ac:dyDescent="0.35">
      <c r="A1" s="461"/>
      <c r="B1" s="461"/>
      <c r="C1" s="461"/>
      <c r="D1" s="461"/>
      <c r="E1" s="72" t="s">
        <v>451</v>
      </c>
    </row>
    <row r="2" spans="1:10" x14ac:dyDescent="0.35">
      <c r="A2" s="461"/>
      <c r="B2" s="461"/>
      <c r="C2" s="461"/>
      <c r="D2" s="461"/>
      <c r="E2" s="461"/>
    </row>
    <row r="3" spans="1:10" ht="18.75" customHeight="1" x14ac:dyDescent="0.35">
      <c r="A3" s="1223" t="s">
        <v>1032</v>
      </c>
      <c r="B3" s="1223"/>
      <c r="C3" s="1223"/>
      <c r="D3" s="1223"/>
      <c r="E3" s="1223"/>
    </row>
    <row r="4" spans="1:10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409"/>
      <c r="J4" s="409"/>
    </row>
    <row r="5" spans="1:10" s="11" customFormat="1" ht="19.5" customHeight="1" x14ac:dyDescent="0.35">
      <c r="A5" s="14" t="s">
        <v>407</v>
      </c>
      <c r="B5" s="15"/>
      <c r="C5" s="15"/>
      <c r="D5" s="15"/>
      <c r="E5" s="15"/>
      <c r="F5" s="15"/>
      <c r="G5" s="15"/>
      <c r="H5" s="15"/>
      <c r="I5" s="411"/>
      <c r="J5" s="411"/>
    </row>
    <row r="6" spans="1:10" s="1" customFormat="1" ht="39.75" customHeight="1" x14ac:dyDescent="0.35">
      <c r="A6" s="1184" t="s">
        <v>454</v>
      </c>
      <c r="B6" s="1184"/>
      <c r="C6" s="1184"/>
      <c r="D6" s="1184"/>
      <c r="E6" s="16"/>
      <c r="F6" s="16"/>
      <c r="G6" s="16"/>
      <c r="H6" s="16"/>
      <c r="I6" s="412"/>
      <c r="J6" s="412"/>
    </row>
    <row r="7" spans="1:10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412"/>
      <c r="J7" s="412"/>
    </row>
    <row r="8" spans="1:10" x14ac:dyDescent="0.35">
      <c r="A8" s="465"/>
      <c r="B8" s="461"/>
      <c r="C8" s="461"/>
      <c r="D8" s="461"/>
      <c r="E8" s="461"/>
    </row>
    <row r="9" spans="1:10" ht="103.5" customHeight="1" x14ac:dyDescent="0.35">
      <c r="A9" s="466" t="s">
        <v>282</v>
      </c>
      <c r="B9" s="466" t="s">
        <v>297</v>
      </c>
      <c r="C9" s="466" t="s">
        <v>511</v>
      </c>
      <c r="D9" s="466" t="s">
        <v>512</v>
      </c>
      <c r="E9" s="466" t="s">
        <v>349</v>
      </c>
      <c r="I9" s="467"/>
      <c r="J9" s="467"/>
    </row>
    <row r="10" spans="1:10" s="470" customFormat="1" ht="34.799999999999997" x14ac:dyDescent="0.3">
      <c r="A10" s="468">
        <v>1</v>
      </c>
      <c r="B10" s="468">
        <v>2</v>
      </c>
      <c r="C10" s="468">
        <v>3</v>
      </c>
      <c r="D10" s="468">
        <v>4</v>
      </c>
      <c r="E10" s="468">
        <v>5</v>
      </c>
      <c r="F10" s="469" t="s">
        <v>302</v>
      </c>
      <c r="G10" s="469" t="s">
        <v>303</v>
      </c>
      <c r="I10" s="394" t="s">
        <v>1017</v>
      </c>
      <c r="J10" s="394"/>
    </row>
    <row r="11" spans="1:10" s="470" customFormat="1" ht="18.75" customHeight="1" x14ac:dyDescent="0.35">
      <c r="A11" s="1224" t="s">
        <v>999</v>
      </c>
      <c r="B11" s="1225"/>
      <c r="C11" s="1225"/>
      <c r="D11" s="1225"/>
      <c r="E11" s="1226"/>
      <c r="F11" s="471" t="s">
        <v>1000</v>
      </c>
      <c r="G11" s="472"/>
      <c r="I11" s="396" t="s">
        <v>1012</v>
      </c>
      <c r="J11" s="396" t="s">
        <v>1013</v>
      </c>
    </row>
    <row r="12" spans="1:10" s="479" customFormat="1" ht="24" customHeight="1" x14ac:dyDescent="0.35">
      <c r="A12" s="473">
        <v>1</v>
      </c>
      <c r="B12" s="474" t="s">
        <v>404</v>
      </c>
      <c r="C12" s="475"/>
      <c r="D12" s="476"/>
      <c r="E12" s="477"/>
      <c r="F12" s="478"/>
      <c r="G12" s="478">
        <f>E12-F12</f>
        <v>0</v>
      </c>
      <c r="I12" s="480"/>
      <c r="J12" s="480"/>
    </row>
    <row r="13" spans="1:10" s="479" customFormat="1" ht="18" customHeight="1" x14ac:dyDescent="0.3">
      <c r="A13" s="473"/>
      <c r="B13" s="481"/>
      <c r="C13" s="475"/>
      <c r="D13" s="476"/>
      <c r="E13" s="482"/>
      <c r="F13" s="483"/>
      <c r="G13" s="483"/>
      <c r="I13" s="480"/>
      <c r="J13" s="480"/>
    </row>
    <row r="14" spans="1:10" s="489" customFormat="1" ht="17.399999999999999" x14ac:dyDescent="0.3">
      <c r="A14" s="484"/>
      <c r="B14" s="485" t="s">
        <v>295</v>
      </c>
      <c r="C14" s="486" t="s">
        <v>305</v>
      </c>
      <c r="D14" s="487" t="s">
        <v>305</v>
      </c>
      <c r="E14" s="488">
        <f>SUM(E12:E13)</f>
        <v>0</v>
      </c>
      <c r="F14" s="483">
        <f>SUM(F12:F13)</f>
        <v>0</v>
      </c>
      <c r="G14" s="483">
        <f>SUM(G12:G13)</f>
        <v>0</v>
      </c>
      <c r="I14" s="394">
        <f>SUM(I12:I13)</f>
        <v>0</v>
      </c>
      <c r="J14" s="394">
        <f t="shared" ref="J14" si="0">SUM(J12:J13)</f>
        <v>0</v>
      </c>
    </row>
    <row r="15" spans="1:10" s="489" customFormat="1" ht="17.399999999999999" x14ac:dyDescent="0.3">
      <c r="A15" s="1224" t="s">
        <v>1001</v>
      </c>
      <c r="B15" s="1225"/>
      <c r="C15" s="1225"/>
      <c r="D15" s="1225"/>
      <c r="E15" s="1226"/>
      <c r="F15" s="471" t="s">
        <v>1002</v>
      </c>
      <c r="G15" s="472"/>
      <c r="I15" s="401"/>
      <c r="J15" s="401"/>
    </row>
    <row r="16" spans="1:10" s="479" customFormat="1" ht="24" customHeight="1" x14ac:dyDescent="0.35">
      <c r="A16" s="473">
        <v>1</v>
      </c>
      <c r="B16" s="474" t="s">
        <v>404</v>
      </c>
      <c r="C16" s="475"/>
      <c r="D16" s="476"/>
      <c r="E16" s="477"/>
      <c r="F16" s="478"/>
      <c r="G16" s="478">
        <f>E16-F16</f>
        <v>0</v>
      </c>
      <c r="I16" s="401"/>
      <c r="J16" s="401"/>
    </row>
    <row r="17" spans="1:10" s="479" customFormat="1" ht="18" customHeight="1" x14ac:dyDescent="0.3">
      <c r="A17" s="473"/>
      <c r="B17" s="481"/>
      <c r="C17" s="475"/>
      <c r="D17" s="476"/>
      <c r="E17" s="482"/>
      <c r="F17" s="483"/>
      <c r="G17" s="483"/>
      <c r="I17" s="480"/>
      <c r="J17" s="480"/>
    </row>
    <row r="18" spans="1:10" s="489" customFormat="1" ht="17.399999999999999" x14ac:dyDescent="0.3">
      <c r="A18" s="484"/>
      <c r="B18" s="485" t="s">
        <v>295</v>
      </c>
      <c r="C18" s="486" t="s">
        <v>305</v>
      </c>
      <c r="D18" s="487" t="s">
        <v>305</v>
      </c>
      <c r="E18" s="488">
        <f>SUM(E16:E17)</f>
        <v>0</v>
      </c>
      <c r="F18" s="483">
        <f>SUM(F16:F17)</f>
        <v>0</v>
      </c>
      <c r="G18" s="483">
        <f>SUM(G16:G17)</f>
        <v>0</v>
      </c>
      <c r="I18" s="394">
        <f t="shared" ref="I18:J18" si="1">SUM(I16:I17)</f>
        <v>0</v>
      </c>
      <c r="J18" s="394">
        <f t="shared" si="1"/>
        <v>0</v>
      </c>
    </row>
    <row r="19" spans="1:10" s="489" customFormat="1" ht="18.75" customHeight="1" x14ac:dyDescent="0.3">
      <c r="A19" s="1224" t="s">
        <v>489</v>
      </c>
      <c r="B19" s="1225"/>
      <c r="C19" s="1225"/>
      <c r="D19" s="1225"/>
      <c r="E19" s="1226"/>
      <c r="F19" s="471" t="s">
        <v>1002</v>
      </c>
      <c r="G19" s="472"/>
      <c r="I19" s="401"/>
      <c r="J19" s="401"/>
    </row>
    <row r="20" spans="1:10" s="479" customFormat="1" ht="24" customHeight="1" x14ac:dyDescent="0.35">
      <c r="A20" s="473">
        <v>1</v>
      </c>
      <c r="B20" s="474" t="s">
        <v>404</v>
      </c>
      <c r="C20" s="475"/>
      <c r="D20" s="476"/>
      <c r="E20" s="477"/>
      <c r="F20" s="478"/>
      <c r="G20" s="478">
        <f>E20-F20</f>
        <v>0</v>
      </c>
      <c r="I20" s="401"/>
      <c r="J20" s="401"/>
    </row>
    <row r="21" spans="1:10" s="479" customFormat="1" ht="18" customHeight="1" x14ac:dyDescent="0.3">
      <c r="A21" s="473"/>
      <c r="B21" s="481"/>
      <c r="C21" s="475"/>
      <c r="D21" s="476"/>
      <c r="E21" s="482"/>
      <c r="F21" s="483"/>
      <c r="G21" s="483"/>
      <c r="I21" s="401"/>
      <c r="J21" s="401"/>
    </row>
    <row r="22" spans="1:10" s="489" customFormat="1" ht="17.399999999999999" x14ac:dyDescent="0.3">
      <c r="A22" s="484"/>
      <c r="B22" s="485" t="s">
        <v>295</v>
      </c>
      <c r="C22" s="486" t="s">
        <v>305</v>
      </c>
      <c r="D22" s="487" t="s">
        <v>305</v>
      </c>
      <c r="E22" s="488">
        <f>SUM(E20:E21)</f>
        <v>0</v>
      </c>
      <c r="F22" s="483">
        <f>SUM(F20:F21)</f>
        <v>0</v>
      </c>
      <c r="G22" s="483">
        <f>SUM(G20:G21)</f>
        <v>0</v>
      </c>
      <c r="I22" s="394">
        <f t="shared" ref="I22:J22" si="2">SUM(I20:I21)</f>
        <v>0</v>
      </c>
      <c r="J22" s="394">
        <f t="shared" si="2"/>
        <v>0</v>
      </c>
    </row>
    <row r="23" spans="1:10" s="63" customFormat="1" ht="17.399999999999999" x14ac:dyDescent="0.3">
      <c r="A23" s="490"/>
      <c r="B23" s="491"/>
      <c r="C23" s="492"/>
      <c r="D23" s="492"/>
      <c r="E23" s="493"/>
      <c r="F23" s="297">
        <f>F14+F18+F22</f>
        <v>0</v>
      </c>
      <c r="G23" s="297">
        <f>G14+G18+G22</f>
        <v>0</v>
      </c>
      <c r="I23" s="394">
        <f t="shared" ref="I23:J23" si="3">I12+I17+I22</f>
        <v>0</v>
      </c>
      <c r="J23" s="394">
        <f t="shared" si="3"/>
        <v>0</v>
      </c>
    </row>
    <row r="24" spans="1:10" s="63" customFormat="1" ht="17.399999999999999" x14ac:dyDescent="0.3">
      <c r="A24" s="490"/>
      <c r="B24" s="491"/>
      <c r="C24" s="492"/>
      <c r="D24" s="492"/>
      <c r="E24" s="493"/>
      <c r="F24" s="472"/>
      <c r="G24" s="472"/>
      <c r="I24" s="394"/>
      <c r="J24" s="394"/>
    </row>
    <row r="25" spans="1:10" s="388" customFormat="1" x14ac:dyDescent="0.3">
      <c r="A25" s="34" t="s">
        <v>671</v>
      </c>
      <c r="B25" s="35"/>
      <c r="D25" s="115"/>
      <c r="E25" s="115" t="s">
        <v>1143</v>
      </c>
      <c r="F25" s="35"/>
      <c r="I25" s="394"/>
      <c r="J25" s="394"/>
    </row>
    <row r="26" spans="1:10" s="388" customFormat="1" ht="15.6" x14ac:dyDescent="0.3">
      <c r="A26" s="249"/>
      <c r="B26" s="66"/>
      <c r="D26" s="67" t="s">
        <v>131</v>
      </c>
      <c r="E26" s="67" t="s">
        <v>132</v>
      </c>
      <c r="F26" s="66"/>
      <c r="I26" s="464"/>
      <c r="J26" s="464"/>
    </row>
    <row r="27" spans="1:10" s="388" customFormat="1" ht="15.6" x14ac:dyDescent="0.3">
      <c r="A27" s="66"/>
      <c r="B27" s="63"/>
      <c r="D27" s="63"/>
      <c r="E27" s="63"/>
      <c r="F27" s="63"/>
      <c r="I27" s="464"/>
      <c r="J27" s="464"/>
    </row>
    <row r="28" spans="1:10" s="388" customFormat="1" x14ac:dyDescent="0.3">
      <c r="A28" s="34" t="s">
        <v>133</v>
      </c>
      <c r="B28" s="35"/>
      <c r="D28" s="115"/>
      <c r="E28" s="115" t="s">
        <v>1144</v>
      </c>
      <c r="F28" s="35"/>
      <c r="H28" s="414"/>
      <c r="I28" s="494"/>
      <c r="J28" s="494"/>
    </row>
    <row r="29" spans="1:10" s="388" customFormat="1" ht="15.6" x14ac:dyDescent="0.3">
      <c r="A29" s="249"/>
      <c r="B29" s="66"/>
      <c r="D29" s="67" t="s">
        <v>131</v>
      </c>
      <c r="E29" s="67" t="s">
        <v>132</v>
      </c>
      <c r="F29" s="66"/>
      <c r="H29" s="414"/>
      <c r="I29" s="464"/>
      <c r="J29" s="464"/>
    </row>
    <row r="31" spans="1:10" x14ac:dyDescent="0.35">
      <c r="B31" s="298" t="s">
        <v>1086</v>
      </c>
    </row>
    <row r="32" spans="1:10" x14ac:dyDescent="0.35">
      <c r="B32" s="298" t="s">
        <v>1003</v>
      </c>
    </row>
  </sheetData>
  <mergeCells count="5">
    <mergeCell ref="A3:E3"/>
    <mergeCell ref="A6:D6"/>
    <mergeCell ref="A11:E11"/>
    <mergeCell ref="A15:E15"/>
    <mergeCell ref="A19:E19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FFFF99"/>
    <pageSetUpPr fitToPage="1"/>
  </sheetPr>
  <dimension ref="A1:I39"/>
  <sheetViews>
    <sheetView view="pageBreakPreview" topLeftCell="A13" zoomScale="70" zoomScaleNormal="75" zoomScaleSheetLayoutView="70" workbookViewId="0">
      <selection activeCell="H35" sqref="H35:I35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5" width="15.5546875" style="11" customWidth="1"/>
    <col min="6" max="7" width="13.33203125" style="11" customWidth="1"/>
    <col min="8" max="8" width="19.44140625" style="11" customWidth="1"/>
    <col min="9" max="9" width="20.109375" style="11" customWidth="1"/>
    <col min="10" max="10" width="18.6640625" style="11" customWidth="1"/>
    <col min="11" max="253" width="9.10937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33203125" style="11" customWidth="1"/>
    <col min="262" max="262" width="20.109375" style="11" customWidth="1"/>
    <col min="263" max="263" width="23.5546875" style="11" bestFit="1" customWidth="1"/>
    <col min="264" max="264" width="10.109375" style="11" bestFit="1" customWidth="1"/>
    <col min="265" max="509" width="9.10937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33203125" style="11" customWidth="1"/>
    <col min="518" max="518" width="20.109375" style="11" customWidth="1"/>
    <col min="519" max="519" width="23.5546875" style="11" bestFit="1" customWidth="1"/>
    <col min="520" max="520" width="10.109375" style="11" bestFit="1" customWidth="1"/>
    <col min="521" max="765" width="9.10937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33203125" style="11" customWidth="1"/>
    <col min="774" max="774" width="20.109375" style="11" customWidth="1"/>
    <col min="775" max="775" width="23.5546875" style="11" bestFit="1" customWidth="1"/>
    <col min="776" max="776" width="10.109375" style="11" bestFit="1" customWidth="1"/>
    <col min="777" max="1021" width="9.10937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33203125" style="11" customWidth="1"/>
    <col min="1030" max="1030" width="20.109375" style="11" customWidth="1"/>
    <col min="1031" max="1031" width="23.5546875" style="11" bestFit="1" customWidth="1"/>
    <col min="1032" max="1032" width="10.109375" style="11" bestFit="1" customWidth="1"/>
    <col min="1033" max="1277" width="9.10937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33203125" style="11" customWidth="1"/>
    <col min="1286" max="1286" width="20.109375" style="11" customWidth="1"/>
    <col min="1287" max="1287" width="23.5546875" style="11" bestFit="1" customWidth="1"/>
    <col min="1288" max="1288" width="10.109375" style="11" bestFit="1" customWidth="1"/>
    <col min="1289" max="1533" width="9.10937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33203125" style="11" customWidth="1"/>
    <col min="1542" max="1542" width="20.109375" style="11" customWidth="1"/>
    <col min="1543" max="1543" width="23.5546875" style="11" bestFit="1" customWidth="1"/>
    <col min="1544" max="1544" width="10.109375" style="11" bestFit="1" customWidth="1"/>
    <col min="1545" max="1789" width="9.10937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33203125" style="11" customWidth="1"/>
    <col min="1798" max="1798" width="20.109375" style="11" customWidth="1"/>
    <col min="1799" max="1799" width="23.5546875" style="11" bestFit="1" customWidth="1"/>
    <col min="1800" max="1800" width="10.109375" style="11" bestFit="1" customWidth="1"/>
    <col min="1801" max="2045" width="9.10937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33203125" style="11" customWidth="1"/>
    <col min="2054" max="2054" width="20.109375" style="11" customWidth="1"/>
    <col min="2055" max="2055" width="23.5546875" style="11" bestFit="1" customWidth="1"/>
    <col min="2056" max="2056" width="10.109375" style="11" bestFit="1" customWidth="1"/>
    <col min="2057" max="2301" width="9.10937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33203125" style="11" customWidth="1"/>
    <col min="2310" max="2310" width="20.109375" style="11" customWidth="1"/>
    <col min="2311" max="2311" width="23.5546875" style="11" bestFit="1" customWidth="1"/>
    <col min="2312" max="2312" width="10.109375" style="11" bestFit="1" customWidth="1"/>
    <col min="2313" max="2557" width="9.10937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33203125" style="11" customWidth="1"/>
    <col min="2566" max="2566" width="20.109375" style="11" customWidth="1"/>
    <col min="2567" max="2567" width="23.5546875" style="11" bestFit="1" customWidth="1"/>
    <col min="2568" max="2568" width="10.109375" style="11" bestFit="1" customWidth="1"/>
    <col min="2569" max="2813" width="9.10937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33203125" style="11" customWidth="1"/>
    <col min="2822" max="2822" width="20.109375" style="11" customWidth="1"/>
    <col min="2823" max="2823" width="23.5546875" style="11" bestFit="1" customWidth="1"/>
    <col min="2824" max="2824" width="10.109375" style="11" bestFit="1" customWidth="1"/>
    <col min="2825" max="3069" width="9.10937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33203125" style="11" customWidth="1"/>
    <col min="3078" max="3078" width="20.109375" style="11" customWidth="1"/>
    <col min="3079" max="3079" width="23.5546875" style="11" bestFit="1" customWidth="1"/>
    <col min="3080" max="3080" width="10.109375" style="11" bestFit="1" customWidth="1"/>
    <col min="3081" max="3325" width="9.10937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33203125" style="11" customWidth="1"/>
    <col min="3334" max="3334" width="20.109375" style="11" customWidth="1"/>
    <col min="3335" max="3335" width="23.5546875" style="11" bestFit="1" customWidth="1"/>
    <col min="3336" max="3336" width="10.109375" style="11" bestFit="1" customWidth="1"/>
    <col min="3337" max="3581" width="9.10937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33203125" style="11" customWidth="1"/>
    <col min="3590" max="3590" width="20.109375" style="11" customWidth="1"/>
    <col min="3591" max="3591" width="23.5546875" style="11" bestFit="1" customWidth="1"/>
    <col min="3592" max="3592" width="10.109375" style="11" bestFit="1" customWidth="1"/>
    <col min="3593" max="3837" width="9.10937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33203125" style="11" customWidth="1"/>
    <col min="3846" max="3846" width="20.109375" style="11" customWidth="1"/>
    <col min="3847" max="3847" width="23.5546875" style="11" bestFit="1" customWidth="1"/>
    <col min="3848" max="3848" width="10.109375" style="11" bestFit="1" customWidth="1"/>
    <col min="3849" max="4093" width="9.10937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33203125" style="11" customWidth="1"/>
    <col min="4102" max="4102" width="20.109375" style="11" customWidth="1"/>
    <col min="4103" max="4103" width="23.5546875" style="11" bestFit="1" customWidth="1"/>
    <col min="4104" max="4104" width="10.109375" style="11" bestFit="1" customWidth="1"/>
    <col min="4105" max="4349" width="9.10937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33203125" style="11" customWidth="1"/>
    <col min="4358" max="4358" width="20.109375" style="11" customWidth="1"/>
    <col min="4359" max="4359" width="23.5546875" style="11" bestFit="1" customWidth="1"/>
    <col min="4360" max="4360" width="10.109375" style="11" bestFit="1" customWidth="1"/>
    <col min="4361" max="4605" width="9.10937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33203125" style="11" customWidth="1"/>
    <col min="4614" max="4614" width="20.109375" style="11" customWidth="1"/>
    <col min="4615" max="4615" width="23.5546875" style="11" bestFit="1" customWidth="1"/>
    <col min="4616" max="4616" width="10.109375" style="11" bestFit="1" customWidth="1"/>
    <col min="4617" max="4861" width="9.10937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33203125" style="11" customWidth="1"/>
    <col min="4870" max="4870" width="20.109375" style="11" customWidth="1"/>
    <col min="4871" max="4871" width="23.5546875" style="11" bestFit="1" customWidth="1"/>
    <col min="4872" max="4872" width="10.109375" style="11" bestFit="1" customWidth="1"/>
    <col min="4873" max="5117" width="9.10937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33203125" style="11" customWidth="1"/>
    <col min="5126" max="5126" width="20.109375" style="11" customWidth="1"/>
    <col min="5127" max="5127" width="23.5546875" style="11" bestFit="1" customWidth="1"/>
    <col min="5128" max="5128" width="10.109375" style="11" bestFit="1" customWidth="1"/>
    <col min="5129" max="5373" width="9.10937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33203125" style="11" customWidth="1"/>
    <col min="5382" max="5382" width="20.109375" style="11" customWidth="1"/>
    <col min="5383" max="5383" width="23.5546875" style="11" bestFit="1" customWidth="1"/>
    <col min="5384" max="5384" width="10.109375" style="11" bestFit="1" customWidth="1"/>
    <col min="5385" max="5629" width="9.10937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33203125" style="11" customWidth="1"/>
    <col min="5638" max="5638" width="20.109375" style="11" customWidth="1"/>
    <col min="5639" max="5639" width="23.5546875" style="11" bestFit="1" customWidth="1"/>
    <col min="5640" max="5640" width="10.109375" style="11" bestFit="1" customWidth="1"/>
    <col min="5641" max="5885" width="9.10937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33203125" style="11" customWidth="1"/>
    <col min="5894" max="5894" width="20.109375" style="11" customWidth="1"/>
    <col min="5895" max="5895" width="23.5546875" style="11" bestFit="1" customWidth="1"/>
    <col min="5896" max="5896" width="10.109375" style="11" bestFit="1" customWidth="1"/>
    <col min="5897" max="6141" width="9.10937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33203125" style="11" customWidth="1"/>
    <col min="6150" max="6150" width="20.109375" style="11" customWidth="1"/>
    <col min="6151" max="6151" width="23.5546875" style="11" bestFit="1" customWidth="1"/>
    <col min="6152" max="6152" width="10.109375" style="11" bestFit="1" customWidth="1"/>
    <col min="6153" max="6397" width="9.10937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33203125" style="11" customWidth="1"/>
    <col min="6406" max="6406" width="20.109375" style="11" customWidth="1"/>
    <col min="6407" max="6407" width="23.5546875" style="11" bestFit="1" customWidth="1"/>
    <col min="6408" max="6408" width="10.109375" style="11" bestFit="1" customWidth="1"/>
    <col min="6409" max="6653" width="9.10937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33203125" style="11" customWidth="1"/>
    <col min="6662" max="6662" width="20.109375" style="11" customWidth="1"/>
    <col min="6663" max="6663" width="23.5546875" style="11" bestFit="1" customWidth="1"/>
    <col min="6664" max="6664" width="10.109375" style="11" bestFit="1" customWidth="1"/>
    <col min="6665" max="6909" width="9.10937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33203125" style="11" customWidth="1"/>
    <col min="6918" max="6918" width="20.109375" style="11" customWidth="1"/>
    <col min="6919" max="6919" width="23.5546875" style="11" bestFit="1" customWidth="1"/>
    <col min="6920" max="6920" width="10.109375" style="11" bestFit="1" customWidth="1"/>
    <col min="6921" max="7165" width="9.10937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33203125" style="11" customWidth="1"/>
    <col min="7174" max="7174" width="20.109375" style="11" customWidth="1"/>
    <col min="7175" max="7175" width="23.5546875" style="11" bestFit="1" customWidth="1"/>
    <col min="7176" max="7176" width="10.109375" style="11" bestFit="1" customWidth="1"/>
    <col min="7177" max="7421" width="9.10937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33203125" style="11" customWidth="1"/>
    <col min="7430" max="7430" width="20.109375" style="11" customWidth="1"/>
    <col min="7431" max="7431" width="23.5546875" style="11" bestFit="1" customWidth="1"/>
    <col min="7432" max="7432" width="10.109375" style="11" bestFit="1" customWidth="1"/>
    <col min="7433" max="7677" width="9.10937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33203125" style="11" customWidth="1"/>
    <col min="7686" max="7686" width="20.109375" style="11" customWidth="1"/>
    <col min="7687" max="7687" width="23.5546875" style="11" bestFit="1" customWidth="1"/>
    <col min="7688" max="7688" width="10.109375" style="11" bestFit="1" customWidth="1"/>
    <col min="7689" max="7933" width="9.10937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33203125" style="11" customWidth="1"/>
    <col min="7942" max="7942" width="20.109375" style="11" customWidth="1"/>
    <col min="7943" max="7943" width="23.5546875" style="11" bestFit="1" customWidth="1"/>
    <col min="7944" max="7944" width="10.109375" style="11" bestFit="1" customWidth="1"/>
    <col min="7945" max="8189" width="9.10937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33203125" style="11" customWidth="1"/>
    <col min="8198" max="8198" width="20.109375" style="11" customWidth="1"/>
    <col min="8199" max="8199" width="23.5546875" style="11" bestFit="1" customWidth="1"/>
    <col min="8200" max="8200" width="10.109375" style="11" bestFit="1" customWidth="1"/>
    <col min="8201" max="8445" width="9.10937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33203125" style="11" customWidth="1"/>
    <col min="8454" max="8454" width="20.109375" style="11" customWidth="1"/>
    <col min="8455" max="8455" width="23.5546875" style="11" bestFit="1" customWidth="1"/>
    <col min="8456" max="8456" width="10.109375" style="11" bestFit="1" customWidth="1"/>
    <col min="8457" max="8701" width="9.10937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33203125" style="11" customWidth="1"/>
    <col min="8710" max="8710" width="20.109375" style="11" customWidth="1"/>
    <col min="8711" max="8711" width="23.5546875" style="11" bestFit="1" customWidth="1"/>
    <col min="8712" max="8712" width="10.109375" style="11" bestFit="1" customWidth="1"/>
    <col min="8713" max="8957" width="9.10937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33203125" style="11" customWidth="1"/>
    <col min="8966" max="8966" width="20.109375" style="11" customWidth="1"/>
    <col min="8967" max="8967" width="23.5546875" style="11" bestFit="1" customWidth="1"/>
    <col min="8968" max="8968" width="10.109375" style="11" bestFit="1" customWidth="1"/>
    <col min="8969" max="9213" width="9.10937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33203125" style="11" customWidth="1"/>
    <col min="9222" max="9222" width="20.109375" style="11" customWidth="1"/>
    <col min="9223" max="9223" width="23.5546875" style="11" bestFit="1" customWidth="1"/>
    <col min="9224" max="9224" width="10.109375" style="11" bestFit="1" customWidth="1"/>
    <col min="9225" max="9469" width="9.10937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33203125" style="11" customWidth="1"/>
    <col min="9478" max="9478" width="20.109375" style="11" customWidth="1"/>
    <col min="9479" max="9479" width="23.5546875" style="11" bestFit="1" customWidth="1"/>
    <col min="9480" max="9480" width="10.109375" style="11" bestFit="1" customWidth="1"/>
    <col min="9481" max="9725" width="9.10937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33203125" style="11" customWidth="1"/>
    <col min="9734" max="9734" width="20.109375" style="11" customWidth="1"/>
    <col min="9735" max="9735" width="23.5546875" style="11" bestFit="1" customWidth="1"/>
    <col min="9736" max="9736" width="10.109375" style="11" bestFit="1" customWidth="1"/>
    <col min="9737" max="9981" width="9.10937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33203125" style="11" customWidth="1"/>
    <col min="9990" max="9990" width="20.109375" style="11" customWidth="1"/>
    <col min="9991" max="9991" width="23.5546875" style="11" bestFit="1" customWidth="1"/>
    <col min="9992" max="9992" width="10.109375" style="11" bestFit="1" customWidth="1"/>
    <col min="9993" max="10237" width="9.10937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33203125" style="11" customWidth="1"/>
    <col min="10246" max="10246" width="20.109375" style="11" customWidth="1"/>
    <col min="10247" max="10247" width="23.5546875" style="11" bestFit="1" customWidth="1"/>
    <col min="10248" max="10248" width="10.109375" style="11" bestFit="1" customWidth="1"/>
    <col min="10249" max="10493" width="9.10937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33203125" style="11" customWidth="1"/>
    <col min="10502" max="10502" width="20.109375" style="11" customWidth="1"/>
    <col min="10503" max="10503" width="23.5546875" style="11" bestFit="1" customWidth="1"/>
    <col min="10504" max="10504" width="10.109375" style="11" bestFit="1" customWidth="1"/>
    <col min="10505" max="10749" width="9.10937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33203125" style="11" customWidth="1"/>
    <col min="10758" max="10758" width="20.109375" style="11" customWidth="1"/>
    <col min="10759" max="10759" width="23.5546875" style="11" bestFit="1" customWidth="1"/>
    <col min="10760" max="10760" width="10.109375" style="11" bestFit="1" customWidth="1"/>
    <col min="10761" max="11005" width="9.10937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33203125" style="11" customWidth="1"/>
    <col min="11014" max="11014" width="20.109375" style="11" customWidth="1"/>
    <col min="11015" max="11015" width="23.5546875" style="11" bestFit="1" customWidth="1"/>
    <col min="11016" max="11016" width="10.109375" style="11" bestFit="1" customWidth="1"/>
    <col min="11017" max="11261" width="9.10937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33203125" style="11" customWidth="1"/>
    <col min="11270" max="11270" width="20.109375" style="11" customWidth="1"/>
    <col min="11271" max="11271" width="23.5546875" style="11" bestFit="1" customWidth="1"/>
    <col min="11272" max="11272" width="10.109375" style="11" bestFit="1" customWidth="1"/>
    <col min="11273" max="11517" width="9.10937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33203125" style="11" customWidth="1"/>
    <col min="11526" max="11526" width="20.109375" style="11" customWidth="1"/>
    <col min="11527" max="11527" width="23.5546875" style="11" bestFit="1" customWidth="1"/>
    <col min="11528" max="11528" width="10.109375" style="11" bestFit="1" customWidth="1"/>
    <col min="11529" max="11773" width="9.10937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33203125" style="11" customWidth="1"/>
    <col min="11782" max="11782" width="20.109375" style="11" customWidth="1"/>
    <col min="11783" max="11783" width="23.5546875" style="11" bestFit="1" customWidth="1"/>
    <col min="11784" max="11784" width="10.109375" style="11" bestFit="1" customWidth="1"/>
    <col min="11785" max="12029" width="9.10937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33203125" style="11" customWidth="1"/>
    <col min="12038" max="12038" width="20.109375" style="11" customWidth="1"/>
    <col min="12039" max="12039" width="23.5546875" style="11" bestFit="1" customWidth="1"/>
    <col min="12040" max="12040" width="10.109375" style="11" bestFit="1" customWidth="1"/>
    <col min="12041" max="12285" width="9.10937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33203125" style="11" customWidth="1"/>
    <col min="12294" max="12294" width="20.109375" style="11" customWidth="1"/>
    <col min="12295" max="12295" width="23.5546875" style="11" bestFit="1" customWidth="1"/>
    <col min="12296" max="12296" width="10.109375" style="11" bestFit="1" customWidth="1"/>
    <col min="12297" max="12541" width="9.10937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33203125" style="11" customWidth="1"/>
    <col min="12550" max="12550" width="20.109375" style="11" customWidth="1"/>
    <col min="12551" max="12551" width="23.5546875" style="11" bestFit="1" customWidth="1"/>
    <col min="12552" max="12552" width="10.109375" style="11" bestFit="1" customWidth="1"/>
    <col min="12553" max="12797" width="9.10937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33203125" style="11" customWidth="1"/>
    <col min="12806" max="12806" width="20.109375" style="11" customWidth="1"/>
    <col min="12807" max="12807" width="23.5546875" style="11" bestFit="1" customWidth="1"/>
    <col min="12808" max="12808" width="10.109375" style="11" bestFit="1" customWidth="1"/>
    <col min="12809" max="13053" width="9.10937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33203125" style="11" customWidth="1"/>
    <col min="13062" max="13062" width="20.109375" style="11" customWidth="1"/>
    <col min="13063" max="13063" width="23.5546875" style="11" bestFit="1" customWidth="1"/>
    <col min="13064" max="13064" width="10.109375" style="11" bestFit="1" customWidth="1"/>
    <col min="13065" max="13309" width="9.10937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33203125" style="11" customWidth="1"/>
    <col min="13318" max="13318" width="20.109375" style="11" customWidth="1"/>
    <col min="13319" max="13319" width="23.5546875" style="11" bestFit="1" customWidth="1"/>
    <col min="13320" max="13320" width="10.109375" style="11" bestFit="1" customWidth="1"/>
    <col min="13321" max="13565" width="9.10937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33203125" style="11" customWidth="1"/>
    <col min="13574" max="13574" width="20.109375" style="11" customWidth="1"/>
    <col min="13575" max="13575" width="23.5546875" style="11" bestFit="1" customWidth="1"/>
    <col min="13576" max="13576" width="10.109375" style="11" bestFit="1" customWidth="1"/>
    <col min="13577" max="13821" width="9.10937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33203125" style="11" customWidth="1"/>
    <col min="13830" max="13830" width="20.109375" style="11" customWidth="1"/>
    <col min="13831" max="13831" width="23.5546875" style="11" bestFit="1" customWidth="1"/>
    <col min="13832" max="13832" width="10.109375" style="11" bestFit="1" customWidth="1"/>
    <col min="13833" max="14077" width="9.10937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33203125" style="11" customWidth="1"/>
    <col min="14086" max="14086" width="20.109375" style="11" customWidth="1"/>
    <col min="14087" max="14087" width="23.5546875" style="11" bestFit="1" customWidth="1"/>
    <col min="14088" max="14088" width="10.109375" style="11" bestFit="1" customWidth="1"/>
    <col min="14089" max="14333" width="9.10937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33203125" style="11" customWidth="1"/>
    <col min="14342" max="14342" width="20.109375" style="11" customWidth="1"/>
    <col min="14343" max="14343" width="23.5546875" style="11" bestFit="1" customWidth="1"/>
    <col min="14344" max="14344" width="10.109375" style="11" bestFit="1" customWidth="1"/>
    <col min="14345" max="14589" width="9.10937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33203125" style="11" customWidth="1"/>
    <col min="14598" max="14598" width="20.109375" style="11" customWidth="1"/>
    <col min="14599" max="14599" width="23.5546875" style="11" bestFit="1" customWidth="1"/>
    <col min="14600" max="14600" width="10.109375" style="11" bestFit="1" customWidth="1"/>
    <col min="14601" max="14845" width="9.10937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33203125" style="11" customWidth="1"/>
    <col min="14854" max="14854" width="20.109375" style="11" customWidth="1"/>
    <col min="14855" max="14855" width="23.5546875" style="11" bestFit="1" customWidth="1"/>
    <col min="14856" max="14856" width="10.109375" style="11" bestFit="1" customWidth="1"/>
    <col min="14857" max="15101" width="9.10937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33203125" style="11" customWidth="1"/>
    <col min="15110" max="15110" width="20.109375" style="11" customWidth="1"/>
    <col min="15111" max="15111" width="23.5546875" style="11" bestFit="1" customWidth="1"/>
    <col min="15112" max="15112" width="10.109375" style="11" bestFit="1" customWidth="1"/>
    <col min="15113" max="15357" width="9.10937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33203125" style="11" customWidth="1"/>
    <col min="15366" max="15366" width="20.109375" style="11" customWidth="1"/>
    <col min="15367" max="15367" width="23.5546875" style="11" bestFit="1" customWidth="1"/>
    <col min="15368" max="15368" width="10.109375" style="11" bestFit="1" customWidth="1"/>
    <col min="15369" max="15613" width="9.10937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33203125" style="11" customWidth="1"/>
    <col min="15622" max="15622" width="20.109375" style="11" customWidth="1"/>
    <col min="15623" max="15623" width="23.5546875" style="11" bestFit="1" customWidth="1"/>
    <col min="15624" max="15624" width="10.109375" style="11" bestFit="1" customWidth="1"/>
    <col min="15625" max="15869" width="9.10937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33203125" style="11" customWidth="1"/>
    <col min="15878" max="15878" width="20.109375" style="11" customWidth="1"/>
    <col min="15879" max="15879" width="23.5546875" style="11" bestFit="1" customWidth="1"/>
    <col min="15880" max="15880" width="10.109375" style="11" bestFit="1" customWidth="1"/>
    <col min="15881" max="16125" width="9.10937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33203125" style="11" customWidth="1"/>
    <col min="16134" max="16134" width="20.109375" style="11" customWidth="1"/>
    <col min="16135" max="16135" width="23.5546875" style="11" bestFit="1" customWidth="1"/>
    <col min="16136" max="16136" width="10.109375" style="11" bestFit="1" customWidth="1"/>
    <col min="16137" max="16384" width="9.109375" style="11"/>
  </cols>
  <sheetData>
    <row r="1" spans="1:9" ht="28.5" customHeight="1" x14ac:dyDescent="0.3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9" ht="28.5" customHeight="1" x14ac:dyDescent="0.3">
      <c r="A2" s="1182" t="s">
        <v>602</v>
      </c>
      <c r="B2" s="1182"/>
      <c r="C2" s="1182"/>
      <c r="D2" s="1182"/>
      <c r="E2" s="1182"/>
      <c r="F2" s="1182"/>
      <c r="G2" s="1182"/>
      <c r="H2" s="1182"/>
      <c r="I2" s="1182"/>
    </row>
    <row r="3" spans="1:9" s="13" customFormat="1" ht="27" customHeight="1" x14ac:dyDescent="0.35">
      <c r="A3" s="1183" t="s">
        <v>1145</v>
      </c>
      <c r="B3" s="1183"/>
      <c r="C3" s="1183"/>
      <c r="D3" s="1183"/>
      <c r="E3" s="1183"/>
      <c r="F3" s="1183"/>
      <c r="G3" s="1183"/>
      <c r="H3" s="1183"/>
      <c r="I3" s="1183"/>
    </row>
    <row r="4" spans="1:9" ht="19.5" customHeight="1" x14ac:dyDescent="0.35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9" s="1" customFormat="1" ht="39.75" customHeight="1" x14ac:dyDescent="0.35">
      <c r="A5" s="1184" t="s">
        <v>484</v>
      </c>
      <c r="B5" s="1184"/>
      <c r="C5" s="1184"/>
      <c r="D5" s="1184"/>
      <c r="E5" s="1184"/>
      <c r="F5" s="1184"/>
      <c r="G5" s="1184"/>
      <c r="H5" s="1184"/>
      <c r="I5" s="1184"/>
    </row>
    <row r="6" spans="1:9" s="1" customFormat="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</row>
    <row r="7" spans="1:9" s="1" customFormat="1" ht="17.25" customHeight="1" x14ac:dyDescent="0.35">
      <c r="A7" s="16"/>
      <c r="B7" s="16"/>
      <c r="C7" s="16"/>
      <c r="D7" s="16"/>
      <c r="E7" s="17"/>
      <c r="F7" s="17"/>
      <c r="G7" s="17"/>
      <c r="H7" s="17"/>
      <c r="I7" s="16"/>
    </row>
    <row r="8" spans="1:9" ht="41.25" customHeight="1" x14ac:dyDescent="0.3">
      <c r="A8" s="1185" t="s">
        <v>282</v>
      </c>
      <c r="B8" s="1185" t="s">
        <v>283</v>
      </c>
      <c r="C8" s="1185" t="s">
        <v>284</v>
      </c>
      <c r="D8" s="1185" t="s">
        <v>285</v>
      </c>
      <c r="E8" s="1175" t="s">
        <v>286</v>
      </c>
      <c r="F8" s="1176"/>
      <c r="G8" s="1176"/>
      <c r="H8" s="1177"/>
      <c r="I8" s="1188" t="s">
        <v>287</v>
      </c>
    </row>
    <row r="9" spans="1:9" ht="18" x14ac:dyDescent="0.3">
      <c r="A9" s="1186"/>
      <c r="B9" s="1186"/>
      <c r="C9" s="1186"/>
      <c r="D9" s="1186"/>
      <c r="E9" s="1185" t="s">
        <v>288</v>
      </c>
      <c r="F9" s="1175" t="s">
        <v>289</v>
      </c>
      <c r="G9" s="1176"/>
      <c r="H9" s="1177"/>
      <c r="I9" s="1189"/>
    </row>
    <row r="10" spans="1:9" ht="43.5" customHeight="1" x14ac:dyDescent="0.3">
      <c r="A10" s="1186"/>
      <c r="B10" s="1187"/>
      <c r="C10" s="1186"/>
      <c r="D10" s="1186"/>
      <c r="E10" s="1186"/>
      <c r="F10" s="18" t="s">
        <v>290</v>
      </c>
      <c r="G10" s="18" t="s">
        <v>291</v>
      </c>
      <c r="H10" s="18" t="s">
        <v>292</v>
      </c>
      <c r="I10" s="1189"/>
    </row>
    <row r="11" spans="1:9" s="22" customFormat="1" ht="40.5" customHeight="1" x14ac:dyDescent="0.3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</row>
    <row r="12" spans="1:9" ht="75" customHeight="1" x14ac:dyDescent="0.35">
      <c r="A12" s="23">
        <v>1</v>
      </c>
      <c r="B12" s="1178" t="s">
        <v>1161</v>
      </c>
      <c r="C12" s="24" t="s">
        <v>1162</v>
      </c>
      <c r="D12" s="25">
        <v>1</v>
      </c>
      <c r="E12" s="102">
        <f>F12+G12+H12</f>
        <v>22684</v>
      </c>
      <c r="F12" s="103">
        <v>22684</v>
      </c>
      <c r="G12" s="25"/>
      <c r="H12" s="25"/>
      <c r="I12" s="104">
        <v>612020.80000000005</v>
      </c>
    </row>
    <row r="13" spans="1:9" ht="18" x14ac:dyDescent="0.35">
      <c r="A13" s="23"/>
      <c r="B13" s="1179"/>
      <c r="C13" s="24" t="s">
        <v>1163</v>
      </c>
      <c r="D13" s="25">
        <v>1</v>
      </c>
      <c r="E13" s="102">
        <f>F13+G13+H13</f>
        <v>32953.75</v>
      </c>
      <c r="F13" s="103">
        <v>20416</v>
      </c>
      <c r="G13" s="25"/>
      <c r="H13" s="25">
        <f>12537.75</f>
        <v>12537.75</v>
      </c>
      <c r="I13" s="104">
        <v>475721.27</v>
      </c>
    </row>
    <row r="14" spans="1:9" ht="37.5" customHeight="1" x14ac:dyDescent="0.35">
      <c r="A14" s="23"/>
      <c r="B14" s="1179"/>
      <c r="C14" s="24" t="s">
        <v>1164</v>
      </c>
      <c r="D14" s="25">
        <v>1</v>
      </c>
      <c r="E14" s="102">
        <f>F14+G14+H14</f>
        <v>34953.75</v>
      </c>
      <c r="F14" s="103">
        <v>20416</v>
      </c>
      <c r="G14" s="25"/>
      <c r="H14" s="25">
        <v>14537.75</v>
      </c>
      <c r="I14" s="104">
        <v>505563.07</v>
      </c>
    </row>
    <row r="15" spans="1:9" ht="18" x14ac:dyDescent="0.35">
      <c r="A15" s="23"/>
      <c r="B15" s="1228"/>
      <c r="C15" s="24" t="s">
        <v>1165</v>
      </c>
      <c r="D15" s="25">
        <v>1</v>
      </c>
      <c r="E15" s="102">
        <f>F15+G15+H15</f>
        <v>34953.75</v>
      </c>
      <c r="F15" s="105">
        <v>20416</v>
      </c>
      <c r="G15" s="25"/>
      <c r="H15" s="25">
        <v>14537.75</v>
      </c>
      <c r="I15" s="104">
        <v>312670.75</v>
      </c>
    </row>
    <row r="16" spans="1:9" ht="18" x14ac:dyDescent="0.35">
      <c r="A16" s="23"/>
      <c r="B16" s="1228"/>
      <c r="C16" s="24"/>
      <c r="D16" s="25"/>
      <c r="E16" s="102"/>
      <c r="F16" s="25"/>
      <c r="G16" s="25"/>
      <c r="H16" s="25"/>
      <c r="I16" s="104">
        <f>SUM(I12:I15)</f>
        <v>1905975.8900000001</v>
      </c>
    </row>
    <row r="17" spans="1:9" ht="18" x14ac:dyDescent="0.35">
      <c r="A17" s="23">
        <v>2</v>
      </c>
      <c r="B17" s="1228" t="s">
        <v>503</v>
      </c>
      <c r="C17" s="24" t="s">
        <v>1166</v>
      </c>
      <c r="D17" s="25">
        <v>37.44</v>
      </c>
      <c r="E17" s="102">
        <f>F17+G17+H17</f>
        <v>21214.199999999997</v>
      </c>
      <c r="F17" s="25">
        <v>10597.31</v>
      </c>
      <c r="G17" s="25">
        <v>0</v>
      </c>
      <c r="H17" s="25">
        <v>10616.89</v>
      </c>
      <c r="I17" s="104">
        <v>8952666.2300000004</v>
      </c>
    </row>
    <row r="18" spans="1:9" ht="18" x14ac:dyDescent="0.35">
      <c r="A18" s="23"/>
      <c r="B18" s="1228"/>
      <c r="C18" s="28" t="s">
        <v>1167</v>
      </c>
      <c r="D18" s="25">
        <v>1</v>
      </c>
      <c r="E18" s="102">
        <f>F18+G18+H18</f>
        <v>13478.6</v>
      </c>
      <c r="F18" s="25">
        <v>9760</v>
      </c>
      <c r="G18" s="25">
        <v>2366.5</v>
      </c>
      <c r="H18" s="25">
        <v>1352.1</v>
      </c>
      <c r="I18" s="104">
        <f>53297+112793.88</f>
        <v>166090.88</v>
      </c>
    </row>
    <row r="19" spans="1:9" ht="18" x14ac:dyDescent="0.35">
      <c r="A19" s="23"/>
      <c r="B19" s="1228"/>
      <c r="C19" s="28" t="s">
        <v>1168</v>
      </c>
      <c r="D19" s="25">
        <v>1</v>
      </c>
      <c r="E19" s="102">
        <f>F19+G19+H19</f>
        <v>15172.55</v>
      </c>
      <c r="F19" s="25">
        <v>9701</v>
      </c>
      <c r="G19" s="25">
        <v>2345</v>
      </c>
      <c r="H19" s="25">
        <f>2233.25+893.3</f>
        <v>3126.55</v>
      </c>
      <c r="I19" s="104">
        <v>279705.03999999998</v>
      </c>
    </row>
    <row r="20" spans="1:9" ht="56.25" customHeight="1" x14ac:dyDescent="0.35">
      <c r="A20" s="23"/>
      <c r="B20" s="1228"/>
      <c r="C20" s="28" t="s">
        <v>1169</v>
      </c>
      <c r="D20" s="25">
        <v>1</v>
      </c>
      <c r="E20" s="102">
        <f>F20+G20+H20</f>
        <v>14233</v>
      </c>
      <c r="F20" s="25">
        <v>9613</v>
      </c>
      <c r="G20" s="25">
        <v>2366.5</v>
      </c>
      <c r="H20" s="25">
        <f>2253.5+0</f>
        <v>2253.5</v>
      </c>
      <c r="I20" s="104">
        <f t="shared" ref="I20" si="0">E20*D20*12</f>
        <v>170796</v>
      </c>
    </row>
    <row r="21" spans="1:9" ht="18" x14ac:dyDescent="0.35">
      <c r="A21" s="23"/>
      <c r="B21" s="1228"/>
      <c r="C21" s="28"/>
      <c r="D21" s="25"/>
      <c r="E21" s="102"/>
      <c r="F21" s="25"/>
      <c r="G21" s="25"/>
      <c r="H21" s="25"/>
      <c r="I21" s="104">
        <f>I17+I18+I19+I20</f>
        <v>9569258.1500000004</v>
      </c>
    </row>
    <row r="22" spans="1:9" ht="18" x14ac:dyDescent="0.35">
      <c r="A22" s="23"/>
      <c r="B22" s="1228" t="s">
        <v>1170</v>
      </c>
      <c r="C22" s="28"/>
      <c r="D22" s="25"/>
      <c r="E22" s="102"/>
      <c r="F22" s="25"/>
      <c r="G22" s="25"/>
      <c r="H22" s="25"/>
      <c r="I22" s="104"/>
    </row>
    <row r="23" spans="1:9" ht="18" x14ac:dyDescent="0.35">
      <c r="A23" s="23"/>
      <c r="B23" s="1178"/>
      <c r="C23" s="28" t="s">
        <v>1171</v>
      </c>
      <c r="D23" s="25">
        <v>1</v>
      </c>
      <c r="E23" s="102">
        <f>F23+G23+H23</f>
        <v>15219.75</v>
      </c>
      <c r="F23" s="106">
        <v>6054</v>
      </c>
      <c r="G23" s="25"/>
      <c r="H23" s="25">
        <v>9165.75</v>
      </c>
      <c r="I23" s="104">
        <v>278301.71000000002</v>
      </c>
    </row>
    <row r="24" spans="1:9" ht="18" x14ac:dyDescent="0.35">
      <c r="A24" s="23"/>
      <c r="B24" s="1179"/>
      <c r="C24" s="28"/>
      <c r="D24" s="25"/>
      <c r="E24" s="102"/>
      <c r="F24" s="25"/>
      <c r="G24" s="25"/>
      <c r="H24" s="25"/>
      <c r="I24" s="104"/>
    </row>
    <row r="25" spans="1:9" ht="56.25" customHeight="1" x14ac:dyDescent="0.35">
      <c r="A25" s="23"/>
      <c r="B25" s="1179"/>
      <c r="C25" s="28"/>
      <c r="D25" s="25"/>
      <c r="E25" s="102"/>
      <c r="F25" s="25"/>
      <c r="G25" s="25"/>
      <c r="H25" s="25"/>
      <c r="I25" s="104"/>
    </row>
    <row r="26" spans="1:9" ht="36" x14ac:dyDescent="0.35">
      <c r="A26" s="23"/>
      <c r="B26" s="1180"/>
      <c r="C26" s="28" t="s">
        <v>1172</v>
      </c>
      <c r="D26" s="25">
        <v>4</v>
      </c>
      <c r="E26" s="102">
        <f>F26+G26+H26</f>
        <v>12130</v>
      </c>
      <c r="F26" s="25">
        <v>5629</v>
      </c>
      <c r="G26" s="25">
        <f>12130-F26-H26</f>
        <v>3591</v>
      </c>
      <c r="H26" s="25">
        <v>2910</v>
      </c>
      <c r="I26" s="104">
        <v>636864.25</v>
      </c>
    </row>
    <row r="27" spans="1:9" ht="18" x14ac:dyDescent="0.35">
      <c r="A27" s="23">
        <v>4</v>
      </c>
      <c r="B27" s="1178"/>
      <c r="C27" s="28"/>
      <c r="D27" s="25"/>
      <c r="E27" s="102"/>
      <c r="F27" s="25"/>
      <c r="G27" s="25"/>
      <c r="H27" s="25"/>
      <c r="I27" s="104">
        <f>I26</f>
        <v>636864.25</v>
      </c>
    </row>
    <row r="28" spans="1:9" ht="18" x14ac:dyDescent="0.35">
      <c r="A28" s="23"/>
      <c r="B28" s="1179"/>
      <c r="C28" s="28"/>
      <c r="D28" s="25"/>
      <c r="E28" s="102"/>
      <c r="F28" s="25"/>
      <c r="G28" s="25"/>
      <c r="H28" s="25"/>
      <c r="I28" s="104"/>
    </row>
    <row r="29" spans="1:9" ht="18" x14ac:dyDescent="0.35">
      <c r="A29" s="23"/>
      <c r="B29" s="1180"/>
      <c r="C29" s="28"/>
      <c r="D29" s="25"/>
      <c r="E29" s="102"/>
      <c r="F29" s="25"/>
      <c r="G29" s="25"/>
      <c r="H29" s="25"/>
      <c r="I29" s="104"/>
    </row>
    <row r="30" spans="1:9" ht="18" x14ac:dyDescent="0.35">
      <c r="A30" s="23"/>
      <c r="B30" s="29"/>
      <c r="C30" s="28"/>
      <c r="D30" s="25"/>
      <c r="E30" s="26"/>
      <c r="F30" s="25"/>
      <c r="G30" s="25"/>
      <c r="H30" s="25"/>
      <c r="I30" s="104"/>
    </row>
    <row r="31" spans="1:9" ht="18" x14ac:dyDescent="0.35">
      <c r="A31" s="23"/>
      <c r="B31" s="29"/>
      <c r="C31" s="28"/>
      <c r="D31" s="25"/>
      <c r="E31" s="26"/>
      <c r="F31" s="25"/>
      <c r="G31" s="25"/>
      <c r="H31" s="25"/>
      <c r="I31" s="104"/>
    </row>
    <row r="32" spans="1:9" ht="18" x14ac:dyDescent="0.35">
      <c r="A32" s="23"/>
      <c r="B32" s="29"/>
      <c r="C32" s="28"/>
      <c r="D32" s="25"/>
      <c r="E32" s="26"/>
      <c r="F32" s="30"/>
      <c r="G32" s="25"/>
      <c r="H32" s="25"/>
      <c r="I32" s="104"/>
    </row>
    <row r="33" spans="1:9" s="107" customFormat="1" x14ac:dyDescent="0.3">
      <c r="A33" s="1181"/>
      <c r="B33" s="1181"/>
      <c r="C33" s="1181"/>
      <c r="D33" s="31"/>
      <c r="E33" s="31"/>
      <c r="F33" s="31"/>
      <c r="G33" s="31"/>
      <c r="H33" s="31"/>
      <c r="I33" s="31">
        <f>I16+I21+I27+I23</f>
        <v>12390400.000000002</v>
      </c>
    </row>
    <row r="34" spans="1:9" x14ac:dyDescent="0.3">
      <c r="I34" s="33"/>
    </row>
    <row r="35" spans="1:9" s="35" customFormat="1" ht="23.25" customHeight="1" x14ac:dyDescent="0.3">
      <c r="A35" s="34" t="s">
        <v>295</v>
      </c>
      <c r="D35" s="1007" t="s">
        <v>371</v>
      </c>
      <c r="E35" s="36"/>
      <c r="F35" s="36"/>
      <c r="H35" s="1144" t="s">
        <v>1201</v>
      </c>
      <c r="I35" s="1144"/>
    </row>
    <row r="36" spans="1:9" s="37" customFormat="1" ht="12" x14ac:dyDescent="0.3">
      <c r="E36" s="1174" t="s">
        <v>131</v>
      </c>
      <c r="F36" s="1174"/>
      <c r="H36" s="1174" t="s">
        <v>132</v>
      </c>
      <c r="I36" s="1174"/>
    </row>
    <row r="37" spans="1:9" s="35" customFormat="1" ht="18" x14ac:dyDescent="0.3"/>
    <row r="38" spans="1:9" s="35" customFormat="1" ht="23.25" customHeight="1" x14ac:dyDescent="0.3">
      <c r="A38" s="34" t="s">
        <v>133</v>
      </c>
      <c r="E38" s="36"/>
      <c r="F38" s="36"/>
      <c r="H38" s="1144" t="s">
        <v>1144</v>
      </c>
      <c r="I38" s="1144"/>
    </row>
    <row r="39" spans="1:9" s="37" customFormat="1" ht="12" x14ac:dyDescent="0.3">
      <c r="E39" s="1174" t="s">
        <v>131</v>
      </c>
      <c r="F39" s="1174"/>
      <c r="H39" s="1174" t="s">
        <v>132</v>
      </c>
      <c r="I39" s="1174"/>
    </row>
  </sheetData>
  <protectedRanges>
    <protectedRange sqref="C28:C34" name="Диапазон2_1_1_1_1"/>
    <protectedRange sqref="C27 C16" name="Диапазон2_1_1_1_1_1"/>
    <protectedRange sqref="C13" name="Диапазон2_3_8_2"/>
    <protectedRange sqref="C19:C20" name="Диапазон2_3_1_2"/>
    <protectedRange sqref="C24:C25" name="Диапазон2_3_7_2"/>
  </protectedRanges>
  <mergeCells count="22">
    <mergeCell ref="B12:B14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E39:F39"/>
    <mergeCell ref="H39:I39"/>
    <mergeCell ref="E36:F36"/>
    <mergeCell ref="H36:I36"/>
    <mergeCell ref="H38:I38"/>
    <mergeCell ref="B15:B22"/>
    <mergeCell ref="B23:B26"/>
    <mergeCell ref="B27:B29"/>
    <mergeCell ref="A33:C33"/>
    <mergeCell ref="H35:I35"/>
  </mergeCells>
  <pageMargins left="0.78740157480314965" right="0.78740157480314965" top="1.1811023622047245" bottom="0.39370078740157483" header="0.15748031496062992" footer="0.15748031496062992"/>
  <pageSetup paperSize="9" scale="48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tabColor theme="9" tint="0.39997558519241921"/>
    <pageSetUpPr fitToPage="1"/>
  </sheetPr>
  <dimension ref="A1:L39"/>
  <sheetViews>
    <sheetView view="pageBreakPreview" topLeftCell="A10" zoomScale="85" zoomScaleNormal="75" zoomScaleSheetLayoutView="85" workbookViewId="0">
      <selection activeCell="H35" sqref="H35:I35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09375" style="11" customWidth="1"/>
    <col min="10" max="10" width="23.5546875" style="10" bestFit="1" customWidth="1"/>
    <col min="11" max="11" width="10.109375" style="10" bestFit="1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2" ht="28.5" customHeight="1" x14ac:dyDescent="0.3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 x14ac:dyDescent="0.3">
      <c r="A2" s="1182" t="s">
        <v>520</v>
      </c>
      <c r="B2" s="1182"/>
      <c r="C2" s="1182"/>
      <c r="D2" s="1182"/>
      <c r="E2" s="1182"/>
      <c r="F2" s="1182"/>
      <c r="G2" s="1182"/>
      <c r="H2" s="1182"/>
      <c r="I2" s="1182"/>
    </row>
    <row r="3" spans="1:12" s="13" customFormat="1" ht="27" customHeight="1" x14ac:dyDescent="0.35">
      <c r="A3" s="1183" t="s">
        <v>1145</v>
      </c>
      <c r="B3" s="1183"/>
      <c r="C3" s="1183"/>
      <c r="D3" s="1183"/>
      <c r="E3" s="1183"/>
      <c r="F3" s="1183"/>
      <c r="G3" s="1183"/>
      <c r="H3" s="1183"/>
      <c r="I3" s="1183"/>
      <c r="J3" s="12"/>
      <c r="K3" s="12"/>
    </row>
    <row r="4" spans="1:12" ht="19.5" customHeight="1" x14ac:dyDescent="0.35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 x14ac:dyDescent="0.35">
      <c r="A5" s="1184" t="s">
        <v>484</v>
      </c>
      <c r="B5" s="1184"/>
      <c r="C5" s="1184"/>
      <c r="D5" s="1184"/>
      <c r="E5" s="1184"/>
      <c r="F5" s="1184"/>
      <c r="G5" s="1184"/>
      <c r="H5" s="1184"/>
      <c r="I5" s="1184"/>
      <c r="J5" s="5"/>
      <c r="K5" s="5"/>
    </row>
    <row r="6" spans="1:12" s="1" customFormat="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 x14ac:dyDescent="0.35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 x14ac:dyDescent="0.3">
      <c r="A8" s="1185" t="s">
        <v>282</v>
      </c>
      <c r="B8" s="1185" t="s">
        <v>283</v>
      </c>
      <c r="C8" s="1185" t="s">
        <v>284</v>
      </c>
      <c r="D8" s="1185" t="s">
        <v>285</v>
      </c>
      <c r="E8" s="1175" t="s">
        <v>286</v>
      </c>
      <c r="F8" s="1176"/>
      <c r="G8" s="1176"/>
      <c r="H8" s="1177"/>
      <c r="I8" s="1188" t="s">
        <v>287</v>
      </c>
    </row>
    <row r="9" spans="1:12" ht="18" x14ac:dyDescent="0.3">
      <c r="A9" s="1186"/>
      <c r="B9" s="1186"/>
      <c r="C9" s="1186"/>
      <c r="D9" s="1186"/>
      <c r="E9" s="1185" t="s">
        <v>288</v>
      </c>
      <c r="F9" s="1175" t="s">
        <v>289</v>
      </c>
      <c r="G9" s="1176"/>
      <c r="H9" s="1177"/>
      <c r="I9" s="1189"/>
    </row>
    <row r="10" spans="1:12" ht="43.5" customHeight="1" x14ac:dyDescent="0.3">
      <c r="A10" s="1186"/>
      <c r="B10" s="1187"/>
      <c r="C10" s="1186"/>
      <c r="D10" s="1186"/>
      <c r="E10" s="1186"/>
      <c r="F10" s="18" t="s">
        <v>290</v>
      </c>
      <c r="G10" s="18" t="s">
        <v>291</v>
      </c>
      <c r="H10" s="18" t="s">
        <v>292</v>
      </c>
      <c r="I10" s="1189"/>
    </row>
    <row r="11" spans="1:12" s="22" customFormat="1" ht="40.5" customHeight="1" x14ac:dyDescent="0.3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18" x14ac:dyDescent="0.35">
      <c r="A12" s="23">
        <v>1</v>
      </c>
      <c r="B12" s="1178" t="s">
        <v>1161</v>
      </c>
      <c r="C12" s="24" t="s">
        <v>1162</v>
      </c>
      <c r="D12" s="25">
        <v>1</v>
      </c>
      <c r="E12" s="102">
        <f>F12+G12+H12</f>
        <v>22684</v>
      </c>
      <c r="F12" s="103">
        <v>22684</v>
      </c>
      <c r="G12" s="25"/>
      <c r="H12" s="25"/>
      <c r="I12" s="104">
        <v>612020.80000000005</v>
      </c>
      <c r="L12" s="10"/>
    </row>
    <row r="13" spans="1:12" ht="18" x14ac:dyDescent="0.35">
      <c r="A13" s="23"/>
      <c r="B13" s="1179"/>
      <c r="C13" s="24" t="s">
        <v>1163</v>
      </c>
      <c r="D13" s="25">
        <v>1</v>
      </c>
      <c r="E13" s="102">
        <f>F13+G13+H13</f>
        <v>32953.75</v>
      </c>
      <c r="F13" s="103">
        <v>20416</v>
      </c>
      <c r="G13" s="25"/>
      <c r="H13" s="25">
        <f>12537.75</f>
        <v>12537.75</v>
      </c>
      <c r="I13" s="104">
        <v>475721.27</v>
      </c>
      <c r="L13" s="10"/>
    </row>
    <row r="14" spans="1:12" ht="18" x14ac:dyDescent="0.35">
      <c r="A14" s="23"/>
      <c r="B14" s="1179"/>
      <c r="C14" s="24" t="s">
        <v>1164</v>
      </c>
      <c r="D14" s="25">
        <v>1</v>
      </c>
      <c r="E14" s="102">
        <f>F14+G14+H14</f>
        <v>34953.75</v>
      </c>
      <c r="F14" s="103">
        <v>20416</v>
      </c>
      <c r="G14" s="25"/>
      <c r="H14" s="25">
        <v>14537.75</v>
      </c>
      <c r="I14" s="104">
        <v>505563.07</v>
      </c>
      <c r="L14" s="10"/>
    </row>
    <row r="15" spans="1:12" ht="18" x14ac:dyDescent="0.35">
      <c r="A15" s="23"/>
      <c r="B15" s="1228"/>
      <c r="C15" s="24" t="s">
        <v>1165</v>
      </c>
      <c r="D15" s="25">
        <v>1</v>
      </c>
      <c r="E15" s="102">
        <f>F15+G15+H15</f>
        <v>34953.75</v>
      </c>
      <c r="F15" s="105">
        <v>20416</v>
      </c>
      <c r="G15" s="25"/>
      <c r="H15" s="25">
        <v>14537.75</v>
      </c>
      <c r="I15" s="104">
        <v>312670.75</v>
      </c>
      <c r="L15" s="10"/>
    </row>
    <row r="16" spans="1:12" ht="18" x14ac:dyDescent="0.35">
      <c r="A16" s="23"/>
      <c r="B16" s="1228"/>
      <c r="C16" s="24"/>
      <c r="D16" s="25"/>
      <c r="E16" s="102"/>
      <c r="F16" s="25"/>
      <c r="G16" s="25"/>
      <c r="H16" s="25"/>
      <c r="I16" s="104">
        <f>SUM(I12:I15)</f>
        <v>1905975.8900000001</v>
      </c>
      <c r="L16" s="10"/>
    </row>
    <row r="17" spans="1:12" ht="18" x14ac:dyDescent="0.35">
      <c r="A17" s="23">
        <v>2</v>
      </c>
      <c r="B17" s="1228" t="s">
        <v>503</v>
      </c>
      <c r="C17" s="24" t="s">
        <v>1166</v>
      </c>
      <c r="D17" s="25">
        <v>37.44</v>
      </c>
      <c r="E17" s="102">
        <f>F17+G17+H17</f>
        <v>21214.199999999997</v>
      </c>
      <c r="F17" s="25">
        <v>10597.31</v>
      </c>
      <c r="G17" s="25">
        <v>0</v>
      </c>
      <c r="H17" s="25">
        <v>10616.89</v>
      </c>
      <c r="I17" s="104">
        <v>8952666.2300000004</v>
      </c>
      <c r="L17" s="10"/>
    </row>
    <row r="18" spans="1:12" ht="18" x14ac:dyDescent="0.35">
      <c r="A18" s="23"/>
      <c r="B18" s="1228"/>
      <c r="C18" s="28" t="s">
        <v>1167</v>
      </c>
      <c r="D18" s="25">
        <v>1</v>
      </c>
      <c r="E18" s="102">
        <f>F18+G18+H18</f>
        <v>13478.6</v>
      </c>
      <c r="F18" s="25">
        <v>9760</v>
      </c>
      <c r="G18" s="25">
        <v>2366.5</v>
      </c>
      <c r="H18" s="25">
        <v>1352.1</v>
      </c>
      <c r="I18" s="104">
        <f>53297+112793.88</f>
        <v>166090.88</v>
      </c>
      <c r="L18" s="10"/>
    </row>
    <row r="19" spans="1:12" ht="18" x14ac:dyDescent="0.35">
      <c r="A19" s="23"/>
      <c r="B19" s="1228"/>
      <c r="C19" s="28" t="s">
        <v>1168</v>
      </c>
      <c r="D19" s="25">
        <v>1</v>
      </c>
      <c r="E19" s="102">
        <f>F19+G19+H19</f>
        <v>15172.55</v>
      </c>
      <c r="F19" s="25">
        <v>9701</v>
      </c>
      <c r="G19" s="25">
        <v>2345</v>
      </c>
      <c r="H19" s="25">
        <f>2233.25+893.3</f>
        <v>3126.55</v>
      </c>
      <c r="I19" s="104">
        <v>279705.03999999998</v>
      </c>
      <c r="L19" s="10"/>
    </row>
    <row r="20" spans="1:12" ht="54" x14ac:dyDescent="0.35">
      <c r="A20" s="23"/>
      <c r="B20" s="1228"/>
      <c r="C20" s="28" t="s">
        <v>1169</v>
      </c>
      <c r="D20" s="25">
        <v>1</v>
      </c>
      <c r="E20" s="102">
        <f>F20+G20+H20</f>
        <v>14233</v>
      </c>
      <c r="F20" s="25">
        <v>9613</v>
      </c>
      <c r="G20" s="25">
        <v>2366.5</v>
      </c>
      <c r="H20" s="25">
        <f>2253.5+0</f>
        <v>2253.5</v>
      </c>
      <c r="I20" s="104">
        <f t="shared" ref="I20" si="0">E20*D20*12</f>
        <v>170796</v>
      </c>
      <c r="L20" s="10"/>
    </row>
    <row r="21" spans="1:12" ht="18.75" customHeight="1" x14ac:dyDescent="0.35">
      <c r="A21" s="23"/>
      <c r="B21" s="1228"/>
      <c r="C21" s="28"/>
      <c r="D21" s="25"/>
      <c r="E21" s="102"/>
      <c r="F21" s="25"/>
      <c r="G21" s="25"/>
      <c r="H21" s="25"/>
      <c r="I21" s="104">
        <f>I17+I18+I19+I20</f>
        <v>9569258.1500000004</v>
      </c>
    </row>
    <row r="22" spans="1:12" ht="18" x14ac:dyDescent="0.35">
      <c r="A22" s="23"/>
      <c r="B22" s="1228" t="s">
        <v>1170</v>
      </c>
      <c r="C22" s="28"/>
      <c r="D22" s="25"/>
      <c r="E22" s="102"/>
      <c r="F22" s="25"/>
      <c r="G22" s="25"/>
      <c r="H22" s="25"/>
      <c r="I22" s="104"/>
    </row>
    <row r="23" spans="1:12" s="35" customFormat="1" ht="23.25" customHeight="1" x14ac:dyDescent="0.35">
      <c r="A23" s="23"/>
      <c r="B23" s="1178"/>
      <c r="C23" s="28" t="s">
        <v>1171</v>
      </c>
      <c r="D23" s="25">
        <v>1</v>
      </c>
      <c r="E23" s="102">
        <f>F23+G23+H23</f>
        <v>15219.75</v>
      </c>
      <c r="F23" s="106">
        <v>6054</v>
      </c>
      <c r="G23" s="25"/>
      <c r="H23" s="25">
        <v>9165.75</v>
      </c>
      <c r="I23" s="104">
        <v>278301.71000000002</v>
      </c>
    </row>
    <row r="24" spans="1:12" s="37" customFormat="1" ht="18" x14ac:dyDescent="0.35">
      <c r="A24" s="23"/>
      <c r="B24" s="1179"/>
      <c r="C24" s="28"/>
      <c r="D24" s="25"/>
      <c r="E24" s="102"/>
      <c r="F24" s="25"/>
      <c r="G24" s="25"/>
      <c r="H24" s="25"/>
      <c r="I24" s="104"/>
    </row>
    <row r="25" spans="1:12" s="35" customFormat="1" ht="18" x14ac:dyDescent="0.35">
      <c r="A25" s="23"/>
      <c r="B25" s="1179"/>
      <c r="C25" s="28"/>
      <c r="D25" s="25"/>
      <c r="E25" s="102"/>
      <c r="F25" s="25"/>
      <c r="G25" s="25"/>
      <c r="H25" s="25"/>
      <c r="I25" s="104">
        <f>I22+I24+I23</f>
        <v>278301.71000000002</v>
      </c>
    </row>
    <row r="26" spans="1:12" s="35" customFormat="1" ht="23.25" customHeight="1" x14ac:dyDescent="0.35">
      <c r="A26" s="23"/>
      <c r="B26" s="1180"/>
      <c r="C26" s="28" t="s">
        <v>1172</v>
      </c>
      <c r="D26" s="25">
        <v>4</v>
      </c>
      <c r="E26" s="102">
        <f>F26+G26+H26</f>
        <v>12130</v>
      </c>
      <c r="F26" s="25">
        <v>5629</v>
      </c>
      <c r="G26" s="25">
        <f>12130-F26-H26</f>
        <v>3591</v>
      </c>
      <c r="H26" s="25">
        <v>2910</v>
      </c>
      <c r="I26" s="104">
        <v>636864.25</v>
      </c>
    </row>
    <row r="27" spans="1:12" s="37" customFormat="1" ht="18" x14ac:dyDescent="0.35">
      <c r="A27" s="23">
        <v>4</v>
      </c>
      <c r="B27" s="1178"/>
      <c r="C27" s="28"/>
      <c r="D27" s="25"/>
      <c r="E27" s="102"/>
      <c r="F27" s="25"/>
      <c r="G27" s="25"/>
      <c r="H27" s="25"/>
      <c r="I27" s="104">
        <f>I26</f>
        <v>636864.25</v>
      </c>
    </row>
    <row r="28" spans="1:12" ht="18" x14ac:dyDescent="0.35">
      <c r="A28" s="23"/>
      <c r="B28" s="1179"/>
      <c r="C28" s="28"/>
      <c r="D28" s="25"/>
      <c r="E28" s="102"/>
      <c r="F28" s="25"/>
      <c r="G28" s="25"/>
      <c r="H28" s="25"/>
      <c r="I28" s="104">
        <f>SUM(I27)</f>
        <v>636864.25</v>
      </c>
    </row>
    <row r="29" spans="1:12" ht="18" x14ac:dyDescent="0.35">
      <c r="A29" s="23"/>
      <c r="B29" s="1180"/>
      <c r="C29" s="28"/>
      <c r="D29" s="25"/>
      <c r="E29" s="102"/>
      <c r="F29" s="25"/>
      <c r="G29" s="25"/>
      <c r="H29" s="25"/>
      <c r="I29" s="104"/>
    </row>
    <row r="30" spans="1:12" ht="18" x14ac:dyDescent="0.35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" x14ac:dyDescent="0.35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" x14ac:dyDescent="0.35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 customHeight="1" x14ac:dyDescent="0.3">
      <c r="A33" s="1181"/>
      <c r="B33" s="1181"/>
      <c r="C33" s="1181"/>
      <c r="D33" s="31"/>
      <c r="E33" s="31"/>
      <c r="F33" s="31"/>
      <c r="G33" s="31"/>
      <c r="H33" s="31"/>
      <c r="I33" s="31">
        <f>I16+I21+I27+I23</f>
        <v>12390400.000000002</v>
      </c>
      <c r="J33" s="108"/>
      <c r="K33" s="108"/>
    </row>
    <row r="34" spans="1:11" x14ac:dyDescent="0.3">
      <c r="I34" s="33"/>
    </row>
    <row r="35" spans="1:11" ht="18" x14ac:dyDescent="0.3">
      <c r="A35" s="34" t="s">
        <v>295</v>
      </c>
      <c r="B35" s="35"/>
      <c r="C35" s="35"/>
      <c r="D35" s="35"/>
      <c r="E35" s="36"/>
      <c r="F35" s="36"/>
      <c r="G35" s="35"/>
      <c r="H35" s="1144" t="s">
        <v>1201</v>
      </c>
      <c r="I35" s="1144"/>
    </row>
    <row r="36" spans="1:11" x14ac:dyDescent="0.3">
      <c r="A36" s="37"/>
      <c r="B36" s="37"/>
      <c r="C36" s="37"/>
      <c r="D36" s="37"/>
      <c r="E36" s="1174" t="s">
        <v>131</v>
      </c>
      <c r="F36" s="1174"/>
      <c r="G36" s="37"/>
      <c r="H36" s="1174" t="s">
        <v>132</v>
      </c>
      <c r="I36" s="1174"/>
    </row>
    <row r="37" spans="1:11" ht="18" customHeight="1" x14ac:dyDescent="0.3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 x14ac:dyDescent="0.3">
      <c r="A38" s="34" t="s">
        <v>133</v>
      </c>
      <c r="B38" s="35"/>
      <c r="C38" s="35"/>
      <c r="D38" s="35"/>
      <c r="E38" s="36"/>
      <c r="F38" s="36"/>
      <c r="G38" s="35"/>
      <c r="H38" s="1144" t="s">
        <v>1144</v>
      </c>
      <c r="I38" s="1144"/>
    </row>
    <row r="39" spans="1:11" ht="18" customHeight="1" x14ac:dyDescent="0.3">
      <c r="A39" s="37"/>
      <c r="B39" s="37"/>
      <c r="C39" s="37"/>
      <c r="D39" s="37"/>
      <c r="E39" s="1174" t="s">
        <v>131</v>
      </c>
      <c r="F39" s="1174"/>
      <c r="G39" s="37"/>
      <c r="H39" s="1174" t="s">
        <v>132</v>
      </c>
      <c r="I39" s="1174"/>
    </row>
  </sheetData>
  <protectedRanges>
    <protectedRange sqref="C28:C34" name="Диапазон2_1_1_1_1_1"/>
    <protectedRange sqref="C27 C16" name="Диапазон2_1_1_1_1_1_1"/>
    <protectedRange sqref="C13" name="Диапазон2_3_8_2"/>
    <protectedRange sqref="C19:C20" name="Диапазон2_3_1_2"/>
    <protectedRange sqref="C24:C25" name="Диапазон2_3_7_2"/>
  </protectedRanges>
  <mergeCells count="22">
    <mergeCell ref="B12:B14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E39:F39"/>
    <mergeCell ref="H39:I39"/>
    <mergeCell ref="E36:F36"/>
    <mergeCell ref="H36:I36"/>
    <mergeCell ref="H38:I38"/>
    <mergeCell ref="B15:B22"/>
    <mergeCell ref="B23:B26"/>
    <mergeCell ref="B27:B29"/>
    <mergeCell ref="A33:C33"/>
    <mergeCell ref="H35:I35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>
    <tabColor theme="9" tint="0.39997558519241921"/>
    <pageSetUpPr fitToPage="1"/>
  </sheetPr>
  <dimension ref="A1:L39"/>
  <sheetViews>
    <sheetView view="pageBreakPreview" topLeftCell="A10" zoomScale="90" zoomScaleNormal="75" zoomScaleSheetLayoutView="90" workbookViewId="0">
      <selection activeCell="H35" sqref="H35:I35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09375" style="11" customWidth="1"/>
    <col min="10" max="10" width="23.5546875" style="10" bestFit="1" customWidth="1"/>
    <col min="11" max="11" width="10.109375" style="10" bestFit="1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2" ht="28.5" customHeight="1" x14ac:dyDescent="0.3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 x14ac:dyDescent="0.3">
      <c r="A2" s="1182" t="s">
        <v>985</v>
      </c>
      <c r="B2" s="1182"/>
      <c r="C2" s="1182"/>
      <c r="D2" s="1182"/>
      <c r="E2" s="1182"/>
      <c r="F2" s="1182"/>
      <c r="G2" s="1182"/>
      <c r="H2" s="1182"/>
      <c r="I2" s="1182"/>
    </row>
    <row r="3" spans="1:12" s="13" customFormat="1" ht="27" customHeight="1" x14ac:dyDescent="0.35">
      <c r="A3" s="1183" t="s">
        <v>1145</v>
      </c>
      <c r="B3" s="1183"/>
      <c r="C3" s="1183"/>
      <c r="D3" s="1183"/>
      <c r="E3" s="1183"/>
      <c r="F3" s="1183"/>
      <c r="G3" s="1183"/>
      <c r="H3" s="1183"/>
      <c r="I3" s="1183"/>
      <c r="J3" s="12"/>
      <c r="K3" s="12"/>
    </row>
    <row r="4" spans="1:12" ht="19.5" customHeight="1" x14ac:dyDescent="0.35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 x14ac:dyDescent="0.35">
      <c r="A5" s="1184" t="s">
        <v>484</v>
      </c>
      <c r="B5" s="1184"/>
      <c r="C5" s="1184"/>
      <c r="D5" s="1184"/>
      <c r="E5" s="1184"/>
      <c r="F5" s="1184"/>
      <c r="G5" s="1184"/>
      <c r="H5" s="1184"/>
      <c r="I5" s="1184"/>
      <c r="J5" s="5"/>
      <c r="K5" s="5"/>
    </row>
    <row r="6" spans="1:12" s="1" customFormat="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 x14ac:dyDescent="0.35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 x14ac:dyDescent="0.3">
      <c r="A8" s="1185" t="s">
        <v>282</v>
      </c>
      <c r="B8" s="1185" t="s">
        <v>283</v>
      </c>
      <c r="C8" s="1185" t="s">
        <v>284</v>
      </c>
      <c r="D8" s="1185" t="s">
        <v>285</v>
      </c>
      <c r="E8" s="1175" t="s">
        <v>286</v>
      </c>
      <c r="F8" s="1176"/>
      <c r="G8" s="1176"/>
      <c r="H8" s="1177"/>
      <c r="I8" s="1188" t="s">
        <v>287</v>
      </c>
    </row>
    <row r="9" spans="1:12" ht="18" x14ac:dyDescent="0.3">
      <c r="A9" s="1186"/>
      <c r="B9" s="1186"/>
      <c r="C9" s="1186"/>
      <c r="D9" s="1186"/>
      <c r="E9" s="1185" t="s">
        <v>288</v>
      </c>
      <c r="F9" s="1175" t="s">
        <v>289</v>
      </c>
      <c r="G9" s="1176"/>
      <c r="H9" s="1177"/>
      <c r="I9" s="1189"/>
    </row>
    <row r="10" spans="1:12" ht="43.5" customHeight="1" x14ac:dyDescent="0.3">
      <c r="A10" s="1186"/>
      <c r="B10" s="1187"/>
      <c r="C10" s="1186"/>
      <c r="D10" s="1186"/>
      <c r="E10" s="1186"/>
      <c r="F10" s="18" t="s">
        <v>290</v>
      </c>
      <c r="G10" s="18" t="s">
        <v>291</v>
      </c>
      <c r="H10" s="18" t="s">
        <v>292</v>
      </c>
      <c r="I10" s="1189"/>
    </row>
    <row r="11" spans="1:12" s="22" customFormat="1" ht="40.5" customHeight="1" x14ac:dyDescent="0.3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18" x14ac:dyDescent="0.35">
      <c r="A12" s="23">
        <v>1</v>
      </c>
      <c r="B12" s="1178" t="s">
        <v>1161</v>
      </c>
      <c r="C12" s="24" t="s">
        <v>1162</v>
      </c>
      <c r="D12" s="25">
        <v>1</v>
      </c>
      <c r="E12" s="102">
        <f>F12+G12+H12</f>
        <v>22684</v>
      </c>
      <c r="F12" s="103">
        <v>22684</v>
      </c>
      <c r="G12" s="25"/>
      <c r="H12" s="25"/>
      <c r="I12" s="104">
        <v>612020.80000000005</v>
      </c>
      <c r="L12" s="10"/>
    </row>
    <row r="13" spans="1:12" ht="18" x14ac:dyDescent="0.35">
      <c r="A13" s="23"/>
      <c r="B13" s="1179"/>
      <c r="C13" s="24" t="s">
        <v>1163</v>
      </c>
      <c r="D13" s="25">
        <v>1</v>
      </c>
      <c r="E13" s="102">
        <f>F13+G13+H13</f>
        <v>32953.75</v>
      </c>
      <c r="F13" s="103">
        <v>20416</v>
      </c>
      <c r="G13" s="25"/>
      <c r="H13" s="25">
        <f>12537.75</f>
        <v>12537.75</v>
      </c>
      <c r="I13" s="104">
        <v>475721.27</v>
      </c>
      <c r="L13" s="10"/>
    </row>
    <row r="14" spans="1:12" ht="18" x14ac:dyDescent="0.35">
      <c r="A14" s="23"/>
      <c r="B14" s="1179"/>
      <c r="C14" s="24" t="s">
        <v>1164</v>
      </c>
      <c r="D14" s="25">
        <v>1</v>
      </c>
      <c r="E14" s="102">
        <f>F14+G14+H14</f>
        <v>34953.75</v>
      </c>
      <c r="F14" s="103">
        <v>20416</v>
      </c>
      <c r="G14" s="25"/>
      <c r="H14" s="25">
        <v>14537.75</v>
      </c>
      <c r="I14" s="104">
        <v>505563.07</v>
      </c>
      <c r="L14" s="10"/>
    </row>
    <row r="15" spans="1:12" ht="18" x14ac:dyDescent="0.35">
      <c r="A15" s="23"/>
      <c r="B15" s="1228"/>
      <c r="C15" s="24" t="s">
        <v>1165</v>
      </c>
      <c r="D15" s="25">
        <v>1</v>
      </c>
      <c r="E15" s="102">
        <f>F15+G15+H15</f>
        <v>34953.75</v>
      </c>
      <c r="F15" s="105">
        <v>20416</v>
      </c>
      <c r="G15" s="25"/>
      <c r="H15" s="25">
        <v>14537.75</v>
      </c>
      <c r="I15" s="104">
        <v>312670.75</v>
      </c>
      <c r="L15" s="10"/>
    </row>
    <row r="16" spans="1:12" ht="18" x14ac:dyDescent="0.35">
      <c r="A16" s="23"/>
      <c r="B16" s="1228"/>
      <c r="C16" s="24"/>
      <c r="D16" s="25"/>
      <c r="E16" s="102"/>
      <c r="F16" s="25"/>
      <c r="G16" s="25"/>
      <c r="H16" s="25"/>
      <c r="I16" s="104">
        <f>SUM(I12:I15)</f>
        <v>1905975.8900000001</v>
      </c>
      <c r="L16" s="10"/>
    </row>
    <row r="17" spans="1:12" ht="18" x14ac:dyDescent="0.35">
      <c r="A17" s="23">
        <v>2</v>
      </c>
      <c r="B17" s="1228" t="s">
        <v>503</v>
      </c>
      <c r="C17" s="24" t="s">
        <v>1166</v>
      </c>
      <c r="D17" s="25">
        <v>37.44</v>
      </c>
      <c r="E17" s="102">
        <f>F17+G17+H17</f>
        <v>21214.199999999997</v>
      </c>
      <c r="F17" s="25">
        <v>10597.31</v>
      </c>
      <c r="G17" s="25">
        <v>0</v>
      </c>
      <c r="H17" s="25">
        <v>10616.89</v>
      </c>
      <c r="I17" s="104">
        <v>8952666.2300000004</v>
      </c>
      <c r="L17" s="10"/>
    </row>
    <row r="18" spans="1:12" ht="18" x14ac:dyDescent="0.35">
      <c r="A18" s="23"/>
      <c r="B18" s="1228"/>
      <c r="C18" s="28" t="s">
        <v>1167</v>
      </c>
      <c r="D18" s="25">
        <v>1</v>
      </c>
      <c r="E18" s="102">
        <f>F18+G18+H18</f>
        <v>13478.6</v>
      </c>
      <c r="F18" s="25">
        <v>9760</v>
      </c>
      <c r="G18" s="25">
        <v>2366.5</v>
      </c>
      <c r="H18" s="25">
        <v>1352.1</v>
      </c>
      <c r="I18" s="104">
        <f>53297+112793.88</f>
        <v>166090.88</v>
      </c>
      <c r="L18" s="10"/>
    </row>
    <row r="19" spans="1:12" ht="18" x14ac:dyDescent="0.35">
      <c r="A19" s="23"/>
      <c r="B19" s="1228"/>
      <c r="C19" s="28" t="s">
        <v>1168</v>
      </c>
      <c r="D19" s="25">
        <v>1</v>
      </c>
      <c r="E19" s="102">
        <f>F19+G19+H19</f>
        <v>15172.55</v>
      </c>
      <c r="F19" s="25">
        <v>9701</v>
      </c>
      <c r="G19" s="25">
        <v>2345</v>
      </c>
      <c r="H19" s="25">
        <f>2233.25+893.3</f>
        <v>3126.55</v>
      </c>
      <c r="I19" s="104">
        <v>279705.03999999998</v>
      </c>
      <c r="L19" s="10"/>
    </row>
    <row r="20" spans="1:12" ht="54" x14ac:dyDescent="0.35">
      <c r="A20" s="23"/>
      <c r="B20" s="1228"/>
      <c r="C20" s="28" t="s">
        <v>1169</v>
      </c>
      <c r="D20" s="25">
        <v>1</v>
      </c>
      <c r="E20" s="102">
        <f>F20+G20+H20</f>
        <v>14233</v>
      </c>
      <c r="F20" s="25">
        <v>9613</v>
      </c>
      <c r="G20" s="25">
        <v>2366.5</v>
      </c>
      <c r="H20" s="25">
        <f>2253.5+0</f>
        <v>2253.5</v>
      </c>
      <c r="I20" s="104">
        <f t="shared" ref="I20" si="0">E20*D20*12</f>
        <v>170796</v>
      </c>
      <c r="L20" s="10"/>
    </row>
    <row r="21" spans="1:12" ht="18.75" customHeight="1" x14ac:dyDescent="0.35">
      <c r="A21" s="23"/>
      <c r="B21" s="1228"/>
      <c r="C21" s="28"/>
      <c r="D21" s="25"/>
      <c r="E21" s="102"/>
      <c r="F21" s="25"/>
      <c r="G21" s="25"/>
      <c r="H21" s="25"/>
      <c r="I21" s="104">
        <f>I17+I18+I19+I20</f>
        <v>9569258.1500000004</v>
      </c>
    </row>
    <row r="22" spans="1:12" ht="18" x14ac:dyDescent="0.35">
      <c r="A22" s="23"/>
      <c r="B22" s="1228" t="s">
        <v>1170</v>
      </c>
      <c r="C22" s="28"/>
      <c r="D22" s="25"/>
      <c r="E22" s="102"/>
      <c r="F22" s="25"/>
      <c r="G22" s="25"/>
      <c r="H22" s="25"/>
      <c r="I22" s="104"/>
    </row>
    <row r="23" spans="1:12" s="35" customFormat="1" ht="23.25" customHeight="1" x14ac:dyDescent="0.35">
      <c r="A23" s="23"/>
      <c r="B23" s="1178"/>
      <c r="C23" s="28" t="s">
        <v>1171</v>
      </c>
      <c r="D23" s="25">
        <v>1</v>
      </c>
      <c r="E23" s="102">
        <f>F23+G23+H23</f>
        <v>15219.75</v>
      </c>
      <c r="F23" s="106">
        <v>6054</v>
      </c>
      <c r="G23" s="25"/>
      <c r="H23" s="25">
        <v>9165.75</v>
      </c>
      <c r="I23" s="104">
        <v>278301.71000000002</v>
      </c>
    </row>
    <row r="24" spans="1:12" s="37" customFormat="1" ht="18" x14ac:dyDescent="0.35">
      <c r="A24" s="23"/>
      <c r="B24" s="1179"/>
      <c r="C24" s="28"/>
      <c r="D24" s="25"/>
      <c r="E24" s="102"/>
      <c r="F24" s="25"/>
      <c r="G24" s="25"/>
      <c r="H24" s="25"/>
      <c r="I24" s="104"/>
    </row>
    <row r="25" spans="1:12" s="35" customFormat="1" ht="18" x14ac:dyDescent="0.35">
      <c r="A25" s="23"/>
      <c r="B25" s="1179"/>
      <c r="C25" s="28"/>
      <c r="D25" s="25"/>
      <c r="E25" s="102"/>
      <c r="F25" s="25"/>
      <c r="G25" s="25"/>
      <c r="H25" s="25"/>
      <c r="I25" s="104">
        <f>I22+I24+I23</f>
        <v>278301.71000000002</v>
      </c>
    </row>
    <row r="26" spans="1:12" s="35" customFormat="1" ht="23.25" customHeight="1" x14ac:dyDescent="0.35">
      <c r="A26" s="23"/>
      <c r="B26" s="1180"/>
      <c r="C26" s="28" t="s">
        <v>1172</v>
      </c>
      <c r="D26" s="25">
        <v>4</v>
      </c>
      <c r="E26" s="102">
        <f>F26+G26+H26</f>
        <v>12130</v>
      </c>
      <c r="F26" s="25">
        <v>5629</v>
      </c>
      <c r="G26" s="25">
        <f>12130-F26-H26</f>
        <v>3591</v>
      </c>
      <c r="H26" s="25">
        <v>2910</v>
      </c>
      <c r="I26" s="104">
        <v>636864.25</v>
      </c>
    </row>
    <row r="27" spans="1:12" s="37" customFormat="1" ht="18" x14ac:dyDescent="0.35">
      <c r="A27" s="23">
        <v>4</v>
      </c>
      <c r="B27" s="1178"/>
      <c r="C27" s="28"/>
      <c r="D27" s="25"/>
      <c r="E27" s="102"/>
      <c r="F27" s="25"/>
      <c r="G27" s="25"/>
      <c r="H27" s="25"/>
      <c r="I27" s="104">
        <f>I26</f>
        <v>636864.25</v>
      </c>
    </row>
    <row r="28" spans="1:12" ht="18" x14ac:dyDescent="0.35">
      <c r="A28" s="23"/>
      <c r="B28" s="1179"/>
      <c r="C28" s="28"/>
      <c r="D28" s="25"/>
      <c r="E28" s="102"/>
      <c r="F28" s="25"/>
      <c r="G28" s="25"/>
      <c r="H28" s="25"/>
      <c r="I28" s="104">
        <f>SUM(I27)</f>
        <v>636864.25</v>
      </c>
    </row>
    <row r="29" spans="1:12" ht="18" x14ac:dyDescent="0.35">
      <c r="A29" s="23"/>
      <c r="B29" s="1180"/>
      <c r="C29" s="28"/>
      <c r="D29" s="25"/>
      <c r="E29" s="102"/>
      <c r="F29" s="25"/>
      <c r="G29" s="25"/>
      <c r="H29" s="25"/>
      <c r="I29" s="104"/>
    </row>
    <row r="30" spans="1:12" ht="18" x14ac:dyDescent="0.35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" x14ac:dyDescent="0.35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" x14ac:dyDescent="0.35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ht="18.75" customHeight="1" x14ac:dyDescent="0.3">
      <c r="A33" s="1181"/>
      <c r="B33" s="1181"/>
      <c r="C33" s="1181"/>
      <c r="D33" s="31"/>
      <c r="E33" s="31"/>
      <c r="F33" s="31"/>
      <c r="G33" s="31"/>
      <c r="H33" s="31"/>
      <c r="I33" s="31">
        <f>I16+I21+I27+I23</f>
        <v>12390400.000000002</v>
      </c>
      <c r="J33" s="108"/>
      <c r="K33" s="108"/>
    </row>
    <row r="34" spans="1:11" x14ac:dyDescent="0.3">
      <c r="I34" s="33"/>
    </row>
    <row r="35" spans="1:11" ht="18" x14ac:dyDescent="0.3">
      <c r="A35" s="34" t="s">
        <v>295</v>
      </c>
      <c r="B35" s="35"/>
      <c r="C35" s="35"/>
      <c r="D35" s="35"/>
      <c r="E35" s="36"/>
      <c r="F35" s="36"/>
      <c r="G35" s="35"/>
      <c r="H35" s="1144" t="s">
        <v>1201</v>
      </c>
      <c r="I35" s="1144"/>
    </row>
    <row r="36" spans="1:11" x14ac:dyDescent="0.3">
      <c r="A36" s="37"/>
      <c r="B36" s="37"/>
      <c r="C36" s="37"/>
      <c r="D36" s="37"/>
      <c r="E36" s="1174" t="s">
        <v>131</v>
      </c>
      <c r="F36" s="1174"/>
      <c r="G36" s="37"/>
      <c r="H36" s="1174" t="s">
        <v>132</v>
      </c>
      <c r="I36" s="1174"/>
    </row>
    <row r="37" spans="1:11" ht="18" customHeight="1" x14ac:dyDescent="0.3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 x14ac:dyDescent="0.3">
      <c r="A38" s="34" t="s">
        <v>133</v>
      </c>
      <c r="B38" s="35"/>
      <c r="C38" s="35"/>
      <c r="D38" s="35"/>
      <c r="E38" s="36"/>
      <c r="F38" s="36"/>
      <c r="G38" s="35"/>
      <c r="H38" s="1144" t="s">
        <v>1144</v>
      </c>
      <c r="I38" s="1144"/>
    </row>
    <row r="39" spans="1:11" ht="18" customHeight="1" x14ac:dyDescent="0.3">
      <c r="A39" s="37"/>
      <c r="B39" s="37"/>
      <c r="C39" s="37"/>
      <c r="D39" s="37"/>
      <c r="E39" s="1174" t="s">
        <v>131</v>
      </c>
      <c r="F39" s="1174"/>
      <c r="G39" s="37"/>
      <c r="H39" s="1174" t="s">
        <v>132</v>
      </c>
      <c r="I39" s="1174"/>
    </row>
  </sheetData>
  <protectedRanges>
    <protectedRange sqref="C28:C34" name="Диапазон2_1_1_1_1_1"/>
    <protectedRange sqref="C27 C16" name="Диапазон2_1_1_1_1_1_1"/>
    <protectedRange sqref="C13" name="Диапазон2_3_8_2"/>
    <protectedRange sqref="C19:C20" name="Диапазон2_3_1_2"/>
    <protectedRange sqref="C24:C25" name="Диапазон2_3_7_2"/>
  </protectedRanges>
  <mergeCells count="22">
    <mergeCell ref="B12:B14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E39:F39"/>
    <mergeCell ref="H39:I39"/>
    <mergeCell ref="E36:F36"/>
    <mergeCell ref="H36:I36"/>
    <mergeCell ref="H38:I38"/>
    <mergeCell ref="B15:B22"/>
    <mergeCell ref="B23:B26"/>
    <mergeCell ref="B27:B29"/>
    <mergeCell ref="A33:C33"/>
    <mergeCell ref="H35:I35"/>
  </mergeCells>
  <pageMargins left="0.78740157480314965" right="0.78740157480314965" top="1.1811023622047245" bottom="0.39370078740157483" header="0.15748031496062992" footer="0.15748031496062992"/>
  <pageSetup paperSize="9" scale="55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theme="5" tint="0.39997558519241921"/>
    <pageSetUpPr fitToPage="1"/>
  </sheetPr>
  <dimension ref="A1:I39"/>
  <sheetViews>
    <sheetView view="pageBreakPreview" zoomScale="70" zoomScaleNormal="75" zoomScaleSheetLayoutView="70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5" width="15.5546875" style="11" customWidth="1"/>
    <col min="6" max="7" width="13.33203125" style="11" customWidth="1"/>
    <col min="8" max="8" width="19.44140625" style="11" customWidth="1"/>
    <col min="9" max="9" width="20.109375" style="11" customWidth="1"/>
    <col min="10" max="10" width="18.6640625" style="11" customWidth="1"/>
    <col min="11" max="253" width="9.109375" style="11"/>
    <col min="254" max="254" width="5" style="11" customWidth="1"/>
    <col min="255" max="255" width="18" style="11" customWidth="1"/>
    <col min="256" max="256" width="33" style="11" customWidth="1"/>
    <col min="257" max="257" width="14" style="11" customWidth="1"/>
    <col min="258" max="261" width="13.33203125" style="11" customWidth="1"/>
    <col min="262" max="262" width="20.109375" style="11" customWidth="1"/>
    <col min="263" max="263" width="23.5546875" style="11" bestFit="1" customWidth="1"/>
    <col min="264" max="264" width="10.109375" style="11" bestFit="1" customWidth="1"/>
    <col min="265" max="509" width="9.109375" style="11"/>
    <col min="510" max="510" width="5" style="11" customWidth="1"/>
    <col min="511" max="511" width="18" style="11" customWidth="1"/>
    <col min="512" max="512" width="33" style="11" customWidth="1"/>
    <col min="513" max="513" width="14" style="11" customWidth="1"/>
    <col min="514" max="517" width="13.33203125" style="11" customWidth="1"/>
    <col min="518" max="518" width="20.109375" style="11" customWidth="1"/>
    <col min="519" max="519" width="23.5546875" style="11" bestFit="1" customWidth="1"/>
    <col min="520" max="520" width="10.109375" style="11" bestFit="1" customWidth="1"/>
    <col min="521" max="765" width="9.109375" style="11"/>
    <col min="766" max="766" width="5" style="11" customWidth="1"/>
    <col min="767" max="767" width="18" style="11" customWidth="1"/>
    <col min="768" max="768" width="33" style="11" customWidth="1"/>
    <col min="769" max="769" width="14" style="11" customWidth="1"/>
    <col min="770" max="773" width="13.33203125" style="11" customWidth="1"/>
    <col min="774" max="774" width="20.109375" style="11" customWidth="1"/>
    <col min="775" max="775" width="23.5546875" style="11" bestFit="1" customWidth="1"/>
    <col min="776" max="776" width="10.109375" style="11" bestFit="1" customWidth="1"/>
    <col min="777" max="1021" width="9.109375" style="11"/>
    <col min="1022" max="1022" width="5" style="11" customWidth="1"/>
    <col min="1023" max="1023" width="18" style="11" customWidth="1"/>
    <col min="1024" max="1024" width="33" style="11" customWidth="1"/>
    <col min="1025" max="1025" width="14" style="11" customWidth="1"/>
    <col min="1026" max="1029" width="13.33203125" style="11" customWidth="1"/>
    <col min="1030" max="1030" width="20.109375" style="11" customWidth="1"/>
    <col min="1031" max="1031" width="23.5546875" style="11" bestFit="1" customWidth="1"/>
    <col min="1032" max="1032" width="10.109375" style="11" bestFit="1" customWidth="1"/>
    <col min="1033" max="1277" width="9.109375" style="11"/>
    <col min="1278" max="1278" width="5" style="11" customWidth="1"/>
    <col min="1279" max="1279" width="18" style="11" customWidth="1"/>
    <col min="1280" max="1280" width="33" style="11" customWidth="1"/>
    <col min="1281" max="1281" width="14" style="11" customWidth="1"/>
    <col min="1282" max="1285" width="13.33203125" style="11" customWidth="1"/>
    <col min="1286" max="1286" width="20.109375" style="11" customWidth="1"/>
    <col min="1287" max="1287" width="23.5546875" style="11" bestFit="1" customWidth="1"/>
    <col min="1288" max="1288" width="10.109375" style="11" bestFit="1" customWidth="1"/>
    <col min="1289" max="1533" width="9.109375" style="11"/>
    <col min="1534" max="1534" width="5" style="11" customWidth="1"/>
    <col min="1535" max="1535" width="18" style="11" customWidth="1"/>
    <col min="1536" max="1536" width="33" style="11" customWidth="1"/>
    <col min="1537" max="1537" width="14" style="11" customWidth="1"/>
    <col min="1538" max="1541" width="13.33203125" style="11" customWidth="1"/>
    <col min="1542" max="1542" width="20.109375" style="11" customWidth="1"/>
    <col min="1543" max="1543" width="23.5546875" style="11" bestFit="1" customWidth="1"/>
    <col min="1544" max="1544" width="10.109375" style="11" bestFit="1" customWidth="1"/>
    <col min="1545" max="1789" width="9.109375" style="11"/>
    <col min="1790" max="1790" width="5" style="11" customWidth="1"/>
    <col min="1791" max="1791" width="18" style="11" customWidth="1"/>
    <col min="1792" max="1792" width="33" style="11" customWidth="1"/>
    <col min="1793" max="1793" width="14" style="11" customWidth="1"/>
    <col min="1794" max="1797" width="13.33203125" style="11" customWidth="1"/>
    <col min="1798" max="1798" width="20.109375" style="11" customWidth="1"/>
    <col min="1799" max="1799" width="23.5546875" style="11" bestFit="1" customWidth="1"/>
    <col min="1800" max="1800" width="10.109375" style="11" bestFit="1" customWidth="1"/>
    <col min="1801" max="2045" width="9.109375" style="11"/>
    <col min="2046" max="2046" width="5" style="11" customWidth="1"/>
    <col min="2047" max="2047" width="18" style="11" customWidth="1"/>
    <col min="2048" max="2048" width="33" style="11" customWidth="1"/>
    <col min="2049" max="2049" width="14" style="11" customWidth="1"/>
    <col min="2050" max="2053" width="13.33203125" style="11" customWidth="1"/>
    <col min="2054" max="2054" width="20.109375" style="11" customWidth="1"/>
    <col min="2055" max="2055" width="23.5546875" style="11" bestFit="1" customWidth="1"/>
    <col min="2056" max="2056" width="10.109375" style="11" bestFit="1" customWidth="1"/>
    <col min="2057" max="2301" width="9.109375" style="11"/>
    <col min="2302" max="2302" width="5" style="11" customWidth="1"/>
    <col min="2303" max="2303" width="18" style="11" customWidth="1"/>
    <col min="2304" max="2304" width="33" style="11" customWidth="1"/>
    <col min="2305" max="2305" width="14" style="11" customWidth="1"/>
    <col min="2306" max="2309" width="13.33203125" style="11" customWidth="1"/>
    <col min="2310" max="2310" width="20.109375" style="11" customWidth="1"/>
    <col min="2311" max="2311" width="23.5546875" style="11" bestFit="1" customWidth="1"/>
    <col min="2312" max="2312" width="10.109375" style="11" bestFit="1" customWidth="1"/>
    <col min="2313" max="2557" width="9.109375" style="11"/>
    <col min="2558" max="2558" width="5" style="11" customWidth="1"/>
    <col min="2559" max="2559" width="18" style="11" customWidth="1"/>
    <col min="2560" max="2560" width="33" style="11" customWidth="1"/>
    <col min="2561" max="2561" width="14" style="11" customWidth="1"/>
    <col min="2562" max="2565" width="13.33203125" style="11" customWidth="1"/>
    <col min="2566" max="2566" width="20.109375" style="11" customWidth="1"/>
    <col min="2567" max="2567" width="23.5546875" style="11" bestFit="1" customWidth="1"/>
    <col min="2568" max="2568" width="10.109375" style="11" bestFit="1" customWidth="1"/>
    <col min="2569" max="2813" width="9.109375" style="11"/>
    <col min="2814" max="2814" width="5" style="11" customWidth="1"/>
    <col min="2815" max="2815" width="18" style="11" customWidth="1"/>
    <col min="2816" max="2816" width="33" style="11" customWidth="1"/>
    <col min="2817" max="2817" width="14" style="11" customWidth="1"/>
    <col min="2818" max="2821" width="13.33203125" style="11" customWidth="1"/>
    <col min="2822" max="2822" width="20.109375" style="11" customWidth="1"/>
    <col min="2823" max="2823" width="23.5546875" style="11" bestFit="1" customWidth="1"/>
    <col min="2824" max="2824" width="10.109375" style="11" bestFit="1" customWidth="1"/>
    <col min="2825" max="3069" width="9.109375" style="11"/>
    <col min="3070" max="3070" width="5" style="11" customWidth="1"/>
    <col min="3071" max="3071" width="18" style="11" customWidth="1"/>
    <col min="3072" max="3072" width="33" style="11" customWidth="1"/>
    <col min="3073" max="3073" width="14" style="11" customWidth="1"/>
    <col min="3074" max="3077" width="13.33203125" style="11" customWidth="1"/>
    <col min="3078" max="3078" width="20.109375" style="11" customWidth="1"/>
    <col min="3079" max="3079" width="23.5546875" style="11" bestFit="1" customWidth="1"/>
    <col min="3080" max="3080" width="10.109375" style="11" bestFit="1" customWidth="1"/>
    <col min="3081" max="3325" width="9.109375" style="11"/>
    <col min="3326" max="3326" width="5" style="11" customWidth="1"/>
    <col min="3327" max="3327" width="18" style="11" customWidth="1"/>
    <col min="3328" max="3328" width="33" style="11" customWidth="1"/>
    <col min="3329" max="3329" width="14" style="11" customWidth="1"/>
    <col min="3330" max="3333" width="13.33203125" style="11" customWidth="1"/>
    <col min="3334" max="3334" width="20.109375" style="11" customWidth="1"/>
    <col min="3335" max="3335" width="23.5546875" style="11" bestFit="1" customWidth="1"/>
    <col min="3336" max="3336" width="10.109375" style="11" bestFit="1" customWidth="1"/>
    <col min="3337" max="3581" width="9.109375" style="11"/>
    <col min="3582" max="3582" width="5" style="11" customWidth="1"/>
    <col min="3583" max="3583" width="18" style="11" customWidth="1"/>
    <col min="3584" max="3584" width="33" style="11" customWidth="1"/>
    <col min="3585" max="3585" width="14" style="11" customWidth="1"/>
    <col min="3586" max="3589" width="13.33203125" style="11" customWidth="1"/>
    <col min="3590" max="3590" width="20.109375" style="11" customWidth="1"/>
    <col min="3591" max="3591" width="23.5546875" style="11" bestFit="1" customWidth="1"/>
    <col min="3592" max="3592" width="10.109375" style="11" bestFit="1" customWidth="1"/>
    <col min="3593" max="3837" width="9.109375" style="11"/>
    <col min="3838" max="3838" width="5" style="11" customWidth="1"/>
    <col min="3839" max="3839" width="18" style="11" customWidth="1"/>
    <col min="3840" max="3840" width="33" style="11" customWidth="1"/>
    <col min="3841" max="3841" width="14" style="11" customWidth="1"/>
    <col min="3842" max="3845" width="13.33203125" style="11" customWidth="1"/>
    <col min="3846" max="3846" width="20.109375" style="11" customWidth="1"/>
    <col min="3847" max="3847" width="23.5546875" style="11" bestFit="1" customWidth="1"/>
    <col min="3848" max="3848" width="10.109375" style="11" bestFit="1" customWidth="1"/>
    <col min="3849" max="4093" width="9.109375" style="11"/>
    <col min="4094" max="4094" width="5" style="11" customWidth="1"/>
    <col min="4095" max="4095" width="18" style="11" customWidth="1"/>
    <col min="4096" max="4096" width="33" style="11" customWidth="1"/>
    <col min="4097" max="4097" width="14" style="11" customWidth="1"/>
    <col min="4098" max="4101" width="13.33203125" style="11" customWidth="1"/>
    <col min="4102" max="4102" width="20.109375" style="11" customWidth="1"/>
    <col min="4103" max="4103" width="23.5546875" style="11" bestFit="1" customWidth="1"/>
    <col min="4104" max="4104" width="10.109375" style="11" bestFit="1" customWidth="1"/>
    <col min="4105" max="4349" width="9.109375" style="11"/>
    <col min="4350" max="4350" width="5" style="11" customWidth="1"/>
    <col min="4351" max="4351" width="18" style="11" customWidth="1"/>
    <col min="4352" max="4352" width="33" style="11" customWidth="1"/>
    <col min="4353" max="4353" width="14" style="11" customWidth="1"/>
    <col min="4354" max="4357" width="13.33203125" style="11" customWidth="1"/>
    <col min="4358" max="4358" width="20.109375" style="11" customWidth="1"/>
    <col min="4359" max="4359" width="23.5546875" style="11" bestFit="1" customWidth="1"/>
    <col min="4360" max="4360" width="10.109375" style="11" bestFit="1" customWidth="1"/>
    <col min="4361" max="4605" width="9.109375" style="11"/>
    <col min="4606" max="4606" width="5" style="11" customWidth="1"/>
    <col min="4607" max="4607" width="18" style="11" customWidth="1"/>
    <col min="4608" max="4608" width="33" style="11" customWidth="1"/>
    <col min="4609" max="4609" width="14" style="11" customWidth="1"/>
    <col min="4610" max="4613" width="13.33203125" style="11" customWidth="1"/>
    <col min="4614" max="4614" width="20.109375" style="11" customWidth="1"/>
    <col min="4615" max="4615" width="23.5546875" style="11" bestFit="1" customWidth="1"/>
    <col min="4616" max="4616" width="10.109375" style="11" bestFit="1" customWidth="1"/>
    <col min="4617" max="4861" width="9.109375" style="11"/>
    <col min="4862" max="4862" width="5" style="11" customWidth="1"/>
    <col min="4863" max="4863" width="18" style="11" customWidth="1"/>
    <col min="4864" max="4864" width="33" style="11" customWidth="1"/>
    <col min="4865" max="4865" width="14" style="11" customWidth="1"/>
    <col min="4866" max="4869" width="13.33203125" style="11" customWidth="1"/>
    <col min="4870" max="4870" width="20.109375" style="11" customWidth="1"/>
    <col min="4871" max="4871" width="23.5546875" style="11" bestFit="1" customWidth="1"/>
    <col min="4872" max="4872" width="10.109375" style="11" bestFit="1" customWidth="1"/>
    <col min="4873" max="5117" width="9.109375" style="11"/>
    <col min="5118" max="5118" width="5" style="11" customWidth="1"/>
    <col min="5119" max="5119" width="18" style="11" customWidth="1"/>
    <col min="5120" max="5120" width="33" style="11" customWidth="1"/>
    <col min="5121" max="5121" width="14" style="11" customWidth="1"/>
    <col min="5122" max="5125" width="13.33203125" style="11" customWidth="1"/>
    <col min="5126" max="5126" width="20.109375" style="11" customWidth="1"/>
    <col min="5127" max="5127" width="23.5546875" style="11" bestFit="1" customWidth="1"/>
    <col min="5128" max="5128" width="10.109375" style="11" bestFit="1" customWidth="1"/>
    <col min="5129" max="5373" width="9.109375" style="11"/>
    <col min="5374" max="5374" width="5" style="11" customWidth="1"/>
    <col min="5375" max="5375" width="18" style="11" customWidth="1"/>
    <col min="5376" max="5376" width="33" style="11" customWidth="1"/>
    <col min="5377" max="5377" width="14" style="11" customWidth="1"/>
    <col min="5378" max="5381" width="13.33203125" style="11" customWidth="1"/>
    <col min="5382" max="5382" width="20.109375" style="11" customWidth="1"/>
    <col min="5383" max="5383" width="23.5546875" style="11" bestFit="1" customWidth="1"/>
    <col min="5384" max="5384" width="10.109375" style="11" bestFit="1" customWidth="1"/>
    <col min="5385" max="5629" width="9.109375" style="11"/>
    <col min="5630" max="5630" width="5" style="11" customWidth="1"/>
    <col min="5631" max="5631" width="18" style="11" customWidth="1"/>
    <col min="5632" max="5632" width="33" style="11" customWidth="1"/>
    <col min="5633" max="5633" width="14" style="11" customWidth="1"/>
    <col min="5634" max="5637" width="13.33203125" style="11" customWidth="1"/>
    <col min="5638" max="5638" width="20.109375" style="11" customWidth="1"/>
    <col min="5639" max="5639" width="23.5546875" style="11" bestFit="1" customWidth="1"/>
    <col min="5640" max="5640" width="10.109375" style="11" bestFit="1" customWidth="1"/>
    <col min="5641" max="5885" width="9.109375" style="11"/>
    <col min="5886" max="5886" width="5" style="11" customWidth="1"/>
    <col min="5887" max="5887" width="18" style="11" customWidth="1"/>
    <col min="5888" max="5888" width="33" style="11" customWidth="1"/>
    <col min="5889" max="5889" width="14" style="11" customWidth="1"/>
    <col min="5890" max="5893" width="13.33203125" style="11" customWidth="1"/>
    <col min="5894" max="5894" width="20.109375" style="11" customWidth="1"/>
    <col min="5895" max="5895" width="23.5546875" style="11" bestFit="1" customWidth="1"/>
    <col min="5896" max="5896" width="10.109375" style="11" bestFit="1" customWidth="1"/>
    <col min="5897" max="6141" width="9.109375" style="11"/>
    <col min="6142" max="6142" width="5" style="11" customWidth="1"/>
    <col min="6143" max="6143" width="18" style="11" customWidth="1"/>
    <col min="6144" max="6144" width="33" style="11" customWidth="1"/>
    <col min="6145" max="6145" width="14" style="11" customWidth="1"/>
    <col min="6146" max="6149" width="13.33203125" style="11" customWidth="1"/>
    <col min="6150" max="6150" width="20.109375" style="11" customWidth="1"/>
    <col min="6151" max="6151" width="23.5546875" style="11" bestFit="1" customWidth="1"/>
    <col min="6152" max="6152" width="10.109375" style="11" bestFit="1" customWidth="1"/>
    <col min="6153" max="6397" width="9.109375" style="11"/>
    <col min="6398" max="6398" width="5" style="11" customWidth="1"/>
    <col min="6399" max="6399" width="18" style="11" customWidth="1"/>
    <col min="6400" max="6400" width="33" style="11" customWidth="1"/>
    <col min="6401" max="6401" width="14" style="11" customWidth="1"/>
    <col min="6402" max="6405" width="13.33203125" style="11" customWidth="1"/>
    <col min="6406" max="6406" width="20.109375" style="11" customWidth="1"/>
    <col min="6407" max="6407" width="23.5546875" style="11" bestFit="1" customWidth="1"/>
    <col min="6408" max="6408" width="10.109375" style="11" bestFit="1" customWidth="1"/>
    <col min="6409" max="6653" width="9.109375" style="11"/>
    <col min="6654" max="6654" width="5" style="11" customWidth="1"/>
    <col min="6655" max="6655" width="18" style="11" customWidth="1"/>
    <col min="6656" max="6656" width="33" style="11" customWidth="1"/>
    <col min="6657" max="6657" width="14" style="11" customWidth="1"/>
    <col min="6658" max="6661" width="13.33203125" style="11" customWidth="1"/>
    <col min="6662" max="6662" width="20.109375" style="11" customWidth="1"/>
    <col min="6663" max="6663" width="23.5546875" style="11" bestFit="1" customWidth="1"/>
    <col min="6664" max="6664" width="10.109375" style="11" bestFit="1" customWidth="1"/>
    <col min="6665" max="6909" width="9.109375" style="11"/>
    <col min="6910" max="6910" width="5" style="11" customWidth="1"/>
    <col min="6911" max="6911" width="18" style="11" customWidth="1"/>
    <col min="6912" max="6912" width="33" style="11" customWidth="1"/>
    <col min="6913" max="6913" width="14" style="11" customWidth="1"/>
    <col min="6914" max="6917" width="13.33203125" style="11" customWidth="1"/>
    <col min="6918" max="6918" width="20.109375" style="11" customWidth="1"/>
    <col min="6919" max="6919" width="23.5546875" style="11" bestFit="1" customWidth="1"/>
    <col min="6920" max="6920" width="10.109375" style="11" bestFit="1" customWidth="1"/>
    <col min="6921" max="7165" width="9.109375" style="11"/>
    <col min="7166" max="7166" width="5" style="11" customWidth="1"/>
    <col min="7167" max="7167" width="18" style="11" customWidth="1"/>
    <col min="7168" max="7168" width="33" style="11" customWidth="1"/>
    <col min="7169" max="7169" width="14" style="11" customWidth="1"/>
    <col min="7170" max="7173" width="13.33203125" style="11" customWidth="1"/>
    <col min="7174" max="7174" width="20.109375" style="11" customWidth="1"/>
    <col min="7175" max="7175" width="23.5546875" style="11" bestFit="1" customWidth="1"/>
    <col min="7176" max="7176" width="10.109375" style="11" bestFit="1" customWidth="1"/>
    <col min="7177" max="7421" width="9.109375" style="11"/>
    <col min="7422" max="7422" width="5" style="11" customWidth="1"/>
    <col min="7423" max="7423" width="18" style="11" customWidth="1"/>
    <col min="7424" max="7424" width="33" style="11" customWidth="1"/>
    <col min="7425" max="7425" width="14" style="11" customWidth="1"/>
    <col min="7426" max="7429" width="13.33203125" style="11" customWidth="1"/>
    <col min="7430" max="7430" width="20.109375" style="11" customWidth="1"/>
    <col min="7431" max="7431" width="23.5546875" style="11" bestFit="1" customWidth="1"/>
    <col min="7432" max="7432" width="10.109375" style="11" bestFit="1" customWidth="1"/>
    <col min="7433" max="7677" width="9.109375" style="11"/>
    <col min="7678" max="7678" width="5" style="11" customWidth="1"/>
    <col min="7679" max="7679" width="18" style="11" customWidth="1"/>
    <col min="7680" max="7680" width="33" style="11" customWidth="1"/>
    <col min="7681" max="7681" width="14" style="11" customWidth="1"/>
    <col min="7682" max="7685" width="13.33203125" style="11" customWidth="1"/>
    <col min="7686" max="7686" width="20.109375" style="11" customWidth="1"/>
    <col min="7687" max="7687" width="23.5546875" style="11" bestFit="1" customWidth="1"/>
    <col min="7688" max="7688" width="10.109375" style="11" bestFit="1" customWidth="1"/>
    <col min="7689" max="7933" width="9.109375" style="11"/>
    <col min="7934" max="7934" width="5" style="11" customWidth="1"/>
    <col min="7935" max="7935" width="18" style="11" customWidth="1"/>
    <col min="7936" max="7936" width="33" style="11" customWidth="1"/>
    <col min="7937" max="7937" width="14" style="11" customWidth="1"/>
    <col min="7938" max="7941" width="13.33203125" style="11" customWidth="1"/>
    <col min="7942" max="7942" width="20.109375" style="11" customWidth="1"/>
    <col min="7943" max="7943" width="23.5546875" style="11" bestFit="1" customWidth="1"/>
    <col min="7944" max="7944" width="10.109375" style="11" bestFit="1" customWidth="1"/>
    <col min="7945" max="8189" width="9.109375" style="11"/>
    <col min="8190" max="8190" width="5" style="11" customWidth="1"/>
    <col min="8191" max="8191" width="18" style="11" customWidth="1"/>
    <col min="8192" max="8192" width="33" style="11" customWidth="1"/>
    <col min="8193" max="8193" width="14" style="11" customWidth="1"/>
    <col min="8194" max="8197" width="13.33203125" style="11" customWidth="1"/>
    <col min="8198" max="8198" width="20.109375" style="11" customWidth="1"/>
    <col min="8199" max="8199" width="23.5546875" style="11" bestFit="1" customWidth="1"/>
    <col min="8200" max="8200" width="10.109375" style="11" bestFit="1" customWidth="1"/>
    <col min="8201" max="8445" width="9.109375" style="11"/>
    <col min="8446" max="8446" width="5" style="11" customWidth="1"/>
    <col min="8447" max="8447" width="18" style="11" customWidth="1"/>
    <col min="8448" max="8448" width="33" style="11" customWidth="1"/>
    <col min="8449" max="8449" width="14" style="11" customWidth="1"/>
    <col min="8450" max="8453" width="13.33203125" style="11" customWidth="1"/>
    <col min="8454" max="8454" width="20.109375" style="11" customWidth="1"/>
    <col min="8455" max="8455" width="23.5546875" style="11" bestFit="1" customWidth="1"/>
    <col min="8456" max="8456" width="10.109375" style="11" bestFit="1" customWidth="1"/>
    <col min="8457" max="8701" width="9.109375" style="11"/>
    <col min="8702" max="8702" width="5" style="11" customWidth="1"/>
    <col min="8703" max="8703" width="18" style="11" customWidth="1"/>
    <col min="8704" max="8704" width="33" style="11" customWidth="1"/>
    <col min="8705" max="8705" width="14" style="11" customWidth="1"/>
    <col min="8706" max="8709" width="13.33203125" style="11" customWidth="1"/>
    <col min="8710" max="8710" width="20.109375" style="11" customWidth="1"/>
    <col min="8711" max="8711" width="23.5546875" style="11" bestFit="1" customWidth="1"/>
    <col min="8712" max="8712" width="10.109375" style="11" bestFit="1" customWidth="1"/>
    <col min="8713" max="8957" width="9.109375" style="11"/>
    <col min="8958" max="8958" width="5" style="11" customWidth="1"/>
    <col min="8959" max="8959" width="18" style="11" customWidth="1"/>
    <col min="8960" max="8960" width="33" style="11" customWidth="1"/>
    <col min="8961" max="8961" width="14" style="11" customWidth="1"/>
    <col min="8962" max="8965" width="13.33203125" style="11" customWidth="1"/>
    <col min="8966" max="8966" width="20.109375" style="11" customWidth="1"/>
    <col min="8967" max="8967" width="23.5546875" style="11" bestFit="1" customWidth="1"/>
    <col min="8968" max="8968" width="10.109375" style="11" bestFit="1" customWidth="1"/>
    <col min="8969" max="9213" width="9.109375" style="11"/>
    <col min="9214" max="9214" width="5" style="11" customWidth="1"/>
    <col min="9215" max="9215" width="18" style="11" customWidth="1"/>
    <col min="9216" max="9216" width="33" style="11" customWidth="1"/>
    <col min="9217" max="9217" width="14" style="11" customWidth="1"/>
    <col min="9218" max="9221" width="13.33203125" style="11" customWidth="1"/>
    <col min="9222" max="9222" width="20.109375" style="11" customWidth="1"/>
    <col min="9223" max="9223" width="23.5546875" style="11" bestFit="1" customWidth="1"/>
    <col min="9224" max="9224" width="10.109375" style="11" bestFit="1" customWidth="1"/>
    <col min="9225" max="9469" width="9.109375" style="11"/>
    <col min="9470" max="9470" width="5" style="11" customWidth="1"/>
    <col min="9471" max="9471" width="18" style="11" customWidth="1"/>
    <col min="9472" max="9472" width="33" style="11" customWidth="1"/>
    <col min="9473" max="9473" width="14" style="11" customWidth="1"/>
    <col min="9474" max="9477" width="13.33203125" style="11" customWidth="1"/>
    <col min="9478" max="9478" width="20.109375" style="11" customWidth="1"/>
    <col min="9479" max="9479" width="23.5546875" style="11" bestFit="1" customWidth="1"/>
    <col min="9480" max="9480" width="10.109375" style="11" bestFit="1" customWidth="1"/>
    <col min="9481" max="9725" width="9.109375" style="11"/>
    <col min="9726" max="9726" width="5" style="11" customWidth="1"/>
    <col min="9727" max="9727" width="18" style="11" customWidth="1"/>
    <col min="9728" max="9728" width="33" style="11" customWidth="1"/>
    <col min="9729" max="9729" width="14" style="11" customWidth="1"/>
    <col min="9730" max="9733" width="13.33203125" style="11" customWidth="1"/>
    <col min="9734" max="9734" width="20.109375" style="11" customWidth="1"/>
    <col min="9735" max="9735" width="23.5546875" style="11" bestFit="1" customWidth="1"/>
    <col min="9736" max="9736" width="10.109375" style="11" bestFit="1" customWidth="1"/>
    <col min="9737" max="9981" width="9.109375" style="11"/>
    <col min="9982" max="9982" width="5" style="11" customWidth="1"/>
    <col min="9983" max="9983" width="18" style="11" customWidth="1"/>
    <col min="9984" max="9984" width="33" style="11" customWidth="1"/>
    <col min="9985" max="9985" width="14" style="11" customWidth="1"/>
    <col min="9986" max="9989" width="13.33203125" style="11" customWidth="1"/>
    <col min="9990" max="9990" width="20.109375" style="11" customWidth="1"/>
    <col min="9991" max="9991" width="23.5546875" style="11" bestFit="1" customWidth="1"/>
    <col min="9992" max="9992" width="10.109375" style="11" bestFit="1" customWidth="1"/>
    <col min="9993" max="10237" width="9.109375" style="11"/>
    <col min="10238" max="10238" width="5" style="11" customWidth="1"/>
    <col min="10239" max="10239" width="18" style="11" customWidth="1"/>
    <col min="10240" max="10240" width="33" style="11" customWidth="1"/>
    <col min="10241" max="10241" width="14" style="11" customWidth="1"/>
    <col min="10242" max="10245" width="13.33203125" style="11" customWidth="1"/>
    <col min="10246" max="10246" width="20.109375" style="11" customWidth="1"/>
    <col min="10247" max="10247" width="23.5546875" style="11" bestFit="1" customWidth="1"/>
    <col min="10248" max="10248" width="10.109375" style="11" bestFit="1" customWidth="1"/>
    <col min="10249" max="10493" width="9.109375" style="11"/>
    <col min="10494" max="10494" width="5" style="11" customWidth="1"/>
    <col min="10495" max="10495" width="18" style="11" customWidth="1"/>
    <col min="10496" max="10496" width="33" style="11" customWidth="1"/>
    <col min="10497" max="10497" width="14" style="11" customWidth="1"/>
    <col min="10498" max="10501" width="13.33203125" style="11" customWidth="1"/>
    <col min="10502" max="10502" width="20.109375" style="11" customWidth="1"/>
    <col min="10503" max="10503" width="23.5546875" style="11" bestFit="1" customWidth="1"/>
    <col min="10504" max="10504" width="10.109375" style="11" bestFit="1" customWidth="1"/>
    <col min="10505" max="10749" width="9.109375" style="11"/>
    <col min="10750" max="10750" width="5" style="11" customWidth="1"/>
    <col min="10751" max="10751" width="18" style="11" customWidth="1"/>
    <col min="10752" max="10752" width="33" style="11" customWidth="1"/>
    <col min="10753" max="10753" width="14" style="11" customWidth="1"/>
    <col min="10754" max="10757" width="13.33203125" style="11" customWidth="1"/>
    <col min="10758" max="10758" width="20.109375" style="11" customWidth="1"/>
    <col min="10759" max="10759" width="23.5546875" style="11" bestFit="1" customWidth="1"/>
    <col min="10760" max="10760" width="10.109375" style="11" bestFit="1" customWidth="1"/>
    <col min="10761" max="11005" width="9.109375" style="11"/>
    <col min="11006" max="11006" width="5" style="11" customWidth="1"/>
    <col min="11007" max="11007" width="18" style="11" customWidth="1"/>
    <col min="11008" max="11008" width="33" style="11" customWidth="1"/>
    <col min="11009" max="11009" width="14" style="11" customWidth="1"/>
    <col min="11010" max="11013" width="13.33203125" style="11" customWidth="1"/>
    <col min="11014" max="11014" width="20.109375" style="11" customWidth="1"/>
    <col min="11015" max="11015" width="23.5546875" style="11" bestFit="1" customWidth="1"/>
    <col min="11016" max="11016" width="10.109375" style="11" bestFit="1" customWidth="1"/>
    <col min="11017" max="11261" width="9.109375" style="11"/>
    <col min="11262" max="11262" width="5" style="11" customWidth="1"/>
    <col min="11263" max="11263" width="18" style="11" customWidth="1"/>
    <col min="11264" max="11264" width="33" style="11" customWidth="1"/>
    <col min="11265" max="11265" width="14" style="11" customWidth="1"/>
    <col min="11266" max="11269" width="13.33203125" style="11" customWidth="1"/>
    <col min="11270" max="11270" width="20.109375" style="11" customWidth="1"/>
    <col min="11271" max="11271" width="23.5546875" style="11" bestFit="1" customWidth="1"/>
    <col min="11272" max="11272" width="10.109375" style="11" bestFit="1" customWidth="1"/>
    <col min="11273" max="11517" width="9.109375" style="11"/>
    <col min="11518" max="11518" width="5" style="11" customWidth="1"/>
    <col min="11519" max="11519" width="18" style="11" customWidth="1"/>
    <col min="11520" max="11520" width="33" style="11" customWidth="1"/>
    <col min="11521" max="11521" width="14" style="11" customWidth="1"/>
    <col min="11522" max="11525" width="13.33203125" style="11" customWidth="1"/>
    <col min="11526" max="11526" width="20.109375" style="11" customWidth="1"/>
    <col min="11527" max="11527" width="23.5546875" style="11" bestFit="1" customWidth="1"/>
    <col min="11528" max="11528" width="10.109375" style="11" bestFit="1" customWidth="1"/>
    <col min="11529" max="11773" width="9.109375" style="11"/>
    <col min="11774" max="11774" width="5" style="11" customWidth="1"/>
    <col min="11775" max="11775" width="18" style="11" customWidth="1"/>
    <col min="11776" max="11776" width="33" style="11" customWidth="1"/>
    <col min="11777" max="11777" width="14" style="11" customWidth="1"/>
    <col min="11778" max="11781" width="13.33203125" style="11" customWidth="1"/>
    <col min="11782" max="11782" width="20.109375" style="11" customWidth="1"/>
    <col min="11783" max="11783" width="23.5546875" style="11" bestFit="1" customWidth="1"/>
    <col min="11784" max="11784" width="10.109375" style="11" bestFit="1" customWidth="1"/>
    <col min="11785" max="12029" width="9.109375" style="11"/>
    <col min="12030" max="12030" width="5" style="11" customWidth="1"/>
    <col min="12031" max="12031" width="18" style="11" customWidth="1"/>
    <col min="12032" max="12032" width="33" style="11" customWidth="1"/>
    <col min="12033" max="12033" width="14" style="11" customWidth="1"/>
    <col min="12034" max="12037" width="13.33203125" style="11" customWidth="1"/>
    <col min="12038" max="12038" width="20.109375" style="11" customWidth="1"/>
    <col min="12039" max="12039" width="23.5546875" style="11" bestFit="1" customWidth="1"/>
    <col min="12040" max="12040" width="10.109375" style="11" bestFit="1" customWidth="1"/>
    <col min="12041" max="12285" width="9.109375" style="11"/>
    <col min="12286" max="12286" width="5" style="11" customWidth="1"/>
    <col min="12287" max="12287" width="18" style="11" customWidth="1"/>
    <col min="12288" max="12288" width="33" style="11" customWidth="1"/>
    <col min="12289" max="12289" width="14" style="11" customWidth="1"/>
    <col min="12290" max="12293" width="13.33203125" style="11" customWidth="1"/>
    <col min="12294" max="12294" width="20.109375" style="11" customWidth="1"/>
    <col min="12295" max="12295" width="23.5546875" style="11" bestFit="1" customWidth="1"/>
    <col min="12296" max="12296" width="10.109375" style="11" bestFit="1" customWidth="1"/>
    <col min="12297" max="12541" width="9.109375" style="11"/>
    <col min="12542" max="12542" width="5" style="11" customWidth="1"/>
    <col min="12543" max="12543" width="18" style="11" customWidth="1"/>
    <col min="12544" max="12544" width="33" style="11" customWidth="1"/>
    <col min="12545" max="12545" width="14" style="11" customWidth="1"/>
    <col min="12546" max="12549" width="13.33203125" style="11" customWidth="1"/>
    <col min="12550" max="12550" width="20.109375" style="11" customWidth="1"/>
    <col min="12551" max="12551" width="23.5546875" style="11" bestFit="1" customWidth="1"/>
    <col min="12552" max="12552" width="10.109375" style="11" bestFit="1" customWidth="1"/>
    <col min="12553" max="12797" width="9.109375" style="11"/>
    <col min="12798" max="12798" width="5" style="11" customWidth="1"/>
    <col min="12799" max="12799" width="18" style="11" customWidth="1"/>
    <col min="12800" max="12800" width="33" style="11" customWidth="1"/>
    <col min="12801" max="12801" width="14" style="11" customWidth="1"/>
    <col min="12802" max="12805" width="13.33203125" style="11" customWidth="1"/>
    <col min="12806" max="12806" width="20.109375" style="11" customWidth="1"/>
    <col min="12807" max="12807" width="23.5546875" style="11" bestFit="1" customWidth="1"/>
    <col min="12808" max="12808" width="10.109375" style="11" bestFit="1" customWidth="1"/>
    <col min="12809" max="13053" width="9.109375" style="11"/>
    <col min="13054" max="13054" width="5" style="11" customWidth="1"/>
    <col min="13055" max="13055" width="18" style="11" customWidth="1"/>
    <col min="13056" max="13056" width="33" style="11" customWidth="1"/>
    <col min="13057" max="13057" width="14" style="11" customWidth="1"/>
    <col min="13058" max="13061" width="13.33203125" style="11" customWidth="1"/>
    <col min="13062" max="13062" width="20.109375" style="11" customWidth="1"/>
    <col min="13063" max="13063" width="23.5546875" style="11" bestFit="1" customWidth="1"/>
    <col min="13064" max="13064" width="10.109375" style="11" bestFit="1" customWidth="1"/>
    <col min="13065" max="13309" width="9.109375" style="11"/>
    <col min="13310" max="13310" width="5" style="11" customWidth="1"/>
    <col min="13311" max="13311" width="18" style="11" customWidth="1"/>
    <col min="13312" max="13312" width="33" style="11" customWidth="1"/>
    <col min="13313" max="13313" width="14" style="11" customWidth="1"/>
    <col min="13314" max="13317" width="13.33203125" style="11" customWidth="1"/>
    <col min="13318" max="13318" width="20.109375" style="11" customWidth="1"/>
    <col min="13319" max="13319" width="23.5546875" style="11" bestFit="1" customWidth="1"/>
    <col min="13320" max="13320" width="10.109375" style="11" bestFit="1" customWidth="1"/>
    <col min="13321" max="13565" width="9.109375" style="11"/>
    <col min="13566" max="13566" width="5" style="11" customWidth="1"/>
    <col min="13567" max="13567" width="18" style="11" customWidth="1"/>
    <col min="13568" max="13568" width="33" style="11" customWidth="1"/>
    <col min="13569" max="13569" width="14" style="11" customWidth="1"/>
    <col min="13570" max="13573" width="13.33203125" style="11" customWidth="1"/>
    <col min="13574" max="13574" width="20.109375" style="11" customWidth="1"/>
    <col min="13575" max="13575" width="23.5546875" style="11" bestFit="1" customWidth="1"/>
    <col min="13576" max="13576" width="10.109375" style="11" bestFit="1" customWidth="1"/>
    <col min="13577" max="13821" width="9.109375" style="11"/>
    <col min="13822" max="13822" width="5" style="11" customWidth="1"/>
    <col min="13823" max="13823" width="18" style="11" customWidth="1"/>
    <col min="13824" max="13824" width="33" style="11" customWidth="1"/>
    <col min="13825" max="13825" width="14" style="11" customWidth="1"/>
    <col min="13826" max="13829" width="13.33203125" style="11" customWidth="1"/>
    <col min="13830" max="13830" width="20.109375" style="11" customWidth="1"/>
    <col min="13831" max="13831" width="23.5546875" style="11" bestFit="1" customWidth="1"/>
    <col min="13832" max="13832" width="10.109375" style="11" bestFit="1" customWidth="1"/>
    <col min="13833" max="14077" width="9.109375" style="11"/>
    <col min="14078" max="14078" width="5" style="11" customWidth="1"/>
    <col min="14079" max="14079" width="18" style="11" customWidth="1"/>
    <col min="14080" max="14080" width="33" style="11" customWidth="1"/>
    <col min="14081" max="14081" width="14" style="11" customWidth="1"/>
    <col min="14082" max="14085" width="13.33203125" style="11" customWidth="1"/>
    <col min="14086" max="14086" width="20.109375" style="11" customWidth="1"/>
    <col min="14087" max="14087" width="23.5546875" style="11" bestFit="1" customWidth="1"/>
    <col min="14088" max="14088" width="10.109375" style="11" bestFit="1" customWidth="1"/>
    <col min="14089" max="14333" width="9.109375" style="11"/>
    <col min="14334" max="14334" width="5" style="11" customWidth="1"/>
    <col min="14335" max="14335" width="18" style="11" customWidth="1"/>
    <col min="14336" max="14336" width="33" style="11" customWidth="1"/>
    <col min="14337" max="14337" width="14" style="11" customWidth="1"/>
    <col min="14338" max="14341" width="13.33203125" style="11" customWidth="1"/>
    <col min="14342" max="14342" width="20.109375" style="11" customWidth="1"/>
    <col min="14343" max="14343" width="23.5546875" style="11" bestFit="1" customWidth="1"/>
    <col min="14344" max="14344" width="10.109375" style="11" bestFit="1" customWidth="1"/>
    <col min="14345" max="14589" width="9.109375" style="11"/>
    <col min="14590" max="14590" width="5" style="11" customWidth="1"/>
    <col min="14591" max="14591" width="18" style="11" customWidth="1"/>
    <col min="14592" max="14592" width="33" style="11" customWidth="1"/>
    <col min="14593" max="14593" width="14" style="11" customWidth="1"/>
    <col min="14594" max="14597" width="13.33203125" style="11" customWidth="1"/>
    <col min="14598" max="14598" width="20.109375" style="11" customWidth="1"/>
    <col min="14599" max="14599" width="23.5546875" style="11" bestFit="1" customWidth="1"/>
    <col min="14600" max="14600" width="10.109375" style="11" bestFit="1" customWidth="1"/>
    <col min="14601" max="14845" width="9.109375" style="11"/>
    <col min="14846" max="14846" width="5" style="11" customWidth="1"/>
    <col min="14847" max="14847" width="18" style="11" customWidth="1"/>
    <col min="14848" max="14848" width="33" style="11" customWidth="1"/>
    <col min="14849" max="14849" width="14" style="11" customWidth="1"/>
    <col min="14850" max="14853" width="13.33203125" style="11" customWidth="1"/>
    <col min="14854" max="14854" width="20.109375" style="11" customWidth="1"/>
    <col min="14855" max="14855" width="23.5546875" style="11" bestFit="1" customWidth="1"/>
    <col min="14856" max="14856" width="10.109375" style="11" bestFit="1" customWidth="1"/>
    <col min="14857" max="15101" width="9.109375" style="11"/>
    <col min="15102" max="15102" width="5" style="11" customWidth="1"/>
    <col min="15103" max="15103" width="18" style="11" customWidth="1"/>
    <col min="15104" max="15104" width="33" style="11" customWidth="1"/>
    <col min="15105" max="15105" width="14" style="11" customWidth="1"/>
    <col min="15106" max="15109" width="13.33203125" style="11" customWidth="1"/>
    <col min="15110" max="15110" width="20.109375" style="11" customWidth="1"/>
    <col min="15111" max="15111" width="23.5546875" style="11" bestFit="1" customWidth="1"/>
    <col min="15112" max="15112" width="10.109375" style="11" bestFit="1" customWidth="1"/>
    <col min="15113" max="15357" width="9.109375" style="11"/>
    <col min="15358" max="15358" width="5" style="11" customWidth="1"/>
    <col min="15359" max="15359" width="18" style="11" customWidth="1"/>
    <col min="15360" max="15360" width="33" style="11" customWidth="1"/>
    <col min="15361" max="15361" width="14" style="11" customWidth="1"/>
    <col min="15362" max="15365" width="13.33203125" style="11" customWidth="1"/>
    <col min="15366" max="15366" width="20.109375" style="11" customWidth="1"/>
    <col min="15367" max="15367" width="23.5546875" style="11" bestFit="1" customWidth="1"/>
    <col min="15368" max="15368" width="10.109375" style="11" bestFit="1" customWidth="1"/>
    <col min="15369" max="15613" width="9.109375" style="11"/>
    <col min="15614" max="15614" width="5" style="11" customWidth="1"/>
    <col min="15615" max="15615" width="18" style="11" customWidth="1"/>
    <col min="15616" max="15616" width="33" style="11" customWidth="1"/>
    <col min="15617" max="15617" width="14" style="11" customWidth="1"/>
    <col min="15618" max="15621" width="13.33203125" style="11" customWidth="1"/>
    <col min="15622" max="15622" width="20.109375" style="11" customWidth="1"/>
    <col min="15623" max="15623" width="23.5546875" style="11" bestFit="1" customWidth="1"/>
    <col min="15624" max="15624" width="10.109375" style="11" bestFit="1" customWidth="1"/>
    <col min="15625" max="15869" width="9.109375" style="11"/>
    <col min="15870" max="15870" width="5" style="11" customWidth="1"/>
    <col min="15871" max="15871" width="18" style="11" customWidth="1"/>
    <col min="15872" max="15872" width="33" style="11" customWidth="1"/>
    <col min="15873" max="15873" width="14" style="11" customWidth="1"/>
    <col min="15874" max="15877" width="13.33203125" style="11" customWidth="1"/>
    <col min="15878" max="15878" width="20.109375" style="11" customWidth="1"/>
    <col min="15879" max="15879" width="23.5546875" style="11" bestFit="1" customWidth="1"/>
    <col min="15880" max="15880" width="10.109375" style="11" bestFit="1" customWidth="1"/>
    <col min="15881" max="16125" width="9.109375" style="11"/>
    <col min="16126" max="16126" width="5" style="11" customWidth="1"/>
    <col min="16127" max="16127" width="18" style="11" customWidth="1"/>
    <col min="16128" max="16128" width="33" style="11" customWidth="1"/>
    <col min="16129" max="16129" width="14" style="11" customWidth="1"/>
    <col min="16130" max="16133" width="13.33203125" style="11" customWidth="1"/>
    <col min="16134" max="16134" width="20.109375" style="11" customWidth="1"/>
    <col min="16135" max="16135" width="23.5546875" style="11" bestFit="1" customWidth="1"/>
    <col min="16136" max="16136" width="10.109375" style="11" bestFit="1" customWidth="1"/>
    <col min="16137" max="16384" width="9.109375" style="11"/>
  </cols>
  <sheetData>
    <row r="1" spans="1:9" ht="28.5" customHeight="1" x14ac:dyDescent="0.3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9" ht="28.5" customHeight="1" x14ac:dyDescent="0.3">
      <c r="A2" s="1182" t="s">
        <v>602</v>
      </c>
      <c r="B2" s="1182"/>
      <c r="C2" s="1182"/>
      <c r="D2" s="1182"/>
      <c r="E2" s="1182"/>
      <c r="F2" s="1182"/>
      <c r="G2" s="1182"/>
      <c r="H2" s="1182"/>
      <c r="I2" s="1182"/>
    </row>
    <row r="3" spans="1:9" s="13" customFormat="1" ht="27" customHeight="1" x14ac:dyDescent="0.35">
      <c r="A3" s="1183" t="s">
        <v>1145</v>
      </c>
      <c r="B3" s="1183"/>
      <c r="C3" s="1183"/>
      <c r="D3" s="1183"/>
      <c r="E3" s="1183"/>
      <c r="F3" s="1183"/>
      <c r="G3" s="1183"/>
      <c r="H3" s="1183"/>
      <c r="I3" s="1183"/>
    </row>
    <row r="4" spans="1:9" ht="19.5" customHeight="1" x14ac:dyDescent="0.35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9" s="1" customFormat="1" ht="39.75" customHeight="1" x14ac:dyDescent="0.35">
      <c r="A5" s="1184" t="s">
        <v>484</v>
      </c>
      <c r="B5" s="1184"/>
      <c r="C5" s="1184"/>
      <c r="D5" s="1184"/>
      <c r="E5" s="1184"/>
      <c r="F5" s="1184"/>
      <c r="G5" s="1184"/>
      <c r="H5" s="1184"/>
      <c r="I5" s="1184"/>
    </row>
    <row r="6" spans="1:9" s="1" customFormat="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</row>
    <row r="7" spans="1:9" s="1" customFormat="1" ht="17.25" customHeight="1" x14ac:dyDescent="0.35">
      <c r="A7" s="16"/>
      <c r="B7" s="16"/>
      <c r="C7" s="16"/>
      <c r="D7" s="16"/>
      <c r="E7" s="17"/>
      <c r="F7" s="17"/>
      <c r="G7" s="17"/>
      <c r="H7" s="17"/>
      <c r="I7" s="16"/>
    </row>
    <row r="8" spans="1:9" ht="41.25" customHeight="1" x14ac:dyDescent="0.3">
      <c r="A8" s="1185" t="s">
        <v>282</v>
      </c>
      <c r="B8" s="1185" t="s">
        <v>283</v>
      </c>
      <c r="C8" s="1185" t="s">
        <v>284</v>
      </c>
      <c r="D8" s="1185" t="s">
        <v>285</v>
      </c>
      <c r="E8" s="1175" t="s">
        <v>286</v>
      </c>
      <c r="F8" s="1176"/>
      <c r="G8" s="1176"/>
      <c r="H8" s="1177"/>
      <c r="I8" s="1188" t="s">
        <v>287</v>
      </c>
    </row>
    <row r="9" spans="1:9" ht="18" x14ac:dyDescent="0.3">
      <c r="A9" s="1186"/>
      <c r="B9" s="1186"/>
      <c r="C9" s="1186"/>
      <c r="D9" s="1186"/>
      <c r="E9" s="1185" t="s">
        <v>288</v>
      </c>
      <c r="F9" s="1175" t="s">
        <v>289</v>
      </c>
      <c r="G9" s="1176"/>
      <c r="H9" s="1177"/>
      <c r="I9" s="1189"/>
    </row>
    <row r="10" spans="1:9" ht="43.5" customHeight="1" x14ac:dyDescent="0.3">
      <c r="A10" s="1186"/>
      <c r="B10" s="1187"/>
      <c r="C10" s="1186"/>
      <c r="D10" s="1186"/>
      <c r="E10" s="1186"/>
      <c r="F10" s="18" t="s">
        <v>290</v>
      </c>
      <c r="G10" s="18" t="s">
        <v>291</v>
      </c>
      <c r="H10" s="18" t="s">
        <v>292</v>
      </c>
      <c r="I10" s="1189"/>
    </row>
    <row r="11" spans="1:9" s="22" customFormat="1" ht="40.5" customHeight="1" x14ac:dyDescent="0.3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</row>
    <row r="12" spans="1:9" ht="75" customHeight="1" x14ac:dyDescent="0.35">
      <c r="A12" s="1229">
        <v>1</v>
      </c>
      <c r="B12" s="24"/>
      <c r="C12" s="24" t="s">
        <v>1160</v>
      </c>
      <c r="D12" s="25">
        <v>1</v>
      </c>
      <c r="E12" s="102">
        <f>F12+G12</f>
        <v>13890</v>
      </c>
      <c r="F12" s="25">
        <v>9613</v>
      </c>
      <c r="G12" s="25">
        <f>13890-F12</f>
        <v>4277</v>
      </c>
      <c r="H12" s="25"/>
      <c r="I12" s="104">
        <f>E12*D12*12-3275</f>
        <v>163405</v>
      </c>
    </row>
    <row r="13" spans="1:9" ht="18" x14ac:dyDescent="0.35">
      <c r="A13" s="1231"/>
      <c r="B13" s="24"/>
      <c r="C13" s="25"/>
      <c r="D13" s="102"/>
      <c r="E13" s="25"/>
      <c r="F13" s="25"/>
      <c r="G13" s="25"/>
      <c r="H13" s="104"/>
      <c r="I13" s="104">
        <f>SUM(I12)</f>
        <v>163405</v>
      </c>
    </row>
    <row r="14" spans="1:9" ht="37.5" hidden="1" customHeight="1" x14ac:dyDescent="0.35">
      <c r="A14" s="1229">
        <v>2</v>
      </c>
      <c r="B14" s="1178"/>
      <c r="C14" s="24"/>
      <c r="D14" s="25"/>
      <c r="E14" s="26">
        <f t="shared" ref="E14:E18" si="0">F14+G14+H14</f>
        <v>0</v>
      </c>
      <c r="F14" s="25"/>
      <c r="G14" s="25"/>
      <c r="H14" s="25"/>
      <c r="I14" s="104">
        <f t="shared" ref="I14:I18" si="1">E14*D14*12</f>
        <v>0</v>
      </c>
    </row>
    <row r="15" spans="1:9" ht="18" hidden="1" x14ac:dyDescent="0.35">
      <c r="A15" s="1230"/>
      <c r="B15" s="1179"/>
      <c r="C15" s="24"/>
      <c r="D15" s="25"/>
      <c r="E15" s="26">
        <f t="shared" si="0"/>
        <v>0</v>
      </c>
      <c r="F15" s="25"/>
      <c r="G15" s="25"/>
      <c r="H15" s="25"/>
      <c r="I15" s="104">
        <f t="shared" si="1"/>
        <v>0</v>
      </c>
    </row>
    <row r="16" spans="1:9" ht="18" hidden="1" x14ac:dyDescent="0.35">
      <c r="A16" s="1230"/>
      <c r="B16" s="1179"/>
      <c r="C16" s="24"/>
      <c r="D16" s="25"/>
      <c r="E16" s="26">
        <f t="shared" si="0"/>
        <v>0</v>
      </c>
      <c r="F16" s="25"/>
      <c r="G16" s="25"/>
      <c r="H16" s="25"/>
      <c r="I16" s="104">
        <f t="shared" si="1"/>
        <v>0</v>
      </c>
    </row>
    <row r="17" spans="1:9" ht="18" hidden="1" x14ac:dyDescent="0.35">
      <c r="A17" s="1230"/>
      <c r="B17" s="1179"/>
      <c r="C17" s="24"/>
      <c r="D17" s="25"/>
      <c r="E17" s="26">
        <f t="shared" si="0"/>
        <v>0</v>
      </c>
      <c r="F17" s="25"/>
      <c r="G17" s="25"/>
      <c r="H17" s="25"/>
      <c r="I17" s="104">
        <f t="shared" si="1"/>
        <v>0</v>
      </c>
    </row>
    <row r="18" spans="1:9" ht="18" hidden="1" x14ac:dyDescent="0.35">
      <c r="A18" s="1230"/>
      <c r="B18" s="1179"/>
      <c r="C18" s="28"/>
      <c r="D18" s="25"/>
      <c r="E18" s="26">
        <f t="shared" si="0"/>
        <v>0</v>
      </c>
      <c r="F18" s="25"/>
      <c r="G18" s="25"/>
      <c r="H18" s="25"/>
      <c r="I18" s="104">
        <f t="shared" si="1"/>
        <v>0</v>
      </c>
    </row>
    <row r="19" spans="1:9" ht="18" hidden="1" x14ac:dyDescent="0.35">
      <c r="A19" s="1231"/>
      <c r="B19" s="1180"/>
      <c r="C19" s="1232"/>
      <c r="D19" s="1233"/>
      <c r="E19" s="1233"/>
      <c r="F19" s="1233"/>
      <c r="G19" s="1233"/>
      <c r="H19" s="1234"/>
      <c r="I19" s="104">
        <f>SUM(I14:I18)</f>
        <v>0</v>
      </c>
    </row>
    <row r="20" spans="1:9" ht="56.25" hidden="1" customHeight="1" x14ac:dyDescent="0.35">
      <c r="A20" s="1229">
        <v>3</v>
      </c>
      <c r="B20" s="1178"/>
      <c r="C20" s="28"/>
      <c r="D20" s="25"/>
      <c r="E20" s="26">
        <f t="shared" ref="E20:E23" si="2">F20+G20+H20</f>
        <v>0</v>
      </c>
      <c r="F20" s="25"/>
      <c r="G20" s="25"/>
      <c r="H20" s="25"/>
      <c r="I20" s="104">
        <f t="shared" ref="I20:I23" si="3">E20*D20*12</f>
        <v>0</v>
      </c>
    </row>
    <row r="21" spans="1:9" ht="18" hidden="1" x14ac:dyDescent="0.35">
      <c r="A21" s="1230"/>
      <c r="B21" s="1179"/>
      <c r="C21" s="28"/>
      <c r="D21" s="25"/>
      <c r="E21" s="26">
        <f t="shared" si="2"/>
        <v>0</v>
      </c>
      <c r="F21" s="25"/>
      <c r="G21" s="25"/>
      <c r="H21" s="25"/>
      <c r="I21" s="104">
        <f t="shared" si="3"/>
        <v>0</v>
      </c>
    </row>
    <row r="22" spans="1:9" ht="18" hidden="1" x14ac:dyDescent="0.35">
      <c r="A22" s="1230"/>
      <c r="B22" s="1179"/>
      <c r="C22" s="28"/>
      <c r="D22" s="25"/>
      <c r="E22" s="26">
        <f t="shared" si="2"/>
        <v>0</v>
      </c>
      <c r="F22" s="30"/>
      <c r="G22" s="25"/>
      <c r="H22" s="25"/>
      <c r="I22" s="104">
        <f t="shared" si="3"/>
        <v>0</v>
      </c>
    </row>
    <row r="23" spans="1:9" ht="18" hidden="1" x14ac:dyDescent="0.35">
      <c r="A23" s="1230"/>
      <c r="B23" s="1179"/>
      <c r="C23" s="24"/>
      <c r="D23" s="25"/>
      <c r="E23" s="26">
        <f t="shared" si="2"/>
        <v>0</v>
      </c>
      <c r="F23" s="25"/>
      <c r="G23" s="25"/>
      <c r="H23" s="25"/>
      <c r="I23" s="104">
        <f t="shared" si="3"/>
        <v>0</v>
      </c>
    </row>
    <row r="24" spans="1:9" ht="18" hidden="1" x14ac:dyDescent="0.35">
      <c r="A24" s="1231"/>
      <c r="B24" s="1180"/>
      <c r="C24" s="1232"/>
      <c r="D24" s="1233"/>
      <c r="E24" s="1233"/>
      <c r="F24" s="1233"/>
      <c r="G24" s="1233"/>
      <c r="H24" s="1234"/>
      <c r="I24" s="104">
        <f>SUM(I20:I23)</f>
        <v>0</v>
      </c>
    </row>
    <row r="25" spans="1:9" ht="56.25" hidden="1" customHeight="1" x14ac:dyDescent="0.35">
      <c r="A25" s="1229">
        <v>4</v>
      </c>
      <c r="B25" s="1178"/>
      <c r="C25" s="24"/>
      <c r="D25" s="25"/>
      <c r="E25" s="26">
        <f>F25+G25+H25</f>
        <v>0</v>
      </c>
      <c r="F25" s="25"/>
      <c r="G25" s="25"/>
      <c r="H25" s="25"/>
      <c r="I25" s="104">
        <f>E25*D25*12</f>
        <v>0</v>
      </c>
    </row>
    <row r="26" spans="1:9" ht="18" hidden="1" x14ac:dyDescent="0.35">
      <c r="A26" s="1231"/>
      <c r="B26" s="1180"/>
      <c r="C26" s="1232"/>
      <c r="D26" s="1233"/>
      <c r="E26" s="1233"/>
      <c r="F26" s="1233"/>
      <c r="G26" s="1233"/>
      <c r="H26" s="1234"/>
      <c r="I26" s="104">
        <f>SUM(I25)</f>
        <v>0</v>
      </c>
    </row>
    <row r="27" spans="1:9" ht="18" hidden="1" x14ac:dyDescent="0.35">
      <c r="A27" s="23"/>
      <c r="B27" s="29"/>
      <c r="C27" s="24"/>
      <c r="D27" s="25"/>
      <c r="E27" s="26"/>
      <c r="F27" s="25"/>
      <c r="G27" s="25"/>
      <c r="H27" s="25"/>
      <c r="I27" s="104"/>
    </row>
    <row r="28" spans="1:9" ht="18" hidden="1" x14ac:dyDescent="0.35">
      <c r="A28" s="23"/>
      <c r="B28" s="29"/>
      <c r="C28" s="24"/>
      <c r="D28" s="25"/>
      <c r="E28" s="26"/>
      <c r="F28" s="25"/>
      <c r="G28" s="25"/>
      <c r="H28" s="25"/>
      <c r="I28" s="104"/>
    </row>
    <row r="29" spans="1:9" ht="18" hidden="1" x14ac:dyDescent="0.35">
      <c r="A29" s="23"/>
      <c r="B29" s="29"/>
      <c r="C29" s="28"/>
      <c r="D29" s="25"/>
      <c r="E29" s="26"/>
      <c r="F29" s="25"/>
      <c r="G29" s="25"/>
      <c r="H29" s="25"/>
      <c r="I29" s="104"/>
    </row>
    <row r="30" spans="1:9" ht="18" hidden="1" x14ac:dyDescent="0.35">
      <c r="A30" s="23"/>
      <c r="B30" s="29"/>
      <c r="C30" s="28"/>
      <c r="D30" s="25"/>
      <c r="E30" s="26"/>
      <c r="F30" s="25"/>
      <c r="G30" s="25"/>
      <c r="H30" s="25"/>
      <c r="I30" s="104"/>
    </row>
    <row r="31" spans="1:9" ht="18" hidden="1" x14ac:dyDescent="0.35">
      <c r="A31" s="23"/>
      <c r="B31" s="29"/>
      <c r="C31" s="28"/>
      <c r="D31" s="25"/>
      <c r="E31" s="26"/>
      <c r="F31" s="25"/>
      <c r="G31" s="25"/>
      <c r="H31" s="25"/>
      <c r="I31" s="104"/>
    </row>
    <row r="32" spans="1:9" ht="18" hidden="1" x14ac:dyDescent="0.35">
      <c r="A32" s="23"/>
      <c r="B32" s="29"/>
      <c r="C32" s="28"/>
      <c r="D32" s="25"/>
      <c r="E32" s="26"/>
      <c r="F32" s="30"/>
      <c r="G32" s="25"/>
      <c r="H32" s="25"/>
      <c r="I32" s="104"/>
    </row>
    <row r="33" spans="1:9" s="107" customFormat="1" x14ac:dyDescent="0.3">
      <c r="A33" s="1181" t="s">
        <v>295</v>
      </c>
      <c r="B33" s="1181"/>
      <c r="C33" s="1181"/>
      <c r="D33" s="31">
        <f>D25+D23+D22+D21+D20+D18+D17+D16+D15+D14+D12</f>
        <v>1</v>
      </c>
      <c r="E33" s="31">
        <f>SUM(E12:E32)</f>
        <v>13890</v>
      </c>
      <c r="F33" s="31" t="s">
        <v>296</v>
      </c>
      <c r="G33" s="31">
        <f>SUM(G12:G32)</f>
        <v>4277</v>
      </c>
      <c r="H33" s="31">
        <f>SUM(H12:H32)</f>
        <v>0</v>
      </c>
      <c r="I33" s="31">
        <f>I26+I24+I19+I13</f>
        <v>163405</v>
      </c>
    </row>
    <row r="34" spans="1:9" x14ac:dyDescent="0.3">
      <c r="I34" s="33"/>
    </row>
    <row r="35" spans="1:9" s="35" customFormat="1" ht="23.25" customHeight="1" x14ac:dyDescent="0.3">
      <c r="A35" s="34" t="s">
        <v>671</v>
      </c>
      <c r="E35" s="36"/>
      <c r="F35" s="36"/>
      <c r="H35" s="1144" t="s">
        <v>1143</v>
      </c>
      <c r="I35" s="1144"/>
    </row>
    <row r="36" spans="1:9" s="37" customFormat="1" ht="12" x14ac:dyDescent="0.3">
      <c r="E36" s="1174" t="s">
        <v>131</v>
      </c>
      <c r="F36" s="1174"/>
      <c r="H36" s="1174" t="s">
        <v>132</v>
      </c>
      <c r="I36" s="1174"/>
    </row>
    <row r="37" spans="1:9" s="35" customFormat="1" ht="18" x14ac:dyDescent="0.3"/>
    <row r="38" spans="1:9" s="35" customFormat="1" ht="23.25" customHeight="1" x14ac:dyDescent="0.3">
      <c r="A38" s="34" t="s">
        <v>133</v>
      </c>
      <c r="E38" s="36"/>
      <c r="F38" s="36"/>
      <c r="H38" s="1144" t="s">
        <v>1144</v>
      </c>
      <c r="I38" s="1144"/>
    </row>
    <row r="39" spans="1:9" s="37" customFormat="1" ht="12" x14ac:dyDescent="0.3">
      <c r="E39" s="1174" t="s">
        <v>131</v>
      </c>
      <c r="F39" s="1174"/>
      <c r="H39" s="1174" t="s">
        <v>132</v>
      </c>
      <c r="I39" s="1174"/>
    </row>
  </sheetData>
  <protectedRanges>
    <protectedRange sqref="C26:C32 C13 C15:C22 C24" name="Диапазон2_1_1_1"/>
  </protectedRanges>
  <mergeCells count="28">
    <mergeCell ref="A12:A13"/>
    <mergeCell ref="A14:A19"/>
    <mergeCell ref="B14:B19"/>
    <mergeCell ref="C19:H19"/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pageSetUpPr fitToPage="1"/>
  </sheetPr>
  <dimension ref="A1:L39"/>
  <sheetViews>
    <sheetView view="pageBreakPreview" topLeftCell="A7" zoomScale="85" zoomScaleNormal="75" zoomScaleSheetLayoutView="85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09375" style="11" customWidth="1"/>
    <col min="10" max="10" width="23.5546875" style="10" bestFit="1" customWidth="1"/>
    <col min="11" max="11" width="10.109375" style="10" bestFit="1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2" ht="28.5" customHeight="1" x14ac:dyDescent="0.3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 x14ac:dyDescent="0.3">
      <c r="A2" s="1182" t="s">
        <v>520</v>
      </c>
      <c r="B2" s="1182"/>
      <c r="C2" s="1182"/>
      <c r="D2" s="1182"/>
      <c r="E2" s="1182"/>
      <c r="F2" s="1182"/>
      <c r="G2" s="1182"/>
      <c r="H2" s="1182"/>
      <c r="I2" s="1182"/>
    </row>
    <row r="3" spans="1:12" s="13" customFormat="1" ht="27" customHeight="1" x14ac:dyDescent="0.35">
      <c r="A3" s="1183" t="s">
        <v>1145</v>
      </c>
      <c r="B3" s="1183"/>
      <c r="C3" s="1183"/>
      <c r="D3" s="1183"/>
      <c r="E3" s="1183"/>
      <c r="F3" s="1183"/>
      <c r="G3" s="1183"/>
      <c r="H3" s="1183"/>
      <c r="I3" s="1183"/>
      <c r="J3" s="12"/>
      <c r="K3" s="12"/>
    </row>
    <row r="4" spans="1:12" ht="19.5" customHeight="1" x14ac:dyDescent="0.35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 x14ac:dyDescent="0.35">
      <c r="A5" s="1184" t="s">
        <v>484</v>
      </c>
      <c r="B5" s="1184"/>
      <c r="C5" s="1184"/>
      <c r="D5" s="1184"/>
      <c r="E5" s="1184"/>
      <c r="F5" s="1184"/>
      <c r="G5" s="1184"/>
      <c r="H5" s="1184"/>
      <c r="I5" s="1184"/>
      <c r="J5" s="5"/>
      <c r="K5" s="5"/>
    </row>
    <row r="6" spans="1:12" s="1" customFormat="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 x14ac:dyDescent="0.35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 x14ac:dyDescent="0.3">
      <c r="A8" s="1185" t="s">
        <v>282</v>
      </c>
      <c r="B8" s="1185" t="s">
        <v>283</v>
      </c>
      <c r="C8" s="1185" t="s">
        <v>284</v>
      </c>
      <c r="D8" s="1185" t="s">
        <v>285</v>
      </c>
      <c r="E8" s="1175" t="s">
        <v>286</v>
      </c>
      <c r="F8" s="1176"/>
      <c r="G8" s="1176"/>
      <c r="H8" s="1177"/>
      <c r="I8" s="1188" t="s">
        <v>287</v>
      </c>
    </row>
    <row r="9" spans="1:12" ht="18" x14ac:dyDescent="0.3">
      <c r="A9" s="1186"/>
      <c r="B9" s="1186"/>
      <c r="C9" s="1186"/>
      <c r="D9" s="1186"/>
      <c r="E9" s="1185" t="s">
        <v>288</v>
      </c>
      <c r="F9" s="1175" t="s">
        <v>289</v>
      </c>
      <c r="G9" s="1176"/>
      <c r="H9" s="1177"/>
      <c r="I9" s="1189"/>
    </row>
    <row r="10" spans="1:12" ht="43.5" customHeight="1" x14ac:dyDescent="0.3">
      <c r="A10" s="1186"/>
      <c r="B10" s="1187"/>
      <c r="C10" s="1186"/>
      <c r="D10" s="1186"/>
      <c r="E10" s="1186"/>
      <c r="F10" s="18" t="s">
        <v>290</v>
      </c>
      <c r="G10" s="18" t="s">
        <v>291</v>
      </c>
      <c r="H10" s="18" t="s">
        <v>292</v>
      </c>
      <c r="I10" s="1189"/>
    </row>
    <row r="11" spans="1:12" s="22" customFormat="1" ht="40.5" customHeight="1" x14ac:dyDescent="0.3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36" x14ac:dyDescent="0.35">
      <c r="A12" s="1229">
        <v>1</v>
      </c>
      <c r="B12" s="1178"/>
      <c r="C12" s="24" t="s">
        <v>1160</v>
      </c>
      <c r="D12" s="25">
        <v>1</v>
      </c>
      <c r="E12" s="102">
        <f>F12+G12</f>
        <v>13890</v>
      </c>
      <c r="F12" s="25">
        <v>9613</v>
      </c>
      <c r="G12" s="25">
        <f>13890-F12</f>
        <v>4277</v>
      </c>
      <c r="H12" s="25"/>
      <c r="I12" s="104">
        <f>E12*D12*12-3275</f>
        <v>163405</v>
      </c>
      <c r="L12" s="10"/>
    </row>
    <row r="13" spans="1:12" ht="18" x14ac:dyDescent="0.35">
      <c r="A13" s="1231"/>
      <c r="B13" s="1180"/>
      <c r="C13" s="1232"/>
      <c r="D13" s="1233"/>
      <c r="E13" s="1233"/>
      <c r="F13" s="1233"/>
      <c r="G13" s="1233"/>
      <c r="H13" s="1234"/>
      <c r="I13" s="104">
        <f>SUM(I12)</f>
        <v>163405</v>
      </c>
      <c r="L13" s="10"/>
    </row>
    <row r="14" spans="1:12" ht="18" hidden="1" x14ac:dyDescent="0.35">
      <c r="A14" s="1229">
        <v>2</v>
      </c>
      <c r="B14" s="1178"/>
      <c r="C14" s="24"/>
      <c r="D14" s="25"/>
      <c r="E14" s="26">
        <f t="shared" ref="E14:E18" si="0">F14+G14+H14</f>
        <v>0</v>
      </c>
      <c r="F14" s="25"/>
      <c r="G14" s="25"/>
      <c r="H14" s="25"/>
      <c r="I14" s="104">
        <f t="shared" ref="I14:I18" si="1">E14*D14*12</f>
        <v>0</v>
      </c>
      <c r="L14" s="10"/>
    </row>
    <row r="15" spans="1:12" ht="18" hidden="1" x14ac:dyDescent="0.35">
      <c r="A15" s="1230"/>
      <c r="B15" s="1179"/>
      <c r="C15" s="24"/>
      <c r="D15" s="25"/>
      <c r="E15" s="26">
        <f t="shared" si="0"/>
        <v>0</v>
      </c>
      <c r="F15" s="25"/>
      <c r="G15" s="25"/>
      <c r="H15" s="25"/>
      <c r="I15" s="104">
        <f t="shared" si="1"/>
        <v>0</v>
      </c>
      <c r="L15" s="10"/>
    </row>
    <row r="16" spans="1:12" ht="18" hidden="1" x14ac:dyDescent="0.35">
      <c r="A16" s="1230"/>
      <c r="B16" s="1179"/>
      <c r="C16" s="24"/>
      <c r="D16" s="25"/>
      <c r="E16" s="26">
        <f t="shared" si="0"/>
        <v>0</v>
      </c>
      <c r="F16" s="25"/>
      <c r="G16" s="25"/>
      <c r="H16" s="25"/>
      <c r="I16" s="104">
        <f t="shared" si="1"/>
        <v>0</v>
      </c>
      <c r="L16" s="10"/>
    </row>
    <row r="17" spans="1:12" ht="18" hidden="1" x14ac:dyDescent="0.35">
      <c r="A17" s="1230"/>
      <c r="B17" s="1179"/>
      <c r="C17" s="24"/>
      <c r="D17" s="25"/>
      <c r="E17" s="26">
        <f t="shared" si="0"/>
        <v>0</v>
      </c>
      <c r="F17" s="25"/>
      <c r="G17" s="25"/>
      <c r="H17" s="25"/>
      <c r="I17" s="104">
        <f t="shared" si="1"/>
        <v>0</v>
      </c>
      <c r="L17" s="10"/>
    </row>
    <row r="18" spans="1:12" ht="18" hidden="1" x14ac:dyDescent="0.35">
      <c r="A18" s="1230"/>
      <c r="B18" s="1179"/>
      <c r="C18" s="28"/>
      <c r="D18" s="25"/>
      <c r="E18" s="26">
        <f t="shared" si="0"/>
        <v>0</v>
      </c>
      <c r="F18" s="25"/>
      <c r="G18" s="25"/>
      <c r="H18" s="25"/>
      <c r="I18" s="104">
        <f t="shared" si="1"/>
        <v>0</v>
      </c>
      <c r="L18" s="10"/>
    </row>
    <row r="19" spans="1:12" ht="18" hidden="1" x14ac:dyDescent="0.35">
      <c r="A19" s="1231"/>
      <c r="B19" s="1180"/>
      <c r="C19" s="1232"/>
      <c r="D19" s="1233"/>
      <c r="E19" s="1233"/>
      <c r="F19" s="1233"/>
      <c r="G19" s="1233"/>
      <c r="H19" s="1234"/>
      <c r="I19" s="104">
        <f>SUM(I14:I18)</f>
        <v>0</v>
      </c>
      <c r="L19" s="10"/>
    </row>
    <row r="20" spans="1:12" ht="18" hidden="1" x14ac:dyDescent="0.35">
      <c r="A20" s="1229">
        <v>3</v>
      </c>
      <c r="B20" s="1178"/>
      <c r="C20" s="28"/>
      <c r="D20" s="25"/>
      <c r="E20" s="26">
        <f t="shared" ref="E20:E23" si="2">F20+G20+H20</f>
        <v>0</v>
      </c>
      <c r="F20" s="25"/>
      <c r="G20" s="25"/>
      <c r="H20" s="25"/>
      <c r="I20" s="104">
        <f t="shared" ref="I20:I23" si="3">E20*D20*12</f>
        <v>0</v>
      </c>
      <c r="L20" s="10"/>
    </row>
    <row r="21" spans="1:12" ht="18.75" hidden="1" customHeight="1" x14ac:dyDescent="0.35">
      <c r="A21" s="1230"/>
      <c r="B21" s="1179"/>
      <c r="C21" s="28"/>
      <c r="D21" s="25"/>
      <c r="E21" s="26">
        <f t="shared" si="2"/>
        <v>0</v>
      </c>
      <c r="F21" s="25"/>
      <c r="G21" s="25"/>
      <c r="H21" s="25"/>
      <c r="I21" s="104">
        <f t="shared" si="3"/>
        <v>0</v>
      </c>
    </row>
    <row r="22" spans="1:12" ht="18" hidden="1" x14ac:dyDescent="0.35">
      <c r="A22" s="1230"/>
      <c r="B22" s="1179"/>
      <c r="C22" s="28"/>
      <c r="D22" s="25"/>
      <c r="E22" s="26">
        <f t="shared" si="2"/>
        <v>0</v>
      </c>
      <c r="F22" s="30"/>
      <c r="G22" s="25"/>
      <c r="H22" s="25"/>
      <c r="I22" s="104">
        <f t="shared" si="3"/>
        <v>0</v>
      </c>
    </row>
    <row r="23" spans="1:12" s="35" customFormat="1" ht="23.25" hidden="1" customHeight="1" x14ac:dyDescent="0.35">
      <c r="A23" s="1230"/>
      <c r="B23" s="1179"/>
      <c r="C23" s="24"/>
      <c r="D23" s="25"/>
      <c r="E23" s="26">
        <f t="shared" si="2"/>
        <v>0</v>
      </c>
      <c r="F23" s="25"/>
      <c r="G23" s="25"/>
      <c r="H23" s="25"/>
      <c r="I23" s="104">
        <f t="shared" si="3"/>
        <v>0</v>
      </c>
    </row>
    <row r="24" spans="1:12" s="37" customFormat="1" ht="18" hidden="1" x14ac:dyDescent="0.35">
      <c r="A24" s="1231"/>
      <c r="B24" s="1180"/>
      <c r="C24" s="1232"/>
      <c r="D24" s="1233"/>
      <c r="E24" s="1233"/>
      <c r="F24" s="1233"/>
      <c r="G24" s="1233"/>
      <c r="H24" s="1234"/>
      <c r="I24" s="104">
        <f>SUM(I20:I23)</f>
        <v>0</v>
      </c>
    </row>
    <row r="25" spans="1:12" s="35" customFormat="1" ht="18" hidden="1" x14ac:dyDescent="0.35">
      <c r="A25" s="1229">
        <v>4</v>
      </c>
      <c r="B25" s="1178"/>
      <c r="C25" s="24"/>
      <c r="D25" s="25"/>
      <c r="E25" s="26">
        <f>F25+G25+H25</f>
        <v>0</v>
      </c>
      <c r="F25" s="25"/>
      <c r="G25" s="25"/>
      <c r="H25" s="25"/>
      <c r="I25" s="104">
        <f>E25*D25*12</f>
        <v>0</v>
      </c>
    </row>
    <row r="26" spans="1:12" s="35" customFormat="1" ht="23.25" hidden="1" customHeight="1" x14ac:dyDescent="0.35">
      <c r="A26" s="1231"/>
      <c r="B26" s="1180"/>
      <c r="C26" s="1232"/>
      <c r="D26" s="1233"/>
      <c r="E26" s="1233"/>
      <c r="F26" s="1233"/>
      <c r="G26" s="1233"/>
      <c r="H26" s="1234"/>
      <c r="I26" s="104">
        <f>SUM(I25)</f>
        <v>0</v>
      </c>
    </row>
    <row r="27" spans="1:12" s="37" customFormat="1" ht="18" hidden="1" x14ac:dyDescent="0.35">
      <c r="A27" s="23"/>
      <c r="B27" s="29"/>
      <c r="C27" s="24"/>
      <c r="D27" s="25"/>
      <c r="E27" s="26"/>
      <c r="F27" s="25"/>
      <c r="G27" s="25"/>
      <c r="H27" s="25"/>
      <c r="I27" s="104"/>
    </row>
    <row r="28" spans="1:12" ht="18" hidden="1" x14ac:dyDescent="0.35">
      <c r="A28" s="23"/>
      <c r="B28" s="29"/>
      <c r="C28" s="24"/>
      <c r="D28" s="25"/>
      <c r="E28" s="26"/>
      <c r="F28" s="25"/>
      <c r="G28" s="25"/>
      <c r="H28" s="25"/>
      <c r="I28" s="104"/>
    </row>
    <row r="29" spans="1:12" ht="18" hidden="1" x14ac:dyDescent="0.35">
      <c r="A29" s="23"/>
      <c r="B29" s="29"/>
      <c r="C29" s="28"/>
      <c r="D29" s="25"/>
      <c r="E29" s="26"/>
      <c r="F29" s="25"/>
      <c r="G29" s="25"/>
      <c r="H29" s="25"/>
      <c r="I29" s="104"/>
    </row>
    <row r="30" spans="1:12" ht="18" hidden="1" x14ac:dyDescent="0.35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" hidden="1" x14ac:dyDescent="0.35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" hidden="1" x14ac:dyDescent="0.35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x14ac:dyDescent="0.3">
      <c r="A33" s="1181" t="s">
        <v>295</v>
      </c>
      <c r="B33" s="1181"/>
      <c r="C33" s="1181"/>
      <c r="D33" s="31">
        <f>D25+D23+D22+D21+D20+D18+D17+D16+D15+D14+D12</f>
        <v>1</v>
      </c>
      <c r="E33" s="31">
        <f>SUM(E12:E32)</f>
        <v>13890</v>
      </c>
      <c r="F33" s="31" t="s">
        <v>296</v>
      </c>
      <c r="G33" s="31">
        <f>SUM(G12:G32)</f>
        <v>4277</v>
      </c>
      <c r="H33" s="31">
        <f>SUM(H12:H32)</f>
        <v>0</v>
      </c>
      <c r="I33" s="31">
        <f>I26+I24+I19+I13</f>
        <v>163405</v>
      </c>
      <c r="J33" s="108"/>
      <c r="K33" s="108"/>
    </row>
    <row r="34" spans="1:11" x14ac:dyDescent="0.3">
      <c r="I34" s="33"/>
    </row>
    <row r="35" spans="1:11" ht="18" x14ac:dyDescent="0.3">
      <c r="A35" s="34" t="s">
        <v>671</v>
      </c>
      <c r="B35" s="35"/>
      <c r="C35" s="35"/>
      <c r="D35" s="35"/>
      <c r="E35" s="36"/>
      <c r="F35" s="36"/>
      <c r="G35" s="35"/>
      <c r="H35" s="1144" t="s">
        <v>1143</v>
      </c>
      <c r="I35" s="1144"/>
    </row>
    <row r="36" spans="1:11" x14ac:dyDescent="0.3">
      <c r="A36" s="37"/>
      <c r="B36" s="37"/>
      <c r="C36" s="37"/>
      <c r="D36" s="37"/>
      <c r="E36" s="1174" t="s">
        <v>131</v>
      </c>
      <c r="F36" s="1174"/>
      <c r="G36" s="37"/>
      <c r="H36" s="1174" t="s">
        <v>132</v>
      </c>
      <c r="I36" s="1174"/>
    </row>
    <row r="37" spans="1:11" ht="18" customHeight="1" x14ac:dyDescent="0.3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 x14ac:dyDescent="0.3">
      <c r="A38" s="34" t="s">
        <v>133</v>
      </c>
      <c r="B38" s="35"/>
      <c r="C38" s="35"/>
      <c r="D38" s="35"/>
      <c r="E38" s="36"/>
      <c r="F38" s="36"/>
      <c r="G38" s="35"/>
      <c r="H38" s="1144" t="s">
        <v>1144</v>
      </c>
      <c r="I38" s="1144"/>
    </row>
    <row r="39" spans="1:11" ht="18" customHeight="1" x14ac:dyDescent="0.3">
      <c r="A39" s="37"/>
      <c r="B39" s="37"/>
      <c r="C39" s="37"/>
      <c r="D39" s="37"/>
      <c r="E39" s="1174" t="s">
        <v>131</v>
      </c>
      <c r="F39" s="1174"/>
      <c r="G39" s="37"/>
      <c r="H39" s="1174" t="s">
        <v>132</v>
      </c>
      <c r="I39" s="1174"/>
    </row>
  </sheetData>
  <protectedRanges>
    <protectedRange sqref="C26:C32 C13 C15:C22 C24" name="Диапазон2_1_1_1_1"/>
  </protectedRanges>
  <mergeCells count="30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12:A13"/>
    <mergeCell ref="B12:B13"/>
    <mergeCell ref="C13:H13"/>
    <mergeCell ref="A14:A19"/>
    <mergeCell ref="B14:B19"/>
    <mergeCell ref="C19:H19"/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5" tint="-0.499984740745262"/>
    <pageSetUpPr fitToPage="1"/>
  </sheetPr>
  <dimension ref="A2:F19"/>
  <sheetViews>
    <sheetView view="pageBreakPreview" zoomScaleSheetLayoutView="100" workbookViewId="0"/>
  </sheetViews>
  <sheetFormatPr defaultColWidth="9.109375" defaultRowHeight="14.4" x14ac:dyDescent="0.3"/>
  <cols>
    <col min="1" max="1" width="91" customWidth="1"/>
    <col min="2" max="4" width="26.44140625" customWidth="1"/>
    <col min="5" max="6" width="20.109375" customWidth="1"/>
  </cols>
  <sheetData>
    <row r="2" spans="1:6" x14ac:dyDescent="0.3">
      <c r="D2" t="s">
        <v>414</v>
      </c>
    </row>
    <row r="4" spans="1:6" x14ac:dyDescent="0.3">
      <c r="A4" t="s">
        <v>415</v>
      </c>
    </row>
    <row r="5" spans="1:6" x14ac:dyDescent="0.3">
      <c r="B5" s="1160"/>
      <c r="C5" s="1160"/>
      <c r="D5" s="1160"/>
    </row>
    <row r="6" spans="1:6" x14ac:dyDescent="0.3">
      <c r="A6" s="1160" t="s">
        <v>0</v>
      </c>
      <c r="B6" s="1160" t="s">
        <v>135</v>
      </c>
      <c r="C6" s="1160"/>
      <c r="D6" s="1160"/>
    </row>
    <row r="7" spans="1:6" x14ac:dyDescent="0.3">
      <c r="A7" s="1160"/>
      <c r="B7" t="s">
        <v>979</v>
      </c>
      <c r="C7" t="s">
        <v>980</v>
      </c>
      <c r="D7" t="s">
        <v>981</v>
      </c>
    </row>
    <row r="8" spans="1:6" x14ac:dyDescent="0.3">
      <c r="A8">
        <v>1</v>
      </c>
      <c r="B8">
        <v>2</v>
      </c>
      <c r="C8">
        <v>3</v>
      </c>
      <c r="D8">
        <v>4</v>
      </c>
    </row>
    <row r="9" spans="1:6" x14ac:dyDescent="0.3">
      <c r="A9" t="s">
        <v>256</v>
      </c>
      <c r="B9">
        <f>SUM(B10:B11)</f>
        <v>0</v>
      </c>
      <c r="C9">
        <f>SUM(C10:C11)</f>
        <v>0</v>
      </c>
      <c r="D9">
        <f>SUM(D10:D11)</f>
        <v>0</v>
      </c>
      <c r="F9" t="s">
        <v>1072</v>
      </c>
    </row>
    <row r="10" spans="1:6" x14ac:dyDescent="0.3">
      <c r="A10" t="s">
        <v>257</v>
      </c>
      <c r="B10">
        <f>'Раздел 1'!P57+'Раздел 1'!P58</f>
        <v>0</v>
      </c>
      <c r="C10">
        <f>'Раздел 1'!Q57+'Раздел 1'!Q58</f>
        <v>0</v>
      </c>
      <c r="D10">
        <f>'Раздел 1'!R57+'Раздел 1'!R58</f>
        <v>0</v>
      </c>
      <c r="F10" t="s">
        <v>1039</v>
      </c>
    </row>
    <row r="11" spans="1:6" x14ac:dyDescent="0.3">
      <c r="A11" t="s">
        <v>258</v>
      </c>
    </row>
    <row r="12" spans="1:6" x14ac:dyDescent="0.3">
      <c r="A12" t="s">
        <v>247</v>
      </c>
      <c r="B12">
        <f>B9</f>
        <v>0</v>
      </c>
      <c r="C12">
        <f>C9</f>
        <v>0</v>
      </c>
      <c r="D12">
        <f>D9</f>
        <v>0</v>
      </c>
      <c r="E12" t="e">
        <f>B12-#REF!-#REF!-'223 КВР 244 (2022)ВНЕБ, 150Д'!E18-'223 КВР 247 (2022)ВНЕБ, 150Д'!E18-'225 (2022)ВНЕБ, 150Д'!F73-'226 (2022)ВНЕБ, 150Д'!F81-#REF!-#REF!-'310 (2022)ВНЕБ, 150Д'!E17-#REF!-#REF!-#REF!-#REF!-'346 (2022)ВНЕБ, 150Д'!D20-#REF!-#REF!-#REF!-#REF!-#REF!</f>
        <v>#REF!</v>
      </c>
    </row>
    <row r="15" spans="1:6" ht="18" customHeight="1" x14ac:dyDescent="0.3">
      <c r="A15" t="s">
        <v>672</v>
      </c>
      <c r="D15" t="s">
        <v>1143</v>
      </c>
    </row>
    <row r="16" spans="1:6" ht="18" customHeight="1" x14ac:dyDescent="0.3">
      <c r="A16" t="s">
        <v>260</v>
      </c>
      <c r="B16" t="s">
        <v>131</v>
      </c>
      <c r="D16" t="s">
        <v>132</v>
      </c>
    </row>
    <row r="17" spans="1:4" ht="18" customHeight="1" x14ac:dyDescent="0.3"/>
    <row r="18" spans="1:4" ht="18" customHeight="1" x14ac:dyDescent="0.3">
      <c r="A18" t="s">
        <v>674</v>
      </c>
      <c r="D18" t="s">
        <v>1144</v>
      </c>
    </row>
    <row r="19" spans="1:4" ht="18" customHeight="1" x14ac:dyDescent="0.3">
      <c r="B19" t="s">
        <v>131</v>
      </c>
      <c r="D19" t="s">
        <v>132</v>
      </c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pageSetUpPr fitToPage="1"/>
  </sheetPr>
  <dimension ref="A1:L39"/>
  <sheetViews>
    <sheetView view="pageBreakPreview" topLeftCell="A7" zoomScale="90" zoomScaleNormal="75" zoomScaleSheetLayoutView="90" workbookViewId="0">
      <selection activeCell="W22" sqref="W22"/>
    </sheetView>
  </sheetViews>
  <sheetFormatPr defaultRowHeight="17.399999999999999" x14ac:dyDescent="0.3"/>
  <cols>
    <col min="1" max="1" width="5" style="11" customWidth="1"/>
    <col min="2" max="2" width="18" style="11" customWidth="1"/>
    <col min="3" max="3" width="33" style="11" customWidth="1"/>
    <col min="4" max="4" width="14" style="11" customWidth="1"/>
    <col min="5" max="8" width="15" style="11" customWidth="1"/>
    <col min="9" max="9" width="20.109375" style="11" customWidth="1"/>
    <col min="10" max="10" width="23.5546875" style="10" bestFit="1" customWidth="1"/>
    <col min="11" max="11" width="10.109375" style="10" bestFit="1" customWidth="1"/>
    <col min="12" max="256" width="9.109375" style="11"/>
    <col min="257" max="257" width="5" style="11" customWidth="1"/>
    <col min="258" max="258" width="18" style="11" customWidth="1"/>
    <col min="259" max="259" width="33" style="11" customWidth="1"/>
    <col min="260" max="260" width="14" style="11" customWidth="1"/>
    <col min="261" max="264" width="13.33203125" style="11" customWidth="1"/>
    <col min="265" max="265" width="20.109375" style="11" customWidth="1"/>
    <col min="266" max="266" width="23.5546875" style="11" bestFit="1" customWidth="1"/>
    <col min="267" max="267" width="10.109375" style="11" bestFit="1" customWidth="1"/>
    <col min="268" max="512" width="9.109375" style="11"/>
    <col min="513" max="513" width="5" style="11" customWidth="1"/>
    <col min="514" max="514" width="18" style="11" customWidth="1"/>
    <col min="515" max="515" width="33" style="11" customWidth="1"/>
    <col min="516" max="516" width="14" style="11" customWidth="1"/>
    <col min="517" max="520" width="13.33203125" style="11" customWidth="1"/>
    <col min="521" max="521" width="20.109375" style="11" customWidth="1"/>
    <col min="522" max="522" width="23.5546875" style="11" bestFit="1" customWidth="1"/>
    <col min="523" max="523" width="10.109375" style="11" bestFit="1" customWidth="1"/>
    <col min="524" max="768" width="9.109375" style="11"/>
    <col min="769" max="769" width="5" style="11" customWidth="1"/>
    <col min="770" max="770" width="18" style="11" customWidth="1"/>
    <col min="771" max="771" width="33" style="11" customWidth="1"/>
    <col min="772" max="772" width="14" style="11" customWidth="1"/>
    <col min="773" max="776" width="13.33203125" style="11" customWidth="1"/>
    <col min="777" max="777" width="20.109375" style="11" customWidth="1"/>
    <col min="778" max="778" width="23.5546875" style="11" bestFit="1" customWidth="1"/>
    <col min="779" max="779" width="10.109375" style="11" bestFit="1" customWidth="1"/>
    <col min="780" max="1024" width="9.109375" style="11"/>
    <col min="1025" max="1025" width="5" style="11" customWidth="1"/>
    <col min="1026" max="1026" width="18" style="11" customWidth="1"/>
    <col min="1027" max="1027" width="33" style="11" customWidth="1"/>
    <col min="1028" max="1028" width="14" style="11" customWidth="1"/>
    <col min="1029" max="1032" width="13.33203125" style="11" customWidth="1"/>
    <col min="1033" max="1033" width="20.109375" style="11" customWidth="1"/>
    <col min="1034" max="1034" width="23.5546875" style="11" bestFit="1" customWidth="1"/>
    <col min="1035" max="1035" width="10.109375" style="11" bestFit="1" customWidth="1"/>
    <col min="1036" max="1280" width="9.109375" style="11"/>
    <col min="1281" max="1281" width="5" style="11" customWidth="1"/>
    <col min="1282" max="1282" width="18" style="11" customWidth="1"/>
    <col min="1283" max="1283" width="33" style="11" customWidth="1"/>
    <col min="1284" max="1284" width="14" style="11" customWidth="1"/>
    <col min="1285" max="1288" width="13.33203125" style="11" customWidth="1"/>
    <col min="1289" max="1289" width="20.109375" style="11" customWidth="1"/>
    <col min="1290" max="1290" width="23.5546875" style="11" bestFit="1" customWidth="1"/>
    <col min="1291" max="1291" width="10.109375" style="11" bestFit="1" customWidth="1"/>
    <col min="1292" max="1536" width="9.109375" style="11"/>
    <col min="1537" max="1537" width="5" style="11" customWidth="1"/>
    <col min="1538" max="1538" width="18" style="11" customWidth="1"/>
    <col min="1539" max="1539" width="33" style="11" customWidth="1"/>
    <col min="1540" max="1540" width="14" style="11" customWidth="1"/>
    <col min="1541" max="1544" width="13.33203125" style="11" customWidth="1"/>
    <col min="1545" max="1545" width="20.109375" style="11" customWidth="1"/>
    <col min="1546" max="1546" width="23.5546875" style="11" bestFit="1" customWidth="1"/>
    <col min="1547" max="1547" width="10.109375" style="11" bestFit="1" customWidth="1"/>
    <col min="1548" max="1792" width="9.109375" style="11"/>
    <col min="1793" max="1793" width="5" style="11" customWidth="1"/>
    <col min="1794" max="1794" width="18" style="11" customWidth="1"/>
    <col min="1795" max="1795" width="33" style="11" customWidth="1"/>
    <col min="1796" max="1796" width="14" style="11" customWidth="1"/>
    <col min="1797" max="1800" width="13.33203125" style="11" customWidth="1"/>
    <col min="1801" max="1801" width="20.109375" style="11" customWidth="1"/>
    <col min="1802" max="1802" width="23.5546875" style="11" bestFit="1" customWidth="1"/>
    <col min="1803" max="1803" width="10.109375" style="11" bestFit="1" customWidth="1"/>
    <col min="1804" max="2048" width="9.109375" style="11"/>
    <col min="2049" max="2049" width="5" style="11" customWidth="1"/>
    <col min="2050" max="2050" width="18" style="11" customWidth="1"/>
    <col min="2051" max="2051" width="33" style="11" customWidth="1"/>
    <col min="2052" max="2052" width="14" style="11" customWidth="1"/>
    <col min="2053" max="2056" width="13.33203125" style="11" customWidth="1"/>
    <col min="2057" max="2057" width="20.109375" style="11" customWidth="1"/>
    <col min="2058" max="2058" width="23.5546875" style="11" bestFit="1" customWidth="1"/>
    <col min="2059" max="2059" width="10.109375" style="11" bestFit="1" customWidth="1"/>
    <col min="2060" max="2304" width="9.109375" style="11"/>
    <col min="2305" max="2305" width="5" style="11" customWidth="1"/>
    <col min="2306" max="2306" width="18" style="11" customWidth="1"/>
    <col min="2307" max="2307" width="33" style="11" customWidth="1"/>
    <col min="2308" max="2308" width="14" style="11" customWidth="1"/>
    <col min="2309" max="2312" width="13.33203125" style="11" customWidth="1"/>
    <col min="2313" max="2313" width="20.109375" style="11" customWidth="1"/>
    <col min="2314" max="2314" width="23.5546875" style="11" bestFit="1" customWidth="1"/>
    <col min="2315" max="2315" width="10.109375" style="11" bestFit="1" customWidth="1"/>
    <col min="2316" max="2560" width="9.109375" style="11"/>
    <col min="2561" max="2561" width="5" style="11" customWidth="1"/>
    <col min="2562" max="2562" width="18" style="11" customWidth="1"/>
    <col min="2563" max="2563" width="33" style="11" customWidth="1"/>
    <col min="2564" max="2564" width="14" style="11" customWidth="1"/>
    <col min="2565" max="2568" width="13.33203125" style="11" customWidth="1"/>
    <col min="2569" max="2569" width="20.109375" style="11" customWidth="1"/>
    <col min="2570" max="2570" width="23.5546875" style="11" bestFit="1" customWidth="1"/>
    <col min="2571" max="2571" width="10.109375" style="11" bestFit="1" customWidth="1"/>
    <col min="2572" max="2816" width="9.109375" style="11"/>
    <col min="2817" max="2817" width="5" style="11" customWidth="1"/>
    <col min="2818" max="2818" width="18" style="11" customWidth="1"/>
    <col min="2819" max="2819" width="33" style="11" customWidth="1"/>
    <col min="2820" max="2820" width="14" style="11" customWidth="1"/>
    <col min="2821" max="2824" width="13.33203125" style="11" customWidth="1"/>
    <col min="2825" max="2825" width="20.109375" style="11" customWidth="1"/>
    <col min="2826" max="2826" width="23.5546875" style="11" bestFit="1" customWidth="1"/>
    <col min="2827" max="2827" width="10.109375" style="11" bestFit="1" customWidth="1"/>
    <col min="2828" max="3072" width="9.109375" style="11"/>
    <col min="3073" max="3073" width="5" style="11" customWidth="1"/>
    <col min="3074" max="3074" width="18" style="11" customWidth="1"/>
    <col min="3075" max="3075" width="33" style="11" customWidth="1"/>
    <col min="3076" max="3076" width="14" style="11" customWidth="1"/>
    <col min="3077" max="3080" width="13.33203125" style="11" customWidth="1"/>
    <col min="3081" max="3081" width="20.109375" style="11" customWidth="1"/>
    <col min="3082" max="3082" width="23.5546875" style="11" bestFit="1" customWidth="1"/>
    <col min="3083" max="3083" width="10.109375" style="11" bestFit="1" customWidth="1"/>
    <col min="3084" max="3328" width="9.109375" style="11"/>
    <col min="3329" max="3329" width="5" style="11" customWidth="1"/>
    <col min="3330" max="3330" width="18" style="11" customWidth="1"/>
    <col min="3331" max="3331" width="33" style="11" customWidth="1"/>
    <col min="3332" max="3332" width="14" style="11" customWidth="1"/>
    <col min="3333" max="3336" width="13.33203125" style="11" customWidth="1"/>
    <col min="3337" max="3337" width="20.109375" style="11" customWidth="1"/>
    <col min="3338" max="3338" width="23.5546875" style="11" bestFit="1" customWidth="1"/>
    <col min="3339" max="3339" width="10.109375" style="11" bestFit="1" customWidth="1"/>
    <col min="3340" max="3584" width="9.109375" style="11"/>
    <col min="3585" max="3585" width="5" style="11" customWidth="1"/>
    <col min="3586" max="3586" width="18" style="11" customWidth="1"/>
    <col min="3587" max="3587" width="33" style="11" customWidth="1"/>
    <col min="3588" max="3588" width="14" style="11" customWidth="1"/>
    <col min="3589" max="3592" width="13.33203125" style="11" customWidth="1"/>
    <col min="3593" max="3593" width="20.109375" style="11" customWidth="1"/>
    <col min="3594" max="3594" width="23.5546875" style="11" bestFit="1" customWidth="1"/>
    <col min="3595" max="3595" width="10.109375" style="11" bestFit="1" customWidth="1"/>
    <col min="3596" max="3840" width="9.109375" style="11"/>
    <col min="3841" max="3841" width="5" style="11" customWidth="1"/>
    <col min="3842" max="3842" width="18" style="11" customWidth="1"/>
    <col min="3843" max="3843" width="33" style="11" customWidth="1"/>
    <col min="3844" max="3844" width="14" style="11" customWidth="1"/>
    <col min="3845" max="3848" width="13.33203125" style="11" customWidth="1"/>
    <col min="3849" max="3849" width="20.109375" style="11" customWidth="1"/>
    <col min="3850" max="3850" width="23.5546875" style="11" bestFit="1" customWidth="1"/>
    <col min="3851" max="3851" width="10.109375" style="11" bestFit="1" customWidth="1"/>
    <col min="3852" max="4096" width="9.109375" style="11"/>
    <col min="4097" max="4097" width="5" style="11" customWidth="1"/>
    <col min="4098" max="4098" width="18" style="11" customWidth="1"/>
    <col min="4099" max="4099" width="33" style="11" customWidth="1"/>
    <col min="4100" max="4100" width="14" style="11" customWidth="1"/>
    <col min="4101" max="4104" width="13.33203125" style="11" customWidth="1"/>
    <col min="4105" max="4105" width="20.109375" style="11" customWidth="1"/>
    <col min="4106" max="4106" width="23.5546875" style="11" bestFit="1" customWidth="1"/>
    <col min="4107" max="4107" width="10.109375" style="11" bestFit="1" customWidth="1"/>
    <col min="4108" max="4352" width="9.109375" style="11"/>
    <col min="4353" max="4353" width="5" style="11" customWidth="1"/>
    <col min="4354" max="4354" width="18" style="11" customWidth="1"/>
    <col min="4355" max="4355" width="33" style="11" customWidth="1"/>
    <col min="4356" max="4356" width="14" style="11" customWidth="1"/>
    <col min="4357" max="4360" width="13.33203125" style="11" customWidth="1"/>
    <col min="4361" max="4361" width="20.109375" style="11" customWidth="1"/>
    <col min="4362" max="4362" width="23.5546875" style="11" bestFit="1" customWidth="1"/>
    <col min="4363" max="4363" width="10.109375" style="11" bestFit="1" customWidth="1"/>
    <col min="4364" max="4608" width="9.109375" style="11"/>
    <col min="4609" max="4609" width="5" style="11" customWidth="1"/>
    <col min="4610" max="4610" width="18" style="11" customWidth="1"/>
    <col min="4611" max="4611" width="33" style="11" customWidth="1"/>
    <col min="4612" max="4612" width="14" style="11" customWidth="1"/>
    <col min="4613" max="4616" width="13.33203125" style="11" customWidth="1"/>
    <col min="4617" max="4617" width="20.109375" style="11" customWidth="1"/>
    <col min="4618" max="4618" width="23.5546875" style="11" bestFit="1" customWidth="1"/>
    <col min="4619" max="4619" width="10.109375" style="11" bestFit="1" customWidth="1"/>
    <col min="4620" max="4864" width="9.109375" style="11"/>
    <col min="4865" max="4865" width="5" style="11" customWidth="1"/>
    <col min="4866" max="4866" width="18" style="11" customWidth="1"/>
    <col min="4867" max="4867" width="33" style="11" customWidth="1"/>
    <col min="4868" max="4868" width="14" style="11" customWidth="1"/>
    <col min="4869" max="4872" width="13.33203125" style="11" customWidth="1"/>
    <col min="4873" max="4873" width="20.109375" style="11" customWidth="1"/>
    <col min="4874" max="4874" width="23.5546875" style="11" bestFit="1" customWidth="1"/>
    <col min="4875" max="4875" width="10.109375" style="11" bestFit="1" customWidth="1"/>
    <col min="4876" max="5120" width="9.109375" style="11"/>
    <col min="5121" max="5121" width="5" style="11" customWidth="1"/>
    <col min="5122" max="5122" width="18" style="11" customWidth="1"/>
    <col min="5123" max="5123" width="33" style="11" customWidth="1"/>
    <col min="5124" max="5124" width="14" style="11" customWidth="1"/>
    <col min="5125" max="5128" width="13.33203125" style="11" customWidth="1"/>
    <col min="5129" max="5129" width="20.109375" style="11" customWidth="1"/>
    <col min="5130" max="5130" width="23.5546875" style="11" bestFit="1" customWidth="1"/>
    <col min="5131" max="5131" width="10.109375" style="11" bestFit="1" customWidth="1"/>
    <col min="5132" max="5376" width="9.109375" style="11"/>
    <col min="5377" max="5377" width="5" style="11" customWidth="1"/>
    <col min="5378" max="5378" width="18" style="11" customWidth="1"/>
    <col min="5379" max="5379" width="33" style="11" customWidth="1"/>
    <col min="5380" max="5380" width="14" style="11" customWidth="1"/>
    <col min="5381" max="5384" width="13.33203125" style="11" customWidth="1"/>
    <col min="5385" max="5385" width="20.109375" style="11" customWidth="1"/>
    <col min="5386" max="5386" width="23.5546875" style="11" bestFit="1" customWidth="1"/>
    <col min="5387" max="5387" width="10.109375" style="11" bestFit="1" customWidth="1"/>
    <col min="5388" max="5632" width="9.109375" style="11"/>
    <col min="5633" max="5633" width="5" style="11" customWidth="1"/>
    <col min="5634" max="5634" width="18" style="11" customWidth="1"/>
    <col min="5635" max="5635" width="33" style="11" customWidth="1"/>
    <col min="5636" max="5636" width="14" style="11" customWidth="1"/>
    <col min="5637" max="5640" width="13.33203125" style="11" customWidth="1"/>
    <col min="5641" max="5641" width="20.109375" style="11" customWidth="1"/>
    <col min="5642" max="5642" width="23.5546875" style="11" bestFit="1" customWidth="1"/>
    <col min="5643" max="5643" width="10.109375" style="11" bestFit="1" customWidth="1"/>
    <col min="5644" max="5888" width="9.109375" style="11"/>
    <col min="5889" max="5889" width="5" style="11" customWidth="1"/>
    <col min="5890" max="5890" width="18" style="11" customWidth="1"/>
    <col min="5891" max="5891" width="33" style="11" customWidth="1"/>
    <col min="5892" max="5892" width="14" style="11" customWidth="1"/>
    <col min="5893" max="5896" width="13.33203125" style="11" customWidth="1"/>
    <col min="5897" max="5897" width="20.109375" style="11" customWidth="1"/>
    <col min="5898" max="5898" width="23.5546875" style="11" bestFit="1" customWidth="1"/>
    <col min="5899" max="5899" width="10.109375" style="11" bestFit="1" customWidth="1"/>
    <col min="5900" max="6144" width="9.109375" style="11"/>
    <col min="6145" max="6145" width="5" style="11" customWidth="1"/>
    <col min="6146" max="6146" width="18" style="11" customWidth="1"/>
    <col min="6147" max="6147" width="33" style="11" customWidth="1"/>
    <col min="6148" max="6148" width="14" style="11" customWidth="1"/>
    <col min="6149" max="6152" width="13.33203125" style="11" customWidth="1"/>
    <col min="6153" max="6153" width="20.109375" style="11" customWidth="1"/>
    <col min="6154" max="6154" width="23.5546875" style="11" bestFit="1" customWidth="1"/>
    <col min="6155" max="6155" width="10.109375" style="11" bestFit="1" customWidth="1"/>
    <col min="6156" max="6400" width="9.109375" style="11"/>
    <col min="6401" max="6401" width="5" style="11" customWidth="1"/>
    <col min="6402" max="6402" width="18" style="11" customWidth="1"/>
    <col min="6403" max="6403" width="33" style="11" customWidth="1"/>
    <col min="6404" max="6404" width="14" style="11" customWidth="1"/>
    <col min="6405" max="6408" width="13.33203125" style="11" customWidth="1"/>
    <col min="6409" max="6409" width="20.109375" style="11" customWidth="1"/>
    <col min="6410" max="6410" width="23.5546875" style="11" bestFit="1" customWidth="1"/>
    <col min="6411" max="6411" width="10.109375" style="11" bestFit="1" customWidth="1"/>
    <col min="6412" max="6656" width="9.109375" style="11"/>
    <col min="6657" max="6657" width="5" style="11" customWidth="1"/>
    <col min="6658" max="6658" width="18" style="11" customWidth="1"/>
    <col min="6659" max="6659" width="33" style="11" customWidth="1"/>
    <col min="6660" max="6660" width="14" style="11" customWidth="1"/>
    <col min="6661" max="6664" width="13.33203125" style="11" customWidth="1"/>
    <col min="6665" max="6665" width="20.109375" style="11" customWidth="1"/>
    <col min="6666" max="6666" width="23.5546875" style="11" bestFit="1" customWidth="1"/>
    <col min="6667" max="6667" width="10.109375" style="11" bestFit="1" customWidth="1"/>
    <col min="6668" max="6912" width="9.109375" style="11"/>
    <col min="6913" max="6913" width="5" style="11" customWidth="1"/>
    <col min="6914" max="6914" width="18" style="11" customWidth="1"/>
    <col min="6915" max="6915" width="33" style="11" customWidth="1"/>
    <col min="6916" max="6916" width="14" style="11" customWidth="1"/>
    <col min="6917" max="6920" width="13.33203125" style="11" customWidth="1"/>
    <col min="6921" max="6921" width="20.109375" style="11" customWidth="1"/>
    <col min="6922" max="6922" width="23.5546875" style="11" bestFit="1" customWidth="1"/>
    <col min="6923" max="6923" width="10.109375" style="11" bestFit="1" customWidth="1"/>
    <col min="6924" max="7168" width="9.109375" style="11"/>
    <col min="7169" max="7169" width="5" style="11" customWidth="1"/>
    <col min="7170" max="7170" width="18" style="11" customWidth="1"/>
    <col min="7171" max="7171" width="33" style="11" customWidth="1"/>
    <col min="7172" max="7172" width="14" style="11" customWidth="1"/>
    <col min="7173" max="7176" width="13.33203125" style="11" customWidth="1"/>
    <col min="7177" max="7177" width="20.109375" style="11" customWidth="1"/>
    <col min="7178" max="7178" width="23.5546875" style="11" bestFit="1" customWidth="1"/>
    <col min="7179" max="7179" width="10.109375" style="11" bestFit="1" customWidth="1"/>
    <col min="7180" max="7424" width="9.109375" style="11"/>
    <col min="7425" max="7425" width="5" style="11" customWidth="1"/>
    <col min="7426" max="7426" width="18" style="11" customWidth="1"/>
    <col min="7427" max="7427" width="33" style="11" customWidth="1"/>
    <col min="7428" max="7428" width="14" style="11" customWidth="1"/>
    <col min="7429" max="7432" width="13.33203125" style="11" customWidth="1"/>
    <col min="7433" max="7433" width="20.109375" style="11" customWidth="1"/>
    <col min="7434" max="7434" width="23.5546875" style="11" bestFit="1" customWidth="1"/>
    <col min="7435" max="7435" width="10.109375" style="11" bestFit="1" customWidth="1"/>
    <col min="7436" max="7680" width="9.109375" style="11"/>
    <col min="7681" max="7681" width="5" style="11" customWidth="1"/>
    <col min="7682" max="7682" width="18" style="11" customWidth="1"/>
    <col min="7683" max="7683" width="33" style="11" customWidth="1"/>
    <col min="7684" max="7684" width="14" style="11" customWidth="1"/>
    <col min="7685" max="7688" width="13.33203125" style="11" customWidth="1"/>
    <col min="7689" max="7689" width="20.109375" style="11" customWidth="1"/>
    <col min="7690" max="7690" width="23.5546875" style="11" bestFit="1" customWidth="1"/>
    <col min="7691" max="7691" width="10.109375" style="11" bestFit="1" customWidth="1"/>
    <col min="7692" max="7936" width="9.109375" style="11"/>
    <col min="7937" max="7937" width="5" style="11" customWidth="1"/>
    <col min="7938" max="7938" width="18" style="11" customWidth="1"/>
    <col min="7939" max="7939" width="33" style="11" customWidth="1"/>
    <col min="7940" max="7940" width="14" style="11" customWidth="1"/>
    <col min="7941" max="7944" width="13.33203125" style="11" customWidth="1"/>
    <col min="7945" max="7945" width="20.109375" style="11" customWidth="1"/>
    <col min="7946" max="7946" width="23.5546875" style="11" bestFit="1" customWidth="1"/>
    <col min="7947" max="7947" width="10.109375" style="11" bestFit="1" customWidth="1"/>
    <col min="7948" max="8192" width="9.109375" style="11"/>
    <col min="8193" max="8193" width="5" style="11" customWidth="1"/>
    <col min="8194" max="8194" width="18" style="11" customWidth="1"/>
    <col min="8195" max="8195" width="33" style="11" customWidth="1"/>
    <col min="8196" max="8196" width="14" style="11" customWidth="1"/>
    <col min="8197" max="8200" width="13.33203125" style="11" customWidth="1"/>
    <col min="8201" max="8201" width="20.109375" style="11" customWidth="1"/>
    <col min="8202" max="8202" width="23.5546875" style="11" bestFit="1" customWidth="1"/>
    <col min="8203" max="8203" width="10.109375" style="11" bestFit="1" customWidth="1"/>
    <col min="8204" max="8448" width="9.109375" style="11"/>
    <col min="8449" max="8449" width="5" style="11" customWidth="1"/>
    <col min="8450" max="8450" width="18" style="11" customWidth="1"/>
    <col min="8451" max="8451" width="33" style="11" customWidth="1"/>
    <col min="8452" max="8452" width="14" style="11" customWidth="1"/>
    <col min="8453" max="8456" width="13.33203125" style="11" customWidth="1"/>
    <col min="8457" max="8457" width="20.109375" style="11" customWidth="1"/>
    <col min="8458" max="8458" width="23.5546875" style="11" bestFit="1" customWidth="1"/>
    <col min="8459" max="8459" width="10.109375" style="11" bestFit="1" customWidth="1"/>
    <col min="8460" max="8704" width="9.109375" style="11"/>
    <col min="8705" max="8705" width="5" style="11" customWidth="1"/>
    <col min="8706" max="8706" width="18" style="11" customWidth="1"/>
    <col min="8707" max="8707" width="33" style="11" customWidth="1"/>
    <col min="8708" max="8708" width="14" style="11" customWidth="1"/>
    <col min="8709" max="8712" width="13.33203125" style="11" customWidth="1"/>
    <col min="8713" max="8713" width="20.109375" style="11" customWidth="1"/>
    <col min="8714" max="8714" width="23.5546875" style="11" bestFit="1" customWidth="1"/>
    <col min="8715" max="8715" width="10.109375" style="11" bestFit="1" customWidth="1"/>
    <col min="8716" max="8960" width="9.109375" style="11"/>
    <col min="8961" max="8961" width="5" style="11" customWidth="1"/>
    <col min="8962" max="8962" width="18" style="11" customWidth="1"/>
    <col min="8963" max="8963" width="33" style="11" customWidth="1"/>
    <col min="8964" max="8964" width="14" style="11" customWidth="1"/>
    <col min="8965" max="8968" width="13.33203125" style="11" customWidth="1"/>
    <col min="8969" max="8969" width="20.109375" style="11" customWidth="1"/>
    <col min="8970" max="8970" width="23.5546875" style="11" bestFit="1" customWidth="1"/>
    <col min="8971" max="8971" width="10.109375" style="11" bestFit="1" customWidth="1"/>
    <col min="8972" max="9216" width="9.109375" style="11"/>
    <col min="9217" max="9217" width="5" style="11" customWidth="1"/>
    <col min="9218" max="9218" width="18" style="11" customWidth="1"/>
    <col min="9219" max="9219" width="33" style="11" customWidth="1"/>
    <col min="9220" max="9220" width="14" style="11" customWidth="1"/>
    <col min="9221" max="9224" width="13.33203125" style="11" customWidth="1"/>
    <col min="9225" max="9225" width="20.109375" style="11" customWidth="1"/>
    <col min="9226" max="9226" width="23.5546875" style="11" bestFit="1" customWidth="1"/>
    <col min="9227" max="9227" width="10.109375" style="11" bestFit="1" customWidth="1"/>
    <col min="9228" max="9472" width="9.109375" style="11"/>
    <col min="9473" max="9473" width="5" style="11" customWidth="1"/>
    <col min="9474" max="9474" width="18" style="11" customWidth="1"/>
    <col min="9475" max="9475" width="33" style="11" customWidth="1"/>
    <col min="9476" max="9476" width="14" style="11" customWidth="1"/>
    <col min="9477" max="9480" width="13.33203125" style="11" customWidth="1"/>
    <col min="9481" max="9481" width="20.109375" style="11" customWidth="1"/>
    <col min="9482" max="9482" width="23.5546875" style="11" bestFit="1" customWidth="1"/>
    <col min="9483" max="9483" width="10.109375" style="11" bestFit="1" customWidth="1"/>
    <col min="9484" max="9728" width="9.109375" style="11"/>
    <col min="9729" max="9729" width="5" style="11" customWidth="1"/>
    <col min="9730" max="9730" width="18" style="11" customWidth="1"/>
    <col min="9731" max="9731" width="33" style="11" customWidth="1"/>
    <col min="9732" max="9732" width="14" style="11" customWidth="1"/>
    <col min="9733" max="9736" width="13.33203125" style="11" customWidth="1"/>
    <col min="9737" max="9737" width="20.109375" style="11" customWidth="1"/>
    <col min="9738" max="9738" width="23.5546875" style="11" bestFit="1" customWidth="1"/>
    <col min="9739" max="9739" width="10.109375" style="11" bestFit="1" customWidth="1"/>
    <col min="9740" max="9984" width="9.109375" style="11"/>
    <col min="9985" max="9985" width="5" style="11" customWidth="1"/>
    <col min="9986" max="9986" width="18" style="11" customWidth="1"/>
    <col min="9987" max="9987" width="33" style="11" customWidth="1"/>
    <col min="9988" max="9988" width="14" style="11" customWidth="1"/>
    <col min="9989" max="9992" width="13.33203125" style="11" customWidth="1"/>
    <col min="9993" max="9993" width="20.109375" style="11" customWidth="1"/>
    <col min="9994" max="9994" width="23.5546875" style="11" bestFit="1" customWidth="1"/>
    <col min="9995" max="9995" width="10.109375" style="11" bestFit="1" customWidth="1"/>
    <col min="9996" max="10240" width="9.109375" style="11"/>
    <col min="10241" max="10241" width="5" style="11" customWidth="1"/>
    <col min="10242" max="10242" width="18" style="11" customWidth="1"/>
    <col min="10243" max="10243" width="33" style="11" customWidth="1"/>
    <col min="10244" max="10244" width="14" style="11" customWidth="1"/>
    <col min="10245" max="10248" width="13.33203125" style="11" customWidth="1"/>
    <col min="10249" max="10249" width="20.109375" style="11" customWidth="1"/>
    <col min="10250" max="10250" width="23.5546875" style="11" bestFit="1" customWidth="1"/>
    <col min="10251" max="10251" width="10.109375" style="11" bestFit="1" customWidth="1"/>
    <col min="10252" max="10496" width="9.109375" style="11"/>
    <col min="10497" max="10497" width="5" style="11" customWidth="1"/>
    <col min="10498" max="10498" width="18" style="11" customWidth="1"/>
    <col min="10499" max="10499" width="33" style="11" customWidth="1"/>
    <col min="10500" max="10500" width="14" style="11" customWidth="1"/>
    <col min="10501" max="10504" width="13.33203125" style="11" customWidth="1"/>
    <col min="10505" max="10505" width="20.109375" style="11" customWidth="1"/>
    <col min="10506" max="10506" width="23.5546875" style="11" bestFit="1" customWidth="1"/>
    <col min="10507" max="10507" width="10.109375" style="11" bestFit="1" customWidth="1"/>
    <col min="10508" max="10752" width="9.109375" style="11"/>
    <col min="10753" max="10753" width="5" style="11" customWidth="1"/>
    <col min="10754" max="10754" width="18" style="11" customWidth="1"/>
    <col min="10755" max="10755" width="33" style="11" customWidth="1"/>
    <col min="10756" max="10756" width="14" style="11" customWidth="1"/>
    <col min="10757" max="10760" width="13.33203125" style="11" customWidth="1"/>
    <col min="10761" max="10761" width="20.109375" style="11" customWidth="1"/>
    <col min="10762" max="10762" width="23.5546875" style="11" bestFit="1" customWidth="1"/>
    <col min="10763" max="10763" width="10.109375" style="11" bestFit="1" customWidth="1"/>
    <col min="10764" max="11008" width="9.109375" style="11"/>
    <col min="11009" max="11009" width="5" style="11" customWidth="1"/>
    <col min="11010" max="11010" width="18" style="11" customWidth="1"/>
    <col min="11011" max="11011" width="33" style="11" customWidth="1"/>
    <col min="11012" max="11012" width="14" style="11" customWidth="1"/>
    <col min="11013" max="11016" width="13.33203125" style="11" customWidth="1"/>
    <col min="11017" max="11017" width="20.109375" style="11" customWidth="1"/>
    <col min="11018" max="11018" width="23.5546875" style="11" bestFit="1" customWidth="1"/>
    <col min="11019" max="11019" width="10.109375" style="11" bestFit="1" customWidth="1"/>
    <col min="11020" max="11264" width="9.109375" style="11"/>
    <col min="11265" max="11265" width="5" style="11" customWidth="1"/>
    <col min="11266" max="11266" width="18" style="11" customWidth="1"/>
    <col min="11267" max="11267" width="33" style="11" customWidth="1"/>
    <col min="11268" max="11268" width="14" style="11" customWidth="1"/>
    <col min="11269" max="11272" width="13.33203125" style="11" customWidth="1"/>
    <col min="11273" max="11273" width="20.109375" style="11" customWidth="1"/>
    <col min="11274" max="11274" width="23.5546875" style="11" bestFit="1" customWidth="1"/>
    <col min="11275" max="11275" width="10.109375" style="11" bestFit="1" customWidth="1"/>
    <col min="11276" max="11520" width="9.109375" style="11"/>
    <col min="11521" max="11521" width="5" style="11" customWidth="1"/>
    <col min="11522" max="11522" width="18" style="11" customWidth="1"/>
    <col min="11523" max="11523" width="33" style="11" customWidth="1"/>
    <col min="11524" max="11524" width="14" style="11" customWidth="1"/>
    <col min="11525" max="11528" width="13.33203125" style="11" customWidth="1"/>
    <col min="11529" max="11529" width="20.109375" style="11" customWidth="1"/>
    <col min="11530" max="11530" width="23.5546875" style="11" bestFit="1" customWidth="1"/>
    <col min="11531" max="11531" width="10.109375" style="11" bestFit="1" customWidth="1"/>
    <col min="11532" max="11776" width="9.109375" style="11"/>
    <col min="11777" max="11777" width="5" style="11" customWidth="1"/>
    <col min="11778" max="11778" width="18" style="11" customWidth="1"/>
    <col min="11779" max="11779" width="33" style="11" customWidth="1"/>
    <col min="11780" max="11780" width="14" style="11" customWidth="1"/>
    <col min="11781" max="11784" width="13.33203125" style="11" customWidth="1"/>
    <col min="11785" max="11785" width="20.109375" style="11" customWidth="1"/>
    <col min="11786" max="11786" width="23.5546875" style="11" bestFit="1" customWidth="1"/>
    <col min="11787" max="11787" width="10.109375" style="11" bestFit="1" customWidth="1"/>
    <col min="11788" max="12032" width="9.109375" style="11"/>
    <col min="12033" max="12033" width="5" style="11" customWidth="1"/>
    <col min="12034" max="12034" width="18" style="11" customWidth="1"/>
    <col min="12035" max="12035" width="33" style="11" customWidth="1"/>
    <col min="12036" max="12036" width="14" style="11" customWidth="1"/>
    <col min="12037" max="12040" width="13.33203125" style="11" customWidth="1"/>
    <col min="12041" max="12041" width="20.109375" style="11" customWidth="1"/>
    <col min="12042" max="12042" width="23.5546875" style="11" bestFit="1" customWidth="1"/>
    <col min="12043" max="12043" width="10.109375" style="11" bestFit="1" customWidth="1"/>
    <col min="12044" max="12288" width="9.109375" style="11"/>
    <col min="12289" max="12289" width="5" style="11" customWidth="1"/>
    <col min="12290" max="12290" width="18" style="11" customWidth="1"/>
    <col min="12291" max="12291" width="33" style="11" customWidth="1"/>
    <col min="12292" max="12292" width="14" style="11" customWidth="1"/>
    <col min="12293" max="12296" width="13.33203125" style="11" customWidth="1"/>
    <col min="12297" max="12297" width="20.109375" style="11" customWidth="1"/>
    <col min="12298" max="12298" width="23.5546875" style="11" bestFit="1" customWidth="1"/>
    <col min="12299" max="12299" width="10.109375" style="11" bestFit="1" customWidth="1"/>
    <col min="12300" max="12544" width="9.109375" style="11"/>
    <col min="12545" max="12545" width="5" style="11" customWidth="1"/>
    <col min="12546" max="12546" width="18" style="11" customWidth="1"/>
    <col min="12547" max="12547" width="33" style="11" customWidth="1"/>
    <col min="12548" max="12548" width="14" style="11" customWidth="1"/>
    <col min="12549" max="12552" width="13.33203125" style="11" customWidth="1"/>
    <col min="12553" max="12553" width="20.109375" style="11" customWidth="1"/>
    <col min="12554" max="12554" width="23.5546875" style="11" bestFit="1" customWidth="1"/>
    <col min="12555" max="12555" width="10.109375" style="11" bestFit="1" customWidth="1"/>
    <col min="12556" max="12800" width="9.109375" style="11"/>
    <col min="12801" max="12801" width="5" style="11" customWidth="1"/>
    <col min="12802" max="12802" width="18" style="11" customWidth="1"/>
    <col min="12803" max="12803" width="33" style="11" customWidth="1"/>
    <col min="12804" max="12804" width="14" style="11" customWidth="1"/>
    <col min="12805" max="12808" width="13.33203125" style="11" customWidth="1"/>
    <col min="12809" max="12809" width="20.109375" style="11" customWidth="1"/>
    <col min="12810" max="12810" width="23.5546875" style="11" bestFit="1" customWidth="1"/>
    <col min="12811" max="12811" width="10.109375" style="11" bestFit="1" customWidth="1"/>
    <col min="12812" max="13056" width="9.109375" style="11"/>
    <col min="13057" max="13057" width="5" style="11" customWidth="1"/>
    <col min="13058" max="13058" width="18" style="11" customWidth="1"/>
    <col min="13059" max="13059" width="33" style="11" customWidth="1"/>
    <col min="13060" max="13060" width="14" style="11" customWidth="1"/>
    <col min="13061" max="13064" width="13.33203125" style="11" customWidth="1"/>
    <col min="13065" max="13065" width="20.109375" style="11" customWidth="1"/>
    <col min="13066" max="13066" width="23.5546875" style="11" bestFit="1" customWidth="1"/>
    <col min="13067" max="13067" width="10.109375" style="11" bestFit="1" customWidth="1"/>
    <col min="13068" max="13312" width="9.109375" style="11"/>
    <col min="13313" max="13313" width="5" style="11" customWidth="1"/>
    <col min="13314" max="13314" width="18" style="11" customWidth="1"/>
    <col min="13315" max="13315" width="33" style="11" customWidth="1"/>
    <col min="13316" max="13316" width="14" style="11" customWidth="1"/>
    <col min="13317" max="13320" width="13.33203125" style="11" customWidth="1"/>
    <col min="13321" max="13321" width="20.109375" style="11" customWidth="1"/>
    <col min="13322" max="13322" width="23.5546875" style="11" bestFit="1" customWidth="1"/>
    <col min="13323" max="13323" width="10.109375" style="11" bestFit="1" customWidth="1"/>
    <col min="13324" max="13568" width="9.109375" style="11"/>
    <col min="13569" max="13569" width="5" style="11" customWidth="1"/>
    <col min="13570" max="13570" width="18" style="11" customWidth="1"/>
    <col min="13571" max="13571" width="33" style="11" customWidth="1"/>
    <col min="13572" max="13572" width="14" style="11" customWidth="1"/>
    <col min="13573" max="13576" width="13.33203125" style="11" customWidth="1"/>
    <col min="13577" max="13577" width="20.109375" style="11" customWidth="1"/>
    <col min="13578" max="13578" width="23.5546875" style="11" bestFit="1" customWidth="1"/>
    <col min="13579" max="13579" width="10.109375" style="11" bestFit="1" customWidth="1"/>
    <col min="13580" max="13824" width="9.109375" style="11"/>
    <col min="13825" max="13825" width="5" style="11" customWidth="1"/>
    <col min="13826" max="13826" width="18" style="11" customWidth="1"/>
    <col min="13827" max="13827" width="33" style="11" customWidth="1"/>
    <col min="13828" max="13828" width="14" style="11" customWidth="1"/>
    <col min="13829" max="13832" width="13.33203125" style="11" customWidth="1"/>
    <col min="13833" max="13833" width="20.109375" style="11" customWidth="1"/>
    <col min="13834" max="13834" width="23.5546875" style="11" bestFit="1" customWidth="1"/>
    <col min="13835" max="13835" width="10.109375" style="11" bestFit="1" customWidth="1"/>
    <col min="13836" max="14080" width="9.109375" style="11"/>
    <col min="14081" max="14081" width="5" style="11" customWidth="1"/>
    <col min="14082" max="14082" width="18" style="11" customWidth="1"/>
    <col min="14083" max="14083" width="33" style="11" customWidth="1"/>
    <col min="14084" max="14084" width="14" style="11" customWidth="1"/>
    <col min="14085" max="14088" width="13.33203125" style="11" customWidth="1"/>
    <col min="14089" max="14089" width="20.109375" style="11" customWidth="1"/>
    <col min="14090" max="14090" width="23.5546875" style="11" bestFit="1" customWidth="1"/>
    <col min="14091" max="14091" width="10.109375" style="11" bestFit="1" customWidth="1"/>
    <col min="14092" max="14336" width="9.109375" style="11"/>
    <col min="14337" max="14337" width="5" style="11" customWidth="1"/>
    <col min="14338" max="14338" width="18" style="11" customWidth="1"/>
    <col min="14339" max="14339" width="33" style="11" customWidth="1"/>
    <col min="14340" max="14340" width="14" style="11" customWidth="1"/>
    <col min="14341" max="14344" width="13.33203125" style="11" customWidth="1"/>
    <col min="14345" max="14345" width="20.109375" style="11" customWidth="1"/>
    <col min="14346" max="14346" width="23.5546875" style="11" bestFit="1" customWidth="1"/>
    <col min="14347" max="14347" width="10.109375" style="11" bestFit="1" customWidth="1"/>
    <col min="14348" max="14592" width="9.109375" style="11"/>
    <col min="14593" max="14593" width="5" style="11" customWidth="1"/>
    <col min="14594" max="14594" width="18" style="11" customWidth="1"/>
    <col min="14595" max="14595" width="33" style="11" customWidth="1"/>
    <col min="14596" max="14596" width="14" style="11" customWidth="1"/>
    <col min="14597" max="14600" width="13.33203125" style="11" customWidth="1"/>
    <col min="14601" max="14601" width="20.109375" style="11" customWidth="1"/>
    <col min="14602" max="14602" width="23.5546875" style="11" bestFit="1" customWidth="1"/>
    <col min="14603" max="14603" width="10.109375" style="11" bestFit="1" customWidth="1"/>
    <col min="14604" max="14848" width="9.109375" style="11"/>
    <col min="14849" max="14849" width="5" style="11" customWidth="1"/>
    <col min="14850" max="14850" width="18" style="11" customWidth="1"/>
    <col min="14851" max="14851" width="33" style="11" customWidth="1"/>
    <col min="14852" max="14852" width="14" style="11" customWidth="1"/>
    <col min="14853" max="14856" width="13.33203125" style="11" customWidth="1"/>
    <col min="14857" max="14857" width="20.109375" style="11" customWidth="1"/>
    <col min="14858" max="14858" width="23.5546875" style="11" bestFit="1" customWidth="1"/>
    <col min="14859" max="14859" width="10.109375" style="11" bestFit="1" customWidth="1"/>
    <col min="14860" max="15104" width="9.109375" style="11"/>
    <col min="15105" max="15105" width="5" style="11" customWidth="1"/>
    <col min="15106" max="15106" width="18" style="11" customWidth="1"/>
    <col min="15107" max="15107" width="33" style="11" customWidth="1"/>
    <col min="15108" max="15108" width="14" style="11" customWidth="1"/>
    <col min="15109" max="15112" width="13.33203125" style="11" customWidth="1"/>
    <col min="15113" max="15113" width="20.109375" style="11" customWidth="1"/>
    <col min="15114" max="15114" width="23.5546875" style="11" bestFit="1" customWidth="1"/>
    <col min="15115" max="15115" width="10.109375" style="11" bestFit="1" customWidth="1"/>
    <col min="15116" max="15360" width="9.109375" style="11"/>
    <col min="15361" max="15361" width="5" style="11" customWidth="1"/>
    <col min="15362" max="15362" width="18" style="11" customWidth="1"/>
    <col min="15363" max="15363" width="33" style="11" customWidth="1"/>
    <col min="15364" max="15364" width="14" style="11" customWidth="1"/>
    <col min="15365" max="15368" width="13.33203125" style="11" customWidth="1"/>
    <col min="15369" max="15369" width="20.109375" style="11" customWidth="1"/>
    <col min="15370" max="15370" width="23.5546875" style="11" bestFit="1" customWidth="1"/>
    <col min="15371" max="15371" width="10.109375" style="11" bestFit="1" customWidth="1"/>
    <col min="15372" max="15616" width="9.109375" style="11"/>
    <col min="15617" max="15617" width="5" style="11" customWidth="1"/>
    <col min="15618" max="15618" width="18" style="11" customWidth="1"/>
    <col min="15619" max="15619" width="33" style="11" customWidth="1"/>
    <col min="15620" max="15620" width="14" style="11" customWidth="1"/>
    <col min="15621" max="15624" width="13.33203125" style="11" customWidth="1"/>
    <col min="15625" max="15625" width="20.109375" style="11" customWidth="1"/>
    <col min="15626" max="15626" width="23.5546875" style="11" bestFit="1" customWidth="1"/>
    <col min="15627" max="15627" width="10.109375" style="11" bestFit="1" customWidth="1"/>
    <col min="15628" max="15872" width="9.109375" style="11"/>
    <col min="15873" max="15873" width="5" style="11" customWidth="1"/>
    <col min="15874" max="15874" width="18" style="11" customWidth="1"/>
    <col min="15875" max="15875" width="33" style="11" customWidth="1"/>
    <col min="15876" max="15876" width="14" style="11" customWidth="1"/>
    <col min="15877" max="15880" width="13.33203125" style="11" customWidth="1"/>
    <col min="15881" max="15881" width="20.109375" style="11" customWidth="1"/>
    <col min="15882" max="15882" width="23.5546875" style="11" bestFit="1" customWidth="1"/>
    <col min="15883" max="15883" width="10.109375" style="11" bestFit="1" customWidth="1"/>
    <col min="15884" max="16128" width="9.109375" style="11"/>
    <col min="16129" max="16129" width="5" style="11" customWidth="1"/>
    <col min="16130" max="16130" width="18" style="11" customWidth="1"/>
    <col min="16131" max="16131" width="33" style="11" customWidth="1"/>
    <col min="16132" max="16132" width="14" style="11" customWidth="1"/>
    <col min="16133" max="16136" width="13.33203125" style="11" customWidth="1"/>
    <col min="16137" max="16137" width="20.109375" style="11" customWidth="1"/>
    <col min="16138" max="16138" width="23.5546875" style="11" bestFit="1" customWidth="1"/>
    <col min="16139" max="16139" width="10.109375" style="11" bestFit="1" customWidth="1"/>
    <col min="16140" max="16384" width="9.109375" style="11"/>
  </cols>
  <sheetData>
    <row r="1" spans="1:12" ht="28.5" customHeight="1" x14ac:dyDescent="0.3">
      <c r="A1" s="7"/>
      <c r="B1" s="7"/>
      <c r="C1" s="8"/>
      <c r="D1" s="8"/>
      <c r="E1" s="8"/>
      <c r="F1" s="8"/>
      <c r="G1" s="8"/>
      <c r="H1" s="8"/>
      <c r="I1" s="9" t="s">
        <v>426</v>
      </c>
    </row>
    <row r="2" spans="1:12" ht="28.5" customHeight="1" x14ac:dyDescent="0.3">
      <c r="A2" s="1182" t="s">
        <v>985</v>
      </c>
      <c r="B2" s="1182"/>
      <c r="C2" s="1182"/>
      <c r="D2" s="1182"/>
      <c r="E2" s="1182"/>
      <c r="F2" s="1182"/>
      <c r="G2" s="1182"/>
      <c r="H2" s="1182"/>
      <c r="I2" s="1182"/>
    </row>
    <row r="3" spans="1:12" s="13" customFormat="1" ht="27" customHeight="1" x14ac:dyDescent="0.35">
      <c r="A3" s="1183" t="s">
        <v>1145</v>
      </c>
      <c r="B3" s="1183"/>
      <c r="C3" s="1183"/>
      <c r="D3" s="1183"/>
      <c r="E3" s="1183"/>
      <c r="F3" s="1183"/>
      <c r="G3" s="1183"/>
      <c r="H3" s="1183"/>
      <c r="I3" s="1183"/>
      <c r="J3" s="12"/>
      <c r="K3" s="12"/>
    </row>
    <row r="4" spans="1:12" ht="19.5" customHeight="1" x14ac:dyDescent="0.35">
      <c r="A4" s="14" t="s">
        <v>280</v>
      </c>
      <c r="B4" s="15"/>
      <c r="C4" s="15"/>
      <c r="D4" s="15"/>
      <c r="E4" s="15"/>
      <c r="F4" s="15"/>
      <c r="G4" s="15"/>
      <c r="H4" s="15"/>
      <c r="I4" s="15"/>
    </row>
    <row r="5" spans="1:12" s="1" customFormat="1" ht="36" customHeight="1" x14ac:dyDescent="0.35">
      <c r="A5" s="1184" t="s">
        <v>484</v>
      </c>
      <c r="B5" s="1184"/>
      <c r="C5" s="1184"/>
      <c r="D5" s="1184"/>
      <c r="E5" s="1184"/>
      <c r="F5" s="1184"/>
      <c r="G5" s="1184"/>
      <c r="H5" s="1184"/>
      <c r="I5" s="1184"/>
      <c r="J5" s="5"/>
      <c r="K5" s="5"/>
    </row>
    <row r="6" spans="1:12" s="1" customFormat="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2" s="1" customFormat="1" ht="17.25" customHeight="1" x14ac:dyDescent="0.35">
      <c r="A7" s="16"/>
      <c r="B7" s="16"/>
      <c r="C7" s="16"/>
      <c r="D7" s="16"/>
      <c r="E7" s="17"/>
      <c r="F7" s="17"/>
      <c r="G7" s="17"/>
      <c r="H7" s="17"/>
      <c r="I7" s="16"/>
      <c r="J7" s="5"/>
      <c r="K7" s="5"/>
    </row>
    <row r="8" spans="1:12" ht="41.25" customHeight="1" x14ac:dyDescent="0.3">
      <c r="A8" s="1185" t="s">
        <v>282</v>
      </c>
      <c r="B8" s="1185" t="s">
        <v>283</v>
      </c>
      <c r="C8" s="1185" t="s">
        <v>284</v>
      </c>
      <c r="D8" s="1185" t="s">
        <v>285</v>
      </c>
      <c r="E8" s="1175" t="s">
        <v>286</v>
      </c>
      <c r="F8" s="1176"/>
      <c r="G8" s="1176"/>
      <c r="H8" s="1177"/>
      <c r="I8" s="1188" t="s">
        <v>287</v>
      </c>
    </row>
    <row r="9" spans="1:12" ht="18" x14ac:dyDescent="0.3">
      <c r="A9" s="1186"/>
      <c r="B9" s="1186"/>
      <c r="C9" s="1186"/>
      <c r="D9" s="1186"/>
      <c r="E9" s="1185" t="s">
        <v>288</v>
      </c>
      <c r="F9" s="1175" t="s">
        <v>289</v>
      </c>
      <c r="G9" s="1176"/>
      <c r="H9" s="1177"/>
      <c r="I9" s="1189"/>
    </row>
    <row r="10" spans="1:12" ht="43.5" customHeight="1" x14ac:dyDescent="0.3">
      <c r="A10" s="1186"/>
      <c r="B10" s="1187"/>
      <c r="C10" s="1186"/>
      <c r="D10" s="1186"/>
      <c r="E10" s="1186"/>
      <c r="F10" s="18" t="s">
        <v>290</v>
      </c>
      <c r="G10" s="18" t="s">
        <v>291</v>
      </c>
      <c r="H10" s="18" t="s">
        <v>292</v>
      </c>
      <c r="I10" s="1189"/>
    </row>
    <row r="11" spans="1:12" s="22" customFormat="1" ht="40.5" customHeight="1" x14ac:dyDescent="0.3">
      <c r="A11" s="19">
        <v>1</v>
      </c>
      <c r="B11" s="19">
        <v>2</v>
      </c>
      <c r="C11" s="19">
        <v>3</v>
      </c>
      <c r="D11" s="19">
        <v>4</v>
      </c>
      <c r="E11" s="19" t="s">
        <v>293</v>
      </c>
      <c r="F11" s="19">
        <v>6</v>
      </c>
      <c r="G11" s="19">
        <v>7</v>
      </c>
      <c r="H11" s="19">
        <v>8</v>
      </c>
      <c r="I11" s="20" t="s">
        <v>294</v>
      </c>
      <c r="J11" s="21"/>
      <c r="K11" s="21"/>
    </row>
    <row r="12" spans="1:12" ht="36" x14ac:dyDescent="0.35">
      <c r="A12" s="1229">
        <v>1</v>
      </c>
      <c r="B12" s="1178"/>
      <c r="C12" s="24" t="s">
        <v>1160</v>
      </c>
      <c r="D12" s="25">
        <v>1</v>
      </c>
      <c r="E12" s="102">
        <f>F12+G12</f>
        <v>13890</v>
      </c>
      <c r="F12" s="25">
        <v>9613</v>
      </c>
      <c r="G12" s="25">
        <f>13890-F12</f>
        <v>4277</v>
      </c>
      <c r="H12" s="25"/>
      <c r="I12" s="104">
        <f>E12*D12*12-3275</f>
        <v>163405</v>
      </c>
      <c r="L12" s="10"/>
    </row>
    <row r="13" spans="1:12" ht="18" x14ac:dyDescent="0.35">
      <c r="A13" s="1231"/>
      <c r="B13" s="1180"/>
      <c r="C13" s="1232"/>
      <c r="D13" s="1233"/>
      <c r="E13" s="1233"/>
      <c r="F13" s="1233"/>
      <c r="G13" s="1233"/>
      <c r="H13" s="1234"/>
      <c r="I13" s="104">
        <f>SUM(I12)</f>
        <v>163405</v>
      </c>
      <c r="L13" s="10"/>
    </row>
    <row r="14" spans="1:12" ht="18" hidden="1" x14ac:dyDescent="0.35">
      <c r="A14" s="1229">
        <v>2</v>
      </c>
      <c r="B14" s="1178"/>
      <c r="C14" s="24"/>
      <c r="D14" s="25"/>
      <c r="E14" s="26">
        <f t="shared" ref="E14:E18" si="0">F14+G14+H14</f>
        <v>0</v>
      </c>
      <c r="F14" s="25"/>
      <c r="G14" s="25"/>
      <c r="H14" s="25"/>
      <c r="I14" s="104">
        <f t="shared" ref="I14:I18" si="1">E14*D14*12</f>
        <v>0</v>
      </c>
      <c r="L14" s="10"/>
    </row>
    <row r="15" spans="1:12" ht="18" hidden="1" x14ac:dyDescent="0.35">
      <c r="A15" s="1230"/>
      <c r="B15" s="1179"/>
      <c r="C15" s="24"/>
      <c r="D15" s="25"/>
      <c r="E15" s="26">
        <f t="shared" si="0"/>
        <v>0</v>
      </c>
      <c r="F15" s="25"/>
      <c r="G15" s="25"/>
      <c r="H15" s="25"/>
      <c r="I15" s="104">
        <f t="shared" si="1"/>
        <v>0</v>
      </c>
      <c r="L15" s="10"/>
    </row>
    <row r="16" spans="1:12" ht="18" hidden="1" x14ac:dyDescent="0.35">
      <c r="A16" s="1230"/>
      <c r="B16" s="1179"/>
      <c r="C16" s="24"/>
      <c r="D16" s="25"/>
      <c r="E16" s="26">
        <f t="shared" si="0"/>
        <v>0</v>
      </c>
      <c r="F16" s="25"/>
      <c r="G16" s="25"/>
      <c r="H16" s="25"/>
      <c r="I16" s="104">
        <f t="shared" si="1"/>
        <v>0</v>
      </c>
      <c r="L16" s="10"/>
    </row>
    <row r="17" spans="1:12" ht="18" hidden="1" x14ac:dyDescent="0.35">
      <c r="A17" s="1230"/>
      <c r="B17" s="1179"/>
      <c r="C17" s="24"/>
      <c r="D17" s="25"/>
      <c r="E17" s="26">
        <f t="shared" si="0"/>
        <v>0</v>
      </c>
      <c r="F17" s="25"/>
      <c r="G17" s="25"/>
      <c r="H17" s="25"/>
      <c r="I17" s="104">
        <f t="shared" si="1"/>
        <v>0</v>
      </c>
      <c r="L17" s="10"/>
    </row>
    <row r="18" spans="1:12" ht="18" hidden="1" x14ac:dyDescent="0.35">
      <c r="A18" s="1230"/>
      <c r="B18" s="1179"/>
      <c r="C18" s="28"/>
      <c r="D18" s="25"/>
      <c r="E18" s="26">
        <f t="shared" si="0"/>
        <v>0</v>
      </c>
      <c r="F18" s="25"/>
      <c r="G18" s="25"/>
      <c r="H18" s="25"/>
      <c r="I18" s="104">
        <f t="shared" si="1"/>
        <v>0</v>
      </c>
      <c r="L18" s="10"/>
    </row>
    <row r="19" spans="1:12" ht="18" hidden="1" x14ac:dyDescent="0.35">
      <c r="A19" s="1231"/>
      <c r="B19" s="1180"/>
      <c r="C19" s="1232"/>
      <c r="D19" s="1233"/>
      <c r="E19" s="1233"/>
      <c r="F19" s="1233"/>
      <c r="G19" s="1233"/>
      <c r="H19" s="1234"/>
      <c r="I19" s="104">
        <f>SUM(I14:I18)</f>
        <v>0</v>
      </c>
      <c r="L19" s="10"/>
    </row>
    <row r="20" spans="1:12" ht="18" hidden="1" x14ac:dyDescent="0.35">
      <c r="A20" s="1229">
        <v>3</v>
      </c>
      <c r="B20" s="1178"/>
      <c r="C20" s="28"/>
      <c r="D20" s="25"/>
      <c r="E20" s="26">
        <f t="shared" ref="E20:E23" si="2">F20+G20+H20</f>
        <v>0</v>
      </c>
      <c r="F20" s="25"/>
      <c r="G20" s="25"/>
      <c r="H20" s="25"/>
      <c r="I20" s="104">
        <f t="shared" ref="I20:I23" si="3">E20*D20*12</f>
        <v>0</v>
      </c>
      <c r="L20" s="10"/>
    </row>
    <row r="21" spans="1:12" ht="18.75" hidden="1" customHeight="1" x14ac:dyDescent="0.35">
      <c r="A21" s="1230"/>
      <c r="B21" s="1179"/>
      <c r="C21" s="28"/>
      <c r="D21" s="25"/>
      <c r="E21" s="26">
        <f t="shared" si="2"/>
        <v>0</v>
      </c>
      <c r="F21" s="25"/>
      <c r="G21" s="25"/>
      <c r="H21" s="25"/>
      <c r="I21" s="104">
        <f t="shared" si="3"/>
        <v>0</v>
      </c>
    </row>
    <row r="22" spans="1:12" ht="18" hidden="1" x14ac:dyDescent="0.35">
      <c r="A22" s="1230"/>
      <c r="B22" s="1179"/>
      <c r="C22" s="28"/>
      <c r="D22" s="25"/>
      <c r="E22" s="26">
        <f t="shared" si="2"/>
        <v>0</v>
      </c>
      <c r="F22" s="30"/>
      <c r="G22" s="25"/>
      <c r="H22" s="25"/>
      <c r="I22" s="104">
        <f t="shared" si="3"/>
        <v>0</v>
      </c>
    </row>
    <row r="23" spans="1:12" s="35" customFormat="1" ht="23.25" hidden="1" customHeight="1" x14ac:dyDescent="0.35">
      <c r="A23" s="1230"/>
      <c r="B23" s="1179"/>
      <c r="C23" s="24"/>
      <c r="D23" s="25"/>
      <c r="E23" s="26">
        <f t="shared" si="2"/>
        <v>0</v>
      </c>
      <c r="F23" s="25"/>
      <c r="G23" s="25"/>
      <c r="H23" s="25"/>
      <c r="I23" s="104">
        <f t="shared" si="3"/>
        <v>0</v>
      </c>
    </row>
    <row r="24" spans="1:12" s="37" customFormat="1" ht="18" hidden="1" x14ac:dyDescent="0.35">
      <c r="A24" s="1231"/>
      <c r="B24" s="1180"/>
      <c r="C24" s="1232"/>
      <c r="D24" s="1233"/>
      <c r="E24" s="1233"/>
      <c r="F24" s="1233"/>
      <c r="G24" s="1233"/>
      <c r="H24" s="1234"/>
      <c r="I24" s="104">
        <f>SUM(I20:I23)</f>
        <v>0</v>
      </c>
    </row>
    <row r="25" spans="1:12" s="35" customFormat="1" ht="18" hidden="1" x14ac:dyDescent="0.35">
      <c r="A25" s="1229">
        <v>4</v>
      </c>
      <c r="B25" s="1178"/>
      <c r="C25" s="24"/>
      <c r="D25" s="25"/>
      <c r="E25" s="26">
        <f>F25+G25+H25</f>
        <v>0</v>
      </c>
      <c r="F25" s="25"/>
      <c r="G25" s="25"/>
      <c r="H25" s="25"/>
      <c r="I25" s="104">
        <f>E25*D25*12</f>
        <v>0</v>
      </c>
    </row>
    <row r="26" spans="1:12" s="35" customFormat="1" ht="23.25" hidden="1" customHeight="1" x14ac:dyDescent="0.35">
      <c r="A26" s="1231"/>
      <c r="B26" s="1180"/>
      <c r="C26" s="1232"/>
      <c r="D26" s="1233"/>
      <c r="E26" s="1233"/>
      <c r="F26" s="1233"/>
      <c r="G26" s="1233"/>
      <c r="H26" s="1234"/>
      <c r="I26" s="104">
        <f>SUM(I25)</f>
        <v>0</v>
      </c>
    </row>
    <row r="27" spans="1:12" s="37" customFormat="1" ht="18" hidden="1" x14ac:dyDescent="0.35">
      <c r="A27" s="23"/>
      <c r="B27" s="29"/>
      <c r="C27" s="24"/>
      <c r="D27" s="25"/>
      <c r="E27" s="26"/>
      <c r="F27" s="25"/>
      <c r="G27" s="25"/>
      <c r="H27" s="25"/>
      <c r="I27" s="104"/>
    </row>
    <row r="28" spans="1:12" ht="18" hidden="1" x14ac:dyDescent="0.35">
      <c r="A28" s="23"/>
      <c r="B28" s="29"/>
      <c r="C28" s="24"/>
      <c r="D28" s="25"/>
      <c r="E28" s="26"/>
      <c r="F28" s="25"/>
      <c r="G28" s="25"/>
      <c r="H28" s="25"/>
      <c r="I28" s="104"/>
    </row>
    <row r="29" spans="1:12" ht="18" hidden="1" x14ac:dyDescent="0.35">
      <c r="A29" s="23"/>
      <c r="B29" s="29"/>
      <c r="C29" s="28"/>
      <c r="D29" s="25"/>
      <c r="E29" s="26"/>
      <c r="F29" s="25"/>
      <c r="G29" s="25"/>
      <c r="H29" s="25"/>
      <c r="I29" s="104"/>
    </row>
    <row r="30" spans="1:12" ht="18" hidden="1" x14ac:dyDescent="0.35">
      <c r="A30" s="23"/>
      <c r="B30" s="29"/>
      <c r="C30" s="28"/>
      <c r="D30" s="25"/>
      <c r="E30" s="26"/>
      <c r="F30" s="25"/>
      <c r="G30" s="25"/>
      <c r="H30" s="25"/>
      <c r="I30" s="104"/>
    </row>
    <row r="31" spans="1:12" ht="18" hidden="1" x14ac:dyDescent="0.35">
      <c r="A31" s="23"/>
      <c r="B31" s="29"/>
      <c r="C31" s="28"/>
      <c r="D31" s="25"/>
      <c r="E31" s="26"/>
      <c r="F31" s="25"/>
      <c r="G31" s="25"/>
      <c r="H31" s="25"/>
      <c r="I31" s="104"/>
    </row>
    <row r="32" spans="1:12" ht="18" hidden="1" x14ac:dyDescent="0.35">
      <c r="A32" s="23"/>
      <c r="B32" s="29"/>
      <c r="C32" s="28"/>
      <c r="D32" s="25"/>
      <c r="E32" s="26"/>
      <c r="F32" s="30"/>
      <c r="G32" s="25"/>
      <c r="H32" s="25"/>
      <c r="I32" s="104"/>
    </row>
    <row r="33" spans="1:11" s="107" customFormat="1" x14ac:dyDescent="0.3">
      <c r="A33" s="1181" t="s">
        <v>295</v>
      </c>
      <c r="B33" s="1181"/>
      <c r="C33" s="1181"/>
      <c r="D33" s="31">
        <f>D25+D23+D22+D21+D20+D18+D17+D16+D15+D14+D12</f>
        <v>1</v>
      </c>
      <c r="E33" s="31">
        <f>SUM(E12:E32)</f>
        <v>13890</v>
      </c>
      <c r="F33" s="31" t="s">
        <v>296</v>
      </c>
      <c r="G33" s="31">
        <f>SUM(G12:G32)</f>
        <v>4277</v>
      </c>
      <c r="H33" s="31">
        <f>SUM(H12:H32)</f>
        <v>0</v>
      </c>
      <c r="I33" s="31">
        <f>I26+I24+I19+I13</f>
        <v>163405</v>
      </c>
      <c r="J33" s="108"/>
      <c r="K33" s="108"/>
    </row>
    <row r="34" spans="1:11" x14ac:dyDescent="0.3">
      <c r="I34" s="33"/>
    </row>
    <row r="35" spans="1:11" ht="18" x14ac:dyDescent="0.3">
      <c r="A35" s="34" t="s">
        <v>671</v>
      </c>
      <c r="B35" s="35"/>
      <c r="C35" s="35"/>
      <c r="D35" s="35"/>
      <c r="E35" s="36"/>
      <c r="F35" s="36"/>
      <c r="G35" s="35"/>
      <c r="H35" s="1144" t="s">
        <v>1143</v>
      </c>
      <c r="I35" s="1144"/>
    </row>
    <row r="36" spans="1:11" x14ac:dyDescent="0.3">
      <c r="A36" s="37"/>
      <c r="B36" s="37"/>
      <c r="C36" s="37"/>
      <c r="D36" s="37"/>
      <c r="E36" s="1174" t="s">
        <v>131</v>
      </c>
      <c r="F36" s="1174"/>
      <c r="G36" s="37"/>
      <c r="H36" s="1174" t="s">
        <v>132</v>
      </c>
      <c r="I36" s="1174"/>
    </row>
    <row r="37" spans="1:11" ht="18" customHeight="1" x14ac:dyDescent="0.3">
      <c r="A37" s="35"/>
      <c r="B37" s="35"/>
      <c r="C37" s="35"/>
      <c r="D37" s="35"/>
      <c r="E37" s="35"/>
      <c r="F37" s="35"/>
      <c r="G37" s="35"/>
      <c r="H37" s="35"/>
      <c r="I37" s="35"/>
    </row>
    <row r="38" spans="1:11" ht="18" customHeight="1" x14ac:dyDescent="0.3">
      <c r="A38" s="34" t="s">
        <v>133</v>
      </c>
      <c r="B38" s="35"/>
      <c r="C38" s="35"/>
      <c r="D38" s="35"/>
      <c r="E38" s="36"/>
      <c r="F38" s="36"/>
      <c r="G38" s="35"/>
      <c r="H38" s="1144" t="s">
        <v>1144</v>
      </c>
      <c r="I38" s="1144"/>
    </row>
    <row r="39" spans="1:11" ht="18" customHeight="1" x14ac:dyDescent="0.3">
      <c r="A39" s="37"/>
      <c r="B39" s="37"/>
      <c r="C39" s="37"/>
      <c r="D39" s="37"/>
      <c r="E39" s="1174" t="s">
        <v>131</v>
      </c>
      <c r="F39" s="1174"/>
      <c r="G39" s="37"/>
      <c r="H39" s="1174" t="s">
        <v>132</v>
      </c>
      <c r="I39" s="1174"/>
    </row>
  </sheetData>
  <protectedRanges>
    <protectedRange sqref="C26:C32 C13 C15:C22 C24" name="Диапазон2_1_1_1_1"/>
  </protectedRanges>
  <mergeCells count="30">
    <mergeCell ref="A2:I2"/>
    <mergeCell ref="A3:I3"/>
    <mergeCell ref="A5:I5"/>
    <mergeCell ref="A8:A10"/>
    <mergeCell ref="B8:B10"/>
    <mergeCell ref="C8:C10"/>
    <mergeCell ref="D8:D10"/>
    <mergeCell ref="E8:H8"/>
    <mergeCell ref="I8:I10"/>
    <mergeCell ref="E9:E10"/>
    <mergeCell ref="F9:H9"/>
    <mergeCell ref="A12:A13"/>
    <mergeCell ref="B12:B13"/>
    <mergeCell ref="C13:H13"/>
    <mergeCell ref="A14:A19"/>
    <mergeCell ref="B14:B19"/>
    <mergeCell ref="C19:H19"/>
    <mergeCell ref="E39:F39"/>
    <mergeCell ref="H39:I39"/>
    <mergeCell ref="A20:A24"/>
    <mergeCell ref="B20:B24"/>
    <mergeCell ref="C24:H24"/>
    <mergeCell ref="A25:A26"/>
    <mergeCell ref="B25:B26"/>
    <mergeCell ref="C26:H26"/>
    <mergeCell ref="A33:C33"/>
    <mergeCell ref="H35:I35"/>
    <mergeCell ref="E36:F36"/>
    <mergeCell ref="H36:I36"/>
    <mergeCell ref="H38:I38"/>
  </mergeCells>
  <pageMargins left="0.78740157480314965" right="0.78740157480314965" top="1.1811023622047245" bottom="0.39370078740157483" header="0.15748031496062992" footer="0.15748031496062992"/>
  <pageSetup paperSize="9" scale="85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tabColor rgb="FFFFFF99"/>
    <pageSetUpPr fitToPage="1"/>
  </sheetPr>
  <dimension ref="A1:K87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72" t="s">
        <v>428</v>
      </c>
    </row>
    <row r="2" spans="1:11" x14ac:dyDescent="0.35">
      <c r="D2" s="75"/>
    </row>
    <row r="3" spans="1:11" ht="55.95" customHeight="1" x14ac:dyDescent="0.35">
      <c r="A3" s="1190" t="s">
        <v>455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83">
        <v>1</v>
      </c>
      <c r="B10" s="83">
        <v>2</v>
      </c>
      <c r="C10" s="83">
        <v>3</v>
      </c>
      <c r="D10" s="83">
        <v>4</v>
      </c>
      <c r="E10" s="84" t="s">
        <v>301</v>
      </c>
      <c r="F10" s="85" t="s">
        <v>302</v>
      </c>
      <c r="G10" s="85" t="s">
        <v>303</v>
      </c>
      <c r="H10" s="86"/>
    </row>
    <row r="11" spans="1:11" x14ac:dyDescent="0.35">
      <c r="A11" s="88">
        <v>1</v>
      </c>
      <c r="B11" s="89"/>
      <c r="C11" s="90"/>
      <c r="D11" s="90"/>
      <c r="E11" s="91">
        <f>C11*D11*12</f>
        <v>0</v>
      </c>
      <c r="F11" s="92"/>
      <c r="G11" s="93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93">
        <f>SUM(F11:F11)</f>
        <v>0</v>
      </c>
      <c r="G12" s="93">
        <f>SUM(G11:G11)</f>
        <v>0</v>
      </c>
    </row>
    <row r="14" spans="1:11" s="35" customFormat="1" ht="23.25" customHeight="1" x14ac:dyDescent="0.3">
      <c r="A14" s="34" t="s">
        <v>671</v>
      </c>
      <c r="C14" s="36"/>
      <c r="E14" s="36" t="s">
        <v>1143</v>
      </c>
      <c r="F14" s="64"/>
      <c r="I14" s="98"/>
    </row>
    <row r="15" spans="1:11" s="66" customFormat="1" ht="13.2" x14ac:dyDescent="0.3">
      <c r="C15" s="67" t="s">
        <v>131</v>
      </c>
      <c r="E15" s="67" t="s">
        <v>132</v>
      </c>
      <c r="F15" s="68"/>
      <c r="I15" s="68"/>
    </row>
    <row r="16" spans="1:11" s="63" customFormat="1" ht="15.6" x14ac:dyDescent="0.3">
      <c r="F16" s="69"/>
      <c r="I16" s="69"/>
    </row>
    <row r="17" spans="1:9" s="35" customFormat="1" ht="23.25" customHeight="1" x14ac:dyDescent="0.3">
      <c r="A17" s="34" t="s">
        <v>133</v>
      </c>
      <c r="C17" s="36"/>
      <c r="E17" s="36" t="s">
        <v>1144</v>
      </c>
      <c r="F17" s="64"/>
      <c r="I17" s="98"/>
    </row>
    <row r="18" spans="1:9" s="66" customFormat="1" ht="13.2" x14ac:dyDescent="0.3">
      <c r="C18" s="67" t="s">
        <v>131</v>
      </c>
      <c r="E18" s="67" t="s">
        <v>132</v>
      </c>
      <c r="F18" s="68"/>
      <c r="I18" s="68"/>
    </row>
    <row r="63" ht="15" hidden="1" customHeight="1" x14ac:dyDescent="0.35"/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tabColor rgb="FFFFFF99"/>
    <pageSetUpPr fitToPage="1"/>
  </sheetPr>
  <dimension ref="A1:K88"/>
  <sheetViews>
    <sheetView view="pageBreakPreview" zoomScale="80" zoomScaleNormal="75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0" t="s">
        <v>456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27" customHeight="1" x14ac:dyDescent="0.35">
      <c r="A4" s="1183" t="s">
        <v>1145</v>
      </c>
      <c r="B4" s="1183"/>
      <c r="C4" s="1183"/>
      <c r="D4" s="1183"/>
      <c r="E4" s="1183"/>
      <c r="F4" s="1191"/>
      <c r="G4" s="1191"/>
      <c r="H4" s="1191"/>
      <c r="I4" s="1191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>
        <v>7</v>
      </c>
      <c r="D11" s="90">
        <v>625</v>
      </c>
      <c r="E11" s="91">
        <f>C11*D11*12</f>
        <v>52500</v>
      </c>
      <c r="F11" s="74"/>
      <c r="G11" s="85">
        <f>E11-F11</f>
        <v>52500</v>
      </c>
    </row>
    <row r="12" spans="1:11" x14ac:dyDescent="0.35">
      <c r="A12" s="94"/>
      <c r="B12" s="95" t="s">
        <v>295</v>
      </c>
      <c r="C12" s="109" t="s">
        <v>305</v>
      </c>
      <c r="D12" s="109" t="s">
        <v>305</v>
      </c>
      <c r="E12" s="97">
        <f>SUM(E11:E11)</f>
        <v>52500</v>
      </c>
      <c r="F12" s="85">
        <f>SUM(F11:F11)</f>
        <v>0</v>
      </c>
      <c r="G12" s="85">
        <f>SUM(G11:G11)</f>
        <v>52500</v>
      </c>
    </row>
    <row r="15" spans="1:11" s="35" customFormat="1" ht="23.25" customHeight="1" x14ac:dyDescent="0.3">
      <c r="A15" s="34" t="s">
        <v>671</v>
      </c>
      <c r="C15" s="36"/>
      <c r="E15" s="36" t="s">
        <v>1143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36"/>
      <c r="E18" s="36" t="s">
        <v>1144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6" width="15" style="74" customWidth="1"/>
    <col min="7" max="7" width="8.88671875" style="1"/>
    <col min="8" max="8" width="8.88671875" style="1" customWidth="1"/>
    <col min="9" max="254" width="8.88671875" style="1"/>
    <col min="255" max="255" width="5.6640625" style="1" customWidth="1"/>
    <col min="256" max="256" width="46.44140625" style="1" customWidth="1"/>
    <col min="257" max="257" width="30.109375" style="1" customWidth="1"/>
    <col min="258" max="258" width="31.33203125" style="1" customWidth="1"/>
    <col min="259" max="259" width="25.6640625" style="1" customWidth="1"/>
    <col min="260" max="261" width="17.109375" style="1" customWidth="1"/>
    <col min="262" max="262" width="15" style="1" customWidth="1"/>
    <col min="263" max="263" width="8.88671875" style="1"/>
    <col min="264" max="264" width="8.88671875" style="1" customWidth="1"/>
    <col min="265" max="510" width="8.88671875" style="1"/>
    <col min="511" max="511" width="5.6640625" style="1" customWidth="1"/>
    <col min="512" max="512" width="46.44140625" style="1" customWidth="1"/>
    <col min="513" max="513" width="30.109375" style="1" customWidth="1"/>
    <col min="514" max="514" width="31.33203125" style="1" customWidth="1"/>
    <col min="515" max="515" width="25.6640625" style="1" customWidth="1"/>
    <col min="516" max="517" width="17.109375" style="1" customWidth="1"/>
    <col min="518" max="518" width="15" style="1" customWidth="1"/>
    <col min="519" max="519" width="8.88671875" style="1"/>
    <col min="520" max="520" width="8.88671875" style="1" customWidth="1"/>
    <col min="521" max="766" width="8.88671875" style="1"/>
    <col min="767" max="767" width="5.6640625" style="1" customWidth="1"/>
    <col min="768" max="768" width="46.44140625" style="1" customWidth="1"/>
    <col min="769" max="769" width="30.109375" style="1" customWidth="1"/>
    <col min="770" max="770" width="31.33203125" style="1" customWidth="1"/>
    <col min="771" max="771" width="25.6640625" style="1" customWidth="1"/>
    <col min="772" max="773" width="17.109375" style="1" customWidth="1"/>
    <col min="774" max="774" width="15" style="1" customWidth="1"/>
    <col min="775" max="775" width="8.88671875" style="1"/>
    <col min="776" max="776" width="8.88671875" style="1" customWidth="1"/>
    <col min="777" max="1022" width="8.88671875" style="1"/>
    <col min="1023" max="1023" width="5.6640625" style="1" customWidth="1"/>
    <col min="1024" max="1024" width="46.44140625" style="1" customWidth="1"/>
    <col min="1025" max="1025" width="30.109375" style="1" customWidth="1"/>
    <col min="1026" max="1026" width="31.33203125" style="1" customWidth="1"/>
    <col min="1027" max="1027" width="25.6640625" style="1" customWidth="1"/>
    <col min="1028" max="1029" width="17.109375" style="1" customWidth="1"/>
    <col min="1030" max="1030" width="15" style="1" customWidth="1"/>
    <col min="1031" max="1031" width="8.88671875" style="1"/>
    <col min="1032" max="1032" width="8.88671875" style="1" customWidth="1"/>
    <col min="1033" max="1278" width="8.88671875" style="1"/>
    <col min="1279" max="1279" width="5.6640625" style="1" customWidth="1"/>
    <col min="1280" max="1280" width="46.44140625" style="1" customWidth="1"/>
    <col min="1281" max="1281" width="30.109375" style="1" customWidth="1"/>
    <col min="1282" max="1282" width="31.33203125" style="1" customWidth="1"/>
    <col min="1283" max="1283" width="25.6640625" style="1" customWidth="1"/>
    <col min="1284" max="1285" width="17.109375" style="1" customWidth="1"/>
    <col min="1286" max="1286" width="15" style="1" customWidth="1"/>
    <col min="1287" max="1287" width="8.88671875" style="1"/>
    <col min="1288" max="1288" width="8.88671875" style="1" customWidth="1"/>
    <col min="1289" max="1534" width="8.88671875" style="1"/>
    <col min="1535" max="1535" width="5.6640625" style="1" customWidth="1"/>
    <col min="1536" max="1536" width="46.44140625" style="1" customWidth="1"/>
    <col min="1537" max="1537" width="30.109375" style="1" customWidth="1"/>
    <col min="1538" max="1538" width="31.33203125" style="1" customWidth="1"/>
    <col min="1539" max="1539" width="25.6640625" style="1" customWidth="1"/>
    <col min="1540" max="1541" width="17.109375" style="1" customWidth="1"/>
    <col min="1542" max="1542" width="15" style="1" customWidth="1"/>
    <col min="1543" max="1543" width="8.88671875" style="1"/>
    <col min="1544" max="1544" width="8.88671875" style="1" customWidth="1"/>
    <col min="1545" max="1790" width="8.88671875" style="1"/>
    <col min="1791" max="1791" width="5.6640625" style="1" customWidth="1"/>
    <col min="1792" max="1792" width="46.44140625" style="1" customWidth="1"/>
    <col min="1793" max="1793" width="30.109375" style="1" customWidth="1"/>
    <col min="1794" max="1794" width="31.33203125" style="1" customWidth="1"/>
    <col min="1795" max="1795" width="25.6640625" style="1" customWidth="1"/>
    <col min="1796" max="1797" width="17.109375" style="1" customWidth="1"/>
    <col min="1798" max="1798" width="15" style="1" customWidth="1"/>
    <col min="1799" max="1799" width="8.88671875" style="1"/>
    <col min="1800" max="1800" width="8.88671875" style="1" customWidth="1"/>
    <col min="1801" max="2046" width="8.88671875" style="1"/>
    <col min="2047" max="2047" width="5.6640625" style="1" customWidth="1"/>
    <col min="2048" max="2048" width="46.44140625" style="1" customWidth="1"/>
    <col min="2049" max="2049" width="30.109375" style="1" customWidth="1"/>
    <col min="2050" max="2050" width="31.33203125" style="1" customWidth="1"/>
    <col min="2051" max="2051" width="25.6640625" style="1" customWidth="1"/>
    <col min="2052" max="2053" width="17.109375" style="1" customWidth="1"/>
    <col min="2054" max="2054" width="15" style="1" customWidth="1"/>
    <col min="2055" max="2055" width="8.88671875" style="1"/>
    <col min="2056" max="2056" width="8.88671875" style="1" customWidth="1"/>
    <col min="2057" max="2302" width="8.88671875" style="1"/>
    <col min="2303" max="2303" width="5.6640625" style="1" customWidth="1"/>
    <col min="2304" max="2304" width="46.44140625" style="1" customWidth="1"/>
    <col min="2305" max="2305" width="30.109375" style="1" customWidth="1"/>
    <col min="2306" max="2306" width="31.33203125" style="1" customWidth="1"/>
    <col min="2307" max="2307" width="25.6640625" style="1" customWidth="1"/>
    <col min="2308" max="2309" width="17.109375" style="1" customWidth="1"/>
    <col min="2310" max="2310" width="15" style="1" customWidth="1"/>
    <col min="2311" max="2311" width="8.88671875" style="1"/>
    <col min="2312" max="2312" width="8.88671875" style="1" customWidth="1"/>
    <col min="2313" max="2558" width="8.88671875" style="1"/>
    <col min="2559" max="2559" width="5.6640625" style="1" customWidth="1"/>
    <col min="2560" max="2560" width="46.44140625" style="1" customWidth="1"/>
    <col min="2561" max="2561" width="30.109375" style="1" customWidth="1"/>
    <col min="2562" max="2562" width="31.33203125" style="1" customWidth="1"/>
    <col min="2563" max="2563" width="25.6640625" style="1" customWidth="1"/>
    <col min="2564" max="2565" width="17.109375" style="1" customWidth="1"/>
    <col min="2566" max="2566" width="15" style="1" customWidth="1"/>
    <col min="2567" max="2567" width="8.88671875" style="1"/>
    <col min="2568" max="2568" width="8.88671875" style="1" customWidth="1"/>
    <col min="2569" max="2814" width="8.88671875" style="1"/>
    <col min="2815" max="2815" width="5.6640625" style="1" customWidth="1"/>
    <col min="2816" max="2816" width="46.44140625" style="1" customWidth="1"/>
    <col min="2817" max="2817" width="30.109375" style="1" customWidth="1"/>
    <col min="2818" max="2818" width="31.33203125" style="1" customWidth="1"/>
    <col min="2819" max="2819" width="25.6640625" style="1" customWidth="1"/>
    <col min="2820" max="2821" width="17.109375" style="1" customWidth="1"/>
    <col min="2822" max="2822" width="15" style="1" customWidth="1"/>
    <col min="2823" max="2823" width="8.88671875" style="1"/>
    <col min="2824" max="2824" width="8.88671875" style="1" customWidth="1"/>
    <col min="2825" max="3070" width="8.88671875" style="1"/>
    <col min="3071" max="3071" width="5.6640625" style="1" customWidth="1"/>
    <col min="3072" max="3072" width="46.44140625" style="1" customWidth="1"/>
    <col min="3073" max="3073" width="30.109375" style="1" customWidth="1"/>
    <col min="3074" max="3074" width="31.33203125" style="1" customWidth="1"/>
    <col min="3075" max="3075" width="25.6640625" style="1" customWidth="1"/>
    <col min="3076" max="3077" width="17.109375" style="1" customWidth="1"/>
    <col min="3078" max="3078" width="15" style="1" customWidth="1"/>
    <col min="3079" max="3079" width="8.88671875" style="1"/>
    <col min="3080" max="3080" width="8.88671875" style="1" customWidth="1"/>
    <col min="3081" max="3326" width="8.88671875" style="1"/>
    <col min="3327" max="3327" width="5.6640625" style="1" customWidth="1"/>
    <col min="3328" max="3328" width="46.44140625" style="1" customWidth="1"/>
    <col min="3329" max="3329" width="30.109375" style="1" customWidth="1"/>
    <col min="3330" max="3330" width="31.33203125" style="1" customWidth="1"/>
    <col min="3331" max="3331" width="25.6640625" style="1" customWidth="1"/>
    <col min="3332" max="3333" width="17.109375" style="1" customWidth="1"/>
    <col min="3334" max="3334" width="15" style="1" customWidth="1"/>
    <col min="3335" max="3335" width="8.88671875" style="1"/>
    <col min="3336" max="3336" width="8.88671875" style="1" customWidth="1"/>
    <col min="3337" max="3582" width="8.88671875" style="1"/>
    <col min="3583" max="3583" width="5.6640625" style="1" customWidth="1"/>
    <col min="3584" max="3584" width="46.44140625" style="1" customWidth="1"/>
    <col min="3585" max="3585" width="30.109375" style="1" customWidth="1"/>
    <col min="3586" max="3586" width="31.33203125" style="1" customWidth="1"/>
    <col min="3587" max="3587" width="25.6640625" style="1" customWidth="1"/>
    <col min="3588" max="3589" width="17.109375" style="1" customWidth="1"/>
    <col min="3590" max="3590" width="15" style="1" customWidth="1"/>
    <col min="3591" max="3591" width="8.88671875" style="1"/>
    <col min="3592" max="3592" width="8.88671875" style="1" customWidth="1"/>
    <col min="3593" max="3838" width="8.88671875" style="1"/>
    <col min="3839" max="3839" width="5.6640625" style="1" customWidth="1"/>
    <col min="3840" max="3840" width="46.44140625" style="1" customWidth="1"/>
    <col min="3841" max="3841" width="30.109375" style="1" customWidth="1"/>
    <col min="3842" max="3842" width="31.33203125" style="1" customWidth="1"/>
    <col min="3843" max="3843" width="25.6640625" style="1" customWidth="1"/>
    <col min="3844" max="3845" width="17.109375" style="1" customWidth="1"/>
    <col min="3846" max="3846" width="15" style="1" customWidth="1"/>
    <col min="3847" max="3847" width="8.88671875" style="1"/>
    <col min="3848" max="3848" width="8.88671875" style="1" customWidth="1"/>
    <col min="3849" max="4094" width="8.88671875" style="1"/>
    <col min="4095" max="4095" width="5.6640625" style="1" customWidth="1"/>
    <col min="4096" max="4096" width="46.44140625" style="1" customWidth="1"/>
    <col min="4097" max="4097" width="30.109375" style="1" customWidth="1"/>
    <col min="4098" max="4098" width="31.33203125" style="1" customWidth="1"/>
    <col min="4099" max="4099" width="25.6640625" style="1" customWidth="1"/>
    <col min="4100" max="4101" width="17.109375" style="1" customWidth="1"/>
    <col min="4102" max="4102" width="15" style="1" customWidth="1"/>
    <col min="4103" max="4103" width="8.88671875" style="1"/>
    <col min="4104" max="4104" width="8.88671875" style="1" customWidth="1"/>
    <col min="4105" max="4350" width="8.88671875" style="1"/>
    <col min="4351" max="4351" width="5.6640625" style="1" customWidth="1"/>
    <col min="4352" max="4352" width="46.44140625" style="1" customWidth="1"/>
    <col min="4353" max="4353" width="30.109375" style="1" customWidth="1"/>
    <col min="4354" max="4354" width="31.33203125" style="1" customWidth="1"/>
    <col min="4355" max="4355" width="25.6640625" style="1" customWidth="1"/>
    <col min="4356" max="4357" width="17.109375" style="1" customWidth="1"/>
    <col min="4358" max="4358" width="15" style="1" customWidth="1"/>
    <col min="4359" max="4359" width="8.88671875" style="1"/>
    <col min="4360" max="4360" width="8.88671875" style="1" customWidth="1"/>
    <col min="4361" max="4606" width="8.88671875" style="1"/>
    <col min="4607" max="4607" width="5.6640625" style="1" customWidth="1"/>
    <col min="4608" max="4608" width="46.44140625" style="1" customWidth="1"/>
    <col min="4609" max="4609" width="30.109375" style="1" customWidth="1"/>
    <col min="4610" max="4610" width="31.33203125" style="1" customWidth="1"/>
    <col min="4611" max="4611" width="25.6640625" style="1" customWidth="1"/>
    <col min="4612" max="4613" width="17.109375" style="1" customWidth="1"/>
    <col min="4614" max="4614" width="15" style="1" customWidth="1"/>
    <col min="4615" max="4615" width="8.88671875" style="1"/>
    <col min="4616" max="4616" width="8.88671875" style="1" customWidth="1"/>
    <col min="4617" max="4862" width="8.88671875" style="1"/>
    <col min="4863" max="4863" width="5.6640625" style="1" customWidth="1"/>
    <col min="4864" max="4864" width="46.44140625" style="1" customWidth="1"/>
    <col min="4865" max="4865" width="30.109375" style="1" customWidth="1"/>
    <col min="4866" max="4866" width="31.33203125" style="1" customWidth="1"/>
    <col min="4867" max="4867" width="25.6640625" style="1" customWidth="1"/>
    <col min="4868" max="4869" width="17.109375" style="1" customWidth="1"/>
    <col min="4870" max="4870" width="15" style="1" customWidth="1"/>
    <col min="4871" max="4871" width="8.88671875" style="1"/>
    <col min="4872" max="4872" width="8.88671875" style="1" customWidth="1"/>
    <col min="4873" max="5118" width="8.88671875" style="1"/>
    <col min="5119" max="5119" width="5.6640625" style="1" customWidth="1"/>
    <col min="5120" max="5120" width="46.44140625" style="1" customWidth="1"/>
    <col min="5121" max="5121" width="30.109375" style="1" customWidth="1"/>
    <col min="5122" max="5122" width="31.33203125" style="1" customWidth="1"/>
    <col min="5123" max="5123" width="25.6640625" style="1" customWidth="1"/>
    <col min="5124" max="5125" width="17.109375" style="1" customWidth="1"/>
    <col min="5126" max="5126" width="15" style="1" customWidth="1"/>
    <col min="5127" max="5127" width="8.88671875" style="1"/>
    <col min="5128" max="5128" width="8.88671875" style="1" customWidth="1"/>
    <col min="5129" max="5374" width="8.88671875" style="1"/>
    <col min="5375" max="5375" width="5.6640625" style="1" customWidth="1"/>
    <col min="5376" max="5376" width="46.44140625" style="1" customWidth="1"/>
    <col min="5377" max="5377" width="30.109375" style="1" customWidth="1"/>
    <col min="5378" max="5378" width="31.33203125" style="1" customWidth="1"/>
    <col min="5379" max="5379" width="25.6640625" style="1" customWidth="1"/>
    <col min="5380" max="5381" width="17.109375" style="1" customWidth="1"/>
    <col min="5382" max="5382" width="15" style="1" customWidth="1"/>
    <col min="5383" max="5383" width="8.88671875" style="1"/>
    <col min="5384" max="5384" width="8.88671875" style="1" customWidth="1"/>
    <col min="5385" max="5630" width="8.88671875" style="1"/>
    <col min="5631" max="5631" width="5.6640625" style="1" customWidth="1"/>
    <col min="5632" max="5632" width="46.44140625" style="1" customWidth="1"/>
    <col min="5633" max="5633" width="30.109375" style="1" customWidth="1"/>
    <col min="5634" max="5634" width="31.33203125" style="1" customWidth="1"/>
    <col min="5635" max="5635" width="25.6640625" style="1" customWidth="1"/>
    <col min="5636" max="5637" width="17.109375" style="1" customWidth="1"/>
    <col min="5638" max="5638" width="15" style="1" customWidth="1"/>
    <col min="5639" max="5639" width="8.88671875" style="1"/>
    <col min="5640" max="5640" width="8.88671875" style="1" customWidth="1"/>
    <col min="5641" max="5886" width="8.88671875" style="1"/>
    <col min="5887" max="5887" width="5.6640625" style="1" customWidth="1"/>
    <col min="5888" max="5888" width="46.44140625" style="1" customWidth="1"/>
    <col min="5889" max="5889" width="30.109375" style="1" customWidth="1"/>
    <col min="5890" max="5890" width="31.33203125" style="1" customWidth="1"/>
    <col min="5891" max="5891" width="25.6640625" style="1" customWidth="1"/>
    <col min="5892" max="5893" width="17.109375" style="1" customWidth="1"/>
    <col min="5894" max="5894" width="15" style="1" customWidth="1"/>
    <col min="5895" max="5895" width="8.88671875" style="1"/>
    <col min="5896" max="5896" width="8.88671875" style="1" customWidth="1"/>
    <col min="5897" max="6142" width="8.88671875" style="1"/>
    <col min="6143" max="6143" width="5.6640625" style="1" customWidth="1"/>
    <col min="6144" max="6144" width="46.44140625" style="1" customWidth="1"/>
    <col min="6145" max="6145" width="30.109375" style="1" customWidth="1"/>
    <col min="6146" max="6146" width="31.33203125" style="1" customWidth="1"/>
    <col min="6147" max="6147" width="25.6640625" style="1" customWidth="1"/>
    <col min="6148" max="6149" width="17.109375" style="1" customWidth="1"/>
    <col min="6150" max="6150" width="15" style="1" customWidth="1"/>
    <col min="6151" max="6151" width="8.88671875" style="1"/>
    <col min="6152" max="6152" width="8.88671875" style="1" customWidth="1"/>
    <col min="6153" max="6398" width="8.88671875" style="1"/>
    <col min="6399" max="6399" width="5.6640625" style="1" customWidth="1"/>
    <col min="6400" max="6400" width="46.44140625" style="1" customWidth="1"/>
    <col min="6401" max="6401" width="30.109375" style="1" customWidth="1"/>
    <col min="6402" max="6402" width="31.33203125" style="1" customWidth="1"/>
    <col min="6403" max="6403" width="25.6640625" style="1" customWidth="1"/>
    <col min="6404" max="6405" width="17.109375" style="1" customWidth="1"/>
    <col min="6406" max="6406" width="15" style="1" customWidth="1"/>
    <col min="6407" max="6407" width="8.88671875" style="1"/>
    <col min="6408" max="6408" width="8.88671875" style="1" customWidth="1"/>
    <col min="6409" max="6654" width="8.88671875" style="1"/>
    <col min="6655" max="6655" width="5.6640625" style="1" customWidth="1"/>
    <col min="6656" max="6656" width="46.44140625" style="1" customWidth="1"/>
    <col min="6657" max="6657" width="30.109375" style="1" customWidth="1"/>
    <col min="6658" max="6658" width="31.33203125" style="1" customWidth="1"/>
    <col min="6659" max="6659" width="25.6640625" style="1" customWidth="1"/>
    <col min="6660" max="6661" width="17.109375" style="1" customWidth="1"/>
    <col min="6662" max="6662" width="15" style="1" customWidth="1"/>
    <col min="6663" max="6663" width="8.88671875" style="1"/>
    <col min="6664" max="6664" width="8.88671875" style="1" customWidth="1"/>
    <col min="6665" max="6910" width="8.88671875" style="1"/>
    <col min="6911" max="6911" width="5.6640625" style="1" customWidth="1"/>
    <col min="6912" max="6912" width="46.44140625" style="1" customWidth="1"/>
    <col min="6913" max="6913" width="30.109375" style="1" customWidth="1"/>
    <col min="6914" max="6914" width="31.33203125" style="1" customWidth="1"/>
    <col min="6915" max="6915" width="25.6640625" style="1" customWidth="1"/>
    <col min="6916" max="6917" width="17.109375" style="1" customWidth="1"/>
    <col min="6918" max="6918" width="15" style="1" customWidth="1"/>
    <col min="6919" max="6919" width="8.88671875" style="1"/>
    <col min="6920" max="6920" width="8.88671875" style="1" customWidth="1"/>
    <col min="6921" max="7166" width="8.88671875" style="1"/>
    <col min="7167" max="7167" width="5.6640625" style="1" customWidth="1"/>
    <col min="7168" max="7168" width="46.44140625" style="1" customWidth="1"/>
    <col min="7169" max="7169" width="30.109375" style="1" customWidth="1"/>
    <col min="7170" max="7170" width="31.33203125" style="1" customWidth="1"/>
    <col min="7171" max="7171" width="25.6640625" style="1" customWidth="1"/>
    <col min="7172" max="7173" width="17.109375" style="1" customWidth="1"/>
    <col min="7174" max="7174" width="15" style="1" customWidth="1"/>
    <col min="7175" max="7175" width="8.88671875" style="1"/>
    <col min="7176" max="7176" width="8.88671875" style="1" customWidth="1"/>
    <col min="7177" max="7422" width="8.88671875" style="1"/>
    <col min="7423" max="7423" width="5.6640625" style="1" customWidth="1"/>
    <col min="7424" max="7424" width="46.44140625" style="1" customWidth="1"/>
    <col min="7425" max="7425" width="30.109375" style="1" customWidth="1"/>
    <col min="7426" max="7426" width="31.33203125" style="1" customWidth="1"/>
    <col min="7427" max="7427" width="25.6640625" style="1" customWidth="1"/>
    <col min="7428" max="7429" width="17.109375" style="1" customWidth="1"/>
    <col min="7430" max="7430" width="15" style="1" customWidth="1"/>
    <col min="7431" max="7431" width="8.88671875" style="1"/>
    <col min="7432" max="7432" width="8.88671875" style="1" customWidth="1"/>
    <col min="7433" max="7678" width="8.88671875" style="1"/>
    <col min="7679" max="7679" width="5.6640625" style="1" customWidth="1"/>
    <col min="7680" max="7680" width="46.44140625" style="1" customWidth="1"/>
    <col min="7681" max="7681" width="30.109375" style="1" customWidth="1"/>
    <col min="7682" max="7682" width="31.33203125" style="1" customWidth="1"/>
    <col min="7683" max="7683" width="25.6640625" style="1" customWidth="1"/>
    <col min="7684" max="7685" width="17.109375" style="1" customWidth="1"/>
    <col min="7686" max="7686" width="15" style="1" customWidth="1"/>
    <col min="7687" max="7687" width="8.88671875" style="1"/>
    <col min="7688" max="7688" width="8.88671875" style="1" customWidth="1"/>
    <col min="7689" max="7934" width="8.88671875" style="1"/>
    <col min="7935" max="7935" width="5.6640625" style="1" customWidth="1"/>
    <col min="7936" max="7936" width="46.44140625" style="1" customWidth="1"/>
    <col min="7937" max="7937" width="30.109375" style="1" customWidth="1"/>
    <col min="7938" max="7938" width="31.33203125" style="1" customWidth="1"/>
    <col min="7939" max="7939" width="25.6640625" style="1" customWidth="1"/>
    <col min="7940" max="7941" width="17.109375" style="1" customWidth="1"/>
    <col min="7942" max="7942" width="15" style="1" customWidth="1"/>
    <col min="7943" max="7943" width="8.88671875" style="1"/>
    <col min="7944" max="7944" width="8.88671875" style="1" customWidth="1"/>
    <col min="7945" max="8190" width="8.88671875" style="1"/>
    <col min="8191" max="8191" width="5.6640625" style="1" customWidth="1"/>
    <col min="8192" max="8192" width="46.44140625" style="1" customWidth="1"/>
    <col min="8193" max="8193" width="30.109375" style="1" customWidth="1"/>
    <col min="8194" max="8194" width="31.33203125" style="1" customWidth="1"/>
    <col min="8195" max="8195" width="25.6640625" style="1" customWidth="1"/>
    <col min="8196" max="8197" width="17.109375" style="1" customWidth="1"/>
    <col min="8198" max="8198" width="15" style="1" customWidth="1"/>
    <col min="8199" max="8199" width="8.88671875" style="1"/>
    <col min="8200" max="8200" width="8.88671875" style="1" customWidth="1"/>
    <col min="8201" max="8446" width="8.88671875" style="1"/>
    <col min="8447" max="8447" width="5.6640625" style="1" customWidth="1"/>
    <col min="8448" max="8448" width="46.44140625" style="1" customWidth="1"/>
    <col min="8449" max="8449" width="30.109375" style="1" customWidth="1"/>
    <col min="8450" max="8450" width="31.33203125" style="1" customWidth="1"/>
    <col min="8451" max="8451" width="25.6640625" style="1" customWidth="1"/>
    <col min="8452" max="8453" width="17.109375" style="1" customWidth="1"/>
    <col min="8454" max="8454" width="15" style="1" customWidth="1"/>
    <col min="8455" max="8455" width="8.88671875" style="1"/>
    <col min="8456" max="8456" width="8.88671875" style="1" customWidth="1"/>
    <col min="8457" max="8702" width="8.88671875" style="1"/>
    <col min="8703" max="8703" width="5.6640625" style="1" customWidth="1"/>
    <col min="8704" max="8704" width="46.44140625" style="1" customWidth="1"/>
    <col min="8705" max="8705" width="30.109375" style="1" customWidth="1"/>
    <col min="8706" max="8706" width="31.33203125" style="1" customWidth="1"/>
    <col min="8707" max="8707" width="25.6640625" style="1" customWidth="1"/>
    <col min="8708" max="8709" width="17.109375" style="1" customWidth="1"/>
    <col min="8710" max="8710" width="15" style="1" customWidth="1"/>
    <col min="8711" max="8711" width="8.88671875" style="1"/>
    <col min="8712" max="8712" width="8.88671875" style="1" customWidth="1"/>
    <col min="8713" max="8958" width="8.88671875" style="1"/>
    <col min="8959" max="8959" width="5.6640625" style="1" customWidth="1"/>
    <col min="8960" max="8960" width="46.44140625" style="1" customWidth="1"/>
    <col min="8961" max="8961" width="30.109375" style="1" customWidth="1"/>
    <col min="8962" max="8962" width="31.33203125" style="1" customWidth="1"/>
    <col min="8963" max="8963" width="25.6640625" style="1" customWidth="1"/>
    <col min="8964" max="8965" width="17.109375" style="1" customWidth="1"/>
    <col min="8966" max="8966" width="15" style="1" customWidth="1"/>
    <col min="8967" max="8967" width="8.88671875" style="1"/>
    <col min="8968" max="8968" width="8.88671875" style="1" customWidth="1"/>
    <col min="8969" max="9214" width="8.88671875" style="1"/>
    <col min="9215" max="9215" width="5.6640625" style="1" customWidth="1"/>
    <col min="9216" max="9216" width="46.44140625" style="1" customWidth="1"/>
    <col min="9217" max="9217" width="30.109375" style="1" customWidth="1"/>
    <col min="9218" max="9218" width="31.33203125" style="1" customWidth="1"/>
    <col min="9219" max="9219" width="25.6640625" style="1" customWidth="1"/>
    <col min="9220" max="9221" width="17.109375" style="1" customWidth="1"/>
    <col min="9222" max="9222" width="15" style="1" customWidth="1"/>
    <col min="9223" max="9223" width="8.88671875" style="1"/>
    <col min="9224" max="9224" width="8.88671875" style="1" customWidth="1"/>
    <col min="9225" max="9470" width="8.88671875" style="1"/>
    <col min="9471" max="9471" width="5.6640625" style="1" customWidth="1"/>
    <col min="9472" max="9472" width="46.44140625" style="1" customWidth="1"/>
    <col min="9473" max="9473" width="30.109375" style="1" customWidth="1"/>
    <col min="9474" max="9474" width="31.33203125" style="1" customWidth="1"/>
    <col min="9475" max="9475" width="25.6640625" style="1" customWidth="1"/>
    <col min="9476" max="9477" width="17.109375" style="1" customWidth="1"/>
    <col min="9478" max="9478" width="15" style="1" customWidth="1"/>
    <col min="9479" max="9479" width="8.88671875" style="1"/>
    <col min="9480" max="9480" width="8.88671875" style="1" customWidth="1"/>
    <col min="9481" max="9726" width="8.88671875" style="1"/>
    <col min="9727" max="9727" width="5.6640625" style="1" customWidth="1"/>
    <col min="9728" max="9728" width="46.44140625" style="1" customWidth="1"/>
    <col min="9729" max="9729" width="30.109375" style="1" customWidth="1"/>
    <col min="9730" max="9730" width="31.33203125" style="1" customWidth="1"/>
    <col min="9731" max="9731" width="25.6640625" style="1" customWidth="1"/>
    <col min="9732" max="9733" width="17.109375" style="1" customWidth="1"/>
    <col min="9734" max="9734" width="15" style="1" customWidth="1"/>
    <col min="9735" max="9735" width="8.88671875" style="1"/>
    <col min="9736" max="9736" width="8.88671875" style="1" customWidth="1"/>
    <col min="9737" max="9982" width="8.88671875" style="1"/>
    <col min="9983" max="9983" width="5.6640625" style="1" customWidth="1"/>
    <col min="9984" max="9984" width="46.44140625" style="1" customWidth="1"/>
    <col min="9985" max="9985" width="30.109375" style="1" customWidth="1"/>
    <col min="9986" max="9986" width="31.33203125" style="1" customWidth="1"/>
    <col min="9987" max="9987" width="25.6640625" style="1" customWidth="1"/>
    <col min="9988" max="9989" width="17.109375" style="1" customWidth="1"/>
    <col min="9990" max="9990" width="15" style="1" customWidth="1"/>
    <col min="9991" max="9991" width="8.88671875" style="1"/>
    <col min="9992" max="9992" width="8.88671875" style="1" customWidth="1"/>
    <col min="9993" max="10238" width="8.88671875" style="1"/>
    <col min="10239" max="10239" width="5.6640625" style="1" customWidth="1"/>
    <col min="10240" max="10240" width="46.44140625" style="1" customWidth="1"/>
    <col min="10241" max="10241" width="30.109375" style="1" customWidth="1"/>
    <col min="10242" max="10242" width="31.33203125" style="1" customWidth="1"/>
    <col min="10243" max="10243" width="25.6640625" style="1" customWidth="1"/>
    <col min="10244" max="10245" width="17.109375" style="1" customWidth="1"/>
    <col min="10246" max="10246" width="15" style="1" customWidth="1"/>
    <col min="10247" max="10247" width="8.88671875" style="1"/>
    <col min="10248" max="10248" width="8.88671875" style="1" customWidth="1"/>
    <col min="10249" max="10494" width="8.88671875" style="1"/>
    <col min="10495" max="10495" width="5.6640625" style="1" customWidth="1"/>
    <col min="10496" max="10496" width="46.44140625" style="1" customWidth="1"/>
    <col min="10497" max="10497" width="30.109375" style="1" customWidth="1"/>
    <col min="10498" max="10498" width="31.33203125" style="1" customWidth="1"/>
    <col min="10499" max="10499" width="25.6640625" style="1" customWidth="1"/>
    <col min="10500" max="10501" width="17.109375" style="1" customWidth="1"/>
    <col min="10502" max="10502" width="15" style="1" customWidth="1"/>
    <col min="10503" max="10503" width="8.88671875" style="1"/>
    <col min="10504" max="10504" width="8.88671875" style="1" customWidth="1"/>
    <col min="10505" max="10750" width="8.88671875" style="1"/>
    <col min="10751" max="10751" width="5.6640625" style="1" customWidth="1"/>
    <col min="10752" max="10752" width="46.44140625" style="1" customWidth="1"/>
    <col min="10753" max="10753" width="30.109375" style="1" customWidth="1"/>
    <col min="10754" max="10754" width="31.33203125" style="1" customWidth="1"/>
    <col min="10755" max="10755" width="25.6640625" style="1" customWidth="1"/>
    <col min="10756" max="10757" width="17.109375" style="1" customWidth="1"/>
    <col min="10758" max="10758" width="15" style="1" customWidth="1"/>
    <col min="10759" max="10759" width="8.88671875" style="1"/>
    <col min="10760" max="10760" width="8.88671875" style="1" customWidth="1"/>
    <col min="10761" max="11006" width="8.88671875" style="1"/>
    <col min="11007" max="11007" width="5.6640625" style="1" customWidth="1"/>
    <col min="11008" max="11008" width="46.44140625" style="1" customWidth="1"/>
    <col min="11009" max="11009" width="30.109375" style="1" customWidth="1"/>
    <col min="11010" max="11010" width="31.33203125" style="1" customWidth="1"/>
    <col min="11011" max="11011" width="25.6640625" style="1" customWidth="1"/>
    <col min="11012" max="11013" width="17.109375" style="1" customWidth="1"/>
    <col min="11014" max="11014" width="15" style="1" customWidth="1"/>
    <col min="11015" max="11015" width="8.88671875" style="1"/>
    <col min="11016" max="11016" width="8.88671875" style="1" customWidth="1"/>
    <col min="11017" max="11262" width="8.88671875" style="1"/>
    <col min="11263" max="11263" width="5.6640625" style="1" customWidth="1"/>
    <col min="11264" max="11264" width="46.44140625" style="1" customWidth="1"/>
    <col min="11265" max="11265" width="30.109375" style="1" customWidth="1"/>
    <col min="11266" max="11266" width="31.33203125" style="1" customWidth="1"/>
    <col min="11267" max="11267" width="25.6640625" style="1" customWidth="1"/>
    <col min="11268" max="11269" width="17.109375" style="1" customWidth="1"/>
    <col min="11270" max="11270" width="15" style="1" customWidth="1"/>
    <col min="11271" max="11271" width="8.88671875" style="1"/>
    <col min="11272" max="11272" width="8.88671875" style="1" customWidth="1"/>
    <col min="11273" max="11518" width="8.88671875" style="1"/>
    <col min="11519" max="11519" width="5.6640625" style="1" customWidth="1"/>
    <col min="11520" max="11520" width="46.44140625" style="1" customWidth="1"/>
    <col min="11521" max="11521" width="30.109375" style="1" customWidth="1"/>
    <col min="11522" max="11522" width="31.33203125" style="1" customWidth="1"/>
    <col min="11523" max="11523" width="25.6640625" style="1" customWidth="1"/>
    <col min="11524" max="11525" width="17.109375" style="1" customWidth="1"/>
    <col min="11526" max="11526" width="15" style="1" customWidth="1"/>
    <col min="11527" max="11527" width="8.88671875" style="1"/>
    <col min="11528" max="11528" width="8.88671875" style="1" customWidth="1"/>
    <col min="11529" max="11774" width="8.88671875" style="1"/>
    <col min="11775" max="11775" width="5.6640625" style="1" customWidth="1"/>
    <col min="11776" max="11776" width="46.44140625" style="1" customWidth="1"/>
    <col min="11777" max="11777" width="30.109375" style="1" customWidth="1"/>
    <col min="11778" max="11778" width="31.33203125" style="1" customWidth="1"/>
    <col min="11779" max="11779" width="25.6640625" style="1" customWidth="1"/>
    <col min="11780" max="11781" width="17.109375" style="1" customWidth="1"/>
    <col min="11782" max="11782" width="15" style="1" customWidth="1"/>
    <col min="11783" max="11783" width="8.88671875" style="1"/>
    <col min="11784" max="11784" width="8.88671875" style="1" customWidth="1"/>
    <col min="11785" max="12030" width="8.88671875" style="1"/>
    <col min="12031" max="12031" width="5.6640625" style="1" customWidth="1"/>
    <col min="12032" max="12032" width="46.44140625" style="1" customWidth="1"/>
    <col min="12033" max="12033" width="30.109375" style="1" customWidth="1"/>
    <col min="12034" max="12034" width="31.33203125" style="1" customWidth="1"/>
    <col min="12035" max="12035" width="25.6640625" style="1" customWidth="1"/>
    <col min="12036" max="12037" width="17.109375" style="1" customWidth="1"/>
    <col min="12038" max="12038" width="15" style="1" customWidth="1"/>
    <col min="12039" max="12039" width="8.88671875" style="1"/>
    <col min="12040" max="12040" width="8.88671875" style="1" customWidth="1"/>
    <col min="12041" max="12286" width="8.88671875" style="1"/>
    <col min="12287" max="12287" width="5.6640625" style="1" customWidth="1"/>
    <col min="12288" max="12288" width="46.44140625" style="1" customWidth="1"/>
    <col min="12289" max="12289" width="30.109375" style="1" customWidth="1"/>
    <col min="12290" max="12290" width="31.33203125" style="1" customWidth="1"/>
    <col min="12291" max="12291" width="25.6640625" style="1" customWidth="1"/>
    <col min="12292" max="12293" width="17.109375" style="1" customWidth="1"/>
    <col min="12294" max="12294" width="15" style="1" customWidth="1"/>
    <col min="12295" max="12295" width="8.88671875" style="1"/>
    <col min="12296" max="12296" width="8.88671875" style="1" customWidth="1"/>
    <col min="12297" max="12542" width="8.88671875" style="1"/>
    <col min="12543" max="12543" width="5.6640625" style="1" customWidth="1"/>
    <col min="12544" max="12544" width="46.44140625" style="1" customWidth="1"/>
    <col min="12545" max="12545" width="30.109375" style="1" customWidth="1"/>
    <col min="12546" max="12546" width="31.33203125" style="1" customWidth="1"/>
    <col min="12547" max="12547" width="25.6640625" style="1" customWidth="1"/>
    <col min="12548" max="12549" width="17.109375" style="1" customWidth="1"/>
    <col min="12550" max="12550" width="15" style="1" customWidth="1"/>
    <col min="12551" max="12551" width="8.88671875" style="1"/>
    <col min="12552" max="12552" width="8.88671875" style="1" customWidth="1"/>
    <col min="12553" max="12798" width="8.88671875" style="1"/>
    <col min="12799" max="12799" width="5.6640625" style="1" customWidth="1"/>
    <col min="12800" max="12800" width="46.44140625" style="1" customWidth="1"/>
    <col min="12801" max="12801" width="30.109375" style="1" customWidth="1"/>
    <col min="12802" max="12802" width="31.33203125" style="1" customWidth="1"/>
    <col min="12803" max="12803" width="25.6640625" style="1" customWidth="1"/>
    <col min="12804" max="12805" width="17.109375" style="1" customWidth="1"/>
    <col min="12806" max="12806" width="15" style="1" customWidth="1"/>
    <col min="12807" max="12807" width="8.88671875" style="1"/>
    <col min="12808" max="12808" width="8.88671875" style="1" customWidth="1"/>
    <col min="12809" max="13054" width="8.88671875" style="1"/>
    <col min="13055" max="13055" width="5.6640625" style="1" customWidth="1"/>
    <col min="13056" max="13056" width="46.44140625" style="1" customWidth="1"/>
    <col min="13057" max="13057" width="30.109375" style="1" customWidth="1"/>
    <col min="13058" max="13058" width="31.33203125" style="1" customWidth="1"/>
    <col min="13059" max="13059" width="25.6640625" style="1" customWidth="1"/>
    <col min="13060" max="13061" width="17.109375" style="1" customWidth="1"/>
    <col min="13062" max="13062" width="15" style="1" customWidth="1"/>
    <col min="13063" max="13063" width="8.88671875" style="1"/>
    <col min="13064" max="13064" width="8.88671875" style="1" customWidth="1"/>
    <col min="13065" max="13310" width="8.88671875" style="1"/>
    <col min="13311" max="13311" width="5.6640625" style="1" customWidth="1"/>
    <col min="13312" max="13312" width="46.44140625" style="1" customWidth="1"/>
    <col min="13313" max="13313" width="30.109375" style="1" customWidth="1"/>
    <col min="13314" max="13314" width="31.33203125" style="1" customWidth="1"/>
    <col min="13315" max="13315" width="25.6640625" style="1" customWidth="1"/>
    <col min="13316" max="13317" width="17.109375" style="1" customWidth="1"/>
    <col min="13318" max="13318" width="15" style="1" customWidth="1"/>
    <col min="13319" max="13319" width="8.88671875" style="1"/>
    <col min="13320" max="13320" width="8.88671875" style="1" customWidth="1"/>
    <col min="13321" max="13566" width="8.88671875" style="1"/>
    <col min="13567" max="13567" width="5.6640625" style="1" customWidth="1"/>
    <col min="13568" max="13568" width="46.44140625" style="1" customWidth="1"/>
    <col min="13569" max="13569" width="30.109375" style="1" customWidth="1"/>
    <col min="13570" max="13570" width="31.33203125" style="1" customWidth="1"/>
    <col min="13571" max="13571" width="25.6640625" style="1" customWidth="1"/>
    <col min="13572" max="13573" width="17.109375" style="1" customWidth="1"/>
    <col min="13574" max="13574" width="15" style="1" customWidth="1"/>
    <col min="13575" max="13575" width="8.88671875" style="1"/>
    <col min="13576" max="13576" width="8.88671875" style="1" customWidth="1"/>
    <col min="13577" max="13822" width="8.88671875" style="1"/>
    <col min="13823" max="13823" width="5.6640625" style="1" customWidth="1"/>
    <col min="13824" max="13824" width="46.44140625" style="1" customWidth="1"/>
    <col min="13825" max="13825" width="30.109375" style="1" customWidth="1"/>
    <col min="13826" max="13826" width="31.33203125" style="1" customWidth="1"/>
    <col min="13827" max="13827" width="25.6640625" style="1" customWidth="1"/>
    <col min="13828" max="13829" width="17.109375" style="1" customWidth="1"/>
    <col min="13830" max="13830" width="15" style="1" customWidth="1"/>
    <col min="13831" max="13831" width="8.88671875" style="1"/>
    <col min="13832" max="13832" width="8.88671875" style="1" customWidth="1"/>
    <col min="13833" max="14078" width="8.88671875" style="1"/>
    <col min="14079" max="14079" width="5.6640625" style="1" customWidth="1"/>
    <col min="14080" max="14080" width="46.44140625" style="1" customWidth="1"/>
    <col min="14081" max="14081" width="30.109375" style="1" customWidth="1"/>
    <col min="14082" max="14082" width="31.33203125" style="1" customWidth="1"/>
    <col min="14083" max="14083" width="25.6640625" style="1" customWidth="1"/>
    <col min="14084" max="14085" width="17.109375" style="1" customWidth="1"/>
    <col min="14086" max="14086" width="15" style="1" customWidth="1"/>
    <col min="14087" max="14087" width="8.88671875" style="1"/>
    <col min="14088" max="14088" width="8.88671875" style="1" customWidth="1"/>
    <col min="14089" max="14334" width="8.88671875" style="1"/>
    <col min="14335" max="14335" width="5.6640625" style="1" customWidth="1"/>
    <col min="14336" max="14336" width="46.44140625" style="1" customWidth="1"/>
    <col min="14337" max="14337" width="30.109375" style="1" customWidth="1"/>
    <col min="14338" max="14338" width="31.33203125" style="1" customWidth="1"/>
    <col min="14339" max="14339" width="25.6640625" style="1" customWidth="1"/>
    <col min="14340" max="14341" width="17.109375" style="1" customWidth="1"/>
    <col min="14342" max="14342" width="15" style="1" customWidth="1"/>
    <col min="14343" max="14343" width="8.88671875" style="1"/>
    <col min="14344" max="14344" width="8.88671875" style="1" customWidth="1"/>
    <col min="14345" max="14590" width="8.88671875" style="1"/>
    <col min="14591" max="14591" width="5.6640625" style="1" customWidth="1"/>
    <col min="14592" max="14592" width="46.44140625" style="1" customWidth="1"/>
    <col min="14593" max="14593" width="30.109375" style="1" customWidth="1"/>
    <col min="14594" max="14594" width="31.33203125" style="1" customWidth="1"/>
    <col min="14595" max="14595" width="25.6640625" style="1" customWidth="1"/>
    <col min="14596" max="14597" width="17.109375" style="1" customWidth="1"/>
    <col min="14598" max="14598" width="15" style="1" customWidth="1"/>
    <col min="14599" max="14599" width="8.88671875" style="1"/>
    <col min="14600" max="14600" width="8.88671875" style="1" customWidth="1"/>
    <col min="14601" max="14846" width="8.88671875" style="1"/>
    <col min="14847" max="14847" width="5.6640625" style="1" customWidth="1"/>
    <col min="14848" max="14848" width="46.44140625" style="1" customWidth="1"/>
    <col min="14849" max="14849" width="30.109375" style="1" customWidth="1"/>
    <col min="14850" max="14850" width="31.33203125" style="1" customWidth="1"/>
    <col min="14851" max="14851" width="25.6640625" style="1" customWidth="1"/>
    <col min="14852" max="14853" width="17.109375" style="1" customWidth="1"/>
    <col min="14854" max="14854" width="15" style="1" customWidth="1"/>
    <col min="14855" max="14855" width="8.88671875" style="1"/>
    <col min="14856" max="14856" width="8.88671875" style="1" customWidth="1"/>
    <col min="14857" max="15102" width="8.88671875" style="1"/>
    <col min="15103" max="15103" width="5.6640625" style="1" customWidth="1"/>
    <col min="15104" max="15104" width="46.44140625" style="1" customWidth="1"/>
    <col min="15105" max="15105" width="30.109375" style="1" customWidth="1"/>
    <col min="15106" max="15106" width="31.33203125" style="1" customWidth="1"/>
    <col min="15107" max="15107" width="25.6640625" style="1" customWidth="1"/>
    <col min="15108" max="15109" width="17.109375" style="1" customWidth="1"/>
    <col min="15110" max="15110" width="15" style="1" customWidth="1"/>
    <col min="15111" max="15111" width="8.88671875" style="1"/>
    <col min="15112" max="15112" width="8.88671875" style="1" customWidth="1"/>
    <col min="15113" max="15358" width="8.88671875" style="1"/>
    <col min="15359" max="15359" width="5.6640625" style="1" customWidth="1"/>
    <col min="15360" max="15360" width="46.44140625" style="1" customWidth="1"/>
    <col min="15361" max="15361" width="30.109375" style="1" customWidth="1"/>
    <col min="15362" max="15362" width="31.33203125" style="1" customWidth="1"/>
    <col min="15363" max="15363" width="25.6640625" style="1" customWidth="1"/>
    <col min="15364" max="15365" width="17.109375" style="1" customWidth="1"/>
    <col min="15366" max="15366" width="15" style="1" customWidth="1"/>
    <col min="15367" max="15367" width="8.88671875" style="1"/>
    <col min="15368" max="15368" width="8.88671875" style="1" customWidth="1"/>
    <col min="15369" max="15614" width="8.88671875" style="1"/>
    <col min="15615" max="15615" width="5.6640625" style="1" customWidth="1"/>
    <col min="15616" max="15616" width="46.44140625" style="1" customWidth="1"/>
    <col min="15617" max="15617" width="30.109375" style="1" customWidth="1"/>
    <col min="15618" max="15618" width="31.33203125" style="1" customWidth="1"/>
    <col min="15619" max="15619" width="25.6640625" style="1" customWidth="1"/>
    <col min="15620" max="15621" width="17.109375" style="1" customWidth="1"/>
    <col min="15622" max="15622" width="15" style="1" customWidth="1"/>
    <col min="15623" max="15623" width="8.88671875" style="1"/>
    <col min="15624" max="15624" width="8.88671875" style="1" customWidth="1"/>
    <col min="15625" max="15870" width="8.88671875" style="1"/>
    <col min="15871" max="15871" width="5.6640625" style="1" customWidth="1"/>
    <col min="15872" max="15872" width="46.44140625" style="1" customWidth="1"/>
    <col min="15873" max="15873" width="30.109375" style="1" customWidth="1"/>
    <col min="15874" max="15874" width="31.33203125" style="1" customWidth="1"/>
    <col min="15875" max="15875" width="25.6640625" style="1" customWidth="1"/>
    <col min="15876" max="15877" width="17.109375" style="1" customWidth="1"/>
    <col min="15878" max="15878" width="15" style="1" customWidth="1"/>
    <col min="15879" max="15879" width="8.88671875" style="1"/>
    <col min="15880" max="15880" width="8.88671875" style="1" customWidth="1"/>
    <col min="15881" max="16126" width="8.88671875" style="1"/>
    <col min="16127" max="16127" width="5.6640625" style="1" customWidth="1"/>
    <col min="16128" max="16128" width="46.44140625" style="1" customWidth="1"/>
    <col min="16129" max="16129" width="30.109375" style="1" customWidth="1"/>
    <col min="16130" max="16130" width="31.33203125" style="1" customWidth="1"/>
    <col min="16131" max="16131" width="25.6640625" style="1" customWidth="1"/>
    <col min="16132" max="16133" width="17.109375" style="1" customWidth="1"/>
    <col min="16134" max="16134" width="15" style="1" customWidth="1"/>
    <col min="16135" max="16135" width="8.88671875" style="1"/>
    <col min="16136" max="16136" width="8.88671875" style="1" customWidth="1"/>
    <col min="16137" max="16384" width="8.88671875" style="1"/>
  </cols>
  <sheetData>
    <row r="1" spans="1:9" x14ac:dyDescent="0.35">
      <c r="D1" s="71"/>
      <c r="E1" s="9" t="s">
        <v>427</v>
      </c>
    </row>
    <row r="2" spans="1:9" x14ac:dyDescent="0.35">
      <c r="D2" s="75"/>
    </row>
    <row r="3" spans="1:9" ht="55.95" customHeight="1" x14ac:dyDescent="0.35">
      <c r="A3" s="1190" t="s">
        <v>521</v>
      </c>
      <c r="B3" s="1190"/>
      <c r="C3" s="1190"/>
      <c r="D3" s="1190"/>
      <c r="E3" s="1190"/>
      <c r="F3" s="77"/>
      <c r="G3" s="78"/>
    </row>
    <row r="4" spans="1:9" s="13" customFormat="1" ht="27" customHeight="1" x14ac:dyDescent="0.35">
      <c r="A4" s="1183" t="s">
        <v>1145</v>
      </c>
      <c r="B4" s="1183"/>
      <c r="C4" s="1183"/>
      <c r="D4" s="1183"/>
      <c r="E4" s="1183"/>
      <c r="F4" s="1191"/>
      <c r="G4" s="1191"/>
      <c r="H4" s="12"/>
      <c r="I4" s="12"/>
    </row>
    <row r="5" spans="1:9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5"/>
      <c r="I6" s="5"/>
    </row>
    <row r="7" spans="1:9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 x14ac:dyDescent="0.35">
      <c r="A8" s="79"/>
    </row>
    <row r="9" spans="1:9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4" x14ac:dyDescent="0.35">
      <c r="A11" s="88">
        <v>1</v>
      </c>
      <c r="B11" s="89" t="s">
        <v>304</v>
      </c>
      <c r="C11" s="90">
        <v>7</v>
      </c>
      <c r="D11" s="90">
        <v>625</v>
      </c>
      <c r="E11" s="91">
        <f>C11*D11*12</f>
        <v>52500</v>
      </c>
    </row>
    <row r="12" spans="1:9" x14ac:dyDescent="0.35">
      <c r="A12" s="94"/>
      <c r="B12" s="95" t="s">
        <v>295</v>
      </c>
      <c r="C12" s="109" t="s">
        <v>305</v>
      </c>
      <c r="D12" s="109" t="s">
        <v>305</v>
      </c>
      <c r="E12" s="97">
        <f>SUM(E11:E11)</f>
        <v>52500</v>
      </c>
    </row>
    <row r="15" spans="1:9" s="35" customFormat="1" ht="23.25" customHeight="1" x14ac:dyDescent="0.3">
      <c r="A15" s="34" t="s">
        <v>671</v>
      </c>
      <c r="C15" s="36"/>
      <c r="E15" s="36" t="s">
        <v>1143</v>
      </c>
      <c r="G15" s="98"/>
    </row>
    <row r="16" spans="1:9" s="66" customFormat="1" ht="13.2" x14ac:dyDescent="0.3">
      <c r="C16" s="67" t="s">
        <v>131</v>
      </c>
      <c r="E16" s="67" t="s">
        <v>132</v>
      </c>
      <c r="G16" s="68"/>
    </row>
    <row r="17" spans="1:7" s="63" customFormat="1" ht="15.6" x14ac:dyDescent="0.3">
      <c r="G17" s="69"/>
    </row>
    <row r="18" spans="1:7" s="35" customFormat="1" ht="23.25" customHeight="1" x14ac:dyDescent="0.3">
      <c r="A18" s="34" t="s">
        <v>133</v>
      </c>
      <c r="C18" s="36"/>
      <c r="E18" s="36" t="s">
        <v>1144</v>
      </c>
      <c r="G18" s="98"/>
    </row>
    <row r="19" spans="1:7" s="66" customFormat="1" ht="13.2" x14ac:dyDescent="0.3">
      <c r="C19" s="67" t="s">
        <v>131</v>
      </c>
      <c r="E19" s="67" t="s">
        <v>132</v>
      </c>
      <c r="G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6" width="15" style="74" customWidth="1"/>
    <col min="7" max="7" width="8.88671875" style="1"/>
    <col min="8" max="8" width="8.88671875" style="1" customWidth="1"/>
    <col min="9" max="254" width="8.88671875" style="1"/>
    <col min="255" max="255" width="5.6640625" style="1" customWidth="1"/>
    <col min="256" max="256" width="46.44140625" style="1" customWidth="1"/>
    <col min="257" max="257" width="30.109375" style="1" customWidth="1"/>
    <col min="258" max="258" width="31.33203125" style="1" customWidth="1"/>
    <col min="259" max="259" width="25.6640625" style="1" customWidth="1"/>
    <col min="260" max="261" width="17.109375" style="1" customWidth="1"/>
    <col min="262" max="262" width="15" style="1" customWidth="1"/>
    <col min="263" max="263" width="8.88671875" style="1"/>
    <col min="264" max="264" width="8.88671875" style="1" customWidth="1"/>
    <col min="265" max="510" width="8.88671875" style="1"/>
    <col min="511" max="511" width="5.6640625" style="1" customWidth="1"/>
    <col min="512" max="512" width="46.44140625" style="1" customWidth="1"/>
    <col min="513" max="513" width="30.109375" style="1" customWidth="1"/>
    <col min="514" max="514" width="31.33203125" style="1" customWidth="1"/>
    <col min="515" max="515" width="25.6640625" style="1" customWidth="1"/>
    <col min="516" max="517" width="17.109375" style="1" customWidth="1"/>
    <col min="518" max="518" width="15" style="1" customWidth="1"/>
    <col min="519" max="519" width="8.88671875" style="1"/>
    <col min="520" max="520" width="8.88671875" style="1" customWidth="1"/>
    <col min="521" max="766" width="8.88671875" style="1"/>
    <col min="767" max="767" width="5.6640625" style="1" customWidth="1"/>
    <col min="768" max="768" width="46.44140625" style="1" customWidth="1"/>
    <col min="769" max="769" width="30.109375" style="1" customWidth="1"/>
    <col min="770" max="770" width="31.33203125" style="1" customWidth="1"/>
    <col min="771" max="771" width="25.6640625" style="1" customWidth="1"/>
    <col min="772" max="773" width="17.109375" style="1" customWidth="1"/>
    <col min="774" max="774" width="15" style="1" customWidth="1"/>
    <col min="775" max="775" width="8.88671875" style="1"/>
    <col min="776" max="776" width="8.88671875" style="1" customWidth="1"/>
    <col min="777" max="1022" width="8.88671875" style="1"/>
    <col min="1023" max="1023" width="5.6640625" style="1" customWidth="1"/>
    <col min="1024" max="1024" width="46.44140625" style="1" customWidth="1"/>
    <col min="1025" max="1025" width="30.109375" style="1" customWidth="1"/>
    <col min="1026" max="1026" width="31.33203125" style="1" customWidth="1"/>
    <col min="1027" max="1027" width="25.6640625" style="1" customWidth="1"/>
    <col min="1028" max="1029" width="17.109375" style="1" customWidth="1"/>
    <col min="1030" max="1030" width="15" style="1" customWidth="1"/>
    <col min="1031" max="1031" width="8.88671875" style="1"/>
    <col min="1032" max="1032" width="8.88671875" style="1" customWidth="1"/>
    <col min="1033" max="1278" width="8.88671875" style="1"/>
    <col min="1279" max="1279" width="5.6640625" style="1" customWidth="1"/>
    <col min="1280" max="1280" width="46.44140625" style="1" customWidth="1"/>
    <col min="1281" max="1281" width="30.109375" style="1" customWidth="1"/>
    <col min="1282" max="1282" width="31.33203125" style="1" customWidth="1"/>
    <col min="1283" max="1283" width="25.6640625" style="1" customWidth="1"/>
    <col min="1284" max="1285" width="17.109375" style="1" customWidth="1"/>
    <col min="1286" max="1286" width="15" style="1" customWidth="1"/>
    <col min="1287" max="1287" width="8.88671875" style="1"/>
    <col min="1288" max="1288" width="8.88671875" style="1" customWidth="1"/>
    <col min="1289" max="1534" width="8.88671875" style="1"/>
    <col min="1535" max="1535" width="5.6640625" style="1" customWidth="1"/>
    <col min="1536" max="1536" width="46.44140625" style="1" customWidth="1"/>
    <col min="1537" max="1537" width="30.109375" style="1" customWidth="1"/>
    <col min="1538" max="1538" width="31.33203125" style="1" customWidth="1"/>
    <col min="1539" max="1539" width="25.6640625" style="1" customWidth="1"/>
    <col min="1540" max="1541" width="17.109375" style="1" customWidth="1"/>
    <col min="1542" max="1542" width="15" style="1" customWidth="1"/>
    <col min="1543" max="1543" width="8.88671875" style="1"/>
    <col min="1544" max="1544" width="8.88671875" style="1" customWidth="1"/>
    <col min="1545" max="1790" width="8.88671875" style="1"/>
    <col min="1791" max="1791" width="5.6640625" style="1" customWidth="1"/>
    <col min="1792" max="1792" width="46.44140625" style="1" customWidth="1"/>
    <col min="1793" max="1793" width="30.109375" style="1" customWidth="1"/>
    <col min="1794" max="1794" width="31.33203125" style="1" customWidth="1"/>
    <col min="1795" max="1795" width="25.6640625" style="1" customWidth="1"/>
    <col min="1796" max="1797" width="17.109375" style="1" customWidth="1"/>
    <col min="1798" max="1798" width="15" style="1" customWidth="1"/>
    <col min="1799" max="1799" width="8.88671875" style="1"/>
    <col min="1800" max="1800" width="8.88671875" style="1" customWidth="1"/>
    <col min="1801" max="2046" width="8.88671875" style="1"/>
    <col min="2047" max="2047" width="5.6640625" style="1" customWidth="1"/>
    <col min="2048" max="2048" width="46.44140625" style="1" customWidth="1"/>
    <col min="2049" max="2049" width="30.109375" style="1" customWidth="1"/>
    <col min="2050" max="2050" width="31.33203125" style="1" customWidth="1"/>
    <col min="2051" max="2051" width="25.6640625" style="1" customWidth="1"/>
    <col min="2052" max="2053" width="17.109375" style="1" customWidth="1"/>
    <col min="2054" max="2054" width="15" style="1" customWidth="1"/>
    <col min="2055" max="2055" width="8.88671875" style="1"/>
    <col min="2056" max="2056" width="8.88671875" style="1" customWidth="1"/>
    <col min="2057" max="2302" width="8.88671875" style="1"/>
    <col min="2303" max="2303" width="5.6640625" style="1" customWidth="1"/>
    <col min="2304" max="2304" width="46.44140625" style="1" customWidth="1"/>
    <col min="2305" max="2305" width="30.109375" style="1" customWidth="1"/>
    <col min="2306" max="2306" width="31.33203125" style="1" customWidth="1"/>
    <col min="2307" max="2307" width="25.6640625" style="1" customWidth="1"/>
    <col min="2308" max="2309" width="17.109375" style="1" customWidth="1"/>
    <col min="2310" max="2310" width="15" style="1" customWidth="1"/>
    <col min="2311" max="2311" width="8.88671875" style="1"/>
    <col min="2312" max="2312" width="8.88671875" style="1" customWidth="1"/>
    <col min="2313" max="2558" width="8.88671875" style="1"/>
    <col min="2559" max="2559" width="5.6640625" style="1" customWidth="1"/>
    <col min="2560" max="2560" width="46.44140625" style="1" customWidth="1"/>
    <col min="2561" max="2561" width="30.109375" style="1" customWidth="1"/>
    <col min="2562" max="2562" width="31.33203125" style="1" customWidth="1"/>
    <col min="2563" max="2563" width="25.6640625" style="1" customWidth="1"/>
    <col min="2564" max="2565" width="17.109375" style="1" customWidth="1"/>
    <col min="2566" max="2566" width="15" style="1" customWidth="1"/>
    <col min="2567" max="2567" width="8.88671875" style="1"/>
    <col min="2568" max="2568" width="8.88671875" style="1" customWidth="1"/>
    <col min="2569" max="2814" width="8.88671875" style="1"/>
    <col min="2815" max="2815" width="5.6640625" style="1" customWidth="1"/>
    <col min="2816" max="2816" width="46.44140625" style="1" customWidth="1"/>
    <col min="2817" max="2817" width="30.109375" style="1" customWidth="1"/>
    <col min="2818" max="2818" width="31.33203125" style="1" customWidth="1"/>
    <col min="2819" max="2819" width="25.6640625" style="1" customWidth="1"/>
    <col min="2820" max="2821" width="17.109375" style="1" customWidth="1"/>
    <col min="2822" max="2822" width="15" style="1" customWidth="1"/>
    <col min="2823" max="2823" width="8.88671875" style="1"/>
    <col min="2824" max="2824" width="8.88671875" style="1" customWidth="1"/>
    <col min="2825" max="3070" width="8.88671875" style="1"/>
    <col min="3071" max="3071" width="5.6640625" style="1" customWidth="1"/>
    <col min="3072" max="3072" width="46.44140625" style="1" customWidth="1"/>
    <col min="3073" max="3073" width="30.109375" style="1" customWidth="1"/>
    <col min="3074" max="3074" width="31.33203125" style="1" customWidth="1"/>
    <col min="3075" max="3075" width="25.6640625" style="1" customWidth="1"/>
    <col min="3076" max="3077" width="17.109375" style="1" customWidth="1"/>
    <col min="3078" max="3078" width="15" style="1" customWidth="1"/>
    <col min="3079" max="3079" width="8.88671875" style="1"/>
    <col min="3080" max="3080" width="8.88671875" style="1" customWidth="1"/>
    <col min="3081" max="3326" width="8.88671875" style="1"/>
    <col min="3327" max="3327" width="5.6640625" style="1" customWidth="1"/>
    <col min="3328" max="3328" width="46.44140625" style="1" customWidth="1"/>
    <col min="3329" max="3329" width="30.109375" style="1" customWidth="1"/>
    <col min="3330" max="3330" width="31.33203125" style="1" customWidth="1"/>
    <col min="3331" max="3331" width="25.6640625" style="1" customWidth="1"/>
    <col min="3332" max="3333" width="17.109375" style="1" customWidth="1"/>
    <col min="3334" max="3334" width="15" style="1" customWidth="1"/>
    <col min="3335" max="3335" width="8.88671875" style="1"/>
    <col min="3336" max="3336" width="8.88671875" style="1" customWidth="1"/>
    <col min="3337" max="3582" width="8.88671875" style="1"/>
    <col min="3583" max="3583" width="5.6640625" style="1" customWidth="1"/>
    <col min="3584" max="3584" width="46.44140625" style="1" customWidth="1"/>
    <col min="3585" max="3585" width="30.109375" style="1" customWidth="1"/>
    <col min="3586" max="3586" width="31.33203125" style="1" customWidth="1"/>
    <col min="3587" max="3587" width="25.6640625" style="1" customWidth="1"/>
    <col min="3588" max="3589" width="17.109375" style="1" customWidth="1"/>
    <col min="3590" max="3590" width="15" style="1" customWidth="1"/>
    <col min="3591" max="3591" width="8.88671875" style="1"/>
    <col min="3592" max="3592" width="8.88671875" style="1" customWidth="1"/>
    <col min="3593" max="3838" width="8.88671875" style="1"/>
    <col min="3839" max="3839" width="5.6640625" style="1" customWidth="1"/>
    <col min="3840" max="3840" width="46.44140625" style="1" customWidth="1"/>
    <col min="3841" max="3841" width="30.109375" style="1" customWidth="1"/>
    <col min="3842" max="3842" width="31.33203125" style="1" customWidth="1"/>
    <col min="3843" max="3843" width="25.6640625" style="1" customWidth="1"/>
    <col min="3844" max="3845" width="17.109375" style="1" customWidth="1"/>
    <col min="3846" max="3846" width="15" style="1" customWidth="1"/>
    <col min="3847" max="3847" width="8.88671875" style="1"/>
    <col min="3848" max="3848" width="8.88671875" style="1" customWidth="1"/>
    <col min="3849" max="4094" width="8.88671875" style="1"/>
    <col min="4095" max="4095" width="5.6640625" style="1" customWidth="1"/>
    <col min="4096" max="4096" width="46.44140625" style="1" customWidth="1"/>
    <col min="4097" max="4097" width="30.109375" style="1" customWidth="1"/>
    <col min="4098" max="4098" width="31.33203125" style="1" customWidth="1"/>
    <col min="4099" max="4099" width="25.6640625" style="1" customWidth="1"/>
    <col min="4100" max="4101" width="17.109375" style="1" customWidth="1"/>
    <col min="4102" max="4102" width="15" style="1" customWidth="1"/>
    <col min="4103" max="4103" width="8.88671875" style="1"/>
    <col min="4104" max="4104" width="8.88671875" style="1" customWidth="1"/>
    <col min="4105" max="4350" width="8.88671875" style="1"/>
    <col min="4351" max="4351" width="5.6640625" style="1" customWidth="1"/>
    <col min="4352" max="4352" width="46.44140625" style="1" customWidth="1"/>
    <col min="4353" max="4353" width="30.109375" style="1" customWidth="1"/>
    <col min="4354" max="4354" width="31.33203125" style="1" customWidth="1"/>
    <col min="4355" max="4355" width="25.6640625" style="1" customWidth="1"/>
    <col min="4356" max="4357" width="17.109375" style="1" customWidth="1"/>
    <col min="4358" max="4358" width="15" style="1" customWidth="1"/>
    <col min="4359" max="4359" width="8.88671875" style="1"/>
    <col min="4360" max="4360" width="8.88671875" style="1" customWidth="1"/>
    <col min="4361" max="4606" width="8.88671875" style="1"/>
    <col min="4607" max="4607" width="5.6640625" style="1" customWidth="1"/>
    <col min="4608" max="4608" width="46.44140625" style="1" customWidth="1"/>
    <col min="4609" max="4609" width="30.109375" style="1" customWidth="1"/>
    <col min="4610" max="4610" width="31.33203125" style="1" customWidth="1"/>
    <col min="4611" max="4611" width="25.6640625" style="1" customWidth="1"/>
    <col min="4612" max="4613" width="17.109375" style="1" customWidth="1"/>
    <col min="4614" max="4614" width="15" style="1" customWidth="1"/>
    <col min="4615" max="4615" width="8.88671875" style="1"/>
    <col min="4616" max="4616" width="8.88671875" style="1" customWidth="1"/>
    <col min="4617" max="4862" width="8.88671875" style="1"/>
    <col min="4863" max="4863" width="5.6640625" style="1" customWidth="1"/>
    <col min="4864" max="4864" width="46.44140625" style="1" customWidth="1"/>
    <col min="4865" max="4865" width="30.109375" style="1" customWidth="1"/>
    <col min="4866" max="4866" width="31.33203125" style="1" customWidth="1"/>
    <col min="4867" max="4867" width="25.6640625" style="1" customWidth="1"/>
    <col min="4868" max="4869" width="17.109375" style="1" customWidth="1"/>
    <col min="4870" max="4870" width="15" style="1" customWidth="1"/>
    <col min="4871" max="4871" width="8.88671875" style="1"/>
    <col min="4872" max="4872" width="8.88671875" style="1" customWidth="1"/>
    <col min="4873" max="5118" width="8.88671875" style="1"/>
    <col min="5119" max="5119" width="5.6640625" style="1" customWidth="1"/>
    <col min="5120" max="5120" width="46.44140625" style="1" customWidth="1"/>
    <col min="5121" max="5121" width="30.109375" style="1" customWidth="1"/>
    <col min="5122" max="5122" width="31.33203125" style="1" customWidth="1"/>
    <col min="5123" max="5123" width="25.6640625" style="1" customWidth="1"/>
    <col min="5124" max="5125" width="17.109375" style="1" customWidth="1"/>
    <col min="5126" max="5126" width="15" style="1" customWidth="1"/>
    <col min="5127" max="5127" width="8.88671875" style="1"/>
    <col min="5128" max="5128" width="8.88671875" style="1" customWidth="1"/>
    <col min="5129" max="5374" width="8.88671875" style="1"/>
    <col min="5375" max="5375" width="5.6640625" style="1" customWidth="1"/>
    <col min="5376" max="5376" width="46.44140625" style="1" customWidth="1"/>
    <col min="5377" max="5377" width="30.109375" style="1" customWidth="1"/>
    <col min="5378" max="5378" width="31.33203125" style="1" customWidth="1"/>
    <col min="5379" max="5379" width="25.6640625" style="1" customWidth="1"/>
    <col min="5380" max="5381" width="17.109375" style="1" customWidth="1"/>
    <col min="5382" max="5382" width="15" style="1" customWidth="1"/>
    <col min="5383" max="5383" width="8.88671875" style="1"/>
    <col min="5384" max="5384" width="8.88671875" style="1" customWidth="1"/>
    <col min="5385" max="5630" width="8.88671875" style="1"/>
    <col min="5631" max="5631" width="5.6640625" style="1" customWidth="1"/>
    <col min="5632" max="5632" width="46.44140625" style="1" customWidth="1"/>
    <col min="5633" max="5633" width="30.109375" style="1" customWidth="1"/>
    <col min="5634" max="5634" width="31.33203125" style="1" customWidth="1"/>
    <col min="5635" max="5635" width="25.6640625" style="1" customWidth="1"/>
    <col min="5636" max="5637" width="17.109375" style="1" customWidth="1"/>
    <col min="5638" max="5638" width="15" style="1" customWidth="1"/>
    <col min="5639" max="5639" width="8.88671875" style="1"/>
    <col min="5640" max="5640" width="8.88671875" style="1" customWidth="1"/>
    <col min="5641" max="5886" width="8.88671875" style="1"/>
    <col min="5887" max="5887" width="5.6640625" style="1" customWidth="1"/>
    <col min="5888" max="5888" width="46.44140625" style="1" customWidth="1"/>
    <col min="5889" max="5889" width="30.109375" style="1" customWidth="1"/>
    <col min="5890" max="5890" width="31.33203125" style="1" customWidth="1"/>
    <col min="5891" max="5891" width="25.6640625" style="1" customWidth="1"/>
    <col min="5892" max="5893" width="17.109375" style="1" customWidth="1"/>
    <col min="5894" max="5894" width="15" style="1" customWidth="1"/>
    <col min="5895" max="5895" width="8.88671875" style="1"/>
    <col min="5896" max="5896" width="8.88671875" style="1" customWidth="1"/>
    <col min="5897" max="6142" width="8.88671875" style="1"/>
    <col min="6143" max="6143" width="5.6640625" style="1" customWidth="1"/>
    <col min="6144" max="6144" width="46.44140625" style="1" customWidth="1"/>
    <col min="6145" max="6145" width="30.109375" style="1" customWidth="1"/>
    <col min="6146" max="6146" width="31.33203125" style="1" customWidth="1"/>
    <col min="6147" max="6147" width="25.6640625" style="1" customWidth="1"/>
    <col min="6148" max="6149" width="17.109375" style="1" customWidth="1"/>
    <col min="6150" max="6150" width="15" style="1" customWidth="1"/>
    <col min="6151" max="6151" width="8.88671875" style="1"/>
    <col min="6152" max="6152" width="8.88671875" style="1" customWidth="1"/>
    <col min="6153" max="6398" width="8.88671875" style="1"/>
    <col min="6399" max="6399" width="5.6640625" style="1" customWidth="1"/>
    <col min="6400" max="6400" width="46.44140625" style="1" customWidth="1"/>
    <col min="6401" max="6401" width="30.109375" style="1" customWidth="1"/>
    <col min="6402" max="6402" width="31.33203125" style="1" customWidth="1"/>
    <col min="6403" max="6403" width="25.6640625" style="1" customWidth="1"/>
    <col min="6404" max="6405" width="17.109375" style="1" customWidth="1"/>
    <col min="6406" max="6406" width="15" style="1" customWidth="1"/>
    <col min="6407" max="6407" width="8.88671875" style="1"/>
    <col min="6408" max="6408" width="8.88671875" style="1" customWidth="1"/>
    <col min="6409" max="6654" width="8.88671875" style="1"/>
    <col min="6655" max="6655" width="5.6640625" style="1" customWidth="1"/>
    <col min="6656" max="6656" width="46.44140625" style="1" customWidth="1"/>
    <col min="6657" max="6657" width="30.109375" style="1" customWidth="1"/>
    <col min="6658" max="6658" width="31.33203125" style="1" customWidth="1"/>
    <col min="6659" max="6659" width="25.6640625" style="1" customWidth="1"/>
    <col min="6660" max="6661" width="17.109375" style="1" customWidth="1"/>
    <col min="6662" max="6662" width="15" style="1" customWidth="1"/>
    <col min="6663" max="6663" width="8.88671875" style="1"/>
    <col min="6664" max="6664" width="8.88671875" style="1" customWidth="1"/>
    <col min="6665" max="6910" width="8.88671875" style="1"/>
    <col min="6911" max="6911" width="5.6640625" style="1" customWidth="1"/>
    <col min="6912" max="6912" width="46.44140625" style="1" customWidth="1"/>
    <col min="6913" max="6913" width="30.109375" style="1" customWidth="1"/>
    <col min="6914" max="6914" width="31.33203125" style="1" customWidth="1"/>
    <col min="6915" max="6915" width="25.6640625" style="1" customWidth="1"/>
    <col min="6916" max="6917" width="17.109375" style="1" customWidth="1"/>
    <col min="6918" max="6918" width="15" style="1" customWidth="1"/>
    <col min="6919" max="6919" width="8.88671875" style="1"/>
    <col min="6920" max="6920" width="8.88671875" style="1" customWidth="1"/>
    <col min="6921" max="7166" width="8.88671875" style="1"/>
    <col min="7167" max="7167" width="5.6640625" style="1" customWidth="1"/>
    <col min="7168" max="7168" width="46.44140625" style="1" customWidth="1"/>
    <col min="7169" max="7169" width="30.109375" style="1" customWidth="1"/>
    <col min="7170" max="7170" width="31.33203125" style="1" customWidth="1"/>
    <col min="7171" max="7171" width="25.6640625" style="1" customWidth="1"/>
    <col min="7172" max="7173" width="17.109375" style="1" customWidth="1"/>
    <col min="7174" max="7174" width="15" style="1" customWidth="1"/>
    <col min="7175" max="7175" width="8.88671875" style="1"/>
    <col min="7176" max="7176" width="8.88671875" style="1" customWidth="1"/>
    <col min="7177" max="7422" width="8.88671875" style="1"/>
    <col min="7423" max="7423" width="5.6640625" style="1" customWidth="1"/>
    <col min="7424" max="7424" width="46.44140625" style="1" customWidth="1"/>
    <col min="7425" max="7425" width="30.109375" style="1" customWidth="1"/>
    <col min="7426" max="7426" width="31.33203125" style="1" customWidth="1"/>
    <col min="7427" max="7427" width="25.6640625" style="1" customWidth="1"/>
    <col min="7428" max="7429" width="17.109375" style="1" customWidth="1"/>
    <col min="7430" max="7430" width="15" style="1" customWidth="1"/>
    <col min="7431" max="7431" width="8.88671875" style="1"/>
    <col min="7432" max="7432" width="8.88671875" style="1" customWidth="1"/>
    <col min="7433" max="7678" width="8.88671875" style="1"/>
    <col min="7679" max="7679" width="5.6640625" style="1" customWidth="1"/>
    <col min="7680" max="7680" width="46.44140625" style="1" customWidth="1"/>
    <col min="7681" max="7681" width="30.109375" style="1" customWidth="1"/>
    <col min="7682" max="7682" width="31.33203125" style="1" customWidth="1"/>
    <col min="7683" max="7683" width="25.6640625" style="1" customWidth="1"/>
    <col min="7684" max="7685" width="17.109375" style="1" customWidth="1"/>
    <col min="7686" max="7686" width="15" style="1" customWidth="1"/>
    <col min="7687" max="7687" width="8.88671875" style="1"/>
    <col min="7688" max="7688" width="8.88671875" style="1" customWidth="1"/>
    <col min="7689" max="7934" width="8.88671875" style="1"/>
    <col min="7935" max="7935" width="5.6640625" style="1" customWidth="1"/>
    <col min="7936" max="7936" width="46.44140625" style="1" customWidth="1"/>
    <col min="7937" max="7937" width="30.109375" style="1" customWidth="1"/>
    <col min="7938" max="7938" width="31.33203125" style="1" customWidth="1"/>
    <col min="7939" max="7939" width="25.6640625" style="1" customWidth="1"/>
    <col min="7940" max="7941" width="17.109375" style="1" customWidth="1"/>
    <col min="7942" max="7942" width="15" style="1" customWidth="1"/>
    <col min="7943" max="7943" width="8.88671875" style="1"/>
    <col min="7944" max="7944" width="8.88671875" style="1" customWidth="1"/>
    <col min="7945" max="8190" width="8.88671875" style="1"/>
    <col min="8191" max="8191" width="5.6640625" style="1" customWidth="1"/>
    <col min="8192" max="8192" width="46.44140625" style="1" customWidth="1"/>
    <col min="8193" max="8193" width="30.109375" style="1" customWidth="1"/>
    <col min="8194" max="8194" width="31.33203125" style="1" customWidth="1"/>
    <col min="8195" max="8195" width="25.6640625" style="1" customWidth="1"/>
    <col min="8196" max="8197" width="17.109375" style="1" customWidth="1"/>
    <col min="8198" max="8198" width="15" style="1" customWidth="1"/>
    <col min="8199" max="8199" width="8.88671875" style="1"/>
    <col min="8200" max="8200" width="8.88671875" style="1" customWidth="1"/>
    <col min="8201" max="8446" width="8.88671875" style="1"/>
    <col min="8447" max="8447" width="5.6640625" style="1" customWidth="1"/>
    <col min="8448" max="8448" width="46.44140625" style="1" customWidth="1"/>
    <col min="8449" max="8449" width="30.109375" style="1" customWidth="1"/>
    <col min="8450" max="8450" width="31.33203125" style="1" customWidth="1"/>
    <col min="8451" max="8451" width="25.6640625" style="1" customWidth="1"/>
    <col min="8452" max="8453" width="17.109375" style="1" customWidth="1"/>
    <col min="8454" max="8454" width="15" style="1" customWidth="1"/>
    <col min="8455" max="8455" width="8.88671875" style="1"/>
    <col min="8456" max="8456" width="8.88671875" style="1" customWidth="1"/>
    <col min="8457" max="8702" width="8.88671875" style="1"/>
    <col min="8703" max="8703" width="5.6640625" style="1" customWidth="1"/>
    <col min="8704" max="8704" width="46.44140625" style="1" customWidth="1"/>
    <col min="8705" max="8705" width="30.109375" style="1" customWidth="1"/>
    <col min="8706" max="8706" width="31.33203125" style="1" customWidth="1"/>
    <col min="8707" max="8707" width="25.6640625" style="1" customWidth="1"/>
    <col min="8708" max="8709" width="17.109375" style="1" customWidth="1"/>
    <col min="8710" max="8710" width="15" style="1" customWidth="1"/>
    <col min="8711" max="8711" width="8.88671875" style="1"/>
    <col min="8712" max="8712" width="8.88671875" style="1" customWidth="1"/>
    <col min="8713" max="8958" width="8.88671875" style="1"/>
    <col min="8959" max="8959" width="5.6640625" style="1" customWidth="1"/>
    <col min="8960" max="8960" width="46.44140625" style="1" customWidth="1"/>
    <col min="8961" max="8961" width="30.109375" style="1" customWidth="1"/>
    <col min="8962" max="8962" width="31.33203125" style="1" customWidth="1"/>
    <col min="8963" max="8963" width="25.6640625" style="1" customWidth="1"/>
    <col min="8964" max="8965" width="17.109375" style="1" customWidth="1"/>
    <col min="8966" max="8966" width="15" style="1" customWidth="1"/>
    <col min="8967" max="8967" width="8.88671875" style="1"/>
    <col min="8968" max="8968" width="8.88671875" style="1" customWidth="1"/>
    <col min="8969" max="9214" width="8.88671875" style="1"/>
    <col min="9215" max="9215" width="5.6640625" style="1" customWidth="1"/>
    <col min="9216" max="9216" width="46.44140625" style="1" customWidth="1"/>
    <col min="9217" max="9217" width="30.109375" style="1" customWidth="1"/>
    <col min="9218" max="9218" width="31.33203125" style="1" customWidth="1"/>
    <col min="9219" max="9219" width="25.6640625" style="1" customWidth="1"/>
    <col min="9220" max="9221" width="17.109375" style="1" customWidth="1"/>
    <col min="9222" max="9222" width="15" style="1" customWidth="1"/>
    <col min="9223" max="9223" width="8.88671875" style="1"/>
    <col min="9224" max="9224" width="8.88671875" style="1" customWidth="1"/>
    <col min="9225" max="9470" width="8.88671875" style="1"/>
    <col min="9471" max="9471" width="5.6640625" style="1" customWidth="1"/>
    <col min="9472" max="9472" width="46.44140625" style="1" customWidth="1"/>
    <col min="9473" max="9473" width="30.109375" style="1" customWidth="1"/>
    <col min="9474" max="9474" width="31.33203125" style="1" customWidth="1"/>
    <col min="9475" max="9475" width="25.6640625" style="1" customWidth="1"/>
    <col min="9476" max="9477" width="17.109375" style="1" customWidth="1"/>
    <col min="9478" max="9478" width="15" style="1" customWidth="1"/>
    <col min="9479" max="9479" width="8.88671875" style="1"/>
    <col min="9480" max="9480" width="8.88671875" style="1" customWidth="1"/>
    <col min="9481" max="9726" width="8.88671875" style="1"/>
    <col min="9727" max="9727" width="5.6640625" style="1" customWidth="1"/>
    <col min="9728" max="9728" width="46.44140625" style="1" customWidth="1"/>
    <col min="9729" max="9729" width="30.109375" style="1" customWidth="1"/>
    <col min="9730" max="9730" width="31.33203125" style="1" customWidth="1"/>
    <col min="9731" max="9731" width="25.6640625" style="1" customWidth="1"/>
    <col min="9732" max="9733" width="17.109375" style="1" customWidth="1"/>
    <col min="9734" max="9734" width="15" style="1" customWidth="1"/>
    <col min="9735" max="9735" width="8.88671875" style="1"/>
    <col min="9736" max="9736" width="8.88671875" style="1" customWidth="1"/>
    <col min="9737" max="9982" width="8.88671875" style="1"/>
    <col min="9983" max="9983" width="5.6640625" style="1" customWidth="1"/>
    <col min="9984" max="9984" width="46.44140625" style="1" customWidth="1"/>
    <col min="9985" max="9985" width="30.109375" style="1" customWidth="1"/>
    <col min="9986" max="9986" width="31.33203125" style="1" customWidth="1"/>
    <col min="9987" max="9987" width="25.6640625" style="1" customWidth="1"/>
    <col min="9988" max="9989" width="17.109375" style="1" customWidth="1"/>
    <col min="9990" max="9990" width="15" style="1" customWidth="1"/>
    <col min="9991" max="9991" width="8.88671875" style="1"/>
    <col min="9992" max="9992" width="8.88671875" style="1" customWidth="1"/>
    <col min="9993" max="10238" width="8.88671875" style="1"/>
    <col min="10239" max="10239" width="5.6640625" style="1" customWidth="1"/>
    <col min="10240" max="10240" width="46.44140625" style="1" customWidth="1"/>
    <col min="10241" max="10241" width="30.109375" style="1" customWidth="1"/>
    <col min="10242" max="10242" width="31.33203125" style="1" customWidth="1"/>
    <col min="10243" max="10243" width="25.6640625" style="1" customWidth="1"/>
    <col min="10244" max="10245" width="17.109375" style="1" customWidth="1"/>
    <col min="10246" max="10246" width="15" style="1" customWidth="1"/>
    <col min="10247" max="10247" width="8.88671875" style="1"/>
    <col min="10248" max="10248" width="8.88671875" style="1" customWidth="1"/>
    <col min="10249" max="10494" width="8.88671875" style="1"/>
    <col min="10495" max="10495" width="5.6640625" style="1" customWidth="1"/>
    <col min="10496" max="10496" width="46.44140625" style="1" customWidth="1"/>
    <col min="10497" max="10497" width="30.109375" style="1" customWidth="1"/>
    <col min="10498" max="10498" width="31.33203125" style="1" customWidth="1"/>
    <col min="10499" max="10499" width="25.6640625" style="1" customWidth="1"/>
    <col min="10500" max="10501" width="17.109375" style="1" customWidth="1"/>
    <col min="10502" max="10502" width="15" style="1" customWidth="1"/>
    <col min="10503" max="10503" width="8.88671875" style="1"/>
    <col min="10504" max="10504" width="8.88671875" style="1" customWidth="1"/>
    <col min="10505" max="10750" width="8.88671875" style="1"/>
    <col min="10751" max="10751" width="5.6640625" style="1" customWidth="1"/>
    <col min="10752" max="10752" width="46.44140625" style="1" customWidth="1"/>
    <col min="10753" max="10753" width="30.109375" style="1" customWidth="1"/>
    <col min="10754" max="10754" width="31.33203125" style="1" customWidth="1"/>
    <col min="10755" max="10755" width="25.6640625" style="1" customWidth="1"/>
    <col min="10756" max="10757" width="17.109375" style="1" customWidth="1"/>
    <col min="10758" max="10758" width="15" style="1" customWidth="1"/>
    <col min="10759" max="10759" width="8.88671875" style="1"/>
    <col min="10760" max="10760" width="8.88671875" style="1" customWidth="1"/>
    <col min="10761" max="11006" width="8.88671875" style="1"/>
    <col min="11007" max="11007" width="5.6640625" style="1" customWidth="1"/>
    <col min="11008" max="11008" width="46.44140625" style="1" customWidth="1"/>
    <col min="11009" max="11009" width="30.109375" style="1" customWidth="1"/>
    <col min="11010" max="11010" width="31.33203125" style="1" customWidth="1"/>
    <col min="11011" max="11011" width="25.6640625" style="1" customWidth="1"/>
    <col min="11012" max="11013" width="17.109375" style="1" customWidth="1"/>
    <col min="11014" max="11014" width="15" style="1" customWidth="1"/>
    <col min="11015" max="11015" width="8.88671875" style="1"/>
    <col min="11016" max="11016" width="8.88671875" style="1" customWidth="1"/>
    <col min="11017" max="11262" width="8.88671875" style="1"/>
    <col min="11263" max="11263" width="5.6640625" style="1" customWidth="1"/>
    <col min="11264" max="11264" width="46.44140625" style="1" customWidth="1"/>
    <col min="11265" max="11265" width="30.109375" style="1" customWidth="1"/>
    <col min="11266" max="11266" width="31.33203125" style="1" customWidth="1"/>
    <col min="11267" max="11267" width="25.6640625" style="1" customWidth="1"/>
    <col min="11268" max="11269" width="17.109375" style="1" customWidth="1"/>
    <col min="11270" max="11270" width="15" style="1" customWidth="1"/>
    <col min="11271" max="11271" width="8.88671875" style="1"/>
    <col min="11272" max="11272" width="8.88671875" style="1" customWidth="1"/>
    <col min="11273" max="11518" width="8.88671875" style="1"/>
    <col min="11519" max="11519" width="5.6640625" style="1" customWidth="1"/>
    <col min="11520" max="11520" width="46.44140625" style="1" customWidth="1"/>
    <col min="11521" max="11521" width="30.109375" style="1" customWidth="1"/>
    <col min="11522" max="11522" width="31.33203125" style="1" customWidth="1"/>
    <col min="11523" max="11523" width="25.6640625" style="1" customWidth="1"/>
    <col min="11524" max="11525" width="17.109375" style="1" customWidth="1"/>
    <col min="11526" max="11526" width="15" style="1" customWidth="1"/>
    <col min="11527" max="11527" width="8.88671875" style="1"/>
    <col min="11528" max="11528" width="8.88671875" style="1" customWidth="1"/>
    <col min="11529" max="11774" width="8.88671875" style="1"/>
    <col min="11775" max="11775" width="5.6640625" style="1" customWidth="1"/>
    <col min="11776" max="11776" width="46.44140625" style="1" customWidth="1"/>
    <col min="11777" max="11777" width="30.109375" style="1" customWidth="1"/>
    <col min="11778" max="11778" width="31.33203125" style="1" customWidth="1"/>
    <col min="11779" max="11779" width="25.6640625" style="1" customWidth="1"/>
    <col min="11780" max="11781" width="17.109375" style="1" customWidth="1"/>
    <col min="11782" max="11782" width="15" style="1" customWidth="1"/>
    <col min="11783" max="11783" width="8.88671875" style="1"/>
    <col min="11784" max="11784" width="8.88671875" style="1" customWidth="1"/>
    <col min="11785" max="12030" width="8.88671875" style="1"/>
    <col min="12031" max="12031" width="5.6640625" style="1" customWidth="1"/>
    <col min="12032" max="12032" width="46.44140625" style="1" customWidth="1"/>
    <col min="12033" max="12033" width="30.109375" style="1" customWidth="1"/>
    <col min="12034" max="12034" width="31.33203125" style="1" customWidth="1"/>
    <col min="12035" max="12035" width="25.6640625" style="1" customWidth="1"/>
    <col min="12036" max="12037" width="17.109375" style="1" customWidth="1"/>
    <col min="12038" max="12038" width="15" style="1" customWidth="1"/>
    <col min="12039" max="12039" width="8.88671875" style="1"/>
    <col min="12040" max="12040" width="8.88671875" style="1" customWidth="1"/>
    <col min="12041" max="12286" width="8.88671875" style="1"/>
    <col min="12287" max="12287" width="5.6640625" style="1" customWidth="1"/>
    <col min="12288" max="12288" width="46.44140625" style="1" customWidth="1"/>
    <col min="12289" max="12289" width="30.109375" style="1" customWidth="1"/>
    <col min="12290" max="12290" width="31.33203125" style="1" customWidth="1"/>
    <col min="12291" max="12291" width="25.6640625" style="1" customWidth="1"/>
    <col min="12292" max="12293" width="17.109375" style="1" customWidth="1"/>
    <col min="12294" max="12294" width="15" style="1" customWidth="1"/>
    <col min="12295" max="12295" width="8.88671875" style="1"/>
    <col min="12296" max="12296" width="8.88671875" style="1" customWidth="1"/>
    <col min="12297" max="12542" width="8.88671875" style="1"/>
    <col min="12543" max="12543" width="5.6640625" style="1" customWidth="1"/>
    <col min="12544" max="12544" width="46.44140625" style="1" customWidth="1"/>
    <col min="12545" max="12545" width="30.109375" style="1" customWidth="1"/>
    <col min="12546" max="12546" width="31.33203125" style="1" customWidth="1"/>
    <col min="12547" max="12547" width="25.6640625" style="1" customWidth="1"/>
    <col min="12548" max="12549" width="17.109375" style="1" customWidth="1"/>
    <col min="12550" max="12550" width="15" style="1" customWidth="1"/>
    <col min="12551" max="12551" width="8.88671875" style="1"/>
    <col min="12552" max="12552" width="8.88671875" style="1" customWidth="1"/>
    <col min="12553" max="12798" width="8.88671875" style="1"/>
    <col min="12799" max="12799" width="5.6640625" style="1" customWidth="1"/>
    <col min="12800" max="12800" width="46.44140625" style="1" customWidth="1"/>
    <col min="12801" max="12801" width="30.109375" style="1" customWidth="1"/>
    <col min="12802" max="12802" width="31.33203125" style="1" customWidth="1"/>
    <col min="12803" max="12803" width="25.6640625" style="1" customWidth="1"/>
    <col min="12804" max="12805" width="17.109375" style="1" customWidth="1"/>
    <col min="12806" max="12806" width="15" style="1" customWidth="1"/>
    <col min="12807" max="12807" width="8.88671875" style="1"/>
    <col min="12808" max="12808" width="8.88671875" style="1" customWidth="1"/>
    <col min="12809" max="13054" width="8.88671875" style="1"/>
    <col min="13055" max="13055" width="5.6640625" style="1" customWidth="1"/>
    <col min="13056" max="13056" width="46.44140625" style="1" customWidth="1"/>
    <col min="13057" max="13057" width="30.109375" style="1" customWidth="1"/>
    <col min="13058" max="13058" width="31.33203125" style="1" customWidth="1"/>
    <col min="13059" max="13059" width="25.6640625" style="1" customWidth="1"/>
    <col min="13060" max="13061" width="17.109375" style="1" customWidth="1"/>
    <col min="13062" max="13062" width="15" style="1" customWidth="1"/>
    <col min="13063" max="13063" width="8.88671875" style="1"/>
    <col min="13064" max="13064" width="8.88671875" style="1" customWidth="1"/>
    <col min="13065" max="13310" width="8.88671875" style="1"/>
    <col min="13311" max="13311" width="5.6640625" style="1" customWidth="1"/>
    <col min="13312" max="13312" width="46.44140625" style="1" customWidth="1"/>
    <col min="13313" max="13313" width="30.109375" style="1" customWidth="1"/>
    <col min="13314" max="13314" width="31.33203125" style="1" customWidth="1"/>
    <col min="13315" max="13315" width="25.6640625" style="1" customWidth="1"/>
    <col min="13316" max="13317" width="17.109375" style="1" customWidth="1"/>
    <col min="13318" max="13318" width="15" style="1" customWidth="1"/>
    <col min="13319" max="13319" width="8.88671875" style="1"/>
    <col min="13320" max="13320" width="8.88671875" style="1" customWidth="1"/>
    <col min="13321" max="13566" width="8.88671875" style="1"/>
    <col min="13567" max="13567" width="5.6640625" style="1" customWidth="1"/>
    <col min="13568" max="13568" width="46.44140625" style="1" customWidth="1"/>
    <col min="13569" max="13569" width="30.109375" style="1" customWidth="1"/>
    <col min="13570" max="13570" width="31.33203125" style="1" customWidth="1"/>
    <col min="13571" max="13571" width="25.6640625" style="1" customWidth="1"/>
    <col min="13572" max="13573" width="17.109375" style="1" customWidth="1"/>
    <col min="13574" max="13574" width="15" style="1" customWidth="1"/>
    <col min="13575" max="13575" width="8.88671875" style="1"/>
    <col min="13576" max="13576" width="8.88671875" style="1" customWidth="1"/>
    <col min="13577" max="13822" width="8.88671875" style="1"/>
    <col min="13823" max="13823" width="5.6640625" style="1" customWidth="1"/>
    <col min="13824" max="13824" width="46.44140625" style="1" customWidth="1"/>
    <col min="13825" max="13825" width="30.109375" style="1" customWidth="1"/>
    <col min="13826" max="13826" width="31.33203125" style="1" customWidth="1"/>
    <col min="13827" max="13827" width="25.6640625" style="1" customWidth="1"/>
    <col min="13828" max="13829" width="17.109375" style="1" customWidth="1"/>
    <col min="13830" max="13830" width="15" style="1" customWidth="1"/>
    <col min="13831" max="13831" width="8.88671875" style="1"/>
    <col min="13832" max="13832" width="8.88671875" style="1" customWidth="1"/>
    <col min="13833" max="14078" width="8.88671875" style="1"/>
    <col min="14079" max="14079" width="5.6640625" style="1" customWidth="1"/>
    <col min="14080" max="14080" width="46.44140625" style="1" customWidth="1"/>
    <col min="14081" max="14081" width="30.109375" style="1" customWidth="1"/>
    <col min="14082" max="14082" width="31.33203125" style="1" customWidth="1"/>
    <col min="14083" max="14083" width="25.6640625" style="1" customWidth="1"/>
    <col min="14084" max="14085" width="17.109375" style="1" customWidth="1"/>
    <col min="14086" max="14086" width="15" style="1" customWidth="1"/>
    <col min="14087" max="14087" width="8.88671875" style="1"/>
    <col min="14088" max="14088" width="8.88671875" style="1" customWidth="1"/>
    <col min="14089" max="14334" width="8.88671875" style="1"/>
    <col min="14335" max="14335" width="5.6640625" style="1" customWidth="1"/>
    <col min="14336" max="14336" width="46.44140625" style="1" customWidth="1"/>
    <col min="14337" max="14337" width="30.109375" style="1" customWidth="1"/>
    <col min="14338" max="14338" width="31.33203125" style="1" customWidth="1"/>
    <col min="14339" max="14339" width="25.6640625" style="1" customWidth="1"/>
    <col min="14340" max="14341" width="17.109375" style="1" customWidth="1"/>
    <col min="14342" max="14342" width="15" style="1" customWidth="1"/>
    <col min="14343" max="14343" width="8.88671875" style="1"/>
    <col min="14344" max="14344" width="8.88671875" style="1" customWidth="1"/>
    <col min="14345" max="14590" width="8.88671875" style="1"/>
    <col min="14591" max="14591" width="5.6640625" style="1" customWidth="1"/>
    <col min="14592" max="14592" width="46.44140625" style="1" customWidth="1"/>
    <col min="14593" max="14593" width="30.109375" style="1" customWidth="1"/>
    <col min="14594" max="14594" width="31.33203125" style="1" customWidth="1"/>
    <col min="14595" max="14595" width="25.6640625" style="1" customWidth="1"/>
    <col min="14596" max="14597" width="17.109375" style="1" customWidth="1"/>
    <col min="14598" max="14598" width="15" style="1" customWidth="1"/>
    <col min="14599" max="14599" width="8.88671875" style="1"/>
    <col min="14600" max="14600" width="8.88671875" style="1" customWidth="1"/>
    <col min="14601" max="14846" width="8.88671875" style="1"/>
    <col min="14847" max="14847" width="5.6640625" style="1" customWidth="1"/>
    <col min="14848" max="14848" width="46.44140625" style="1" customWidth="1"/>
    <col min="14849" max="14849" width="30.109375" style="1" customWidth="1"/>
    <col min="14850" max="14850" width="31.33203125" style="1" customWidth="1"/>
    <col min="14851" max="14851" width="25.6640625" style="1" customWidth="1"/>
    <col min="14852" max="14853" width="17.109375" style="1" customWidth="1"/>
    <col min="14854" max="14854" width="15" style="1" customWidth="1"/>
    <col min="14855" max="14855" width="8.88671875" style="1"/>
    <col min="14856" max="14856" width="8.88671875" style="1" customWidth="1"/>
    <col min="14857" max="15102" width="8.88671875" style="1"/>
    <col min="15103" max="15103" width="5.6640625" style="1" customWidth="1"/>
    <col min="15104" max="15104" width="46.44140625" style="1" customWidth="1"/>
    <col min="15105" max="15105" width="30.109375" style="1" customWidth="1"/>
    <col min="15106" max="15106" width="31.33203125" style="1" customWidth="1"/>
    <col min="15107" max="15107" width="25.6640625" style="1" customWidth="1"/>
    <col min="15108" max="15109" width="17.109375" style="1" customWidth="1"/>
    <col min="15110" max="15110" width="15" style="1" customWidth="1"/>
    <col min="15111" max="15111" width="8.88671875" style="1"/>
    <col min="15112" max="15112" width="8.88671875" style="1" customWidth="1"/>
    <col min="15113" max="15358" width="8.88671875" style="1"/>
    <col min="15359" max="15359" width="5.6640625" style="1" customWidth="1"/>
    <col min="15360" max="15360" width="46.44140625" style="1" customWidth="1"/>
    <col min="15361" max="15361" width="30.109375" style="1" customWidth="1"/>
    <col min="15362" max="15362" width="31.33203125" style="1" customWidth="1"/>
    <col min="15363" max="15363" width="25.6640625" style="1" customWidth="1"/>
    <col min="15364" max="15365" width="17.109375" style="1" customWidth="1"/>
    <col min="15366" max="15366" width="15" style="1" customWidth="1"/>
    <col min="15367" max="15367" width="8.88671875" style="1"/>
    <col min="15368" max="15368" width="8.88671875" style="1" customWidth="1"/>
    <col min="15369" max="15614" width="8.88671875" style="1"/>
    <col min="15615" max="15615" width="5.6640625" style="1" customWidth="1"/>
    <col min="15616" max="15616" width="46.44140625" style="1" customWidth="1"/>
    <col min="15617" max="15617" width="30.109375" style="1" customWidth="1"/>
    <col min="15618" max="15618" width="31.33203125" style="1" customWidth="1"/>
    <col min="15619" max="15619" width="25.6640625" style="1" customWidth="1"/>
    <col min="15620" max="15621" width="17.109375" style="1" customWidth="1"/>
    <col min="15622" max="15622" width="15" style="1" customWidth="1"/>
    <col min="15623" max="15623" width="8.88671875" style="1"/>
    <col min="15624" max="15624" width="8.88671875" style="1" customWidth="1"/>
    <col min="15625" max="15870" width="8.88671875" style="1"/>
    <col min="15871" max="15871" width="5.6640625" style="1" customWidth="1"/>
    <col min="15872" max="15872" width="46.44140625" style="1" customWidth="1"/>
    <col min="15873" max="15873" width="30.109375" style="1" customWidth="1"/>
    <col min="15874" max="15874" width="31.33203125" style="1" customWidth="1"/>
    <col min="15875" max="15875" width="25.6640625" style="1" customWidth="1"/>
    <col min="15876" max="15877" width="17.109375" style="1" customWidth="1"/>
    <col min="15878" max="15878" width="15" style="1" customWidth="1"/>
    <col min="15879" max="15879" width="8.88671875" style="1"/>
    <col min="15880" max="15880" width="8.88671875" style="1" customWidth="1"/>
    <col min="15881" max="16126" width="8.88671875" style="1"/>
    <col min="16127" max="16127" width="5.6640625" style="1" customWidth="1"/>
    <col min="16128" max="16128" width="46.44140625" style="1" customWidth="1"/>
    <col min="16129" max="16129" width="30.109375" style="1" customWidth="1"/>
    <col min="16130" max="16130" width="31.33203125" style="1" customWidth="1"/>
    <col min="16131" max="16131" width="25.6640625" style="1" customWidth="1"/>
    <col min="16132" max="16133" width="17.109375" style="1" customWidth="1"/>
    <col min="16134" max="16134" width="15" style="1" customWidth="1"/>
    <col min="16135" max="16135" width="8.88671875" style="1"/>
    <col min="16136" max="16136" width="8.88671875" style="1" customWidth="1"/>
    <col min="16137" max="16384" width="8.88671875" style="1"/>
  </cols>
  <sheetData>
    <row r="1" spans="1:9" x14ac:dyDescent="0.35">
      <c r="D1" s="71"/>
      <c r="E1" s="9" t="s">
        <v>427</v>
      </c>
    </row>
    <row r="2" spans="1:9" x14ac:dyDescent="0.35">
      <c r="D2" s="75"/>
    </row>
    <row r="3" spans="1:9" ht="55.95" customHeight="1" x14ac:dyDescent="0.35">
      <c r="A3" s="1190" t="s">
        <v>986</v>
      </c>
      <c r="B3" s="1190"/>
      <c r="C3" s="1190"/>
      <c r="D3" s="1190"/>
      <c r="E3" s="1190"/>
      <c r="F3" s="77"/>
      <c r="G3" s="78"/>
    </row>
    <row r="4" spans="1:9" s="13" customFormat="1" ht="27" customHeight="1" x14ac:dyDescent="0.35">
      <c r="A4" s="1183" t="s">
        <v>1145</v>
      </c>
      <c r="B4" s="1183"/>
      <c r="C4" s="1183"/>
      <c r="D4" s="1183"/>
      <c r="E4" s="1183"/>
      <c r="F4" s="1191"/>
      <c r="G4" s="1191"/>
      <c r="H4" s="12"/>
      <c r="I4" s="12"/>
    </row>
    <row r="5" spans="1:9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5"/>
      <c r="I6" s="5"/>
    </row>
    <row r="7" spans="1:9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 x14ac:dyDescent="0.35">
      <c r="A8" s="79"/>
    </row>
    <row r="9" spans="1:9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4" x14ac:dyDescent="0.35">
      <c r="A11" s="88">
        <v>1</v>
      </c>
      <c r="B11" s="89" t="s">
        <v>304</v>
      </c>
      <c r="C11" s="90">
        <v>7</v>
      </c>
      <c r="D11" s="90">
        <v>625</v>
      </c>
      <c r="E11" s="91">
        <f>C11*D11*12</f>
        <v>52500</v>
      </c>
    </row>
    <row r="12" spans="1:9" x14ac:dyDescent="0.35">
      <c r="A12" s="94"/>
      <c r="B12" s="95" t="s">
        <v>295</v>
      </c>
      <c r="C12" s="109" t="s">
        <v>305</v>
      </c>
      <c r="D12" s="109" t="s">
        <v>305</v>
      </c>
      <c r="E12" s="97">
        <f>SUM(E11:E11)</f>
        <v>52500</v>
      </c>
    </row>
    <row r="15" spans="1:9" s="35" customFormat="1" ht="23.25" customHeight="1" x14ac:dyDescent="0.3">
      <c r="A15" s="34" t="s">
        <v>671</v>
      </c>
      <c r="C15" s="36"/>
      <c r="E15" s="36" t="s">
        <v>1143</v>
      </c>
      <c r="G15" s="98"/>
    </row>
    <row r="16" spans="1:9" s="66" customFormat="1" ht="13.2" x14ac:dyDescent="0.3">
      <c r="C16" s="67" t="s">
        <v>131</v>
      </c>
      <c r="E16" s="67" t="s">
        <v>132</v>
      </c>
      <c r="G16" s="68"/>
    </row>
    <row r="17" spans="1:7" s="63" customFormat="1" ht="15.6" x14ac:dyDescent="0.3">
      <c r="G17" s="69"/>
    </row>
    <row r="18" spans="1:7" s="35" customFormat="1" ht="23.25" customHeight="1" x14ac:dyDescent="0.3">
      <c r="A18" s="34" t="s">
        <v>133</v>
      </c>
      <c r="C18" s="36"/>
      <c r="E18" s="36" t="s">
        <v>1144</v>
      </c>
      <c r="G18" s="98"/>
    </row>
    <row r="19" spans="1:7" s="66" customFormat="1" ht="13.2" x14ac:dyDescent="0.3">
      <c r="C19" s="67" t="s">
        <v>131</v>
      </c>
      <c r="E19" s="67" t="s">
        <v>132</v>
      </c>
      <c r="G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tabColor theme="5" tint="0.39997558519241921"/>
    <pageSetUpPr fitToPage="1"/>
  </sheetPr>
  <dimension ref="A1:K88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427</v>
      </c>
    </row>
    <row r="2" spans="1:11" x14ac:dyDescent="0.35">
      <c r="D2" s="75"/>
    </row>
    <row r="3" spans="1:11" ht="55.95" customHeight="1" x14ac:dyDescent="0.35">
      <c r="A3" s="1190" t="s">
        <v>456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27" customHeight="1" x14ac:dyDescent="0.35">
      <c r="A4" s="1183" t="s">
        <v>1145</v>
      </c>
      <c r="B4" s="1183"/>
      <c r="C4" s="1183"/>
      <c r="D4" s="1183"/>
      <c r="E4" s="1183"/>
      <c r="F4" s="1191"/>
      <c r="G4" s="1191"/>
      <c r="H4" s="1191"/>
      <c r="I4" s="1191"/>
      <c r="J4" s="12"/>
      <c r="K4" s="12"/>
    </row>
    <row r="5" spans="1:11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  <c r="F11" s="74"/>
      <c r="G11" s="85">
        <f>E11-F11</f>
        <v>0</v>
      </c>
    </row>
    <row r="12" spans="1:11" x14ac:dyDescent="0.35">
      <c r="A12" s="94"/>
      <c r="B12" s="95" t="s">
        <v>295</v>
      </c>
      <c r="C12" s="109" t="s">
        <v>305</v>
      </c>
      <c r="D12" s="109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671</v>
      </c>
      <c r="C15" s="36"/>
      <c r="E15" s="36" t="s">
        <v>1143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36"/>
      <c r="E18" s="36" t="s">
        <v>1144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pageSetUpPr fitToPage="1"/>
  </sheetPr>
  <dimension ref="A1:I88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6" width="15" style="74" customWidth="1"/>
    <col min="7" max="7" width="8.88671875" style="1"/>
    <col min="8" max="8" width="8.88671875" style="1" customWidth="1"/>
    <col min="9" max="254" width="8.88671875" style="1"/>
    <col min="255" max="255" width="5.6640625" style="1" customWidth="1"/>
    <col min="256" max="256" width="46.44140625" style="1" customWidth="1"/>
    <col min="257" max="257" width="30.109375" style="1" customWidth="1"/>
    <col min="258" max="258" width="31.33203125" style="1" customWidth="1"/>
    <col min="259" max="259" width="25.6640625" style="1" customWidth="1"/>
    <col min="260" max="261" width="17.109375" style="1" customWidth="1"/>
    <col min="262" max="262" width="15" style="1" customWidth="1"/>
    <col min="263" max="263" width="8.88671875" style="1"/>
    <col min="264" max="264" width="8.88671875" style="1" customWidth="1"/>
    <col min="265" max="510" width="8.88671875" style="1"/>
    <col min="511" max="511" width="5.6640625" style="1" customWidth="1"/>
    <col min="512" max="512" width="46.44140625" style="1" customWidth="1"/>
    <col min="513" max="513" width="30.109375" style="1" customWidth="1"/>
    <col min="514" max="514" width="31.33203125" style="1" customWidth="1"/>
    <col min="515" max="515" width="25.6640625" style="1" customWidth="1"/>
    <col min="516" max="517" width="17.109375" style="1" customWidth="1"/>
    <col min="518" max="518" width="15" style="1" customWidth="1"/>
    <col min="519" max="519" width="8.88671875" style="1"/>
    <col min="520" max="520" width="8.88671875" style="1" customWidth="1"/>
    <col min="521" max="766" width="8.88671875" style="1"/>
    <col min="767" max="767" width="5.6640625" style="1" customWidth="1"/>
    <col min="768" max="768" width="46.44140625" style="1" customWidth="1"/>
    <col min="769" max="769" width="30.109375" style="1" customWidth="1"/>
    <col min="770" max="770" width="31.33203125" style="1" customWidth="1"/>
    <col min="771" max="771" width="25.6640625" style="1" customWidth="1"/>
    <col min="772" max="773" width="17.109375" style="1" customWidth="1"/>
    <col min="774" max="774" width="15" style="1" customWidth="1"/>
    <col min="775" max="775" width="8.88671875" style="1"/>
    <col min="776" max="776" width="8.88671875" style="1" customWidth="1"/>
    <col min="777" max="1022" width="8.88671875" style="1"/>
    <col min="1023" max="1023" width="5.6640625" style="1" customWidth="1"/>
    <col min="1024" max="1024" width="46.44140625" style="1" customWidth="1"/>
    <col min="1025" max="1025" width="30.109375" style="1" customWidth="1"/>
    <col min="1026" max="1026" width="31.33203125" style="1" customWidth="1"/>
    <col min="1027" max="1027" width="25.6640625" style="1" customWidth="1"/>
    <col min="1028" max="1029" width="17.109375" style="1" customWidth="1"/>
    <col min="1030" max="1030" width="15" style="1" customWidth="1"/>
    <col min="1031" max="1031" width="8.88671875" style="1"/>
    <col min="1032" max="1032" width="8.88671875" style="1" customWidth="1"/>
    <col min="1033" max="1278" width="8.88671875" style="1"/>
    <col min="1279" max="1279" width="5.6640625" style="1" customWidth="1"/>
    <col min="1280" max="1280" width="46.44140625" style="1" customWidth="1"/>
    <col min="1281" max="1281" width="30.109375" style="1" customWidth="1"/>
    <col min="1282" max="1282" width="31.33203125" style="1" customWidth="1"/>
    <col min="1283" max="1283" width="25.6640625" style="1" customWidth="1"/>
    <col min="1284" max="1285" width="17.109375" style="1" customWidth="1"/>
    <col min="1286" max="1286" width="15" style="1" customWidth="1"/>
    <col min="1287" max="1287" width="8.88671875" style="1"/>
    <col min="1288" max="1288" width="8.88671875" style="1" customWidth="1"/>
    <col min="1289" max="1534" width="8.88671875" style="1"/>
    <col min="1535" max="1535" width="5.6640625" style="1" customWidth="1"/>
    <col min="1536" max="1536" width="46.44140625" style="1" customWidth="1"/>
    <col min="1537" max="1537" width="30.109375" style="1" customWidth="1"/>
    <col min="1538" max="1538" width="31.33203125" style="1" customWidth="1"/>
    <col min="1539" max="1539" width="25.6640625" style="1" customWidth="1"/>
    <col min="1540" max="1541" width="17.109375" style="1" customWidth="1"/>
    <col min="1542" max="1542" width="15" style="1" customWidth="1"/>
    <col min="1543" max="1543" width="8.88671875" style="1"/>
    <col min="1544" max="1544" width="8.88671875" style="1" customWidth="1"/>
    <col min="1545" max="1790" width="8.88671875" style="1"/>
    <col min="1791" max="1791" width="5.6640625" style="1" customWidth="1"/>
    <col min="1792" max="1792" width="46.44140625" style="1" customWidth="1"/>
    <col min="1793" max="1793" width="30.109375" style="1" customWidth="1"/>
    <col min="1794" max="1794" width="31.33203125" style="1" customWidth="1"/>
    <col min="1795" max="1795" width="25.6640625" style="1" customWidth="1"/>
    <col min="1796" max="1797" width="17.109375" style="1" customWidth="1"/>
    <col min="1798" max="1798" width="15" style="1" customWidth="1"/>
    <col min="1799" max="1799" width="8.88671875" style="1"/>
    <col min="1800" max="1800" width="8.88671875" style="1" customWidth="1"/>
    <col min="1801" max="2046" width="8.88671875" style="1"/>
    <col min="2047" max="2047" width="5.6640625" style="1" customWidth="1"/>
    <col min="2048" max="2048" width="46.44140625" style="1" customWidth="1"/>
    <col min="2049" max="2049" width="30.109375" style="1" customWidth="1"/>
    <col min="2050" max="2050" width="31.33203125" style="1" customWidth="1"/>
    <col min="2051" max="2051" width="25.6640625" style="1" customWidth="1"/>
    <col min="2052" max="2053" width="17.109375" style="1" customWidth="1"/>
    <col min="2054" max="2054" width="15" style="1" customWidth="1"/>
    <col min="2055" max="2055" width="8.88671875" style="1"/>
    <col min="2056" max="2056" width="8.88671875" style="1" customWidth="1"/>
    <col min="2057" max="2302" width="8.88671875" style="1"/>
    <col min="2303" max="2303" width="5.6640625" style="1" customWidth="1"/>
    <col min="2304" max="2304" width="46.44140625" style="1" customWidth="1"/>
    <col min="2305" max="2305" width="30.109375" style="1" customWidth="1"/>
    <col min="2306" max="2306" width="31.33203125" style="1" customWidth="1"/>
    <col min="2307" max="2307" width="25.6640625" style="1" customWidth="1"/>
    <col min="2308" max="2309" width="17.109375" style="1" customWidth="1"/>
    <col min="2310" max="2310" width="15" style="1" customWidth="1"/>
    <col min="2311" max="2311" width="8.88671875" style="1"/>
    <col min="2312" max="2312" width="8.88671875" style="1" customWidth="1"/>
    <col min="2313" max="2558" width="8.88671875" style="1"/>
    <col min="2559" max="2559" width="5.6640625" style="1" customWidth="1"/>
    <col min="2560" max="2560" width="46.44140625" style="1" customWidth="1"/>
    <col min="2561" max="2561" width="30.109375" style="1" customWidth="1"/>
    <col min="2562" max="2562" width="31.33203125" style="1" customWidth="1"/>
    <col min="2563" max="2563" width="25.6640625" style="1" customWidth="1"/>
    <col min="2564" max="2565" width="17.109375" style="1" customWidth="1"/>
    <col min="2566" max="2566" width="15" style="1" customWidth="1"/>
    <col min="2567" max="2567" width="8.88671875" style="1"/>
    <col min="2568" max="2568" width="8.88671875" style="1" customWidth="1"/>
    <col min="2569" max="2814" width="8.88671875" style="1"/>
    <col min="2815" max="2815" width="5.6640625" style="1" customWidth="1"/>
    <col min="2816" max="2816" width="46.44140625" style="1" customWidth="1"/>
    <col min="2817" max="2817" width="30.109375" style="1" customWidth="1"/>
    <col min="2818" max="2818" width="31.33203125" style="1" customWidth="1"/>
    <col min="2819" max="2819" width="25.6640625" style="1" customWidth="1"/>
    <col min="2820" max="2821" width="17.109375" style="1" customWidth="1"/>
    <col min="2822" max="2822" width="15" style="1" customWidth="1"/>
    <col min="2823" max="2823" width="8.88671875" style="1"/>
    <col min="2824" max="2824" width="8.88671875" style="1" customWidth="1"/>
    <col min="2825" max="3070" width="8.88671875" style="1"/>
    <col min="3071" max="3071" width="5.6640625" style="1" customWidth="1"/>
    <col min="3072" max="3072" width="46.44140625" style="1" customWidth="1"/>
    <col min="3073" max="3073" width="30.109375" style="1" customWidth="1"/>
    <col min="3074" max="3074" width="31.33203125" style="1" customWidth="1"/>
    <col min="3075" max="3075" width="25.6640625" style="1" customWidth="1"/>
    <col min="3076" max="3077" width="17.109375" style="1" customWidth="1"/>
    <col min="3078" max="3078" width="15" style="1" customWidth="1"/>
    <col min="3079" max="3079" width="8.88671875" style="1"/>
    <col min="3080" max="3080" width="8.88671875" style="1" customWidth="1"/>
    <col min="3081" max="3326" width="8.88671875" style="1"/>
    <col min="3327" max="3327" width="5.6640625" style="1" customWidth="1"/>
    <col min="3328" max="3328" width="46.44140625" style="1" customWidth="1"/>
    <col min="3329" max="3329" width="30.109375" style="1" customWidth="1"/>
    <col min="3330" max="3330" width="31.33203125" style="1" customWidth="1"/>
    <col min="3331" max="3331" width="25.6640625" style="1" customWidth="1"/>
    <col min="3332" max="3333" width="17.109375" style="1" customWidth="1"/>
    <col min="3334" max="3334" width="15" style="1" customWidth="1"/>
    <col min="3335" max="3335" width="8.88671875" style="1"/>
    <col min="3336" max="3336" width="8.88671875" style="1" customWidth="1"/>
    <col min="3337" max="3582" width="8.88671875" style="1"/>
    <col min="3583" max="3583" width="5.6640625" style="1" customWidth="1"/>
    <col min="3584" max="3584" width="46.44140625" style="1" customWidth="1"/>
    <col min="3585" max="3585" width="30.109375" style="1" customWidth="1"/>
    <col min="3586" max="3586" width="31.33203125" style="1" customWidth="1"/>
    <col min="3587" max="3587" width="25.6640625" style="1" customWidth="1"/>
    <col min="3588" max="3589" width="17.109375" style="1" customWidth="1"/>
    <col min="3590" max="3590" width="15" style="1" customWidth="1"/>
    <col min="3591" max="3591" width="8.88671875" style="1"/>
    <col min="3592" max="3592" width="8.88671875" style="1" customWidth="1"/>
    <col min="3593" max="3838" width="8.88671875" style="1"/>
    <col min="3839" max="3839" width="5.6640625" style="1" customWidth="1"/>
    <col min="3840" max="3840" width="46.44140625" style="1" customWidth="1"/>
    <col min="3841" max="3841" width="30.109375" style="1" customWidth="1"/>
    <col min="3842" max="3842" width="31.33203125" style="1" customWidth="1"/>
    <col min="3843" max="3843" width="25.6640625" style="1" customWidth="1"/>
    <col min="3844" max="3845" width="17.109375" style="1" customWidth="1"/>
    <col min="3846" max="3846" width="15" style="1" customWidth="1"/>
    <col min="3847" max="3847" width="8.88671875" style="1"/>
    <col min="3848" max="3848" width="8.88671875" style="1" customWidth="1"/>
    <col min="3849" max="4094" width="8.88671875" style="1"/>
    <col min="4095" max="4095" width="5.6640625" style="1" customWidth="1"/>
    <col min="4096" max="4096" width="46.44140625" style="1" customWidth="1"/>
    <col min="4097" max="4097" width="30.109375" style="1" customWidth="1"/>
    <col min="4098" max="4098" width="31.33203125" style="1" customWidth="1"/>
    <col min="4099" max="4099" width="25.6640625" style="1" customWidth="1"/>
    <col min="4100" max="4101" width="17.109375" style="1" customWidth="1"/>
    <col min="4102" max="4102" width="15" style="1" customWidth="1"/>
    <col min="4103" max="4103" width="8.88671875" style="1"/>
    <col min="4104" max="4104" width="8.88671875" style="1" customWidth="1"/>
    <col min="4105" max="4350" width="8.88671875" style="1"/>
    <col min="4351" max="4351" width="5.6640625" style="1" customWidth="1"/>
    <col min="4352" max="4352" width="46.44140625" style="1" customWidth="1"/>
    <col min="4353" max="4353" width="30.109375" style="1" customWidth="1"/>
    <col min="4354" max="4354" width="31.33203125" style="1" customWidth="1"/>
    <col min="4355" max="4355" width="25.6640625" style="1" customWidth="1"/>
    <col min="4356" max="4357" width="17.109375" style="1" customWidth="1"/>
    <col min="4358" max="4358" width="15" style="1" customWidth="1"/>
    <col min="4359" max="4359" width="8.88671875" style="1"/>
    <col min="4360" max="4360" width="8.88671875" style="1" customWidth="1"/>
    <col min="4361" max="4606" width="8.88671875" style="1"/>
    <col min="4607" max="4607" width="5.6640625" style="1" customWidth="1"/>
    <col min="4608" max="4608" width="46.44140625" style="1" customWidth="1"/>
    <col min="4609" max="4609" width="30.109375" style="1" customWidth="1"/>
    <col min="4610" max="4610" width="31.33203125" style="1" customWidth="1"/>
    <col min="4611" max="4611" width="25.6640625" style="1" customWidth="1"/>
    <col min="4612" max="4613" width="17.109375" style="1" customWidth="1"/>
    <col min="4614" max="4614" width="15" style="1" customWidth="1"/>
    <col min="4615" max="4615" width="8.88671875" style="1"/>
    <col min="4616" max="4616" width="8.88671875" style="1" customWidth="1"/>
    <col min="4617" max="4862" width="8.88671875" style="1"/>
    <col min="4863" max="4863" width="5.6640625" style="1" customWidth="1"/>
    <col min="4864" max="4864" width="46.44140625" style="1" customWidth="1"/>
    <col min="4865" max="4865" width="30.109375" style="1" customWidth="1"/>
    <col min="4866" max="4866" width="31.33203125" style="1" customWidth="1"/>
    <col min="4867" max="4867" width="25.6640625" style="1" customWidth="1"/>
    <col min="4868" max="4869" width="17.109375" style="1" customWidth="1"/>
    <col min="4870" max="4870" width="15" style="1" customWidth="1"/>
    <col min="4871" max="4871" width="8.88671875" style="1"/>
    <col min="4872" max="4872" width="8.88671875" style="1" customWidth="1"/>
    <col min="4873" max="5118" width="8.88671875" style="1"/>
    <col min="5119" max="5119" width="5.6640625" style="1" customWidth="1"/>
    <col min="5120" max="5120" width="46.44140625" style="1" customWidth="1"/>
    <col min="5121" max="5121" width="30.109375" style="1" customWidth="1"/>
    <col min="5122" max="5122" width="31.33203125" style="1" customWidth="1"/>
    <col min="5123" max="5123" width="25.6640625" style="1" customWidth="1"/>
    <col min="5124" max="5125" width="17.109375" style="1" customWidth="1"/>
    <col min="5126" max="5126" width="15" style="1" customWidth="1"/>
    <col min="5127" max="5127" width="8.88671875" style="1"/>
    <col min="5128" max="5128" width="8.88671875" style="1" customWidth="1"/>
    <col min="5129" max="5374" width="8.88671875" style="1"/>
    <col min="5375" max="5375" width="5.6640625" style="1" customWidth="1"/>
    <col min="5376" max="5376" width="46.44140625" style="1" customWidth="1"/>
    <col min="5377" max="5377" width="30.109375" style="1" customWidth="1"/>
    <col min="5378" max="5378" width="31.33203125" style="1" customWidth="1"/>
    <col min="5379" max="5379" width="25.6640625" style="1" customWidth="1"/>
    <col min="5380" max="5381" width="17.109375" style="1" customWidth="1"/>
    <col min="5382" max="5382" width="15" style="1" customWidth="1"/>
    <col min="5383" max="5383" width="8.88671875" style="1"/>
    <col min="5384" max="5384" width="8.88671875" style="1" customWidth="1"/>
    <col min="5385" max="5630" width="8.88671875" style="1"/>
    <col min="5631" max="5631" width="5.6640625" style="1" customWidth="1"/>
    <col min="5632" max="5632" width="46.44140625" style="1" customWidth="1"/>
    <col min="5633" max="5633" width="30.109375" style="1" customWidth="1"/>
    <col min="5634" max="5634" width="31.33203125" style="1" customWidth="1"/>
    <col min="5635" max="5635" width="25.6640625" style="1" customWidth="1"/>
    <col min="5636" max="5637" width="17.109375" style="1" customWidth="1"/>
    <col min="5638" max="5638" width="15" style="1" customWidth="1"/>
    <col min="5639" max="5639" width="8.88671875" style="1"/>
    <col min="5640" max="5640" width="8.88671875" style="1" customWidth="1"/>
    <col min="5641" max="5886" width="8.88671875" style="1"/>
    <col min="5887" max="5887" width="5.6640625" style="1" customWidth="1"/>
    <col min="5888" max="5888" width="46.44140625" style="1" customWidth="1"/>
    <col min="5889" max="5889" width="30.109375" style="1" customWidth="1"/>
    <col min="5890" max="5890" width="31.33203125" style="1" customWidth="1"/>
    <col min="5891" max="5891" width="25.6640625" style="1" customWidth="1"/>
    <col min="5892" max="5893" width="17.109375" style="1" customWidth="1"/>
    <col min="5894" max="5894" width="15" style="1" customWidth="1"/>
    <col min="5895" max="5895" width="8.88671875" style="1"/>
    <col min="5896" max="5896" width="8.88671875" style="1" customWidth="1"/>
    <col min="5897" max="6142" width="8.88671875" style="1"/>
    <col min="6143" max="6143" width="5.6640625" style="1" customWidth="1"/>
    <col min="6144" max="6144" width="46.44140625" style="1" customWidth="1"/>
    <col min="6145" max="6145" width="30.109375" style="1" customWidth="1"/>
    <col min="6146" max="6146" width="31.33203125" style="1" customWidth="1"/>
    <col min="6147" max="6147" width="25.6640625" style="1" customWidth="1"/>
    <col min="6148" max="6149" width="17.109375" style="1" customWidth="1"/>
    <col min="6150" max="6150" width="15" style="1" customWidth="1"/>
    <col min="6151" max="6151" width="8.88671875" style="1"/>
    <col min="6152" max="6152" width="8.88671875" style="1" customWidth="1"/>
    <col min="6153" max="6398" width="8.88671875" style="1"/>
    <col min="6399" max="6399" width="5.6640625" style="1" customWidth="1"/>
    <col min="6400" max="6400" width="46.44140625" style="1" customWidth="1"/>
    <col min="6401" max="6401" width="30.109375" style="1" customWidth="1"/>
    <col min="6402" max="6402" width="31.33203125" style="1" customWidth="1"/>
    <col min="6403" max="6403" width="25.6640625" style="1" customWidth="1"/>
    <col min="6404" max="6405" width="17.109375" style="1" customWidth="1"/>
    <col min="6406" max="6406" width="15" style="1" customWidth="1"/>
    <col min="6407" max="6407" width="8.88671875" style="1"/>
    <col min="6408" max="6408" width="8.88671875" style="1" customWidth="1"/>
    <col min="6409" max="6654" width="8.88671875" style="1"/>
    <col min="6655" max="6655" width="5.6640625" style="1" customWidth="1"/>
    <col min="6656" max="6656" width="46.44140625" style="1" customWidth="1"/>
    <col min="6657" max="6657" width="30.109375" style="1" customWidth="1"/>
    <col min="6658" max="6658" width="31.33203125" style="1" customWidth="1"/>
    <col min="6659" max="6659" width="25.6640625" style="1" customWidth="1"/>
    <col min="6660" max="6661" width="17.109375" style="1" customWidth="1"/>
    <col min="6662" max="6662" width="15" style="1" customWidth="1"/>
    <col min="6663" max="6663" width="8.88671875" style="1"/>
    <col min="6664" max="6664" width="8.88671875" style="1" customWidth="1"/>
    <col min="6665" max="6910" width="8.88671875" style="1"/>
    <col min="6911" max="6911" width="5.6640625" style="1" customWidth="1"/>
    <col min="6912" max="6912" width="46.44140625" style="1" customWidth="1"/>
    <col min="6913" max="6913" width="30.109375" style="1" customWidth="1"/>
    <col min="6914" max="6914" width="31.33203125" style="1" customWidth="1"/>
    <col min="6915" max="6915" width="25.6640625" style="1" customWidth="1"/>
    <col min="6916" max="6917" width="17.109375" style="1" customWidth="1"/>
    <col min="6918" max="6918" width="15" style="1" customWidth="1"/>
    <col min="6919" max="6919" width="8.88671875" style="1"/>
    <col min="6920" max="6920" width="8.88671875" style="1" customWidth="1"/>
    <col min="6921" max="7166" width="8.88671875" style="1"/>
    <col min="7167" max="7167" width="5.6640625" style="1" customWidth="1"/>
    <col min="7168" max="7168" width="46.44140625" style="1" customWidth="1"/>
    <col min="7169" max="7169" width="30.109375" style="1" customWidth="1"/>
    <col min="7170" max="7170" width="31.33203125" style="1" customWidth="1"/>
    <col min="7171" max="7171" width="25.6640625" style="1" customWidth="1"/>
    <col min="7172" max="7173" width="17.109375" style="1" customWidth="1"/>
    <col min="7174" max="7174" width="15" style="1" customWidth="1"/>
    <col min="7175" max="7175" width="8.88671875" style="1"/>
    <col min="7176" max="7176" width="8.88671875" style="1" customWidth="1"/>
    <col min="7177" max="7422" width="8.88671875" style="1"/>
    <col min="7423" max="7423" width="5.6640625" style="1" customWidth="1"/>
    <col min="7424" max="7424" width="46.44140625" style="1" customWidth="1"/>
    <col min="7425" max="7425" width="30.109375" style="1" customWidth="1"/>
    <col min="7426" max="7426" width="31.33203125" style="1" customWidth="1"/>
    <col min="7427" max="7427" width="25.6640625" style="1" customWidth="1"/>
    <col min="7428" max="7429" width="17.109375" style="1" customWidth="1"/>
    <col min="7430" max="7430" width="15" style="1" customWidth="1"/>
    <col min="7431" max="7431" width="8.88671875" style="1"/>
    <col min="7432" max="7432" width="8.88671875" style="1" customWidth="1"/>
    <col min="7433" max="7678" width="8.88671875" style="1"/>
    <col min="7679" max="7679" width="5.6640625" style="1" customWidth="1"/>
    <col min="7680" max="7680" width="46.44140625" style="1" customWidth="1"/>
    <col min="7681" max="7681" width="30.109375" style="1" customWidth="1"/>
    <col min="7682" max="7682" width="31.33203125" style="1" customWidth="1"/>
    <col min="7683" max="7683" width="25.6640625" style="1" customWidth="1"/>
    <col min="7684" max="7685" width="17.109375" style="1" customWidth="1"/>
    <col min="7686" max="7686" width="15" style="1" customWidth="1"/>
    <col min="7687" max="7687" width="8.88671875" style="1"/>
    <col min="7688" max="7688" width="8.88671875" style="1" customWidth="1"/>
    <col min="7689" max="7934" width="8.88671875" style="1"/>
    <col min="7935" max="7935" width="5.6640625" style="1" customWidth="1"/>
    <col min="7936" max="7936" width="46.44140625" style="1" customWidth="1"/>
    <col min="7937" max="7937" width="30.109375" style="1" customWidth="1"/>
    <col min="7938" max="7938" width="31.33203125" style="1" customWidth="1"/>
    <col min="7939" max="7939" width="25.6640625" style="1" customWidth="1"/>
    <col min="7940" max="7941" width="17.109375" style="1" customWidth="1"/>
    <col min="7942" max="7942" width="15" style="1" customWidth="1"/>
    <col min="7943" max="7943" width="8.88671875" style="1"/>
    <col min="7944" max="7944" width="8.88671875" style="1" customWidth="1"/>
    <col min="7945" max="8190" width="8.88671875" style="1"/>
    <col min="8191" max="8191" width="5.6640625" style="1" customWidth="1"/>
    <col min="8192" max="8192" width="46.44140625" style="1" customWidth="1"/>
    <col min="8193" max="8193" width="30.109375" style="1" customWidth="1"/>
    <col min="8194" max="8194" width="31.33203125" style="1" customWidth="1"/>
    <col min="8195" max="8195" width="25.6640625" style="1" customWidth="1"/>
    <col min="8196" max="8197" width="17.109375" style="1" customWidth="1"/>
    <col min="8198" max="8198" width="15" style="1" customWidth="1"/>
    <col min="8199" max="8199" width="8.88671875" style="1"/>
    <col min="8200" max="8200" width="8.88671875" style="1" customWidth="1"/>
    <col min="8201" max="8446" width="8.88671875" style="1"/>
    <col min="8447" max="8447" width="5.6640625" style="1" customWidth="1"/>
    <col min="8448" max="8448" width="46.44140625" style="1" customWidth="1"/>
    <col min="8449" max="8449" width="30.109375" style="1" customWidth="1"/>
    <col min="8450" max="8450" width="31.33203125" style="1" customWidth="1"/>
    <col min="8451" max="8451" width="25.6640625" style="1" customWidth="1"/>
    <col min="8452" max="8453" width="17.109375" style="1" customWidth="1"/>
    <col min="8454" max="8454" width="15" style="1" customWidth="1"/>
    <col min="8455" max="8455" width="8.88671875" style="1"/>
    <col min="8456" max="8456" width="8.88671875" style="1" customWidth="1"/>
    <col min="8457" max="8702" width="8.88671875" style="1"/>
    <col min="8703" max="8703" width="5.6640625" style="1" customWidth="1"/>
    <col min="8704" max="8704" width="46.44140625" style="1" customWidth="1"/>
    <col min="8705" max="8705" width="30.109375" style="1" customWidth="1"/>
    <col min="8706" max="8706" width="31.33203125" style="1" customWidth="1"/>
    <col min="8707" max="8707" width="25.6640625" style="1" customWidth="1"/>
    <col min="8708" max="8709" width="17.109375" style="1" customWidth="1"/>
    <col min="8710" max="8710" width="15" style="1" customWidth="1"/>
    <col min="8711" max="8711" width="8.88671875" style="1"/>
    <col min="8712" max="8712" width="8.88671875" style="1" customWidth="1"/>
    <col min="8713" max="8958" width="8.88671875" style="1"/>
    <col min="8959" max="8959" width="5.6640625" style="1" customWidth="1"/>
    <col min="8960" max="8960" width="46.44140625" style="1" customWidth="1"/>
    <col min="8961" max="8961" width="30.109375" style="1" customWidth="1"/>
    <col min="8962" max="8962" width="31.33203125" style="1" customWidth="1"/>
    <col min="8963" max="8963" width="25.6640625" style="1" customWidth="1"/>
    <col min="8964" max="8965" width="17.109375" style="1" customWidth="1"/>
    <col min="8966" max="8966" width="15" style="1" customWidth="1"/>
    <col min="8967" max="8967" width="8.88671875" style="1"/>
    <col min="8968" max="8968" width="8.88671875" style="1" customWidth="1"/>
    <col min="8969" max="9214" width="8.88671875" style="1"/>
    <col min="9215" max="9215" width="5.6640625" style="1" customWidth="1"/>
    <col min="9216" max="9216" width="46.44140625" style="1" customWidth="1"/>
    <col min="9217" max="9217" width="30.109375" style="1" customWidth="1"/>
    <col min="9218" max="9218" width="31.33203125" style="1" customWidth="1"/>
    <col min="9219" max="9219" width="25.6640625" style="1" customWidth="1"/>
    <col min="9220" max="9221" width="17.109375" style="1" customWidth="1"/>
    <col min="9222" max="9222" width="15" style="1" customWidth="1"/>
    <col min="9223" max="9223" width="8.88671875" style="1"/>
    <col min="9224" max="9224" width="8.88671875" style="1" customWidth="1"/>
    <col min="9225" max="9470" width="8.88671875" style="1"/>
    <col min="9471" max="9471" width="5.6640625" style="1" customWidth="1"/>
    <col min="9472" max="9472" width="46.44140625" style="1" customWidth="1"/>
    <col min="9473" max="9473" width="30.109375" style="1" customWidth="1"/>
    <col min="9474" max="9474" width="31.33203125" style="1" customWidth="1"/>
    <col min="9475" max="9475" width="25.6640625" style="1" customWidth="1"/>
    <col min="9476" max="9477" width="17.109375" style="1" customWidth="1"/>
    <col min="9478" max="9478" width="15" style="1" customWidth="1"/>
    <col min="9479" max="9479" width="8.88671875" style="1"/>
    <col min="9480" max="9480" width="8.88671875" style="1" customWidth="1"/>
    <col min="9481" max="9726" width="8.88671875" style="1"/>
    <col min="9727" max="9727" width="5.6640625" style="1" customWidth="1"/>
    <col min="9728" max="9728" width="46.44140625" style="1" customWidth="1"/>
    <col min="9729" max="9729" width="30.109375" style="1" customWidth="1"/>
    <col min="9730" max="9730" width="31.33203125" style="1" customWidth="1"/>
    <col min="9731" max="9731" width="25.6640625" style="1" customWidth="1"/>
    <col min="9732" max="9733" width="17.109375" style="1" customWidth="1"/>
    <col min="9734" max="9734" width="15" style="1" customWidth="1"/>
    <col min="9735" max="9735" width="8.88671875" style="1"/>
    <col min="9736" max="9736" width="8.88671875" style="1" customWidth="1"/>
    <col min="9737" max="9982" width="8.88671875" style="1"/>
    <col min="9983" max="9983" width="5.6640625" style="1" customWidth="1"/>
    <col min="9984" max="9984" width="46.44140625" style="1" customWidth="1"/>
    <col min="9985" max="9985" width="30.109375" style="1" customWidth="1"/>
    <col min="9986" max="9986" width="31.33203125" style="1" customWidth="1"/>
    <col min="9987" max="9987" width="25.6640625" style="1" customWidth="1"/>
    <col min="9988" max="9989" width="17.109375" style="1" customWidth="1"/>
    <col min="9990" max="9990" width="15" style="1" customWidth="1"/>
    <col min="9991" max="9991" width="8.88671875" style="1"/>
    <col min="9992" max="9992" width="8.88671875" style="1" customWidth="1"/>
    <col min="9993" max="10238" width="8.88671875" style="1"/>
    <col min="10239" max="10239" width="5.6640625" style="1" customWidth="1"/>
    <col min="10240" max="10240" width="46.44140625" style="1" customWidth="1"/>
    <col min="10241" max="10241" width="30.109375" style="1" customWidth="1"/>
    <col min="10242" max="10242" width="31.33203125" style="1" customWidth="1"/>
    <col min="10243" max="10243" width="25.6640625" style="1" customWidth="1"/>
    <col min="10244" max="10245" width="17.109375" style="1" customWidth="1"/>
    <col min="10246" max="10246" width="15" style="1" customWidth="1"/>
    <col min="10247" max="10247" width="8.88671875" style="1"/>
    <col min="10248" max="10248" width="8.88671875" style="1" customWidth="1"/>
    <col min="10249" max="10494" width="8.88671875" style="1"/>
    <col min="10495" max="10495" width="5.6640625" style="1" customWidth="1"/>
    <col min="10496" max="10496" width="46.44140625" style="1" customWidth="1"/>
    <col min="10497" max="10497" width="30.109375" style="1" customWidth="1"/>
    <col min="10498" max="10498" width="31.33203125" style="1" customWidth="1"/>
    <col min="10499" max="10499" width="25.6640625" style="1" customWidth="1"/>
    <col min="10500" max="10501" width="17.109375" style="1" customWidth="1"/>
    <col min="10502" max="10502" width="15" style="1" customWidth="1"/>
    <col min="10503" max="10503" width="8.88671875" style="1"/>
    <col min="10504" max="10504" width="8.88671875" style="1" customWidth="1"/>
    <col min="10505" max="10750" width="8.88671875" style="1"/>
    <col min="10751" max="10751" width="5.6640625" style="1" customWidth="1"/>
    <col min="10752" max="10752" width="46.44140625" style="1" customWidth="1"/>
    <col min="10753" max="10753" width="30.109375" style="1" customWidth="1"/>
    <col min="10754" max="10754" width="31.33203125" style="1" customWidth="1"/>
    <col min="10755" max="10755" width="25.6640625" style="1" customWidth="1"/>
    <col min="10756" max="10757" width="17.109375" style="1" customWidth="1"/>
    <col min="10758" max="10758" width="15" style="1" customWidth="1"/>
    <col min="10759" max="10759" width="8.88671875" style="1"/>
    <col min="10760" max="10760" width="8.88671875" style="1" customWidth="1"/>
    <col min="10761" max="11006" width="8.88671875" style="1"/>
    <col min="11007" max="11007" width="5.6640625" style="1" customWidth="1"/>
    <col min="11008" max="11008" width="46.44140625" style="1" customWidth="1"/>
    <col min="11009" max="11009" width="30.109375" style="1" customWidth="1"/>
    <col min="11010" max="11010" width="31.33203125" style="1" customWidth="1"/>
    <col min="11011" max="11011" width="25.6640625" style="1" customWidth="1"/>
    <col min="11012" max="11013" width="17.109375" style="1" customWidth="1"/>
    <col min="11014" max="11014" width="15" style="1" customWidth="1"/>
    <col min="11015" max="11015" width="8.88671875" style="1"/>
    <col min="11016" max="11016" width="8.88671875" style="1" customWidth="1"/>
    <col min="11017" max="11262" width="8.88671875" style="1"/>
    <col min="11263" max="11263" width="5.6640625" style="1" customWidth="1"/>
    <col min="11264" max="11264" width="46.44140625" style="1" customWidth="1"/>
    <col min="11265" max="11265" width="30.109375" style="1" customWidth="1"/>
    <col min="11266" max="11266" width="31.33203125" style="1" customWidth="1"/>
    <col min="11267" max="11267" width="25.6640625" style="1" customWidth="1"/>
    <col min="11268" max="11269" width="17.109375" style="1" customWidth="1"/>
    <col min="11270" max="11270" width="15" style="1" customWidth="1"/>
    <col min="11271" max="11271" width="8.88671875" style="1"/>
    <col min="11272" max="11272" width="8.88671875" style="1" customWidth="1"/>
    <col min="11273" max="11518" width="8.88671875" style="1"/>
    <col min="11519" max="11519" width="5.6640625" style="1" customWidth="1"/>
    <col min="11520" max="11520" width="46.44140625" style="1" customWidth="1"/>
    <col min="11521" max="11521" width="30.109375" style="1" customWidth="1"/>
    <col min="11522" max="11522" width="31.33203125" style="1" customWidth="1"/>
    <col min="11523" max="11523" width="25.6640625" style="1" customWidth="1"/>
    <col min="11524" max="11525" width="17.109375" style="1" customWidth="1"/>
    <col min="11526" max="11526" width="15" style="1" customWidth="1"/>
    <col min="11527" max="11527" width="8.88671875" style="1"/>
    <col min="11528" max="11528" width="8.88671875" style="1" customWidth="1"/>
    <col min="11529" max="11774" width="8.88671875" style="1"/>
    <col min="11775" max="11775" width="5.6640625" style="1" customWidth="1"/>
    <col min="11776" max="11776" width="46.44140625" style="1" customWidth="1"/>
    <col min="11777" max="11777" width="30.109375" style="1" customWidth="1"/>
    <col min="11778" max="11778" width="31.33203125" style="1" customWidth="1"/>
    <col min="11779" max="11779" width="25.6640625" style="1" customWidth="1"/>
    <col min="11780" max="11781" width="17.109375" style="1" customWidth="1"/>
    <col min="11782" max="11782" width="15" style="1" customWidth="1"/>
    <col min="11783" max="11783" width="8.88671875" style="1"/>
    <col min="11784" max="11784" width="8.88671875" style="1" customWidth="1"/>
    <col min="11785" max="12030" width="8.88671875" style="1"/>
    <col min="12031" max="12031" width="5.6640625" style="1" customWidth="1"/>
    <col min="12032" max="12032" width="46.44140625" style="1" customWidth="1"/>
    <col min="12033" max="12033" width="30.109375" style="1" customWidth="1"/>
    <col min="12034" max="12034" width="31.33203125" style="1" customWidth="1"/>
    <col min="12035" max="12035" width="25.6640625" style="1" customWidth="1"/>
    <col min="12036" max="12037" width="17.109375" style="1" customWidth="1"/>
    <col min="12038" max="12038" width="15" style="1" customWidth="1"/>
    <col min="12039" max="12039" width="8.88671875" style="1"/>
    <col min="12040" max="12040" width="8.88671875" style="1" customWidth="1"/>
    <col min="12041" max="12286" width="8.88671875" style="1"/>
    <col min="12287" max="12287" width="5.6640625" style="1" customWidth="1"/>
    <col min="12288" max="12288" width="46.44140625" style="1" customWidth="1"/>
    <col min="12289" max="12289" width="30.109375" style="1" customWidth="1"/>
    <col min="12290" max="12290" width="31.33203125" style="1" customWidth="1"/>
    <col min="12291" max="12291" width="25.6640625" style="1" customWidth="1"/>
    <col min="12292" max="12293" width="17.109375" style="1" customWidth="1"/>
    <col min="12294" max="12294" width="15" style="1" customWidth="1"/>
    <col min="12295" max="12295" width="8.88671875" style="1"/>
    <col min="12296" max="12296" width="8.88671875" style="1" customWidth="1"/>
    <col min="12297" max="12542" width="8.88671875" style="1"/>
    <col min="12543" max="12543" width="5.6640625" style="1" customWidth="1"/>
    <col min="12544" max="12544" width="46.44140625" style="1" customWidth="1"/>
    <col min="12545" max="12545" width="30.109375" style="1" customWidth="1"/>
    <col min="12546" max="12546" width="31.33203125" style="1" customWidth="1"/>
    <col min="12547" max="12547" width="25.6640625" style="1" customWidth="1"/>
    <col min="12548" max="12549" width="17.109375" style="1" customWidth="1"/>
    <col min="12550" max="12550" width="15" style="1" customWidth="1"/>
    <col min="12551" max="12551" width="8.88671875" style="1"/>
    <col min="12552" max="12552" width="8.88671875" style="1" customWidth="1"/>
    <col min="12553" max="12798" width="8.88671875" style="1"/>
    <col min="12799" max="12799" width="5.6640625" style="1" customWidth="1"/>
    <col min="12800" max="12800" width="46.44140625" style="1" customWidth="1"/>
    <col min="12801" max="12801" width="30.109375" style="1" customWidth="1"/>
    <col min="12802" max="12802" width="31.33203125" style="1" customWidth="1"/>
    <col min="12803" max="12803" width="25.6640625" style="1" customWidth="1"/>
    <col min="12804" max="12805" width="17.109375" style="1" customWidth="1"/>
    <col min="12806" max="12806" width="15" style="1" customWidth="1"/>
    <col min="12807" max="12807" width="8.88671875" style="1"/>
    <col min="12808" max="12808" width="8.88671875" style="1" customWidth="1"/>
    <col min="12809" max="13054" width="8.88671875" style="1"/>
    <col min="13055" max="13055" width="5.6640625" style="1" customWidth="1"/>
    <col min="13056" max="13056" width="46.44140625" style="1" customWidth="1"/>
    <col min="13057" max="13057" width="30.109375" style="1" customWidth="1"/>
    <col min="13058" max="13058" width="31.33203125" style="1" customWidth="1"/>
    <col min="13059" max="13059" width="25.6640625" style="1" customWidth="1"/>
    <col min="13060" max="13061" width="17.109375" style="1" customWidth="1"/>
    <col min="13062" max="13062" width="15" style="1" customWidth="1"/>
    <col min="13063" max="13063" width="8.88671875" style="1"/>
    <col min="13064" max="13064" width="8.88671875" style="1" customWidth="1"/>
    <col min="13065" max="13310" width="8.88671875" style="1"/>
    <col min="13311" max="13311" width="5.6640625" style="1" customWidth="1"/>
    <col min="13312" max="13312" width="46.44140625" style="1" customWidth="1"/>
    <col min="13313" max="13313" width="30.109375" style="1" customWidth="1"/>
    <col min="13314" max="13314" width="31.33203125" style="1" customWidth="1"/>
    <col min="13315" max="13315" width="25.6640625" style="1" customWidth="1"/>
    <col min="13316" max="13317" width="17.109375" style="1" customWidth="1"/>
    <col min="13318" max="13318" width="15" style="1" customWidth="1"/>
    <col min="13319" max="13319" width="8.88671875" style="1"/>
    <col min="13320" max="13320" width="8.88671875" style="1" customWidth="1"/>
    <col min="13321" max="13566" width="8.88671875" style="1"/>
    <col min="13567" max="13567" width="5.6640625" style="1" customWidth="1"/>
    <col min="13568" max="13568" width="46.44140625" style="1" customWidth="1"/>
    <col min="13569" max="13569" width="30.109375" style="1" customWidth="1"/>
    <col min="13570" max="13570" width="31.33203125" style="1" customWidth="1"/>
    <col min="13571" max="13571" width="25.6640625" style="1" customWidth="1"/>
    <col min="13572" max="13573" width="17.109375" style="1" customWidth="1"/>
    <col min="13574" max="13574" width="15" style="1" customWidth="1"/>
    <col min="13575" max="13575" width="8.88671875" style="1"/>
    <col min="13576" max="13576" width="8.88671875" style="1" customWidth="1"/>
    <col min="13577" max="13822" width="8.88671875" style="1"/>
    <col min="13823" max="13823" width="5.6640625" style="1" customWidth="1"/>
    <col min="13824" max="13824" width="46.44140625" style="1" customWidth="1"/>
    <col min="13825" max="13825" width="30.109375" style="1" customWidth="1"/>
    <col min="13826" max="13826" width="31.33203125" style="1" customWidth="1"/>
    <col min="13827" max="13827" width="25.6640625" style="1" customWidth="1"/>
    <col min="13828" max="13829" width="17.109375" style="1" customWidth="1"/>
    <col min="13830" max="13830" width="15" style="1" customWidth="1"/>
    <col min="13831" max="13831" width="8.88671875" style="1"/>
    <col min="13832" max="13832" width="8.88671875" style="1" customWidth="1"/>
    <col min="13833" max="14078" width="8.88671875" style="1"/>
    <col min="14079" max="14079" width="5.6640625" style="1" customWidth="1"/>
    <col min="14080" max="14080" width="46.44140625" style="1" customWidth="1"/>
    <col min="14081" max="14081" width="30.109375" style="1" customWidth="1"/>
    <col min="14082" max="14082" width="31.33203125" style="1" customWidth="1"/>
    <col min="14083" max="14083" width="25.6640625" style="1" customWidth="1"/>
    <col min="14084" max="14085" width="17.109375" style="1" customWidth="1"/>
    <col min="14086" max="14086" width="15" style="1" customWidth="1"/>
    <col min="14087" max="14087" width="8.88671875" style="1"/>
    <col min="14088" max="14088" width="8.88671875" style="1" customWidth="1"/>
    <col min="14089" max="14334" width="8.88671875" style="1"/>
    <col min="14335" max="14335" width="5.6640625" style="1" customWidth="1"/>
    <col min="14336" max="14336" width="46.44140625" style="1" customWidth="1"/>
    <col min="14337" max="14337" width="30.109375" style="1" customWidth="1"/>
    <col min="14338" max="14338" width="31.33203125" style="1" customWidth="1"/>
    <col min="14339" max="14339" width="25.6640625" style="1" customWidth="1"/>
    <col min="14340" max="14341" width="17.109375" style="1" customWidth="1"/>
    <col min="14342" max="14342" width="15" style="1" customWidth="1"/>
    <col min="14343" max="14343" width="8.88671875" style="1"/>
    <col min="14344" max="14344" width="8.88671875" style="1" customWidth="1"/>
    <col min="14345" max="14590" width="8.88671875" style="1"/>
    <col min="14591" max="14591" width="5.6640625" style="1" customWidth="1"/>
    <col min="14592" max="14592" width="46.44140625" style="1" customWidth="1"/>
    <col min="14593" max="14593" width="30.109375" style="1" customWidth="1"/>
    <col min="14594" max="14594" width="31.33203125" style="1" customWidth="1"/>
    <col min="14595" max="14595" width="25.6640625" style="1" customWidth="1"/>
    <col min="14596" max="14597" width="17.109375" style="1" customWidth="1"/>
    <col min="14598" max="14598" width="15" style="1" customWidth="1"/>
    <col min="14599" max="14599" width="8.88671875" style="1"/>
    <col min="14600" max="14600" width="8.88671875" style="1" customWidth="1"/>
    <col min="14601" max="14846" width="8.88671875" style="1"/>
    <col min="14847" max="14847" width="5.6640625" style="1" customWidth="1"/>
    <col min="14848" max="14848" width="46.44140625" style="1" customWidth="1"/>
    <col min="14849" max="14849" width="30.109375" style="1" customWidth="1"/>
    <col min="14850" max="14850" width="31.33203125" style="1" customWidth="1"/>
    <col min="14851" max="14851" width="25.6640625" style="1" customWidth="1"/>
    <col min="14852" max="14853" width="17.109375" style="1" customWidth="1"/>
    <col min="14854" max="14854" width="15" style="1" customWidth="1"/>
    <col min="14855" max="14855" width="8.88671875" style="1"/>
    <col min="14856" max="14856" width="8.88671875" style="1" customWidth="1"/>
    <col min="14857" max="15102" width="8.88671875" style="1"/>
    <col min="15103" max="15103" width="5.6640625" style="1" customWidth="1"/>
    <col min="15104" max="15104" width="46.44140625" style="1" customWidth="1"/>
    <col min="15105" max="15105" width="30.109375" style="1" customWidth="1"/>
    <col min="15106" max="15106" width="31.33203125" style="1" customWidth="1"/>
    <col min="15107" max="15107" width="25.6640625" style="1" customWidth="1"/>
    <col min="15108" max="15109" width="17.109375" style="1" customWidth="1"/>
    <col min="15110" max="15110" width="15" style="1" customWidth="1"/>
    <col min="15111" max="15111" width="8.88671875" style="1"/>
    <col min="15112" max="15112" width="8.88671875" style="1" customWidth="1"/>
    <col min="15113" max="15358" width="8.88671875" style="1"/>
    <col min="15359" max="15359" width="5.6640625" style="1" customWidth="1"/>
    <col min="15360" max="15360" width="46.44140625" style="1" customWidth="1"/>
    <col min="15361" max="15361" width="30.109375" style="1" customWidth="1"/>
    <col min="15362" max="15362" width="31.33203125" style="1" customWidth="1"/>
    <col min="15363" max="15363" width="25.6640625" style="1" customWidth="1"/>
    <col min="15364" max="15365" width="17.109375" style="1" customWidth="1"/>
    <col min="15366" max="15366" width="15" style="1" customWidth="1"/>
    <col min="15367" max="15367" width="8.88671875" style="1"/>
    <col min="15368" max="15368" width="8.88671875" style="1" customWidth="1"/>
    <col min="15369" max="15614" width="8.88671875" style="1"/>
    <col min="15615" max="15615" width="5.6640625" style="1" customWidth="1"/>
    <col min="15616" max="15616" width="46.44140625" style="1" customWidth="1"/>
    <col min="15617" max="15617" width="30.109375" style="1" customWidth="1"/>
    <col min="15618" max="15618" width="31.33203125" style="1" customWidth="1"/>
    <col min="15619" max="15619" width="25.6640625" style="1" customWidth="1"/>
    <col min="15620" max="15621" width="17.109375" style="1" customWidth="1"/>
    <col min="15622" max="15622" width="15" style="1" customWidth="1"/>
    <col min="15623" max="15623" width="8.88671875" style="1"/>
    <col min="15624" max="15624" width="8.88671875" style="1" customWidth="1"/>
    <col min="15625" max="15870" width="8.88671875" style="1"/>
    <col min="15871" max="15871" width="5.6640625" style="1" customWidth="1"/>
    <col min="15872" max="15872" width="46.44140625" style="1" customWidth="1"/>
    <col min="15873" max="15873" width="30.109375" style="1" customWidth="1"/>
    <col min="15874" max="15874" width="31.33203125" style="1" customWidth="1"/>
    <col min="15875" max="15875" width="25.6640625" style="1" customWidth="1"/>
    <col min="15876" max="15877" width="17.109375" style="1" customWidth="1"/>
    <col min="15878" max="15878" width="15" style="1" customWidth="1"/>
    <col min="15879" max="15879" width="8.88671875" style="1"/>
    <col min="15880" max="15880" width="8.88671875" style="1" customWidth="1"/>
    <col min="15881" max="16126" width="8.88671875" style="1"/>
    <col min="16127" max="16127" width="5.6640625" style="1" customWidth="1"/>
    <col min="16128" max="16128" width="46.44140625" style="1" customWidth="1"/>
    <col min="16129" max="16129" width="30.109375" style="1" customWidth="1"/>
    <col min="16130" max="16130" width="31.33203125" style="1" customWidth="1"/>
    <col min="16131" max="16131" width="25.6640625" style="1" customWidth="1"/>
    <col min="16132" max="16133" width="17.109375" style="1" customWidth="1"/>
    <col min="16134" max="16134" width="15" style="1" customWidth="1"/>
    <col min="16135" max="16135" width="8.88671875" style="1"/>
    <col min="16136" max="16136" width="8.88671875" style="1" customWidth="1"/>
    <col min="16137" max="16384" width="8.88671875" style="1"/>
  </cols>
  <sheetData>
    <row r="1" spans="1:9" x14ac:dyDescent="0.35">
      <c r="D1" s="71"/>
      <c r="E1" s="9" t="s">
        <v>427</v>
      </c>
    </row>
    <row r="2" spans="1:9" x14ac:dyDescent="0.35">
      <c r="D2" s="75"/>
    </row>
    <row r="3" spans="1:9" ht="55.95" customHeight="1" x14ac:dyDescent="0.35">
      <c r="A3" s="1190" t="s">
        <v>521</v>
      </c>
      <c r="B3" s="1190"/>
      <c r="C3" s="1190"/>
      <c r="D3" s="1190"/>
      <c r="E3" s="1190"/>
      <c r="F3" s="77"/>
      <c r="G3" s="78"/>
    </row>
    <row r="4" spans="1:9" s="13" customFormat="1" ht="27" customHeight="1" x14ac:dyDescent="0.35">
      <c r="A4" s="1183" t="s">
        <v>1145</v>
      </c>
      <c r="B4" s="1183"/>
      <c r="C4" s="1183"/>
      <c r="D4" s="1183"/>
      <c r="E4" s="1183"/>
      <c r="F4" s="1191"/>
      <c r="G4" s="1191"/>
      <c r="H4" s="12"/>
      <c r="I4" s="12"/>
    </row>
    <row r="5" spans="1:9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5"/>
      <c r="I6" s="5"/>
    </row>
    <row r="7" spans="1:9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 x14ac:dyDescent="0.35">
      <c r="A8" s="79"/>
    </row>
    <row r="9" spans="1:9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</row>
    <row r="12" spans="1:9" x14ac:dyDescent="0.35">
      <c r="A12" s="94"/>
      <c r="B12" s="95" t="s">
        <v>295</v>
      </c>
      <c r="C12" s="109" t="s">
        <v>305</v>
      </c>
      <c r="D12" s="109" t="s">
        <v>305</v>
      </c>
      <c r="E12" s="97">
        <f>SUM(E11:E11)</f>
        <v>0</v>
      </c>
    </row>
    <row r="15" spans="1:9" s="35" customFormat="1" ht="23.25" customHeight="1" x14ac:dyDescent="0.3">
      <c r="A15" s="34" t="s">
        <v>671</v>
      </c>
      <c r="C15" s="36"/>
      <c r="E15" s="36" t="s">
        <v>1143</v>
      </c>
      <c r="G15" s="98"/>
    </row>
    <row r="16" spans="1:9" s="66" customFormat="1" ht="13.2" x14ac:dyDescent="0.3">
      <c r="C16" s="67" t="s">
        <v>131</v>
      </c>
      <c r="E16" s="67" t="s">
        <v>132</v>
      </c>
      <c r="G16" s="68"/>
    </row>
    <row r="17" spans="1:7" s="63" customFormat="1" ht="15.6" x14ac:dyDescent="0.3">
      <c r="G17" s="69"/>
    </row>
    <row r="18" spans="1:7" s="35" customFormat="1" ht="23.25" customHeight="1" x14ac:dyDescent="0.3">
      <c r="A18" s="34" t="s">
        <v>133</v>
      </c>
      <c r="C18" s="36"/>
      <c r="E18" s="36" t="s">
        <v>1144</v>
      </c>
      <c r="G18" s="98"/>
    </row>
    <row r="19" spans="1:7" s="66" customFormat="1" ht="13.2" x14ac:dyDescent="0.3">
      <c r="C19" s="67" t="s">
        <v>131</v>
      </c>
      <c r="E19" s="67" t="s">
        <v>132</v>
      </c>
      <c r="G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>
    <pageSetUpPr fitToPage="1"/>
  </sheetPr>
  <dimension ref="A1:I88"/>
  <sheetViews>
    <sheetView view="pageBreakPreview" zoomScale="80" zoomScaleNormal="75" zoomScaleSheetLayoutView="80" workbookViewId="0"/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6" width="15" style="74" customWidth="1"/>
    <col min="7" max="7" width="8.88671875" style="1"/>
    <col min="8" max="8" width="8.88671875" style="1" customWidth="1"/>
    <col min="9" max="254" width="8.88671875" style="1"/>
    <col min="255" max="255" width="5.6640625" style="1" customWidth="1"/>
    <col min="256" max="256" width="46.44140625" style="1" customWidth="1"/>
    <col min="257" max="257" width="30.109375" style="1" customWidth="1"/>
    <col min="258" max="258" width="31.33203125" style="1" customWidth="1"/>
    <col min="259" max="259" width="25.6640625" style="1" customWidth="1"/>
    <col min="260" max="261" width="17.109375" style="1" customWidth="1"/>
    <col min="262" max="262" width="15" style="1" customWidth="1"/>
    <col min="263" max="263" width="8.88671875" style="1"/>
    <col min="264" max="264" width="8.88671875" style="1" customWidth="1"/>
    <col min="265" max="510" width="8.88671875" style="1"/>
    <col min="511" max="511" width="5.6640625" style="1" customWidth="1"/>
    <col min="512" max="512" width="46.44140625" style="1" customWidth="1"/>
    <col min="513" max="513" width="30.109375" style="1" customWidth="1"/>
    <col min="514" max="514" width="31.33203125" style="1" customWidth="1"/>
    <col min="515" max="515" width="25.6640625" style="1" customWidth="1"/>
    <col min="516" max="517" width="17.109375" style="1" customWidth="1"/>
    <col min="518" max="518" width="15" style="1" customWidth="1"/>
    <col min="519" max="519" width="8.88671875" style="1"/>
    <col min="520" max="520" width="8.88671875" style="1" customWidth="1"/>
    <col min="521" max="766" width="8.88671875" style="1"/>
    <col min="767" max="767" width="5.6640625" style="1" customWidth="1"/>
    <col min="768" max="768" width="46.44140625" style="1" customWidth="1"/>
    <col min="769" max="769" width="30.109375" style="1" customWidth="1"/>
    <col min="770" max="770" width="31.33203125" style="1" customWidth="1"/>
    <col min="771" max="771" width="25.6640625" style="1" customWidth="1"/>
    <col min="772" max="773" width="17.109375" style="1" customWidth="1"/>
    <col min="774" max="774" width="15" style="1" customWidth="1"/>
    <col min="775" max="775" width="8.88671875" style="1"/>
    <col min="776" max="776" width="8.88671875" style="1" customWidth="1"/>
    <col min="777" max="1022" width="8.88671875" style="1"/>
    <col min="1023" max="1023" width="5.6640625" style="1" customWidth="1"/>
    <col min="1024" max="1024" width="46.44140625" style="1" customWidth="1"/>
    <col min="1025" max="1025" width="30.109375" style="1" customWidth="1"/>
    <col min="1026" max="1026" width="31.33203125" style="1" customWidth="1"/>
    <col min="1027" max="1027" width="25.6640625" style="1" customWidth="1"/>
    <col min="1028" max="1029" width="17.109375" style="1" customWidth="1"/>
    <col min="1030" max="1030" width="15" style="1" customWidth="1"/>
    <col min="1031" max="1031" width="8.88671875" style="1"/>
    <col min="1032" max="1032" width="8.88671875" style="1" customWidth="1"/>
    <col min="1033" max="1278" width="8.88671875" style="1"/>
    <col min="1279" max="1279" width="5.6640625" style="1" customWidth="1"/>
    <col min="1280" max="1280" width="46.44140625" style="1" customWidth="1"/>
    <col min="1281" max="1281" width="30.109375" style="1" customWidth="1"/>
    <col min="1282" max="1282" width="31.33203125" style="1" customWidth="1"/>
    <col min="1283" max="1283" width="25.6640625" style="1" customWidth="1"/>
    <col min="1284" max="1285" width="17.109375" style="1" customWidth="1"/>
    <col min="1286" max="1286" width="15" style="1" customWidth="1"/>
    <col min="1287" max="1287" width="8.88671875" style="1"/>
    <col min="1288" max="1288" width="8.88671875" style="1" customWidth="1"/>
    <col min="1289" max="1534" width="8.88671875" style="1"/>
    <col min="1535" max="1535" width="5.6640625" style="1" customWidth="1"/>
    <col min="1536" max="1536" width="46.44140625" style="1" customWidth="1"/>
    <col min="1537" max="1537" width="30.109375" style="1" customWidth="1"/>
    <col min="1538" max="1538" width="31.33203125" style="1" customWidth="1"/>
    <col min="1539" max="1539" width="25.6640625" style="1" customWidth="1"/>
    <col min="1540" max="1541" width="17.109375" style="1" customWidth="1"/>
    <col min="1542" max="1542" width="15" style="1" customWidth="1"/>
    <col min="1543" max="1543" width="8.88671875" style="1"/>
    <col min="1544" max="1544" width="8.88671875" style="1" customWidth="1"/>
    <col min="1545" max="1790" width="8.88671875" style="1"/>
    <col min="1791" max="1791" width="5.6640625" style="1" customWidth="1"/>
    <col min="1792" max="1792" width="46.44140625" style="1" customWidth="1"/>
    <col min="1793" max="1793" width="30.109375" style="1" customWidth="1"/>
    <col min="1794" max="1794" width="31.33203125" style="1" customWidth="1"/>
    <col min="1795" max="1795" width="25.6640625" style="1" customWidth="1"/>
    <col min="1796" max="1797" width="17.109375" style="1" customWidth="1"/>
    <col min="1798" max="1798" width="15" style="1" customWidth="1"/>
    <col min="1799" max="1799" width="8.88671875" style="1"/>
    <col min="1800" max="1800" width="8.88671875" style="1" customWidth="1"/>
    <col min="1801" max="2046" width="8.88671875" style="1"/>
    <col min="2047" max="2047" width="5.6640625" style="1" customWidth="1"/>
    <col min="2048" max="2048" width="46.44140625" style="1" customWidth="1"/>
    <col min="2049" max="2049" width="30.109375" style="1" customWidth="1"/>
    <col min="2050" max="2050" width="31.33203125" style="1" customWidth="1"/>
    <col min="2051" max="2051" width="25.6640625" style="1" customWidth="1"/>
    <col min="2052" max="2053" width="17.109375" style="1" customWidth="1"/>
    <col min="2054" max="2054" width="15" style="1" customWidth="1"/>
    <col min="2055" max="2055" width="8.88671875" style="1"/>
    <col min="2056" max="2056" width="8.88671875" style="1" customWidth="1"/>
    <col min="2057" max="2302" width="8.88671875" style="1"/>
    <col min="2303" max="2303" width="5.6640625" style="1" customWidth="1"/>
    <col min="2304" max="2304" width="46.44140625" style="1" customWidth="1"/>
    <col min="2305" max="2305" width="30.109375" style="1" customWidth="1"/>
    <col min="2306" max="2306" width="31.33203125" style="1" customWidth="1"/>
    <col min="2307" max="2307" width="25.6640625" style="1" customWidth="1"/>
    <col min="2308" max="2309" width="17.109375" style="1" customWidth="1"/>
    <col min="2310" max="2310" width="15" style="1" customWidth="1"/>
    <col min="2311" max="2311" width="8.88671875" style="1"/>
    <col min="2312" max="2312" width="8.88671875" style="1" customWidth="1"/>
    <col min="2313" max="2558" width="8.88671875" style="1"/>
    <col min="2559" max="2559" width="5.6640625" style="1" customWidth="1"/>
    <col min="2560" max="2560" width="46.44140625" style="1" customWidth="1"/>
    <col min="2561" max="2561" width="30.109375" style="1" customWidth="1"/>
    <col min="2562" max="2562" width="31.33203125" style="1" customWidth="1"/>
    <col min="2563" max="2563" width="25.6640625" style="1" customWidth="1"/>
    <col min="2564" max="2565" width="17.109375" style="1" customWidth="1"/>
    <col min="2566" max="2566" width="15" style="1" customWidth="1"/>
    <col min="2567" max="2567" width="8.88671875" style="1"/>
    <col min="2568" max="2568" width="8.88671875" style="1" customWidth="1"/>
    <col min="2569" max="2814" width="8.88671875" style="1"/>
    <col min="2815" max="2815" width="5.6640625" style="1" customWidth="1"/>
    <col min="2816" max="2816" width="46.44140625" style="1" customWidth="1"/>
    <col min="2817" max="2817" width="30.109375" style="1" customWidth="1"/>
    <col min="2818" max="2818" width="31.33203125" style="1" customWidth="1"/>
    <col min="2819" max="2819" width="25.6640625" style="1" customWidth="1"/>
    <col min="2820" max="2821" width="17.109375" style="1" customWidth="1"/>
    <col min="2822" max="2822" width="15" style="1" customWidth="1"/>
    <col min="2823" max="2823" width="8.88671875" style="1"/>
    <col min="2824" max="2824" width="8.88671875" style="1" customWidth="1"/>
    <col min="2825" max="3070" width="8.88671875" style="1"/>
    <col min="3071" max="3071" width="5.6640625" style="1" customWidth="1"/>
    <col min="3072" max="3072" width="46.44140625" style="1" customWidth="1"/>
    <col min="3073" max="3073" width="30.109375" style="1" customWidth="1"/>
    <col min="3074" max="3074" width="31.33203125" style="1" customWidth="1"/>
    <col min="3075" max="3075" width="25.6640625" style="1" customWidth="1"/>
    <col min="3076" max="3077" width="17.109375" style="1" customWidth="1"/>
    <col min="3078" max="3078" width="15" style="1" customWidth="1"/>
    <col min="3079" max="3079" width="8.88671875" style="1"/>
    <col min="3080" max="3080" width="8.88671875" style="1" customWidth="1"/>
    <col min="3081" max="3326" width="8.88671875" style="1"/>
    <col min="3327" max="3327" width="5.6640625" style="1" customWidth="1"/>
    <col min="3328" max="3328" width="46.44140625" style="1" customWidth="1"/>
    <col min="3329" max="3329" width="30.109375" style="1" customWidth="1"/>
    <col min="3330" max="3330" width="31.33203125" style="1" customWidth="1"/>
    <col min="3331" max="3331" width="25.6640625" style="1" customWidth="1"/>
    <col min="3332" max="3333" width="17.109375" style="1" customWidth="1"/>
    <col min="3334" max="3334" width="15" style="1" customWidth="1"/>
    <col min="3335" max="3335" width="8.88671875" style="1"/>
    <col min="3336" max="3336" width="8.88671875" style="1" customWidth="1"/>
    <col min="3337" max="3582" width="8.88671875" style="1"/>
    <col min="3583" max="3583" width="5.6640625" style="1" customWidth="1"/>
    <col min="3584" max="3584" width="46.44140625" style="1" customWidth="1"/>
    <col min="3585" max="3585" width="30.109375" style="1" customWidth="1"/>
    <col min="3586" max="3586" width="31.33203125" style="1" customWidth="1"/>
    <col min="3587" max="3587" width="25.6640625" style="1" customWidth="1"/>
    <col min="3588" max="3589" width="17.109375" style="1" customWidth="1"/>
    <col min="3590" max="3590" width="15" style="1" customWidth="1"/>
    <col min="3591" max="3591" width="8.88671875" style="1"/>
    <col min="3592" max="3592" width="8.88671875" style="1" customWidth="1"/>
    <col min="3593" max="3838" width="8.88671875" style="1"/>
    <col min="3839" max="3839" width="5.6640625" style="1" customWidth="1"/>
    <col min="3840" max="3840" width="46.44140625" style="1" customWidth="1"/>
    <col min="3841" max="3841" width="30.109375" style="1" customWidth="1"/>
    <col min="3842" max="3842" width="31.33203125" style="1" customWidth="1"/>
    <col min="3843" max="3843" width="25.6640625" style="1" customWidth="1"/>
    <col min="3844" max="3845" width="17.109375" style="1" customWidth="1"/>
    <col min="3846" max="3846" width="15" style="1" customWidth="1"/>
    <col min="3847" max="3847" width="8.88671875" style="1"/>
    <col min="3848" max="3848" width="8.88671875" style="1" customWidth="1"/>
    <col min="3849" max="4094" width="8.88671875" style="1"/>
    <col min="4095" max="4095" width="5.6640625" style="1" customWidth="1"/>
    <col min="4096" max="4096" width="46.44140625" style="1" customWidth="1"/>
    <col min="4097" max="4097" width="30.109375" style="1" customWidth="1"/>
    <col min="4098" max="4098" width="31.33203125" style="1" customWidth="1"/>
    <col min="4099" max="4099" width="25.6640625" style="1" customWidth="1"/>
    <col min="4100" max="4101" width="17.109375" style="1" customWidth="1"/>
    <col min="4102" max="4102" width="15" style="1" customWidth="1"/>
    <col min="4103" max="4103" width="8.88671875" style="1"/>
    <col min="4104" max="4104" width="8.88671875" style="1" customWidth="1"/>
    <col min="4105" max="4350" width="8.88671875" style="1"/>
    <col min="4351" max="4351" width="5.6640625" style="1" customWidth="1"/>
    <col min="4352" max="4352" width="46.44140625" style="1" customWidth="1"/>
    <col min="4353" max="4353" width="30.109375" style="1" customWidth="1"/>
    <col min="4354" max="4354" width="31.33203125" style="1" customWidth="1"/>
    <col min="4355" max="4355" width="25.6640625" style="1" customWidth="1"/>
    <col min="4356" max="4357" width="17.109375" style="1" customWidth="1"/>
    <col min="4358" max="4358" width="15" style="1" customWidth="1"/>
    <col min="4359" max="4359" width="8.88671875" style="1"/>
    <col min="4360" max="4360" width="8.88671875" style="1" customWidth="1"/>
    <col min="4361" max="4606" width="8.88671875" style="1"/>
    <col min="4607" max="4607" width="5.6640625" style="1" customWidth="1"/>
    <col min="4608" max="4608" width="46.44140625" style="1" customWidth="1"/>
    <col min="4609" max="4609" width="30.109375" style="1" customWidth="1"/>
    <col min="4610" max="4610" width="31.33203125" style="1" customWidth="1"/>
    <col min="4611" max="4611" width="25.6640625" style="1" customWidth="1"/>
    <col min="4612" max="4613" width="17.109375" style="1" customWidth="1"/>
    <col min="4614" max="4614" width="15" style="1" customWidth="1"/>
    <col min="4615" max="4615" width="8.88671875" style="1"/>
    <col min="4616" max="4616" width="8.88671875" style="1" customWidth="1"/>
    <col min="4617" max="4862" width="8.88671875" style="1"/>
    <col min="4863" max="4863" width="5.6640625" style="1" customWidth="1"/>
    <col min="4864" max="4864" width="46.44140625" style="1" customWidth="1"/>
    <col min="4865" max="4865" width="30.109375" style="1" customWidth="1"/>
    <col min="4866" max="4866" width="31.33203125" style="1" customWidth="1"/>
    <col min="4867" max="4867" width="25.6640625" style="1" customWidth="1"/>
    <col min="4868" max="4869" width="17.109375" style="1" customWidth="1"/>
    <col min="4870" max="4870" width="15" style="1" customWidth="1"/>
    <col min="4871" max="4871" width="8.88671875" style="1"/>
    <col min="4872" max="4872" width="8.88671875" style="1" customWidth="1"/>
    <col min="4873" max="5118" width="8.88671875" style="1"/>
    <col min="5119" max="5119" width="5.6640625" style="1" customWidth="1"/>
    <col min="5120" max="5120" width="46.44140625" style="1" customWidth="1"/>
    <col min="5121" max="5121" width="30.109375" style="1" customWidth="1"/>
    <col min="5122" max="5122" width="31.33203125" style="1" customWidth="1"/>
    <col min="5123" max="5123" width="25.6640625" style="1" customWidth="1"/>
    <col min="5124" max="5125" width="17.109375" style="1" customWidth="1"/>
    <col min="5126" max="5126" width="15" style="1" customWidth="1"/>
    <col min="5127" max="5127" width="8.88671875" style="1"/>
    <col min="5128" max="5128" width="8.88671875" style="1" customWidth="1"/>
    <col min="5129" max="5374" width="8.88671875" style="1"/>
    <col min="5375" max="5375" width="5.6640625" style="1" customWidth="1"/>
    <col min="5376" max="5376" width="46.44140625" style="1" customWidth="1"/>
    <col min="5377" max="5377" width="30.109375" style="1" customWidth="1"/>
    <col min="5378" max="5378" width="31.33203125" style="1" customWidth="1"/>
    <col min="5379" max="5379" width="25.6640625" style="1" customWidth="1"/>
    <col min="5380" max="5381" width="17.109375" style="1" customWidth="1"/>
    <col min="5382" max="5382" width="15" style="1" customWidth="1"/>
    <col min="5383" max="5383" width="8.88671875" style="1"/>
    <col min="5384" max="5384" width="8.88671875" style="1" customWidth="1"/>
    <col min="5385" max="5630" width="8.88671875" style="1"/>
    <col min="5631" max="5631" width="5.6640625" style="1" customWidth="1"/>
    <col min="5632" max="5632" width="46.44140625" style="1" customWidth="1"/>
    <col min="5633" max="5633" width="30.109375" style="1" customWidth="1"/>
    <col min="5634" max="5634" width="31.33203125" style="1" customWidth="1"/>
    <col min="5635" max="5635" width="25.6640625" style="1" customWidth="1"/>
    <col min="5636" max="5637" width="17.109375" style="1" customWidth="1"/>
    <col min="5638" max="5638" width="15" style="1" customWidth="1"/>
    <col min="5639" max="5639" width="8.88671875" style="1"/>
    <col min="5640" max="5640" width="8.88671875" style="1" customWidth="1"/>
    <col min="5641" max="5886" width="8.88671875" style="1"/>
    <col min="5887" max="5887" width="5.6640625" style="1" customWidth="1"/>
    <col min="5888" max="5888" width="46.44140625" style="1" customWidth="1"/>
    <col min="5889" max="5889" width="30.109375" style="1" customWidth="1"/>
    <col min="5890" max="5890" width="31.33203125" style="1" customWidth="1"/>
    <col min="5891" max="5891" width="25.6640625" style="1" customWidth="1"/>
    <col min="5892" max="5893" width="17.109375" style="1" customWidth="1"/>
    <col min="5894" max="5894" width="15" style="1" customWidth="1"/>
    <col min="5895" max="5895" width="8.88671875" style="1"/>
    <col min="5896" max="5896" width="8.88671875" style="1" customWidth="1"/>
    <col min="5897" max="6142" width="8.88671875" style="1"/>
    <col min="6143" max="6143" width="5.6640625" style="1" customWidth="1"/>
    <col min="6144" max="6144" width="46.44140625" style="1" customWidth="1"/>
    <col min="6145" max="6145" width="30.109375" style="1" customWidth="1"/>
    <col min="6146" max="6146" width="31.33203125" style="1" customWidth="1"/>
    <col min="6147" max="6147" width="25.6640625" style="1" customWidth="1"/>
    <col min="6148" max="6149" width="17.109375" style="1" customWidth="1"/>
    <col min="6150" max="6150" width="15" style="1" customWidth="1"/>
    <col min="6151" max="6151" width="8.88671875" style="1"/>
    <col min="6152" max="6152" width="8.88671875" style="1" customWidth="1"/>
    <col min="6153" max="6398" width="8.88671875" style="1"/>
    <col min="6399" max="6399" width="5.6640625" style="1" customWidth="1"/>
    <col min="6400" max="6400" width="46.44140625" style="1" customWidth="1"/>
    <col min="6401" max="6401" width="30.109375" style="1" customWidth="1"/>
    <col min="6402" max="6402" width="31.33203125" style="1" customWidth="1"/>
    <col min="6403" max="6403" width="25.6640625" style="1" customWidth="1"/>
    <col min="6404" max="6405" width="17.109375" style="1" customWidth="1"/>
    <col min="6406" max="6406" width="15" style="1" customWidth="1"/>
    <col min="6407" max="6407" width="8.88671875" style="1"/>
    <col min="6408" max="6408" width="8.88671875" style="1" customWidth="1"/>
    <col min="6409" max="6654" width="8.88671875" style="1"/>
    <col min="6655" max="6655" width="5.6640625" style="1" customWidth="1"/>
    <col min="6656" max="6656" width="46.44140625" style="1" customWidth="1"/>
    <col min="6657" max="6657" width="30.109375" style="1" customWidth="1"/>
    <col min="6658" max="6658" width="31.33203125" style="1" customWidth="1"/>
    <col min="6659" max="6659" width="25.6640625" style="1" customWidth="1"/>
    <col min="6660" max="6661" width="17.109375" style="1" customWidth="1"/>
    <col min="6662" max="6662" width="15" style="1" customWidth="1"/>
    <col min="6663" max="6663" width="8.88671875" style="1"/>
    <col min="6664" max="6664" width="8.88671875" style="1" customWidth="1"/>
    <col min="6665" max="6910" width="8.88671875" style="1"/>
    <col min="6911" max="6911" width="5.6640625" style="1" customWidth="1"/>
    <col min="6912" max="6912" width="46.44140625" style="1" customWidth="1"/>
    <col min="6913" max="6913" width="30.109375" style="1" customWidth="1"/>
    <col min="6914" max="6914" width="31.33203125" style="1" customWidth="1"/>
    <col min="6915" max="6915" width="25.6640625" style="1" customWidth="1"/>
    <col min="6916" max="6917" width="17.109375" style="1" customWidth="1"/>
    <col min="6918" max="6918" width="15" style="1" customWidth="1"/>
    <col min="6919" max="6919" width="8.88671875" style="1"/>
    <col min="6920" max="6920" width="8.88671875" style="1" customWidth="1"/>
    <col min="6921" max="7166" width="8.88671875" style="1"/>
    <col min="7167" max="7167" width="5.6640625" style="1" customWidth="1"/>
    <col min="7168" max="7168" width="46.44140625" style="1" customWidth="1"/>
    <col min="7169" max="7169" width="30.109375" style="1" customWidth="1"/>
    <col min="7170" max="7170" width="31.33203125" style="1" customWidth="1"/>
    <col min="7171" max="7171" width="25.6640625" style="1" customWidth="1"/>
    <col min="7172" max="7173" width="17.109375" style="1" customWidth="1"/>
    <col min="7174" max="7174" width="15" style="1" customWidth="1"/>
    <col min="7175" max="7175" width="8.88671875" style="1"/>
    <col min="7176" max="7176" width="8.88671875" style="1" customWidth="1"/>
    <col min="7177" max="7422" width="8.88671875" style="1"/>
    <col min="7423" max="7423" width="5.6640625" style="1" customWidth="1"/>
    <col min="7424" max="7424" width="46.44140625" style="1" customWidth="1"/>
    <col min="7425" max="7425" width="30.109375" style="1" customWidth="1"/>
    <col min="7426" max="7426" width="31.33203125" style="1" customWidth="1"/>
    <col min="7427" max="7427" width="25.6640625" style="1" customWidth="1"/>
    <col min="7428" max="7429" width="17.109375" style="1" customWidth="1"/>
    <col min="7430" max="7430" width="15" style="1" customWidth="1"/>
    <col min="7431" max="7431" width="8.88671875" style="1"/>
    <col min="7432" max="7432" width="8.88671875" style="1" customWidth="1"/>
    <col min="7433" max="7678" width="8.88671875" style="1"/>
    <col min="7679" max="7679" width="5.6640625" style="1" customWidth="1"/>
    <col min="7680" max="7680" width="46.44140625" style="1" customWidth="1"/>
    <col min="7681" max="7681" width="30.109375" style="1" customWidth="1"/>
    <col min="7682" max="7682" width="31.33203125" style="1" customWidth="1"/>
    <col min="7683" max="7683" width="25.6640625" style="1" customWidth="1"/>
    <col min="7684" max="7685" width="17.109375" style="1" customWidth="1"/>
    <col min="7686" max="7686" width="15" style="1" customWidth="1"/>
    <col min="7687" max="7687" width="8.88671875" style="1"/>
    <col min="7688" max="7688" width="8.88671875" style="1" customWidth="1"/>
    <col min="7689" max="7934" width="8.88671875" style="1"/>
    <col min="7935" max="7935" width="5.6640625" style="1" customWidth="1"/>
    <col min="7936" max="7936" width="46.44140625" style="1" customWidth="1"/>
    <col min="7937" max="7937" width="30.109375" style="1" customWidth="1"/>
    <col min="7938" max="7938" width="31.33203125" style="1" customWidth="1"/>
    <col min="7939" max="7939" width="25.6640625" style="1" customWidth="1"/>
    <col min="7940" max="7941" width="17.109375" style="1" customWidth="1"/>
    <col min="7942" max="7942" width="15" style="1" customWidth="1"/>
    <col min="7943" max="7943" width="8.88671875" style="1"/>
    <col min="7944" max="7944" width="8.88671875" style="1" customWidth="1"/>
    <col min="7945" max="8190" width="8.88671875" style="1"/>
    <col min="8191" max="8191" width="5.6640625" style="1" customWidth="1"/>
    <col min="8192" max="8192" width="46.44140625" style="1" customWidth="1"/>
    <col min="8193" max="8193" width="30.109375" style="1" customWidth="1"/>
    <col min="8194" max="8194" width="31.33203125" style="1" customWidth="1"/>
    <col min="8195" max="8195" width="25.6640625" style="1" customWidth="1"/>
    <col min="8196" max="8197" width="17.109375" style="1" customWidth="1"/>
    <col min="8198" max="8198" width="15" style="1" customWidth="1"/>
    <col min="8199" max="8199" width="8.88671875" style="1"/>
    <col min="8200" max="8200" width="8.88671875" style="1" customWidth="1"/>
    <col min="8201" max="8446" width="8.88671875" style="1"/>
    <col min="8447" max="8447" width="5.6640625" style="1" customWidth="1"/>
    <col min="8448" max="8448" width="46.44140625" style="1" customWidth="1"/>
    <col min="8449" max="8449" width="30.109375" style="1" customWidth="1"/>
    <col min="8450" max="8450" width="31.33203125" style="1" customWidth="1"/>
    <col min="8451" max="8451" width="25.6640625" style="1" customWidth="1"/>
    <col min="8452" max="8453" width="17.109375" style="1" customWidth="1"/>
    <col min="8454" max="8454" width="15" style="1" customWidth="1"/>
    <col min="8455" max="8455" width="8.88671875" style="1"/>
    <col min="8456" max="8456" width="8.88671875" style="1" customWidth="1"/>
    <col min="8457" max="8702" width="8.88671875" style="1"/>
    <col min="8703" max="8703" width="5.6640625" style="1" customWidth="1"/>
    <col min="8704" max="8704" width="46.44140625" style="1" customWidth="1"/>
    <col min="8705" max="8705" width="30.109375" style="1" customWidth="1"/>
    <col min="8706" max="8706" width="31.33203125" style="1" customWidth="1"/>
    <col min="8707" max="8707" width="25.6640625" style="1" customWidth="1"/>
    <col min="8708" max="8709" width="17.109375" style="1" customWidth="1"/>
    <col min="8710" max="8710" width="15" style="1" customWidth="1"/>
    <col min="8711" max="8711" width="8.88671875" style="1"/>
    <col min="8712" max="8712" width="8.88671875" style="1" customWidth="1"/>
    <col min="8713" max="8958" width="8.88671875" style="1"/>
    <col min="8959" max="8959" width="5.6640625" style="1" customWidth="1"/>
    <col min="8960" max="8960" width="46.44140625" style="1" customWidth="1"/>
    <col min="8961" max="8961" width="30.109375" style="1" customWidth="1"/>
    <col min="8962" max="8962" width="31.33203125" style="1" customWidth="1"/>
    <col min="8963" max="8963" width="25.6640625" style="1" customWidth="1"/>
    <col min="8964" max="8965" width="17.109375" style="1" customWidth="1"/>
    <col min="8966" max="8966" width="15" style="1" customWidth="1"/>
    <col min="8967" max="8967" width="8.88671875" style="1"/>
    <col min="8968" max="8968" width="8.88671875" style="1" customWidth="1"/>
    <col min="8969" max="9214" width="8.88671875" style="1"/>
    <col min="9215" max="9215" width="5.6640625" style="1" customWidth="1"/>
    <col min="9216" max="9216" width="46.44140625" style="1" customWidth="1"/>
    <col min="9217" max="9217" width="30.109375" style="1" customWidth="1"/>
    <col min="9218" max="9218" width="31.33203125" style="1" customWidth="1"/>
    <col min="9219" max="9219" width="25.6640625" style="1" customWidth="1"/>
    <col min="9220" max="9221" width="17.109375" style="1" customWidth="1"/>
    <col min="9222" max="9222" width="15" style="1" customWidth="1"/>
    <col min="9223" max="9223" width="8.88671875" style="1"/>
    <col min="9224" max="9224" width="8.88671875" style="1" customWidth="1"/>
    <col min="9225" max="9470" width="8.88671875" style="1"/>
    <col min="9471" max="9471" width="5.6640625" style="1" customWidth="1"/>
    <col min="9472" max="9472" width="46.44140625" style="1" customWidth="1"/>
    <col min="9473" max="9473" width="30.109375" style="1" customWidth="1"/>
    <col min="9474" max="9474" width="31.33203125" style="1" customWidth="1"/>
    <col min="9475" max="9475" width="25.6640625" style="1" customWidth="1"/>
    <col min="9476" max="9477" width="17.109375" style="1" customWidth="1"/>
    <col min="9478" max="9478" width="15" style="1" customWidth="1"/>
    <col min="9479" max="9479" width="8.88671875" style="1"/>
    <col min="9480" max="9480" width="8.88671875" style="1" customWidth="1"/>
    <col min="9481" max="9726" width="8.88671875" style="1"/>
    <col min="9727" max="9727" width="5.6640625" style="1" customWidth="1"/>
    <col min="9728" max="9728" width="46.44140625" style="1" customWidth="1"/>
    <col min="9729" max="9729" width="30.109375" style="1" customWidth="1"/>
    <col min="9730" max="9730" width="31.33203125" style="1" customWidth="1"/>
    <col min="9731" max="9731" width="25.6640625" style="1" customWidth="1"/>
    <col min="9732" max="9733" width="17.109375" style="1" customWidth="1"/>
    <col min="9734" max="9734" width="15" style="1" customWidth="1"/>
    <col min="9735" max="9735" width="8.88671875" style="1"/>
    <col min="9736" max="9736" width="8.88671875" style="1" customWidth="1"/>
    <col min="9737" max="9982" width="8.88671875" style="1"/>
    <col min="9983" max="9983" width="5.6640625" style="1" customWidth="1"/>
    <col min="9984" max="9984" width="46.44140625" style="1" customWidth="1"/>
    <col min="9985" max="9985" width="30.109375" style="1" customWidth="1"/>
    <col min="9986" max="9986" width="31.33203125" style="1" customWidth="1"/>
    <col min="9987" max="9987" width="25.6640625" style="1" customWidth="1"/>
    <col min="9988" max="9989" width="17.109375" style="1" customWidth="1"/>
    <col min="9990" max="9990" width="15" style="1" customWidth="1"/>
    <col min="9991" max="9991" width="8.88671875" style="1"/>
    <col min="9992" max="9992" width="8.88671875" style="1" customWidth="1"/>
    <col min="9993" max="10238" width="8.88671875" style="1"/>
    <col min="10239" max="10239" width="5.6640625" style="1" customWidth="1"/>
    <col min="10240" max="10240" width="46.44140625" style="1" customWidth="1"/>
    <col min="10241" max="10241" width="30.109375" style="1" customWidth="1"/>
    <col min="10242" max="10242" width="31.33203125" style="1" customWidth="1"/>
    <col min="10243" max="10243" width="25.6640625" style="1" customWidth="1"/>
    <col min="10244" max="10245" width="17.109375" style="1" customWidth="1"/>
    <col min="10246" max="10246" width="15" style="1" customWidth="1"/>
    <col min="10247" max="10247" width="8.88671875" style="1"/>
    <col min="10248" max="10248" width="8.88671875" style="1" customWidth="1"/>
    <col min="10249" max="10494" width="8.88671875" style="1"/>
    <col min="10495" max="10495" width="5.6640625" style="1" customWidth="1"/>
    <col min="10496" max="10496" width="46.44140625" style="1" customWidth="1"/>
    <col min="10497" max="10497" width="30.109375" style="1" customWidth="1"/>
    <col min="10498" max="10498" width="31.33203125" style="1" customWidth="1"/>
    <col min="10499" max="10499" width="25.6640625" style="1" customWidth="1"/>
    <col min="10500" max="10501" width="17.109375" style="1" customWidth="1"/>
    <col min="10502" max="10502" width="15" style="1" customWidth="1"/>
    <col min="10503" max="10503" width="8.88671875" style="1"/>
    <col min="10504" max="10504" width="8.88671875" style="1" customWidth="1"/>
    <col min="10505" max="10750" width="8.88671875" style="1"/>
    <col min="10751" max="10751" width="5.6640625" style="1" customWidth="1"/>
    <col min="10752" max="10752" width="46.44140625" style="1" customWidth="1"/>
    <col min="10753" max="10753" width="30.109375" style="1" customWidth="1"/>
    <col min="10754" max="10754" width="31.33203125" style="1" customWidth="1"/>
    <col min="10755" max="10755" width="25.6640625" style="1" customWidth="1"/>
    <col min="10756" max="10757" width="17.109375" style="1" customWidth="1"/>
    <col min="10758" max="10758" width="15" style="1" customWidth="1"/>
    <col min="10759" max="10759" width="8.88671875" style="1"/>
    <col min="10760" max="10760" width="8.88671875" style="1" customWidth="1"/>
    <col min="10761" max="11006" width="8.88671875" style="1"/>
    <col min="11007" max="11007" width="5.6640625" style="1" customWidth="1"/>
    <col min="11008" max="11008" width="46.44140625" style="1" customWidth="1"/>
    <col min="11009" max="11009" width="30.109375" style="1" customWidth="1"/>
    <col min="11010" max="11010" width="31.33203125" style="1" customWidth="1"/>
    <col min="11011" max="11011" width="25.6640625" style="1" customWidth="1"/>
    <col min="11012" max="11013" width="17.109375" style="1" customWidth="1"/>
    <col min="11014" max="11014" width="15" style="1" customWidth="1"/>
    <col min="11015" max="11015" width="8.88671875" style="1"/>
    <col min="11016" max="11016" width="8.88671875" style="1" customWidth="1"/>
    <col min="11017" max="11262" width="8.88671875" style="1"/>
    <col min="11263" max="11263" width="5.6640625" style="1" customWidth="1"/>
    <col min="11264" max="11264" width="46.44140625" style="1" customWidth="1"/>
    <col min="11265" max="11265" width="30.109375" style="1" customWidth="1"/>
    <col min="11266" max="11266" width="31.33203125" style="1" customWidth="1"/>
    <col min="11267" max="11267" width="25.6640625" style="1" customWidth="1"/>
    <col min="11268" max="11269" width="17.109375" style="1" customWidth="1"/>
    <col min="11270" max="11270" width="15" style="1" customWidth="1"/>
    <col min="11271" max="11271" width="8.88671875" style="1"/>
    <col min="11272" max="11272" width="8.88671875" style="1" customWidth="1"/>
    <col min="11273" max="11518" width="8.88671875" style="1"/>
    <col min="11519" max="11519" width="5.6640625" style="1" customWidth="1"/>
    <col min="11520" max="11520" width="46.44140625" style="1" customWidth="1"/>
    <col min="11521" max="11521" width="30.109375" style="1" customWidth="1"/>
    <col min="11522" max="11522" width="31.33203125" style="1" customWidth="1"/>
    <col min="11523" max="11523" width="25.6640625" style="1" customWidth="1"/>
    <col min="11524" max="11525" width="17.109375" style="1" customWidth="1"/>
    <col min="11526" max="11526" width="15" style="1" customWidth="1"/>
    <col min="11527" max="11527" width="8.88671875" style="1"/>
    <col min="11528" max="11528" width="8.88671875" style="1" customWidth="1"/>
    <col min="11529" max="11774" width="8.88671875" style="1"/>
    <col min="11775" max="11775" width="5.6640625" style="1" customWidth="1"/>
    <col min="11776" max="11776" width="46.44140625" style="1" customWidth="1"/>
    <col min="11777" max="11777" width="30.109375" style="1" customWidth="1"/>
    <col min="11778" max="11778" width="31.33203125" style="1" customWidth="1"/>
    <col min="11779" max="11779" width="25.6640625" style="1" customWidth="1"/>
    <col min="11780" max="11781" width="17.109375" style="1" customWidth="1"/>
    <col min="11782" max="11782" width="15" style="1" customWidth="1"/>
    <col min="11783" max="11783" width="8.88671875" style="1"/>
    <col min="11784" max="11784" width="8.88671875" style="1" customWidth="1"/>
    <col min="11785" max="12030" width="8.88671875" style="1"/>
    <col min="12031" max="12031" width="5.6640625" style="1" customWidth="1"/>
    <col min="12032" max="12032" width="46.44140625" style="1" customWidth="1"/>
    <col min="12033" max="12033" width="30.109375" style="1" customWidth="1"/>
    <col min="12034" max="12034" width="31.33203125" style="1" customWidth="1"/>
    <col min="12035" max="12035" width="25.6640625" style="1" customWidth="1"/>
    <col min="12036" max="12037" width="17.109375" style="1" customWidth="1"/>
    <col min="12038" max="12038" width="15" style="1" customWidth="1"/>
    <col min="12039" max="12039" width="8.88671875" style="1"/>
    <col min="12040" max="12040" width="8.88671875" style="1" customWidth="1"/>
    <col min="12041" max="12286" width="8.88671875" style="1"/>
    <col min="12287" max="12287" width="5.6640625" style="1" customWidth="1"/>
    <col min="12288" max="12288" width="46.44140625" style="1" customWidth="1"/>
    <col min="12289" max="12289" width="30.109375" style="1" customWidth="1"/>
    <col min="12290" max="12290" width="31.33203125" style="1" customWidth="1"/>
    <col min="12291" max="12291" width="25.6640625" style="1" customWidth="1"/>
    <col min="12292" max="12293" width="17.109375" style="1" customWidth="1"/>
    <col min="12294" max="12294" width="15" style="1" customWidth="1"/>
    <col min="12295" max="12295" width="8.88671875" style="1"/>
    <col min="12296" max="12296" width="8.88671875" style="1" customWidth="1"/>
    <col min="12297" max="12542" width="8.88671875" style="1"/>
    <col min="12543" max="12543" width="5.6640625" style="1" customWidth="1"/>
    <col min="12544" max="12544" width="46.44140625" style="1" customWidth="1"/>
    <col min="12545" max="12545" width="30.109375" style="1" customWidth="1"/>
    <col min="12546" max="12546" width="31.33203125" style="1" customWidth="1"/>
    <col min="12547" max="12547" width="25.6640625" style="1" customWidth="1"/>
    <col min="12548" max="12549" width="17.109375" style="1" customWidth="1"/>
    <col min="12550" max="12550" width="15" style="1" customWidth="1"/>
    <col min="12551" max="12551" width="8.88671875" style="1"/>
    <col min="12552" max="12552" width="8.88671875" style="1" customWidth="1"/>
    <col min="12553" max="12798" width="8.88671875" style="1"/>
    <col min="12799" max="12799" width="5.6640625" style="1" customWidth="1"/>
    <col min="12800" max="12800" width="46.44140625" style="1" customWidth="1"/>
    <col min="12801" max="12801" width="30.109375" style="1" customWidth="1"/>
    <col min="12802" max="12802" width="31.33203125" style="1" customWidth="1"/>
    <col min="12803" max="12803" width="25.6640625" style="1" customWidth="1"/>
    <col min="12804" max="12805" width="17.109375" style="1" customWidth="1"/>
    <col min="12806" max="12806" width="15" style="1" customWidth="1"/>
    <col min="12807" max="12807" width="8.88671875" style="1"/>
    <col min="12808" max="12808" width="8.88671875" style="1" customWidth="1"/>
    <col min="12809" max="13054" width="8.88671875" style="1"/>
    <col min="13055" max="13055" width="5.6640625" style="1" customWidth="1"/>
    <col min="13056" max="13056" width="46.44140625" style="1" customWidth="1"/>
    <col min="13057" max="13057" width="30.109375" style="1" customWidth="1"/>
    <col min="13058" max="13058" width="31.33203125" style="1" customWidth="1"/>
    <col min="13059" max="13059" width="25.6640625" style="1" customWidth="1"/>
    <col min="13060" max="13061" width="17.109375" style="1" customWidth="1"/>
    <col min="13062" max="13062" width="15" style="1" customWidth="1"/>
    <col min="13063" max="13063" width="8.88671875" style="1"/>
    <col min="13064" max="13064" width="8.88671875" style="1" customWidth="1"/>
    <col min="13065" max="13310" width="8.88671875" style="1"/>
    <col min="13311" max="13311" width="5.6640625" style="1" customWidth="1"/>
    <col min="13312" max="13312" width="46.44140625" style="1" customWidth="1"/>
    <col min="13313" max="13313" width="30.109375" style="1" customWidth="1"/>
    <col min="13314" max="13314" width="31.33203125" style="1" customWidth="1"/>
    <col min="13315" max="13315" width="25.6640625" style="1" customWidth="1"/>
    <col min="13316" max="13317" width="17.109375" style="1" customWidth="1"/>
    <col min="13318" max="13318" width="15" style="1" customWidth="1"/>
    <col min="13319" max="13319" width="8.88671875" style="1"/>
    <col min="13320" max="13320" width="8.88671875" style="1" customWidth="1"/>
    <col min="13321" max="13566" width="8.88671875" style="1"/>
    <col min="13567" max="13567" width="5.6640625" style="1" customWidth="1"/>
    <col min="13568" max="13568" width="46.44140625" style="1" customWidth="1"/>
    <col min="13569" max="13569" width="30.109375" style="1" customWidth="1"/>
    <col min="13570" max="13570" width="31.33203125" style="1" customWidth="1"/>
    <col min="13571" max="13571" width="25.6640625" style="1" customWidth="1"/>
    <col min="13572" max="13573" width="17.109375" style="1" customWidth="1"/>
    <col min="13574" max="13574" width="15" style="1" customWidth="1"/>
    <col min="13575" max="13575" width="8.88671875" style="1"/>
    <col min="13576" max="13576" width="8.88671875" style="1" customWidth="1"/>
    <col min="13577" max="13822" width="8.88671875" style="1"/>
    <col min="13823" max="13823" width="5.6640625" style="1" customWidth="1"/>
    <col min="13824" max="13824" width="46.44140625" style="1" customWidth="1"/>
    <col min="13825" max="13825" width="30.109375" style="1" customWidth="1"/>
    <col min="13826" max="13826" width="31.33203125" style="1" customWidth="1"/>
    <col min="13827" max="13827" width="25.6640625" style="1" customWidth="1"/>
    <col min="13828" max="13829" width="17.109375" style="1" customWidth="1"/>
    <col min="13830" max="13830" width="15" style="1" customWidth="1"/>
    <col min="13831" max="13831" width="8.88671875" style="1"/>
    <col min="13832" max="13832" width="8.88671875" style="1" customWidth="1"/>
    <col min="13833" max="14078" width="8.88671875" style="1"/>
    <col min="14079" max="14079" width="5.6640625" style="1" customWidth="1"/>
    <col min="14080" max="14080" width="46.44140625" style="1" customWidth="1"/>
    <col min="14081" max="14081" width="30.109375" style="1" customWidth="1"/>
    <col min="14082" max="14082" width="31.33203125" style="1" customWidth="1"/>
    <col min="14083" max="14083" width="25.6640625" style="1" customWidth="1"/>
    <col min="14084" max="14085" width="17.109375" style="1" customWidth="1"/>
    <col min="14086" max="14086" width="15" style="1" customWidth="1"/>
    <col min="14087" max="14087" width="8.88671875" style="1"/>
    <col min="14088" max="14088" width="8.88671875" style="1" customWidth="1"/>
    <col min="14089" max="14334" width="8.88671875" style="1"/>
    <col min="14335" max="14335" width="5.6640625" style="1" customWidth="1"/>
    <col min="14336" max="14336" width="46.44140625" style="1" customWidth="1"/>
    <col min="14337" max="14337" width="30.109375" style="1" customWidth="1"/>
    <col min="14338" max="14338" width="31.33203125" style="1" customWidth="1"/>
    <col min="14339" max="14339" width="25.6640625" style="1" customWidth="1"/>
    <col min="14340" max="14341" width="17.109375" style="1" customWidth="1"/>
    <col min="14342" max="14342" width="15" style="1" customWidth="1"/>
    <col min="14343" max="14343" width="8.88671875" style="1"/>
    <col min="14344" max="14344" width="8.88671875" style="1" customWidth="1"/>
    <col min="14345" max="14590" width="8.88671875" style="1"/>
    <col min="14591" max="14591" width="5.6640625" style="1" customWidth="1"/>
    <col min="14592" max="14592" width="46.44140625" style="1" customWidth="1"/>
    <col min="14593" max="14593" width="30.109375" style="1" customWidth="1"/>
    <col min="14594" max="14594" width="31.33203125" style="1" customWidth="1"/>
    <col min="14595" max="14595" width="25.6640625" style="1" customWidth="1"/>
    <col min="14596" max="14597" width="17.109375" style="1" customWidth="1"/>
    <col min="14598" max="14598" width="15" style="1" customWidth="1"/>
    <col min="14599" max="14599" width="8.88671875" style="1"/>
    <col min="14600" max="14600" width="8.88671875" style="1" customWidth="1"/>
    <col min="14601" max="14846" width="8.88671875" style="1"/>
    <col min="14847" max="14847" width="5.6640625" style="1" customWidth="1"/>
    <col min="14848" max="14848" width="46.44140625" style="1" customWidth="1"/>
    <col min="14849" max="14849" width="30.109375" style="1" customWidth="1"/>
    <col min="14850" max="14850" width="31.33203125" style="1" customWidth="1"/>
    <col min="14851" max="14851" width="25.6640625" style="1" customWidth="1"/>
    <col min="14852" max="14853" width="17.109375" style="1" customWidth="1"/>
    <col min="14854" max="14854" width="15" style="1" customWidth="1"/>
    <col min="14855" max="14855" width="8.88671875" style="1"/>
    <col min="14856" max="14856" width="8.88671875" style="1" customWidth="1"/>
    <col min="14857" max="15102" width="8.88671875" style="1"/>
    <col min="15103" max="15103" width="5.6640625" style="1" customWidth="1"/>
    <col min="15104" max="15104" width="46.44140625" style="1" customWidth="1"/>
    <col min="15105" max="15105" width="30.109375" style="1" customWidth="1"/>
    <col min="15106" max="15106" width="31.33203125" style="1" customWidth="1"/>
    <col min="15107" max="15107" width="25.6640625" style="1" customWidth="1"/>
    <col min="15108" max="15109" width="17.109375" style="1" customWidth="1"/>
    <col min="15110" max="15110" width="15" style="1" customWidth="1"/>
    <col min="15111" max="15111" width="8.88671875" style="1"/>
    <col min="15112" max="15112" width="8.88671875" style="1" customWidth="1"/>
    <col min="15113" max="15358" width="8.88671875" style="1"/>
    <col min="15359" max="15359" width="5.6640625" style="1" customWidth="1"/>
    <col min="15360" max="15360" width="46.44140625" style="1" customWidth="1"/>
    <col min="15361" max="15361" width="30.109375" style="1" customWidth="1"/>
    <col min="15362" max="15362" width="31.33203125" style="1" customWidth="1"/>
    <col min="15363" max="15363" width="25.6640625" style="1" customWidth="1"/>
    <col min="15364" max="15365" width="17.109375" style="1" customWidth="1"/>
    <col min="15366" max="15366" width="15" style="1" customWidth="1"/>
    <col min="15367" max="15367" width="8.88671875" style="1"/>
    <col min="15368" max="15368" width="8.88671875" style="1" customWidth="1"/>
    <col min="15369" max="15614" width="8.88671875" style="1"/>
    <col min="15615" max="15615" width="5.6640625" style="1" customWidth="1"/>
    <col min="15616" max="15616" width="46.44140625" style="1" customWidth="1"/>
    <col min="15617" max="15617" width="30.109375" style="1" customWidth="1"/>
    <col min="15618" max="15618" width="31.33203125" style="1" customWidth="1"/>
    <col min="15619" max="15619" width="25.6640625" style="1" customWidth="1"/>
    <col min="15620" max="15621" width="17.109375" style="1" customWidth="1"/>
    <col min="15622" max="15622" width="15" style="1" customWidth="1"/>
    <col min="15623" max="15623" width="8.88671875" style="1"/>
    <col min="15624" max="15624" width="8.88671875" style="1" customWidth="1"/>
    <col min="15625" max="15870" width="8.88671875" style="1"/>
    <col min="15871" max="15871" width="5.6640625" style="1" customWidth="1"/>
    <col min="15872" max="15872" width="46.44140625" style="1" customWidth="1"/>
    <col min="15873" max="15873" width="30.109375" style="1" customWidth="1"/>
    <col min="15874" max="15874" width="31.33203125" style="1" customWidth="1"/>
    <col min="15875" max="15875" width="25.6640625" style="1" customWidth="1"/>
    <col min="15876" max="15877" width="17.109375" style="1" customWidth="1"/>
    <col min="15878" max="15878" width="15" style="1" customWidth="1"/>
    <col min="15879" max="15879" width="8.88671875" style="1"/>
    <col min="15880" max="15880" width="8.88671875" style="1" customWidth="1"/>
    <col min="15881" max="16126" width="8.88671875" style="1"/>
    <col min="16127" max="16127" width="5.6640625" style="1" customWidth="1"/>
    <col min="16128" max="16128" width="46.44140625" style="1" customWidth="1"/>
    <col min="16129" max="16129" width="30.109375" style="1" customWidth="1"/>
    <col min="16130" max="16130" width="31.33203125" style="1" customWidth="1"/>
    <col min="16131" max="16131" width="25.6640625" style="1" customWidth="1"/>
    <col min="16132" max="16133" width="17.109375" style="1" customWidth="1"/>
    <col min="16134" max="16134" width="15" style="1" customWidth="1"/>
    <col min="16135" max="16135" width="8.88671875" style="1"/>
    <col min="16136" max="16136" width="8.88671875" style="1" customWidth="1"/>
    <col min="16137" max="16384" width="8.88671875" style="1"/>
  </cols>
  <sheetData>
    <row r="1" spans="1:9" x14ac:dyDescent="0.35">
      <c r="D1" s="71"/>
      <c r="E1" s="9" t="s">
        <v>427</v>
      </c>
    </row>
    <row r="2" spans="1:9" x14ac:dyDescent="0.35">
      <c r="D2" s="75"/>
    </row>
    <row r="3" spans="1:9" ht="55.95" customHeight="1" x14ac:dyDescent="0.35">
      <c r="A3" s="1190" t="s">
        <v>986</v>
      </c>
      <c r="B3" s="1190"/>
      <c r="C3" s="1190"/>
      <c r="D3" s="1190"/>
      <c r="E3" s="1190"/>
      <c r="F3" s="77"/>
      <c r="G3" s="78"/>
    </row>
    <row r="4" spans="1:9" s="13" customFormat="1" ht="27" customHeight="1" x14ac:dyDescent="0.35">
      <c r="A4" s="1183" t="s">
        <v>1145</v>
      </c>
      <c r="B4" s="1183"/>
      <c r="C4" s="1183"/>
      <c r="D4" s="1183"/>
      <c r="E4" s="1183"/>
      <c r="F4" s="1191"/>
      <c r="G4" s="1191"/>
      <c r="H4" s="12"/>
      <c r="I4" s="12"/>
    </row>
    <row r="5" spans="1:9" s="11" customFormat="1" ht="19.5" customHeight="1" x14ac:dyDescent="0.35">
      <c r="A5" s="14" t="s">
        <v>280</v>
      </c>
      <c r="B5" s="15"/>
      <c r="C5" s="15"/>
      <c r="D5" s="15"/>
      <c r="E5" s="15"/>
      <c r="F5" s="15"/>
      <c r="G5" s="15"/>
      <c r="H5" s="10"/>
      <c r="I5" s="10"/>
    </row>
    <row r="6" spans="1:9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5"/>
      <c r="I6" s="5"/>
    </row>
    <row r="7" spans="1:9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5"/>
      <c r="I7" s="5"/>
    </row>
    <row r="8" spans="1:9" x14ac:dyDescent="0.35">
      <c r="A8" s="79"/>
    </row>
    <row r="9" spans="1:9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9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74"/>
      <c r="G10" s="1"/>
    </row>
    <row r="11" spans="1:9" ht="54" x14ac:dyDescent="0.35">
      <c r="A11" s="88">
        <v>1</v>
      </c>
      <c r="B11" s="89" t="s">
        <v>304</v>
      </c>
      <c r="C11" s="90"/>
      <c r="D11" s="90"/>
      <c r="E11" s="91">
        <f>C11*D11*12</f>
        <v>0</v>
      </c>
    </row>
    <row r="12" spans="1:9" x14ac:dyDescent="0.35">
      <c r="A12" s="94"/>
      <c r="B12" s="95" t="s">
        <v>295</v>
      </c>
      <c r="C12" s="109" t="s">
        <v>305</v>
      </c>
      <c r="D12" s="109" t="s">
        <v>305</v>
      </c>
      <c r="E12" s="97">
        <f>SUM(E11:E11)</f>
        <v>0</v>
      </c>
    </row>
    <row r="15" spans="1:9" s="35" customFormat="1" ht="23.25" customHeight="1" x14ac:dyDescent="0.3">
      <c r="A15" s="34" t="s">
        <v>671</v>
      </c>
      <c r="C15" s="36"/>
      <c r="E15" s="36" t="s">
        <v>1143</v>
      </c>
      <c r="G15" s="98"/>
    </row>
    <row r="16" spans="1:9" s="66" customFormat="1" ht="13.2" x14ac:dyDescent="0.3">
      <c r="C16" s="67" t="s">
        <v>131</v>
      </c>
      <c r="E16" s="67" t="s">
        <v>132</v>
      </c>
      <c r="G16" s="68"/>
    </row>
    <row r="17" spans="1:7" s="63" customFormat="1" ht="15.6" x14ac:dyDescent="0.3">
      <c r="G17" s="69"/>
    </row>
    <row r="18" spans="1:7" s="35" customFormat="1" ht="23.25" customHeight="1" x14ac:dyDescent="0.3">
      <c r="A18" s="34" t="s">
        <v>133</v>
      </c>
      <c r="C18" s="36"/>
      <c r="E18" s="36" t="s">
        <v>1144</v>
      </c>
      <c r="G18" s="98"/>
    </row>
    <row r="19" spans="1:7" s="66" customFormat="1" ht="13.2" x14ac:dyDescent="0.3">
      <c r="C19" s="67" t="s">
        <v>131</v>
      </c>
      <c r="E19" s="67" t="s">
        <v>132</v>
      </c>
      <c r="G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tabColor rgb="FFFFFF99"/>
    <pageSetUpPr fitToPage="1"/>
  </sheetPr>
  <dimension ref="A1:K37"/>
  <sheetViews>
    <sheetView view="pageBreakPreview" topLeftCell="A4" zoomScale="80" zoomScaleNormal="7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8" width="19.109375" style="1" customWidth="1"/>
    <col min="9" max="9" width="16.109375" style="5" customWidth="1"/>
    <col min="10" max="256" width="8.88671875" style="1"/>
    <col min="257" max="257" width="5.6640625" style="1" customWidth="1"/>
    <col min="258" max="258" width="49.66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6.109375" style="1" customWidth="1"/>
    <col min="263" max="263" width="16.44140625" style="1" customWidth="1"/>
    <col min="264" max="264" width="27.6640625" style="1" customWidth="1"/>
    <col min="265" max="265" width="16.109375" style="1" customWidth="1"/>
    <col min="266" max="512" width="8.88671875" style="1"/>
    <col min="513" max="513" width="5.6640625" style="1" customWidth="1"/>
    <col min="514" max="514" width="49.66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6.109375" style="1" customWidth="1"/>
    <col min="519" max="519" width="16.44140625" style="1" customWidth="1"/>
    <col min="520" max="520" width="27.6640625" style="1" customWidth="1"/>
    <col min="521" max="521" width="16.109375" style="1" customWidth="1"/>
    <col min="522" max="768" width="8.88671875" style="1"/>
    <col min="769" max="769" width="5.6640625" style="1" customWidth="1"/>
    <col min="770" max="770" width="49.66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6.109375" style="1" customWidth="1"/>
    <col min="775" max="775" width="16.44140625" style="1" customWidth="1"/>
    <col min="776" max="776" width="27.6640625" style="1" customWidth="1"/>
    <col min="777" max="777" width="16.109375" style="1" customWidth="1"/>
    <col min="778" max="1024" width="8.88671875" style="1"/>
    <col min="1025" max="1025" width="5.6640625" style="1" customWidth="1"/>
    <col min="1026" max="1026" width="49.66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6.109375" style="1" customWidth="1"/>
    <col min="1031" max="1031" width="16.44140625" style="1" customWidth="1"/>
    <col min="1032" max="1032" width="27.6640625" style="1" customWidth="1"/>
    <col min="1033" max="1033" width="16.109375" style="1" customWidth="1"/>
    <col min="1034" max="1280" width="8.88671875" style="1"/>
    <col min="1281" max="1281" width="5.6640625" style="1" customWidth="1"/>
    <col min="1282" max="1282" width="49.66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6.109375" style="1" customWidth="1"/>
    <col min="1287" max="1287" width="16.44140625" style="1" customWidth="1"/>
    <col min="1288" max="1288" width="27.6640625" style="1" customWidth="1"/>
    <col min="1289" max="1289" width="16.109375" style="1" customWidth="1"/>
    <col min="1290" max="1536" width="8.88671875" style="1"/>
    <col min="1537" max="1537" width="5.6640625" style="1" customWidth="1"/>
    <col min="1538" max="1538" width="49.66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6.109375" style="1" customWidth="1"/>
    <col min="1543" max="1543" width="16.44140625" style="1" customWidth="1"/>
    <col min="1544" max="1544" width="27.6640625" style="1" customWidth="1"/>
    <col min="1545" max="1545" width="16.109375" style="1" customWidth="1"/>
    <col min="1546" max="1792" width="8.88671875" style="1"/>
    <col min="1793" max="1793" width="5.6640625" style="1" customWidth="1"/>
    <col min="1794" max="1794" width="49.66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6.109375" style="1" customWidth="1"/>
    <col min="1799" max="1799" width="16.44140625" style="1" customWidth="1"/>
    <col min="1800" max="1800" width="27.6640625" style="1" customWidth="1"/>
    <col min="1801" max="1801" width="16.109375" style="1" customWidth="1"/>
    <col min="1802" max="2048" width="8.88671875" style="1"/>
    <col min="2049" max="2049" width="5.6640625" style="1" customWidth="1"/>
    <col min="2050" max="2050" width="49.66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6.109375" style="1" customWidth="1"/>
    <col min="2055" max="2055" width="16.44140625" style="1" customWidth="1"/>
    <col min="2056" max="2056" width="27.6640625" style="1" customWidth="1"/>
    <col min="2057" max="2057" width="16.109375" style="1" customWidth="1"/>
    <col min="2058" max="2304" width="8.88671875" style="1"/>
    <col min="2305" max="2305" width="5.6640625" style="1" customWidth="1"/>
    <col min="2306" max="2306" width="49.66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6.109375" style="1" customWidth="1"/>
    <col min="2311" max="2311" width="16.44140625" style="1" customWidth="1"/>
    <col min="2312" max="2312" width="27.6640625" style="1" customWidth="1"/>
    <col min="2313" max="2313" width="16.109375" style="1" customWidth="1"/>
    <col min="2314" max="2560" width="8.88671875" style="1"/>
    <col min="2561" max="2561" width="5.6640625" style="1" customWidth="1"/>
    <col min="2562" max="2562" width="49.66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6.109375" style="1" customWidth="1"/>
    <col min="2567" max="2567" width="16.44140625" style="1" customWidth="1"/>
    <col min="2568" max="2568" width="27.6640625" style="1" customWidth="1"/>
    <col min="2569" max="2569" width="16.109375" style="1" customWidth="1"/>
    <col min="2570" max="2816" width="8.88671875" style="1"/>
    <col min="2817" max="2817" width="5.6640625" style="1" customWidth="1"/>
    <col min="2818" max="2818" width="49.66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6.109375" style="1" customWidth="1"/>
    <col min="2823" max="2823" width="16.44140625" style="1" customWidth="1"/>
    <col min="2824" max="2824" width="27.6640625" style="1" customWidth="1"/>
    <col min="2825" max="2825" width="16.109375" style="1" customWidth="1"/>
    <col min="2826" max="3072" width="8.88671875" style="1"/>
    <col min="3073" max="3073" width="5.6640625" style="1" customWidth="1"/>
    <col min="3074" max="3074" width="49.66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6.109375" style="1" customWidth="1"/>
    <col min="3079" max="3079" width="16.44140625" style="1" customWidth="1"/>
    <col min="3080" max="3080" width="27.6640625" style="1" customWidth="1"/>
    <col min="3081" max="3081" width="16.109375" style="1" customWidth="1"/>
    <col min="3082" max="3328" width="8.88671875" style="1"/>
    <col min="3329" max="3329" width="5.6640625" style="1" customWidth="1"/>
    <col min="3330" max="3330" width="49.66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6.109375" style="1" customWidth="1"/>
    <col min="3335" max="3335" width="16.44140625" style="1" customWidth="1"/>
    <col min="3336" max="3336" width="27.6640625" style="1" customWidth="1"/>
    <col min="3337" max="3337" width="16.109375" style="1" customWidth="1"/>
    <col min="3338" max="3584" width="8.88671875" style="1"/>
    <col min="3585" max="3585" width="5.6640625" style="1" customWidth="1"/>
    <col min="3586" max="3586" width="49.66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6.109375" style="1" customWidth="1"/>
    <col min="3591" max="3591" width="16.44140625" style="1" customWidth="1"/>
    <col min="3592" max="3592" width="27.6640625" style="1" customWidth="1"/>
    <col min="3593" max="3593" width="16.109375" style="1" customWidth="1"/>
    <col min="3594" max="3840" width="8.88671875" style="1"/>
    <col min="3841" max="3841" width="5.6640625" style="1" customWidth="1"/>
    <col min="3842" max="3842" width="49.66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6.109375" style="1" customWidth="1"/>
    <col min="3847" max="3847" width="16.44140625" style="1" customWidth="1"/>
    <col min="3848" max="3848" width="27.6640625" style="1" customWidth="1"/>
    <col min="3849" max="3849" width="16.109375" style="1" customWidth="1"/>
    <col min="3850" max="4096" width="8.88671875" style="1"/>
    <col min="4097" max="4097" width="5.6640625" style="1" customWidth="1"/>
    <col min="4098" max="4098" width="49.66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6.109375" style="1" customWidth="1"/>
    <col min="4103" max="4103" width="16.44140625" style="1" customWidth="1"/>
    <col min="4104" max="4104" width="27.6640625" style="1" customWidth="1"/>
    <col min="4105" max="4105" width="16.109375" style="1" customWidth="1"/>
    <col min="4106" max="4352" width="8.88671875" style="1"/>
    <col min="4353" max="4353" width="5.6640625" style="1" customWidth="1"/>
    <col min="4354" max="4354" width="49.66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6.109375" style="1" customWidth="1"/>
    <col min="4359" max="4359" width="16.44140625" style="1" customWidth="1"/>
    <col min="4360" max="4360" width="27.6640625" style="1" customWidth="1"/>
    <col min="4361" max="4361" width="16.109375" style="1" customWidth="1"/>
    <col min="4362" max="4608" width="8.88671875" style="1"/>
    <col min="4609" max="4609" width="5.6640625" style="1" customWidth="1"/>
    <col min="4610" max="4610" width="49.66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6.109375" style="1" customWidth="1"/>
    <col min="4615" max="4615" width="16.44140625" style="1" customWidth="1"/>
    <col min="4616" max="4616" width="27.6640625" style="1" customWidth="1"/>
    <col min="4617" max="4617" width="16.109375" style="1" customWidth="1"/>
    <col min="4618" max="4864" width="8.88671875" style="1"/>
    <col min="4865" max="4865" width="5.6640625" style="1" customWidth="1"/>
    <col min="4866" max="4866" width="49.66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6.109375" style="1" customWidth="1"/>
    <col min="4871" max="4871" width="16.44140625" style="1" customWidth="1"/>
    <col min="4872" max="4872" width="27.6640625" style="1" customWidth="1"/>
    <col min="4873" max="4873" width="16.109375" style="1" customWidth="1"/>
    <col min="4874" max="5120" width="8.88671875" style="1"/>
    <col min="5121" max="5121" width="5.6640625" style="1" customWidth="1"/>
    <col min="5122" max="5122" width="49.66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6.109375" style="1" customWidth="1"/>
    <col min="5127" max="5127" width="16.44140625" style="1" customWidth="1"/>
    <col min="5128" max="5128" width="27.6640625" style="1" customWidth="1"/>
    <col min="5129" max="5129" width="16.109375" style="1" customWidth="1"/>
    <col min="5130" max="5376" width="8.88671875" style="1"/>
    <col min="5377" max="5377" width="5.6640625" style="1" customWidth="1"/>
    <col min="5378" max="5378" width="49.66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6.109375" style="1" customWidth="1"/>
    <col min="5383" max="5383" width="16.44140625" style="1" customWidth="1"/>
    <col min="5384" max="5384" width="27.6640625" style="1" customWidth="1"/>
    <col min="5385" max="5385" width="16.109375" style="1" customWidth="1"/>
    <col min="5386" max="5632" width="8.88671875" style="1"/>
    <col min="5633" max="5633" width="5.6640625" style="1" customWidth="1"/>
    <col min="5634" max="5634" width="49.66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6.109375" style="1" customWidth="1"/>
    <col min="5639" max="5639" width="16.44140625" style="1" customWidth="1"/>
    <col min="5640" max="5640" width="27.6640625" style="1" customWidth="1"/>
    <col min="5641" max="5641" width="16.109375" style="1" customWidth="1"/>
    <col min="5642" max="5888" width="8.88671875" style="1"/>
    <col min="5889" max="5889" width="5.6640625" style="1" customWidth="1"/>
    <col min="5890" max="5890" width="49.66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6.109375" style="1" customWidth="1"/>
    <col min="5895" max="5895" width="16.44140625" style="1" customWidth="1"/>
    <col min="5896" max="5896" width="27.6640625" style="1" customWidth="1"/>
    <col min="5897" max="5897" width="16.109375" style="1" customWidth="1"/>
    <col min="5898" max="6144" width="8.88671875" style="1"/>
    <col min="6145" max="6145" width="5.6640625" style="1" customWidth="1"/>
    <col min="6146" max="6146" width="49.66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6.109375" style="1" customWidth="1"/>
    <col min="6151" max="6151" width="16.44140625" style="1" customWidth="1"/>
    <col min="6152" max="6152" width="27.6640625" style="1" customWidth="1"/>
    <col min="6153" max="6153" width="16.109375" style="1" customWidth="1"/>
    <col min="6154" max="6400" width="8.88671875" style="1"/>
    <col min="6401" max="6401" width="5.6640625" style="1" customWidth="1"/>
    <col min="6402" max="6402" width="49.66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6.109375" style="1" customWidth="1"/>
    <col min="6407" max="6407" width="16.44140625" style="1" customWidth="1"/>
    <col min="6408" max="6408" width="27.6640625" style="1" customWidth="1"/>
    <col min="6409" max="6409" width="16.109375" style="1" customWidth="1"/>
    <col min="6410" max="6656" width="8.88671875" style="1"/>
    <col min="6657" max="6657" width="5.6640625" style="1" customWidth="1"/>
    <col min="6658" max="6658" width="49.66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6.109375" style="1" customWidth="1"/>
    <col min="6663" max="6663" width="16.44140625" style="1" customWidth="1"/>
    <col min="6664" max="6664" width="27.6640625" style="1" customWidth="1"/>
    <col min="6665" max="6665" width="16.109375" style="1" customWidth="1"/>
    <col min="6666" max="6912" width="8.88671875" style="1"/>
    <col min="6913" max="6913" width="5.6640625" style="1" customWidth="1"/>
    <col min="6914" max="6914" width="49.66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6.109375" style="1" customWidth="1"/>
    <col min="6919" max="6919" width="16.44140625" style="1" customWidth="1"/>
    <col min="6920" max="6920" width="27.6640625" style="1" customWidth="1"/>
    <col min="6921" max="6921" width="16.109375" style="1" customWidth="1"/>
    <col min="6922" max="7168" width="8.88671875" style="1"/>
    <col min="7169" max="7169" width="5.6640625" style="1" customWidth="1"/>
    <col min="7170" max="7170" width="49.66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6.109375" style="1" customWidth="1"/>
    <col min="7175" max="7175" width="16.44140625" style="1" customWidth="1"/>
    <col min="7176" max="7176" width="27.6640625" style="1" customWidth="1"/>
    <col min="7177" max="7177" width="16.109375" style="1" customWidth="1"/>
    <col min="7178" max="7424" width="8.88671875" style="1"/>
    <col min="7425" max="7425" width="5.6640625" style="1" customWidth="1"/>
    <col min="7426" max="7426" width="49.66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6.109375" style="1" customWidth="1"/>
    <col min="7431" max="7431" width="16.44140625" style="1" customWidth="1"/>
    <col min="7432" max="7432" width="27.6640625" style="1" customWidth="1"/>
    <col min="7433" max="7433" width="16.109375" style="1" customWidth="1"/>
    <col min="7434" max="7680" width="8.88671875" style="1"/>
    <col min="7681" max="7681" width="5.6640625" style="1" customWidth="1"/>
    <col min="7682" max="7682" width="49.66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6.109375" style="1" customWidth="1"/>
    <col min="7687" max="7687" width="16.44140625" style="1" customWidth="1"/>
    <col min="7688" max="7688" width="27.6640625" style="1" customWidth="1"/>
    <col min="7689" max="7689" width="16.109375" style="1" customWidth="1"/>
    <col min="7690" max="7936" width="8.88671875" style="1"/>
    <col min="7937" max="7937" width="5.6640625" style="1" customWidth="1"/>
    <col min="7938" max="7938" width="49.66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6.109375" style="1" customWidth="1"/>
    <col min="7943" max="7943" width="16.44140625" style="1" customWidth="1"/>
    <col min="7944" max="7944" width="27.6640625" style="1" customWidth="1"/>
    <col min="7945" max="7945" width="16.109375" style="1" customWidth="1"/>
    <col min="7946" max="8192" width="8.88671875" style="1"/>
    <col min="8193" max="8193" width="5.6640625" style="1" customWidth="1"/>
    <col min="8194" max="8194" width="49.66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6.109375" style="1" customWidth="1"/>
    <col min="8199" max="8199" width="16.44140625" style="1" customWidth="1"/>
    <col min="8200" max="8200" width="27.6640625" style="1" customWidth="1"/>
    <col min="8201" max="8201" width="16.109375" style="1" customWidth="1"/>
    <col min="8202" max="8448" width="8.88671875" style="1"/>
    <col min="8449" max="8449" width="5.6640625" style="1" customWidth="1"/>
    <col min="8450" max="8450" width="49.66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6.109375" style="1" customWidth="1"/>
    <col min="8455" max="8455" width="16.44140625" style="1" customWidth="1"/>
    <col min="8456" max="8456" width="27.6640625" style="1" customWidth="1"/>
    <col min="8457" max="8457" width="16.109375" style="1" customWidth="1"/>
    <col min="8458" max="8704" width="8.88671875" style="1"/>
    <col min="8705" max="8705" width="5.6640625" style="1" customWidth="1"/>
    <col min="8706" max="8706" width="49.66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6.109375" style="1" customWidth="1"/>
    <col min="8711" max="8711" width="16.44140625" style="1" customWidth="1"/>
    <col min="8712" max="8712" width="27.6640625" style="1" customWidth="1"/>
    <col min="8713" max="8713" width="16.109375" style="1" customWidth="1"/>
    <col min="8714" max="8960" width="8.88671875" style="1"/>
    <col min="8961" max="8961" width="5.6640625" style="1" customWidth="1"/>
    <col min="8962" max="8962" width="49.66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6.109375" style="1" customWidth="1"/>
    <col min="8967" max="8967" width="16.44140625" style="1" customWidth="1"/>
    <col min="8968" max="8968" width="27.6640625" style="1" customWidth="1"/>
    <col min="8969" max="8969" width="16.109375" style="1" customWidth="1"/>
    <col min="8970" max="9216" width="8.88671875" style="1"/>
    <col min="9217" max="9217" width="5.6640625" style="1" customWidth="1"/>
    <col min="9218" max="9218" width="49.66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6.109375" style="1" customWidth="1"/>
    <col min="9223" max="9223" width="16.44140625" style="1" customWidth="1"/>
    <col min="9224" max="9224" width="27.6640625" style="1" customWidth="1"/>
    <col min="9225" max="9225" width="16.109375" style="1" customWidth="1"/>
    <col min="9226" max="9472" width="8.88671875" style="1"/>
    <col min="9473" max="9473" width="5.6640625" style="1" customWidth="1"/>
    <col min="9474" max="9474" width="49.66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6.109375" style="1" customWidth="1"/>
    <col min="9479" max="9479" width="16.44140625" style="1" customWidth="1"/>
    <col min="9480" max="9480" width="27.6640625" style="1" customWidth="1"/>
    <col min="9481" max="9481" width="16.109375" style="1" customWidth="1"/>
    <col min="9482" max="9728" width="8.88671875" style="1"/>
    <col min="9729" max="9729" width="5.6640625" style="1" customWidth="1"/>
    <col min="9730" max="9730" width="49.66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6.109375" style="1" customWidth="1"/>
    <col min="9735" max="9735" width="16.44140625" style="1" customWidth="1"/>
    <col min="9736" max="9736" width="27.6640625" style="1" customWidth="1"/>
    <col min="9737" max="9737" width="16.109375" style="1" customWidth="1"/>
    <col min="9738" max="9984" width="8.88671875" style="1"/>
    <col min="9985" max="9985" width="5.6640625" style="1" customWidth="1"/>
    <col min="9986" max="9986" width="49.66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6.109375" style="1" customWidth="1"/>
    <col min="9991" max="9991" width="16.44140625" style="1" customWidth="1"/>
    <col min="9992" max="9992" width="27.6640625" style="1" customWidth="1"/>
    <col min="9993" max="9993" width="16.109375" style="1" customWidth="1"/>
    <col min="9994" max="10240" width="8.88671875" style="1"/>
    <col min="10241" max="10241" width="5.6640625" style="1" customWidth="1"/>
    <col min="10242" max="10242" width="49.66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6.109375" style="1" customWidth="1"/>
    <col min="10247" max="10247" width="16.44140625" style="1" customWidth="1"/>
    <col min="10248" max="10248" width="27.6640625" style="1" customWidth="1"/>
    <col min="10249" max="10249" width="16.109375" style="1" customWidth="1"/>
    <col min="10250" max="10496" width="8.88671875" style="1"/>
    <col min="10497" max="10497" width="5.6640625" style="1" customWidth="1"/>
    <col min="10498" max="10498" width="49.66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6.109375" style="1" customWidth="1"/>
    <col min="10503" max="10503" width="16.44140625" style="1" customWidth="1"/>
    <col min="10504" max="10504" width="27.6640625" style="1" customWidth="1"/>
    <col min="10505" max="10505" width="16.109375" style="1" customWidth="1"/>
    <col min="10506" max="10752" width="8.88671875" style="1"/>
    <col min="10753" max="10753" width="5.6640625" style="1" customWidth="1"/>
    <col min="10754" max="10754" width="49.66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6.109375" style="1" customWidth="1"/>
    <col min="10759" max="10759" width="16.44140625" style="1" customWidth="1"/>
    <col min="10760" max="10760" width="27.6640625" style="1" customWidth="1"/>
    <col min="10761" max="10761" width="16.109375" style="1" customWidth="1"/>
    <col min="10762" max="11008" width="8.88671875" style="1"/>
    <col min="11009" max="11009" width="5.6640625" style="1" customWidth="1"/>
    <col min="11010" max="11010" width="49.66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6.109375" style="1" customWidth="1"/>
    <col min="11015" max="11015" width="16.44140625" style="1" customWidth="1"/>
    <col min="11016" max="11016" width="27.6640625" style="1" customWidth="1"/>
    <col min="11017" max="11017" width="16.109375" style="1" customWidth="1"/>
    <col min="11018" max="11264" width="8.88671875" style="1"/>
    <col min="11265" max="11265" width="5.6640625" style="1" customWidth="1"/>
    <col min="11266" max="11266" width="49.66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6.109375" style="1" customWidth="1"/>
    <col min="11271" max="11271" width="16.44140625" style="1" customWidth="1"/>
    <col min="11272" max="11272" width="27.6640625" style="1" customWidth="1"/>
    <col min="11273" max="11273" width="16.109375" style="1" customWidth="1"/>
    <col min="11274" max="11520" width="8.88671875" style="1"/>
    <col min="11521" max="11521" width="5.6640625" style="1" customWidth="1"/>
    <col min="11522" max="11522" width="49.66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6.109375" style="1" customWidth="1"/>
    <col min="11527" max="11527" width="16.44140625" style="1" customWidth="1"/>
    <col min="11528" max="11528" width="27.6640625" style="1" customWidth="1"/>
    <col min="11529" max="11529" width="16.109375" style="1" customWidth="1"/>
    <col min="11530" max="11776" width="8.88671875" style="1"/>
    <col min="11777" max="11777" width="5.6640625" style="1" customWidth="1"/>
    <col min="11778" max="11778" width="49.66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6.109375" style="1" customWidth="1"/>
    <col min="11783" max="11783" width="16.44140625" style="1" customWidth="1"/>
    <col min="11784" max="11784" width="27.6640625" style="1" customWidth="1"/>
    <col min="11785" max="11785" width="16.109375" style="1" customWidth="1"/>
    <col min="11786" max="12032" width="8.88671875" style="1"/>
    <col min="12033" max="12033" width="5.6640625" style="1" customWidth="1"/>
    <col min="12034" max="12034" width="49.66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6.109375" style="1" customWidth="1"/>
    <col min="12039" max="12039" width="16.44140625" style="1" customWidth="1"/>
    <col min="12040" max="12040" width="27.6640625" style="1" customWidth="1"/>
    <col min="12041" max="12041" width="16.109375" style="1" customWidth="1"/>
    <col min="12042" max="12288" width="8.88671875" style="1"/>
    <col min="12289" max="12289" width="5.6640625" style="1" customWidth="1"/>
    <col min="12290" max="12290" width="49.66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6.109375" style="1" customWidth="1"/>
    <col min="12295" max="12295" width="16.44140625" style="1" customWidth="1"/>
    <col min="12296" max="12296" width="27.6640625" style="1" customWidth="1"/>
    <col min="12297" max="12297" width="16.109375" style="1" customWidth="1"/>
    <col min="12298" max="12544" width="8.88671875" style="1"/>
    <col min="12545" max="12545" width="5.6640625" style="1" customWidth="1"/>
    <col min="12546" max="12546" width="49.66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6.109375" style="1" customWidth="1"/>
    <col min="12551" max="12551" width="16.44140625" style="1" customWidth="1"/>
    <col min="12552" max="12552" width="27.6640625" style="1" customWidth="1"/>
    <col min="12553" max="12553" width="16.109375" style="1" customWidth="1"/>
    <col min="12554" max="12800" width="8.88671875" style="1"/>
    <col min="12801" max="12801" width="5.6640625" style="1" customWidth="1"/>
    <col min="12802" max="12802" width="49.66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6.109375" style="1" customWidth="1"/>
    <col min="12807" max="12807" width="16.44140625" style="1" customWidth="1"/>
    <col min="12808" max="12808" width="27.6640625" style="1" customWidth="1"/>
    <col min="12809" max="12809" width="16.109375" style="1" customWidth="1"/>
    <col min="12810" max="13056" width="8.88671875" style="1"/>
    <col min="13057" max="13057" width="5.6640625" style="1" customWidth="1"/>
    <col min="13058" max="13058" width="49.66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6.109375" style="1" customWidth="1"/>
    <col min="13063" max="13063" width="16.44140625" style="1" customWidth="1"/>
    <col min="13064" max="13064" width="27.6640625" style="1" customWidth="1"/>
    <col min="13065" max="13065" width="16.109375" style="1" customWidth="1"/>
    <col min="13066" max="13312" width="8.88671875" style="1"/>
    <col min="13313" max="13313" width="5.6640625" style="1" customWidth="1"/>
    <col min="13314" max="13314" width="49.66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6.109375" style="1" customWidth="1"/>
    <col min="13319" max="13319" width="16.44140625" style="1" customWidth="1"/>
    <col min="13320" max="13320" width="27.6640625" style="1" customWidth="1"/>
    <col min="13321" max="13321" width="16.109375" style="1" customWidth="1"/>
    <col min="13322" max="13568" width="8.88671875" style="1"/>
    <col min="13569" max="13569" width="5.6640625" style="1" customWidth="1"/>
    <col min="13570" max="13570" width="49.66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6.109375" style="1" customWidth="1"/>
    <col min="13575" max="13575" width="16.44140625" style="1" customWidth="1"/>
    <col min="13576" max="13576" width="27.6640625" style="1" customWidth="1"/>
    <col min="13577" max="13577" width="16.109375" style="1" customWidth="1"/>
    <col min="13578" max="13824" width="8.88671875" style="1"/>
    <col min="13825" max="13825" width="5.6640625" style="1" customWidth="1"/>
    <col min="13826" max="13826" width="49.66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6.109375" style="1" customWidth="1"/>
    <col min="13831" max="13831" width="16.44140625" style="1" customWidth="1"/>
    <col min="13832" max="13832" width="27.6640625" style="1" customWidth="1"/>
    <col min="13833" max="13833" width="16.109375" style="1" customWidth="1"/>
    <col min="13834" max="14080" width="8.88671875" style="1"/>
    <col min="14081" max="14081" width="5.6640625" style="1" customWidth="1"/>
    <col min="14082" max="14082" width="49.66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6.109375" style="1" customWidth="1"/>
    <col min="14087" max="14087" width="16.44140625" style="1" customWidth="1"/>
    <col min="14088" max="14088" width="27.6640625" style="1" customWidth="1"/>
    <col min="14089" max="14089" width="16.109375" style="1" customWidth="1"/>
    <col min="14090" max="14336" width="8.88671875" style="1"/>
    <col min="14337" max="14337" width="5.6640625" style="1" customWidth="1"/>
    <col min="14338" max="14338" width="49.66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6.109375" style="1" customWidth="1"/>
    <col min="14343" max="14343" width="16.44140625" style="1" customWidth="1"/>
    <col min="14344" max="14344" width="27.6640625" style="1" customWidth="1"/>
    <col min="14345" max="14345" width="16.109375" style="1" customWidth="1"/>
    <col min="14346" max="14592" width="8.88671875" style="1"/>
    <col min="14593" max="14593" width="5.6640625" style="1" customWidth="1"/>
    <col min="14594" max="14594" width="49.66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6.109375" style="1" customWidth="1"/>
    <col min="14599" max="14599" width="16.44140625" style="1" customWidth="1"/>
    <col min="14600" max="14600" width="27.6640625" style="1" customWidth="1"/>
    <col min="14601" max="14601" width="16.109375" style="1" customWidth="1"/>
    <col min="14602" max="14848" width="8.88671875" style="1"/>
    <col min="14849" max="14849" width="5.6640625" style="1" customWidth="1"/>
    <col min="14850" max="14850" width="49.66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6.109375" style="1" customWidth="1"/>
    <col min="14855" max="14855" width="16.44140625" style="1" customWidth="1"/>
    <col min="14856" max="14856" width="27.6640625" style="1" customWidth="1"/>
    <col min="14857" max="14857" width="16.109375" style="1" customWidth="1"/>
    <col min="14858" max="15104" width="8.88671875" style="1"/>
    <col min="15105" max="15105" width="5.6640625" style="1" customWidth="1"/>
    <col min="15106" max="15106" width="49.66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6.109375" style="1" customWidth="1"/>
    <col min="15111" max="15111" width="16.44140625" style="1" customWidth="1"/>
    <col min="15112" max="15112" width="27.6640625" style="1" customWidth="1"/>
    <col min="15113" max="15113" width="16.109375" style="1" customWidth="1"/>
    <col min="15114" max="15360" width="8.88671875" style="1"/>
    <col min="15361" max="15361" width="5.6640625" style="1" customWidth="1"/>
    <col min="15362" max="15362" width="49.66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6.109375" style="1" customWidth="1"/>
    <col min="15367" max="15367" width="16.44140625" style="1" customWidth="1"/>
    <col min="15368" max="15368" width="27.6640625" style="1" customWidth="1"/>
    <col min="15369" max="15369" width="16.109375" style="1" customWidth="1"/>
    <col min="15370" max="15616" width="8.88671875" style="1"/>
    <col min="15617" max="15617" width="5.6640625" style="1" customWidth="1"/>
    <col min="15618" max="15618" width="49.66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6.109375" style="1" customWidth="1"/>
    <col min="15623" max="15623" width="16.44140625" style="1" customWidth="1"/>
    <col min="15624" max="15624" width="27.6640625" style="1" customWidth="1"/>
    <col min="15625" max="15625" width="16.109375" style="1" customWidth="1"/>
    <col min="15626" max="15872" width="8.88671875" style="1"/>
    <col min="15873" max="15873" width="5.6640625" style="1" customWidth="1"/>
    <col min="15874" max="15874" width="49.66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6.109375" style="1" customWidth="1"/>
    <col min="15879" max="15879" width="16.44140625" style="1" customWidth="1"/>
    <col min="15880" max="15880" width="27.6640625" style="1" customWidth="1"/>
    <col min="15881" max="15881" width="16.109375" style="1" customWidth="1"/>
    <col min="15882" max="16128" width="8.88671875" style="1"/>
    <col min="16129" max="16129" width="5.6640625" style="1" customWidth="1"/>
    <col min="16130" max="16130" width="49.66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6.109375" style="1" customWidth="1"/>
    <col min="16135" max="16135" width="16.44140625" style="1" customWidth="1"/>
    <col min="16136" max="16136" width="27.6640625" style="1" customWidth="1"/>
    <col min="16137" max="16137" width="16.109375" style="1" customWidth="1"/>
    <col min="16138" max="16384" width="8.88671875" style="1"/>
  </cols>
  <sheetData>
    <row r="1" spans="1:11" x14ac:dyDescent="0.35">
      <c r="E1" s="75"/>
      <c r="F1" s="9" t="s">
        <v>430</v>
      </c>
    </row>
    <row r="2" spans="1:11" ht="55.95" customHeight="1" x14ac:dyDescent="0.35">
      <c r="A2" s="1190" t="s">
        <v>603</v>
      </c>
      <c r="B2" s="1190"/>
      <c r="C2" s="1190"/>
      <c r="D2" s="1190"/>
      <c r="E2" s="1190"/>
      <c r="F2" s="1190"/>
    </row>
    <row r="3" spans="1:11" s="13" customFormat="1" ht="27" customHeight="1" x14ac:dyDescent="0.35">
      <c r="A3" s="12" t="s">
        <v>1145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s="11" customFormat="1" ht="19.5" customHeight="1" x14ac:dyDescent="0.35">
      <c r="A4" s="14" t="s">
        <v>329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39" customHeight="1" x14ac:dyDescent="0.35">
      <c r="A5" s="1184" t="s">
        <v>484</v>
      </c>
      <c r="B5" s="1184"/>
      <c r="C5" s="1184"/>
      <c r="D5" s="1184"/>
      <c r="E5" s="16"/>
      <c r="F5" s="16"/>
      <c r="G5" s="16"/>
      <c r="H5" s="16"/>
      <c r="I5" s="16"/>
      <c r="J5" s="5"/>
      <c r="K5" s="5"/>
    </row>
    <row r="6" spans="1:1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x14ac:dyDescent="0.35">
      <c r="A7" s="79"/>
    </row>
    <row r="8" spans="1:11" ht="69" customHeight="1" x14ac:dyDescent="0.35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  <c r="G8" s="507" t="s">
        <v>1033</v>
      </c>
    </row>
    <row r="9" spans="1:11" s="87" customFormat="1" ht="35.25" customHeight="1" x14ac:dyDescent="0.35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508" t="s">
        <v>333</v>
      </c>
      <c r="G9" s="509" t="s">
        <v>302</v>
      </c>
      <c r="H9" s="509" t="s">
        <v>303</v>
      </c>
      <c r="I9" s="510"/>
    </row>
    <row r="10" spans="1:11" ht="43.5" customHeight="1" x14ac:dyDescent="0.35">
      <c r="A10" s="511">
        <v>1</v>
      </c>
      <c r="B10" s="512" t="s">
        <v>334</v>
      </c>
      <c r="C10" s="90"/>
      <c r="D10" s="90"/>
      <c r="E10" s="90"/>
      <c r="F10" s="513"/>
      <c r="G10" s="514"/>
      <c r="H10" s="515"/>
      <c r="I10" s="516"/>
    </row>
    <row r="11" spans="1:11" ht="65.25" customHeight="1" x14ac:dyDescent="0.35">
      <c r="A11" s="511" t="s">
        <v>187</v>
      </c>
      <c r="B11" s="425" t="s">
        <v>335</v>
      </c>
      <c r="C11" s="90"/>
      <c r="D11" s="90"/>
      <c r="E11" s="90"/>
      <c r="F11" s="517">
        <v>20000</v>
      </c>
      <c r="G11" s="269"/>
      <c r="H11" s="269">
        <f>F11-G11</f>
        <v>20000</v>
      </c>
    </row>
    <row r="12" spans="1:11" s="430" customFormat="1" ht="17.399999999999999" x14ac:dyDescent="0.3">
      <c r="A12" s="518"/>
      <c r="B12" s="1235" t="s">
        <v>336</v>
      </c>
      <c r="C12" s="1236"/>
      <c r="D12" s="1236"/>
      <c r="E12" s="1237"/>
      <c r="F12" s="519">
        <f>F11</f>
        <v>20000</v>
      </c>
      <c r="G12" s="520" t="s">
        <v>386</v>
      </c>
      <c r="H12" s="520">
        <f>SUM(H10:H11)</f>
        <v>20000</v>
      </c>
      <c r="I12" s="521"/>
    </row>
    <row r="13" spans="1:11" ht="44.25" customHeight="1" x14ac:dyDescent="0.35">
      <c r="A13" s="511" t="s">
        <v>190</v>
      </c>
      <c r="B13" s="425" t="s">
        <v>337</v>
      </c>
      <c r="C13" s="90"/>
      <c r="D13" s="90"/>
      <c r="E13" s="90"/>
      <c r="F13" s="513">
        <v>7000</v>
      </c>
      <c r="G13" s="514"/>
      <c r="H13" s="269">
        <f t="shared" ref="H13:H14" si="0">F13-G13</f>
        <v>7000</v>
      </c>
    </row>
    <row r="14" spans="1:11" ht="40.5" customHeight="1" x14ac:dyDescent="0.35">
      <c r="A14" s="511" t="s">
        <v>208</v>
      </c>
      <c r="B14" s="425" t="s">
        <v>485</v>
      </c>
      <c r="C14" s="90"/>
      <c r="D14" s="90"/>
      <c r="E14" s="90"/>
      <c r="F14" s="517">
        <v>3000</v>
      </c>
      <c r="G14" s="269"/>
      <c r="H14" s="269">
        <f t="shared" si="0"/>
        <v>3000</v>
      </c>
    </row>
    <row r="15" spans="1:11" s="430" customFormat="1" ht="17.399999999999999" x14ac:dyDescent="0.3">
      <c r="A15" s="101"/>
      <c r="B15" s="1235" t="s">
        <v>338</v>
      </c>
      <c r="C15" s="1236"/>
      <c r="D15" s="1236"/>
      <c r="E15" s="1237"/>
      <c r="F15" s="519">
        <f>SUM(F13:F14)</f>
        <v>10000</v>
      </c>
      <c r="G15" s="520" t="s">
        <v>386</v>
      </c>
      <c r="H15" s="520">
        <f>SUM(H13:H14)</f>
        <v>10000</v>
      </c>
      <c r="I15" s="521"/>
    </row>
    <row r="16" spans="1:11" x14ac:dyDescent="0.35">
      <c r="B16" s="522"/>
      <c r="G16" s="78"/>
      <c r="H16" s="78"/>
    </row>
    <row r="17" spans="1:9" s="63" customFormat="1" ht="23.25" customHeight="1" x14ac:dyDescent="0.3">
      <c r="A17" s="34" t="s">
        <v>671</v>
      </c>
      <c r="B17" s="35"/>
      <c r="C17" s="115"/>
      <c r="D17" s="35"/>
      <c r="E17" s="115" t="s">
        <v>1143</v>
      </c>
      <c r="F17" s="69"/>
      <c r="I17" s="65"/>
    </row>
    <row r="18" spans="1:9" s="66" customFormat="1" ht="13.2" x14ac:dyDescent="0.3">
      <c r="C18" s="67" t="s">
        <v>131</v>
      </c>
      <c r="E18" s="67" t="s">
        <v>132</v>
      </c>
      <c r="F18" s="68"/>
      <c r="I18" s="68"/>
    </row>
    <row r="19" spans="1:9" s="63" customFormat="1" ht="15.6" x14ac:dyDescent="0.3">
      <c r="F19" s="69"/>
      <c r="I19" s="69"/>
    </row>
    <row r="20" spans="1:9" s="63" customFormat="1" ht="23.25" customHeight="1" x14ac:dyDescent="0.3">
      <c r="A20" s="34" t="s">
        <v>133</v>
      </c>
      <c r="B20" s="35"/>
      <c r="C20" s="115"/>
      <c r="D20" s="35"/>
      <c r="E20" s="115" t="s">
        <v>1144</v>
      </c>
      <c r="F20" s="69"/>
      <c r="I20" s="65"/>
    </row>
    <row r="21" spans="1:9" s="66" customFormat="1" ht="13.2" x14ac:dyDescent="0.3">
      <c r="C21" s="67" t="s">
        <v>131</v>
      </c>
      <c r="E21" s="67" t="s">
        <v>132</v>
      </c>
      <c r="F21" s="68"/>
      <c r="I21" s="68"/>
    </row>
    <row r="24" spans="1:9" hidden="1" x14ac:dyDescent="0.35"/>
    <row r="25" spans="1:9" hidden="1" x14ac:dyDescent="0.35"/>
    <row r="26" spans="1:9" hidden="1" x14ac:dyDescent="0.35"/>
    <row r="27" spans="1:9" hidden="1" x14ac:dyDescent="0.35"/>
    <row r="28" spans="1:9" hidden="1" x14ac:dyDescent="0.35"/>
    <row r="29" spans="1:9" hidden="1" x14ac:dyDescent="0.35"/>
    <row r="30" spans="1:9" hidden="1" x14ac:dyDescent="0.35"/>
    <row r="31" spans="1:9" hidden="1" x14ac:dyDescent="0.35"/>
    <row r="33" spans="2:2" x14ac:dyDescent="0.35">
      <c r="B33" s="298" t="s">
        <v>1054</v>
      </c>
    </row>
    <row r="34" spans="2:2" x14ac:dyDescent="0.35">
      <c r="B34" s="298" t="s">
        <v>1034</v>
      </c>
    </row>
    <row r="36" spans="2:2" ht="22.8" x14ac:dyDescent="0.4">
      <c r="B36" s="523" t="s">
        <v>1073</v>
      </c>
    </row>
    <row r="37" spans="2:2" ht="22.8" x14ac:dyDescent="0.4">
      <c r="B37" s="523" t="s">
        <v>1074</v>
      </c>
    </row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>
    <tabColor theme="9" tint="0.39997558519241921"/>
    <pageSetUpPr fitToPage="1"/>
  </sheetPr>
  <dimension ref="A1:I31"/>
  <sheetViews>
    <sheetView view="pageBreakPreview" zoomScale="80" zoomScaleNormal="7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7" width="16.109375" style="5" customWidth="1"/>
    <col min="8" max="254" width="8.88671875" style="1"/>
    <col min="255" max="255" width="5.6640625" style="1" customWidth="1"/>
    <col min="256" max="256" width="49.6640625" style="1" customWidth="1"/>
    <col min="257" max="257" width="30.109375" style="1" customWidth="1"/>
    <col min="258" max="258" width="27.88671875" style="1" customWidth="1"/>
    <col min="259" max="259" width="31.33203125" style="1" customWidth="1"/>
    <col min="260" max="260" width="16.109375" style="1" customWidth="1"/>
    <col min="261" max="261" width="16.44140625" style="1" customWidth="1"/>
    <col min="262" max="262" width="27.6640625" style="1" customWidth="1"/>
    <col min="263" max="263" width="16.109375" style="1" customWidth="1"/>
    <col min="264" max="510" width="8.88671875" style="1"/>
    <col min="511" max="511" width="5.6640625" style="1" customWidth="1"/>
    <col min="512" max="512" width="49.6640625" style="1" customWidth="1"/>
    <col min="513" max="513" width="30.109375" style="1" customWidth="1"/>
    <col min="514" max="514" width="27.88671875" style="1" customWidth="1"/>
    <col min="515" max="515" width="31.33203125" style="1" customWidth="1"/>
    <col min="516" max="516" width="16.109375" style="1" customWidth="1"/>
    <col min="517" max="517" width="16.44140625" style="1" customWidth="1"/>
    <col min="518" max="518" width="27.6640625" style="1" customWidth="1"/>
    <col min="519" max="519" width="16.109375" style="1" customWidth="1"/>
    <col min="520" max="766" width="8.88671875" style="1"/>
    <col min="767" max="767" width="5.6640625" style="1" customWidth="1"/>
    <col min="768" max="768" width="49.6640625" style="1" customWidth="1"/>
    <col min="769" max="769" width="30.109375" style="1" customWidth="1"/>
    <col min="770" max="770" width="27.88671875" style="1" customWidth="1"/>
    <col min="771" max="771" width="31.33203125" style="1" customWidth="1"/>
    <col min="772" max="772" width="16.109375" style="1" customWidth="1"/>
    <col min="773" max="773" width="16.44140625" style="1" customWidth="1"/>
    <col min="774" max="774" width="27.6640625" style="1" customWidth="1"/>
    <col min="775" max="775" width="16.109375" style="1" customWidth="1"/>
    <col min="776" max="1022" width="8.88671875" style="1"/>
    <col min="1023" max="1023" width="5.6640625" style="1" customWidth="1"/>
    <col min="1024" max="1024" width="49.6640625" style="1" customWidth="1"/>
    <col min="1025" max="1025" width="30.109375" style="1" customWidth="1"/>
    <col min="1026" max="1026" width="27.88671875" style="1" customWidth="1"/>
    <col min="1027" max="1027" width="31.33203125" style="1" customWidth="1"/>
    <col min="1028" max="1028" width="16.109375" style="1" customWidth="1"/>
    <col min="1029" max="1029" width="16.44140625" style="1" customWidth="1"/>
    <col min="1030" max="1030" width="27.6640625" style="1" customWidth="1"/>
    <col min="1031" max="1031" width="16.109375" style="1" customWidth="1"/>
    <col min="1032" max="1278" width="8.88671875" style="1"/>
    <col min="1279" max="1279" width="5.6640625" style="1" customWidth="1"/>
    <col min="1280" max="1280" width="49.6640625" style="1" customWidth="1"/>
    <col min="1281" max="1281" width="30.109375" style="1" customWidth="1"/>
    <col min="1282" max="1282" width="27.88671875" style="1" customWidth="1"/>
    <col min="1283" max="1283" width="31.33203125" style="1" customWidth="1"/>
    <col min="1284" max="1284" width="16.109375" style="1" customWidth="1"/>
    <col min="1285" max="1285" width="16.44140625" style="1" customWidth="1"/>
    <col min="1286" max="1286" width="27.6640625" style="1" customWidth="1"/>
    <col min="1287" max="1287" width="16.109375" style="1" customWidth="1"/>
    <col min="1288" max="1534" width="8.88671875" style="1"/>
    <col min="1535" max="1535" width="5.6640625" style="1" customWidth="1"/>
    <col min="1536" max="1536" width="49.6640625" style="1" customWidth="1"/>
    <col min="1537" max="1537" width="30.109375" style="1" customWidth="1"/>
    <col min="1538" max="1538" width="27.88671875" style="1" customWidth="1"/>
    <col min="1539" max="1539" width="31.33203125" style="1" customWidth="1"/>
    <col min="1540" max="1540" width="16.109375" style="1" customWidth="1"/>
    <col min="1541" max="1541" width="16.44140625" style="1" customWidth="1"/>
    <col min="1542" max="1542" width="27.6640625" style="1" customWidth="1"/>
    <col min="1543" max="1543" width="16.109375" style="1" customWidth="1"/>
    <col min="1544" max="1790" width="8.88671875" style="1"/>
    <col min="1791" max="1791" width="5.6640625" style="1" customWidth="1"/>
    <col min="1792" max="1792" width="49.6640625" style="1" customWidth="1"/>
    <col min="1793" max="1793" width="30.109375" style="1" customWidth="1"/>
    <col min="1794" max="1794" width="27.88671875" style="1" customWidth="1"/>
    <col min="1795" max="1795" width="31.33203125" style="1" customWidth="1"/>
    <col min="1796" max="1796" width="16.109375" style="1" customWidth="1"/>
    <col min="1797" max="1797" width="16.44140625" style="1" customWidth="1"/>
    <col min="1798" max="1798" width="27.6640625" style="1" customWidth="1"/>
    <col min="1799" max="1799" width="16.109375" style="1" customWidth="1"/>
    <col min="1800" max="2046" width="8.88671875" style="1"/>
    <col min="2047" max="2047" width="5.6640625" style="1" customWidth="1"/>
    <col min="2048" max="2048" width="49.6640625" style="1" customWidth="1"/>
    <col min="2049" max="2049" width="30.109375" style="1" customWidth="1"/>
    <col min="2050" max="2050" width="27.88671875" style="1" customWidth="1"/>
    <col min="2051" max="2051" width="31.33203125" style="1" customWidth="1"/>
    <col min="2052" max="2052" width="16.109375" style="1" customWidth="1"/>
    <col min="2053" max="2053" width="16.44140625" style="1" customWidth="1"/>
    <col min="2054" max="2054" width="27.6640625" style="1" customWidth="1"/>
    <col min="2055" max="2055" width="16.109375" style="1" customWidth="1"/>
    <col min="2056" max="2302" width="8.88671875" style="1"/>
    <col min="2303" max="2303" width="5.6640625" style="1" customWidth="1"/>
    <col min="2304" max="2304" width="49.6640625" style="1" customWidth="1"/>
    <col min="2305" max="2305" width="30.109375" style="1" customWidth="1"/>
    <col min="2306" max="2306" width="27.88671875" style="1" customWidth="1"/>
    <col min="2307" max="2307" width="31.33203125" style="1" customWidth="1"/>
    <col min="2308" max="2308" width="16.109375" style="1" customWidth="1"/>
    <col min="2309" max="2309" width="16.44140625" style="1" customWidth="1"/>
    <col min="2310" max="2310" width="27.6640625" style="1" customWidth="1"/>
    <col min="2311" max="2311" width="16.109375" style="1" customWidth="1"/>
    <col min="2312" max="2558" width="8.88671875" style="1"/>
    <col min="2559" max="2559" width="5.6640625" style="1" customWidth="1"/>
    <col min="2560" max="2560" width="49.6640625" style="1" customWidth="1"/>
    <col min="2561" max="2561" width="30.109375" style="1" customWidth="1"/>
    <col min="2562" max="2562" width="27.88671875" style="1" customWidth="1"/>
    <col min="2563" max="2563" width="31.33203125" style="1" customWidth="1"/>
    <col min="2564" max="2564" width="16.109375" style="1" customWidth="1"/>
    <col min="2565" max="2565" width="16.44140625" style="1" customWidth="1"/>
    <col min="2566" max="2566" width="27.6640625" style="1" customWidth="1"/>
    <col min="2567" max="2567" width="16.109375" style="1" customWidth="1"/>
    <col min="2568" max="2814" width="8.88671875" style="1"/>
    <col min="2815" max="2815" width="5.6640625" style="1" customWidth="1"/>
    <col min="2816" max="2816" width="49.6640625" style="1" customWidth="1"/>
    <col min="2817" max="2817" width="30.109375" style="1" customWidth="1"/>
    <col min="2818" max="2818" width="27.88671875" style="1" customWidth="1"/>
    <col min="2819" max="2819" width="31.33203125" style="1" customWidth="1"/>
    <col min="2820" max="2820" width="16.109375" style="1" customWidth="1"/>
    <col min="2821" max="2821" width="16.44140625" style="1" customWidth="1"/>
    <col min="2822" max="2822" width="27.6640625" style="1" customWidth="1"/>
    <col min="2823" max="2823" width="16.109375" style="1" customWidth="1"/>
    <col min="2824" max="3070" width="8.88671875" style="1"/>
    <col min="3071" max="3071" width="5.6640625" style="1" customWidth="1"/>
    <col min="3072" max="3072" width="49.6640625" style="1" customWidth="1"/>
    <col min="3073" max="3073" width="30.109375" style="1" customWidth="1"/>
    <col min="3074" max="3074" width="27.88671875" style="1" customWidth="1"/>
    <col min="3075" max="3075" width="31.33203125" style="1" customWidth="1"/>
    <col min="3076" max="3076" width="16.109375" style="1" customWidth="1"/>
    <col min="3077" max="3077" width="16.44140625" style="1" customWidth="1"/>
    <col min="3078" max="3078" width="27.6640625" style="1" customWidth="1"/>
    <col min="3079" max="3079" width="16.109375" style="1" customWidth="1"/>
    <col min="3080" max="3326" width="8.88671875" style="1"/>
    <col min="3327" max="3327" width="5.6640625" style="1" customWidth="1"/>
    <col min="3328" max="3328" width="49.6640625" style="1" customWidth="1"/>
    <col min="3329" max="3329" width="30.109375" style="1" customWidth="1"/>
    <col min="3330" max="3330" width="27.88671875" style="1" customWidth="1"/>
    <col min="3331" max="3331" width="31.33203125" style="1" customWidth="1"/>
    <col min="3332" max="3332" width="16.109375" style="1" customWidth="1"/>
    <col min="3333" max="3333" width="16.44140625" style="1" customWidth="1"/>
    <col min="3334" max="3334" width="27.6640625" style="1" customWidth="1"/>
    <col min="3335" max="3335" width="16.109375" style="1" customWidth="1"/>
    <col min="3336" max="3582" width="8.88671875" style="1"/>
    <col min="3583" max="3583" width="5.6640625" style="1" customWidth="1"/>
    <col min="3584" max="3584" width="49.6640625" style="1" customWidth="1"/>
    <col min="3585" max="3585" width="30.109375" style="1" customWidth="1"/>
    <col min="3586" max="3586" width="27.88671875" style="1" customWidth="1"/>
    <col min="3587" max="3587" width="31.33203125" style="1" customWidth="1"/>
    <col min="3588" max="3588" width="16.109375" style="1" customWidth="1"/>
    <col min="3589" max="3589" width="16.44140625" style="1" customWidth="1"/>
    <col min="3590" max="3590" width="27.6640625" style="1" customWidth="1"/>
    <col min="3591" max="3591" width="16.109375" style="1" customWidth="1"/>
    <col min="3592" max="3838" width="8.88671875" style="1"/>
    <col min="3839" max="3839" width="5.6640625" style="1" customWidth="1"/>
    <col min="3840" max="3840" width="49.6640625" style="1" customWidth="1"/>
    <col min="3841" max="3841" width="30.109375" style="1" customWidth="1"/>
    <col min="3842" max="3842" width="27.88671875" style="1" customWidth="1"/>
    <col min="3843" max="3843" width="31.33203125" style="1" customWidth="1"/>
    <col min="3844" max="3844" width="16.109375" style="1" customWidth="1"/>
    <col min="3845" max="3845" width="16.44140625" style="1" customWidth="1"/>
    <col min="3846" max="3846" width="27.6640625" style="1" customWidth="1"/>
    <col min="3847" max="3847" width="16.109375" style="1" customWidth="1"/>
    <col min="3848" max="4094" width="8.88671875" style="1"/>
    <col min="4095" max="4095" width="5.6640625" style="1" customWidth="1"/>
    <col min="4096" max="4096" width="49.6640625" style="1" customWidth="1"/>
    <col min="4097" max="4097" width="30.109375" style="1" customWidth="1"/>
    <col min="4098" max="4098" width="27.88671875" style="1" customWidth="1"/>
    <col min="4099" max="4099" width="31.33203125" style="1" customWidth="1"/>
    <col min="4100" max="4100" width="16.109375" style="1" customWidth="1"/>
    <col min="4101" max="4101" width="16.44140625" style="1" customWidth="1"/>
    <col min="4102" max="4102" width="27.6640625" style="1" customWidth="1"/>
    <col min="4103" max="4103" width="16.109375" style="1" customWidth="1"/>
    <col min="4104" max="4350" width="8.88671875" style="1"/>
    <col min="4351" max="4351" width="5.6640625" style="1" customWidth="1"/>
    <col min="4352" max="4352" width="49.6640625" style="1" customWidth="1"/>
    <col min="4353" max="4353" width="30.109375" style="1" customWidth="1"/>
    <col min="4354" max="4354" width="27.88671875" style="1" customWidth="1"/>
    <col min="4355" max="4355" width="31.33203125" style="1" customWidth="1"/>
    <col min="4356" max="4356" width="16.109375" style="1" customWidth="1"/>
    <col min="4357" max="4357" width="16.44140625" style="1" customWidth="1"/>
    <col min="4358" max="4358" width="27.6640625" style="1" customWidth="1"/>
    <col min="4359" max="4359" width="16.109375" style="1" customWidth="1"/>
    <col min="4360" max="4606" width="8.88671875" style="1"/>
    <col min="4607" max="4607" width="5.6640625" style="1" customWidth="1"/>
    <col min="4608" max="4608" width="49.6640625" style="1" customWidth="1"/>
    <col min="4609" max="4609" width="30.109375" style="1" customWidth="1"/>
    <col min="4610" max="4610" width="27.88671875" style="1" customWidth="1"/>
    <col min="4611" max="4611" width="31.33203125" style="1" customWidth="1"/>
    <col min="4612" max="4612" width="16.109375" style="1" customWidth="1"/>
    <col min="4613" max="4613" width="16.44140625" style="1" customWidth="1"/>
    <col min="4614" max="4614" width="27.6640625" style="1" customWidth="1"/>
    <col min="4615" max="4615" width="16.109375" style="1" customWidth="1"/>
    <col min="4616" max="4862" width="8.88671875" style="1"/>
    <col min="4863" max="4863" width="5.6640625" style="1" customWidth="1"/>
    <col min="4864" max="4864" width="49.6640625" style="1" customWidth="1"/>
    <col min="4865" max="4865" width="30.109375" style="1" customWidth="1"/>
    <col min="4866" max="4866" width="27.88671875" style="1" customWidth="1"/>
    <col min="4867" max="4867" width="31.33203125" style="1" customWidth="1"/>
    <col min="4868" max="4868" width="16.109375" style="1" customWidth="1"/>
    <col min="4869" max="4869" width="16.44140625" style="1" customWidth="1"/>
    <col min="4870" max="4870" width="27.6640625" style="1" customWidth="1"/>
    <col min="4871" max="4871" width="16.109375" style="1" customWidth="1"/>
    <col min="4872" max="5118" width="8.88671875" style="1"/>
    <col min="5119" max="5119" width="5.6640625" style="1" customWidth="1"/>
    <col min="5120" max="5120" width="49.6640625" style="1" customWidth="1"/>
    <col min="5121" max="5121" width="30.109375" style="1" customWidth="1"/>
    <col min="5122" max="5122" width="27.88671875" style="1" customWidth="1"/>
    <col min="5123" max="5123" width="31.33203125" style="1" customWidth="1"/>
    <col min="5124" max="5124" width="16.109375" style="1" customWidth="1"/>
    <col min="5125" max="5125" width="16.44140625" style="1" customWidth="1"/>
    <col min="5126" max="5126" width="27.6640625" style="1" customWidth="1"/>
    <col min="5127" max="5127" width="16.109375" style="1" customWidth="1"/>
    <col min="5128" max="5374" width="8.88671875" style="1"/>
    <col min="5375" max="5375" width="5.6640625" style="1" customWidth="1"/>
    <col min="5376" max="5376" width="49.6640625" style="1" customWidth="1"/>
    <col min="5377" max="5377" width="30.109375" style="1" customWidth="1"/>
    <col min="5378" max="5378" width="27.88671875" style="1" customWidth="1"/>
    <col min="5379" max="5379" width="31.33203125" style="1" customWidth="1"/>
    <col min="5380" max="5380" width="16.109375" style="1" customWidth="1"/>
    <col min="5381" max="5381" width="16.44140625" style="1" customWidth="1"/>
    <col min="5382" max="5382" width="27.6640625" style="1" customWidth="1"/>
    <col min="5383" max="5383" width="16.109375" style="1" customWidth="1"/>
    <col min="5384" max="5630" width="8.88671875" style="1"/>
    <col min="5631" max="5631" width="5.6640625" style="1" customWidth="1"/>
    <col min="5632" max="5632" width="49.6640625" style="1" customWidth="1"/>
    <col min="5633" max="5633" width="30.109375" style="1" customWidth="1"/>
    <col min="5634" max="5634" width="27.88671875" style="1" customWidth="1"/>
    <col min="5635" max="5635" width="31.33203125" style="1" customWidth="1"/>
    <col min="5636" max="5636" width="16.109375" style="1" customWidth="1"/>
    <col min="5637" max="5637" width="16.44140625" style="1" customWidth="1"/>
    <col min="5638" max="5638" width="27.6640625" style="1" customWidth="1"/>
    <col min="5639" max="5639" width="16.109375" style="1" customWidth="1"/>
    <col min="5640" max="5886" width="8.88671875" style="1"/>
    <col min="5887" max="5887" width="5.6640625" style="1" customWidth="1"/>
    <col min="5888" max="5888" width="49.6640625" style="1" customWidth="1"/>
    <col min="5889" max="5889" width="30.109375" style="1" customWidth="1"/>
    <col min="5890" max="5890" width="27.88671875" style="1" customWidth="1"/>
    <col min="5891" max="5891" width="31.33203125" style="1" customWidth="1"/>
    <col min="5892" max="5892" width="16.109375" style="1" customWidth="1"/>
    <col min="5893" max="5893" width="16.44140625" style="1" customWidth="1"/>
    <col min="5894" max="5894" width="27.6640625" style="1" customWidth="1"/>
    <col min="5895" max="5895" width="16.109375" style="1" customWidth="1"/>
    <col min="5896" max="6142" width="8.88671875" style="1"/>
    <col min="6143" max="6143" width="5.6640625" style="1" customWidth="1"/>
    <col min="6144" max="6144" width="49.6640625" style="1" customWidth="1"/>
    <col min="6145" max="6145" width="30.109375" style="1" customWidth="1"/>
    <col min="6146" max="6146" width="27.88671875" style="1" customWidth="1"/>
    <col min="6147" max="6147" width="31.33203125" style="1" customWidth="1"/>
    <col min="6148" max="6148" width="16.109375" style="1" customWidth="1"/>
    <col min="6149" max="6149" width="16.44140625" style="1" customWidth="1"/>
    <col min="6150" max="6150" width="27.6640625" style="1" customWidth="1"/>
    <col min="6151" max="6151" width="16.109375" style="1" customWidth="1"/>
    <col min="6152" max="6398" width="8.88671875" style="1"/>
    <col min="6399" max="6399" width="5.6640625" style="1" customWidth="1"/>
    <col min="6400" max="6400" width="49.6640625" style="1" customWidth="1"/>
    <col min="6401" max="6401" width="30.109375" style="1" customWidth="1"/>
    <col min="6402" max="6402" width="27.88671875" style="1" customWidth="1"/>
    <col min="6403" max="6403" width="31.33203125" style="1" customWidth="1"/>
    <col min="6404" max="6404" width="16.109375" style="1" customWidth="1"/>
    <col min="6405" max="6405" width="16.44140625" style="1" customWidth="1"/>
    <col min="6406" max="6406" width="27.6640625" style="1" customWidth="1"/>
    <col min="6407" max="6407" width="16.109375" style="1" customWidth="1"/>
    <col min="6408" max="6654" width="8.88671875" style="1"/>
    <col min="6655" max="6655" width="5.6640625" style="1" customWidth="1"/>
    <col min="6656" max="6656" width="49.6640625" style="1" customWidth="1"/>
    <col min="6657" max="6657" width="30.109375" style="1" customWidth="1"/>
    <col min="6658" max="6658" width="27.88671875" style="1" customWidth="1"/>
    <col min="6659" max="6659" width="31.33203125" style="1" customWidth="1"/>
    <col min="6660" max="6660" width="16.109375" style="1" customWidth="1"/>
    <col min="6661" max="6661" width="16.44140625" style="1" customWidth="1"/>
    <col min="6662" max="6662" width="27.6640625" style="1" customWidth="1"/>
    <col min="6663" max="6663" width="16.109375" style="1" customWidth="1"/>
    <col min="6664" max="6910" width="8.88671875" style="1"/>
    <col min="6911" max="6911" width="5.6640625" style="1" customWidth="1"/>
    <col min="6912" max="6912" width="49.6640625" style="1" customWidth="1"/>
    <col min="6913" max="6913" width="30.109375" style="1" customWidth="1"/>
    <col min="6914" max="6914" width="27.88671875" style="1" customWidth="1"/>
    <col min="6915" max="6915" width="31.33203125" style="1" customWidth="1"/>
    <col min="6916" max="6916" width="16.109375" style="1" customWidth="1"/>
    <col min="6917" max="6917" width="16.44140625" style="1" customWidth="1"/>
    <col min="6918" max="6918" width="27.6640625" style="1" customWidth="1"/>
    <col min="6919" max="6919" width="16.109375" style="1" customWidth="1"/>
    <col min="6920" max="7166" width="8.88671875" style="1"/>
    <col min="7167" max="7167" width="5.6640625" style="1" customWidth="1"/>
    <col min="7168" max="7168" width="49.6640625" style="1" customWidth="1"/>
    <col min="7169" max="7169" width="30.109375" style="1" customWidth="1"/>
    <col min="7170" max="7170" width="27.88671875" style="1" customWidth="1"/>
    <col min="7171" max="7171" width="31.33203125" style="1" customWidth="1"/>
    <col min="7172" max="7172" width="16.109375" style="1" customWidth="1"/>
    <col min="7173" max="7173" width="16.44140625" style="1" customWidth="1"/>
    <col min="7174" max="7174" width="27.6640625" style="1" customWidth="1"/>
    <col min="7175" max="7175" width="16.109375" style="1" customWidth="1"/>
    <col min="7176" max="7422" width="8.88671875" style="1"/>
    <col min="7423" max="7423" width="5.6640625" style="1" customWidth="1"/>
    <col min="7424" max="7424" width="49.6640625" style="1" customWidth="1"/>
    <col min="7425" max="7425" width="30.109375" style="1" customWidth="1"/>
    <col min="7426" max="7426" width="27.88671875" style="1" customWidth="1"/>
    <col min="7427" max="7427" width="31.33203125" style="1" customWidth="1"/>
    <col min="7428" max="7428" width="16.109375" style="1" customWidth="1"/>
    <col min="7429" max="7429" width="16.44140625" style="1" customWidth="1"/>
    <col min="7430" max="7430" width="27.6640625" style="1" customWidth="1"/>
    <col min="7431" max="7431" width="16.109375" style="1" customWidth="1"/>
    <col min="7432" max="7678" width="8.88671875" style="1"/>
    <col min="7679" max="7679" width="5.6640625" style="1" customWidth="1"/>
    <col min="7680" max="7680" width="49.6640625" style="1" customWidth="1"/>
    <col min="7681" max="7681" width="30.109375" style="1" customWidth="1"/>
    <col min="7682" max="7682" width="27.88671875" style="1" customWidth="1"/>
    <col min="7683" max="7683" width="31.33203125" style="1" customWidth="1"/>
    <col min="7684" max="7684" width="16.109375" style="1" customWidth="1"/>
    <col min="7685" max="7685" width="16.44140625" style="1" customWidth="1"/>
    <col min="7686" max="7686" width="27.6640625" style="1" customWidth="1"/>
    <col min="7687" max="7687" width="16.109375" style="1" customWidth="1"/>
    <col min="7688" max="7934" width="8.88671875" style="1"/>
    <col min="7935" max="7935" width="5.6640625" style="1" customWidth="1"/>
    <col min="7936" max="7936" width="49.6640625" style="1" customWidth="1"/>
    <col min="7937" max="7937" width="30.109375" style="1" customWidth="1"/>
    <col min="7938" max="7938" width="27.88671875" style="1" customWidth="1"/>
    <col min="7939" max="7939" width="31.33203125" style="1" customWidth="1"/>
    <col min="7940" max="7940" width="16.109375" style="1" customWidth="1"/>
    <col min="7941" max="7941" width="16.44140625" style="1" customWidth="1"/>
    <col min="7942" max="7942" width="27.6640625" style="1" customWidth="1"/>
    <col min="7943" max="7943" width="16.109375" style="1" customWidth="1"/>
    <col min="7944" max="8190" width="8.88671875" style="1"/>
    <col min="8191" max="8191" width="5.6640625" style="1" customWidth="1"/>
    <col min="8192" max="8192" width="49.6640625" style="1" customWidth="1"/>
    <col min="8193" max="8193" width="30.109375" style="1" customWidth="1"/>
    <col min="8194" max="8194" width="27.88671875" style="1" customWidth="1"/>
    <col min="8195" max="8195" width="31.33203125" style="1" customWidth="1"/>
    <col min="8196" max="8196" width="16.109375" style="1" customWidth="1"/>
    <col min="8197" max="8197" width="16.44140625" style="1" customWidth="1"/>
    <col min="8198" max="8198" width="27.6640625" style="1" customWidth="1"/>
    <col min="8199" max="8199" width="16.109375" style="1" customWidth="1"/>
    <col min="8200" max="8446" width="8.88671875" style="1"/>
    <col min="8447" max="8447" width="5.6640625" style="1" customWidth="1"/>
    <col min="8448" max="8448" width="49.6640625" style="1" customWidth="1"/>
    <col min="8449" max="8449" width="30.109375" style="1" customWidth="1"/>
    <col min="8450" max="8450" width="27.88671875" style="1" customWidth="1"/>
    <col min="8451" max="8451" width="31.33203125" style="1" customWidth="1"/>
    <col min="8452" max="8452" width="16.109375" style="1" customWidth="1"/>
    <col min="8453" max="8453" width="16.44140625" style="1" customWidth="1"/>
    <col min="8454" max="8454" width="27.6640625" style="1" customWidth="1"/>
    <col min="8455" max="8455" width="16.109375" style="1" customWidth="1"/>
    <col min="8456" max="8702" width="8.88671875" style="1"/>
    <col min="8703" max="8703" width="5.6640625" style="1" customWidth="1"/>
    <col min="8704" max="8704" width="49.6640625" style="1" customWidth="1"/>
    <col min="8705" max="8705" width="30.109375" style="1" customWidth="1"/>
    <col min="8706" max="8706" width="27.88671875" style="1" customWidth="1"/>
    <col min="8707" max="8707" width="31.33203125" style="1" customWidth="1"/>
    <col min="8708" max="8708" width="16.109375" style="1" customWidth="1"/>
    <col min="8709" max="8709" width="16.44140625" style="1" customWidth="1"/>
    <col min="8710" max="8710" width="27.6640625" style="1" customWidth="1"/>
    <col min="8711" max="8711" width="16.109375" style="1" customWidth="1"/>
    <col min="8712" max="8958" width="8.88671875" style="1"/>
    <col min="8959" max="8959" width="5.6640625" style="1" customWidth="1"/>
    <col min="8960" max="8960" width="49.6640625" style="1" customWidth="1"/>
    <col min="8961" max="8961" width="30.109375" style="1" customWidth="1"/>
    <col min="8962" max="8962" width="27.88671875" style="1" customWidth="1"/>
    <col min="8963" max="8963" width="31.33203125" style="1" customWidth="1"/>
    <col min="8964" max="8964" width="16.109375" style="1" customWidth="1"/>
    <col min="8965" max="8965" width="16.44140625" style="1" customWidth="1"/>
    <col min="8966" max="8966" width="27.6640625" style="1" customWidth="1"/>
    <col min="8967" max="8967" width="16.109375" style="1" customWidth="1"/>
    <col min="8968" max="9214" width="8.88671875" style="1"/>
    <col min="9215" max="9215" width="5.6640625" style="1" customWidth="1"/>
    <col min="9216" max="9216" width="49.6640625" style="1" customWidth="1"/>
    <col min="9217" max="9217" width="30.109375" style="1" customWidth="1"/>
    <col min="9218" max="9218" width="27.88671875" style="1" customWidth="1"/>
    <col min="9219" max="9219" width="31.33203125" style="1" customWidth="1"/>
    <col min="9220" max="9220" width="16.109375" style="1" customWidth="1"/>
    <col min="9221" max="9221" width="16.44140625" style="1" customWidth="1"/>
    <col min="9222" max="9222" width="27.6640625" style="1" customWidth="1"/>
    <col min="9223" max="9223" width="16.109375" style="1" customWidth="1"/>
    <col min="9224" max="9470" width="8.88671875" style="1"/>
    <col min="9471" max="9471" width="5.6640625" style="1" customWidth="1"/>
    <col min="9472" max="9472" width="49.6640625" style="1" customWidth="1"/>
    <col min="9473" max="9473" width="30.109375" style="1" customWidth="1"/>
    <col min="9474" max="9474" width="27.88671875" style="1" customWidth="1"/>
    <col min="9475" max="9475" width="31.33203125" style="1" customWidth="1"/>
    <col min="9476" max="9476" width="16.109375" style="1" customWidth="1"/>
    <col min="9477" max="9477" width="16.44140625" style="1" customWidth="1"/>
    <col min="9478" max="9478" width="27.6640625" style="1" customWidth="1"/>
    <col min="9479" max="9479" width="16.109375" style="1" customWidth="1"/>
    <col min="9480" max="9726" width="8.88671875" style="1"/>
    <col min="9727" max="9727" width="5.6640625" style="1" customWidth="1"/>
    <col min="9728" max="9728" width="49.6640625" style="1" customWidth="1"/>
    <col min="9729" max="9729" width="30.109375" style="1" customWidth="1"/>
    <col min="9730" max="9730" width="27.88671875" style="1" customWidth="1"/>
    <col min="9731" max="9731" width="31.33203125" style="1" customWidth="1"/>
    <col min="9732" max="9732" width="16.109375" style="1" customWidth="1"/>
    <col min="9733" max="9733" width="16.44140625" style="1" customWidth="1"/>
    <col min="9734" max="9734" width="27.6640625" style="1" customWidth="1"/>
    <col min="9735" max="9735" width="16.109375" style="1" customWidth="1"/>
    <col min="9736" max="9982" width="8.88671875" style="1"/>
    <col min="9983" max="9983" width="5.6640625" style="1" customWidth="1"/>
    <col min="9984" max="9984" width="49.6640625" style="1" customWidth="1"/>
    <col min="9985" max="9985" width="30.109375" style="1" customWidth="1"/>
    <col min="9986" max="9986" width="27.88671875" style="1" customWidth="1"/>
    <col min="9987" max="9987" width="31.33203125" style="1" customWidth="1"/>
    <col min="9988" max="9988" width="16.109375" style="1" customWidth="1"/>
    <col min="9989" max="9989" width="16.44140625" style="1" customWidth="1"/>
    <col min="9990" max="9990" width="27.6640625" style="1" customWidth="1"/>
    <col min="9991" max="9991" width="16.109375" style="1" customWidth="1"/>
    <col min="9992" max="10238" width="8.88671875" style="1"/>
    <col min="10239" max="10239" width="5.6640625" style="1" customWidth="1"/>
    <col min="10240" max="10240" width="49.6640625" style="1" customWidth="1"/>
    <col min="10241" max="10241" width="30.109375" style="1" customWidth="1"/>
    <col min="10242" max="10242" width="27.88671875" style="1" customWidth="1"/>
    <col min="10243" max="10243" width="31.33203125" style="1" customWidth="1"/>
    <col min="10244" max="10244" width="16.109375" style="1" customWidth="1"/>
    <col min="10245" max="10245" width="16.44140625" style="1" customWidth="1"/>
    <col min="10246" max="10246" width="27.6640625" style="1" customWidth="1"/>
    <col min="10247" max="10247" width="16.109375" style="1" customWidth="1"/>
    <col min="10248" max="10494" width="8.88671875" style="1"/>
    <col min="10495" max="10495" width="5.6640625" style="1" customWidth="1"/>
    <col min="10496" max="10496" width="49.6640625" style="1" customWidth="1"/>
    <col min="10497" max="10497" width="30.109375" style="1" customWidth="1"/>
    <col min="10498" max="10498" width="27.88671875" style="1" customWidth="1"/>
    <col min="10499" max="10499" width="31.33203125" style="1" customWidth="1"/>
    <col min="10500" max="10500" width="16.109375" style="1" customWidth="1"/>
    <col min="10501" max="10501" width="16.44140625" style="1" customWidth="1"/>
    <col min="10502" max="10502" width="27.6640625" style="1" customWidth="1"/>
    <col min="10503" max="10503" width="16.109375" style="1" customWidth="1"/>
    <col min="10504" max="10750" width="8.88671875" style="1"/>
    <col min="10751" max="10751" width="5.6640625" style="1" customWidth="1"/>
    <col min="10752" max="10752" width="49.6640625" style="1" customWidth="1"/>
    <col min="10753" max="10753" width="30.109375" style="1" customWidth="1"/>
    <col min="10754" max="10754" width="27.88671875" style="1" customWidth="1"/>
    <col min="10755" max="10755" width="31.33203125" style="1" customWidth="1"/>
    <col min="10756" max="10756" width="16.109375" style="1" customWidth="1"/>
    <col min="10757" max="10757" width="16.44140625" style="1" customWidth="1"/>
    <col min="10758" max="10758" width="27.6640625" style="1" customWidth="1"/>
    <col min="10759" max="10759" width="16.109375" style="1" customWidth="1"/>
    <col min="10760" max="11006" width="8.88671875" style="1"/>
    <col min="11007" max="11007" width="5.6640625" style="1" customWidth="1"/>
    <col min="11008" max="11008" width="49.6640625" style="1" customWidth="1"/>
    <col min="11009" max="11009" width="30.109375" style="1" customWidth="1"/>
    <col min="11010" max="11010" width="27.88671875" style="1" customWidth="1"/>
    <col min="11011" max="11011" width="31.33203125" style="1" customWidth="1"/>
    <col min="11012" max="11012" width="16.109375" style="1" customWidth="1"/>
    <col min="11013" max="11013" width="16.44140625" style="1" customWidth="1"/>
    <col min="11014" max="11014" width="27.6640625" style="1" customWidth="1"/>
    <col min="11015" max="11015" width="16.109375" style="1" customWidth="1"/>
    <col min="11016" max="11262" width="8.88671875" style="1"/>
    <col min="11263" max="11263" width="5.6640625" style="1" customWidth="1"/>
    <col min="11264" max="11264" width="49.6640625" style="1" customWidth="1"/>
    <col min="11265" max="11265" width="30.109375" style="1" customWidth="1"/>
    <col min="11266" max="11266" width="27.88671875" style="1" customWidth="1"/>
    <col min="11267" max="11267" width="31.33203125" style="1" customWidth="1"/>
    <col min="11268" max="11268" width="16.109375" style="1" customWidth="1"/>
    <col min="11269" max="11269" width="16.44140625" style="1" customWidth="1"/>
    <col min="11270" max="11270" width="27.6640625" style="1" customWidth="1"/>
    <col min="11271" max="11271" width="16.109375" style="1" customWidth="1"/>
    <col min="11272" max="11518" width="8.88671875" style="1"/>
    <col min="11519" max="11519" width="5.6640625" style="1" customWidth="1"/>
    <col min="11520" max="11520" width="49.6640625" style="1" customWidth="1"/>
    <col min="11521" max="11521" width="30.109375" style="1" customWidth="1"/>
    <col min="11522" max="11522" width="27.88671875" style="1" customWidth="1"/>
    <col min="11523" max="11523" width="31.33203125" style="1" customWidth="1"/>
    <col min="11524" max="11524" width="16.109375" style="1" customWidth="1"/>
    <col min="11525" max="11525" width="16.44140625" style="1" customWidth="1"/>
    <col min="11526" max="11526" width="27.6640625" style="1" customWidth="1"/>
    <col min="11527" max="11527" width="16.109375" style="1" customWidth="1"/>
    <col min="11528" max="11774" width="8.88671875" style="1"/>
    <col min="11775" max="11775" width="5.6640625" style="1" customWidth="1"/>
    <col min="11776" max="11776" width="49.6640625" style="1" customWidth="1"/>
    <col min="11777" max="11777" width="30.109375" style="1" customWidth="1"/>
    <col min="11778" max="11778" width="27.88671875" style="1" customWidth="1"/>
    <col min="11779" max="11779" width="31.33203125" style="1" customWidth="1"/>
    <col min="11780" max="11780" width="16.109375" style="1" customWidth="1"/>
    <col min="11781" max="11781" width="16.44140625" style="1" customWidth="1"/>
    <col min="11782" max="11782" width="27.6640625" style="1" customWidth="1"/>
    <col min="11783" max="11783" width="16.109375" style="1" customWidth="1"/>
    <col min="11784" max="12030" width="8.88671875" style="1"/>
    <col min="12031" max="12031" width="5.6640625" style="1" customWidth="1"/>
    <col min="12032" max="12032" width="49.6640625" style="1" customWidth="1"/>
    <col min="12033" max="12033" width="30.109375" style="1" customWidth="1"/>
    <col min="12034" max="12034" width="27.88671875" style="1" customWidth="1"/>
    <col min="12035" max="12035" width="31.33203125" style="1" customWidth="1"/>
    <col min="12036" max="12036" width="16.109375" style="1" customWidth="1"/>
    <col min="12037" max="12037" width="16.44140625" style="1" customWidth="1"/>
    <col min="12038" max="12038" width="27.6640625" style="1" customWidth="1"/>
    <col min="12039" max="12039" width="16.109375" style="1" customWidth="1"/>
    <col min="12040" max="12286" width="8.88671875" style="1"/>
    <col min="12287" max="12287" width="5.6640625" style="1" customWidth="1"/>
    <col min="12288" max="12288" width="49.6640625" style="1" customWidth="1"/>
    <col min="12289" max="12289" width="30.109375" style="1" customWidth="1"/>
    <col min="12290" max="12290" width="27.88671875" style="1" customWidth="1"/>
    <col min="12291" max="12291" width="31.33203125" style="1" customWidth="1"/>
    <col min="12292" max="12292" width="16.109375" style="1" customWidth="1"/>
    <col min="12293" max="12293" width="16.44140625" style="1" customWidth="1"/>
    <col min="12294" max="12294" width="27.6640625" style="1" customWidth="1"/>
    <col min="12295" max="12295" width="16.109375" style="1" customWidth="1"/>
    <col min="12296" max="12542" width="8.88671875" style="1"/>
    <col min="12543" max="12543" width="5.6640625" style="1" customWidth="1"/>
    <col min="12544" max="12544" width="49.6640625" style="1" customWidth="1"/>
    <col min="12545" max="12545" width="30.109375" style="1" customWidth="1"/>
    <col min="12546" max="12546" width="27.88671875" style="1" customWidth="1"/>
    <col min="12547" max="12547" width="31.33203125" style="1" customWidth="1"/>
    <col min="12548" max="12548" width="16.109375" style="1" customWidth="1"/>
    <col min="12549" max="12549" width="16.44140625" style="1" customWidth="1"/>
    <col min="12550" max="12550" width="27.6640625" style="1" customWidth="1"/>
    <col min="12551" max="12551" width="16.109375" style="1" customWidth="1"/>
    <col min="12552" max="12798" width="8.88671875" style="1"/>
    <col min="12799" max="12799" width="5.6640625" style="1" customWidth="1"/>
    <col min="12800" max="12800" width="49.6640625" style="1" customWidth="1"/>
    <col min="12801" max="12801" width="30.109375" style="1" customWidth="1"/>
    <col min="12802" max="12802" width="27.88671875" style="1" customWidth="1"/>
    <col min="12803" max="12803" width="31.33203125" style="1" customWidth="1"/>
    <col min="12804" max="12804" width="16.109375" style="1" customWidth="1"/>
    <col min="12805" max="12805" width="16.44140625" style="1" customWidth="1"/>
    <col min="12806" max="12806" width="27.6640625" style="1" customWidth="1"/>
    <col min="12807" max="12807" width="16.109375" style="1" customWidth="1"/>
    <col min="12808" max="13054" width="8.88671875" style="1"/>
    <col min="13055" max="13055" width="5.6640625" style="1" customWidth="1"/>
    <col min="13056" max="13056" width="49.6640625" style="1" customWidth="1"/>
    <col min="13057" max="13057" width="30.109375" style="1" customWidth="1"/>
    <col min="13058" max="13058" width="27.88671875" style="1" customWidth="1"/>
    <col min="13059" max="13059" width="31.33203125" style="1" customWidth="1"/>
    <col min="13060" max="13060" width="16.109375" style="1" customWidth="1"/>
    <col min="13061" max="13061" width="16.44140625" style="1" customWidth="1"/>
    <col min="13062" max="13062" width="27.6640625" style="1" customWidth="1"/>
    <col min="13063" max="13063" width="16.109375" style="1" customWidth="1"/>
    <col min="13064" max="13310" width="8.88671875" style="1"/>
    <col min="13311" max="13311" width="5.6640625" style="1" customWidth="1"/>
    <col min="13312" max="13312" width="49.6640625" style="1" customWidth="1"/>
    <col min="13313" max="13313" width="30.109375" style="1" customWidth="1"/>
    <col min="13314" max="13314" width="27.88671875" style="1" customWidth="1"/>
    <col min="13315" max="13315" width="31.33203125" style="1" customWidth="1"/>
    <col min="13316" max="13316" width="16.109375" style="1" customWidth="1"/>
    <col min="13317" max="13317" width="16.44140625" style="1" customWidth="1"/>
    <col min="13318" max="13318" width="27.6640625" style="1" customWidth="1"/>
    <col min="13319" max="13319" width="16.109375" style="1" customWidth="1"/>
    <col min="13320" max="13566" width="8.88671875" style="1"/>
    <col min="13567" max="13567" width="5.6640625" style="1" customWidth="1"/>
    <col min="13568" max="13568" width="49.6640625" style="1" customWidth="1"/>
    <col min="13569" max="13569" width="30.109375" style="1" customWidth="1"/>
    <col min="13570" max="13570" width="27.88671875" style="1" customWidth="1"/>
    <col min="13571" max="13571" width="31.33203125" style="1" customWidth="1"/>
    <col min="13572" max="13572" width="16.109375" style="1" customWidth="1"/>
    <col min="13573" max="13573" width="16.44140625" style="1" customWidth="1"/>
    <col min="13574" max="13574" width="27.6640625" style="1" customWidth="1"/>
    <col min="13575" max="13575" width="16.109375" style="1" customWidth="1"/>
    <col min="13576" max="13822" width="8.88671875" style="1"/>
    <col min="13823" max="13823" width="5.6640625" style="1" customWidth="1"/>
    <col min="13824" max="13824" width="49.6640625" style="1" customWidth="1"/>
    <col min="13825" max="13825" width="30.109375" style="1" customWidth="1"/>
    <col min="13826" max="13826" width="27.88671875" style="1" customWidth="1"/>
    <col min="13827" max="13827" width="31.33203125" style="1" customWidth="1"/>
    <col min="13828" max="13828" width="16.109375" style="1" customWidth="1"/>
    <col min="13829" max="13829" width="16.44140625" style="1" customWidth="1"/>
    <col min="13830" max="13830" width="27.6640625" style="1" customWidth="1"/>
    <col min="13831" max="13831" width="16.109375" style="1" customWidth="1"/>
    <col min="13832" max="14078" width="8.88671875" style="1"/>
    <col min="14079" max="14079" width="5.6640625" style="1" customWidth="1"/>
    <col min="14080" max="14080" width="49.6640625" style="1" customWidth="1"/>
    <col min="14081" max="14081" width="30.109375" style="1" customWidth="1"/>
    <col min="14082" max="14082" width="27.88671875" style="1" customWidth="1"/>
    <col min="14083" max="14083" width="31.33203125" style="1" customWidth="1"/>
    <col min="14084" max="14084" width="16.109375" style="1" customWidth="1"/>
    <col min="14085" max="14085" width="16.44140625" style="1" customWidth="1"/>
    <col min="14086" max="14086" width="27.6640625" style="1" customWidth="1"/>
    <col min="14087" max="14087" width="16.109375" style="1" customWidth="1"/>
    <col min="14088" max="14334" width="8.88671875" style="1"/>
    <col min="14335" max="14335" width="5.6640625" style="1" customWidth="1"/>
    <col min="14336" max="14336" width="49.6640625" style="1" customWidth="1"/>
    <col min="14337" max="14337" width="30.109375" style="1" customWidth="1"/>
    <col min="14338" max="14338" width="27.88671875" style="1" customWidth="1"/>
    <col min="14339" max="14339" width="31.33203125" style="1" customWidth="1"/>
    <col min="14340" max="14340" width="16.109375" style="1" customWidth="1"/>
    <col min="14341" max="14341" width="16.44140625" style="1" customWidth="1"/>
    <col min="14342" max="14342" width="27.6640625" style="1" customWidth="1"/>
    <col min="14343" max="14343" width="16.109375" style="1" customWidth="1"/>
    <col min="14344" max="14590" width="8.88671875" style="1"/>
    <col min="14591" max="14591" width="5.6640625" style="1" customWidth="1"/>
    <col min="14592" max="14592" width="49.6640625" style="1" customWidth="1"/>
    <col min="14593" max="14593" width="30.109375" style="1" customWidth="1"/>
    <col min="14594" max="14594" width="27.88671875" style="1" customWidth="1"/>
    <col min="14595" max="14595" width="31.33203125" style="1" customWidth="1"/>
    <col min="14596" max="14596" width="16.109375" style="1" customWidth="1"/>
    <col min="14597" max="14597" width="16.44140625" style="1" customWidth="1"/>
    <col min="14598" max="14598" width="27.6640625" style="1" customWidth="1"/>
    <col min="14599" max="14599" width="16.109375" style="1" customWidth="1"/>
    <col min="14600" max="14846" width="8.88671875" style="1"/>
    <col min="14847" max="14847" width="5.6640625" style="1" customWidth="1"/>
    <col min="14848" max="14848" width="49.6640625" style="1" customWidth="1"/>
    <col min="14849" max="14849" width="30.109375" style="1" customWidth="1"/>
    <col min="14850" max="14850" width="27.88671875" style="1" customWidth="1"/>
    <col min="14851" max="14851" width="31.33203125" style="1" customWidth="1"/>
    <col min="14852" max="14852" width="16.109375" style="1" customWidth="1"/>
    <col min="14853" max="14853" width="16.44140625" style="1" customWidth="1"/>
    <col min="14854" max="14854" width="27.6640625" style="1" customWidth="1"/>
    <col min="14855" max="14855" width="16.109375" style="1" customWidth="1"/>
    <col min="14856" max="15102" width="8.88671875" style="1"/>
    <col min="15103" max="15103" width="5.6640625" style="1" customWidth="1"/>
    <col min="15104" max="15104" width="49.6640625" style="1" customWidth="1"/>
    <col min="15105" max="15105" width="30.109375" style="1" customWidth="1"/>
    <col min="15106" max="15106" width="27.88671875" style="1" customWidth="1"/>
    <col min="15107" max="15107" width="31.33203125" style="1" customWidth="1"/>
    <col min="15108" max="15108" width="16.109375" style="1" customWidth="1"/>
    <col min="15109" max="15109" width="16.44140625" style="1" customWidth="1"/>
    <col min="15110" max="15110" width="27.6640625" style="1" customWidth="1"/>
    <col min="15111" max="15111" width="16.109375" style="1" customWidth="1"/>
    <col min="15112" max="15358" width="8.88671875" style="1"/>
    <col min="15359" max="15359" width="5.6640625" style="1" customWidth="1"/>
    <col min="15360" max="15360" width="49.6640625" style="1" customWidth="1"/>
    <col min="15361" max="15361" width="30.109375" style="1" customWidth="1"/>
    <col min="15362" max="15362" width="27.88671875" style="1" customWidth="1"/>
    <col min="15363" max="15363" width="31.33203125" style="1" customWidth="1"/>
    <col min="15364" max="15364" width="16.109375" style="1" customWidth="1"/>
    <col min="15365" max="15365" width="16.44140625" style="1" customWidth="1"/>
    <col min="15366" max="15366" width="27.6640625" style="1" customWidth="1"/>
    <col min="15367" max="15367" width="16.109375" style="1" customWidth="1"/>
    <col min="15368" max="15614" width="8.88671875" style="1"/>
    <col min="15615" max="15615" width="5.6640625" style="1" customWidth="1"/>
    <col min="15616" max="15616" width="49.6640625" style="1" customWidth="1"/>
    <col min="15617" max="15617" width="30.109375" style="1" customWidth="1"/>
    <col min="15618" max="15618" width="27.88671875" style="1" customWidth="1"/>
    <col min="15619" max="15619" width="31.33203125" style="1" customWidth="1"/>
    <col min="15620" max="15620" width="16.109375" style="1" customWidth="1"/>
    <col min="15621" max="15621" width="16.44140625" style="1" customWidth="1"/>
    <col min="15622" max="15622" width="27.6640625" style="1" customWidth="1"/>
    <col min="15623" max="15623" width="16.109375" style="1" customWidth="1"/>
    <col min="15624" max="15870" width="8.88671875" style="1"/>
    <col min="15871" max="15871" width="5.6640625" style="1" customWidth="1"/>
    <col min="15872" max="15872" width="49.6640625" style="1" customWidth="1"/>
    <col min="15873" max="15873" width="30.109375" style="1" customWidth="1"/>
    <col min="15874" max="15874" width="27.88671875" style="1" customWidth="1"/>
    <col min="15875" max="15875" width="31.33203125" style="1" customWidth="1"/>
    <col min="15876" max="15876" width="16.109375" style="1" customWidth="1"/>
    <col min="15877" max="15877" width="16.44140625" style="1" customWidth="1"/>
    <col min="15878" max="15878" width="27.6640625" style="1" customWidth="1"/>
    <col min="15879" max="15879" width="16.109375" style="1" customWidth="1"/>
    <col min="15880" max="16126" width="8.88671875" style="1"/>
    <col min="16127" max="16127" width="5.6640625" style="1" customWidth="1"/>
    <col min="16128" max="16128" width="49.6640625" style="1" customWidth="1"/>
    <col min="16129" max="16129" width="30.109375" style="1" customWidth="1"/>
    <col min="16130" max="16130" width="27.88671875" style="1" customWidth="1"/>
    <col min="16131" max="16131" width="31.33203125" style="1" customWidth="1"/>
    <col min="16132" max="16132" width="16.109375" style="1" customWidth="1"/>
    <col min="16133" max="16133" width="16.44140625" style="1" customWidth="1"/>
    <col min="16134" max="16134" width="27.6640625" style="1" customWidth="1"/>
    <col min="16135" max="16135" width="16.109375" style="1" customWidth="1"/>
    <col min="16136" max="16384" width="8.88671875" style="1"/>
  </cols>
  <sheetData>
    <row r="1" spans="1:9" x14ac:dyDescent="0.35">
      <c r="E1" s="75"/>
      <c r="F1" s="9" t="s">
        <v>430</v>
      </c>
    </row>
    <row r="2" spans="1:9" ht="55.95" customHeight="1" x14ac:dyDescent="0.35">
      <c r="A2" s="1190" t="s">
        <v>528</v>
      </c>
      <c r="B2" s="1190"/>
      <c r="C2" s="1190"/>
      <c r="D2" s="1190"/>
      <c r="E2" s="1190"/>
      <c r="F2" s="1190"/>
    </row>
    <row r="3" spans="1:9" s="13" customFormat="1" ht="27" customHeight="1" x14ac:dyDescent="0.35">
      <c r="A3" s="12" t="s">
        <v>1145</v>
      </c>
      <c r="B3" s="12"/>
      <c r="C3" s="12"/>
      <c r="D3" s="12"/>
      <c r="E3" s="12"/>
      <c r="F3" s="12"/>
      <c r="G3" s="12"/>
      <c r="H3" s="12"/>
      <c r="I3" s="12"/>
    </row>
    <row r="4" spans="1:9" s="11" customFormat="1" ht="19.5" customHeight="1" x14ac:dyDescent="0.35">
      <c r="A4" s="14" t="s">
        <v>329</v>
      </c>
      <c r="B4" s="15"/>
      <c r="C4" s="15"/>
      <c r="D4" s="15"/>
      <c r="E4" s="15"/>
      <c r="F4" s="15"/>
      <c r="G4" s="15"/>
      <c r="H4" s="10"/>
      <c r="I4" s="10"/>
    </row>
    <row r="5" spans="1:9" ht="39" customHeight="1" x14ac:dyDescent="0.35">
      <c r="A5" s="1184" t="s">
        <v>484</v>
      </c>
      <c r="B5" s="1184"/>
      <c r="C5" s="1184"/>
      <c r="D5" s="1184"/>
      <c r="E5" s="16"/>
      <c r="F5" s="16"/>
      <c r="G5" s="16"/>
      <c r="H5" s="5"/>
      <c r="I5" s="5"/>
    </row>
    <row r="6" spans="1:9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5"/>
      <c r="I6" s="5"/>
    </row>
    <row r="7" spans="1:9" x14ac:dyDescent="0.35">
      <c r="A7" s="79"/>
    </row>
    <row r="8" spans="1:9" ht="69" customHeight="1" x14ac:dyDescent="0.35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</row>
    <row r="9" spans="1:9" s="87" customFormat="1" ht="35.25" customHeight="1" x14ac:dyDescent="0.35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508" t="s">
        <v>333</v>
      </c>
      <c r="G9" s="510"/>
    </row>
    <row r="10" spans="1:9" ht="43.5" customHeight="1" x14ac:dyDescent="0.35">
      <c r="A10" s="511">
        <v>1</v>
      </c>
      <c r="B10" s="512" t="s">
        <v>334</v>
      </c>
      <c r="C10" s="90"/>
      <c r="D10" s="90"/>
      <c r="E10" s="90"/>
      <c r="F10" s="513"/>
      <c r="G10" s="516"/>
    </row>
    <row r="11" spans="1:9" ht="65.25" customHeight="1" x14ac:dyDescent="0.35">
      <c r="A11" s="511" t="s">
        <v>187</v>
      </c>
      <c r="B11" s="425" t="s">
        <v>335</v>
      </c>
      <c r="C11" s="90"/>
      <c r="D11" s="90"/>
      <c r="E11" s="90"/>
      <c r="F11" s="517">
        <v>20000</v>
      </c>
    </row>
    <row r="12" spans="1:9" s="430" customFormat="1" ht="17.399999999999999" x14ac:dyDescent="0.3">
      <c r="A12" s="518"/>
      <c r="B12" s="1235" t="s">
        <v>336</v>
      </c>
      <c r="C12" s="1236"/>
      <c r="D12" s="1236"/>
      <c r="E12" s="1237"/>
      <c r="F12" s="519">
        <f>F11</f>
        <v>20000</v>
      </c>
      <c r="G12" s="521"/>
    </row>
    <row r="13" spans="1:9" ht="44.25" customHeight="1" x14ac:dyDescent="0.35">
      <c r="A13" s="511" t="s">
        <v>190</v>
      </c>
      <c r="B13" s="425" t="s">
        <v>337</v>
      </c>
      <c r="C13" s="90"/>
      <c r="D13" s="90"/>
      <c r="E13" s="90"/>
      <c r="F13" s="513">
        <v>7000</v>
      </c>
    </row>
    <row r="14" spans="1:9" ht="40.5" customHeight="1" x14ac:dyDescent="0.35">
      <c r="A14" s="511" t="s">
        <v>208</v>
      </c>
      <c r="B14" s="425" t="s">
        <v>485</v>
      </c>
      <c r="C14" s="90"/>
      <c r="D14" s="90"/>
      <c r="E14" s="90"/>
      <c r="F14" s="517">
        <v>3000</v>
      </c>
    </row>
    <row r="15" spans="1:9" s="430" customFormat="1" ht="17.399999999999999" x14ac:dyDescent="0.3">
      <c r="A15" s="101"/>
      <c r="B15" s="1235" t="s">
        <v>338</v>
      </c>
      <c r="C15" s="1236"/>
      <c r="D15" s="1236"/>
      <c r="E15" s="1237"/>
      <c r="F15" s="519">
        <f>SUM(F13:F14)</f>
        <v>10000</v>
      </c>
      <c r="G15" s="521"/>
    </row>
    <row r="16" spans="1:9" x14ac:dyDescent="0.35">
      <c r="B16" s="522"/>
    </row>
    <row r="17" spans="1:7" s="63" customFormat="1" ht="23.25" customHeight="1" x14ac:dyDescent="0.3">
      <c r="A17" s="34" t="s">
        <v>671</v>
      </c>
      <c r="B17" s="35"/>
      <c r="C17" s="115"/>
      <c r="D17" s="35"/>
      <c r="E17" s="115" t="s">
        <v>1143</v>
      </c>
      <c r="F17" s="69"/>
      <c r="G17" s="65"/>
    </row>
    <row r="18" spans="1:7" s="66" customFormat="1" ht="13.2" x14ac:dyDescent="0.3">
      <c r="C18" s="67" t="s">
        <v>131</v>
      </c>
      <c r="E18" s="67" t="s">
        <v>132</v>
      </c>
      <c r="F18" s="68"/>
      <c r="G18" s="68"/>
    </row>
    <row r="19" spans="1:7" s="63" customFormat="1" ht="15.6" x14ac:dyDescent="0.3">
      <c r="F19" s="69"/>
      <c r="G19" s="69"/>
    </row>
    <row r="20" spans="1:7" s="63" customFormat="1" ht="23.25" customHeight="1" x14ac:dyDescent="0.3">
      <c r="A20" s="34" t="s">
        <v>133</v>
      </c>
      <c r="B20" s="35"/>
      <c r="C20" s="115"/>
      <c r="D20" s="35"/>
      <c r="E20" s="115" t="s">
        <v>1144</v>
      </c>
      <c r="F20" s="69"/>
      <c r="G20" s="65"/>
    </row>
    <row r="21" spans="1:7" s="66" customFormat="1" ht="13.2" x14ac:dyDescent="0.3">
      <c r="C21" s="67" t="s">
        <v>131</v>
      </c>
      <c r="E21" s="67" t="s">
        <v>132</v>
      </c>
      <c r="F21" s="68"/>
      <c r="G21" s="68"/>
    </row>
    <row r="24" spans="1:7" hidden="1" x14ac:dyDescent="0.35"/>
    <row r="25" spans="1:7" hidden="1" x14ac:dyDescent="0.35"/>
    <row r="26" spans="1:7" hidden="1" x14ac:dyDescent="0.35"/>
    <row r="27" spans="1:7" hidden="1" x14ac:dyDescent="0.35"/>
    <row r="28" spans="1:7" hidden="1" x14ac:dyDescent="0.35"/>
    <row r="29" spans="1:7" hidden="1" x14ac:dyDescent="0.35"/>
    <row r="30" spans="1:7" hidden="1" x14ac:dyDescent="0.35"/>
    <row r="31" spans="1:7" hidden="1" x14ac:dyDescent="0.35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-0.499984740745262"/>
    <pageSetUpPr fitToPage="1"/>
  </sheetPr>
  <dimension ref="A2:L33"/>
  <sheetViews>
    <sheetView view="pageBreakPreview" zoomScaleSheetLayoutView="100" workbookViewId="0"/>
  </sheetViews>
  <sheetFormatPr defaultColWidth="9.109375" defaultRowHeight="14.4" x14ac:dyDescent="0.3"/>
  <cols>
    <col min="1" max="1" width="38.33203125" customWidth="1"/>
    <col min="2" max="2" width="15" customWidth="1"/>
    <col min="3" max="11" width="20.109375" customWidth="1"/>
  </cols>
  <sheetData>
    <row r="2" spans="1:11" x14ac:dyDescent="0.3">
      <c r="K2" t="s">
        <v>419</v>
      </c>
    </row>
    <row r="4" spans="1:11" x14ac:dyDescent="0.3">
      <c r="A4" t="s">
        <v>417</v>
      </c>
    </row>
    <row r="6" spans="1:11" ht="45" customHeight="1" x14ac:dyDescent="0.3">
      <c r="A6" s="1160" t="s">
        <v>241</v>
      </c>
      <c r="B6" s="1160" t="s">
        <v>261</v>
      </c>
      <c r="C6" s="1160" t="s">
        <v>979</v>
      </c>
      <c r="D6" s="1160"/>
      <c r="E6" s="1160"/>
      <c r="F6" s="1160" t="s">
        <v>980</v>
      </c>
      <c r="G6" s="1160"/>
      <c r="H6" s="1160"/>
      <c r="I6" s="1160" t="s">
        <v>981</v>
      </c>
      <c r="J6" s="1160"/>
      <c r="K6" s="1160"/>
    </row>
    <row r="7" spans="1:11" ht="53.25" customHeight="1" x14ac:dyDescent="0.3">
      <c r="A7" s="1160"/>
      <c r="B7" s="1160"/>
      <c r="C7" t="s">
        <v>262</v>
      </c>
      <c r="D7" t="s">
        <v>263</v>
      </c>
      <c r="E7" t="s">
        <v>254</v>
      </c>
      <c r="F7" t="s">
        <v>262</v>
      </c>
      <c r="G7" t="s">
        <v>263</v>
      </c>
      <c r="H7" t="s">
        <v>254</v>
      </c>
      <c r="I7" t="s">
        <v>262</v>
      </c>
      <c r="J7" t="s">
        <v>263</v>
      </c>
      <c r="K7" t="s">
        <v>254</v>
      </c>
    </row>
    <row r="8" spans="1:11" x14ac:dyDescent="0.3">
      <c r="A8">
        <v>1</v>
      </c>
      <c r="B8">
        <v>2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  <c r="K8">
        <v>11</v>
      </c>
    </row>
    <row r="13" spans="1:11" x14ac:dyDescent="0.3">
      <c r="A13" t="s">
        <v>247</v>
      </c>
      <c r="B13" t="s">
        <v>10</v>
      </c>
      <c r="C13" t="s">
        <v>10</v>
      </c>
      <c r="D13" t="s">
        <v>10</v>
      </c>
      <c r="E13">
        <f>SUM(E9:E12)</f>
        <v>0</v>
      </c>
      <c r="F13" t="s">
        <v>10</v>
      </c>
      <c r="G13" t="s">
        <v>10</v>
      </c>
      <c r="H13">
        <f>SUM(H9:H12)</f>
        <v>0</v>
      </c>
      <c r="I13" t="s">
        <v>10</v>
      </c>
      <c r="J13" t="s">
        <v>10</v>
      </c>
      <c r="K13">
        <f>SUM(K9:K12)</f>
        <v>0</v>
      </c>
    </row>
    <row r="15" spans="1:11" x14ac:dyDescent="0.3">
      <c r="K15" t="s">
        <v>420</v>
      </c>
    </row>
    <row r="17" spans="1:12" x14ac:dyDescent="0.3">
      <c r="A17" t="s">
        <v>418</v>
      </c>
    </row>
    <row r="19" spans="1:12" ht="45" customHeight="1" x14ac:dyDescent="0.3">
      <c r="A19" s="1160" t="s">
        <v>241</v>
      </c>
      <c r="B19" s="1160" t="s">
        <v>261</v>
      </c>
      <c r="C19" s="1160" t="s">
        <v>979</v>
      </c>
      <c r="D19" s="1160"/>
      <c r="E19" s="1160"/>
      <c r="F19" s="1160" t="s">
        <v>980</v>
      </c>
      <c r="G19" s="1160"/>
      <c r="H19" s="1160"/>
      <c r="I19" s="1160" t="s">
        <v>981</v>
      </c>
      <c r="J19" s="1160"/>
      <c r="K19" s="1160"/>
    </row>
    <row r="20" spans="1:12" ht="53.25" customHeight="1" x14ac:dyDescent="0.3">
      <c r="A20" s="1160"/>
      <c r="B20" s="1160"/>
      <c r="C20" t="s">
        <v>262</v>
      </c>
      <c r="D20" t="s">
        <v>263</v>
      </c>
      <c r="E20" t="s">
        <v>254</v>
      </c>
      <c r="F20" t="s">
        <v>262</v>
      </c>
      <c r="G20" t="s">
        <v>263</v>
      </c>
      <c r="H20" t="s">
        <v>254</v>
      </c>
      <c r="I20" t="s">
        <v>262</v>
      </c>
      <c r="J20" t="s">
        <v>263</v>
      </c>
      <c r="K20" t="s">
        <v>254</v>
      </c>
    </row>
    <row r="21" spans="1:12" x14ac:dyDescent="0.3">
      <c r="A21">
        <v>1</v>
      </c>
      <c r="B21">
        <v>2</v>
      </c>
      <c r="C21">
        <v>3</v>
      </c>
      <c r="D21">
        <v>4</v>
      </c>
      <c r="E21">
        <v>5</v>
      </c>
      <c r="F21">
        <v>6</v>
      </c>
      <c r="G21">
        <v>7</v>
      </c>
      <c r="H21">
        <v>8</v>
      </c>
      <c r="I21">
        <v>9</v>
      </c>
      <c r="J21">
        <v>10</v>
      </c>
      <c r="K21">
        <v>11</v>
      </c>
    </row>
    <row r="22" spans="1:12" x14ac:dyDescent="0.3">
      <c r="A22" t="s">
        <v>264</v>
      </c>
    </row>
    <row r="23" spans="1:12" x14ac:dyDescent="0.3">
      <c r="A23" t="s">
        <v>265</v>
      </c>
    </row>
    <row r="24" spans="1:12" x14ac:dyDescent="0.3">
      <c r="A24" t="s">
        <v>266</v>
      </c>
    </row>
    <row r="26" spans="1:12" x14ac:dyDescent="0.3">
      <c r="A26" t="s">
        <v>247</v>
      </c>
      <c r="B26" t="s">
        <v>10</v>
      </c>
      <c r="C26" t="s">
        <v>10</v>
      </c>
      <c r="D26" t="s">
        <v>10</v>
      </c>
      <c r="E26">
        <f>SUM(E22:E25)</f>
        <v>0</v>
      </c>
      <c r="F26" t="s">
        <v>10</v>
      </c>
      <c r="G26" t="s">
        <v>10</v>
      </c>
      <c r="H26">
        <f>SUM(H22:H25)</f>
        <v>0</v>
      </c>
      <c r="I26" t="s">
        <v>10</v>
      </c>
      <c r="J26" t="s">
        <v>10</v>
      </c>
      <c r="K26">
        <f>SUM(K22:K25)</f>
        <v>0</v>
      </c>
      <c r="L26" t="e">
        <f>E26-#REF!-#REF!-#REF!-#REF!-'225 (2022)ВНЕБ, 400Д'!F73-'226 (2022)ВНЕБ, 400Д'!F81-#REF!-'228 (2022)ВНЕБ, 400Д'!D18-'310 (2022)ВНЕБ, 400Д'!E17-#REF!-#REF!-#REF!-#REF!-'346 (2022)ВНЕБ, 400Д'!D20-#REF!-#REF!-#REF!-#REF!-#REF!</f>
        <v>#REF!</v>
      </c>
    </row>
    <row r="29" spans="1:12" ht="18" customHeight="1" x14ac:dyDescent="0.3">
      <c r="A29" t="s">
        <v>259</v>
      </c>
      <c r="C29" s="1160" t="s">
        <v>671</v>
      </c>
      <c r="D29" s="1160"/>
      <c r="E29" s="1160"/>
      <c r="G29" s="1160"/>
      <c r="H29" s="1160"/>
      <c r="J29" s="1160" t="s">
        <v>1143</v>
      </c>
      <c r="K29" s="1160"/>
    </row>
    <row r="30" spans="1:12" ht="18" customHeight="1" x14ac:dyDescent="0.3">
      <c r="A30" t="s">
        <v>260</v>
      </c>
      <c r="C30" s="1160" t="s">
        <v>235</v>
      </c>
      <c r="D30" s="1160"/>
      <c r="E30" s="1160"/>
      <c r="G30" s="1160" t="s">
        <v>131</v>
      </c>
      <c r="H30" s="1160"/>
      <c r="J30" s="1160" t="s">
        <v>132</v>
      </c>
      <c r="K30" s="1160"/>
    </row>
    <row r="31" spans="1:12" ht="18" customHeight="1" x14ac:dyDescent="0.3"/>
    <row r="32" spans="1:12" ht="18" customHeight="1" x14ac:dyDescent="0.3">
      <c r="A32" t="s">
        <v>133</v>
      </c>
      <c r="C32" s="1160" t="s">
        <v>673</v>
      </c>
      <c r="D32" s="1160"/>
      <c r="E32" s="1160"/>
      <c r="G32" s="1160"/>
      <c r="H32" s="1160"/>
      <c r="J32" s="1160" t="s">
        <v>1144</v>
      </c>
      <c r="K32" s="1160"/>
    </row>
    <row r="33" spans="3:11" ht="18" customHeight="1" x14ac:dyDescent="0.3">
      <c r="C33" s="1160" t="s">
        <v>235</v>
      </c>
      <c r="D33" s="1160"/>
      <c r="E33" s="1160"/>
      <c r="G33" s="1160" t="s">
        <v>131</v>
      </c>
      <c r="H33" s="1160"/>
      <c r="J33" s="1160" t="s">
        <v>132</v>
      </c>
      <c r="K33" s="1160"/>
    </row>
  </sheetData>
  <mergeCells count="22">
    <mergeCell ref="A19:A20"/>
    <mergeCell ref="B19:B20"/>
    <mergeCell ref="C19:E19"/>
    <mergeCell ref="F19:H19"/>
    <mergeCell ref="I19:K19"/>
    <mergeCell ref="A6:A7"/>
    <mergeCell ref="B6:B7"/>
    <mergeCell ref="C6:E6"/>
    <mergeCell ref="F6:H6"/>
    <mergeCell ref="I6:K6"/>
    <mergeCell ref="C29:E29"/>
    <mergeCell ref="G29:H29"/>
    <mergeCell ref="J29:K29"/>
    <mergeCell ref="C30:E30"/>
    <mergeCell ref="G30:H30"/>
    <mergeCell ref="J30:K30"/>
    <mergeCell ref="C32:E32"/>
    <mergeCell ref="G32:H32"/>
    <mergeCell ref="J32:K32"/>
    <mergeCell ref="C33:E33"/>
    <mergeCell ref="G33:H33"/>
    <mergeCell ref="J33:K33"/>
  </mergeCells>
  <pageMargins left="0.78740157480314965" right="0.78740157480314965" top="1.1811023622047245" bottom="0.39370078740157483" header="0.15748031496062992" footer="0.15748031496062992"/>
  <pageSetup paperSize="9" scale="55" fitToHeight="0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tabColor theme="9" tint="0.39997558519241921"/>
    <pageSetUpPr fitToPage="1"/>
  </sheetPr>
  <dimension ref="A1:I31"/>
  <sheetViews>
    <sheetView view="pageBreakPreview" zoomScale="80" zoomScaleNormal="70" zoomScaleSheetLayoutView="80" workbookViewId="0">
      <selection activeCell="W22" sqref="W22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7" width="16.109375" style="5" customWidth="1"/>
    <col min="8" max="254" width="8.88671875" style="1"/>
    <col min="255" max="255" width="5.6640625" style="1" customWidth="1"/>
    <col min="256" max="256" width="49.6640625" style="1" customWidth="1"/>
    <col min="257" max="257" width="30.109375" style="1" customWidth="1"/>
    <col min="258" max="258" width="27.88671875" style="1" customWidth="1"/>
    <col min="259" max="259" width="31.33203125" style="1" customWidth="1"/>
    <col min="260" max="260" width="16.109375" style="1" customWidth="1"/>
    <col min="261" max="261" width="16.44140625" style="1" customWidth="1"/>
    <col min="262" max="262" width="27.6640625" style="1" customWidth="1"/>
    <col min="263" max="263" width="16.109375" style="1" customWidth="1"/>
    <col min="264" max="510" width="8.88671875" style="1"/>
    <col min="511" max="511" width="5.6640625" style="1" customWidth="1"/>
    <col min="512" max="512" width="49.6640625" style="1" customWidth="1"/>
    <col min="513" max="513" width="30.109375" style="1" customWidth="1"/>
    <col min="514" max="514" width="27.88671875" style="1" customWidth="1"/>
    <col min="515" max="515" width="31.33203125" style="1" customWidth="1"/>
    <col min="516" max="516" width="16.109375" style="1" customWidth="1"/>
    <col min="517" max="517" width="16.44140625" style="1" customWidth="1"/>
    <col min="518" max="518" width="27.6640625" style="1" customWidth="1"/>
    <col min="519" max="519" width="16.109375" style="1" customWidth="1"/>
    <col min="520" max="766" width="8.88671875" style="1"/>
    <col min="767" max="767" width="5.6640625" style="1" customWidth="1"/>
    <col min="768" max="768" width="49.6640625" style="1" customWidth="1"/>
    <col min="769" max="769" width="30.109375" style="1" customWidth="1"/>
    <col min="770" max="770" width="27.88671875" style="1" customWidth="1"/>
    <col min="771" max="771" width="31.33203125" style="1" customWidth="1"/>
    <col min="772" max="772" width="16.109375" style="1" customWidth="1"/>
    <col min="773" max="773" width="16.44140625" style="1" customWidth="1"/>
    <col min="774" max="774" width="27.6640625" style="1" customWidth="1"/>
    <col min="775" max="775" width="16.109375" style="1" customWidth="1"/>
    <col min="776" max="1022" width="8.88671875" style="1"/>
    <col min="1023" max="1023" width="5.6640625" style="1" customWidth="1"/>
    <col min="1024" max="1024" width="49.6640625" style="1" customWidth="1"/>
    <col min="1025" max="1025" width="30.109375" style="1" customWidth="1"/>
    <col min="1026" max="1026" width="27.88671875" style="1" customWidth="1"/>
    <col min="1027" max="1027" width="31.33203125" style="1" customWidth="1"/>
    <col min="1028" max="1028" width="16.109375" style="1" customWidth="1"/>
    <col min="1029" max="1029" width="16.44140625" style="1" customWidth="1"/>
    <col min="1030" max="1030" width="27.6640625" style="1" customWidth="1"/>
    <col min="1031" max="1031" width="16.109375" style="1" customWidth="1"/>
    <col min="1032" max="1278" width="8.88671875" style="1"/>
    <col min="1279" max="1279" width="5.6640625" style="1" customWidth="1"/>
    <col min="1280" max="1280" width="49.6640625" style="1" customWidth="1"/>
    <col min="1281" max="1281" width="30.109375" style="1" customWidth="1"/>
    <col min="1282" max="1282" width="27.88671875" style="1" customWidth="1"/>
    <col min="1283" max="1283" width="31.33203125" style="1" customWidth="1"/>
    <col min="1284" max="1284" width="16.109375" style="1" customWidth="1"/>
    <col min="1285" max="1285" width="16.44140625" style="1" customWidth="1"/>
    <col min="1286" max="1286" width="27.6640625" style="1" customWidth="1"/>
    <col min="1287" max="1287" width="16.109375" style="1" customWidth="1"/>
    <col min="1288" max="1534" width="8.88671875" style="1"/>
    <col min="1535" max="1535" width="5.6640625" style="1" customWidth="1"/>
    <col min="1536" max="1536" width="49.6640625" style="1" customWidth="1"/>
    <col min="1537" max="1537" width="30.109375" style="1" customWidth="1"/>
    <col min="1538" max="1538" width="27.88671875" style="1" customWidth="1"/>
    <col min="1539" max="1539" width="31.33203125" style="1" customWidth="1"/>
    <col min="1540" max="1540" width="16.109375" style="1" customWidth="1"/>
    <col min="1541" max="1541" width="16.44140625" style="1" customWidth="1"/>
    <col min="1542" max="1542" width="27.6640625" style="1" customWidth="1"/>
    <col min="1543" max="1543" width="16.109375" style="1" customWidth="1"/>
    <col min="1544" max="1790" width="8.88671875" style="1"/>
    <col min="1791" max="1791" width="5.6640625" style="1" customWidth="1"/>
    <col min="1792" max="1792" width="49.6640625" style="1" customWidth="1"/>
    <col min="1793" max="1793" width="30.109375" style="1" customWidth="1"/>
    <col min="1794" max="1794" width="27.88671875" style="1" customWidth="1"/>
    <col min="1795" max="1795" width="31.33203125" style="1" customWidth="1"/>
    <col min="1796" max="1796" width="16.109375" style="1" customWidth="1"/>
    <col min="1797" max="1797" width="16.44140625" style="1" customWidth="1"/>
    <col min="1798" max="1798" width="27.6640625" style="1" customWidth="1"/>
    <col min="1799" max="1799" width="16.109375" style="1" customWidth="1"/>
    <col min="1800" max="2046" width="8.88671875" style="1"/>
    <col min="2047" max="2047" width="5.6640625" style="1" customWidth="1"/>
    <col min="2048" max="2048" width="49.6640625" style="1" customWidth="1"/>
    <col min="2049" max="2049" width="30.109375" style="1" customWidth="1"/>
    <col min="2050" max="2050" width="27.88671875" style="1" customWidth="1"/>
    <col min="2051" max="2051" width="31.33203125" style="1" customWidth="1"/>
    <col min="2052" max="2052" width="16.109375" style="1" customWidth="1"/>
    <col min="2053" max="2053" width="16.44140625" style="1" customWidth="1"/>
    <col min="2054" max="2054" width="27.6640625" style="1" customWidth="1"/>
    <col min="2055" max="2055" width="16.109375" style="1" customWidth="1"/>
    <col min="2056" max="2302" width="8.88671875" style="1"/>
    <col min="2303" max="2303" width="5.6640625" style="1" customWidth="1"/>
    <col min="2304" max="2304" width="49.6640625" style="1" customWidth="1"/>
    <col min="2305" max="2305" width="30.109375" style="1" customWidth="1"/>
    <col min="2306" max="2306" width="27.88671875" style="1" customWidth="1"/>
    <col min="2307" max="2307" width="31.33203125" style="1" customWidth="1"/>
    <col min="2308" max="2308" width="16.109375" style="1" customWidth="1"/>
    <col min="2309" max="2309" width="16.44140625" style="1" customWidth="1"/>
    <col min="2310" max="2310" width="27.6640625" style="1" customWidth="1"/>
    <col min="2311" max="2311" width="16.109375" style="1" customWidth="1"/>
    <col min="2312" max="2558" width="8.88671875" style="1"/>
    <col min="2559" max="2559" width="5.6640625" style="1" customWidth="1"/>
    <col min="2560" max="2560" width="49.6640625" style="1" customWidth="1"/>
    <col min="2561" max="2561" width="30.109375" style="1" customWidth="1"/>
    <col min="2562" max="2562" width="27.88671875" style="1" customWidth="1"/>
    <col min="2563" max="2563" width="31.33203125" style="1" customWidth="1"/>
    <col min="2564" max="2564" width="16.109375" style="1" customWidth="1"/>
    <col min="2565" max="2565" width="16.44140625" style="1" customWidth="1"/>
    <col min="2566" max="2566" width="27.6640625" style="1" customWidth="1"/>
    <col min="2567" max="2567" width="16.109375" style="1" customWidth="1"/>
    <col min="2568" max="2814" width="8.88671875" style="1"/>
    <col min="2815" max="2815" width="5.6640625" style="1" customWidth="1"/>
    <col min="2816" max="2816" width="49.6640625" style="1" customWidth="1"/>
    <col min="2817" max="2817" width="30.109375" style="1" customWidth="1"/>
    <col min="2818" max="2818" width="27.88671875" style="1" customWidth="1"/>
    <col min="2819" max="2819" width="31.33203125" style="1" customWidth="1"/>
    <col min="2820" max="2820" width="16.109375" style="1" customWidth="1"/>
    <col min="2821" max="2821" width="16.44140625" style="1" customWidth="1"/>
    <col min="2822" max="2822" width="27.6640625" style="1" customWidth="1"/>
    <col min="2823" max="2823" width="16.109375" style="1" customWidth="1"/>
    <col min="2824" max="3070" width="8.88671875" style="1"/>
    <col min="3071" max="3071" width="5.6640625" style="1" customWidth="1"/>
    <col min="3072" max="3072" width="49.6640625" style="1" customWidth="1"/>
    <col min="3073" max="3073" width="30.109375" style="1" customWidth="1"/>
    <col min="3074" max="3074" width="27.88671875" style="1" customWidth="1"/>
    <col min="3075" max="3075" width="31.33203125" style="1" customWidth="1"/>
    <col min="3076" max="3076" width="16.109375" style="1" customWidth="1"/>
    <col min="3077" max="3077" width="16.44140625" style="1" customWidth="1"/>
    <col min="3078" max="3078" width="27.6640625" style="1" customWidth="1"/>
    <col min="3079" max="3079" width="16.109375" style="1" customWidth="1"/>
    <col min="3080" max="3326" width="8.88671875" style="1"/>
    <col min="3327" max="3327" width="5.6640625" style="1" customWidth="1"/>
    <col min="3328" max="3328" width="49.6640625" style="1" customWidth="1"/>
    <col min="3329" max="3329" width="30.109375" style="1" customWidth="1"/>
    <col min="3330" max="3330" width="27.88671875" style="1" customWidth="1"/>
    <col min="3331" max="3331" width="31.33203125" style="1" customWidth="1"/>
    <col min="3332" max="3332" width="16.109375" style="1" customWidth="1"/>
    <col min="3333" max="3333" width="16.44140625" style="1" customWidth="1"/>
    <col min="3334" max="3334" width="27.6640625" style="1" customWidth="1"/>
    <col min="3335" max="3335" width="16.109375" style="1" customWidth="1"/>
    <col min="3336" max="3582" width="8.88671875" style="1"/>
    <col min="3583" max="3583" width="5.6640625" style="1" customWidth="1"/>
    <col min="3584" max="3584" width="49.6640625" style="1" customWidth="1"/>
    <col min="3585" max="3585" width="30.109375" style="1" customWidth="1"/>
    <col min="3586" max="3586" width="27.88671875" style="1" customWidth="1"/>
    <col min="3587" max="3587" width="31.33203125" style="1" customWidth="1"/>
    <col min="3588" max="3588" width="16.109375" style="1" customWidth="1"/>
    <col min="3589" max="3589" width="16.44140625" style="1" customWidth="1"/>
    <col min="3590" max="3590" width="27.6640625" style="1" customWidth="1"/>
    <col min="3591" max="3591" width="16.109375" style="1" customWidth="1"/>
    <col min="3592" max="3838" width="8.88671875" style="1"/>
    <col min="3839" max="3839" width="5.6640625" style="1" customWidth="1"/>
    <col min="3840" max="3840" width="49.6640625" style="1" customWidth="1"/>
    <col min="3841" max="3841" width="30.109375" style="1" customWidth="1"/>
    <col min="3842" max="3842" width="27.88671875" style="1" customWidth="1"/>
    <col min="3843" max="3843" width="31.33203125" style="1" customWidth="1"/>
    <col min="3844" max="3844" width="16.109375" style="1" customWidth="1"/>
    <col min="3845" max="3845" width="16.44140625" style="1" customWidth="1"/>
    <col min="3846" max="3846" width="27.6640625" style="1" customWidth="1"/>
    <col min="3847" max="3847" width="16.109375" style="1" customWidth="1"/>
    <col min="3848" max="4094" width="8.88671875" style="1"/>
    <col min="4095" max="4095" width="5.6640625" style="1" customWidth="1"/>
    <col min="4096" max="4096" width="49.6640625" style="1" customWidth="1"/>
    <col min="4097" max="4097" width="30.109375" style="1" customWidth="1"/>
    <col min="4098" max="4098" width="27.88671875" style="1" customWidth="1"/>
    <col min="4099" max="4099" width="31.33203125" style="1" customWidth="1"/>
    <col min="4100" max="4100" width="16.109375" style="1" customWidth="1"/>
    <col min="4101" max="4101" width="16.44140625" style="1" customWidth="1"/>
    <col min="4102" max="4102" width="27.6640625" style="1" customWidth="1"/>
    <col min="4103" max="4103" width="16.109375" style="1" customWidth="1"/>
    <col min="4104" max="4350" width="8.88671875" style="1"/>
    <col min="4351" max="4351" width="5.6640625" style="1" customWidth="1"/>
    <col min="4352" max="4352" width="49.6640625" style="1" customWidth="1"/>
    <col min="4353" max="4353" width="30.109375" style="1" customWidth="1"/>
    <col min="4354" max="4354" width="27.88671875" style="1" customWidth="1"/>
    <col min="4355" max="4355" width="31.33203125" style="1" customWidth="1"/>
    <col min="4356" max="4356" width="16.109375" style="1" customWidth="1"/>
    <col min="4357" max="4357" width="16.44140625" style="1" customWidth="1"/>
    <col min="4358" max="4358" width="27.6640625" style="1" customWidth="1"/>
    <col min="4359" max="4359" width="16.109375" style="1" customWidth="1"/>
    <col min="4360" max="4606" width="8.88671875" style="1"/>
    <col min="4607" max="4607" width="5.6640625" style="1" customWidth="1"/>
    <col min="4608" max="4608" width="49.6640625" style="1" customWidth="1"/>
    <col min="4609" max="4609" width="30.109375" style="1" customWidth="1"/>
    <col min="4610" max="4610" width="27.88671875" style="1" customWidth="1"/>
    <col min="4611" max="4611" width="31.33203125" style="1" customWidth="1"/>
    <col min="4612" max="4612" width="16.109375" style="1" customWidth="1"/>
    <col min="4613" max="4613" width="16.44140625" style="1" customWidth="1"/>
    <col min="4614" max="4614" width="27.6640625" style="1" customWidth="1"/>
    <col min="4615" max="4615" width="16.109375" style="1" customWidth="1"/>
    <col min="4616" max="4862" width="8.88671875" style="1"/>
    <col min="4863" max="4863" width="5.6640625" style="1" customWidth="1"/>
    <col min="4864" max="4864" width="49.6640625" style="1" customWidth="1"/>
    <col min="4865" max="4865" width="30.109375" style="1" customWidth="1"/>
    <col min="4866" max="4866" width="27.88671875" style="1" customWidth="1"/>
    <col min="4867" max="4867" width="31.33203125" style="1" customWidth="1"/>
    <col min="4868" max="4868" width="16.109375" style="1" customWidth="1"/>
    <col min="4869" max="4869" width="16.44140625" style="1" customWidth="1"/>
    <col min="4870" max="4870" width="27.6640625" style="1" customWidth="1"/>
    <col min="4871" max="4871" width="16.109375" style="1" customWidth="1"/>
    <col min="4872" max="5118" width="8.88671875" style="1"/>
    <col min="5119" max="5119" width="5.6640625" style="1" customWidth="1"/>
    <col min="5120" max="5120" width="49.6640625" style="1" customWidth="1"/>
    <col min="5121" max="5121" width="30.109375" style="1" customWidth="1"/>
    <col min="5122" max="5122" width="27.88671875" style="1" customWidth="1"/>
    <col min="5123" max="5123" width="31.33203125" style="1" customWidth="1"/>
    <col min="5124" max="5124" width="16.109375" style="1" customWidth="1"/>
    <col min="5125" max="5125" width="16.44140625" style="1" customWidth="1"/>
    <col min="5126" max="5126" width="27.6640625" style="1" customWidth="1"/>
    <col min="5127" max="5127" width="16.109375" style="1" customWidth="1"/>
    <col min="5128" max="5374" width="8.88671875" style="1"/>
    <col min="5375" max="5375" width="5.6640625" style="1" customWidth="1"/>
    <col min="5376" max="5376" width="49.6640625" style="1" customWidth="1"/>
    <col min="5377" max="5377" width="30.109375" style="1" customWidth="1"/>
    <col min="5378" max="5378" width="27.88671875" style="1" customWidth="1"/>
    <col min="5379" max="5379" width="31.33203125" style="1" customWidth="1"/>
    <col min="5380" max="5380" width="16.109375" style="1" customWidth="1"/>
    <col min="5381" max="5381" width="16.44140625" style="1" customWidth="1"/>
    <col min="5382" max="5382" width="27.6640625" style="1" customWidth="1"/>
    <col min="5383" max="5383" width="16.109375" style="1" customWidth="1"/>
    <col min="5384" max="5630" width="8.88671875" style="1"/>
    <col min="5631" max="5631" width="5.6640625" style="1" customWidth="1"/>
    <col min="5632" max="5632" width="49.6640625" style="1" customWidth="1"/>
    <col min="5633" max="5633" width="30.109375" style="1" customWidth="1"/>
    <col min="5634" max="5634" width="27.88671875" style="1" customWidth="1"/>
    <col min="5635" max="5635" width="31.33203125" style="1" customWidth="1"/>
    <col min="5636" max="5636" width="16.109375" style="1" customWidth="1"/>
    <col min="5637" max="5637" width="16.44140625" style="1" customWidth="1"/>
    <col min="5638" max="5638" width="27.6640625" style="1" customWidth="1"/>
    <col min="5639" max="5639" width="16.109375" style="1" customWidth="1"/>
    <col min="5640" max="5886" width="8.88671875" style="1"/>
    <col min="5887" max="5887" width="5.6640625" style="1" customWidth="1"/>
    <col min="5888" max="5888" width="49.6640625" style="1" customWidth="1"/>
    <col min="5889" max="5889" width="30.109375" style="1" customWidth="1"/>
    <col min="5890" max="5890" width="27.88671875" style="1" customWidth="1"/>
    <col min="5891" max="5891" width="31.33203125" style="1" customWidth="1"/>
    <col min="5892" max="5892" width="16.109375" style="1" customWidth="1"/>
    <col min="5893" max="5893" width="16.44140625" style="1" customWidth="1"/>
    <col min="5894" max="5894" width="27.6640625" style="1" customWidth="1"/>
    <col min="5895" max="5895" width="16.109375" style="1" customWidth="1"/>
    <col min="5896" max="6142" width="8.88671875" style="1"/>
    <col min="6143" max="6143" width="5.6640625" style="1" customWidth="1"/>
    <col min="6144" max="6144" width="49.6640625" style="1" customWidth="1"/>
    <col min="6145" max="6145" width="30.109375" style="1" customWidth="1"/>
    <col min="6146" max="6146" width="27.88671875" style="1" customWidth="1"/>
    <col min="6147" max="6147" width="31.33203125" style="1" customWidth="1"/>
    <col min="6148" max="6148" width="16.109375" style="1" customWidth="1"/>
    <col min="6149" max="6149" width="16.44140625" style="1" customWidth="1"/>
    <col min="6150" max="6150" width="27.6640625" style="1" customWidth="1"/>
    <col min="6151" max="6151" width="16.109375" style="1" customWidth="1"/>
    <col min="6152" max="6398" width="8.88671875" style="1"/>
    <col min="6399" max="6399" width="5.6640625" style="1" customWidth="1"/>
    <col min="6400" max="6400" width="49.6640625" style="1" customWidth="1"/>
    <col min="6401" max="6401" width="30.109375" style="1" customWidth="1"/>
    <col min="6402" max="6402" width="27.88671875" style="1" customWidth="1"/>
    <col min="6403" max="6403" width="31.33203125" style="1" customWidth="1"/>
    <col min="6404" max="6404" width="16.109375" style="1" customWidth="1"/>
    <col min="6405" max="6405" width="16.44140625" style="1" customWidth="1"/>
    <col min="6406" max="6406" width="27.6640625" style="1" customWidth="1"/>
    <col min="6407" max="6407" width="16.109375" style="1" customWidth="1"/>
    <col min="6408" max="6654" width="8.88671875" style="1"/>
    <col min="6655" max="6655" width="5.6640625" style="1" customWidth="1"/>
    <col min="6656" max="6656" width="49.6640625" style="1" customWidth="1"/>
    <col min="6657" max="6657" width="30.109375" style="1" customWidth="1"/>
    <col min="6658" max="6658" width="27.88671875" style="1" customWidth="1"/>
    <col min="6659" max="6659" width="31.33203125" style="1" customWidth="1"/>
    <col min="6660" max="6660" width="16.109375" style="1" customWidth="1"/>
    <col min="6661" max="6661" width="16.44140625" style="1" customWidth="1"/>
    <col min="6662" max="6662" width="27.6640625" style="1" customWidth="1"/>
    <col min="6663" max="6663" width="16.109375" style="1" customWidth="1"/>
    <col min="6664" max="6910" width="8.88671875" style="1"/>
    <col min="6911" max="6911" width="5.6640625" style="1" customWidth="1"/>
    <col min="6912" max="6912" width="49.6640625" style="1" customWidth="1"/>
    <col min="6913" max="6913" width="30.109375" style="1" customWidth="1"/>
    <col min="6914" max="6914" width="27.88671875" style="1" customWidth="1"/>
    <col min="6915" max="6915" width="31.33203125" style="1" customWidth="1"/>
    <col min="6916" max="6916" width="16.109375" style="1" customWidth="1"/>
    <col min="6917" max="6917" width="16.44140625" style="1" customWidth="1"/>
    <col min="6918" max="6918" width="27.6640625" style="1" customWidth="1"/>
    <col min="6919" max="6919" width="16.109375" style="1" customWidth="1"/>
    <col min="6920" max="7166" width="8.88671875" style="1"/>
    <col min="7167" max="7167" width="5.6640625" style="1" customWidth="1"/>
    <col min="7168" max="7168" width="49.6640625" style="1" customWidth="1"/>
    <col min="7169" max="7169" width="30.109375" style="1" customWidth="1"/>
    <col min="7170" max="7170" width="27.88671875" style="1" customWidth="1"/>
    <col min="7171" max="7171" width="31.33203125" style="1" customWidth="1"/>
    <col min="7172" max="7172" width="16.109375" style="1" customWidth="1"/>
    <col min="7173" max="7173" width="16.44140625" style="1" customWidth="1"/>
    <col min="7174" max="7174" width="27.6640625" style="1" customWidth="1"/>
    <col min="7175" max="7175" width="16.109375" style="1" customWidth="1"/>
    <col min="7176" max="7422" width="8.88671875" style="1"/>
    <col min="7423" max="7423" width="5.6640625" style="1" customWidth="1"/>
    <col min="7424" max="7424" width="49.6640625" style="1" customWidth="1"/>
    <col min="7425" max="7425" width="30.109375" style="1" customWidth="1"/>
    <col min="7426" max="7426" width="27.88671875" style="1" customWidth="1"/>
    <col min="7427" max="7427" width="31.33203125" style="1" customWidth="1"/>
    <col min="7428" max="7428" width="16.109375" style="1" customWidth="1"/>
    <col min="7429" max="7429" width="16.44140625" style="1" customWidth="1"/>
    <col min="7430" max="7430" width="27.6640625" style="1" customWidth="1"/>
    <col min="7431" max="7431" width="16.109375" style="1" customWidth="1"/>
    <col min="7432" max="7678" width="8.88671875" style="1"/>
    <col min="7679" max="7679" width="5.6640625" style="1" customWidth="1"/>
    <col min="7680" max="7680" width="49.6640625" style="1" customWidth="1"/>
    <col min="7681" max="7681" width="30.109375" style="1" customWidth="1"/>
    <col min="7682" max="7682" width="27.88671875" style="1" customWidth="1"/>
    <col min="7683" max="7683" width="31.33203125" style="1" customWidth="1"/>
    <col min="7684" max="7684" width="16.109375" style="1" customWidth="1"/>
    <col min="7685" max="7685" width="16.44140625" style="1" customWidth="1"/>
    <col min="7686" max="7686" width="27.6640625" style="1" customWidth="1"/>
    <col min="7687" max="7687" width="16.109375" style="1" customWidth="1"/>
    <col min="7688" max="7934" width="8.88671875" style="1"/>
    <col min="7935" max="7935" width="5.6640625" style="1" customWidth="1"/>
    <col min="7936" max="7936" width="49.6640625" style="1" customWidth="1"/>
    <col min="7937" max="7937" width="30.109375" style="1" customWidth="1"/>
    <col min="7938" max="7938" width="27.88671875" style="1" customWidth="1"/>
    <col min="7939" max="7939" width="31.33203125" style="1" customWidth="1"/>
    <col min="7940" max="7940" width="16.109375" style="1" customWidth="1"/>
    <col min="7941" max="7941" width="16.44140625" style="1" customWidth="1"/>
    <col min="7942" max="7942" width="27.6640625" style="1" customWidth="1"/>
    <col min="7943" max="7943" width="16.109375" style="1" customWidth="1"/>
    <col min="7944" max="8190" width="8.88671875" style="1"/>
    <col min="8191" max="8191" width="5.6640625" style="1" customWidth="1"/>
    <col min="8192" max="8192" width="49.6640625" style="1" customWidth="1"/>
    <col min="8193" max="8193" width="30.109375" style="1" customWidth="1"/>
    <col min="8194" max="8194" width="27.88671875" style="1" customWidth="1"/>
    <col min="8195" max="8195" width="31.33203125" style="1" customWidth="1"/>
    <col min="8196" max="8196" width="16.109375" style="1" customWidth="1"/>
    <col min="8197" max="8197" width="16.44140625" style="1" customWidth="1"/>
    <col min="8198" max="8198" width="27.6640625" style="1" customWidth="1"/>
    <col min="8199" max="8199" width="16.109375" style="1" customWidth="1"/>
    <col min="8200" max="8446" width="8.88671875" style="1"/>
    <col min="8447" max="8447" width="5.6640625" style="1" customWidth="1"/>
    <col min="8448" max="8448" width="49.6640625" style="1" customWidth="1"/>
    <col min="8449" max="8449" width="30.109375" style="1" customWidth="1"/>
    <col min="8450" max="8450" width="27.88671875" style="1" customWidth="1"/>
    <col min="8451" max="8451" width="31.33203125" style="1" customWidth="1"/>
    <col min="8452" max="8452" width="16.109375" style="1" customWidth="1"/>
    <col min="8453" max="8453" width="16.44140625" style="1" customWidth="1"/>
    <col min="8454" max="8454" width="27.6640625" style="1" customWidth="1"/>
    <col min="8455" max="8455" width="16.109375" style="1" customWidth="1"/>
    <col min="8456" max="8702" width="8.88671875" style="1"/>
    <col min="8703" max="8703" width="5.6640625" style="1" customWidth="1"/>
    <col min="8704" max="8704" width="49.6640625" style="1" customWidth="1"/>
    <col min="8705" max="8705" width="30.109375" style="1" customWidth="1"/>
    <col min="8706" max="8706" width="27.88671875" style="1" customWidth="1"/>
    <col min="8707" max="8707" width="31.33203125" style="1" customWidth="1"/>
    <col min="8708" max="8708" width="16.109375" style="1" customWidth="1"/>
    <col min="8709" max="8709" width="16.44140625" style="1" customWidth="1"/>
    <col min="8710" max="8710" width="27.6640625" style="1" customWidth="1"/>
    <col min="8711" max="8711" width="16.109375" style="1" customWidth="1"/>
    <col min="8712" max="8958" width="8.88671875" style="1"/>
    <col min="8959" max="8959" width="5.6640625" style="1" customWidth="1"/>
    <col min="8960" max="8960" width="49.6640625" style="1" customWidth="1"/>
    <col min="8961" max="8961" width="30.109375" style="1" customWidth="1"/>
    <col min="8962" max="8962" width="27.88671875" style="1" customWidth="1"/>
    <col min="8963" max="8963" width="31.33203125" style="1" customWidth="1"/>
    <col min="8964" max="8964" width="16.109375" style="1" customWidth="1"/>
    <col min="8965" max="8965" width="16.44140625" style="1" customWidth="1"/>
    <col min="8966" max="8966" width="27.6640625" style="1" customWidth="1"/>
    <col min="8967" max="8967" width="16.109375" style="1" customWidth="1"/>
    <col min="8968" max="9214" width="8.88671875" style="1"/>
    <col min="9215" max="9215" width="5.6640625" style="1" customWidth="1"/>
    <col min="9216" max="9216" width="49.6640625" style="1" customWidth="1"/>
    <col min="9217" max="9217" width="30.109375" style="1" customWidth="1"/>
    <col min="9218" max="9218" width="27.88671875" style="1" customWidth="1"/>
    <col min="9219" max="9219" width="31.33203125" style="1" customWidth="1"/>
    <col min="9220" max="9220" width="16.109375" style="1" customWidth="1"/>
    <col min="9221" max="9221" width="16.44140625" style="1" customWidth="1"/>
    <col min="9222" max="9222" width="27.6640625" style="1" customWidth="1"/>
    <col min="9223" max="9223" width="16.109375" style="1" customWidth="1"/>
    <col min="9224" max="9470" width="8.88671875" style="1"/>
    <col min="9471" max="9471" width="5.6640625" style="1" customWidth="1"/>
    <col min="9472" max="9472" width="49.6640625" style="1" customWidth="1"/>
    <col min="9473" max="9473" width="30.109375" style="1" customWidth="1"/>
    <col min="9474" max="9474" width="27.88671875" style="1" customWidth="1"/>
    <col min="9475" max="9475" width="31.33203125" style="1" customWidth="1"/>
    <col min="9476" max="9476" width="16.109375" style="1" customWidth="1"/>
    <col min="9477" max="9477" width="16.44140625" style="1" customWidth="1"/>
    <col min="9478" max="9478" width="27.6640625" style="1" customWidth="1"/>
    <col min="9479" max="9479" width="16.109375" style="1" customWidth="1"/>
    <col min="9480" max="9726" width="8.88671875" style="1"/>
    <col min="9727" max="9727" width="5.6640625" style="1" customWidth="1"/>
    <col min="9728" max="9728" width="49.6640625" style="1" customWidth="1"/>
    <col min="9729" max="9729" width="30.109375" style="1" customWidth="1"/>
    <col min="9730" max="9730" width="27.88671875" style="1" customWidth="1"/>
    <col min="9731" max="9731" width="31.33203125" style="1" customWidth="1"/>
    <col min="9732" max="9732" width="16.109375" style="1" customWidth="1"/>
    <col min="9733" max="9733" width="16.44140625" style="1" customWidth="1"/>
    <col min="9734" max="9734" width="27.6640625" style="1" customWidth="1"/>
    <col min="9735" max="9735" width="16.109375" style="1" customWidth="1"/>
    <col min="9736" max="9982" width="8.88671875" style="1"/>
    <col min="9983" max="9983" width="5.6640625" style="1" customWidth="1"/>
    <col min="9984" max="9984" width="49.6640625" style="1" customWidth="1"/>
    <col min="9985" max="9985" width="30.109375" style="1" customWidth="1"/>
    <col min="9986" max="9986" width="27.88671875" style="1" customWidth="1"/>
    <col min="9987" max="9987" width="31.33203125" style="1" customWidth="1"/>
    <col min="9988" max="9988" width="16.109375" style="1" customWidth="1"/>
    <col min="9989" max="9989" width="16.44140625" style="1" customWidth="1"/>
    <col min="9990" max="9990" width="27.6640625" style="1" customWidth="1"/>
    <col min="9991" max="9991" width="16.109375" style="1" customWidth="1"/>
    <col min="9992" max="10238" width="8.88671875" style="1"/>
    <col min="10239" max="10239" width="5.6640625" style="1" customWidth="1"/>
    <col min="10240" max="10240" width="49.6640625" style="1" customWidth="1"/>
    <col min="10241" max="10241" width="30.109375" style="1" customWidth="1"/>
    <col min="10242" max="10242" width="27.88671875" style="1" customWidth="1"/>
    <col min="10243" max="10243" width="31.33203125" style="1" customWidth="1"/>
    <col min="10244" max="10244" width="16.109375" style="1" customWidth="1"/>
    <col min="10245" max="10245" width="16.44140625" style="1" customWidth="1"/>
    <col min="10246" max="10246" width="27.6640625" style="1" customWidth="1"/>
    <col min="10247" max="10247" width="16.109375" style="1" customWidth="1"/>
    <col min="10248" max="10494" width="8.88671875" style="1"/>
    <col min="10495" max="10495" width="5.6640625" style="1" customWidth="1"/>
    <col min="10496" max="10496" width="49.6640625" style="1" customWidth="1"/>
    <col min="10497" max="10497" width="30.109375" style="1" customWidth="1"/>
    <col min="10498" max="10498" width="27.88671875" style="1" customWidth="1"/>
    <col min="10499" max="10499" width="31.33203125" style="1" customWidth="1"/>
    <col min="10500" max="10500" width="16.109375" style="1" customWidth="1"/>
    <col min="10501" max="10501" width="16.44140625" style="1" customWidth="1"/>
    <col min="10502" max="10502" width="27.6640625" style="1" customWidth="1"/>
    <col min="10503" max="10503" width="16.109375" style="1" customWidth="1"/>
    <col min="10504" max="10750" width="8.88671875" style="1"/>
    <col min="10751" max="10751" width="5.6640625" style="1" customWidth="1"/>
    <col min="10752" max="10752" width="49.6640625" style="1" customWidth="1"/>
    <col min="10753" max="10753" width="30.109375" style="1" customWidth="1"/>
    <col min="10754" max="10754" width="27.88671875" style="1" customWidth="1"/>
    <col min="10755" max="10755" width="31.33203125" style="1" customWidth="1"/>
    <col min="10756" max="10756" width="16.109375" style="1" customWidth="1"/>
    <col min="10757" max="10757" width="16.44140625" style="1" customWidth="1"/>
    <col min="10758" max="10758" width="27.6640625" style="1" customWidth="1"/>
    <col min="10759" max="10759" width="16.109375" style="1" customWidth="1"/>
    <col min="10760" max="11006" width="8.88671875" style="1"/>
    <col min="11007" max="11007" width="5.6640625" style="1" customWidth="1"/>
    <col min="11008" max="11008" width="49.6640625" style="1" customWidth="1"/>
    <col min="11009" max="11009" width="30.109375" style="1" customWidth="1"/>
    <col min="11010" max="11010" width="27.88671875" style="1" customWidth="1"/>
    <col min="11011" max="11011" width="31.33203125" style="1" customWidth="1"/>
    <col min="11012" max="11012" width="16.109375" style="1" customWidth="1"/>
    <col min="11013" max="11013" width="16.44140625" style="1" customWidth="1"/>
    <col min="11014" max="11014" width="27.6640625" style="1" customWidth="1"/>
    <col min="11015" max="11015" width="16.109375" style="1" customWidth="1"/>
    <col min="11016" max="11262" width="8.88671875" style="1"/>
    <col min="11263" max="11263" width="5.6640625" style="1" customWidth="1"/>
    <col min="11264" max="11264" width="49.6640625" style="1" customWidth="1"/>
    <col min="11265" max="11265" width="30.109375" style="1" customWidth="1"/>
    <col min="11266" max="11266" width="27.88671875" style="1" customWidth="1"/>
    <col min="11267" max="11267" width="31.33203125" style="1" customWidth="1"/>
    <col min="11268" max="11268" width="16.109375" style="1" customWidth="1"/>
    <col min="11269" max="11269" width="16.44140625" style="1" customWidth="1"/>
    <col min="11270" max="11270" width="27.6640625" style="1" customWidth="1"/>
    <col min="11271" max="11271" width="16.109375" style="1" customWidth="1"/>
    <col min="11272" max="11518" width="8.88671875" style="1"/>
    <col min="11519" max="11519" width="5.6640625" style="1" customWidth="1"/>
    <col min="11520" max="11520" width="49.6640625" style="1" customWidth="1"/>
    <col min="11521" max="11521" width="30.109375" style="1" customWidth="1"/>
    <col min="11522" max="11522" width="27.88671875" style="1" customWidth="1"/>
    <col min="11523" max="11523" width="31.33203125" style="1" customWidth="1"/>
    <col min="11524" max="11524" width="16.109375" style="1" customWidth="1"/>
    <col min="11525" max="11525" width="16.44140625" style="1" customWidth="1"/>
    <col min="11526" max="11526" width="27.6640625" style="1" customWidth="1"/>
    <col min="11527" max="11527" width="16.109375" style="1" customWidth="1"/>
    <col min="11528" max="11774" width="8.88671875" style="1"/>
    <col min="11775" max="11775" width="5.6640625" style="1" customWidth="1"/>
    <col min="11776" max="11776" width="49.6640625" style="1" customWidth="1"/>
    <col min="11777" max="11777" width="30.109375" style="1" customWidth="1"/>
    <col min="11778" max="11778" width="27.88671875" style="1" customWidth="1"/>
    <col min="11779" max="11779" width="31.33203125" style="1" customWidth="1"/>
    <col min="11780" max="11780" width="16.109375" style="1" customWidth="1"/>
    <col min="11781" max="11781" width="16.44140625" style="1" customWidth="1"/>
    <col min="11782" max="11782" width="27.6640625" style="1" customWidth="1"/>
    <col min="11783" max="11783" width="16.109375" style="1" customWidth="1"/>
    <col min="11784" max="12030" width="8.88671875" style="1"/>
    <col min="12031" max="12031" width="5.6640625" style="1" customWidth="1"/>
    <col min="12032" max="12032" width="49.6640625" style="1" customWidth="1"/>
    <col min="12033" max="12033" width="30.109375" style="1" customWidth="1"/>
    <col min="12034" max="12034" width="27.88671875" style="1" customWidth="1"/>
    <col min="12035" max="12035" width="31.33203125" style="1" customWidth="1"/>
    <col min="12036" max="12036" width="16.109375" style="1" customWidth="1"/>
    <col min="12037" max="12037" width="16.44140625" style="1" customWidth="1"/>
    <col min="12038" max="12038" width="27.6640625" style="1" customWidth="1"/>
    <col min="12039" max="12039" width="16.109375" style="1" customWidth="1"/>
    <col min="12040" max="12286" width="8.88671875" style="1"/>
    <col min="12287" max="12287" width="5.6640625" style="1" customWidth="1"/>
    <col min="12288" max="12288" width="49.6640625" style="1" customWidth="1"/>
    <col min="12289" max="12289" width="30.109375" style="1" customWidth="1"/>
    <col min="12290" max="12290" width="27.88671875" style="1" customWidth="1"/>
    <col min="12291" max="12291" width="31.33203125" style="1" customWidth="1"/>
    <col min="12292" max="12292" width="16.109375" style="1" customWidth="1"/>
    <col min="12293" max="12293" width="16.44140625" style="1" customWidth="1"/>
    <col min="12294" max="12294" width="27.6640625" style="1" customWidth="1"/>
    <col min="12295" max="12295" width="16.109375" style="1" customWidth="1"/>
    <col min="12296" max="12542" width="8.88671875" style="1"/>
    <col min="12543" max="12543" width="5.6640625" style="1" customWidth="1"/>
    <col min="12544" max="12544" width="49.6640625" style="1" customWidth="1"/>
    <col min="12545" max="12545" width="30.109375" style="1" customWidth="1"/>
    <col min="12546" max="12546" width="27.88671875" style="1" customWidth="1"/>
    <col min="12547" max="12547" width="31.33203125" style="1" customWidth="1"/>
    <col min="12548" max="12548" width="16.109375" style="1" customWidth="1"/>
    <col min="12549" max="12549" width="16.44140625" style="1" customWidth="1"/>
    <col min="12550" max="12550" width="27.6640625" style="1" customWidth="1"/>
    <col min="12551" max="12551" width="16.109375" style="1" customWidth="1"/>
    <col min="12552" max="12798" width="8.88671875" style="1"/>
    <col min="12799" max="12799" width="5.6640625" style="1" customWidth="1"/>
    <col min="12800" max="12800" width="49.6640625" style="1" customWidth="1"/>
    <col min="12801" max="12801" width="30.109375" style="1" customWidth="1"/>
    <col min="12802" max="12802" width="27.88671875" style="1" customWidth="1"/>
    <col min="12803" max="12803" width="31.33203125" style="1" customWidth="1"/>
    <col min="12804" max="12804" width="16.109375" style="1" customWidth="1"/>
    <col min="12805" max="12805" width="16.44140625" style="1" customWidth="1"/>
    <col min="12806" max="12806" width="27.6640625" style="1" customWidth="1"/>
    <col min="12807" max="12807" width="16.109375" style="1" customWidth="1"/>
    <col min="12808" max="13054" width="8.88671875" style="1"/>
    <col min="13055" max="13055" width="5.6640625" style="1" customWidth="1"/>
    <col min="13056" max="13056" width="49.6640625" style="1" customWidth="1"/>
    <col min="13057" max="13057" width="30.109375" style="1" customWidth="1"/>
    <col min="13058" max="13058" width="27.88671875" style="1" customWidth="1"/>
    <col min="13059" max="13059" width="31.33203125" style="1" customWidth="1"/>
    <col min="13060" max="13060" width="16.109375" style="1" customWidth="1"/>
    <col min="13061" max="13061" width="16.44140625" style="1" customWidth="1"/>
    <col min="13062" max="13062" width="27.6640625" style="1" customWidth="1"/>
    <col min="13063" max="13063" width="16.109375" style="1" customWidth="1"/>
    <col min="13064" max="13310" width="8.88671875" style="1"/>
    <col min="13311" max="13311" width="5.6640625" style="1" customWidth="1"/>
    <col min="13312" max="13312" width="49.6640625" style="1" customWidth="1"/>
    <col min="13313" max="13313" width="30.109375" style="1" customWidth="1"/>
    <col min="13314" max="13314" width="27.88671875" style="1" customWidth="1"/>
    <col min="13315" max="13315" width="31.33203125" style="1" customWidth="1"/>
    <col min="13316" max="13316" width="16.109375" style="1" customWidth="1"/>
    <col min="13317" max="13317" width="16.44140625" style="1" customWidth="1"/>
    <col min="13318" max="13318" width="27.6640625" style="1" customWidth="1"/>
    <col min="13319" max="13319" width="16.109375" style="1" customWidth="1"/>
    <col min="13320" max="13566" width="8.88671875" style="1"/>
    <col min="13567" max="13567" width="5.6640625" style="1" customWidth="1"/>
    <col min="13568" max="13568" width="49.6640625" style="1" customWidth="1"/>
    <col min="13569" max="13569" width="30.109375" style="1" customWidth="1"/>
    <col min="13570" max="13570" width="27.88671875" style="1" customWidth="1"/>
    <col min="13571" max="13571" width="31.33203125" style="1" customWidth="1"/>
    <col min="13572" max="13572" width="16.109375" style="1" customWidth="1"/>
    <col min="13573" max="13573" width="16.44140625" style="1" customWidth="1"/>
    <col min="13574" max="13574" width="27.6640625" style="1" customWidth="1"/>
    <col min="13575" max="13575" width="16.109375" style="1" customWidth="1"/>
    <col min="13576" max="13822" width="8.88671875" style="1"/>
    <col min="13823" max="13823" width="5.6640625" style="1" customWidth="1"/>
    <col min="13824" max="13824" width="49.6640625" style="1" customWidth="1"/>
    <col min="13825" max="13825" width="30.109375" style="1" customWidth="1"/>
    <col min="13826" max="13826" width="27.88671875" style="1" customWidth="1"/>
    <col min="13827" max="13827" width="31.33203125" style="1" customWidth="1"/>
    <col min="13828" max="13828" width="16.109375" style="1" customWidth="1"/>
    <col min="13829" max="13829" width="16.44140625" style="1" customWidth="1"/>
    <col min="13830" max="13830" width="27.6640625" style="1" customWidth="1"/>
    <col min="13831" max="13831" width="16.109375" style="1" customWidth="1"/>
    <col min="13832" max="14078" width="8.88671875" style="1"/>
    <col min="14079" max="14079" width="5.6640625" style="1" customWidth="1"/>
    <col min="14080" max="14080" width="49.6640625" style="1" customWidth="1"/>
    <col min="14081" max="14081" width="30.109375" style="1" customWidth="1"/>
    <col min="14082" max="14082" width="27.88671875" style="1" customWidth="1"/>
    <col min="14083" max="14083" width="31.33203125" style="1" customWidth="1"/>
    <col min="14084" max="14084" width="16.109375" style="1" customWidth="1"/>
    <col min="14085" max="14085" width="16.44140625" style="1" customWidth="1"/>
    <col min="14086" max="14086" width="27.6640625" style="1" customWidth="1"/>
    <col min="14087" max="14087" width="16.109375" style="1" customWidth="1"/>
    <col min="14088" max="14334" width="8.88671875" style="1"/>
    <col min="14335" max="14335" width="5.6640625" style="1" customWidth="1"/>
    <col min="14336" max="14336" width="49.6640625" style="1" customWidth="1"/>
    <col min="14337" max="14337" width="30.109375" style="1" customWidth="1"/>
    <col min="14338" max="14338" width="27.88671875" style="1" customWidth="1"/>
    <col min="14339" max="14339" width="31.33203125" style="1" customWidth="1"/>
    <col min="14340" max="14340" width="16.109375" style="1" customWidth="1"/>
    <col min="14341" max="14341" width="16.44140625" style="1" customWidth="1"/>
    <col min="14342" max="14342" width="27.6640625" style="1" customWidth="1"/>
    <col min="14343" max="14343" width="16.109375" style="1" customWidth="1"/>
    <col min="14344" max="14590" width="8.88671875" style="1"/>
    <col min="14591" max="14591" width="5.6640625" style="1" customWidth="1"/>
    <col min="14592" max="14592" width="49.6640625" style="1" customWidth="1"/>
    <col min="14593" max="14593" width="30.109375" style="1" customWidth="1"/>
    <col min="14594" max="14594" width="27.88671875" style="1" customWidth="1"/>
    <col min="14595" max="14595" width="31.33203125" style="1" customWidth="1"/>
    <col min="14596" max="14596" width="16.109375" style="1" customWidth="1"/>
    <col min="14597" max="14597" width="16.44140625" style="1" customWidth="1"/>
    <col min="14598" max="14598" width="27.6640625" style="1" customWidth="1"/>
    <col min="14599" max="14599" width="16.109375" style="1" customWidth="1"/>
    <col min="14600" max="14846" width="8.88671875" style="1"/>
    <col min="14847" max="14847" width="5.6640625" style="1" customWidth="1"/>
    <col min="14848" max="14848" width="49.6640625" style="1" customWidth="1"/>
    <col min="14849" max="14849" width="30.109375" style="1" customWidth="1"/>
    <col min="14850" max="14850" width="27.88671875" style="1" customWidth="1"/>
    <col min="14851" max="14851" width="31.33203125" style="1" customWidth="1"/>
    <col min="14852" max="14852" width="16.109375" style="1" customWidth="1"/>
    <col min="14853" max="14853" width="16.44140625" style="1" customWidth="1"/>
    <col min="14854" max="14854" width="27.6640625" style="1" customWidth="1"/>
    <col min="14855" max="14855" width="16.109375" style="1" customWidth="1"/>
    <col min="14856" max="15102" width="8.88671875" style="1"/>
    <col min="15103" max="15103" width="5.6640625" style="1" customWidth="1"/>
    <col min="15104" max="15104" width="49.6640625" style="1" customWidth="1"/>
    <col min="15105" max="15105" width="30.109375" style="1" customWidth="1"/>
    <col min="15106" max="15106" width="27.88671875" style="1" customWidth="1"/>
    <col min="15107" max="15107" width="31.33203125" style="1" customWidth="1"/>
    <col min="15108" max="15108" width="16.109375" style="1" customWidth="1"/>
    <col min="15109" max="15109" width="16.44140625" style="1" customWidth="1"/>
    <col min="15110" max="15110" width="27.6640625" style="1" customWidth="1"/>
    <col min="15111" max="15111" width="16.109375" style="1" customWidth="1"/>
    <col min="15112" max="15358" width="8.88671875" style="1"/>
    <col min="15359" max="15359" width="5.6640625" style="1" customWidth="1"/>
    <col min="15360" max="15360" width="49.6640625" style="1" customWidth="1"/>
    <col min="15361" max="15361" width="30.109375" style="1" customWidth="1"/>
    <col min="15362" max="15362" width="27.88671875" style="1" customWidth="1"/>
    <col min="15363" max="15363" width="31.33203125" style="1" customWidth="1"/>
    <col min="15364" max="15364" width="16.109375" style="1" customWidth="1"/>
    <col min="15365" max="15365" width="16.44140625" style="1" customWidth="1"/>
    <col min="15366" max="15366" width="27.6640625" style="1" customWidth="1"/>
    <col min="15367" max="15367" width="16.109375" style="1" customWidth="1"/>
    <col min="15368" max="15614" width="8.88671875" style="1"/>
    <col min="15615" max="15615" width="5.6640625" style="1" customWidth="1"/>
    <col min="15616" max="15616" width="49.6640625" style="1" customWidth="1"/>
    <col min="15617" max="15617" width="30.109375" style="1" customWidth="1"/>
    <col min="15618" max="15618" width="27.88671875" style="1" customWidth="1"/>
    <col min="15619" max="15619" width="31.33203125" style="1" customWidth="1"/>
    <col min="15620" max="15620" width="16.109375" style="1" customWidth="1"/>
    <col min="15621" max="15621" width="16.44140625" style="1" customWidth="1"/>
    <col min="15622" max="15622" width="27.6640625" style="1" customWidth="1"/>
    <col min="15623" max="15623" width="16.109375" style="1" customWidth="1"/>
    <col min="15624" max="15870" width="8.88671875" style="1"/>
    <col min="15871" max="15871" width="5.6640625" style="1" customWidth="1"/>
    <col min="15872" max="15872" width="49.6640625" style="1" customWidth="1"/>
    <col min="15873" max="15873" width="30.109375" style="1" customWidth="1"/>
    <col min="15874" max="15874" width="27.88671875" style="1" customWidth="1"/>
    <col min="15875" max="15875" width="31.33203125" style="1" customWidth="1"/>
    <col min="15876" max="15876" width="16.109375" style="1" customWidth="1"/>
    <col min="15877" max="15877" width="16.44140625" style="1" customWidth="1"/>
    <col min="15878" max="15878" width="27.6640625" style="1" customWidth="1"/>
    <col min="15879" max="15879" width="16.109375" style="1" customWidth="1"/>
    <col min="15880" max="16126" width="8.88671875" style="1"/>
    <col min="16127" max="16127" width="5.6640625" style="1" customWidth="1"/>
    <col min="16128" max="16128" width="49.6640625" style="1" customWidth="1"/>
    <col min="16129" max="16129" width="30.109375" style="1" customWidth="1"/>
    <col min="16130" max="16130" width="27.88671875" style="1" customWidth="1"/>
    <col min="16131" max="16131" width="31.33203125" style="1" customWidth="1"/>
    <col min="16132" max="16132" width="16.109375" style="1" customWidth="1"/>
    <col min="16133" max="16133" width="16.44140625" style="1" customWidth="1"/>
    <col min="16134" max="16134" width="27.6640625" style="1" customWidth="1"/>
    <col min="16135" max="16135" width="16.109375" style="1" customWidth="1"/>
    <col min="16136" max="16384" width="8.88671875" style="1"/>
  </cols>
  <sheetData>
    <row r="1" spans="1:9" x14ac:dyDescent="0.35">
      <c r="E1" s="75"/>
      <c r="F1" s="9" t="s">
        <v>430</v>
      </c>
    </row>
    <row r="2" spans="1:9" ht="55.95" customHeight="1" x14ac:dyDescent="0.35">
      <c r="A2" s="1190" t="s">
        <v>1053</v>
      </c>
      <c r="B2" s="1190"/>
      <c r="C2" s="1190"/>
      <c r="D2" s="1190"/>
      <c r="E2" s="1190"/>
      <c r="F2" s="1190"/>
    </row>
    <row r="3" spans="1:9" s="13" customFormat="1" ht="27" customHeight="1" x14ac:dyDescent="0.35">
      <c r="A3" s="12" t="s">
        <v>1145</v>
      </c>
      <c r="B3" s="12"/>
      <c r="C3" s="12"/>
      <c r="D3" s="12"/>
      <c r="E3" s="12"/>
      <c r="F3" s="12"/>
      <c r="G3" s="12"/>
      <c r="H3" s="12"/>
      <c r="I3" s="12"/>
    </row>
    <row r="4" spans="1:9" s="11" customFormat="1" ht="19.5" customHeight="1" x14ac:dyDescent="0.35">
      <c r="A4" s="14" t="s">
        <v>329</v>
      </c>
      <c r="B4" s="15"/>
      <c r="C4" s="15"/>
      <c r="D4" s="15"/>
      <c r="E4" s="15"/>
      <c r="F4" s="15"/>
      <c r="G4" s="15"/>
      <c r="H4" s="10"/>
      <c r="I4" s="10"/>
    </row>
    <row r="5" spans="1:9" ht="39" customHeight="1" x14ac:dyDescent="0.35">
      <c r="A5" s="1184" t="s">
        <v>484</v>
      </c>
      <c r="B5" s="1184"/>
      <c r="C5" s="1184"/>
      <c r="D5" s="1184"/>
      <c r="E5" s="16"/>
      <c r="F5" s="16"/>
      <c r="G5" s="16"/>
      <c r="H5" s="5"/>
      <c r="I5" s="5"/>
    </row>
    <row r="6" spans="1:9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5"/>
      <c r="I6" s="5"/>
    </row>
    <row r="7" spans="1:9" x14ac:dyDescent="0.35">
      <c r="A7" s="79"/>
    </row>
    <row r="8" spans="1:9" ht="69" customHeight="1" x14ac:dyDescent="0.35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</row>
    <row r="9" spans="1:9" s="87" customFormat="1" ht="35.25" customHeight="1" x14ac:dyDescent="0.35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508" t="s">
        <v>333</v>
      </c>
      <c r="G9" s="510"/>
    </row>
    <row r="10" spans="1:9" ht="43.5" customHeight="1" x14ac:dyDescent="0.35">
      <c r="A10" s="511">
        <v>1</v>
      </c>
      <c r="B10" s="512" t="s">
        <v>334</v>
      </c>
      <c r="C10" s="90"/>
      <c r="D10" s="90"/>
      <c r="E10" s="90"/>
      <c r="F10" s="513"/>
      <c r="G10" s="516"/>
    </row>
    <row r="11" spans="1:9" ht="65.25" customHeight="1" x14ac:dyDescent="0.35">
      <c r="A11" s="511" t="s">
        <v>187</v>
      </c>
      <c r="B11" s="425" t="s">
        <v>335</v>
      </c>
      <c r="C11" s="90"/>
      <c r="D11" s="90"/>
      <c r="E11" s="90"/>
      <c r="F11" s="517">
        <v>20000</v>
      </c>
    </row>
    <row r="12" spans="1:9" s="430" customFormat="1" ht="17.399999999999999" x14ac:dyDescent="0.3">
      <c r="A12" s="518"/>
      <c r="B12" s="1235" t="s">
        <v>336</v>
      </c>
      <c r="C12" s="1236"/>
      <c r="D12" s="1236"/>
      <c r="E12" s="1237"/>
      <c r="F12" s="519">
        <f>F11</f>
        <v>20000</v>
      </c>
      <c r="G12" s="521"/>
    </row>
    <row r="13" spans="1:9" ht="44.25" customHeight="1" x14ac:dyDescent="0.35">
      <c r="A13" s="511" t="s">
        <v>190</v>
      </c>
      <c r="B13" s="425" t="s">
        <v>337</v>
      </c>
      <c r="C13" s="90"/>
      <c r="D13" s="90"/>
      <c r="E13" s="90"/>
      <c r="F13" s="513">
        <v>7000</v>
      </c>
    </row>
    <row r="14" spans="1:9" ht="40.5" customHeight="1" x14ac:dyDescent="0.35">
      <c r="A14" s="511" t="s">
        <v>208</v>
      </c>
      <c r="B14" s="425" t="s">
        <v>485</v>
      </c>
      <c r="C14" s="90"/>
      <c r="D14" s="90"/>
      <c r="E14" s="90"/>
      <c r="F14" s="517">
        <v>3000</v>
      </c>
    </row>
    <row r="15" spans="1:9" s="430" customFormat="1" ht="17.399999999999999" x14ac:dyDescent="0.3">
      <c r="A15" s="101"/>
      <c r="B15" s="1235" t="s">
        <v>338</v>
      </c>
      <c r="C15" s="1236"/>
      <c r="D15" s="1236"/>
      <c r="E15" s="1237"/>
      <c r="F15" s="519">
        <f>SUM(F13:F14)</f>
        <v>10000</v>
      </c>
      <c r="G15" s="521"/>
    </row>
    <row r="16" spans="1:9" x14ac:dyDescent="0.35">
      <c r="B16" s="522"/>
    </row>
    <row r="17" spans="1:7" s="63" customFormat="1" ht="23.25" customHeight="1" x14ac:dyDescent="0.3">
      <c r="A17" s="34" t="s">
        <v>671</v>
      </c>
      <c r="B17" s="35"/>
      <c r="C17" s="115"/>
      <c r="D17" s="35"/>
      <c r="E17" s="115" t="s">
        <v>1143</v>
      </c>
      <c r="F17" s="69"/>
      <c r="G17" s="65"/>
    </row>
    <row r="18" spans="1:7" s="66" customFormat="1" ht="13.2" x14ac:dyDescent="0.3">
      <c r="C18" s="67" t="s">
        <v>131</v>
      </c>
      <c r="E18" s="67" t="s">
        <v>132</v>
      </c>
      <c r="F18" s="68"/>
      <c r="G18" s="68"/>
    </row>
    <row r="19" spans="1:7" s="63" customFormat="1" ht="15.6" x14ac:dyDescent="0.3">
      <c r="F19" s="69"/>
      <c r="G19" s="69"/>
    </row>
    <row r="20" spans="1:7" s="63" customFormat="1" ht="23.25" customHeight="1" x14ac:dyDescent="0.3">
      <c r="A20" s="34" t="s">
        <v>133</v>
      </c>
      <c r="B20" s="35"/>
      <c r="C20" s="115"/>
      <c r="D20" s="35"/>
      <c r="E20" s="115" t="s">
        <v>1144</v>
      </c>
      <c r="F20" s="69"/>
      <c r="G20" s="65"/>
    </row>
    <row r="21" spans="1:7" s="66" customFormat="1" ht="13.2" x14ac:dyDescent="0.3">
      <c r="C21" s="67" t="s">
        <v>131</v>
      </c>
      <c r="E21" s="67" t="s">
        <v>132</v>
      </c>
      <c r="F21" s="68"/>
      <c r="G21" s="68"/>
    </row>
    <row r="24" spans="1:7" hidden="1" x14ac:dyDescent="0.35"/>
    <row r="25" spans="1:7" hidden="1" x14ac:dyDescent="0.35"/>
    <row r="26" spans="1:7" hidden="1" x14ac:dyDescent="0.35"/>
    <row r="27" spans="1:7" hidden="1" x14ac:dyDescent="0.35"/>
    <row r="28" spans="1:7" hidden="1" x14ac:dyDescent="0.35"/>
    <row r="29" spans="1:7" hidden="1" x14ac:dyDescent="0.35"/>
    <row r="30" spans="1:7" hidden="1" x14ac:dyDescent="0.35"/>
    <row r="31" spans="1:7" hidden="1" x14ac:dyDescent="0.35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tabColor rgb="FFFFFF99"/>
    <pageSetUpPr fitToPage="1"/>
  </sheetPr>
  <dimension ref="A1:K88"/>
  <sheetViews>
    <sheetView view="pageBreakPreview" zoomScale="70" zoomScaleNormal="70" zoomScaleSheetLayoutView="7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8" width="21.33203125" style="1" customWidth="1"/>
    <col min="9" max="9" width="11.33203125" style="74" customWidth="1"/>
    <col min="10" max="10" width="26.44140625" style="1" customWidth="1"/>
    <col min="11" max="256" width="8.88671875" style="1"/>
    <col min="257" max="257" width="5.6640625" style="1" customWidth="1"/>
    <col min="258" max="258" width="49.66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6.109375" style="1" customWidth="1"/>
    <col min="263" max="263" width="16.44140625" style="1" customWidth="1"/>
    <col min="264" max="264" width="27.6640625" style="1" customWidth="1"/>
    <col min="265" max="265" width="11.33203125" style="1" customWidth="1"/>
    <col min="266" max="266" width="26.44140625" style="1" customWidth="1"/>
    <col min="267" max="512" width="8.88671875" style="1"/>
    <col min="513" max="513" width="5.6640625" style="1" customWidth="1"/>
    <col min="514" max="514" width="49.66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6.109375" style="1" customWidth="1"/>
    <col min="519" max="519" width="16.44140625" style="1" customWidth="1"/>
    <col min="520" max="520" width="27.6640625" style="1" customWidth="1"/>
    <col min="521" max="521" width="11.33203125" style="1" customWidth="1"/>
    <col min="522" max="522" width="26.44140625" style="1" customWidth="1"/>
    <col min="523" max="768" width="8.88671875" style="1"/>
    <col min="769" max="769" width="5.6640625" style="1" customWidth="1"/>
    <col min="770" max="770" width="49.66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6.109375" style="1" customWidth="1"/>
    <col min="775" max="775" width="16.44140625" style="1" customWidth="1"/>
    <col min="776" max="776" width="27.6640625" style="1" customWidth="1"/>
    <col min="777" max="777" width="11.33203125" style="1" customWidth="1"/>
    <col min="778" max="778" width="26.44140625" style="1" customWidth="1"/>
    <col min="779" max="1024" width="8.88671875" style="1"/>
    <col min="1025" max="1025" width="5.6640625" style="1" customWidth="1"/>
    <col min="1026" max="1026" width="49.66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6.109375" style="1" customWidth="1"/>
    <col min="1031" max="1031" width="16.44140625" style="1" customWidth="1"/>
    <col min="1032" max="1032" width="27.6640625" style="1" customWidth="1"/>
    <col min="1033" max="1033" width="11.33203125" style="1" customWidth="1"/>
    <col min="1034" max="1034" width="26.44140625" style="1" customWidth="1"/>
    <col min="1035" max="1280" width="8.88671875" style="1"/>
    <col min="1281" max="1281" width="5.6640625" style="1" customWidth="1"/>
    <col min="1282" max="1282" width="49.66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6.109375" style="1" customWidth="1"/>
    <col min="1287" max="1287" width="16.44140625" style="1" customWidth="1"/>
    <col min="1288" max="1288" width="27.6640625" style="1" customWidth="1"/>
    <col min="1289" max="1289" width="11.33203125" style="1" customWidth="1"/>
    <col min="1290" max="1290" width="26.44140625" style="1" customWidth="1"/>
    <col min="1291" max="1536" width="8.88671875" style="1"/>
    <col min="1537" max="1537" width="5.6640625" style="1" customWidth="1"/>
    <col min="1538" max="1538" width="49.66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6.109375" style="1" customWidth="1"/>
    <col min="1543" max="1543" width="16.44140625" style="1" customWidth="1"/>
    <col min="1544" max="1544" width="27.6640625" style="1" customWidth="1"/>
    <col min="1545" max="1545" width="11.33203125" style="1" customWidth="1"/>
    <col min="1546" max="1546" width="26.44140625" style="1" customWidth="1"/>
    <col min="1547" max="1792" width="8.88671875" style="1"/>
    <col min="1793" max="1793" width="5.6640625" style="1" customWidth="1"/>
    <col min="1794" max="1794" width="49.66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6.109375" style="1" customWidth="1"/>
    <col min="1799" max="1799" width="16.44140625" style="1" customWidth="1"/>
    <col min="1800" max="1800" width="27.6640625" style="1" customWidth="1"/>
    <col min="1801" max="1801" width="11.33203125" style="1" customWidth="1"/>
    <col min="1802" max="1802" width="26.44140625" style="1" customWidth="1"/>
    <col min="1803" max="2048" width="8.88671875" style="1"/>
    <col min="2049" max="2049" width="5.6640625" style="1" customWidth="1"/>
    <col min="2050" max="2050" width="49.66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6.109375" style="1" customWidth="1"/>
    <col min="2055" max="2055" width="16.44140625" style="1" customWidth="1"/>
    <col min="2056" max="2056" width="27.6640625" style="1" customWidth="1"/>
    <col min="2057" max="2057" width="11.33203125" style="1" customWidth="1"/>
    <col min="2058" max="2058" width="26.44140625" style="1" customWidth="1"/>
    <col min="2059" max="2304" width="8.88671875" style="1"/>
    <col min="2305" max="2305" width="5.6640625" style="1" customWidth="1"/>
    <col min="2306" max="2306" width="49.66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6.109375" style="1" customWidth="1"/>
    <col min="2311" max="2311" width="16.44140625" style="1" customWidth="1"/>
    <col min="2312" max="2312" width="27.6640625" style="1" customWidth="1"/>
    <col min="2313" max="2313" width="11.33203125" style="1" customWidth="1"/>
    <col min="2314" max="2314" width="26.44140625" style="1" customWidth="1"/>
    <col min="2315" max="2560" width="8.88671875" style="1"/>
    <col min="2561" max="2561" width="5.6640625" style="1" customWidth="1"/>
    <col min="2562" max="2562" width="49.66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6.109375" style="1" customWidth="1"/>
    <col min="2567" max="2567" width="16.44140625" style="1" customWidth="1"/>
    <col min="2568" max="2568" width="27.6640625" style="1" customWidth="1"/>
    <col min="2569" max="2569" width="11.33203125" style="1" customWidth="1"/>
    <col min="2570" max="2570" width="26.44140625" style="1" customWidth="1"/>
    <col min="2571" max="2816" width="8.88671875" style="1"/>
    <col min="2817" max="2817" width="5.6640625" style="1" customWidth="1"/>
    <col min="2818" max="2818" width="49.66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6.109375" style="1" customWidth="1"/>
    <col min="2823" max="2823" width="16.44140625" style="1" customWidth="1"/>
    <col min="2824" max="2824" width="27.6640625" style="1" customWidth="1"/>
    <col min="2825" max="2825" width="11.33203125" style="1" customWidth="1"/>
    <col min="2826" max="2826" width="26.44140625" style="1" customWidth="1"/>
    <col min="2827" max="3072" width="8.88671875" style="1"/>
    <col min="3073" max="3073" width="5.6640625" style="1" customWidth="1"/>
    <col min="3074" max="3074" width="49.66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6.109375" style="1" customWidth="1"/>
    <col min="3079" max="3079" width="16.44140625" style="1" customWidth="1"/>
    <col min="3080" max="3080" width="27.6640625" style="1" customWidth="1"/>
    <col min="3081" max="3081" width="11.33203125" style="1" customWidth="1"/>
    <col min="3082" max="3082" width="26.44140625" style="1" customWidth="1"/>
    <col min="3083" max="3328" width="8.88671875" style="1"/>
    <col min="3329" max="3329" width="5.6640625" style="1" customWidth="1"/>
    <col min="3330" max="3330" width="49.66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6.109375" style="1" customWidth="1"/>
    <col min="3335" max="3335" width="16.44140625" style="1" customWidth="1"/>
    <col min="3336" max="3336" width="27.6640625" style="1" customWidth="1"/>
    <col min="3337" max="3337" width="11.33203125" style="1" customWidth="1"/>
    <col min="3338" max="3338" width="26.44140625" style="1" customWidth="1"/>
    <col min="3339" max="3584" width="8.88671875" style="1"/>
    <col min="3585" max="3585" width="5.6640625" style="1" customWidth="1"/>
    <col min="3586" max="3586" width="49.66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6.109375" style="1" customWidth="1"/>
    <col min="3591" max="3591" width="16.44140625" style="1" customWidth="1"/>
    <col min="3592" max="3592" width="27.6640625" style="1" customWidth="1"/>
    <col min="3593" max="3593" width="11.33203125" style="1" customWidth="1"/>
    <col min="3594" max="3594" width="26.44140625" style="1" customWidth="1"/>
    <col min="3595" max="3840" width="8.88671875" style="1"/>
    <col min="3841" max="3841" width="5.6640625" style="1" customWidth="1"/>
    <col min="3842" max="3842" width="49.66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6.109375" style="1" customWidth="1"/>
    <col min="3847" max="3847" width="16.44140625" style="1" customWidth="1"/>
    <col min="3848" max="3848" width="27.6640625" style="1" customWidth="1"/>
    <col min="3849" max="3849" width="11.33203125" style="1" customWidth="1"/>
    <col min="3850" max="3850" width="26.44140625" style="1" customWidth="1"/>
    <col min="3851" max="4096" width="8.88671875" style="1"/>
    <col min="4097" max="4097" width="5.6640625" style="1" customWidth="1"/>
    <col min="4098" max="4098" width="49.66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6.109375" style="1" customWidth="1"/>
    <col min="4103" max="4103" width="16.44140625" style="1" customWidth="1"/>
    <col min="4104" max="4104" width="27.6640625" style="1" customWidth="1"/>
    <col min="4105" max="4105" width="11.33203125" style="1" customWidth="1"/>
    <col min="4106" max="4106" width="26.44140625" style="1" customWidth="1"/>
    <col min="4107" max="4352" width="8.88671875" style="1"/>
    <col min="4353" max="4353" width="5.6640625" style="1" customWidth="1"/>
    <col min="4354" max="4354" width="49.66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6.109375" style="1" customWidth="1"/>
    <col min="4359" max="4359" width="16.44140625" style="1" customWidth="1"/>
    <col min="4360" max="4360" width="27.6640625" style="1" customWidth="1"/>
    <col min="4361" max="4361" width="11.33203125" style="1" customWidth="1"/>
    <col min="4362" max="4362" width="26.44140625" style="1" customWidth="1"/>
    <col min="4363" max="4608" width="8.88671875" style="1"/>
    <col min="4609" max="4609" width="5.6640625" style="1" customWidth="1"/>
    <col min="4610" max="4610" width="49.66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6.109375" style="1" customWidth="1"/>
    <col min="4615" max="4615" width="16.44140625" style="1" customWidth="1"/>
    <col min="4616" max="4616" width="27.6640625" style="1" customWidth="1"/>
    <col min="4617" max="4617" width="11.33203125" style="1" customWidth="1"/>
    <col min="4618" max="4618" width="26.44140625" style="1" customWidth="1"/>
    <col min="4619" max="4864" width="8.88671875" style="1"/>
    <col min="4865" max="4865" width="5.6640625" style="1" customWidth="1"/>
    <col min="4866" max="4866" width="49.66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6.109375" style="1" customWidth="1"/>
    <col min="4871" max="4871" width="16.44140625" style="1" customWidth="1"/>
    <col min="4872" max="4872" width="27.6640625" style="1" customWidth="1"/>
    <col min="4873" max="4873" width="11.33203125" style="1" customWidth="1"/>
    <col min="4874" max="4874" width="26.44140625" style="1" customWidth="1"/>
    <col min="4875" max="5120" width="8.88671875" style="1"/>
    <col min="5121" max="5121" width="5.6640625" style="1" customWidth="1"/>
    <col min="5122" max="5122" width="49.66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6.109375" style="1" customWidth="1"/>
    <col min="5127" max="5127" width="16.44140625" style="1" customWidth="1"/>
    <col min="5128" max="5128" width="27.6640625" style="1" customWidth="1"/>
    <col min="5129" max="5129" width="11.33203125" style="1" customWidth="1"/>
    <col min="5130" max="5130" width="26.44140625" style="1" customWidth="1"/>
    <col min="5131" max="5376" width="8.88671875" style="1"/>
    <col min="5377" max="5377" width="5.6640625" style="1" customWidth="1"/>
    <col min="5378" max="5378" width="49.66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6.109375" style="1" customWidth="1"/>
    <col min="5383" max="5383" width="16.44140625" style="1" customWidth="1"/>
    <col min="5384" max="5384" width="27.6640625" style="1" customWidth="1"/>
    <col min="5385" max="5385" width="11.33203125" style="1" customWidth="1"/>
    <col min="5386" max="5386" width="26.44140625" style="1" customWidth="1"/>
    <col min="5387" max="5632" width="8.88671875" style="1"/>
    <col min="5633" max="5633" width="5.6640625" style="1" customWidth="1"/>
    <col min="5634" max="5634" width="49.66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6.109375" style="1" customWidth="1"/>
    <col min="5639" max="5639" width="16.44140625" style="1" customWidth="1"/>
    <col min="5640" max="5640" width="27.6640625" style="1" customWidth="1"/>
    <col min="5641" max="5641" width="11.33203125" style="1" customWidth="1"/>
    <col min="5642" max="5642" width="26.44140625" style="1" customWidth="1"/>
    <col min="5643" max="5888" width="8.88671875" style="1"/>
    <col min="5889" max="5889" width="5.6640625" style="1" customWidth="1"/>
    <col min="5890" max="5890" width="49.66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6.109375" style="1" customWidth="1"/>
    <col min="5895" max="5895" width="16.44140625" style="1" customWidth="1"/>
    <col min="5896" max="5896" width="27.6640625" style="1" customWidth="1"/>
    <col min="5897" max="5897" width="11.33203125" style="1" customWidth="1"/>
    <col min="5898" max="5898" width="26.44140625" style="1" customWidth="1"/>
    <col min="5899" max="6144" width="8.88671875" style="1"/>
    <col min="6145" max="6145" width="5.6640625" style="1" customWidth="1"/>
    <col min="6146" max="6146" width="49.66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6.109375" style="1" customWidth="1"/>
    <col min="6151" max="6151" width="16.44140625" style="1" customWidth="1"/>
    <col min="6152" max="6152" width="27.6640625" style="1" customWidth="1"/>
    <col min="6153" max="6153" width="11.33203125" style="1" customWidth="1"/>
    <col min="6154" max="6154" width="26.44140625" style="1" customWidth="1"/>
    <col min="6155" max="6400" width="8.88671875" style="1"/>
    <col min="6401" max="6401" width="5.6640625" style="1" customWidth="1"/>
    <col min="6402" max="6402" width="49.66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6.109375" style="1" customWidth="1"/>
    <col min="6407" max="6407" width="16.44140625" style="1" customWidth="1"/>
    <col min="6408" max="6408" width="27.6640625" style="1" customWidth="1"/>
    <col min="6409" max="6409" width="11.33203125" style="1" customWidth="1"/>
    <col min="6410" max="6410" width="26.44140625" style="1" customWidth="1"/>
    <col min="6411" max="6656" width="8.88671875" style="1"/>
    <col min="6657" max="6657" width="5.6640625" style="1" customWidth="1"/>
    <col min="6658" max="6658" width="49.66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6.109375" style="1" customWidth="1"/>
    <col min="6663" max="6663" width="16.44140625" style="1" customWidth="1"/>
    <col min="6664" max="6664" width="27.6640625" style="1" customWidth="1"/>
    <col min="6665" max="6665" width="11.33203125" style="1" customWidth="1"/>
    <col min="6666" max="6666" width="26.44140625" style="1" customWidth="1"/>
    <col min="6667" max="6912" width="8.88671875" style="1"/>
    <col min="6913" max="6913" width="5.6640625" style="1" customWidth="1"/>
    <col min="6914" max="6914" width="49.66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6.109375" style="1" customWidth="1"/>
    <col min="6919" max="6919" width="16.44140625" style="1" customWidth="1"/>
    <col min="6920" max="6920" width="27.6640625" style="1" customWidth="1"/>
    <col min="6921" max="6921" width="11.33203125" style="1" customWidth="1"/>
    <col min="6922" max="6922" width="26.44140625" style="1" customWidth="1"/>
    <col min="6923" max="7168" width="8.88671875" style="1"/>
    <col min="7169" max="7169" width="5.6640625" style="1" customWidth="1"/>
    <col min="7170" max="7170" width="49.66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6.109375" style="1" customWidth="1"/>
    <col min="7175" max="7175" width="16.44140625" style="1" customWidth="1"/>
    <col min="7176" max="7176" width="27.6640625" style="1" customWidth="1"/>
    <col min="7177" max="7177" width="11.33203125" style="1" customWidth="1"/>
    <col min="7178" max="7178" width="26.44140625" style="1" customWidth="1"/>
    <col min="7179" max="7424" width="8.88671875" style="1"/>
    <col min="7425" max="7425" width="5.6640625" style="1" customWidth="1"/>
    <col min="7426" max="7426" width="49.66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6.109375" style="1" customWidth="1"/>
    <col min="7431" max="7431" width="16.44140625" style="1" customWidth="1"/>
    <col min="7432" max="7432" width="27.6640625" style="1" customWidth="1"/>
    <col min="7433" max="7433" width="11.33203125" style="1" customWidth="1"/>
    <col min="7434" max="7434" width="26.44140625" style="1" customWidth="1"/>
    <col min="7435" max="7680" width="8.88671875" style="1"/>
    <col min="7681" max="7681" width="5.6640625" style="1" customWidth="1"/>
    <col min="7682" max="7682" width="49.66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6.109375" style="1" customWidth="1"/>
    <col min="7687" max="7687" width="16.44140625" style="1" customWidth="1"/>
    <col min="7688" max="7688" width="27.6640625" style="1" customWidth="1"/>
    <col min="7689" max="7689" width="11.33203125" style="1" customWidth="1"/>
    <col min="7690" max="7690" width="26.44140625" style="1" customWidth="1"/>
    <col min="7691" max="7936" width="8.88671875" style="1"/>
    <col min="7937" max="7937" width="5.6640625" style="1" customWidth="1"/>
    <col min="7938" max="7938" width="49.66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6.109375" style="1" customWidth="1"/>
    <col min="7943" max="7943" width="16.44140625" style="1" customWidth="1"/>
    <col min="7944" max="7944" width="27.6640625" style="1" customWidth="1"/>
    <col min="7945" max="7945" width="11.33203125" style="1" customWidth="1"/>
    <col min="7946" max="7946" width="26.44140625" style="1" customWidth="1"/>
    <col min="7947" max="8192" width="8.88671875" style="1"/>
    <col min="8193" max="8193" width="5.6640625" style="1" customWidth="1"/>
    <col min="8194" max="8194" width="49.66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6.109375" style="1" customWidth="1"/>
    <col min="8199" max="8199" width="16.44140625" style="1" customWidth="1"/>
    <col min="8200" max="8200" width="27.6640625" style="1" customWidth="1"/>
    <col min="8201" max="8201" width="11.33203125" style="1" customWidth="1"/>
    <col min="8202" max="8202" width="26.44140625" style="1" customWidth="1"/>
    <col min="8203" max="8448" width="8.88671875" style="1"/>
    <col min="8449" max="8449" width="5.6640625" style="1" customWidth="1"/>
    <col min="8450" max="8450" width="49.66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6.109375" style="1" customWidth="1"/>
    <col min="8455" max="8455" width="16.44140625" style="1" customWidth="1"/>
    <col min="8456" max="8456" width="27.6640625" style="1" customWidth="1"/>
    <col min="8457" max="8457" width="11.33203125" style="1" customWidth="1"/>
    <col min="8458" max="8458" width="26.44140625" style="1" customWidth="1"/>
    <col min="8459" max="8704" width="8.88671875" style="1"/>
    <col min="8705" max="8705" width="5.6640625" style="1" customWidth="1"/>
    <col min="8706" max="8706" width="49.66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6.109375" style="1" customWidth="1"/>
    <col min="8711" max="8711" width="16.44140625" style="1" customWidth="1"/>
    <col min="8712" max="8712" width="27.6640625" style="1" customWidth="1"/>
    <col min="8713" max="8713" width="11.33203125" style="1" customWidth="1"/>
    <col min="8714" max="8714" width="26.44140625" style="1" customWidth="1"/>
    <col min="8715" max="8960" width="8.88671875" style="1"/>
    <col min="8961" max="8961" width="5.6640625" style="1" customWidth="1"/>
    <col min="8962" max="8962" width="49.66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6.109375" style="1" customWidth="1"/>
    <col min="8967" max="8967" width="16.44140625" style="1" customWidth="1"/>
    <col min="8968" max="8968" width="27.6640625" style="1" customWidth="1"/>
    <col min="8969" max="8969" width="11.33203125" style="1" customWidth="1"/>
    <col min="8970" max="8970" width="26.44140625" style="1" customWidth="1"/>
    <col min="8971" max="9216" width="8.88671875" style="1"/>
    <col min="9217" max="9217" width="5.6640625" style="1" customWidth="1"/>
    <col min="9218" max="9218" width="49.66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6.109375" style="1" customWidth="1"/>
    <col min="9223" max="9223" width="16.44140625" style="1" customWidth="1"/>
    <col min="9224" max="9224" width="27.6640625" style="1" customWidth="1"/>
    <col min="9225" max="9225" width="11.33203125" style="1" customWidth="1"/>
    <col min="9226" max="9226" width="26.44140625" style="1" customWidth="1"/>
    <col min="9227" max="9472" width="8.88671875" style="1"/>
    <col min="9473" max="9473" width="5.6640625" style="1" customWidth="1"/>
    <col min="9474" max="9474" width="49.66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6.109375" style="1" customWidth="1"/>
    <col min="9479" max="9479" width="16.44140625" style="1" customWidth="1"/>
    <col min="9480" max="9480" width="27.6640625" style="1" customWidth="1"/>
    <col min="9481" max="9481" width="11.33203125" style="1" customWidth="1"/>
    <col min="9482" max="9482" width="26.44140625" style="1" customWidth="1"/>
    <col min="9483" max="9728" width="8.88671875" style="1"/>
    <col min="9729" max="9729" width="5.6640625" style="1" customWidth="1"/>
    <col min="9730" max="9730" width="49.66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6.109375" style="1" customWidth="1"/>
    <col min="9735" max="9735" width="16.44140625" style="1" customWidth="1"/>
    <col min="9736" max="9736" width="27.6640625" style="1" customWidth="1"/>
    <col min="9737" max="9737" width="11.33203125" style="1" customWidth="1"/>
    <col min="9738" max="9738" width="26.44140625" style="1" customWidth="1"/>
    <col min="9739" max="9984" width="8.88671875" style="1"/>
    <col min="9985" max="9985" width="5.6640625" style="1" customWidth="1"/>
    <col min="9986" max="9986" width="49.66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6.109375" style="1" customWidth="1"/>
    <col min="9991" max="9991" width="16.44140625" style="1" customWidth="1"/>
    <col min="9992" max="9992" width="27.6640625" style="1" customWidth="1"/>
    <col min="9993" max="9993" width="11.33203125" style="1" customWidth="1"/>
    <col min="9994" max="9994" width="26.44140625" style="1" customWidth="1"/>
    <col min="9995" max="10240" width="8.88671875" style="1"/>
    <col min="10241" max="10241" width="5.6640625" style="1" customWidth="1"/>
    <col min="10242" max="10242" width="49.66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6.109375" style="1" customWidth="1"/>
    <col min="10247" max="10247" width="16.44140625" style="1" customWidth="1"/>
    <col min="10248" max="10248" width="27.6640625" style="1" customWidth="1"/>
    <col min="10249" max="10249" width="11.33203125" style="1" customWidth="1"/>
    <col min="10250" max="10250" width="26.44140625" style="1" customWidth="1"/>
    <col min="10251" max="10496" width="8.88671875" style="1"/>
    <col min="10497" max="10497" width="5.6640625" style="1" customWidth="1"/>
    <col min="10498" max="10498" width="49.66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6.109375" style="1" customWidth="1"/>
    <col min="10503" max="10503" width="16.44140625" style="1" customWidth="1"/>
    <col min="10504" max="10504" width="27.6640625" style="1" customWidth="1"/>
    <col min="10505" max="10505" width="11.33203125" style="1" customWidth="1"/>
    <col min="10506" max="10506" width="26.44140625" style="1" customWidth="1"/>
    <col min="10507" max="10752" width="8.88671875" style="1"/>
    <col min="10753" max="10753" width="5.6640625" style="1" customWidth="1"/>
    <col min="10754" max="10754" width="49.66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6.109375" style="1" customWidth="1"/>
    <col min="10759" max="10759" width="16.44140625" style="1" customWidth="1"/>
    <col min="10760" max="10760" width="27.6640625" style="1" customWidth="1"/>
    <col min="10761" max="10761" width="11.33203125" style="1" customWidth="1"/>
    <col min="10762" max="10762" width="26.44140625" style="1" customWidth="1"/>
    <col min="10763" max="11008" width="8.88671875" style="1"/>
    <col min="11009" max="11009" width="5.6640625" style="1" customWidth="1"/>
    <col min="11010" max="11010" width="49.66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6.109375" style="1" customWidth="1"/>
    <col min="11015" max="11015" width="16.44140625" style="1" customWidth="1"/>
    <col min="11016" max="11016" width="27.6640625" style="1" customWidth="1"/>
    <col min="11017" max="11017" width="11.33203125" style="1" customWidth="1"/>
    <col min="11018" max="11018" width="26.44140625" style="1" customWidth="1"/>
    <col min="11019" max="11264" width="8.88671875" style="1"/>
    <col min="11265" max="11265" width="5.6640625" style="1" customWidth="1"/>
    <col min="11266" max="11266" width="49.66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6.109375" style="1" customWidth="1"/>
    <col min="11271" max="11271" width="16.44140625" style="1" customWidth="1"/>
    <col min="11272" max="11272" width="27.6640625" style="1" customWidth="1"/>
    <col min="11273" max="11273" width="11.33203125" style="1" customWidth="1"/>
    <col min="11274" max="11274" width="26.44140625" style="1" customWidth="1"/>
    <col min="11275" max="11520" width="8.88671875" style="1"/>
    <col min="11521" max="11521" width="5.6640625" style="1" customWidth="1"/>
    <col min="11522" max="11522" width="49.66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6.109375" style="1" customWidth="1"/>
    <col min="11527" max="11527" width="16.44140625" style="1" customWidth="1"/>
    <col min="11528" max="11528" width="27.6640625" style="1" customWidth="1"/>
    <col min="11529" max="11529" width="11.33203125" style="1" customWidth="1"/>
    <col min="11530" max="11530" width="26.44140625" style="1" customWidth="1"/>
    <col min="11531" max="11776" width="8.88671875" style="1"/>
    <col min="11777" max="11777" width="5.6640625" style="1" customWidth="1"/>
    <col min="11778" max="11778" width="49.66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6.109375" style="1" customWidth="1"/>
    <col min="11783" max="11783" width="16.44140625" style="1" customWidth="1"/>
    <col min="11784" max="11784" width="27.6640625" style="1" customWidth="1"/>
    <col min="11785" max="11785" width="11.33203125" style="1" customWidth="1"/>
    <col min="11786" max="11786" width="26.44140625" style="1" customWidth="1"/>
    <col min="11787" max="12032" width="8.88671875" style="1"/>
    <col min="12033" max="12033" width="5.6640625" style="1" customWidth="1"/>
    <col min="12034" max="12034" width="49.66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6.109375" style="1" customWidth="1"/>
    <col min="12039" max="12039" width="16.44140625" style="1" customWidth="1"/>
    <col min="12040" max="12040" width="27.6640625" style="1" customWidth="1"/>
    <col min="12041" max="12041" width="11.33203125" style="1" customWidth="1"/>
    <col min="12042" max="12042" width="26.44140625" style="1" customWidth="1"/>
    <col min="12043" max="12288" width="8.88671875" style="1"/>
    <col min="12289" max="12289" width="5.6640625" style="1" customWidth="1"/>
    <col min="12290" max="12290" width="49.66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6.109375" style="1" customWidth="1"/>
    <col min="12295" max="12295" width="16.44140625" style="1" customWidth="1"/>
    <col min="12296" max="12296" width="27.6640625" style="1" customWidth="1"/>
    <col min="12297" max="12297" width="11.33203125" style="1" customWidth="1"/>
    <col min="12298" max="12298" width="26.44140625" style="1" customWidth="1"/>
    <col min="12299" max="12544" width="8.88671875" style="1"/>
    <col min="12545" max="12545" width="5.6640625" style="1" customWidth="1"/>
    <col min="12546" max="12546" width="49.66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6.109375" style="1" customWidth="1"/>
    <col min="12551" max="12551" width="16.44140625" style="1" customWidth="1"/>
    <col min="12552" max="12552" width="27.6640625" style="1" customWidth="1"/>
    <col min="12553" max="12553" width="11.33203125" style="1" customWidth="1"/>
    <col min="12554" max="12554" width="26.44140625" style="1" customWidth="1"/>
    <col min="12555" max="12800" width="8.88671875" style="1"/>
    <col min="12801" max="12801" width="5.6640625" style="1" customWidth="1"/>
    <col min="12802" max="12802" width="49.66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6.109375" style="1" customWidth="1"/>
    <col min="12807" max="12807" width="16.44140625" style="1" customWidth="1"/>
    <col min="12808" max="12808" width="27.6640625" style="1" customWidth="1"/>
    <col min="12809" max="12809" width="11.33203125" style="1" customWidth="1"/>
    <col min="12810" max="12810" width="26.44140625" style="1" customWidth="1"/>
    <col min="12811" max="13056" width="8.88671875" style="1"/>
    <col min="13057" max="13057" width="5.6640625" style="1" customWidth="1"/>
    <col min="13058" max="13058" width="49.66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6.109375" style="1" customWidth="1"/>
    <col min="13063" max="13063" width="16.44140625" style="1" customWidth="1"/>
    <col min="13064" max="13064" width="27.6640625" style="1" customWidth="1"/>
    <col min="13065" max="13065" width="11.33203125" style="1" customWidth="1"/>
    <col min="13066" max="13066" width="26.44140625" style="1" customWidth="1"/>
    <col min="13067" max="13312" width="8.88671875" style="1"/>
    <col min="13313" max="13313" width="5.6640625" style="1" customWidth="1"/>
    <col min="13314" max="13314" width="49.66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6.109375" style="1" customWidth="1"/>
    <col min="13319" max="13319" width="16.44140625" style="1" customWidth="1"/>
    <col min="13320" max="13320" width="27.6640625" style="1" customWidth="1"/>
    <col min="13321" max="13321" width="11.33203125" style="1" customWidth="1"/>
    <col min="13322" max="13322" width="26.44140625" style="1" customWidth="1"/>
    <col min="13323" max="13568" width="8.88671875" style="1"/>
    <col min="13569" max="13569" width="5.6640625" style="1" customWidth="1"/>
    <col min="13570" max="13570" width="49.66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6.109375" style="1" customWidth="1"/>
    <col min="13575" max="13575" width="16.44140625" style="1" customWidth="1"/>
    <col min="13576" max="13576" width="27.6640625" style="1" customWidth="1"/>
    <col min="13577" max="13577" width="11.33203125" style="1" customWidth="1"/>
    <col min="13578" max="13578" width="26.44140625" style="1" customWidth="1"/>
    <col min="13579" max="13824" width="8.88671875" style="1"/>
    <col min="13825" max="13825" width="5.6640625" style="1" customWidth="1"/>
    <col min="13826" max="13826" width="49.66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6.109375" style="1" customWidth="1"/>
    <col min="13831" max="13831" width="16.44140625" style="1" customWidth="1"/>
    <col min="13832" max="13832" width="27.6640625" style="1" customWidth="1"/>
    <col min="13833" max="13833" width="11.33203125" style="1" customWidth="1"/>
    <col min="13834" max="13834" width="26.44140625" style="1" customWidth="1"/>
    <col min="13835" max="14080" width="8.88671875" style="1"/>
    <col min="14081" max="14081" width="5.6640625" style="1" customWidth="1"/>
    <col min="14082" max="14082" width="49.66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6.109375" style="1" customWidth="1"/>
    <col min="14087" max="14087" width="16.44140625" style="1" customWidth="1"/>
    <col min="14088" max="14088" width="27.6640625" style="1" customWidth="1"/>
    <col min="14089" max="14089" width="11.33203125" style="1" customWidth="1"/>
    <col min="14090" max="14090" width="26.44140625" style="1" customWidth="1"/>
    <col min="14091" max="14336" width="8.88671875" style="1"/>
    <col min="14337" max="14337" width="5.6640625" style="1" customWidth="1"/>
    <col min="14338" max="14338" width="49.66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6.109375" style="1" customWidth="1"/>
    <col min="14343" max="14343" width="16.44140625" style="1" customWidth="1"/>
    <col min="14344" max="14344" width="27.6640625" style="1" customWidth="1"/>
    <col min="14345" max="14345" width="11.33203125" style="1" customWidth="1"/>
    <col min="14346" max="14346" width="26.44140625" style="1" customWidth="1"/>
    <col min="14347" max="14592" width="8.88671875" style="1"/>
    <col min="14593" max="14593" width="5.6640625" style="1" customWidth="1"/>
    <col min="14594" max="14594" width="49.66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6.109375" style="1" customWidth="1"/>
    <col min="14599" max="14599" width="16.44140625" style="1" customWidth="1"/>
    <col min="14600" max="14600" width="27.6640625" style="1" customWidth="1"/>
    <col min="14601" max="14601" width="11.33203125" style="1" customWidth="1"/>
    <col min="14602" max="14602" width="26.44140625" style="1" customWidth="1"/>
    <col min="14603" max="14848" width="8.88671875" style="1"/>
    <col min="14849" max="14849" width="5.6640625" style="1" customWidth="1"/>
    <col min="14850" max="14850" width="49.66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6.109375" style="1" customWidth="1"/>
    <col min="14855" max="14855" width="16.44140625" style="1" customWidth="1"/>
    <col min="14856" max="14856" width="27.6640625" style="1" customWidth="1"/>
    <col min="14857" max="14857" width="11.33203125" style="1" customWidth="1"/>
    <col min="14858" max="14858" width="26.44140625" style="1" customWidth="1"/>
    <col min="14859" max="15104" width="8.88671875" style="1"/>
    <col min="15105" max="15105" width="5.6640625" style="1" customWidth="1"/>
    <col min="15106" max="15106" width="49.66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6.109375" style="1" customWidth="1"/>
    <col min="15111" max="15111" width="16.44140625" style="1" customWidth="1"/>
    <col min="15112" max="15112" width="27.6640625" style="1" customWidth="1"/>
    <col min="15113" max="15113" width="11.33203125" style="1" customWidth="1"/>
    <col min="15114" max="15114" width="26.44140625" style="1" customWidth="1"/>
    <col min="15115" max="15360" width="8.88671875" style="1"/>
    <col min="15361" max="15361" width="5.6640625" style="1" customWidth="1"/>
    <col min="15362" max="15362" width="49.66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6.109375" style="1" customWidth="1"/>
    <col min="15367" max="15367" width="16.44140625" style="1" customWidth="1"/>
    <col min="15368" max="15368" width="27.6640625" style="1" customWidth="1"/>
    <col min="15369" max="15369" width="11.33203125" style="1" customWidth="1"/>
    <col min="15370" max="15370" width="26.44140625" style="1" customWidth="1"/>
    <col min="15371" max="15616" width="8.88671875" style="1"/>
    <col min="15617" max="15617" width="5.6640625" style="1" customWidth="1"/>
    <col min="15618" max="15618" width="49.66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6.109375" style="1" customWidth="1"/>
    <col min="15623" max="15623" width="16.44140625" style="1" customWidth="1"/>
    <col min="15624" max="15624" width="27.6640625" style="1" customWidth="1"/>
    <col min="15625" max="15625" width="11.33203125" style="1" customWidth="1"/>
    <col min="15626" max="15626" width="26.44140625" style="1" customWidth="1"/>
    <col min="15627" max="15872" width="8.88671875" style="1"/>
    <col min="15873" max="15873" width="5.6640625" style="1" customWidth="1"/>
    <col min="15874" max="15874" width="49.66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6.109375" style="1" customWidth="1"/>
    <col min="15879" max="15879" width="16.44140625" style="1" customWidth="1"/>
    <col min="15880" max="15880" width="27.6640625" style="1" customWidth="1"/>
    <col min="15881" max="15881" width="11.33203125" style="1" customWidth="1"/>
    <col min="15882" max="15882" width="26.44140625" style="1" customWidth="1"/>
    <col min="15883" max="16128" width="8.88671875" style="1"/>
    <col min="16129" max="16129" width="5.6640625" style="1" customWidth="1"/>
    <col min="16130" max="16130" width="49.66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6.109375" style="1" customWidth="1"/>
    <col min="16135" max="16135" width="16.44140625" style="1" customWidth="1"/>
    <col min="16136" max="16136" width="27.6640625" style="1" customWidth="1"/>
    <col min="16137" max="16137" width="11.33203125" style="1" customWidth="1"/>
    <col min="16138" max="16138" width="26.44140625" style="1" customWidth="1"/>
    <col min="16139" max="16384" width="8.88671875" style="1"/>
  </cols>
  <sheetData>
    <row r="1" spans="1:11" x14ac:dyDescent="0.35">
      <c r="E1" s="75"/>
      <c r="F1" s="72" t="s">
        <v>431</v>
      </c>
    </row>
    <row r="2" spans="1:11" ht="55.95" customHeight="1" x14ac:dyDescent="0.35">
      <c r="A2" s="1190" t="s">
        <v>987</v>
      </c>
      <c r="B2" s="1190"/>
      <c r="C2" s="1190"/>
      <c r="D2" s="1190"/>
      <c r="E2" s="1190"/>
      <c r="F2" s="1190"/>
    </row>
    <row r="3" spans="1:11" s="13" customFormat="1" ht="27" customHeight="1" x14ac:dyDescent="0.35">
      <c r="A3" s="12" t="s">
        <v>1145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s="11" customFormat="1" ht="19.5" customHeight="1" x14ac:dyDescent="0.35">
      <c r="A4" s="14" t="s">
        <v>329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39" customHeight="1" x14ac:dyDescent="0.35">
      <c r="A5" s="1184" t="s">
        <v>484</v>
      </c>
      <c r="B5" s="1184"/>
      <c r="C5" s="1184"/>
      <c r="D5" s="1184"/>
      <c r="E5" s="16"/>
      <c r="F5" s="16"/>
      <c r="G5" s="16"/>
      <c r="H5" s="16"/>
      <c r="I5" s="16"/>
      <c r="J5" s="5"/>
      <c r="K5" s="5"/>
    </row>
    <row r="6" spans="1:1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x14ac:dyDescent="0.35">
      <c r="A7" s="79"/>
    </row>
    <row r="8" spans="1:11" ht="69" customHeight="1" x14ac:dyDescent="0.35">
      <c r="A8" s="80" t="s">
        <v>282</v>
      </c>
      <c r="B8" s="80" t="s">
        <v>297</v>
      </c>
      <c r="C8" s="81" t="s">
        <v>339</v>
      </c>
      <c r="D8" s="81" t="s">
        <v>340</v>
      </c>
      <c r="E8" s="81" t="s">
        <v>341</v>
      </c>
      <c r="F8" s="82" t="s">
        <v>300</v>
      </c>
    </row>
    <row r="9" spans="1:11" s="87" customFormat="1" ht="39" customHeight="1" x14ac:dyDescent="0.35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508" t="s">
        <v>333</v>
      </c>
      <c r="G9" s="509" t="s">
        <v>302</v>
      </c>
      <c r="H9" s="509" t="s">
        <v>303</v>
      </c>
      <c r="I9" s="74"/>
      <c r="J9" s="1"/>
      <c r="K9" s="1"/>
    </row>
    <row r="10" spans="1:11" ht="20.25" customHeight="1" x14ac:dyDescent="0.35">
      <c r="A10" s="367">
        <v>1</v>
      </c>
      <c r="B10" s="89" t="s">
        <v>342</v>
      </c>
      <c r="C10" s="524" t="e">
        <f>F10/D10/E10</f>
        <v>#DIV/0!</v>
      </c>
      <c r="D10" s="422"/>
      <c r="E10" s="423"/>
      <c r="F10" s="525"/>
      <c r="G10" s="526"/>
      <c r="H10" s="527">
        <f>F10-G10</f>
        <v>0</v>
      </c>
    </row>
    <row r="11" spans="1:11" s="430" customFormat="1" ht="17.399999999999999" x14ac:dyDescent="0.3">
      <c r="A11" s="101"/>
      <c r="B11" s="95" t="s">
        <v>295</v>
      </c>
      <c r="C11" s="427" t="s">
        <v>305</v>
      </c>
      <c r="D11" s="427" t="s">
        <v>305</v>
      </c>
      <c r="E11" s="427" t="s">
        <v>305</v>
      </c>
      <c r="F11" s="519">
        <f>SUM(F10:F10)</f>
        <v>0</v>
      </c>
      <c r="G11" s="520">
        <f>SUM(G10:G10)</f>
        <v>0</v>
      </c>
      <c r="H11" s="520">
        <f>SUM(H10:H10)</f>
        <v>0</v>
      </c>
      <c r="I11" s="528"/>
    </row>
    <row r="12" spans="1:11" x14ac:dyDescent="0.35">
      <c r="B12" s="522"/>
      <c r="G12" s="78"/>
      <c r="H12" s="78"/>
    </row>
    <row r="13" spans="1:11" s="35" customFormat="1" ht="23.25" customHeight="1" x14ac:dyDescent="0.3">
      <c r="A13" s="34" t="s">
        <v>671</v>
      </c>
      <c r="C13" s="115"/>
      <c r="E13" s="115" t="s">
        <v>1143</v>
      </c>
      <c r="F13" s="64"/>
      <c r="I13" s="98"/>
    </row>
    <row r="14" spans="1:11" s="66" customFormat="1" ht="13.2" x14ac:dyDescent="0.3">
      <c r="C14" s="67" t="s">
        <v>131</v>
      </c>
      <c r="E14" s="67" t="s">
        <v>132</v>
      </c>
      <c r="F14" s="68"/>
      <c r="I14" s="68"/>
    </row>
    <row r="15" spans="1:11" s="63" customFormat="1" ht="15.6" x14ac:dyDescent="0.3">
      <c r="F15" s="69"/>
      <c r="I15" s="69"/>
    </row>
    <row r="16" spans="1:11" s="35" customFormat="1" ht="23.25" customHeight="1" x14ac:dyDescent="0.3">
      <c r="A16" s="34" t="s">
        <v>133</v>
      </c>
      <c r="C16" s="115"/>
      <c r="E16" s="115" t="s">
        <v>1144</v>
      </c>
      <c r="F16" s="64"/>
      <c r="I16" s="98"/>
    </row>
    <row r="17" spans="3:9" s="66" customFormat="1" ht="13.2" x14ac:dyDescent="0.3">
      <c r="C17" s="67" t="s">
        <v>131</v>
      </c>
      <c r="E17" s="67" t="s">
        <v>132</v>
      </c>
      <c r="F17" s="68"/>
      <c r="I17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FFFF99"/>
    <pageSetUpPr fitToPage="1"/>
  </sheetPr>
  <dimension ref="A1:K39"/>
  <sheetViews>
    <sheetView view="pageBreakPreview" zoomScale="80" zoomScaleNormal="70" zoomScaleSheetLayoutView="8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9.66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6.109375" style="1" customWidth="1"/>
    <col min="7" max="8" width="19.109375" style="1" customWidth="1"/>
    <col min="9" max="9" width="16.109375" style="5" customWidth="1"/>
    <col min="10" max="256" width="8.88671875" style="1"/>
    <col min="257" max="257" width="5.6640625" style="1" customWidth="1"/>
    <col min="258" max="258" width="49.66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6.109375" style="1" customWidth="1"/>
    <col min="263" max="263" width="16.44140625" style="1" customWidth="1"/>
    <col min="264" max="264" width="27.6640625" style="1" customWidth="1"/>
    <col min="265" max="265" width="16.109375" style="1" customWidth="1"/>
    <col min="266" max="512" width="8.88671875" style="1"/>
    <col min="513" max="513" width="5.6640625" style="1" customWidth="1"/>
    <col min="514" max="514" width="49.66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6.109375" style="1" customWidth="1"/>
    <col min="519" max="519" width="16.44140625" style="1" customWidth="1"/>
    <col min="520" max="520" width="27.6640625" style="1" customWidth="1"/>
    <col min="521" max="521" width="16.109375" style="1" customWidth="1"/>
    <col min="522" max="768" width="8.88671875" style="1"/>
    <col min="769" max="769" width="5.6640625" style="1" customWidth="1"/>
    <col min="770" max="770" width="49.66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6.109375" style="1" customWidth="1"/>
    <col min="775" max="775" width="16.44140625" style="1" customWidth="1"/>
    <col min="776" max="776" width="27.6640625" style="1" customWidth="1"/>
    <col min="777" max="777" width="16.109375" style="1" customWidth="1"/>
    <col min="778" max="1024" width="8.88671875" style="1"/>
    <col min="1025" max="1025" width="5.6640625" style="1" customWidth="1"/>
    <col min="1026" max="1026" width="49.66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6.109375" style="1" customWidth="1"/>
    <col min="1031" max="1031" width="16.44140625" style="1" customWidth="1"/>
    <col min="1032" max="1032" width="27.6640625" style="1" customWidth="1"/>
    <col min="1033" max="1033" width="16.109375" style="1" customWidth="1"/>
    <col min="1034" max="1280" width="8.88671875" style="1"/>
    <col min="1281" max="1281" width="5.6640625" style="1" customWidth="1"/>
    <col min="1282" max="1282" width="49.66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6.109375" style="1" customWidth="1"/>
    <col min="1287" max="1287" width="16.44140625" style="1" customWidth="1"/>
    <col min="1288" max="1288" width="27.6640625" style="1" customWidth="1"/>
    <col min="1289" max="1289" width="16.109375" style="1" customWidth="1"/>
    <col min="1290" max="1536" width="8.88671875" style="1"/>
    <col min="1537" max="1537" width="5.6640625" style="1" customWidth="1"/>
    <col min="1538" max="1538" width="49.66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6.109375" style="1" customWidth="1"/>
    <col min="1543" max="1543" width="16.44140625" style="1" customWidth="1"/>
    <col min="1544" max="1544" width="27.6640625" style="1" customWidth="1"/>
    <col min="1545" max="1545" width="16.109375" style="1" customWidth="1"/>
    <col min="1546" max="1792" width="8.88671875" style="1"/>
    <col min="1793" max="1793" width="5.6640625" style="1" customWidth="1"/>
    <col min="1794" max="1794" width="49.66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6.109375" style="1" customWidth="1"/>
    <col min="1799" max="1799" width="16.44140625" style="1" customWidth="1"/>
    <col min="1800" max="1800" width="27.6640625" style="1" customWidth="1"/>
    <col min="1801" max="1801" width="16.109375" style="1" customWidth="1"/>
    <col min="1802" max="2048" width="8.88671875" style="1"/>
    <col min="2049" max="2049" width="5.6640625" style="1" customWidth="1"/>
    <col min="2050" max="2050" width="49.66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6.109375" style="1" customWidth="1"/>
    <col min="2055" max="2055" width="16.44140625" style="1" customWidth="1"/>
    <col min="2056" max="2056" width="27.6640625" style="1" customWidth="1"/>
    <col min="2057" max="2057" width="16.109375" style="1" customWidth="1"/>
    <col min="2058" max="2304" width="8.88671875" style="1"/>
    <col min="2305" max="2305" width="5.6640625" style="1" customWidth="1"/>
    <col min="2306" max="2306" width="49.66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6.109375" style="1" customWidth="1"/>
    <col min="2311" max="2311" width="16.44140625" style="1" customWidth="1"/>
    <col min="2312" max="2312" width="27.6640625" style="1" customWidth="1"/>
    <col min="2313" max="2313" width="16.109375" style="1" customWidth="1"/>
    <col min="2314" max="2560" width="8.88671875" style="1"/>
    <col min="2561" max="2561" width="5.6640625" style="1" customWidth="1"/>
    <col min="2562" max="2562" width="49.66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6.109375" style="1" customWidth="1"/>
    <col min="2567" max="2567" width="16.44140625" style="1" customWidth="1"/>
    <col min="2568" max="2568" width="27.6640625" style="1" customWidth="1"/>
    <col min="2569" max="2569" width="16.109375" style="1" customWidth="1"/>
    <col min="2570" max="2816" width="8.88671875" style="1"/>
    <col min="2817" max="2817" width="5.6640625" style="1" customWidth="1"/>
    <col min="2818" max="2818" width="49.66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6.109375" style="1" customWidth="1"/>
    <col min="2823" max="2823" width="16.44140625" style="1" customWidth="1"/>
    <col min="2824" max="2824" width="27.6640625" style="1" customWidth="1"/>
    <col min="2825" max="2825" width="16.109375" style="1" customWidth="1"/>
    <col min="2826" max="3072" width="8.88671875" style="1"/>
    <col min="3073" max="3073" width="5.6640625" style="1" customWidth="1"/>
    <col min="3074" max="3074" width="49.66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6.109375" style="1" customWidth="1"/>
    <col min="3079" max="3079" width="16.44140625" style="1" customWidth="1"/>
    <col min="3080" max="3080" width="27.6640625" style="1" customWidth="1"/>
    <col min="3081" max="3081" width="16.109375" style="1" customWidth="1"/>
    <col min="3082" max="3328" width="8.88671875" style="1"/>
    <col min="3329" max="3329" width="5.6640625" style="1" customWidth="1"/>
    <col min="3330" max="3330" width="49.66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6.109375" style="1" customWidth="1"/>
    <col min="3335" max="3335" width="16.44140625" style="1" customWidth="1"/>
    <col min="3336" max="3336" width="27.6640625" style="1" customWidth="1"/>
    <col min="3337" max="3337" width="16.109375" style="1" customWidth="1"/>
    <col min="3338" max="3584" width="8.88671875" style="1"/>
    <col min="3585" max="3585" width="5.6640625" style="1" customWidth="1"/>
    <col min="3586" max="3586" width="49.66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6.109375" style="1" customWidth="1"/>
    <col min="3591" max="3591" width="16.44140625" style="1" customWidth="1"/>
    <col min="3592" max="3592" width="27.6640625" style="1" customWidth="1"/>
    <col min="3593" max="3593" width="16.109375" style="1" customWidth="1"/>
    <col min="3594" max="3840" width="8.88671875" style="1"/>
    <col min="3841" max="3841" width="5.6640625" style="1" customWidth="1"/>
    <col min="3842" max="3842" width="49.66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6.109375" style="1" customWidth="1"/>
    <col min="3847" max="3847" width="16.44140625" style="1" customWidth="1"/>
    <col min="3848" max="3848" width="27.6640625" style="1" customWidth="1"/>
    <col min="3849" max="3849" width="16.109375" style="1" customWidth="1"/>
    <col min="3850" max="4096" width="8.88671875" style="1"/>
    <col min="4097" max="4097" width="5.6640625" style="1" customWidth="1"/>
    <col min="4098" max="4098" width="49.66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6.109375" style="1" customWidth="1"/>
    <col min="4103" max="4103" width="16.44140625" style="1" customWidth="1"/>
    <col min="4104" max="4104" width="27.6640625" style="1" customWidth="1"/>
    <col min="4105" max="4105" width="16.109375" style="1" customWidth="1"/>
    <col min="4106" max="4352" width="8.88671875" style="1"/>
    <col min="4353" max="4353" width="5.6640625" style="1" customWidth="1"/>
    <col min="4354" max="4354" width="49.66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6.109375" style="1" customWidth="1"/>
    <col min="4359" max="4359" width="16.44140625" style="1" customWidth="1"/>
    <col min="4360" max="4360" width="27.6640625" style="1" customWidth="1"/>
    <col min="4361" max="4361" width="16.109375" style="1" customWidth="1"/>
    <col min="4362" max="4608" width="8.88671875" style="1"/>
    <col min="4609" max="4609" width="5.6640625" style="1" customWidth="1"/>
    <col min="4610" max="4610" width="49.66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6.109375" style="1" customWidth="1"/>
    <col min="4615" max="4615" width="16.44140625" style="1" customWidth="1"/>
    <col min="4616" max="4616" width="27.6640625" style="1" customWidth="1"/>
    <col min="4617" max="4617" width="16.109375" style="1" customWidth="1"/>
    <col min="4618" max="4864" width="8.88671875" style="1"/>
    <col min="4865" max="4865" width="5.6640625" style="1" customWidth="1"/>
    <col min="4866" max="4866" width="49.66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6.109375" style="1" customWidth="1"/>
    <col min="4871" max="4871" width="16.44140625" style="1" customWidth="1"/>
    <col min="4872" max="4872" width="27.6640625" style="1" customWidth="1"/>
    <col min="4873" max="4873" width="16.109375" style="1" customWidth="1"/>
    <col min="4874" max="5120" width="8.88671875" style="1"/>
    <col min="5121" max="5121" width="5.6640625" style="1" customWidth="1"/>
    <col min="5122" max="5122" width="49.66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6.109375" style="1" customWidth="1"/>
    <col min="5127" max="5127" width="16.44140625" style="1" customWidth="1"/>
    <col min="5128" max="5128" width="27.6640625" style="1" customWidth="1"/>
    <col min="5129" max="5129" width="16.109375" style="1" customWidth="1"/>
    <col min="5130" max="5376" width="8.88671875" style="1"/>
    <col min="5377" max="5377" width="5.6640625" style="1" customWidth="1"/>
    <col min="5378" max="5378" width="49.66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6.109375" style="1" customWidth="1"/>
    <col min="5383" max="5383" width="16.44140625" style="1" customWidth="1"/>
    <col min="5384" max="5384" width="27.6640625" style="1" customWidth="1"/>
    <col min="5385" max="5385" width="16.109375" style="1" customWidth="1"/>
    <col min="5386" max="5632" width="8.88671875" style="1"/>
    <col min="5633" max="5633" width="5.6640625" style="1" customWidth="1"/>
    <col min="5634" max="5634" width="49.66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6.109375" style="1" customWidth="1"/>
    <col min="5639" max="5639" width="16.44140625" style="1" customWidth="1"/>
    <col min="5640" max="5640" width="27.6640625" style="1" customWidth="1"/>
    <col min="5641" max="5641" width="16.109375" style="1" customWidth="1"/>
    <col min="5642" max="5888" width="8.88671875" style="1"/>
    <col min="5889" max="5889" width="5.6640625" style="1" customWidth="1"/>
    <col min="5890" max="5890" width="49.66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6.109375" style="1" customWidth="1"/>
    <col min="5895" max="5895" width="16.44140625" style="1" customWidth="1"/>
    <col min="5896" max="5896" width="27.6640625" style="1" customWidth="1"/>
    <col min="5897" max="5897" width="16.109375" style="1" customWidth="1"/>
    <col min="5898" max="6144" width="8.88671875" style="1"/>
    <col min="6145" max="6145" width="5.6640625" style="1" customWidth="1"/>
    <col min="6146" max="6146" width="49.66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6.109375" style="1" customWidth="1"/>
    <col min="6151" max="6151" width="16.44140625" style="1" customWidth="1"/>
    <col min="6152" max="6152" width="27.6640625" style="1" customWidth="1"/>
    <col min="6153" max="6153" width="16.109375" style="1" customWidth="1"/>
    <col min="6154" max="6400" width="8.88671875" style="1"/>
    <col min="6401" max="6401" width="5.6640625" style="1" customWidth="1"/>
    <col min="6402" max="6402" width="49.66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6.109375" style="1" customWidth="1"/>
    <col min="6407" max="6407" width="16.44140625" style="1" customWidth="1"/>
    <col min="6408" max="6408" width="27.6640625" style="1" customWidth="1"/>
    <col min="6409" max="6409" width="16.109375" style="1" customWidth="1"/>
    <col min="6410" max="6656" width="8.88671875" style="1"/>
    <col min="6657" max="6657" width="5.6640625" style="1" customWidth="1"/>
    <col min="6658" max="6658" width="49.66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6.109375" style="1" customWidth="1"/>
    <col min="6663" max="6663" width="16.44140625" style="1" customWidth="1"/>
    <col min="6664" max="6664" width="27.6640625" style="1" customWidth="1"/>
    <col min="6665" max="6665" width="16.109375" style="1" customWidth="1"/>
    <col min="6666" max="6912" width="8.88671875" style="1"/>
    <col min="6913" max="6913" width="5.6640625" style="1" customWidth="1"/>
    <col min="6914" max="6914" width="49.66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6.109375" style="1" customWidth="1"/>
    <col min="6919" max="6919" width="16.44140625" style="1" customWidth="1"/>
    <col min="6920" max="6920" width="27.6640625" style="1" customWidth="1"/>
    <col min="6921" max="6921" width="16.109375" style="1" customWidth="1"/>
    <col min="6922" max="7168" width="8.88671875" style="1"/>
    <col min="7169" max="7169" width="5.6640625" style="1" customWidth="1"/>
    <col min="7170" max="7170" width="49.66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6.109375" style="1" customWidth="1"/>
    <col min="7175" max="7175" width="16.44140625" style="1" customWidth="1"/>
    <col min="7176" max="7176" width="27.6640625" style="1" customWidth="1"/>
    <col min="7177" max="7177" width="16.109375" style="1" customWidth="1"/>
    <col min="7178" max="7424" width="8.88671875" style="1"/>
    <col min="7425" max="7425" width="5.6640625" style="1" customWidth="1"/>
    <col min="7426" max="7426" width="49.66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6.109375" style="1" customWidth="1"/>
    <col min="7431" max="7431" width="16.44140625" style="1" customWidth="1"/>
    <col min="7432" max="7432" width="27.6640625" style="1" customWidth="1"/>
    <col min="7433" max="7433" width="16.109375" style="1" customWidth="1"/>
    <col min="7434" max="7680" width="8.88671875" style="1"/>
    <col min="7681" max="7681" width="5.6640625" style="1" customWidth="1"/>
    <col min="7682" max="7682" width="49.66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6.109375" style="1" customWidth="1"/>
    <col min="7687" max="7687" width="16.44140625" style="1" customWidth="1"/>
    <col min="7688" max="7688" width="27.6640625" style="1" customWidth="1"/>
    <col min="7689" max="7689" width="16.109375" style="1" customWidth="1"/>
    <col min="7690" max="7936" width="8.88671875" style="1"/>
    <col min="7937" max="7937" width="5.6640625" style="1" customWidth="1"/>
    <col min="7938" max="7938" width="49.66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6.109375" style="1" customWidth="1"/>
    <col min="7943" max="7943" width="16.44140625" style="1" customWidth="1"/>
    <col min="7944" max="7944" width="27.6640625" style="1" customWidth="1"/>
    <col min="7945" max="7945" width="16.109375" style="1" customWidth="1"/>
    <col min="7946" max="8192" width="8.88671875" style="1"/>
    <col min="8193" max="8193" width="5.6640625" style="1" customWidth="1"/>
    <col min="8194" max="8194" width="49.66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6.109375" style="1" customWidth="1"/>
    <col min="8199" max="8199" width="16.44140625" style="1" customWidth="1"/>
    <col min="8200" max="8200" width="27.6640625" style="1" customWidth="1"/>
    <col min="8201" max="8201" width="16.109375" style="1" customWidth="1"/>
    <col min="8202" max="8448" width="8.88671875" style="1"/>
    <col min="8449" max="8449" width="5.6640625" style="1" customWidth="1"/>
    <col min="8450" max="8450" width="49.66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6.109375" style="1" customWidth="1"/>
    <col min="8455" max="8455" width="16.44140625" style="1" customWidth="1"/>
    <col min="8456" max="8456" width="27.6640625" style="1" customWidth="1"/>
    <col min="8457" max="8457" width="16.109375" style="1" customWidth="1"/>
    <col min="8458" max="8704" width="8.88671875" style="1"/>
    <col min="8705" max="8705" width="5.6640625" style="1" customWidth="1"/>
    <col min="8706" max="8706" width="49.66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6.109375" style="1" customWidth="1"/>
    <col min="8711" max="8711" width="16.44140625" style="1" customWidth="1"/>
    <col min="8712" max="8712" width="27.6640625" style="1" customWidth="1"/>
    <col min="8713" max="8713" width="16.109375" style="1" customWidth="1"/>
    <col min="8714" max="8960" width="8.88671875" style="1"/>
    <col min="8961" max="8961" width="5.6640625" style="1" customWidth="1"/>
    <col min="8962" max="8962" width="49.66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6.109375" style="1" customWidth="1"/>
    <col min="8967" max="8967" width="16.44140625" style="1" customWidth="1"/>
    <col min="8968" max="8968" width="27.6640625" style="1" customWidth="1"/>
    <col min="8969" max="8969" width="16.109375" style="1" customWidth="1"/>
    <col min="8970" max="9216" width="8.88671875" style="1"/>
    <col min="9217" max="9217" width="5.6640625" style="1" customWidth="1"/>
    <col min="9218" max="9218" width="49.66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6.109375" style="1" customWidth="1"/>
    <col min="9223" max="9223" width="16.44140625" style="1" customWidth="1"/>
    <col min="9224" max="9224" width="27.6640625" style="1" customWidth="1"/>
    <col min="9225" max="9225" width="16.109375" style="1" customWidth="1"/>
    <col min="9226" max="9472" width="8.88671875" style="1"/>
    <col min="9473" max="9473" width="5.6640625" style="1" customWidth="1"/>
    <col min="9474" max="9474" width="49.66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6.109375" style="1" customWidth="1"/>
    <col min="9479" max="9479" width="16.44140625" style="1" customWidth="1"/>
    <col min="9480" max="9480" width="27.6640625" style="1" customWidth="1"/>
    <col min="9481" max="9481" width="16.109375" style="1" customWidth="1"/>
    <col min="9482" max="9728" width="8.88671875" style="1"/>
    <col min="9729" max="9729" width="5.6640625" style="1" customWidth="1"/>
    <col min="9730" max="9730" width="49.66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6.109375" style="1" customWidth="1"/>
    <col min="9735" max="9735" width="16.44140625" style="1" customWidth="1"/>
    <col min="9736" max="9736" width="27.6640625" style="1" customWidth="1"/>
    <col min="9737" max="9737" width="16.109375" style="1" customWidth="1"/>
    <col min="9738" max="9984" width="8.88671875" style="1"/>
    <col min="9985" max="9985" width="5.6640625" style="1" customWidth="1"/>
    <col min="9986" max="9986" width="49.66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6.109375" style="1" customWidth="1"/>
    <col min="9991" max="9991" width="16.44140625" style="1" customWidth="1"/>
    <col min="9992" max="9992" width="27.6640625" style="1" customWidth="1"/>
    <col min="9993" max="9993" width="16.109375" style="1" customWidth="1"/>
    <col min="9994" max="10240" width="8.88671875" style="1"/>
    <col min="10241" max="10241" width="5.6640625" style="1" customWidth="1"/>
    <col min="10242" max="10242" width="49.66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6.109375" style="1" customWidth="1"/>
    <col min="10247" max="10247" width="16.44140625" style="1" customWidth="1"/>
    <col min="10248" max="10248" width="27.6640625" style="1" customWidth="1"/>
    <col min="10249" max="10249" width="16.109375" style="1" customWidth="1"/>
    <col min="10250" max="10496" width="8.88671875" style="1"/>
    <col min="10497" max="10497" width="5.6640625" style="1" customWidth="1"/>
    <col min="10498" max="10498" width="49.66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6.109375" style="1" customWidth="1"/>
    <col min="10503" max="10503" width="16.44140625" style="1" customWidth="1"/>
    <col min="10504" max="10504" width="27.6640625" style="1" customWidth="1"/>
    <col min="10505" max="10505" width="16.109375" style="1" customWidth="1"/>
    <col min="10506" max="10752" width="8.88671875" style="1"/>
    <col min="10753" max="10753" width="5.6640625" style="1" customWidth="1"/>
    <col min="10754" max="10754" width="49.66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6.109375" style="1" customWidth="1"/>
    <col min="10759" max="10759" width="16.44140625" style="1" customWidth="1"/>
    <col min="10760" max="10760" width="27.6640625" style="1" customWidth="1"/>
    <col min="10761" max="10761" width="16.109375" style="1" customWidth="1"/>
    <col min="10762" max="11008" width="8.88671875" style="1"/>
    <col min="11009" max="11009" width="5.6640625" style="1" customWidth="1"/>
    <col min="11010" max="11010" width="49.66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6.109375" style="1" customWidth="1"/>
    <col min="11015" max="11015" width="16.44140625" style="1" customWidth="1"/>
    <col min="11016" max="11016" width="27.6640625" style="1" customWidth="1"/>
    <col min="11017" max="11017" width="16.109375" style="1" customWidth="1"/>
    <col min="11018" max="11264" width="8.88671875" style="1"/>
    <col min="11265" max="11265" width="5.6640625" style="1" customWidth="1"/>
    <col min="11266" max="11266" width="49.66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6.109375" style="1" customWidth="1"/>
    <col min="11271" max="11271" width="16.44140625" style="1" customWidth="1"/>
    <col min="11272" max="11272" width="27.6640625" style="1" customWidth="1"/>
    <col min="11273" max="11273" width="16.109375" style="1" customWidth="1"/>
    <col min="11274" max="11520" width="8.88671875" style="1"/>
    <col min="11521" max="11521" width="5.6640625" style="1" customWidth="1"/>
    <col min="11522" max="11522" width="49.66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6.109375" style="1" customWidth="1"/>
    <col min="11527" max="11527" width="16.44140625" style="1" customWidth="1"/>
    <col min="11528" max="11528" width="27.6640625" style="1" customWidth="1"/>
    <col min="11529" max="11529" width="16.109375" style="1" customWidth="1"/>
    <col min="11530" max="11776" width="8.88671875" style="1"/>
    <col min="11777" max="11777" width="5.6640625" style="1" customWidth="1"/>
    <col min="11778" max="11778" width="49.66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6.109375" style="1" customWidth="1"/>
    <col min="11783" max="11783" width="16.44140625" style="1" customWidth="1"/>
    <col min="11784" max="11784" width="27.6640625" style="1" customWidth="1"/>
    <col min="11785" max="11785" width="16.109375" style="1" customWidth="1"/>
    <col min="11786" max="12032" width="8.88671875" style="1"/>
    <col min="12033" max="12033" width="5.6640625" style="1" customWidth="1"/>
    <col min="12034" max="12034" width="49.66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6.109375" style="1" customWidth="1"/>
    <col min="12039" max="12039" width="16.44140625" style="1" customWidth="1"/>
    <col min="12040" max="12040" width="27.6640625" style="1" customWidth="1"/>
    <col min="12041" max="12041" width="16.109375" style="1" customWidth="1"/>
    <col min="12042" max="12288" width="8.88671875" style="1"/>
    <col min="12289" max="12289" width="5.6640625" style="1" customWidth="1"/>
    <col min="12290" max="12290" width="49.66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6.109375" style="1" customWidth="1"/>
    <col min="12295" max="12295" width="16.44140625" style="1" customWidth="1"/>
    <col min="12296" max="12296" width="27.6640625" style="1" customWidth="1"/>
    <col min="12297" max="12297" width="16.109375" style="1" customWidth="1"/>
    <col min="12298" max="12544" width="8.88671875" style="1"/>
    <col min="12545" max="12545" width="5.6640625" style="1" customWidth="1"/>
    <col min="12546" max="12546" width="49.66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6.109375" style="1" customWidth="1"/>
    <col min="12551" max="12551" width="16.44140625" style="1" customWidth="1"/>
    <col min="12552" max="12552" width="27.6640625" style="1" customWidth="1"/>
    <col min="12553" max="12553" width="16.109375" style="1" customWidth="1"/>
    <col min="12554" max="12800" width="8.88671875" style="1"/>
    <col min="12801" max="12801" width="5.6640625" style="1" customWidth="1"/>
    <col min="12802" max="12802" width="49.66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6.109375" style="1" customWidth="1"/>
    <col min="12807" max="12807" width="16.44140625" style="1" customWidth="1"/>
    <col min="12808" max="12808" width="27.6640625" style="1" customWidth="1"/>
    <col min="12809" max="12809" width="16.109375" style="1" customWidth="1"/>
    <col min="12810" max="13056" width="8.88671875" style="1"/>
    <col min="13057" max="13057" width="5.6640625" style="1" customWidth="1"/>
    <col min="13058" max="13058" width="49.66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6.109375" style="1" customWidth="1"/>
    <col min="13063" max="13063" width="16.44140625" style="1" customWidth="1"/>
    <col min="13064" max="13064" width="27.6640625" style="1" customWidth="1"/>
    <col min="13065" max="13065" width="16.109375" style="1" customWidth="1"/>
    <col min="13066" max="13312" width="8.88671875" style="1"/>
    <col min="13313" max="13313" width="5.6640625" style="1" customWidth="1"/>
    <col min="13314" max="13314" width="49.66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6.109375" style="1" customWidth="1"/>
    <col min="13319" max="13319" width="16.44140625" style="1" customWidth="1"/>
    <col min="13320" max="13320" width="27.6640625" style="1" customWidth="1"/>
    <col min="13321" max="13321" width="16.109375" style="1" customWidth="1"/>
    <col min="13322" max="13568" width="8.88671875" style="1"/>
    <col min="13569" max="13569" width="5.6640625" style="1" customWidth="1"/>
    <col min="13570" max="13570" width="49.66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6.109375" style="1" customWidth="1"/>
    <col min="13575" max="13575" width="16.44140625" style="1" customWidth="1"/>
    <col min="13576" max="13576" width="27.6640625" style="1" customWidth="1"/>
    <col min="13577" max="13577" width="16.109375" style="1" customWidth="1"/>
    <col min="13578" max="13824" width="8.88671875" style="1"/>
    <col min="13825" max="13825" width="5.6640625" style="1" customWidth="1"/>
    <col min="13826" max="13826" width="49.66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6.109375" style="1" customWidth="1"/>
    <col min="13831" max="13831" width="16.44140625" style="1" customWidth="1"/>
    <col min="13832" max="13832" width="27.6640625" style="1" customWidth="1"/>
    <col min="13833" max="13833" width="16.109375" style="1" customWidth="1"/>
    <col min="13834" max="14080" width="8.88671875" style="1"/>
    <col min="14081" max="14081" width="5.6640625" style="1" customWidth="1"/>
    <col min="14082" max="14082" width="49.66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6.109375" style="1" customWidth="1"/>
    <col min="14087" max="14087" width="16.44140625" style="1" customWidth="1"/>
    <col min="14088" max="14088" width="27.6640625" style="1" customWidth="1"/>
    <col min="14089" max="14089" width="16.109375" style="1" customWidth="1"/>
    <col min="14090" max="14336" width="8.88671875" style="1"/>
    <col min="14337" max="14337" width="5.6640625" style="1" customWidth="1"/>
    <col min="14338" max="14338" width="49.66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6.109375" style="1" customWidth="1"/>
    <col min="14343" max="14343" width="16.44140625" style="1" customWidth="1"/>
    <col min="14344" max="14344" width="27.6640625" style="1" customWidth="1"/>
    <col min="14345" max="14345" width="16.109375" style="1" customWidth="1"/>
    <col min="14346" max="14592" width="8.88671875" style="1"/>
    <col min="14593" max="14593" width="5.6640625" style="1" customWidth="1"/>
    <col min="14594" max="14594" width="49.66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6.109375" style="1" customWidth="1"/>
    <col min="14599" max="14599" width="16.44140625" style="1" customWidth="1"/>
    <col min="14600" max="14600" width="27.6640625" style="1" customWidth="1"/>
    <col min="14601" max="14601" width="16.109375" style="1" customWidth="1"/>
    <col min="14602" max="14848" width="8.88671875" style="1"/>
    <col min="14849" max="14849" width="5.6640625" style="1" customWidth="1"/>
    <col min="14850" max="14850" width="49.66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6.109375" style="1" customWidth="1"/>
    <col min="14855" max="14855" width="16.44140625" style="1" customWidth="1"/>
    <col min="14856" max="14856" width="27.6640625" style="1" customWidth="1"/>
    <col min="14857" max="14857" width="16.109375" style="1" customWidth="1"/>
    <col min="14858" max="15104" width="8.88671875" style="1"/>
    <col min="15105" max="15105" width="5.6640625" style="1" customWidth="1"/>
    <col min="15106" max="15106" width="49.66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6.109375" style="1" customWidth="1"/>
    <col min="15111" max="15111" width="16.44140625" style="1" customWidth="1"/>
    <col min="15112" max="15112" width="27.6640625" style="1" customWidth="1"/>
    <col min="15113" max="15113" width="16.109375" style="1" customWidth="1"/>
    <col min="15114" max="15360" width="8.88671875" style="1"/>
    <col min="15361" max="15361" width="5.6640625" style="1" customWidth="1"/>
    <col min="15362" max="15362" width="49.66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6.109375" style="1" customWidth="1"/>
    <col min="15367" max="15367" width="16.44140625" style="1" customWidth="1"/>
    <col min="15368" max="15368" width="27.6640625" style="1" customWidth="1"/>
    <col min="15369" max="15369" width="16.109375" style="1" customWidth="1"/>
    <col min="15370" max="15616" width="8.88671875" style="1"/>
    <col min="15617" max="15617" width="5.6640625" style="1" customWidth="1"/>
    <col min="15618" max="15618" width="49.66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6.109375" style="1" customWidth="1"/>
    <col min="15623" max="15623" width="16.44140625" style="1" customWidth="1"/>
    <col min="15624" max="15624" width="27.6640625" style="1" customWidth="1"/>
    <col min="15625" max="15625" width="16.109375" style="1" customWidth="1"/>
    <col min="15626" max="15872" width="8.88671875" style="1"/>
    <col min="15873" max="15873" width="5.6640625" style="1" customWidth="1"/>
    <col min="15874" max="15874" width="49.66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6.109375" style="1" customWidth="1"/>
    <col min="15879" max="15879" width="16.44140625" style="1" customWidth="1"/>
    <col min="15880" max="15880" width="27.6640625" style="1" customWidth="1"/>
    <col min="15881" max="15881" width="16.109375" style="1" customWidth="1"/>
    <col min="15882" max="16128" width="8.88671875" style="1"/>
    <col min="16129" max="16129" width="5.6640625" style="1" customWidth="1"/>
    <col min="16130" max="16130" width="49.66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6.109375" style="1" customWidth="1"/>
    <col min="16135" max="16135" width="16.44140625" style="1" customWidth="1"/>
    <col min="16136" max="16136" width="27.6640625" style="1" customWidth="1"/>
    <col min="16137" max="16137" width="16.109375" style="1" customWidth="1"/>
    <col min="16138" max="16384" width="8.88671875" style="1"/>
  </cols>
  <sheetData>
    <row r="1" spans="1:11" x14ac:dyDescent="0.35">
      <c r="E1" s="75"/>
      <c r="F1" s="9" t="s">
        <v>430</v>
      </c>
    </row>
    <row r="2" spans="1:11" ht="55.95" customHeight="1" x14ac:dyDescent="0.35">
      <c r="A2" s="1190" t="s">
        <v>603</v>
      </c>
      <c r="B2" s="1190"/>
      <c r="C2" s="1190"/>
      <c r="D2" s="1190"/>
      <c r="E2" s="1190"/>
      <c r="F2" s="1190"/>
    </row>
    <row r="3" spans="1:11" s="13" customFormat="1" ht="27" customHeight="1" x14ac:dyDescent="0.35">
      <c r="A3" s="12" t="s">
        <v>670</v>
      </c>
      <c r="B3" s="12"/>
      <c r="C3" s="12"/>
      <c r="D3" s="12"/>
      <c r="E3" s="12"/>
      <c r="F3" s="12"/>
      <c r="G3" s="12"/>
      <c r="H3" s="12"/>
      <c r="I3" s="12"/>
      <c r="J3" s="12"/>
      <c r="K3" s="12"/>
    </row>
    <row r="4" spans="1:11" s="11" customFormat="1" ht="19.5" customHeight="1" x14ac:dyDescent="0.35">
      <c r="A4" s="14" t="s">
        <v>763</v>
      </c>
      <c r="B4" s="15"/>
      <c r="C4" s="15"/>
      <c r="D4" s="15"/>
      <c r="E4" s="15"/>
      <c r="F4" s="15"/>
      <c r="G4" s="15"/>
      <c r="H4" s="15"/>
      <c r="I4" s="15"/>
      <c r="J4" s="10"/>
      <c r="K4" s="10"/>
    </row>
    <row r="5" spans="1:11" ht="39" customHeight="1" x14ac:dyDescent="0.35">
      <c r="A5" s="1184" t="s">
        <v>484</v>
      </c>
      <c r="B5" s="1184"/>
      <c r="C5" s="1184"/>
      <c r="D5" s="1184"/>
      <c r="E5" s="16"/>
      <c r="F5" s="16"/>
      <c r="G5" s="16"/>
      <c r="H5" s="16"/>
      <c r="I5" s="16"/>
      <c r="J5" s="5"/>
      <c r="K5" s="5"/>
    </row>
    <row r="6" spans="1:11" ht="17.25" customHeight="1" x14ac:dyDescent="0.35">
      <c r="A6" s="16" t="s">
        <v>281</v>
      </c>
      <c r="B6" s="16"/>
      <c r="C6" s="16"/>
      <c r="D6" s="16"/>
      <c r="E6" s="16"/>
      <c r="F6" s="16"/>
      <c r="G6" s="16"/>
      <c r="H6" s="16"/>
      <c r="I6" s="16"/>
      <c r="J6" s="5"/>
      <c r="K6" s="5"/>
    </row>
    <row r="7" spans="1:11" x14ac:dyDescent="0.35">
      <c r="A7" s="79"/>
    </row>
    <row r="8" spans="1:11" ht="69" customHeight="1" x14ac:dyDescent="0.35">
      <c r="A8" s="80" t="s">
        <v>282</v>
      </c>
      <c r="B8" s="80" t="s">
        <v>297</v>
      </c>
      <c r="C8" s="81" t="s">
        <v>330</v>
      </c>
      <c r="D8" s="81" t="s">
        <v>331</v>
      </c>
      <c r="E8" s="81" t="s">
        <v>332</v>
      </c>
      <c r="F8" s="82" t="s">
        <v>300</v>
      </c>
      <c r="G8" s="507" t="s">
        <v>1033</v>
      </c>
    </row>
    <row r="9" spans="1:11" s="87" customFormat="1" ht="35.25" customHeight="1" x14ac:dyDescent="0.35">
      <c r="A9" s="99">
        <v>1</v>
      </c>
      <c r="B9" s="99">
        <v>2</v>
      </c>
      <c r="C9" s="99">
        <v>3</v>
      </c>
      <c r="D9" s="99">
        <v>4</v>
      </c>
      <c r="E9" s="99">
        <v>5</v>
      </c>
      <c r="F9" s="508" t="s">
        <v>333</v>
      </c>
      <c r="G9" s="509" t="s">
        <v>302</v>
      </c>
      <c r="H9" s="509" t="s">
        <v>303</v>
      </c>
      <c r="I9" s="510"/>
    </row>
    <row r="10" spans="1:11" ht="43.5" customHeight="1" x14ac:dyDescent="0.35">
      <c r="A10" s="511">
        <v>1</v>
      </c>
      <c r="B10" s="512" t="s">
        <v>334</v>
      </c>
      <c r="C10" s="90"/>
      <c r="D10" s="90"/>
      <c r="E10" s="90"/>
      <c r="F10" s="513"/>
      <c r="G10" s="514"/>
      <c r="H10" s="515"/>
      <c r="I10" s="516"/>
    </row>
    <row r="11" spans="1:11" ht="65.25" customHeight="1" x14ac:dyDescent="0.35">
      <c r="A11" s="511" t="s">
        <v>187</v>
      </c>
      <c r="B11" s="425" t="s">
        <v>335</v>
      </c>
      <c r="C11" s="90"/>
      <c r="D11" s="90"/>
      <c r="E11" s="90"/>
      <c r="F11" s="517">
        <f>C11*D11*E11</f>
        <v>0</v>
      </c>
      <c r="G11" s="269"/>
      <c r="H11" s="269">
        <f>F11-G11</f>
        <v>0</v>
      </c>
    </row>
    <row r="12" spans="1:11" s="430" customFormat="1" ht="17.399999999999999" x14ac:dyDescent="0.3">
      <c r="A12" s="518"/>
      <c r="B12" s="1235" t="s">
        <v>336</v>
      </c>
      <c r="C12" s="1236"/>
      <c r="D12" s="1236"/>
      <c r="E12" s="1237"/>
      <c r="F12" s="519">
        <f>F11</f>
        <v>0</v>
      </c>
      <c r="G12" s="520" t="s">
        <v>386</v>
      </c>
      <c r="H12" s="520">
        <f>SUM(H10:H11)</f>
        <v>0</v>
      </c>
      <c r="I12" s="521"/>
    </row>
    <row r="13" spans="1:11" ht="44.25" customHeight="1" x14ac:dyDescent="0.35">
      <c r="A13" s="511" t="s">
        <v>190</v>
      </c>
      <c r="B13" s="425" t="s">
        <v>337</v>
      </c>
      <c r="C13" s="90"/>
      <c r="D13" s="90"/>
      <c r="E13" s="90"/>
      <c r="F13" s="513">
        <f>C13*D13*E13</f>
        <v>0</v>
      </c>
      <c r="G13" s="514"/>
      <c r="H13" s="269">
        <f t="shared" ref="H13:H14" si="0">F13-G13</f>
        <v>0</v>
      </c>
    </row>
    <row r="14" spans="1:11" ht="40.5" customHeight="1" x14ac:dyDescent="0.35">
      <c r="A14" s="511" t="s">
        <v>208</v>
      </c>
      <c r="B14" s="425" t="s">
        <v>485</v>
      </c>
      <c r="C14" s="90"/>
      <c r="D14" s="90"/>
      <c r="E14" s="90"/>
      <c r="F14" s="517">
        <f>C14*D14*E14</f>
        <v>0</v>
      </c>
      <c r="G14" s="269"/>
      <c r="H14" s="269">
        <f t="shared" si="0"/>
        <v>0</v>
      </c>
    </row>
    <row r="15" spans="1:11" s="430" customFormat="1" ht="17.399999999999999" x14ac:dyDescent="0.3">
      <c r="A15" s="101"/>
      <c r="B15" s="1235" t="s">
        <v>338</v>
      </c>
      <c r="C15" s="1236"/>
      <c r="D15" s="1236"/>
      <c r="E15" s="1237"/>
      <c r="F15" s="519">
        <f>SUM(F13:F14)</f>
        <v>0</v>
      </c>
      <c r="G15" s="520" t="s">
        <v>386</v>
      </c>
      <c r="H15" s="520">
        <f>SUM(H13:H14)</f>
        <v>0</v>
      </c>
      <c r="I15" s="521"/>
    </row>
    <row r="16" spans="1:11" x14ac:dyDescent="0.35">
      <c r="B16" s="522"/>
      <c r="G16" s="78"/>
      <c r="H16" s="78"/>
    </row>
    <row r="17" spans="1:9" s="63" customFormat="1" ht="23.25" customHeight="1" x14ac:dyDescent="0.3">
      <c r="A17" s="34" t="s">
        <v>671</v>
      </c>
      <c r="B17" s="35"/>
      <c r="C17" s="115"/>
      <c r="D17" s="35"/>
      <c r="E17" s="115" t="s">
        <v>1143</v>
      </c>
      <c r="F17" s="69"/>
      <c r="I17" s="65"/>
    </row>
    <row r="18" spans="1:9" s="66" customFormat="1" ht="13.2" x14ac:dyDescent="0.3">
      <c r="C18" s="67" t="s">
        <v>131</v>
      </c>
      <c r="E18" s="67" t="s">
        <v>132</v>
      </c>
      <c r="F18" s="68"/>
      <c r="I18" s="68"/>
    </row>
    <row r="19" spans="1:9" s="63" customFormat="1" ht="15.6" x14ac:dyDescent="0.3">
      <c r="F19" s="69"/>
      <c r="I19" s="69"/>
    </row>
    <row r="20" spans="1:9" s="63" customFormat="1" ht="23.25" customHeight="1" x14ac:dyDescent="0.3">
      <c r="A20" s="34" t="s">
        <v>133</v>
      </c>
      <c r="B20" s="35"/>
      <c r="C20" s="115"/>
      <c r="D20" s="35"/>
      <c r="E20" s="115" t="s">
        <v>1144</v>
      </c>
      <c r="F20" s="69"/>
      <c r="I20" s="65"/>
    </row>
    <row r="21" spans="1:9" s="66" customFormat="1" ht="13.2" x14ac:dyDescent="0.3">
      <c r="C21" s="67" t="s">
        <v>131</v>
      </c>
      <c r="E21" s="67" t="s">
        <v>132</v>
      </c>
      <c r="F21" s="68"/>
      <c r="I21" s="68"/>
    </row>
    <row r="24" spans="1:9" hidden="1" x14ac:dyDescent="0.35"/>
    <row r="25" spans="1:9" hidden="1" x14ac:dyDescent="0.35"/>
    <row r="26" spans="1:9" hidden="1" x14ac:dyDescent="0.35"/>
    <row r="27" spans="1:9" hidden="1" x14ac:dyDescent="0.35"/>
    <row r="28" spans="1:9" hidden="1" x14ac:dyDescent="0.35"/>
    <row r="29" spans="1:9" hidden="1" x14ac:dyDescent="0.35"/>
    <row r="30" spans="1:9" hidden="1" x14ac:dyDescent="0.35"/>
    <row r="31" spans="1:9" hidden="1" x14ac:dyDescent="0.35"/>
    <row r="33" spans="2:2" x14ac:dyDescent="0.35">
      <c r="B33" s="298" t="s">
        <v>1056</v>
      </c>
    </row>
    <row r="34" spans="2:2" x14ac:dyDescent="0.35">
      <c r="B34" s="298" t="s">
        <v>1034</v>
      </c>
    </row>
    <row r="37" spans="2:2" hidden="1" x14ac:dyDescent="0.35"/>
    <row r="38" spans="2:2" hidden="1" x14ac:dyDescent="0.35"/>
    <row r="39" spans="2:2" hidden="1" x14ac:dyDescent="0.35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71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tabColor rgb="FFFFFF99"/>
    <pageSetUpPr fitToPage="1"/>
  </sheetPr>
  <dimension ref="A1:K92"/>
  <sheetViews>
    <sheetView view="pageBreakPreview" topLeftCell="A7" zoomScale="70" zoomScaleNormal="60" zoomScaleSheetLayoutView="70" workbookViewId="0">
      <selection activeCell="W22" sqref="W22"/>
    </sheetView>
  </sheetViews>
  <sheetFormatPr defaultRowHeight="18" x14ac:dyDescent="0.35"/>
  <cols>
    <col min="1" max="1" width="7.33203125" style="70" customWidth="1"/>
    <col min="2" max="2" width="105.109375" style="42" customWidth="1"/>
    <col min="3" max="4" width="21" style="39" customWidth="1"/>
    <col min="5" max="5" width="21" style="42" customWidth="1"/>
    <col min="6" max="8" width="19" style="42" customWidth="1"/>
    <col min="9" max="256" width="9.109375" style="42"/>
    <col min="257" max="257" width="7.33203125" style="42" customWidth="1"/>
    <col min="258" max="258" width="105.109375" style="42" customWidth="1"/>
    <col min="259" max="261" width="21" style="42" customWidth="1"/>
    <col min="262" max="264" width="19" style="42" customWidth="1"/>
    <col min="265" max="512" width="9.109375" style="42"/>
    <col min="513" max="513" width="7.33203125" style="42" customWidth="1"/>
    <col min="514" max="514" width="105.109375" style="42" customWidth="1"/>
    <col min="515" max="517" width="21" style="42" customWidth="1"/>
    <col min="518" max="520" width="19" style="42" customWidth="1"/>
    <col min="521" max="768" width="9.109375" style="42"/>
    <col min="769" max="769" width="7.33203125" style="42" customWidth="1"/>
    <col min="770" max="770" width="105.109375" style="42" customWidth="1"/>
    <col min="771" max="773" width="21" style="42" customWidth="1"/>
    <col min="774" max="776" width="19" style="42" customWidth="1"/>
    <col min="777" max="1024" width="9.109375" style="42"/>
    <col min="1025" max="1025" width="7.33203125" style="42" customWidth="1"/>
    <col min="1026" max="1026" width="105.109375" style="42" customWidth="1"/>
    <col min="1027" max="1029" width="21" style="42" customWidth="1"/>
    <col min="1030" max="1032" width="19" style="42" customWidth="1"/>
    <col min="1033" max="1280" width="9.109375" style="42"/>
    <col min="1281" max="1281" width="7.33203125" style="42" customWidth="1"/>
    <col min="1282" max="1282" width="105.109375" style="42" customWidth="1"/>
    <col min="1283" max="1285" width="21" style="42" customWidth="1"/>
    <col min="1286" max="1288" width="19" style="42" customWidth="1"/>
    <col min="1289" max="1536" width="9.109375" style="42"/>
    <col min="1537" max="1537" width="7.33203125" style="42" customWidth="1"/>
    <col min="1538" max="1538" width="105.109375" style="42" customWidth="1"/>
    <col min="1539" max="1541" width="21" style="42" customWidth="1"/>
    <col min="1542" max="1544" width="19" style="42" customWidth="1"/>
    <col min="1545" max="1792" width="9.109375" style="42"/>
    <col min="1793" max="1793" width="7.33203125" style="42" customWidth="1"/>
    <col min="1794" max="1794" width="105.109375" style="42" customWidth="1"/>
    <col min="1795" max="1797" width="21" style="42" customWidth="1"/>
    <col min="1798" max="1800" width="19" style="42" customWidth="1"/>
    <col min="1801" max="2048" width="9.109375" style="42"/>
    <col min="2049" max="2049" width="7.33203125" style="42" customWidth="1"/>
    <col min="2050" max="2050" width="105.109375" style="42" customWidth="1"/>
    <col min="2051" max="2053" width="21" style="42" customWidth="1"/>
    <col min="2054" max="2056" width="19" style="42" customWidth="1"/>
    <col min="2057" max="2304" width="9.109375" style="42"/>
    <col min="2305" max="2305" width="7.33203125" style="42" customWidth="1"/>
    <col min="2306" max="2306" width="105.109375" style="42" customWidth="1"/>
    <col min="2307" max="2309" width="21" style="42" customWidth="1"/>
    <col min="2310" max="2312" width="19" style="42" customWidth="1"/>
    <col min="2313" max="2560" width="9.109375" style="42"/>
    <col min="2561" max="2561" width="7.33203125" style="42" customWidth="1"/>
    <col min="2562" max="2562" width="105.109375" style="42" customWidth="1"/>
    <col min="2563" max="2565" width="21" style="42" customWidth="1"/>
    <col min="2566" max="2568" width="19" style="42" customWidth="1"/>
    <col min="2569" max="2816" width="9.109375" style="42"/>
    <col min="2817" max="2817" width="7.33203125" style="42" customWidth="1"/>
    <col min="2818" max="2818" width="105.109375" style="42" customWidth="1"/>
    <col min="2819" max="2821" width="21" style="42" customWidth="1"/>
    <col min="2822" max="2824" width="19" style="42" customWidth="1"/>
    <col min="2825" max="3072" width="9.109375" style="42"/>
    <col min="3073" max="3073" width="7.33203125" style="42" customWidth="1"/>
    <col min="3074" max="3074" width="105.109375" style="42" customWidth="1"/>
    <col min="3075" max="3077" width="21" style="42" customWidth="1"/>
    <col min="3078" max="3080" width="19" style="42" customWidth="1"/>
    <col min="3081" max="3328" width="9.109375" style="42"/>
    <col min="3329" max="3329" width="7.33203125" style="42" customWidth="1"/>
    <col min="3330" max="3330" width="105.109375" style="42" customWidth="1"/>
    <col min="3331" max="3333" width="21" style="42" customWidth="1"/>
    <col min="3334" max="3336" width="19" style="42" customWidth="1"/>
    <col min="3337" max="3584" width="9.109375" style="42"/>
    <col min="3585" max="3585" width="7.33203125" style="42" customWidth="1"/>
    <col min="3586" max="3586" width="105.109375" style="42" customWidth="1"/>
    <col min="3587" max="3589" width="21" style="42" customWidth="1"/>
    <col min="3590" max="3592" width="19" style="42" customWidth="1"/>
    <col min="3593" max="3840" width="9.109375" style="42"/>
    <col min="3841" max="3841" width="7.33203125" style="42" customWidth="1"/>
    <col min="3842" max="3842" width="105.109375" style="42" customWidth="1"/>
    <col min="3843" max="3845" width="21" style="42" customWidth="1"/>
    <col min="3846" max="3848" width="19" style="42" customWidth="1"/>
    <col min="3849" max="4096" width="9.109375" style="42"/>
    <col min="4097" max="4097" width="7.33203125" style="42" customWidth="1"/>
    <col min="4098" max="4098" width="105.109375" style="42" customWidth="1"/>
    <col min="4099" max="4101" width="21" style="42" customWidth="1"/>
    <col min="4102" max="4104" width="19" style="42" customWidth="1"/>
    <col min="4105" max="4352" width="9.109375" style="42"/>
    <col min="4353" max="4353" width="7.33203125" style="42" customWidth="1"/>
    <col min="4354" max="4354" width="105.109375" style="42" customWidth="1"/>
    <col min="4355" max="4357" width="21" style="42" customWidth="1"/>
    <col min="4358" max="4360" width="19" style="42" customWidth="1"/>
    <col min="4361" max="4608" width="9.109375" style="42"/>
    <col min="4609" max="4609" width="7.33203125" style="42" customWidth="1"/>
    <col min="4610" max="4610" width="105.109375" style="42" customWidth="1"/>
    <col min="4611" max="4613" width="21" style="42" customWidth="1"/>
    <col min="4614" max="4616" width="19" style="42" customWidth="1"/>
    <col min="4617" max="4864" width="9.109375" style="42"/>
    <col min="4865" max="4865" width="7.33203125" style="42" customWidth="1"/>
    <col min="4866" max="4866" width="105.109375" style="42" customWidth="1"/>
    <col min="4867" max="4869" width="21" style="42" customWidth="1"/>
    <col min="4870" max="4872" width="19" style="42" customWidth="1"/>
    <col min="4873" max="5120" width="9.109375" style="42"/>
    <col min="5121" max="5121" width="7.33203125" style="42" customWidth="1"/>
    <col min="5122" max="5122" width="105.109375" style="42" customWidth="1"/>
    <col min="5123" max="5125" width="21" style="42" customWidth="1"/>
    <col min="5126" max="5128" width="19" style="42" customWidth="1"/>
    <col min="5129" max="5376" width="9.109375" style="42"/>
    <col min="5377" max="5377" width="7.33203125" style="42" customWidth="1"/>
    <col min="5378" max="5378" width="105.109375" style="42" customWidth="1"/>
    <col min="5379" max="5381" width="21" style="42" customWidth="1"/>
    <col min="5382" max="5384" width="19" style="42" customWidth="1"/>
    <col min="5385" max="5632" width="9.109375" style="42"/>
    <col min="5633" max="5633" width="7.33203125" style="42" customWidth="1"/>
    <col min="5634" max="5634" width="105.109375" style="42" customWidth="1"/>
    <col min="5635" max="5637" width="21" style="42" customWidth="1"/>
    <col min="5638" max="5640" width="19" style="42" customWidth="1"/>
    <col min="5641" max="5888" width="9.109375" style="42"/>
    <col min="5889" max="5889" width="7.33203125" style="42" customWidth="1"/>
    <col min="5890" max="5890" width="105.109375" style="42" customWidth="1"/>
    <col min="5891" max="5893" width="21" style="42" customWidth="1"/>
    <col min="5894" max="5896" width="19" style="42" customWidth="1"/>
    <col min="5897" max="6144" width="9.109375" style="42"/>
    <col min="6145" max="6145" width="7.33203125" style="42" customWidth="1"/>
    <col min="6146" max="6146" width="105.109375" style="42" customWidth="1"/>
    <col min="6147" max="6149" width="21" style="42" customWidth="1"/>
    <col min="6150" max="6152" width="19" style="42" customWidth="1"/>
    <col min="6153" max="6400" width="9.109375" style="42"/>
    <col min="6401" max="6401" width="7.33203125" style="42" customWidth="1"/>
    <col min="6402" max="6402" width="105.109375" style="42" customWidth="1"/>
    <col min="6403" max="6405" width="21" style="42" customWidth="1"/>
    <col min="6406" max="6408" width="19" style="42" customWidth="1"/>
    <col min="6409" max="6656" width="9.109375" style="42"/>
    <col min="6657" max="6657" width="7.33203125" style="42" customWidth="1"/>
    <col min="6658" max="6658" width="105.109375" style="42" customWidth="1"/>
    <col min="6659" max="6661" width="21" style="42" customWidth="1"/>
    <col min="6662" max="6664" width="19" style="42" customWidth="1"/>
    <col min="6665" max="6912" width="9.109375" style="42"/>
    <col min="6913" max="6913" width="7.33203125" style="42" customWidth="1"/>
    <col min="6914" max="6914" width="105.109375" style="42" customWidth="1"/>
    <col min="6915" max="6917" width="21" style="42" customWidth="1"/>
    <col min="6918" max="6920" width="19" style="42" customWidth="1"/>
    <col min="6921" max="7168" width="9.109375" style="42"/>
    <col min="7169" max="7169" width="7.33203125" style="42" customWidth="1"/>
    <col min="7170" max="7170" width="105.109375" style="42" customWidth="1"/>
    <col min="7171" max="7173" width="21" style="42" customWidth="1"/>
    <col min="7174" max="7176" width="19" style="42" customWidth="1"/>
    <col min="7177" max="7424" width="9.109375" style="42"/>
    <col min="7425" max="7425" width="7.33203125" style="42" customWidth="1"/>
    <col min="7426" max="7426" width="105.109375" style="42" customWidth="1"/>
    <col min="7427" max="7429" width="21" style="42" customWidth="1"/>
    <col min="7430" max="7432" width="19" style="42" customWidth="1"/>
    <col min="7433" max="7680" width="9.109375" style="42"/>
    <col min="7681" max="7681" width="7.33203125" style="42" customWidth="1"/>
    <col min="7682" max="7682" width="105.109375" style="42" customWidth="1"/>
    <col min="7683" max="7685" width="21" style="42" customWidth="1"/>
    <col min="7686" max="7688" width="19" style="42" customWidth="1"/>
    <col min="7689" max="7936" width="9.109375" style="42"/>
    <col min="7937" max="7937" width="7.33203125" style="42" customWidth="1"/>
    <col min="7938" max="7938" width="105.109375" style="42" customWidth="1"/>
    <col min="7939" max="7941" width="21" style="42" customWidth="1"/>
    <col min="7942" max="7944" width="19" style="42" customWidth="1"/>
    <col min="7945" max="8192" width="9.109375" style="42"/>
    <col min="8193" max="8193" width="7.33203125" style="42" customWidth="1"/>
    <col min="8194" max="8194" width="105.109375" style="42" customWidth="1"/>
    <col min="8195" max="8197" width="21" style="42" customWidth="1"/>
    <col min="8198" max="8200" width="19" style="42" customWidth="1"/>
    <col min="8201" max="8448" width="9.109375" style="42"/>
    <col min="8449" max="8449" width="7.33203125" style="42" customWidth="1"/>
    <col min="8450" max="8450" width="105.109375" style="42" customWidth="1"/>
    <col min="8451" max="8453" width="21" style="42" customWidth="1"/>
    <col min="8454" max="8456" width="19" style="42" customWidth="1"/>
    <col min="8457" max="8704" width="9.109375" style="42"/>
    <col min="8705" max="8705" width="7.33203125" style="42" customWidth="1"/>
    <col min="8706" max="8706" width="105.109375" style="42" customWidth="1"/>
    <col min="8707" max="8709" width="21" style="42" customWidth="1"/>
    <col min="8710" max="8712" width="19" style="42" customWidth="1"/>
    <col min="8713" max="8960" width="9.109375" style="42"/>
    <col min="8961" max="8961" width="7.33203125" style="42" customWidth="1"/>
    <col min="8962" max="8962" width="105.109375" style="42" customWidth="1"/>
    <col min="8963" max="8965" width="21" style="42" customWidth="1"/>
    <col min="8966" max="8968" width="19" style="42" customWidth="1"/>
    <col min="8969" max="9216" width="9.109375" style="42"/>
    <col min="9217" max="9217" width="7.33203125" style="42" customWidth="1"/>
    <col min="9218" max="9218" width="105.109375" style="42" customWidth="1"/>
    <col min="9219" max="9221" width="21" style="42" customWidth="1"/>
    <col min="9222" max="9224" width="19" style="42" customWidth="1"/>
    <col min="9225" max="9472" width="9.109375" style="42"/>
    <col min="9473" max="9473" width="7.33203125" style="42" customWidth="1"/>
    <col min="9474" max="9474" width="105.109375" style="42" customWidth="1"/>
    <col min="9475" max="9477" width="21" style="42" customWidth="1"/>
    <col min="9478" max="9480" width="19" style="42" customWidth="1"/>
    <col min="9481" max="9728" width="9.109375" style="42"/>
    <col min="9729" max="9729" width="7.33203125" style="42" customWidth="1"/>
    <col min="9730" max="9730" width="105.109375" style="42" customWidth="1"/>
    <col min="9731" max="9733" width="21" style="42" customWidth="1"/>
    <col min="9734" max="9736" width="19" style="42" customWidth="1"/>
    <col min="9737" max="9984" width="9.109375" style="42"/>
    <col min="9985" max="9985" width="7.33203125" style="42" customWidth="1"/>
    <col min="9986" max="9986" width="105.109375" style="42" customWidth="1"/>
    <col min="9987" max="9989" width="21" style="42" customWidth="1"/>
    <col min="9990" max="9992" width="19" style="42" customWidth="1"/>
    <col min="9993" max="10240" width="9.109375" style="42"/>
    <col min="10241" max="10241" width="7.33203125" style="42" customWidth="1"/>
    <col min="10242" max="10242" width="105.109375" style="42" customWidth="1"/>
    <col min="10243" max="10245" width="21" style="42" customWidth="1"/>
    <col min="10246" max="10248" width="19" style="42" customWidth="1"/>
    <col min="10249" max="10496" width="9.109375" style="42"/>
    <col min="10497" max="10497" width="7.33203125" style="42" customWidth="1"/>
    <col min="10498" max="10498" width="105.109375" style="42" customWidth="1"/>
    <col min="10499" max="10501" width="21" style="42" customWidth="1"/>
    <col min="10502" max="10504" width="19" style="42" customWidth="1"/>
    <col min="10505" max="10752" width="9.109375" style="42"/>
    <col min="10753" max="10753" width="7.33203125" style="42" customWidth="1"/>
    <col min="10754" max="10754" width="105.109375" style="42" customWidth="1"/>
    <col min="10755" max="10757" width="21" style="42" customWidth="1"/>
    <col min="10758" max="10760" width="19" style="42" customWidth="1"/>
    <col min="10761" max="11008" width="9.109375" style="42"/>
    <col min="11009" max="11009" width="7.33203125" style="42" customWidth="1"/>
    <col min="11010" max="11010" width="105.109375" style="42" customWidth="1"/>
    <col min="11011" max="11013" width="21" style="42" customWidth="1"/>
    <col min="11014" max="11016" width="19" style="42" customWidth="1"/>
    <col min="11017" max="11264" width="9.109375" style="42"/>
    <col min="11265" max="11265" width="7.33203125" style="42" customWidth="1"/>
    <col min="11266" max="11266" width="105.109375" style="42" customWidth="1"/>
    <col min="11267" max="11269" width="21" style="42" customWidth="1"/>
    <col min="11270" max="11272" width="19" style="42" customWidth="1"/>
    <col min="11273" max="11520" width="9.109375" style="42"/>
    <col min="11521" max="11521" width="7.33203125" style="42" customWidth="1"/>
    <col min="11522" max="11522" width="105.109375" style="42" customWidth="1"/>
    <col min="11523" max="11525" width="21" style="42" customWidth="1"/>
    <col min="11526" max="11528" width="19" style="42" customWidth="1"/>
    <col min="11529" max="11776" width="9.109375" style="42"/>
    <col min="11777" max="11777" width="7.33203125" style="42" customWidth="1"/>
    <col min="11778" max="11778" width="105.109375" style="42" customWidth="1"/>
    <col min="11779" max="11781" width="21" style="42" customWidth="1"/>
    <col min="11782" max="11784" width="19" style="42" customWidth="1"/>
    <col min="11785" max="12032" width="9.109375" style="42"/>
    <col min="12033" max="12033" width="7.33203125" style="42" customWidth="1"/>
    <col min="12034" max="12034" width="105.109375" style="42" customWidth="1"/>
    <col min="12035" max="12037" width="21" style="42" customWidth="1"/>
    <col min="12038" max="12040" width="19" style="42" customWidth="1"/>
    <col min="12041" max="12288" width="9.109375" style="42"/>
    <col min="12289" max="12289" width="7.33203125" style="42" customWidth="1"/>
    <col min="12290" max="12290" width="105.109375" style="42" customWidth="1"/>
    <col min="12291" max="12293" width="21" style="42" customWidth="1"/>
    <col min="12294" max="12296" width="19" style="42" customWidth="1"/>
    <col min="12297" max="12544" width="9.109375" style="42"/>
    <col min="12545" max="12545" width="7.33203125" style="42" customWidth="1"/>
    <col min="12546" max="12546" width="105.109375" style="42" customWidth="1"/>
    <col min="12547" max="12549" width="21" style="42" customWidth="1"/>
    <col min="12550" max="12552" width="19" style="42" customWidth="1"/>
    <col min="12553" max="12800" width="9.109375" style="42"/>
    <col min="12801" max="12801" width="7.33203125" style="42" customWidth="1"/>
    <col min="12802" max="12802" width="105.109375" style="42" customWidth="1"/>
    <col min="12803" max="12805" width="21" style="42" customWidth="1"/>
    <col min="12806" max="12808" width="19" style="42" customWidth="1"/>
    <col min="12809" max="13056" width="9.109375" style="42"/>
    <col min="13057" max="13057" width="7.33203125" style="42" customWidth="1"/>
    <col min="13058" max="13058" width="105.109375" style="42" customWidth="1"/>
    <col min="13059" max="13061" width="21" style="42" customWidth="1"/>
    <col min="13062" max="13064" width="19" style="42" customWidth="1"/>
    <col min="13065" max="13312" width="9.109375" style="42"/>
    <col min="13313" max="13313" width="7.33203125" style="42" customWidth="1"/>
    <col min="13314" max="13314" width="105.109375" style="42" customWidth="1"/>
    <col min="13315" max="13317" width="21" style="42" customWidth="1"/>
    <col min="13318" max="13320" width="19" style="42" customWidth="1"/>
    <col min="13321" max="13568" width="9.109375" style="42"/>
    <col min="13569" max="13569" width="7.33203125" style="42" customWidth="1"/>
    <col min="13570" max="13570" width="105.109375" style="42" customWidth="1"/>
    <col min="13571" max="13573" width="21" style="42" customWidth="1"/>
    <col min="13574" max="13576" width="19" style="42" customWidth="1"/>
    <col min="13577" max="13824" width="9.109375" style="42"/>
    <col min="13825" max="13825" width="7.33203125" style="42" customWidth="1"/>
    <col min="13826" max="13826" width="105.109375" style="42" customWidth="1"/>
    <col min="13827" max="13829" width="21" style="42" customWidth="1"/>
    <col min="13830" max="13832" width="19" style="42" customWidth="1"/>
    <col min="13833" max="14080" width="9.109375" style="42"/>
    <col min="14081" max="14081" width="7.33203125" style="42" customWidth="1"/>
    <col min="14082" max="14082" width="105.109375" style="42" customWidth="1"/>
    <col min="14083" max="14085" width="21" style="42" customWidth="1"/>
    <col min="14086" max="14088" width="19" style="42" customWidth="1"/>
    <col min="14089" max="14336" width="9.109375" style="42"/>
    <col min="14337" max="14337" width="7.33203125" style="42" customWidth="1"/>
    <col min="14338" max="14338" width="105.109375" style="42" customWidth="1"/>
    <col min="14339" max="14341" width="21" style="42" customWidth="1"/>
    <col min="14342" max="14344" width="19" style="42" customWidth="1"/>
    <col min="14345" max="14592" width="9.109375" style="42"/>
    <col min="14593" max="14593" width="7.33203125" style="42" customWidth="1"/>
    <col min="14594" max="14594" width="105.109375" style="42" customWidth="1"/>
    <col min="14595" max="14597" width="21" style="42" customWidth="1"/>
    <col min="14598" max="14600" width="19" style="42" customWidth="1"/>
    <col min="14601" max="14848" width="9.109375" style="42"/>
    <col min="14849" max="14849" width="7.33203125" style="42" customWidth="1"/>
    <col min="14850" max="14850" width="105.109375" style="42" customWidth="1"/>
    <col min="14851" max="14853" width="21" style="42" customWidth="1"/>
    <col min="14854" max="14856" width="19" style="42" customWidth="1"/>
    <col min="14857" max="15104" width="9.109375" style="42"/>
    <col min="15105" max="15105" width="7.33203125" style="42" customWidth="1"/>
    <col min="15106" max="15106" width="105.109375" style="42" customWidth="1"/>
    <col min="15107" max="15109" width="21" style="42" customWidth="1"/>
    <col min="15110" max="15112" width="19" style="42" customWidth="1"/>
    <col min="15113" max="15360" width="9.109375" style="42"/>
    <col min="15361" max="15361" width="7.33203125" style="42" customWidth="1"/>
    <col min="15362" max="15362" width="105.109375" style="42" customWidth="1"/>
    <col min="15363" max="15365" width="21" style="42" customWidth="1"/>
    <col min="15366" max="15368" width="19" style="42" customWidth="1"/>
    <col min="15369" max="15616" width="9.109375" style="42"/>
    <col min="15617" max="15617" width="7.33203125" style="42" customWidth="1"/>
    <col min="15618" max="15618" width="105.109375" style="42" customWidth="1"/>
    <col min="15619" max="15621" width="21" style="42" customWidth="1"/>
    <col min="15622" max="15624" width="19" style="42" customWidth="1"/>
    <col min="15625" max="15872" width="9.109375" style="42"/>
    <col min="15873" max="15873" width="7.33203125" style="42" customWidth="1"/>
    <col min="15874" max="15874" width="105.109375" style="42" customWidth="1"/>
    <col min="15875" max="15877" width="21" style="42" customWidth="1"/>
    <col min="15878" max="15880" width="19" style="42" customWidth="1"/>
    <col min="15881" max="16128" width="9.109375" style="42"/>
    <col min="16129" max="16129" width="7.33203125" style="42" customWidth="1"/>
    <col min="16130" max="16130" width="105.109375" style="42" customWidth="1"/>
    <col min="16131" max="16133" width="21" style="42" customWidth="1"/>
    <col min="16134" max="16136" width="19" style="42" customWidth="1"/>
    <col min="16137" max="16384" width="9.109375" style="42"/>
  </cols>
  <sheetData>
    <row r="1" spans="1:11" x14ac:dyDescent="0.35">
      <c r="A1" s="38"/>
      <c r="B1" s="39"/>
      <c r="E1" s="40"/>
      <c r="F1" s="41"/>
      <c r="G1" s="41"/>
      <c r="H1" s="9" t="s">
        <v>429</v>
      </c>
    </row>
    <row r="2" spans="1:11" ht="14.4" x14ac:dyDescent="0.3">
      <c r="A2" s="1192" t="s">
        <v>306</v>
      </c>
      <c r="B2" s="1192"/>
      <c r="C2" s="1192"/>
      <c r="D2" s="1192"/>
      <c r="E2" s="1192"/>
      <c r="F2" s="1192"/>
      <c r="G2" s="1192"/>
      <c r="H2" s="1192"/>
    </row>
    <row r="3" spans="1:11" ht="71.25" customHeight="1" x14ac:dyDescent="0.3">
      <c r="A3" s="1192"/>
      <c r="B3" s="1192"/>
      <c r="C3" s="1192"/>
      <c r="D3" s="1192"/>
      <c r="E3" s="1192"/>
      <c r="F3" s="1192"/>
      <c r="G3" s="1192"/>
      <c r="H3" s="1192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 x14ac:dyDescent="0.35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 x14ac:dyDescent="0.35">
      <c r="A9" s="1193" t="s">
        <v>282</v>
      </c>
      <c r="B9" s="1193" t="s">
        <v>308</v>
      </c>
      <c r="C9" s="1194" t="s">
        <v>309</v>
      </c>
      <c r="D9" s="1194"/>
      <c r="E9" s="1194"/>
      <c r="F9" s="1194" t="s">
        <v>310</v>
      </c>
      <c r="G9" s="1194"/>
      <c r="H9" s="1194"/>
    </row>
    <row r="10" spans="1:11" ht="72" x14ac:dyDescent="0.3">
      <c r="A10" s="1193"/>
      <c r="B10" s="1193"/>
      <c r="C10" s="46" t="s">
        <v>988</v>
      </c>
      <c r="D10" s="46" t="s">
        <v>989</v>
      </c>
      <c r="E10" s="46" t="s">
        <v>990</v>
      </c>
      <c r="F10" s="46" t="s">
        <v>988</v>
      </c>
      <c r="G10" s="46" t="s">
        <v>989</v>
      </c>
      <c r="H10" s="46" t="s">
        <v>990</v>
      </c>
    </row>
    <row r="11" spans="1:11" s="49" customFormat="1" ht="31.5" customHeight="1" x14ac:dyDescent="0.3">
      <c r="A11" s="110">
        <v>1</v>
      </c>
      <c r="B11" s="110">
        <v>2</v>
      </c>
      <c r="C11" s="111">
        <v>3</v>
      </c>
      <c r="D11" s="111">
        <v>4</v>
      </c>
      <c r="E11" s="111">
        <v>5</v>
      </c>
      <c r="F11" s="111">
        <v>6</v>
      </c>
      <c r="G11" s="111">
        <v>7</v>
      </c>
      <c r="H11" s="111">
        <v>8</v>
      </c>
    </row>
    <row r="12" spans="1:11" s="53" customFormat="1" x14ac:dyDescent="0.3">
      <c r="A12" s="112" t="s">
        <v>57</v>
      </c>
      <c r="B12" s="51" t="s">
        <v>311</v>
      </c>
      <c r="C12" s="52">
        <f>C13+C14+C15</f>
        <v>12390397.350993378</v>
      </c>
      <c r="D12" s="52">
        <f t="shared" ref="D12:E12" si="0">D13+D14+D15</f>
        <v>12390397.350993378</v>
      </c>
      <c r="E12" s="52">
        <f t="shared" si="0"/>
        <v>12390397.350993378</v>
      </c>
      <c r="F12" s="52">
        <f>F13+F14+F15</f>
        <v>2725887.4172185431</v>
      </c>
      <c r="G12" s="52">
        <f>F12</f>
        <v>2725887.4172185431</v>
      </c>
      <c r="H12" s="52">
        <f>G12</f>
        <v>2725887.4172185431</v>
      </c>
    </row>
    <row r="13" spans="1:11" ht="24" customHeight="1" x14ac:dyDescent="0.3">
      <c r="A13" s="112" t="s">
        <v>312</v>
      </c>
      <c r="B13" s="54" t="s">
        <v>313</v>
      </c>
      <c r="C13" s="55">
        <f>F23/0.302</f>
        <v>12390397.350993378</v>
      </c>
      <c r="D13" s="55">
        <f t="shared" ref="D13:E13" si="1">G23/0.302</f>
        <v>12390397.350993378</v>
      </c>
      <c r="E13" s="55">
        <f t="shared" si="1"/>
        <v>12390397.350993378</v>
      </c>
      <c r="F13" s="55">
        <f>E13*0.22</f>
        <v>2725887.4172185431</v>
      </c>
      <c r="G13" s="52">
        <f t="shared" ref="G13:H22" si="2">F13</f>
        <v>2725887.4172185431</v>
      </c>
      <c r="H13" s="55">
        <f t="shared" si="2"/>
        <v>2725887.4172185431</v>
      </c>
    </row>
    <row r="14" spans="1:11" x14ac:dyDescent="0.3">
      <c r="A14" s="112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6" x14ac:dyDescent="0.3">
      <c r="A15" s="112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 x14ac:dyDescent="0.3">
      <c r="A16" s="112">
        <v>2</v>
      </c>
      <c r="B16" s="51" t="s">
        <v>318</v>
      </c>
      <c r="C16" s="52">
        <f>C17</f>
        <v>12390397.350993378</v>
      </c>
      <c r="D16" s="52">
        <f t="shared" ref="D16:E16" si="3">D17</f>
        <v>12390397.350993378</v>
      </c>
      <c r="E16" s="52">
        <f t="shared" si="3"/>
        <v>12390397.350993378</v>
      </c>
      <c r="F16" s="52">
        <f>SUM(F17:F21)</f>
        <v>384102.31788079476</v>
      </c>
      <c r="G16" s="52">
        <f t="shared" si="2"/>
        <v>384102.31788079476</v>
      </c>
      <c r="H16" s="52">
        <f t="shared" si="2"/>
        <v>384102.31788079476</v>
      </c>
    </row>
    <row r="17" spans="1:9" ht="40.5" customHeight="1" x14ac:dyDescent="0.3">
      <c r="A17" s="112" t="s">
        <v>319</v>
      </c>
      <c r="B17" s="54" t="s">
        <v>320</v>
      </c>
      <c r="C17" s="55">
        <f>C13</f>
        <v>12390397.350993378</v>
      </c>
      <c r="D17" s="55">
        <f t="shared" ref="D17:E17" si="4">D13</f>
        <v>12390397.350993378</v>
      </c>
      <c r="E17" s="55">
        <f t="shared" si="4"/>
        <v>12390397.350993378</v>
      </c>
      <c r="F17" s="55">
        <f>C17*0.029</f>
        <v>359321.52317880798</v>
      </c>
      <c r="G17" s="52">
        <f t="shared" si="2"/>
        <v>359321.52317880798</v>
      </c>
      <c r="H17" s="55">
        <f t="shared" si="2"/>
        <v>359321.52317880798</v>
      </c>
    </row>
    <row r="18" spans="1:9" ht="37.5" customHeight="1" x14ac:dyDescent="0.3">
      <c r="A18" s="112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 x14ac:dyDescent="0.3">
      <c r="A19" s="112" t="s">
        <v>323</v>
      </c>
      <c r="B19" s="54" t="s">
        <v>324</v>
      </c>
      <c r="C19" s="55">
        <f>C13</f>
        <v>12390397.350993378</v>
      </c>
      <c r="D19" s="55">
        <f t="shared" ref="D19:E19" si="5">D13</f>
        <v>12390397.350993378</v>
      </c>
      <c r="E19" s="55">
        <f t="shared" si="5"/>
        <v>12390397.350993378</v>
      </c>
      <c r="F19" s="55">
        <f>C19*0.002</f>
        <v>24780.794701986757</v>
      </c>
      <c r="G19" s="52">
        <f t="shared" si="2"/>
        <v>24780.794701986757</v>
      </c>
      <c r="H19" s="55">
        <f t="shared" si="2"/>
        <v>24780.794701986757</v>
      </c>
    </row>
    <row r="20" spans="1:9" ht="57" customHeight="1" x14ac:dyDescent="0.3">
      <c r="A20" s="112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6" x14ac:dyDescent="0.3">
      <c r="A21" s="112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6" x14ac:dyDescent="0.3">
      <c r="A22" s="112" t="s">
        <v>9</v>
      </c>
      <c r="B22" s="54" t="s">
        <v>328</v>
      </c>
      <c r="C22" s="55">
        <f>C13</f>
        <v>12390397.350993378</v>
      </c>
      <c r="D22" s="55">
        <f t="shared" ref="D22:E22" si="6">D13</f>
        <v>12390397.350993378</v>
      </c>
      <c r="E22" s="55">
        <f t="shared" si="6"/>
        <v>12390397.350993378</v>
      </c>
      <c r="F22" s="55">
        <f>C22*0.051</f>
        <v>631910.26490066224</v>
      </c>
      <c r="G22" s="52">
        <f t="shared" si="2"/>
        <v>631910.26490066224</v>
      </c>
      <c r="H22" s="55">
        <f t="shared" si="2"/>
        <v>631910.26490066224</v>
      </c>
    </row>
    <row r="23" spans="1:9" s="53" customFormat="1" ht="39" customHeight="1" x14ac:dyDescent="0.3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v>3741900</v>
      </c>
      <c r="G23" s="59">
        <v>3741900</v>
      </c>
      <c r="H23" s="59">
        <v>3741900</v>
      </c>
    </row>
    <row r="24" spans="1:9" x14ac:dyDescent="0.35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 x14ac:dyDescent="0.35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 x14ac:dyDescent="0.3">
      <c r="A26" s="34" t="s">
        <v>671</v>
      </c>
      <c r="B26" s="35"/>
      <c r="D26" s="36"/>
      <c r="F26" s="64"/>
      <c r="G26" s="36" t="s">
        <v>1143</v>
      </c>
      <c r="H26" s="35"/>
      <c r="I26" s="65"/>
    </row>
    <row r="27" spans="1:9" s="66" customFormat="1" ht="13.2" x14ac:dyDescent="0.3">
      <c r="D27" s="67" t="s">
        <v>131</v>
      </c>
      <c r="F27" s="68"/>
      <c r="G27" s="67" t="s">
        <v>132</v>
      </c>
      <c r="I27" s="68"/>
    </row>
    <row r="28" spans="1:9" s="63" customFormat="1" x14ac:dyDescent="0.3">
      <c r="A28" s="35"/>
      <c r="B28" s="35"/>
      <c r="D28" s="35"/>
      <c r="F28" s="64"/>
      <c r="G28" s="35"/>
      <c r="H28" s="35"/>
      <c r="I28" s="69"/>
    </row>
    <row r="29" spans="1:9" s="63" customFormat="1" ht="23.25" customHeight="1" x14ac:dyDescent="0.3">
      <c r="A29" s="34" t="s">
        <v>133</v>
      </c>
      <c r="B29" s="35"/>
      <c r="D29" s="36"/>
      <c r="F29" s="64"/>
      <c r="G29" s="36" t="s">
        <v>1144</v>
      </c>
      <c r="H29" s="35"/>
      <c r="I29" s="65"/>
    </row>
    <row r="30" spans="1:9" s="66" customFormat="1" ht="13.2" x14ac:dyDescent="0.3">
      <c r="D30" s="67" t="s">
        <v>131</v>
      </c>
      <c r="F30" s="68"/>
      <c r="G30" s="67" t="s">
        <v>132</v>
      </c>
      <c r="I30" s="68"/>
    </row>
    <row r="68" ht="18.75" hidden="1" customHeight="1" x14ac:dyDescent="0.35"/>
    <row r="69" ht="18.75" hidden="1" customHeight="1" x14ac:dyDescent="0.35"/>
    <row r="70" ht="18.75" hidden="1" customHeight="1" x14ac:dyDescent="0.35"/>
    <row r="71" ht="18.75" hidden="1" customHeight="1" x14ac:dyDescent="0.35"/>
    <row r="72" ht="18.75" hidden="1" customHeight="1" x14ac:dyDescent="0.35"/>
    <row r="73" ht="18.75" hidden="1" customHeight="1" x14ac:dyDescent="0.35"/>
    <row r="74" ht="18.75" hidden="1" customHeight="1" x14ac:dyDescent="0.35"/>
    <row r="79" ht="18.75" hidden="1" customHeight="1" x14ac:dyDescent="0.35"/>
    <row r="80" ht="18.75" hidden="1" customHeight="1" x14ac:dyDescent="0.35"/>
    <row r="81" ht="18.75" hidden="1" customHeight="1" x14ac:dyDescent="0.35"/>
    <row r="82" ht="18.75" hidden="1" customHeight="1" x14ac:dyDescent="0.35"/>
    <row r="83" ht="18.75" hidden="1" customHeight="1" x14ac:dyDescent="0.35"/>
    <row r="84" ht="18.75" hidden="1" customHeight="1" x14ac:dyDescent="0.35"/>
    <row r="85" ht="18.75" hidden="1" customHeight="1" x14ac:dyDescent="0.35"/>
    <row r="86" ht="18.75" hidden="1" customHeight="1" x14ac:dyDescent="0.35"/>
    <row r="90" ht="18.75" hidden="1" customHeight="1" x14ac:dyDescent="0.35"/>
    <row r="91" ht="18.75" hidden="1" customHeight="1" x14ac:dyDescent="0.35"/>
    <row r="92" ht="18.75" hidden="1" customHeight="1" x14ac:dyDescent="0.35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>
    <tabColor theme="9" tint="0.79998168889431442"/>
    <pageSetUpPr fitToPage="1"/>
  </sheetPr>
  <dimension ref="A1:K92"/>
  <sheetViews>
    <sheetView view="pageBreakPreview" zoomScale="60" zoomScaleNormal="55" workbookViewId="0"/>
  </sheetViews>
  <sheetFormatPr defaultRowHeight="18" x14ac:dyDescent="0.35"/>
  <cols>
    <col min="1" max="1" width="7.33203125" style="70" customWidth="1"/>
    <col min="2" max="2" width="105.109375" style="42" customWidth="1"/>
    <col min="3" max="4" width="21" style="39" customWidth="1"/>
    <col min="5" max="5" width="21" style="42" customWidth="1"/>
    <col min="6" max="8" width="19" style="42" customWidth="1"/>
    <col min="9" max="256" width="9.109375" style="42"/>
    <col min="257" max="257" width="7.33203125" style="42" customWidth="1"/>
    <col min="258" max="258" width="105.109375" style="42" customWidth="1"/>
    <col min="259" max="261" width="21" style="42" customWidth="1"/>
    <col min="262" max="264" width="19" style="42" customWidth="1"/>
    <col min="265" max="512" width="9.109375" style="42"/>
    <col min="513" max="513" width="7.33203125" style="42" customWidth="1"/>
    <col min="514" max="514" width="105.109375" style="42" customWidth="1"/>
    <col min="515" max="517" width="21" style="42" customWidth="1"/>
    <col min="518" max="520" width="19" style="42" customWidth="1"/>
    <col min="521" max="768" width="9.109375" style="42"/>
    <col min="769" max="769" width="7.33203125" style="42" customWidth="1"/>
    <col min="770" max="770" width="105.109375" style="42" customWidth="1"/>
    <col min="771" max="773" width="21" style="42" customWidth="1"/>
    <col min="774" max="776" width="19" style="42" customWidth="1"/>
    <col min="777" max="1024" width="9.109375" style="42"/>
    <col min="1025" max="1025" width="7.33203125" style="42" customWidth="1"/>
    <col min="1026" max="1026" width="105.109375" style="42" customWidth="1"/>
    <col min="1027" max="1029" width="21" style="42" customWidth="1"/>
    <col min="1030" max="1032" width="19" style="42" customWidth="1"/>
    <col min="1033" max="1280" width="9.109375" style="42"/>
    <col min="1281" max="1281" width="7.33203125" style="42" customWidth="1"/>
    <col min="1282" max="1282" width="105.109375" style="42" customWidth="1"/>
    <col min="1283" max="1285" width="21" style="42" customWidth="1"/>
    <col min="1286" max="1288" width="19" style="42" customWidth="1"/>
    <col min="1289" max="1536" width="9.109375" style="42"/>
    <col min="1537" max="1537" width="7.33203125" style="42" customWidth="1"/>
    <col min="1538" max="1538" width="105.109375" style="42" customWidth="1"/>
    <col min="1539" max="1541" width="21" style="42" customWidth="1"/>
    <col min="1542" max="1544" width="19" style="42" customWidth="1"/>
    <col min="1545" max="1792" width="9.109375" style="42"/>
    <col min="1793" max="1793" width="7.33203125" style="42" customWidth="1"/>
    <col min="1794" max="1794" width="105.109375" style="42" customWidth="1"/>
    <col min="1795" max="1797" width="21" style="42" customWidth="1"/>
    <col min="1798" max="1800" width="19" style="42" customWidth="1"/>
    <col min="1801" max="2048" width="9.109375" style="42"/>
    <col min="2049" max="2049" width="7.33203125" style="42" customWidth="1"/>
    <col min="2050" max="2050" width="105.109375" style="42" customWidth="1"/>
    <col min="2051" max="2053" width="21" style="42" customWidth="1"/>
    <col min="2054" max="2056" width="19" style="42" customWidth="1"/>
    <col min="2057" max="2304" width="9.109375" style="42"/>
    <col min="2305" max="2305" width="7.33203125" style="42" customWidth="1"/>
    <col min="2306" max="2306" width="105.109375" style="42" customWidth="1"/>
    <col min="2307" max="2309" width="21" style="42" customWidth="1"/>
    <col min="2310" max="2312" width="19" style="42" customWidth="1"/>
    <col min="2313" max="2560" width="9.109375" style="42"/>
    <col min="2561" max="2561" width="7.33203125" style="42" customWidth="1"/>
    <col min="2562" max="2562" width="105.109375" style="42" customWidth="1"/>
    <col min="2563" max="2565" width="21" style="42" customWidth="1"/>
    <col min="2566" max="2568" width="19" style="42" customWidth="1"/>
    <col min="2569" max="2816" width="9.109375" style="42"/>
    <col min="2817" max="2817" width="7.33203125" style="42" customWidth="1"/>
    <col min="2818" max="2818" width="105.109375" style="42" customWidth="1"/>
    <col min="2819" max="2821" width="21" style="42" customWidth="1"/>
    <col min="2822" max="2824" width="19" style="42" customWidth="1"/>
    <col min="2825" max="3072" width="9.109375" style="42"/>
    <col min="3073" max="3073" width="7.33203125" style="42" customWidth="1"/>
    <col min="3074" max="3074" width="105.109375" style="42" customWidth="1"/>
    <col min="3075" max="3077" width="21" style="42" customWidth="1"/>
    <col min="3078" max="3080" width="19" style="42" customWidth="1"/>
    <col min="3081" max="3328" width="9.109375" style="42"/>
    <col min="3329" max="3329" width="7.33203125" style="42" customWidth="1"/>
    <col min="3330" max="3330" width="105.109375" style="42" customWidth="1"/>
    <col min="3331" max="3333" width="21" style="42" customWidth="1"/>
    <col min="3334" max="3336" width="19" style="42" customWidth="1"/>
    <col min="3337" max="3584" width="9.109375" style="42"/>
    <col min="3585" max="3585" width="7.33203125" style="42" customWidth="1"/>
    <col min="3586" max="3586" width="105.109375" style="42" customWidth="1"/>
    <col min="3587" max="3589" width="21" style="42" customWidth="1"/>
    <col min="3590" max="3592" width="19" style="42" customWidth="1"/>
    <col min="3593" max="3840" width="9.109375" style="42"/>
    <col min="3841" max="3841" width="7.33203125" style="42" customWidth="1"/>
    <col min="3842" max="3842" width="105.109375" style="42" customWidth="1"/>
    <col min="3843" max="3845" width="21" style="42" customWidth="1"/>
    <col min="3846" max="3848" width="19" style="42" customWidth="1"/>
    <col min="3849" max="4096" width="9.109375" style="42"/>
    <col min="4097" max="4097" width="7.33203125" style="42" customWidth="1"/>
    <col min="4098" max="4098" width="105.109375" style="42" customWidth="1"/>
    <col min="4099" max="4101" width="21" style="42" customWidth="1"/>
    <col min="4102" max="4104" width="19" style="42" customWidth="1"/>
    <col min="4105" max="4352" width="9.109375" style="42"/>
    <col min="4353" max="4353" width="7.33203125" style="42" customWidth="1"/>
    <col min="4354" max="4354" width="105.109375" style="42" customWidth="1"/>
    <col min="4355" max="4357" width="21" style="42" customWidth="1"/>
    <col min="4358" max="4360" width="19" style="42" customWidth="1"/>
    <col min="4361" max="4608" width="9.109375" style="42"/>
    <col min="4609" max="4609" width="7.33203125" style="42" customWidth="1"/>
    <col min="4610" max="4610" width="105.109375" style="42" customWidth="1"/>
    <col min="4611" max="4613" width="21" style="42" customWidth="1"/>
    <col min="4614" max="4616" width="19" style="42" customWidth="1"/>
    <col min="4617" max="4864" width="9.109375" style="42"/>
    <col min="4865" max="4865" width="7.33203125" style="42" customWidth="1"/>
    <col min="4866" max="4866" width="105.109375" style="42" customWidth="1"/>
    <col min="4867" max="4869" width="21" style="42" customWidth="1"/>
    <col min="4870" max="4872" width="19" style="42" customWidth="1"/>
    <col min="4873" max="5120" width="9.109375" style="42"/>
    <col min="5121" max="5121" width="7.33203125" style="42" customWidth="1"/>
    <col min="5122" max="5122" width="105.109375" style="42" customWidth="1"/>
    <col min="5123" max="5125" width="21" style="42" customWidth="1"/>
    <col min="5126" max="5128" width="19" style="42" customWidth="1"/>
    <col min="5129" max="5376" width="9.109375" style="42"/>
    <col min="5377" max="5377" width="7.33203125" style="42" customWidth="1"/>
    <col min="5378" max="5378" width="105.109375" style="42" customWidth="1"/>
    <col min="5379" max="5381" width="21" style="42" customWidth="1"/>
    <col min="5382" max="5384" width="19" style="42" customWidth="1"/>
    <col min="5385" max="5632" width="9.109375" style="42"/>
    <col min="5633" max="5633" width="7.33203125" style="42" customWidth="1"/>
    <col min="5634" max="5634" width="105.109375" style="42" customWidth="1"/>
    <col min="5635" max="5637" width="21" style="42" customWidth="1"/>
    <col min="5638" max="5640" width="19" style="42" customWidth="1"/>
    <col min="5641" max="5888" width="9.109375" style="42"/>
    <col min="5889" max="5889" width="7.33203125" style="42" customWidth="1"/>
    <col min="5890" max="5890" width="105.109375" style="42" customWidth="1"/>
    <col min="5891" max="5893" width="21" style="42" customWidth="1"/>
    <col min="5894" max="5896" width="19" style="42" customWidth="1"/>
    <col min="5897" max="6144" width="9.109375" style="42"/>
    <col min="6145" max="6145" width="7.33203125" style="42" customWidth="1"/>
    <col min="6146" max="6146" width="105.109375" style="42" customWidth="1"/>
    <col min="6147" max="6149" width="21" style="42" customWidth="1"/>
    <col min="6150" max="6152" width="19" style="42" customWidth="1"/>
    <col min="6153" max="6400" width="9.109375" style="42"/>
    <col min="6401" max="6401" width="7.33203125" style="42" customWidth="1"/>
    <col min="6402" max="6402" width="105.109375" style="42" customWidth="1"/>
    <col min="6403" max="6405" width="21" style="42" customWidth="1"/>
    <col min="6406" max="6408" width="19" style="42" customWidth="1"/>
    <col min="6409" max="6656" width="9.109375" style="42"/>
    <col min="6657" max="6657" width="7.33203125" style="42" customWidth="1"/>
    <col min="6658" max="6658" width="105.109375" style="42" customWidth="1"/>
    <col min="6659" max="6661" width="21" style="42" customWidth="1"/>
    <col min="6662" max="6664" width="19" style="42" customWidth="1"/>
    <col min="6665" max="6912" width="9.109375" style="42"/>
    <col min="6913" max="6913" width="7.33203125" style="42" customWidth="1"/>
    <col min="6914" max="6914" width="105.109375" style="42" customWidth="1"/>
    <col min="6915" max="6917" width="21" style="42" customWidth="1"/>
    <col min="6918" max="6920" width="19" style="42" customWidth="1"/>
    <col min="6921" max="7168" width="9.109375" style="42"/>
    <col min="7169" max="7169" width="7.33203125" style="42" customWidth="1"/>
    <col min="7170" max="7170" width="105.109375" style="42" customWidth="1"/>
    <col min="7171" max="7173" width="21" style="42" customWidth="1"/>
    <col min="7174" max="7176" width="19" style="42" customWidth="1"/>
    <col min="7177" max="7424" width="9.109375" style="42"/>
    <col min="7425" max="7425" width="7.33203125" style="42" customWidth="1"/>
    <col min="7426" max="7426" width="105.109375" style="42" customWidth="1"/>
    <col min="7427" max="7429" width="21" style="42" customWidth="1"/>
    <col min="7430" max="7432" width="19" style="42" customWidth="1"/>
    <col min="7433" max="7680" width="9.109375" style="42"/>
    <col min="7681" max="7681" width="7.33203125" style="42" customWidth="1"/>
    <col min="7682" max="7682" width="105.109375" style="42" customWidth="1"/>
    <col min="7683" max="7685" width="21" style="42" customWidth="1"/>
    <col min="7686" max="7688" width="19" style="42" customWidth="1"/>
    <col min="7689" max="7936" width="9.109375" style="42"/>
    <col min="7937" max="7937" width="7.33203125" style="42" customWidth="1"/>
    <col min="7938" max="7938" width="105.109375" style="42" customWidth="1"/>
    <col min="7939" max="7941" width="21" style="42" customWidth="1"/>
    <col min="7942" max="7944" width="19" style="42" customWidth="1"/>
    <col min="7945" max="8192" width="9.109375" style="42"/>
    <col min="8193" max="8193" width="7.33203125" style="42" customWidth="1"/>
    <col min="8194" max="8194" width="105.109375" style="42" customWidth="1"/>
    <col min="8195" max="8197" width="21" style="42" customWidth="1"/>
    <col min="8198" max="8200" width="19" style="42" customWidth="1"/>
    <col min="8201" max="8448" width="9.109375" style="42"/>
    <col min="8449" max="8449" width="7.33203125" style="42" customWidth="1"/>
    <col min="8450" max="8450" width="105.109375" style="42" customWidth="1"/>
    <col min="8451" max="8453" width="21" style="42" customWidth="1"/>
    <col min="8454" max="8456" width="19" style="42" customWidth="1"/>
    <col min="8457" max="8704" width="9.109375" style="42"/>
    <col min="8705" max="8705" width="7.33203125" style="42" customWidth="1"/>
    <col min="8706" max="8706" width="105.109375" style="42" customWidth="1"/>
    <col min="8707" max="8709" width="21" style="42" customWidth="1"/>
    <col min="8710" max="8712" width="19" style="42" customWidth="1"/>
    <col min="8713" max="8960" width="9.109375" style="42"/>
    <col min="8961" max="8961" width="7.33203125" style="42" customWidth="1"/>
    <col min="8962" max="8962" width="105.109375" style="42" customWidth="1"/>
    <col min="8963" max="8965" width="21" style="42" customWidth="1"/>
    <col min="8966" max="8968" width="19" style="42" customWidth="1"/>
    <col min="8969" max="9216" width="9.109375" style="42"/>
    <col min="9217" max="9217" width="7.33203125" style="42" customWidth="1"/>
    <col min="9218" max="9218" width="105.109375" style="42" customWidth="1"/>
    <col min="9219" max="9221" width="21" style="42" customWidth="1"/>
    <col min="9222" max="9224" width="19" style="42" customWidth="1"/>
    <col min="9225" max="9472" width="9.109375" style="42"/>
    <col min="9473" max="9473" width="7.33203125" style="42" customWidth="1"/>
    <col min="9474" max="9474" width="105.109375" style="42" customWidth="1"/>
    <col min="9475" max="9477" width="21" style="42" customWidth="1"/>
    <col min="9478" max="9480" width="19" style="42" customWidth="1"/>
    <col min="9481" max="9728" width="9.109375" style="42"/>
    <col min="9729" max="9729" width="7.33203125" style="42" customWidth="1"/>
    <col min="9730" max="9730" width="105.109375" style="42" customWidth="1"/>
    <col min="9731" max="9733" width="21" style="42" customWidth="1"/>
    <col min="9734" max="9736" width="19" style="42" customWidth="1"/>
    <col min="9737" max="9984" width="9.109375" style="42"/>
    <col min="9985" max="9985" width="7.33203125" style="42" customWidth="1"/>
    <col min="9986" max="9986" width="105.109375" style="42" customWidth="1"/>
    <col min="9987" max="9989" width="21" style="42" customWidth="1"/>
    <col min="9990" max="9992" width="19" style="42" customWidth="1"/>
    <col min="9993" max="10240" width="9.109375" style="42"/>
    <col min="10241" max="10241" width="7.33203125" style="42" customWidth="1"/>
    <col min="10242" max="10242" width="105.109375" style="42" customWidth="1"/>
    <col min="10243" max="10245" width="21" style="42" customWidth="1"/>
    <col min="10246" max="10248" width="19" style="42" customWidth="1"/>
    <col min="10249" max="10496" width="9.109375" style="42"/>
    <col min="10497" max="10497" width="7.33203125" style="42" customWidth="1"/>
    <col min="10498" max="10498" width="105.109375" style="42" customWidth="1"/>
    <col min="10499" max="10501" width="21" style="42" customWidth="1"/>
    <col min="10502" max="10504" width="19" style="42" customWidth="1"/>
    <col min="10505" max="10752" width="9.109375" style="42"/>
    <col min="10753" max="10753" width="7.33203125" style="42" customWidth="1"/>
    <col min="10754" max="10754" width="105.109375" style="42" customWidth="1"/>
    <col min="10755" max="10757" width="21" style="42" customWidth="1"/>
    <col min="10758" max="10760" width="19" style="42" customWidth="1"/>
    <col min="10761" max="11008" width="9.109375" style="42"/>
    <col min="11009" max="11009" width="7.33203125" style="42" customWidth="1"/>
    <col min="11010" max="11010" width="105.109375" style="42" customWidth="1"/>
    <col min="11011" max="11013" width="21" style="42" customWidth="1"/>
    <col min="11014" max="11016" width="19" style="42" customWidth="1"/>
    <col min="11017" max="11264" width="9.109375" style="42"/>
    <col min="11265" max="11265" width="7.33203125" style="42" customWidth="1"/>
    <col min="11266" max="11266" width="105.109375" style="42" customWidth="1"/>
    <col min="11267" max="11269" width="21" style="42" customWidth="1"/>
    <col min="11270" max="11272" width="19" style="42" customWidth="1"/>
    <col min="11273" max="11520" width="9.109375" style="42"/>
    <col min="11521" max="11521" width="7.33203125" style="42" customWidth="1"/>
    <col min="11522" max="11522" width="105.109375" style="42" customWidth="1"/>
    <col min="11523" max="11525" width="21" style="42" customWidth="1"/>
    <col min="11526" max="11528" width="19" style="42" customWidth="1"/>
    <col min="11529" max="11776" width="9.109375" style="42"/>
    <col min="11777" max="11777" width="7.33203125" style="42" customWidth="1"/>
    <col min="11778" max="11778" width="105.109375" style="42" customWidth="1"/>
    <col min="11779" max="11781" width="21" style="42" customWidth="1"/>
    <col min="11782" max="11784" width="19" style="42" customWidth="1"/>
    <col min="11785" max="12032" width="9.109375" style="42"/>
    <col min="12033" max="12033" width="7.33203125" style="42" customWidth="1"/>
    <col min="12034" max="12034" width="105.109375" style="42" customWidth="1"/>
    <col min="12035" max="12037" width="21" style="42" customWidth="1"/>
    <col min="12038" max="12040" width="19" style="42" customWidth="1"/>
    <col min="12041" max="12288" width="9.109375" style="42"/>
    <col min="12289" max="12289" width="7.33203125" style="42" customWidth="1"/>
    <col min="12290" max="12290" width="105.109375" style="42" customWidth="1"/>
    <col min="12291" max="12293" width="21" style="42" customWidth="1"/>
    <col min="12294" max="12296" width="19" style="42" customWidth="1"/>
    <col min="12297" max="12544" width="9.109375" style="42"/>
    <col min="12545" max="12545" width="7.33203125" style="42" customWidth="1"/>
    <col min="12546" max="12546" width="105.109375" style="42" customWidth="1"/>
    <col min="12547" max="12549" width="21" style="42" customWidth="1"/>
    <col min="12550" max="12552" width="19" style="42" customWidth="1"/>
    <col min="12553" max="12800" width="9.109375" style="42"/>
    <col min="12801" max="12801" width="7.33203125" style="42" customWidth="1"/>
    <col min="12802" max="12802" width="105.109375" style="42" customWidth="1"/>
    <col min="12803" max="12805" width="21" style="42" customWidth="1"/>
    <col min="12806" max="12808" width="19" style="42" customWidth="1"/>
    <col min="12809" max="13056" width="9.109375" style="42"/>
    <col min="13057" max="13057" width="7.33203125" style="42" customWidth="1"/>
    <col min="13058" max="13058" width="105.109375" style="42" customWidth="1"/>
    <col min="13059" max="13061" width="21" style="42" customWidth="1"/>
    <col min="13062" max="13064" width="19" style="42" customWidth="1"/>
    <col min="13065" max="13312" width="9.109375" style="42"/>
    <col min="13313" max="13313" width="7.33203125" style="42" customWidth="1"/>
    <col min="13314" max="13314" width="105.109375" style="42" customWidth="1"/>
    <col min="13315" max="13317" width="21" style="42" customWidth="1"/>
    <col min="13318" max="13320" width="19" style="42" customWidth="1"/>
    <col min="13321" max="13568" width="9.109375" style="42"/>
    <col min="13569" max="13569" width="7.33203125" style="42" customWidth="1"/>
    <col min="13570" max="13570" width="105.109375" style="42" customWidth="1"/>
    <col min="13571" max="13573" width="21" style="42" customWidth="1"/>
    <col min="13574" max="13576" width="19" style="42" customWidth="1"/>
    <col min="13577" max="13824" width="9.109375" style="42"/>
    <col min="13825" max="13825" width="7.33203125" style="42" customWidth="1"/>
    <col min="13826" max="13826" width="105.109375" style="42" customWidth="1"/>
    <col min="13827" max="13829" width="21" style="42" customWidth="1"/>
    <col min="13830" max="13832" width="19" style="42" customWidth="1"/>
    <col min="13833" max="14080" width="9.109375" style="42"/>
    <col min="14081" max="14081" width="7.33203125" style="42" customWidth="1"/>
    <col min="14082" max="14082" width="105.109375" style="42" customWidth="1"/>
    <col min="14083" max="14085" width="21" style="42" customWidth="1"/>
    <col min="14086" max="14088" width="19" style="42" customWidth="1"/>
    <col min="14089" max="14336" width="9.109375" style="42"/>
    <col min="14337" max="14337" width="7.33203125" style="42" customWidth="1"/>
    <col min="14338" max="14338" width="105.109375" style="42" customWidth="1"/>
    <col min="14339" max="14341" width="21" style="42" customWidth="1"/>
    <col min="14342" max="14344" width="19" style="42" customWidth="1"/>
    <col min="14345" max="14592" width="9.109375" style="42"/>
    <col min="14593" max="14593" width="7.33203125" style="42" customWidth="1"/>
    <col min="14594" max="14594" width="105.109375" style="42" customWidth="1"/>
    <col min="14595" max="14597" width="21" style="42" customWidth="1"/>
    <col min="14598" max="14600" width="19" style="42" customWidth="1"/>
    <col min="14601" max="14848" width="9.109375" style="42"/>
    <col min="14849" max="14849" width="7.33203125" style="42" customWidth="1"/>
    <col min="14850" max="14850" width="105.109375" style="42" customWidth="1"/>
    <col min="14851" max="14853" width="21" style="42" customWidth="1"/>
    <col min="14854" max="14856" width="19" style="42" customWidth="1"/>
    <col min="14857" max="15104" width="9.109375" style="42"/>
    <col min="15105" max="15105" width="7.33203125" style="42" customWidth="1"/>
    <col min="15106" max="15106" width="105.109375" style="42" customWidth="1"/>
    <col min="15107" max="15109" width="21" style="42" customWidth="1"/>
    <col min="15110" max="15112" width="19" style="42" customWidth="1"/>
    <col min="15113" max="15360" width="9.109375" style="42"/>
    <col min="15361" max="15361" width="7.33203125" style="42" customWidth="1"/>
    <col min="15362" max="15362" width="105.109375" style="42" customWidth="1"/>
    <col min="15363" max="15365" width="21" style="42" customWidth="1"/>
    <col min="15366" max="15368" width="19" style="42" customWidth="1"/>
    <col min="15369" max="15616" width="9.109375" style="42"/>
    <col min="15617" max="15617" width="7.33203125" style="42" customWidth="1"/>
    <col min="15618" max="15618" width="105.109375" style="42" customWidth="1"/>
    <col min="15619" max="15621" width="21" style="42" customWidth="1"/>
    <col min="15622" max="15624" width="19" style="42" customWidth="1"/>
    <col min="15625" max="15872" width="9.109375" style="42"/>
    <col min="15873" max="15873" width="7.33203125" style="42" customWidth="1"/>
    <col min="15874" max="15874" width="105.109375" style="42" customWidth="1"/>
    <col min="15875" max="15877" width="21" style="42" customWidth="1"/>
    <col min="15878" max="15880" width="19" style="42" customWidth="1"/>
    <col min="15881" max="16128" width="9.109375" style="42"/>
    <col min="16129" max="16129" width="7.33203125" style="42" customWidth="1"/>
    <col min="16130" max="16130" width="105.109375" style="42" customWidth="1"/>
    <col min="16131" max="16133" width="21" style="42" customWidth="1"/>
    <col min="16134" max="16136" width="19" style="42" customWidth="1"/>
    <col min="16137" max="16384" width="9.109375" style="42"/>
  </cols>
  <sheetData>
    <row r="1" spans="1:11" x14ac:dyDescent="0.35">
      <c r="A1" s="38"/>
      <c r="B1" s="39"/>
      <c r="E1" s="40"/>
      <c r="F1" s="41"/>
      <c r="G1" s="41"/>
      <c r="H1" s="9" t="s">
        <v>429</v>
      </c>
    </row>
    <row r="2" spans="1:11" ht="14.4" x14ac:dyDescent="0.3">
      <c r="A2" s="1192" t="s">
        <v>306</v>
      </c>
      <c r="B2" s="1192"/>
      <c r="C2" s="1192"/>
      <c r="D2" s="1192"/>
      <c r="E2" s="1192"/>
      <c r="F2" s="1192"/>
      <c r="G2" s="1192"/>
      <c r="H2" s="1192"/>
    </row>
    <row r="3" spans="1:11" ht="71.25" customHeight="1" x14ac:dyDescent="0.3">
      <c r="A3" s="1192"/>
      <c r="B3" s="1192"/>
      <c r="C3" s="1192"/>
      <c r="D3" s="1192"/>
      <c r="E3" s="1192"/>
      <c r="F3" s="1192"/>
      <c r="G3" s="1192"/>
      <c r="H3" s="1192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 x14ac:dyDescent="0.35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 x14ac:dyDescent="0.35">
      <c r="A9" s="1193" t="s">
        <v>282</v>
      </c>
      <c r="B9" s="1193" t="s">
        <v>308</v>
      </c>
      <c r="C9" s="1194" t="s">
        <v>309</v>
      </c>
      <c r="D9" s="1194"/>
      <c r="E9" s="1194"/>
      <c r="F9" s="1194" t="s">
        <v>310</v>
      </c>
      <c r="G9" s="1194"/>
      <c r="H9" s="1194"/>
    </row>
    <row r="10" spans="1:11" ht="72" x14ac:dyDescent="0.3">
      <c r="A10" s="1193"/>
      <c r="B10" s="1193"/>
      <c r="C10" s="46" t="s">
        <v>988</v>
      </c>
      <c r="D10" s="46" t="s">
        <v>989</v>
      </c>
      <c r="E10" s="46" t="s">
        <v>990</v>
      </c>
      <c r="F10" s="46" t="s">
        <v>988</v>
      </c>
      <c r="G10" s="46" t="s">
        <v>989</v>
      </c>
      <c r="H10" s="46" t="s">
        <v>990</v>
      </c>
    </row>
    <row r="11" spans="1:11" s="49" customFormat="1" ht="31.5" customHeight="1" x14ac:dyDescent="0.3">
      <c r="A11" s="110">
        <v>1</v>
      </c>
      <c r="B11" s="110">
        <v>2</v>
      </c>
      <c r="C11" s="111">
        <v>3</v>
      </c>
      <c r="D11" s="111">
        <v>4</v>
      </c>
      <c r="E11" s="111">
        <v>5</v>
      </c>
      <c r="F11" s="111">
        <v>6</v>
      </c>
      <c r="G11" s="111">
        <v>7</v>
      </c>
      <c r="H11" s="111">
        <v>8</v>
      </c>
    </row>
    <row r="12" spans="1:11" s="53" customFormat="1" x14ac:dyDescent="0.3">
      <c r="A12" s="112" t="s">
        <v>57</v>
      </c>
      <c r="B12" s="51" t="s">
        <v>311</v>
      </c>
      <c r="C12" s="52"/>
      <c r="D12" s="52"/>
      <c r="E12" s="52"/>
      <c r="F12" s="52">
        <f>F13+F14+F15</f>
        <v>0</v>
      </c>
      <c r="G12" s="52">
        <f t="shared" ref="G12:H12" si="0">G13+G14+G15</f>
        <v>0</v>
      </c>
      <c r="H12" s="52">
        <f t="shared" si="0"/>
        <v>0</v>
      </c>
    </row>
    <row r="13" spans="1:11" ht="24" customHeight="1" x14ac:dyDescent="0.3">
      <c r="A13" s="112" t="s">
        <v>312</v>
      </c>
      <c r="B13" s="54" t="s">
        <v>313</v>
      </c>
      <c r="C13" s="55"/>
      <c r="D13" s="55"/>
      <c r="E13" s="55"/>
      <c r="F13" s="55"/>
      <c r="G13" s="52">
        <f>D13*0.22</f>
        <v>0</v>
      </c>
      <c r="H13" s="55">
        <f>E13*0.22</f>
        <v>0</v>
      </c>
    </row>
    <row r="14" spans="1:11" x14ac:dyDescent="0.3">
      <c r="A14" s="112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6" x14ac:dyDescent="0.3">
      <c r="A15" s="112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 x14ac:dyDescent="0.3">
      <c r="A16" s="112">
        <v>2</v>
      </c>
      <c r="B16" s="51" t="s">
        <v>318</v>
      </c>
      <c r="C16" s="52"/>
      <c r="D16" s="52"/>
      <c r="E16" s="52"/>
      <c r="F16" s="52">
        <f>SUM(F17:F21)</f>
        <v>0</v>
      </c>
      <c r="G16" s="52">
        <f>G17+G19</f>
        <v>0</v>
      </c>
      <c r="H16" s="52">
        <f>H17+H19</f>
        <v>0</v>
      </c>
    </row>
    <row r="17" spans="1:9" ht="40.5" customHeight="1" x14ac:dyDescent="0.3">
      <c r="A17" s="112" t="s">
        <v>319</v>
      </c>
      <c r="B17" s="54" t="s">
        <v>320</v>
      </c>
      <c r="C17" s="55"/>
      <c r="D17" s="55"/>
      <c r="E17" s="55"/>
      <c r="F17" s="55">
        <f>C17*0.029</f>
        <v>0</v>
      </c>
      <c r="G17" s="52">
        <f>D17*0.029</f>
        <v>0</v>
      </c>
      <c r="H17" s="55">
        <f>E17*0.029</f>
        <v>0</v>
      </c>
    </row>
    <row r="18" spans="1:9" ht="37.5" customHeight="1" x14ac:dyDescent="0.3">
      <c r="A18" s="112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 x14ac:dyDescent="0.3">
      <c r="A19" s="112" t="s">
        <v>323</v>
      </c>
      <c r="B19" s="54" t="s">
        <v>324</v>
      </c>
      <c r="C19" s="55"/>
      <c r="D19" s="55"/>
      <c r="E19" s="55"/>
      <c r="F19" s="55">
        <f>C19*0.002</f>
        <v>0</v>
      </c>
      <c r="G19" s="52">
        <f>D19*0.002</f>
        <v>0</v>
      </c>
      <c r="H19" s="55">
        <f>E19*0.002</f>
        <v>0</v>
      </c>
    </row>
    <row r="20" spans="1:9" ht="57" customHeight="1" x14ac:dyDescent="0.3">
      <c r="A20" s="112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6" x14ac:dyDescent="0.3">
      <c r="A21" s="112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6" x14ac:dyDescent="0.3">
      <c r="A22" s="112" t="s">
        <v>9</v>
      </c>
      <c r="B22" s="54" t="s">
        <v>328</v>
      </c>
      <c r="C22" s="55"/>
      <c r="D22" s="55"/>
      <c r="E22" s="55"/>
      <c r="F22" s="55">
        <f>C22*0.051</f>
        <v>0</v>
      </c>
      <c r="G22" s="52">
        <f>D22*0.051</f>
        <v>0</v>
      </c>
      <c r="H22" s="55">
        <f>E22*0.051</f>
        <v>0</v>
      </c>
    </row>
    <row r="23" spans="1:9" s="53" customFormat="1" ht="39" customHeight="1" x14ac:dyDescent="0.3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f>ROUND(F13+F16+F22,2)</f>
        <v>0</v>
      </c>
      <c r="G23" s="59">
        <f>ROUND(G13+G16+G22,2)</f>
        <v>0</v>
      </c>
      <c r="H23" s="59">
        <f>ROUND(H13+H16+H22,2)</f>
        <v>0</v>
      </c>
    </row>
    <row r="24" spans="1:9" x14ac:dyDescent="0.35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 x14ac:dyDescent="0.35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 x14ac:dyDescent="0.3">
      <c r="A26" s="34" t="s">
        <v>671</v>
      </c>
      <c r="B26" s="35"/>
      <c r="D26" s="36"/>
      <c r="F26" s="64"/>
      <c r="G26" s="36" t="s">
        <v>1143</v>
      </c>
      <c r="H26" s="35"/>
      <c r="I26" s="65"/>
    </row>
    <row r="27" spans="1:9" s="66" customFormat="1" ht="13.2" x14ac:dyDescent="0.3">
      <c r="D27" s="67" t="s">
        <v>131</v>
      </c>
      <c r="F27" s="68"/>
      <c r="G27" s="67" t="s">
        <v>132</v>
      </c>
      <c r="I27" s="68"/>
    </row>
    <row r="28" spans="1:9" s="63" customFormat="1" x14ac:dyDescent="0.3">
      <c r="A28" s="35"/>
      <c r="B28" s="35"/>
      <c r="D28" s="35"/>
      <c r="F28" s="64"/>
      <c r="G28" s="35"/>
      <c r="H28" s="35"/>
      <c r="I28" s="69"/>
    </row>
    <row r="29" spans="1:9" s="63" customFormat="1" ht="23.25" customHeight="1" x14ac:dyDescent="0.3">
      <c r="A29" s="34" t="s">
        <v>133</v>
      </c>
      <c r="B29" s="35"/>
      <c r="D29" s="36"/>
      <c r="F29" s="64"/>
      <c r="G29" s="36" t="s">
        <v>1144</v>
      </c>
      <c r="H29" s="35"/>
      <c r="I29" s="65"/>
    </row>
    <row r="30" spans="1:9" s="66" customFormat="1" ht="13.2" x14ac:dyDescent="0.3">
      <c r="D30" s="67" t="s">
        <v>131</v>
      </c>
      <c r="F30" s="68"/>
      <c r="G30" s="67" t="s">
        <v>132</v>
      </c>
      <c r="I30" s="68"/>
    </row>
    <row r="68" ht="18.75" hidden="1" customHeight="1" x14ac:dyDescent="0.35"/>
    <row r="69" ht="18.75" hidden="1" customHeight="1" x14ac:dyDescent="0.35"/>
    <row r="70" ht="18.75" hidden="1" customHeight="1" x14ac:dyDescent="0.35"/>
    <row r="71" ht="18.75" hidden="1" customHeight="1" x14ac:dyDescent="0.35"/>
    <row r="72" ht="18.75" hidden="1" customHeight="1" x14ac:dyDescent="0.35"/>
    <row r="73" ht="18.75" hidden="1" customHeight="1" x14ac:dyDescent="0.35"/>
    <row r="74" ht="18.75" hidden="1" customHeight="1" x14ac:dyDescent="0.35"/>
    <row r="79" ht="18.75" hidden="1" customHeight="1" x14ac:dyDescent="0.35"/>
    <row r="80" ht="18.75" hidden="1" customHeight="1" x14ac:dyDescent="0.35"/>
    <row r="81" ht="18.75" hidden="1" customHeight="1" x14ac:dyDescent="0.35"/>
    <row r="82" ht="18.75" hidden="1" customHeight="1" x14ac:dyDescent="0.35"/>
    <row r="83" ht="18.75" hidden="1" customHeight="1" x14ac:dyDescent="0.35"/>
    <row r="84" ht="18.75" hidden="1" customHeight="1" x14ac:dyDescent="0.35"/>
    <row r="85" ht="18.75" hidden="1" customHeight="1" x14ac:dyDescent="0.35"/>
    <row r="86" ht="18.75" hidden="1" customHeight="1" x14ac:dyDescent="0.35"/>
    <row r="90" ht="18.75" hidden="1" customHeight="1" x14ac:dyDescent="0.35"/>
    <row r="91" ht="18.75" hidden="1" customHeight="1" x14ac:dyDescent="0.35"/>
    <row r="92" ht="18.75" hidden="1" customHeight="1" x14ac:dyDescent="0.35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4">
    <tabColor theme="5" tint="0.39997558519241921"/>
    <pageSetUpPr fitToPage="1"/>
  </sheetPr>
  <dimension ref="A1:K92"/>
  <sheetViews>
    <sheetView view="pageBreakPreview" topLeftCell="A13" zoomScale="70" zoomScaleNormal="60" zoomScaleSheetLayoutView="70" workbookViewId="0">
      <selection activeCell="W22" sqref="W22"/>
    </sheetView>
  </sheetViews>
  <sheetFormatPr defaultRowHeight="18" x14ac:dyDescent="0.35"/>
  <cols>
    <col min="1" max="1" width="7.33203125" style="70" customWidth="1"/>
    <col min="2" max="2" width="105.109375" style="42" customWidth="1"/>
    <col min="3" max="4" width="21" style="39" customWidth="1"/>
    <col min="5" max="5" width="21" style="42" customWidth="1"/>
    <col min="6" max="8" width="19" style="42" customWidth="1"/>
    <col min="9" max="256" width="9.109375" style="42"/>
    <col min="257" max="257" width="7.33203125" style="42" customWidth="1"/>
    <col min="258" max="258" width="105.109375" style="42" customWidth="1"/>
    <col min="259" max="261" width="21" style="42" customWidth="1"/>
    <col min="262" max="264" width="19" style="42" customWidth="1"/>
    <col min="265" max="512" width="9.109375" style="42"/>
    <col min="513" max="513" width="7.33203125" style="42" customWidth="1"/>
    <col min="514" max="514" width="105.109375" style="42" customWidth="1"/>
    <col min="515" max="517" width="21" style="42" customWidth="1"/>
    <col min="518" max="520" width="19" style="42" customWidth="1"/>
    <col min="521" max="768" width="9.109375" style="42"/>
    <col min="769" max="769" width="7.33203125" style="42" customWidth="1"/>
    <col min="770" max="770" width="105.109375" style="42" customWidth="1"/>
    <col min="771" max="773" width="21" style="42" customWidth="1"/>
    <col min="774" max="776" width="19" style="42" customWidth="1"/>
    <col min="777" max="1024" width="9.109375" style="42"/>
    <col min="1025" max="1025" width="7.33203125" style="42" customWidth="1"/>
    <col min="1026" max="1026" width="105.109375" style="42" customWidth="1"/>
    <col min="1027" max="1029" width="21" style="42" customWidth="1"/>
    <col min="1030" max="1032" width="19" style="42" customWidth="1"/>
    <col min="1033" max="1280" width="9.109375" style="42"/>
    <col min="1281" max="1281" width="7.33203125" style="42" customWidth="1"/>
    <col min="1282" max="1282" width="105.109375" style="42" customWidth="1"/>
    <col min="1283" max="1285" width="21" style="42" customWidth="1"/>
    <col min="1286" max="1288" width="19" style="42" customWidth="1"/>
    <col min="1289" max="1536" width="9.109375" style="42"/>
    <col min="1537" max="1537" width="7.33203125" style="42" customWidth="1"/>
    <col min="1538" max="1538" width="105.109375" style="42" customWidth="1"/>
    <col min="1539" max="1541" width="21" style="42" customWidth="1"/>
    <col min="1542" max="1544" width="19" style="42" customWidth="1"/>
    <col min="1545" max="1792" width="9.109375" style="42"/>
    <col min="1793" max="1793" width="7.33203125" style="42" customWidth="1"/>
    <col min="1794" max="1794" width="105.109375" style="42" customWidth="1"/>
    <col min="1795" max="1797" width="21" style="42" customWidth="1"/>
    <col min="1798" max="1800" width="19" style="42" customWidth="1"/>
    <col min="1801" max="2048" width="9.109375" style="42"/>
    <col min="2049" max="2049" width="7.33203125" style="42" customWidth="1"/>
    <col min="2050" max="2050" width="105.109375" style="42" customWidth="1"/>
    <col min="2051" max="2053" width="21" style="42" customWidth="1"/>
    <col min="2054" max="2056" width="19" style="42" customWidth="1"/>
    <col min="2057" max="2304" width="9.109375" style="42"/>
    <col min="2305" max="2305" width="7.33203125" style="42" customWidth="1"/>
    <col min="2306" max="2306" width="105.109375" style="42" customWidth="1"/>
    <col min="2307" max="2309" width="21" style="42" customWidth="1"/>
    <col min="2310" max="2312" width="19" style="42" customWidth="1"/>
    <col min="2313" max="2560" width="9.109375" style="42"/>
    <col min="2561" max="2561" width="7.33203125" style="42" customWidth="1"/>
    <col min="2562" max="2562" width="105.109375" style="42" customWidth="1"/>
    <col min="2563" max="2565" width="21" style="42" customWidth="1"/>
    <col min="2566" max="2568" width="19" style="42" customWidth="1"/>
    <col min="2569" max="2816" width="9.109375" style="42"/>
    <col min="2817" max="2817" width="7.33203125" style="42" customWidth="1"/>
    <col min="2818" max="2818" width="105.109375" style="42" customWidth="1"/>
    <col min="2819" max="2821" width="21" style="42" customWidth="1"/>
    <col min="2822" max="2824" width="19" style="42" customWidth="1"/>
    <col min="2825" max="3072" width="9.109375" style="42"/>
    <col min="3073" max="3073" width="7.33203125" style="42" customWidth="1"/>
    <col min="3074" max="3074" width="105.109375" style="42" customWidth="1"/>
    <col min="3075" max="3077" width="21" style="42" customWidth="1"/>
    <col min="3078" max="3080" width="19" style="42" customWidth="1"/>
    <col min="3081" max="3328" width="9.109375" style="42"/>
    <col min="3329" max="3329" width="7.33203125" style="42" customWidth="1"/>
    <col min="3330" max="3330" width="105.109375" style="42" customWidth="1"/>
    <col min="3331" max="3333" width="21" style="42" customWidth="1"/>
    <col min="3334" max="3336" width="19" style="42" customWidth="1"/>
    <col min="3337" max="3584" width="9.109375" style="42"/>
    <col min="3585" max="3585" width="7.33203125" style="42" customWidth="1"/>
    <col min="3586" max="3586" width="105.109375" style="42" customWidth="1"/>
    <col min="3587" max="3589" width="21" style="42" customWidth="1"/>
    <col min="3590" max="3592" width="19" style="42" customWidth="1"/>
    <col min="3593" max="3840" width="9.109375" style="42"/>
    <col min="3841" max="3841" width="7.33203125" style="42" customWidth="1"/>
    <col min="3842" max="3842" width="105.109375" style="42" customWidth="1"/>
    <col min="3843" max="3845" width="21" style="42" customWidth="1"/>
    <col min="3846" max="3848" width="19" style="42" customWidth="1"/>
    <col min="3849" max="4096" width="9.109375" style="42"/>
    <col min="4097" max="4097" width="7.33203125" style="42" customWidth="1"/>
    <col min="4098" max="4098" width="105.109375" style="42" customWidth="1"/>
    <col min="4099" max="4101" width="21" style="42" customWidth="1"/>
    <col min="4102" max="4104" width="19" style="42" customWidth="1"/>
    <col min="4105" max="4352" width="9.109375" style="42"/>
    <col min="4353" max="4353" width="7.33203125" style="42" customWidth="1"/>
    <col min="4354" max="4354" width="105.109375" style="42" customWidth="1"/>
    <col min="4355" max="4357" width="21" style="42" customWidth="1"/>
    <col min="4358" max="4360" width="19" style="42" customWidth="1"/>
    <col min="4361" max="4608" width="9.109375" style="42"/>
    <col min="4609" max="4609" width="7.33203125" style="42" customWidth="1"/>
    <col min="4610" max="4610" width="105.109375" style="42" customWidth="1"/>
    <col min="4611" max="4613" width="21" style="42" customWidth="1"/>
    <col min="4614" max="4616" width="19" style="42" customWidth="1"/>
    <col min="4617" max="4864" width="9.109375" style="42"/>
    <col min="4865" max="4865" width="7.33203125" style="42" customWidth="1"/>
    <col min="4866" max="4866" width="105.109375" style="42" customWidth="1"/>
    <col min="4867" max="4869" width="21" style="42" customWidth="1"/>
    <col min="4870" max="4872" width="19" style="42" customWidth="1"/>
    <col min="4873" max="5120" width="9.109375" style="42"/>
    <col min="5121" max="5121" width="7.33203125" style="42" customWidth="1"/>
    <col min="5122" max="5122" width="105.109375" style="42" customWidth="1"/>
    <col min="5123" max="5125" width="21" style="42" customWidth="1"/>
    <col min="5126" max="5128" width="19" style="42" customWidth="1"/>
    <col min="5129" max="5376" width="9.109375" style="42"/>
    <col min="5377" max="5377" width="7.33203125" style="42" customWidth="1"/>
    <col min="5378" max="5378" width="105.109375" style="42" customWidth="1"/>
    <col min="5379" max="5381" width="21" style="42" customWidth="1"/>
    <col min="5382" max="5384" width="19" style="42" customWidth="1"/>
    <col min="5385" max="5632" width="9.109375" style="42"/>
    <col min="5633" max="5633" width="7.33203125" style="42" customWidth="1"/>
    <col min="5634" max="5634" width="105.109375" style="42" customWidth="1"/>
    <col min="5635" max="5637" width="21" style="42" customWidth="1"/>
    <col min="5638" max="5640" width="19" style="42" customWidth="1"/>
    <col min="5641" max="5888" width="9.109375" style="42"/>
    <col min="5889" max="5889" width="7.33203125" style="42" customWidth="1"/>
    <col min="5890" max="5890" width="105.109375" style="42" customWidth="1"/>
    <col min="5891" max="5893" width="21" style="42" customWidth="1"/>
    <col min="5894" max="5896" width="19" style="42" customWidth="1"/>
    <col min="5897" max="6144" width="9.109375" style="42"/>
    <col min="6145" max="6145" width="7.33203125" style="42" customWidth="1"/>
    <col min="6146" max="6146" width="105.109375" style="42" customWidth="1"/>
    <col min="6147" max="6149" width="21" style="42" customWidth="1"/>
    <col min="6150" max="6152" width="19" style="42" customWidth="1"/>
    <col min="6153" max="6400" width="9.109375" style="42"/>
    <col min="6401" max="6401" width="7.33203125" style="42" customWidth="1"/>
    <col min="6402" max="6402" width="105.109375" style="42" customWidth="1"/>
    <col min="6403" max="6405" width="21" style="42" customWidth="1"/>
    <col min="6406" max="6408" width="19" style="42" customWidth="1"/>
    <col min="6409" max="6656" width="9.109375" style="42"/>
    <col min="6657" max="6657" width="7.33203125" style="42" customWidth="1"/>
    <col min="6658" max="6658" width="105.109375" style="42" customWidth="1"/>
    <col min="6659" max="6661" width="21" style="42" customWidth="1"/>
    <col min="6662" max="6664" width="19" style="42" customWidth="1"/>
    <col min="6665" max="6912" width="9.109375" style="42"/>
    <col min="6913" max="6913" width="7.33203125" style="42" customWidth="1"/>
    <col min="6914" max="6914" width="105.109375" style="42" customWidth="1"/>
    <col min="6915" max="6917" width="21" style="42" customWidth="1"/>
    <col min="6918" max="6920" width="19" style="42" customWidth="1"/>
    <col min="6921" max="7168" width="9.109375" style="42"/>
    <col min="7169" max="7169" width="7.33203125" style="42" customWidth="1"/>
    <col min="7170" max="7170" width="105.109375" style="42" customWidth="1"/>
    <col min="7171" max="7173" width="21" style="42" customWidth="1"/>
    <col min="7174" max="7176" width="19" style="42" customWidth="1"/>
    <col min="7177" max="7424" width="9.109375" style="42"/>
    <col min="7425" max="7425" width="7.33203125" style="42" customWidth="1"/>
    <col min="7426" max="7426" width="105.109375" style="42" customWidth="1"/>
    <col min="7427" max="7429" width="21" style="42" customWidth="1"/>
    <col min="7430" max="7432" width="19" style="42" customWidth="1"/>
    <col min="7433" max="7680" width="9.109375" style="42"/>
    <col min="7681" max="7681" width="7.33203125" style="42" customWidth="1"/>
    <col min="7682" max="7682" width="105.109375" style="42" customWidth="1"/>
    <col min="7683" max="7685" width="21" style="42" customWidth="1"/>
    <col min="7686" max="7688" width="19" style="42" customWidth="1"/>
    <col min="7689" max="7936" width="9.109375" style="42"/>
    <col min="7937" max="7937" width="7.33203125" style="42" customWidth="1"/>
    <col min="7938" max="7938" width="105.109375" style="42" customWidth="1"/>
    <col min="7939" max="7941" width="21" style="42" customWidth="1"/>
    <col min="7942" max="7944" width="19" style="42" customWidth="1"/>
    <col min="7945" max="8192" width="9.109375" style="42"/>
    <col min="8193" max="8193" width="7.33203125" style="42" customWidth="1"/>
    <col min="8194" max="8194" width="105.109375" style="42" customWidth="1"/>
    <col min="8195" max="8197" width="21" style="42" customWidth="1"/>
    <col min="8198" max="8200" width="19" style="42" customWidth="1"/>
    <col min="8201" max="8448" width="9.109375" style="42"/>
    <col min="8449" max="8449" width="7.33203125" style="42" customWidth="1"/>
    <col min="8450" max="8450" width="105.109375" style="42" customWidth="1"/>
    <col min="8451" max="8453" width="21" style="42" customWidth="1"/>
    <col min="8454" max="8456" width="19" style="42" customWidth="1"/>
    <col min="8457" max="8704" width="9.109375" style="42"/>
    <col min="8705" max="8705" width="7.33203125" style="42" customWidth="1"/>
    <col min="8706" max="8706" width="105.109375" style="42" customWidth="1"/>
    <col min="8707" max="8709" width="21" style="42" customWidth="1"/>
    <col min="8710" max="8712" width="19" style="42" customWidth="1"/>
    <col min="8713" max="8960" width="9.109375" style="42"/>
    <col min="8961" max="8961" width="7.33203125" style="42" customWidth="1"/>
    <col min="8962" max="8962" width="105.109375" style="42" customWidth="1"/>
    <col min="8963" max="8965" width="21" style="42" customWidth="1"/>
    <col min="8966" max="8968" width="19" style="42" customWidth="1"/>
    <col min="8969" max="9216" width="9.109375" style="42"/>
    <col min="9217" max="9217" width="7.33203125" style="42" customWidth="1"/>
    <col min="9218" max="9218" width="105.109375" style="42" customWidth="1"/>
    <col min="9219" max="9221" width="21" style="42" customWidth="1"/>
    <col min="9222" max="9224" width="19" style="42" customWidth="1"/>
    <col min="9225" max="9472" width="9.109375" style="42"/>
    <col min="9473" max="9473" width="7.33203125" style="42" customWidth="1"/>
    <col min="9474" max="9474" width="105.109375" style="42" customWidth="1"/>
    <col min="9475" max="9477" width="21" style="42" customWidth="1"/>
    <col min="9478" max="9480" width="19" style="42" customWidth="1"/>
    <col min="9481" max="9728" width="9.109375" style="42"/>
    <col min="9729" max="9729" width="7.33203125" style="42" customWidth="1"/>
    <col min="9730" max="9730" width="105.109375" style="42" customWidth="1"/>
    <col min="9731" max="9733" width="21" style="42" customWidth="1"/>
    <col min="9734" max="9736" width="19" style="42" customWidth="1"/>
    <col min="9737" max="9984" width="9.109375" style="42"/>
    <col min="9985" max="9985" width="7.33203125" style="42" customWidth="1"/>
    <col min="9986" max="9986" width="105.109375" style="42" customWidth="1"/>
    <col min="9987" max="9989" width="21" style="42" customWidth="1"/>
    <col min="9990" max="9992" width="19" style="42" customWidth="1"/>
    <col min="9993" max="10240" width="9.109375" style="42"/>
    <col min="10241" max="10241" width="7.33203125" style="42" customWidth="1"/>
    <col min="10242" max="10242" width="105.109375" style="42" customWidth="1"/>
    <col min="10243" max="10245" width="21" style="42" customWidth="1"/>
    <col min="10246" max="10248" width="19" style="42" customWidth="1"/>
    <col min="10249" max="10496" width="9.109375" style="42"/>
    <col min="10497" max="10497" width="7.33203125" style="42" customWidth="1"/>
    <col min="10498" max="10498" width="105.109375" style="42" customWidth="1"/>
    <col min="10499" max="10501" width="21" style="42" customWidth="1"/>
    <col min="10502" max="10504" width="19" style="42" customWidth="1"/>
    <col min="10505" max="10752" width="9.109375" style="42"/>
    <col min="10753" max="10753" width="7.33203125" style="42" customWidth="1"/>
    <col min="10754" max="10754" width="105.109375" style="42" customWidth="1"/>
    <col min="10755" max="10757" width="21" style="42" customWidth="1"/>
    <col min="10758" max="10760" width="19" style="42" customWidth="1"/>
    <col min="10761" max="11008" width="9.109375" style="42"/>
    <col min="11009" max="11009" width="7.33203125" style="42" customWidth="1"/>
    <col min="11010" max="11010" width="105.109375" style="42" customWidth="1"/>
    <col min="11011" max="11013" width="21" style="42" customWidth="1"/>
    <col min="11014" max="11016" width="19" style="42" customWidth="1"/>
    <col min="11017" max="11264" width="9.109375" style="42"/>
    <col min="11265" max="11265" width="7.33203125" style="42" customWidth="1"/>
    <col min="11266" max="11266" width="105.109375" style="42" customWidth="1"/>
    <col min="11267" max="11269" width="21" style="42" customWidth="1"/>
    <col min="11270" max="11272" width="19" style="42" customWidth="1"/>
    <col min="11273" max="11520" width="9.109375" style="42"/>
    <col min="11521" max="11521" width="7.33203125" style="42" customWidth="1"/>
    <col min="11522" max="11522" width="105.109375" style="42" customWidth="1"/>
    <col min="11523" max="11525" width="21" style="42" customWidth="1"/>
    <col min="11526" max="11528" width="19" style="42" customWidth="1"/>
    <col min="11529" max="11776" width="9.109375" style="42"/>
    <col min="11777" max="11777" width="7.33203125" style="42" customWidth="1"/>
    <col min="11778" max="11778" width="105.109375" style="42" customWidth="1"/>
    <col min="11779" max="11781" width="21" style="42" customWidth="1"/>
    <col min="11782" max="11784" width="19" style="42" customWidth="1"/>
    <col min="11785" max="12032" width="9.109375" style="42"/>
    <col min="12033" max="12033" width="7.33203125" style="42" customWidth="1"/>
    <col min="12034" max="12034" width="105.109375" style="42" customWidth="1"/>
    <col min="12035" max="12037" width="21" style="42" customWidth="1"/>
    <col min="12038" max="12040" width="19" style="42" customWidth="1"/>
    <col min="12041" max="12288" width="9.109375" style="42"/>
    <col min="12289" max="12289" width="7.33203125" style="42" customWidth="1"/>
    <col min="12290" max="12290" width="105.109375" style="42" customWidth="1"/>
    <col min="12291" max="12293" width="21" style="42" customWidth="1"/>
    <col min="12294" max="12296" width="19" style="42" customWidth="1"/>
    <col min="12297" max="12544" width="9.109375" style="42"/>
    <col min="12545" max="12545" width="7.33203125" style="42" customWidth="1"/>
    <col min="12546" max="12546" width="105.109375" style="42" customWidth="1"/>
    <col min="12547" max="12549" width="21" style="42" customWidth="1"/>
    <col min="12550" max="12552" width="19" style="42" customWidth="1"/>
    <col min="12553" max="12800" width="9.109375" style="42"/>
    <col min="12801" max="12801" width="7.33203125" style="42" customWidth="1"/>
    <col min="12802" max="12802" width="105.109375" style="42" customWidth="1"/>
    <col min="12803" max="12805" width="21" style="42" customWidth="1"/>
    <col min="12806" max="12808" width="19" style="42" customWidth="1"/>
    <col min="12809" max="13056" width="9.109375" style="42"/>
    <col min="13057" max="13057" width="7.33203125" style="42" customWidth="1"/>
    <col min="13058" max="13058" width="105.109375" style="42" customWidth="1"/>
    <col min="13059" max="13061" width="21" style="42" customWidth="1"/>
    <col min="13062" max="13064" width="19" style="42" customWidth="1"/>
    <col min="13065" max="13312" width="9.109375" style="42"/>
    <col min="13313" max="13313" width="7.33203125" style="42" customWidth="1"/>
    <col min="13314" max="13314" width="105.109375" style="42" customWidth="1"/>
    <col min="13315" max="13317" width="21" style="42" customWidth="1"/>
    <col min="13318" max="13320" width="19" style="42" customWidth="1"/>
    <col min="13321" max="13568" width="9.109375" style="42"/>
    <col min="13569" max="13569" width="7.33203125" style="42" customWidth="1"/>
    <col min="13570" max="13570" width="105.109375" style="42" customWidth="1"/>
    <col min="13571" max="13573" width="21" style="42" customWidth="1"/>
    <col min="13574" max="13576" width="19" style="42" customWidth="1"/>
    <col min="13577" max="13824" width="9.109375" style="42"/>
    <col min="13825" max="13825" width="7.33203125" style="42" customWidth="1"/>
    <col min="13826" max="13826" width="105.109375" style="42" customWidth="1"/>
    <col min="13827" max="13829" width="21" style="42" customWidth="1"/>
    <col min="13830" max="13832" width="19" style="42" customWidth="1"/>
    <col min="13833" max="14080" width="9.109375" style="42"/>
    <col min="14081" max="14081" width="7.33203125" style="42" customWidth="1"/>
    <col min="14082" max="14082" width="105.109375" style="42" customWidth="1"/>
    <col min="14083" max="14085" width="21" style="42" customWidth="1"/>
    <col min="14086" max="14088" width="19" style="42" customWidth="1"/>
    <col min="14089" max="14336" width="9.109375" style="42"/>
    <col min="14337" max="14337" width="7.33203125" style="42" customWidth="1"/>
    <col min="14338" max="14338" width="105.109375" style="42" customWidth="1"/>
    <col min="14339" max="14341" width="21" style="42" customWidth="1"/>
    <col min="14342" max="14344" width="19" style="42" customWidth="1"/>
    <col min="14345" max="14592" width="9.109375" style="42"/>
    <col min="14593" max="14593" width="7.33203125" style="42" customWidth="1"/>
    <col min="14594" max="14594" width="105.109375" style="42" customWidth="1"/>
    <col min="14595" max="14597" width="21" style="42" customWidth="1"/>
    <col min="14598" max="14600" width="19" style="42" customWidth="1"/>
    <col min="14601" max="14848" width="9.109375" style="42"/>
    <col min="14849" max="14849" width="7.33203125" style="42" customWidth="1"/>
    <col min="14850" max="14850" width="105.109375" style="42" customWidth="1"/>
    <col min="14851" max="14853" width="21" style="42" customWidth="1"/>
    <col min="14854" max="14856" width="19" style="42" customWidth="1"/>
    <col min="14857" max="15104" width="9.109375" style="42"/>
    <col min="15105" max="15105" width="7.33203125" style="42" customWidth="1"/>
    <col min="15106" max="15106" width="105.109375" style="42" customWidth="1"/>
    <col min="15107" max="15109" width="21" style="42" customWidth="1"/>
    <col min="15110" max="15112" width="19" style="42" customWidth="1"/>
    <col min="15113" max="15360" width="9.109375" style="42"/>
    <col min="15361" max="15361" width="7.33203125" style="42" customWidth="1"/>
    <col min="15362" max="15362" width="105.109375" style="42" customWidth="1"/>
    <col min="15363" max="15365" width="21" style="42" customWidth="1"/>
    <col min="15366" max="15368" width="19" style="42" customWidth="1"/>
    <col min="15369" max="15616" width="9.109375" style="42"/>
    <col min="15617" max="15617" width="7.33203125" style="42" customWidth="1"/>
    <col min="15618" max="15618" width="105.109375" style="42" customWidth="1"/>
    <col min="15619" max="15621" width="21" style="42" customWidth="1"/>
    <col min="15622" max="15624" width="19" style="42" customWidth="1"/>
    <col min="15625" max="15872" width="9.109375" style="42"/>
    <col min="15873" max="15873" width="7.33203125" style="42" customWidth="1"/>
    <col min="15874" max="15874" width="105.109375" style="42" customWidth="1"/>
    <col min="15875" max="15877" width="21" style="42" customWidth="1"/>
    <col min="15878" max="15880" width="19" style="42" customWidth="1"/>
    <col min="15881" max="16128" width="9.109375" style="42"/>
    <col min="16129" max="16129" width="7.33203125" style="42" customWidth="1"/>
    <col min="16130" max="16130" width="105.109375" style="42" customWidth="1"/>
    <col min="16131" max="16133" width="21" style="42" customWidth="1"/>
    <col min="16134" max="16136" width="19" style="42" customWidth="1"/>
    <col min="16137" max="16384" width="9.109375" style="42"/>
  </cols>
  <sheetData>
    <row r="1" spans="1:11" x14ac:dyDescent="0.35">
      <c r="A1" s="38"/>
      <c r="B1" s="39"/>
      <c r="E1" s="40"/>
      <c r="F1" s="41"/>
      <c r="G1" s="41"/>
      <c r="H1" s="9" t="s">
        <v>429</v>
      </c>
    </row>
    <row r="2" spans="1:11" ht="14.4" x14ac:dyDescent="0.3">
      <c r="A2" s="1192" t="s">
        <v>306</v>
      </c>
      <c r="B2" s="1192"/>
      <c r="C2" s="1192"/>
      <c r="D2" s="1192"/>
      <c r="E2" s="1192"/>
      <c r="F2" s="1192"/>
      <c r="G2" s="1192"/>
      <c r="H2" s="1192"/>
    </row>
    <row r="3" spans="1:11" ht="71.25" customHeight="1" x14ac:dyDescent="0.3">
      <c r="A3" s="1192"/>
      <c r="B3" s="1192"/>
      <c r="C3" s="1192"/>
      <c r="D3" s="1192"/>
      <c r="E3" s="1192"/>
      <c r="F3" s="1192"/>
      <c r="G3" s="1192"/>
      <c r="H3" s="1192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s="1" customFormat="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16"/>
      <c r="I6" s="16"/>
      <c r="J6" s="5"/>
      <c r="K6" s="5"/>
    </row>
    <row r="7" spans="1:11" s="1" customFormat="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s="45" customFormat="1" ht="27.75" customHeight="1" x14ac:dyDescent="0.35">
      <c r="A8" s="43"/>
      <c r="B8" s="43"/>
      <c r="C8" s="44"/>
      <c r="D8" s="44"/>
      <c r="E8" s="44"/>
      <c r="F8" s="44"/>
      <c r="G8" s="44"/>
      <c r="H8" s="44"/>
      <c r="I8" s="44"/>
      <c r="J8" s="44"/>
      <c r="K8" s="44"/>
    </row>
    <row r="9" spans="1:11" ht="19.5" customHeight="1" x14ac:dyDescent="0.35">
      <c r="A9" s="1193" t="s">
        <v>282</v>
      </c>
      <c r="B9" s="1193" t="s">
        <v>308</v>
      </c>
      <c r="C9" s="1194" t="s">
        <v>309</v>
      </c>
      <c r="D9" s="1194"/>
      <c r="E9" s="1194"/>
      <c r="F9" s="1194" t="s">
        <v>310</v>
      </c>
      <c r="G9" s="1194"/>
      <c r="H9" s="1194"/>
    </row>
    <row r="10" spans="1:11" ht="72" x14ac:dyDescent="0.3">
      <c r="A10" s="1193"/>
      <c r="B10" s="1193"/>
      <c r="C10" s="46" t="s">
        <v>988</v>
      </c>
      <c r="D10" s="46" t="s">
        <v>989</v>
      </c>
      <c r="E10" s="46" t="s">
        <v>990</v>
      </c>
      <c r="F10" s="46" t="s">
        <v>988</v>
      </c>
      <c r="G10" s="46" t="s">
        <v>989</v>
      </c>
      <c r="H10" s="46" t="s">
        <v>990</v>
      </c>
    </row>
    <row r="11" spans="1:11" s="49" customFormat="1" ht="31.5" customHeight="1" x14ac:dyDescent="0.3">
      <c r="A11" s="110">
        <v>1</v>
      </c>
      <c r="B11" s="110">
        <v>2</v>
      </c>
      <c r="C11" s="111">
        <v>3</v>
      </c>
      <c r="D11" s="111">
        <v>4</v>
      </c>
      <c r="E11" s="111">
        <v>5</v>
      </c>
      <c r="F11" s="111">
        <v>6</v>
      </c>
      <c r="G11" s="111">
        <v>7</v>
      </c>
      <c r="H11" s="111">
        <v>8</v>
      </c>
    </row>
    <row r="12" spans="1:11" s="53" customFormat="1" x14ac:dyDescent="0.3">
      <c r="A12" s="112" t="s">
        <v>57</v>
      </c>
      <c r="B12" s="51" t="s">
        <v>311</v>
      </c>
      <c r="C12" s="52">
        <f>C13+C14+C15</f>
        <v>163403.97350993377</v>
      </c>
      <c r="D12" s="52">
        <f t="shared" ref="D12:E12" si="0">D13+D14+D15</f>
        <v>163403.97350993377</v>
      </c>
      <c r="E12" s="52">
        <f t="shared" si="0"/>
        <v>163403.97350993377</v>
      </c>
      <c r="F12" s="52">
        <f>F13+F14+F15</f>
        <v>35948.874172185431</v>
      </c>
      <c r="G12" s="52">
        <f>F12</f>
        <v>35948.874172185431</v>
      </c>
      <c r="H12" s="52">
        <f>G12</f>
        <v>35948.874172185431</v>
      </c>
    </row>
    <row r="13" spans="1:11" ht="24" customHeight="1" x14ac:dyDescent="0.3">
      <c r="A13" s="112" t="s">
        <v>312</v>
      </c>
      <c r="B13" s="54" t="s">
        <v>313</v>
      </c>
      <c r="C13" s="55">
        <f>F23/0.302</f>
        <v>163403.97350993377</v>
      </c>
      <c r="D13" s="55">
        <f t="shared" ref="D13:E13" si="1">G23/0.302</f>
        <v>163403.97350993377</v>
      </c>
      <c r="E13" s="55">
        <f t="shared" si="1"/>
        <v>163403.97350993377</v>
      </c>
      <c r="F13" s="55">
        <f>E13*0.22</f>
        <v>35948.874172185431</v>
      </c>
      <c r="G13" s="52">
        <f t="shared" ref="G13:H22" si="2">F13</f>
        <v>35948.874172185431</v>
      </c>
      <c r="H13" s="55">
        <f t="shared" si="2"/>
        <v>35948.874172185431</v>
      </c>
    </row>
    <row r="14" spans="1:11" x14ac:dyDescent="0.3">
      <c r="A14" s="112" t="s">
        <v>314</v>
      </c>
      <c r="B14" s="51" t="s">
        <v>315</v>
      </c>
      <c r="C14" s="52"/>
      <c r="D14" s="52"/>
      <c r="E14" s="52"/>
      <c r="F14" s="52"/>
      <c r="G14" s="52"/>
      <c r="H14" s="52"/>
    </row>
    <row r="15" spans="1:11" ht="36" x14ac:dyDescent="0.3">
      <c r="A15" s="112" t="s">
        <v>316</v>
      </c>
      <c r="B15" s="56" t="s">
        <v>317</v>
      </c>
      <c r="C15" s="52"/>
      <c r="D15" s="52"/>
      <c r="E15" s="52"/>
      <c r="F15" s="52"/>
      <c r="G15" s="52"/>
      <c r="H15" s="52"/>
    </row>
    <row r="16" spans="1:11" s="53" customFormat="1" ht="39" customHeight="1" x14ac:dyDescent="0.3">
      <c r="A16" s="112">
        <v>2</v>
      </c>
      <c r="B16" s="51" t="s">
        <v>318</v>
      </c>
      <c r="C16" s="52">
        <f>C17</f>
        <v>163403.97350993377</v>
      </c>
      <c r="D16" s="52">
        <f t="shared" ref="D16:E16" si="3">D17</f>
        <v>163403.97350993377</v>
      </c>
      <c r="E16" s="52">
        <f t="shared" si="3"/>
        <v>163403.97350993377</v>
      </c>
      <c r="F16" s="52">
        <f>SUM(F17:F21)</f>
        <v>5065.5231788079473</v>
      </c>
      <c r="G16" s="52">
        <f t="shared" si="2"/>
        <v>5065.5231788079473</v>
      </c>
      <c r="H16" s="52">
        <f t="shared" si="2"/>
        <v>5065.5231788079473</v>
      </c>
    </row>
    <row r="17" spans="1:9" ht="40.5" customHeight="1" x14ac:dyDescent="0.3">
      <c r="A17" s="112" t="s">
        <v>319</v>
      </c>
      <c r="B17" s="54" t="s">
        <v>320</v>
      </c>
      <c r="C17" s="55">
        <f>C13</f>
        <v>163403.97350993377</v>
      </c>
      <c r="D17" s="55">
        <f t="shared" ref="D17:E17" si="4">D13</f>
        <v>163403.97350993377</v>
      </c>
      <c r="E17" s="55">
        <f t="shared" si="4"/>
        <v>163403.97350993377</v>
      </c>
      <c r="F17" s="55">
        <f>C17*0.029</f>
        <v>4738.71523178808</v>
      </c>
      <c r="G17" s="52">
        <f t="shared" si="2"/>
        <v>4738.71523178808</v>
      </c>
      <c r="H17" s="55">
        <f t="shared" si="2"/>
        <v>4738.71523178808</v>
      </c>
    </row>
    <row r="18" spans="1:9" ht="37.5" customHeight="1" x14ac:dyDescent="0.3">
      <c r="A18" s="112" t="s">
        <v>321</v>
      </c>
      <c r="B18" s="51" t="s">
        <v>322</v>
      </c>
      <c r="C18" s="52"/>
      <c r="D18" s="52"/>
      <c r="E18" s="52"/>
      <c r="F18" s="52"/>
      <c r="G18" s="52"/>
      <c r="H18" s="52"/>
    </row>
    <row r="19" spans="1:9" s="53" customFormat="1" ht="37.5" customHeight="1" x14ac:dyDescent="0.3">
      <c r="A19" s="112" t="s">
        <v>323</v>
      </c>
      <c r="B19" s="54" t="s">
        <v>324</v>
      </c>
      <c r="C19" s="55">
        <f>C13</f>
        <v>163403.97350993377</v>
      </c>
      <c r="D19" s="55">
        <f t="shared" ref="D19:E19" si="5">D13</f>
        <v>163403.97350993377</v>
      </c>
      <c r="E19" s="55">
        <f t="shared" si="5"/>
        <v>163403.97350993377</v>
      </c>
      <c r="F19" s="55">
        <f>C19*0.002</f>
        <v>326.80794701986753</v>
      </c>
      <c r="G19" s="52">
        <f t="shared" si="2"/>
        <v>326.80794701986753</v>
      </c>
      <c r="H19" s="55">
        <f t="shared" si="2"/>
        <v>326.80794701986753</v>
      </c>
    </row>
    <row r="20" spans="1:9" ht="57" customHeight="1" x14ac:dyDescent="0.3">
      <c r="A20" s="112" t="s">
        <v>325</v>
      </c>
      <c r="B20" s="51" t="s">
        <v>326</v>
      </c>
      <c r="C20" s="52"/>
      <c r="D20" s="52"/>
      <c r="E20" s="52"/>
      <c r="F20" s="52"/>
      <c r="G20" s="52"/>
      <c r="H20" s="52"/>
    </row>
    <row r="21" spans="1:9" ht="36" x14ac:dyDescent="0.3">
      <c r="A21" s="112" t="s">
        <v>327</v>
      </c>
      <c r="B21" s="51" t="s">
        <v>326</v>
      </c>
      <c r="C21" s="52"/>
      <c r="D21" s="52"/>
      <c r="E21" s="52"/>
      <c r="F21" s="52"/>
      <c r="G21" s="52"/>
      <c r="H21" s="52"/>
    </row>
    <row r="22" spans="1:9" s="53" customFormat="1" ht="36" x14ac:dyDescent="0.3">
      <c r="A22" s="112" t="s">
        <v>9</v>
      </c>
      <c r="B22" s="54" t="s">
        <v>328</v>
      </c>
      <c r="C22" s="55">
        <f>C13</f>
        <v>163403.97350993377</v>
      </c>
      <c r="D22" s="55">
        <f t="shared" ref="D22:E22" si="6">D13</f>
        <v>163403.97350993377</v>
      </c>
      <c r="E22" s="55">
        <f t="shared" si="6"/>
        <v>163403.97350993377</v>
      </c>
      <c r="F22" s="55">
        <f>C22*0.051</f>
        <v>8333.6026490066215</v>
      </c>
      <c r="G22" s="52">
        <f t="shared" si="2"/>
        <v>8333.6026490066215</v>
      </c>
      <c r="H22" s="55">
        <f t="shared" si="2"/>
        <v>8333.6026490066215</v>
      </c>
    </row>
    <row r="23" spans="1:9" s="53" customFormat="1" ht="39" customHeight="1" x14ac:dyDescent="0.3">
      <c r="A23" s="57"/>
      <c r="B23" s="58" t="s">
        <v>295</v>
      </c>
      <c r="C23" s="59" t="s">
        <v>305</v>
      </c>
      <c r="D23" s="59" t="s">
        <v>305</v>
      </c>
      <c r="E23" s="59" t="s">
        <v>305</v>
      </c>
      <c r="F23" s="59">
        <v>49348</v>
      </c>
      <c r="G23" s="59">
        <v>49348</v>
      </c>
      <c r="H23" s="59">
        <v>49348</v>
      </c>
    </row>
    <row r="24" spans="1:9" x14ac:dyDescent="0.35">
      <c r="A24" s="60"/>
      <c r="B24" s="41"/>
      <c r="C24" s="61"/>
      <c r="D24" s="61"/>
      <c r="E24" s="62">
        <f>6672524.86+9278</f>
        <v>6681802.8600000003</v>
      </c>
      <c r="F24" s="41"/>
      <c r="G24" s="41"/>
      <c r="H24" s="41"/>
    </row>
    <row r="25" spans="1:9" x14ac:dyDescent="0.35">
      <c r="A25" s="60"/>
      <c r="B25" s="41"/>
      <c r="C25" s="61"/>
      <c r="D25" s="61"/>
      <c r="E25" s="62"/>
      <c r="F25" s="41"/>
      <c r="G25" s="41"/>
      <c r="H25" s="41"/>
    </row>
    <row r="26" spans="1:9" s="63" customFormat="1" ht="23.25" customHeight="1" x14ac:dyDescent="0.3">
      <c r="A26" s="34" t="s">
        <v>671</v>
      </c>
      <c r="B26" s="35"/>
      <c r="D26" s="36"/>
      <c r="F26" s="64"/>
      <c r="G26" s="36" t="s">
        <v>1143</v>
      </c>
      <c r="H26" s="35"/>
      <c r="I26" s="65"/>
    </row>
    <row r="27" spans="1:9" s="66" customFormat="1" ht="13.2" x14ac:dyDescent="0.3">
      <c r="D27" s="67" t="s">
        <v>131</v>
      </c>
      <c r="F27" s="68"/>
      <c r="G27" s="67" t="s">
        <v>132</v>
      </c>
      <c r="I27" s="68"/>
    </row>
    <row r="28" spans="1:9" s="63" customFormat="1" x14ac:dyDescent="0.3">
      <c r="A28" s="35"/>
      <c r="B28" s="35"/>
      <c r="D28" s="35"/>
      <c r="F28" s="64"/>
      <c r="G28" s="35"/>
      <c r="H28" s="35"/>
      <c r="I28" s="69"/>
    </row>
    <row r="29" spans="1:9" s="63" customFormat="1" ht="23.25" customHeight="1" x14ac:dyDescent="0.3">
      <c r="A29" s="34" t="s">
        <v>133</v>
      </c>
      <c r="B29" s="35"/>
      <c r="D29" s="36"/>
      <c r="F29" s="64"/>
      <c r="G29" s="36" t="s">
        <v>1144</v>
      </c>
      <c r="H29" s="35"/>
      <c r="I29" s="65"/>
    </row>
    <row r="30" spans="1:9" s="66" customFormat="1" ht="13.2" x14ac:dyDescent="0.3">
      <c r="D30" s="67" t="s">
        <v>131</v>
      </c>
      <c r="F30" s="68"/>
      <c r="G30" s="67" t="s">
        <v>132</v>
      </c>
      <c r="I30" s="68"/>
    </row>
    <row r="68" ht="18.75" hidden="1" customHeight="1" x14ac:dyDescent="0.35"/>
    <row r="69" ht="18.75" hidden="1" customHeight="1" x14ac:dyDescent="0.35"/>
    <row r="70" ht="18.75" hidden="1" customHeight="1" x14ac:dyDescent="0.35"/>
    <row r="71" ht="18.75" hidden="1" customHeight="1" x14ac:dyDescent="0.35"/>
    <row r="72" ht="18.75" hidden="1" customHeight="1" x14ac:dyDescent="0.35"/>
    <row r="73" ht="18.75" hidden="1" customHeight="1" x14ac:dyDescent="0.35"/>
    <row r="74" ht="18.75" hidden="1" customHeight="1" x14ac:dyDescent="0.35"/>
    <row r="79" ht="18.75" hidden="1" customHeight="1" x14ac:dyDescent="0.35"/>
    <row r="80" ht="18.75" hidden="1" customHeight="1" x14ac:dyDescent="0.35"/>
    <row r="81" ht="18.75" hidden="1" customHeight="1" x14ac:dyDescent="0.35"/>
    <row r="82" ht="18.75" hidden="1" customHeight="1" x14ac:dyDescent="0.35"/>
    <row r="83" ht="18.75" hidden="1" customHeight="1" x14ac:dyDescent="0.35"/>
    <row r="84" ht="18.75" hidden="1" customHeight="1" x14ac:dyDescent="0.35"/>
    <row r="85" ht="18.75" hidden="1" customHeight="1" x14ac:dyDescent="0.35"/>
    <row r="86" ht="18.75" hidden="1" customHeight="1" x14ac:dyDescent="0.35"/>
    <row r="90" ht="18.75" hidden="1" customHeight="1" x14ac:dyDescent="0.35"/>
    <row r="91" ht="18.75" hidden="1" customHeight="1" x14ac:dyDescent="0.35"/>
    <row r="92" ht="18.75" hidden="1" customHeight="1" x14ac:dyDescent="0.35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3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5">
    <tabColor rgb="FFFFFF99"/>
    <pageSetUpPr fitToPage="1"/>
  </sheetPr>
  <dimension ref="A1:K18"/>
  <sheetViews>
    <sheetView view="pageBreakPreview" zoomScale="85" zoomScaleNormal="75" zoomScaleSheetLayoutView="85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27.88671875" style="1" customWidth="1"/>
    <col min="5" max="5" width="31.33203125" style="1" customWidth="1"/>
    <col min="6" max="6" width="14.33203125" style="1" customWidth="1"/>
    <col min="7" max="7" width="17" style="5" customWidth="1"/>
    <col min="8" max="8" width="17" style="412" customWidth="1"/>
    <col min="9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72" t="s">
        <v>446</v>
      </c>
    </row>
    <row r="2" spans="1:11" x14ac:dyDescent="0.35">
      <c r="E2" s="75"/>
    </row>
    <row r="3" spans="1:11" ht="55.95" customHeight="1" x14ac:dyDescent="0.35">
      <c r="A3" s="1190" t="s">
        <v>614</v>
      </c>
      <c r="B3" s="1190"/>
      <c r="C3" s="1190"/>
      <c r="D3" s="1190"/>
      <c r="E3" s="1190"/>
    </row>
    <row r="4" spans="1:11" s="13" customFormat="1" ht="47.25" customHeight="1" x14ac:dyDescent="0.35">
      <c r="A4" s="1238" t="s">
        <v>1145</v>
      </c>
      <c r="B4" s="1238"/>
      <c r="C4" s="1238"/>
      <c r="D4" s="1238"/>
      <c r="E4" s="1238"/>
      <c r="F4" s="1238"/>
      <c r="G4" s="529"/>
      <c r="H4" s="409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530"/>
      <c r="H5" s="410"/>
      <c r="I5" s="15"/>
      <c r="J5" s="10"/>
      <c r="K5" s="10"/>
    </row>
    <row r="6" spans="1:11" ht="18" customHeight="1" x14ac:dyDescent="0.35">
      <c r="A6" s="1239" t="s">
        <v>484</v>
      </c>
      <c r="B6" s="1239"/>
      <c r="C6" s="1239"/>
      <c r="D6" s="1239"/>
      <c r="E6" s="1239"/>
      <c r="F6" s="1239"/>
      <c r="G6" s="532"/>
      <c r="H6" s="302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532"/>
      <c r="H7" s="302"/>
      <c r="I7" s="16"/>
      <c r="J7" s="5"/>
      <c r="K7" s="5"/>
    </row>
    <row r="8" spans="1:11" x14ac:dyDescent="0.35">
      <c r="A8" s="79"/>
    </row>
    <row r="9" spans="1:11" ht="93" customHeight="1" x14ac:dyDescent="0.35">
      <c r="A9" s="80" t="s">
        <v>282</v>
      </c>
      <c r="B9" s="80" t="s">
        <v>297</v>
      </c>
      <c r="C9" s="81" t="s">
        <v>343</v>
      </c>
      <c r="D9" s="81" t="s">
        <v>340</v>
      </c>
      <c r="E9" s="81" t="s">
        <v>344</v>
      </c>
      <c r="F9" s="82" t="s">
        <v>300</v>
      </c>
    </row>
    <row r="10" spans="1:11" s="87" customFormat="1" ht="24.75" customHeight="1" x14ac:dyDescent="0.35">
      <c r="A10" s="83">
        <v>1</v>
      </c>
      <c r="B10" s="83">
        <v>2</v>
      </c>
      <c r="C10" s="83">
        <v>3</v>
      </c>
      <c r="D10" s="83">
        <v>4</v>
      </c>
      <c r="E10" s="83">
        <v>5</v>
      </c>
      <c r="F10" s="533" t="s">
        <v>333</v>
      </c>
      <c r="G10" s="534" t="s">
        <v>302</v>
      </c>
      <c r="H10" s="93" t="s">
        <v>303</v>
      </c>
    </row>
    <row r="11" spans="1:11" ht="36" x14ac:dyDescent="0.35">
      <c r="A11" s="88">
        <v>1</v>
      </c>
      <c r="B11" s="89" t="s">
        <v>995</v>
      </c>
      <c r="C11" s="422"/>
      <c r="D11" s="422"/>
      <c r="E11" s="423"/>
      <c r="F11" s="424">
        <f>C11*D11*E11</f>
        <v>0</v>
      </c>
      <c r="G11" s="451"/>
      <c r="H11" s="93">
        <f>F11-G11</f>
        <v>0</v>
      </c>
    </row>
    <row r="12" spans="1:11" s="430" customFormat="1" x14ac:dyDescent="0.35">
      <c r="A12" s="101"/>
      <c r="B12" s="95" t="s">
        <v>295</v>
      </c>
      <c r="C12" s="427" t="s">
        <v>305</v>
      </c>
      <c r="D12" s="427" t="s">
        <v>305</v>
      </c>
      <c r="E12" s="427" t="s">
        <v>305</v>
      </c>
      <c r="F12" s="428">
        <f>F11</f>
        <v>0</v>
      </c>
      <c r="G12" s="534">
        <f>SUM(G11:G11)</f>
        <v>0</v>
      </c>
      <c r="H12" s="93">
        <f>SUM(H11:H11)</f>
        <v>0</v>
      </c>
    </row>
    <row r="14" spans="1:11" s="35" customFormat="1" ht="23.25" customHeight="1" x14ac:dyDescent="0.3">
      <c r="A14" s="34" t="s">
        <v>671</v>
      </c>
      <c r="C14" s="115"/>
      <c r="E14" s="115" t="s">
        <v>1143</v>
      </c>
      <c r="F14" s="64"/>
      <c r="I14" s="98"/>
    </row>
    <row r="15" spans="1:11" s="66" customFormat="1" ht="13.2" x14ac:dyDescent="0.3">
      <c r="C15" s="67" t="s">
        <v>131</v>
      </c>
      <c r="E15" s="67" t="s">
        <v>132</v>
      </c>
      <c r="F15" s="68"/>
      <c r="I15" s="68"/>
    </row>
    <row r="16" spans="1:11" s="63" customFormat="1" ht="15.6" x14ac:dyDescent="0.3">
      <c r="F16" s="69"/>
      <c r="I16" s="69"/>
    </row>
    <row r="17" spans="1:9" s="35" customFormat="1" ht="23.25" customHeight="1" x14ac:dyDescent="0.3">
      <c r="A17" s="34" t="s">
        <v>133</v>
      </c>
      <c r="C17" s="115"/>
      <c r="E17" s="115" t="s">
        <v>1144</v>
      </c>
      <c r="F17" s="64"/>
      <c r="I17" s="98"/>
    </row>
    <row r="18" spans="1:9" s="66" customFormat="1" ht="13.2" x14ac:dyDescent="0.3">
      <c r="C18" s="67" t="s">
        <v>131</v>
      </c>
      <c r="E18" s="67" t="s">
        <v>132</v>
      </c>
      <c r="F18" s="68"/>
      <c r="I18" s="68"/>
    </row>
  </sheetData>
  <mergeCells count="3">
    <mergeCell ref="A3:E3"/>
    <mergeCell ref="A4:F4"/>
    <mergeCell ref="A6:F6"/>
  </mergeCells>
  <pageMargins left="0.78740157480314965" right="0.78740157480314965" top="1.1811023622047245" bottom="0.39370078740157483" header="0.15748031496062992" footer="0.15748031496062992"/>
  <pageSetup paperSize="9" scale="82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tabColor rgb="FFFFFF99"/>
    <pageSetUpPr fitToPage="1"/>
  </sheetPr>
  <dimension ref="A1:K88"/>
  <sheetViews>
    <sheetView view="pageBreakPreview" zoomScale="80" zoomScaleNormal="75" zoomScaleSheetLayoutView="8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9" t="s">
        <v>996</v>
      </c>
    </row>
    <row r="2" spans="1:11" x14ac:dyDescent="0.35">
      <c r="D2" s="75"/>
    </row>
    <row r="3" spans="1:11" ht="55.95" customHeight="1" x14ac:dyDescent="0.35">
      <c r="A3" s="1190" t="s">
        <v>997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307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84" t="s">
        <v>484</v>
      </c>
      <c r="B6" s="1184"/>
      <c r="C6" s="1184"/>
      <c r="D6" s="1184"/>
      <c r="E6" s="1184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99">
        <v>1</v>
      </c>
      <c r="B10" s="99">
        <v>2</v>
      </c>
      <c r="C10" s="99">
        <v>3</v>
      </c>
      <c r="D10" s="99">
        <v>4</v>
      </c>
      <c r="E10" s="100" t="s">
        <v>301</v>
      </c>
      <c r="F10" s="85" t="s">
        <v>302</v>
      </c>
      <c r="G10" s="85" t="s">
        <v>303</v>
      </c>
      <c r="H10" s="74"/>
      <c r="I10" s="1"/>
    </row>
    <row r="11" spans="1:11" ht="42.75" customHeight="1" x14ac:dyDescent="0.35">
      <c r="A11" s="88">
        <v>1</v>
      </c>
      <c r="B11" s="89" t="s">
        <v>998</v>
      </c>
      <c r="C11" s="90"/>
      <c r="D11" s="90"/>
      <c r="E11" s="91">
        <f>C11*D11</f>
        <v>0</v>
      </c>
      <c r="F11" s="74"/>
      <c r="G11" s="85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85">
        <f>SUM(F11:F11)</f>
        <v>0</v>
      </c>
      <c r="G12" s="85">
        <f>SUM(G11:G11)</f>
        <v>0</v>
      </c>
    </row>
    <row r="15" spans="1:11" s="35" customFormat="1" ht="23.25" customHeight="1" x14ac:dyDescent="0.3">
      <c r="A15" s="34" t="s">
        <v>671</v>
      </c>
      <c r="C15" s="115"/>
      <c r="E15" s="115" t="s">
        <v>1143</v>
      </c>
      <c r="F15" s="64"/>
      <c r="I15" s="98"/>
    </row>
    <row r="16" spans="1:11" s="66" customFormat="1" ht="13.2" x14ac:dyDescent="0.3">
      <c r="C16" s="67" t="s">
        <v>131</v>
      </c>
      <c r="E16" s="67" t="s">
        <v>132</v>
      </c>
      <c r="F16" s="68"/>
      <c r="I16" s="68"/>
    </row>
    <row r="17" spans="1:9" s="63" customFormat="1" ht="15.6" x14ac:dyDescent="0.3">
      <c r="F17" s="69"/>
      <c r="I17" s="69"/>
    </row>
    <row r="18" spans="1:9" s="35" customFormat="1" ht="23.25" customHeight="1" x14ac:dyDescent="0.3">
      <c r="A18" s="34" t="s">
        <v>133</v>
      </c>
      <c r="C18" s="115"/>
      <c r="E18" s="115" t="s">
        <v>1144</v>
      </c>
      <c r="F18" s="64"/>
      <c r="I18" s="98"/>
    </row>
    <row r="19" spans="1:9" s="66" customFormat="1" ht="13.2" x14ac:dyDescent="0.3">
      <c r="C19" s="67" t="s">
        <v>131</v>
      </c>
      <c r="E19" s="67" t="s">
        <v>132</v>
      </c>
      <c r="F19" s="68"/>
      <c r="I19" s="68"/>
    </row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0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2" ht="15" hidden="1" customHeight="1" x14ac:dyDescent="0.35"/>
    <row r="86" ht="15" hidden="1" customHeight="1" x14ac:dyDescent="0.35"/>
    <row r="87" ht="15" hidden="1" customHeight="1" x14ac:dyDescent="0.35"/>
    <row r="88" ht="15" hidden="1" customHeight="1" x14ac:dyDescent="0.3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7">
    <tabColor rgb="FFFFFF99"/>
    <pageSetUpPr fitToPage="1"/>
  </sheetPr>
  <dimension ref="A1:K87"/>
  <sheetViews>
    <sheetView view="pageBreakPreview" zoomScale="80" zoomScaleNormal="75" zoomScaleSheetLayoutView="80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3" width="30.109375" style="1" customWidth="1"/>
    <col min="4" max="4" width="31.33203125" style="1" customWidth="1"/>
    <col min="5" max="5" width="25.6640625" style="1" customWidth="1"/>
    <col min="6" max="7" width="17.109375" style="73" customWidth="1"/>
    <col min="8" max="8" width="15" style="74" customWidth="1"/>
    <col min="9" max="9" width="8.88671875" style="1"/>
    <col min="10" max="10" width="8.88671875" style="1" customWidth="1"/>
    <col min="11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31.33203125" style="1" customWidth="1"/>
    <col min="261" max="261" width="25.6640625" style="1" customWidth="1"/>
    <col min="262" max="263" width="17.109375" style="1" customWidth="1"/>
    <col min="264" max="264" width="15" style="1" customWidth="1"/>
    <col min="265" max="265" width="8.88671875" style="1"/>
    <col min="266" max="266" width="8.88671875" style="1" customWidth="1"/>
    <col min="267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31.33203125" style="1" customWidth="1"/>
    <col min="517" max="517" width="25.6640625" style="1" customWidth="1"/>
    <col min="518" max="519" width="17.109375" style="1" customWidth="1"/>
    <col min="520" max="520" width="15" style="1" customWidth="1"/>
    <col min="521" max="521" width="8.88671875" style="1"/>
    <col min="522" max="522" width="8.88671875" style="1" customWidth="1"/>
    <col min="523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31.33203125" style="1" customWidth="1"/>
    <col min="773" max="773" width="25.6640625" style="1" customWidth="1"/>
    <col min="774" max="775" width="17.109375" style="1" customWidth="1"/>
    <col min="776" max="776" width="15" style="1" customWidth="1"/>
    <col min="777" max="777" width="8.88671875" style="1"/>
    <col min="778" max="778" width="8.88671875" style="1" customWidth="1"/>
    <col min="779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31.33203125" style="1" customWidth="1"/>
    <col min="1029" max="1029" width="25.6640625" style="1" customWidth="1"/>
    <col min="1030" max="1031" width="17.109375" style="1" customWidth="1"/>
    <col min="1032" max="1032" width="15" style="1" customWidth="1"/>
    <col min="1033" max="1033" width="8.88671875" style="1"/>
    <col min="1034" max="1034" width="8.88671875" style="1" customWidth="1"/>
    <col min="1035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31.33203125" style="1" customWidth="1"/>
    <col min="1285" max="1285" width="25.6640625" style="1" customWidth="1"/>
    <col min="1286" max="1287" width="17.109375" style="1" customWidth="1"/>
    <col min="1288" max="1288" width="15" style="1" customWidth="1"/>
    <col min="1289" max="1289" width="8.88671875" style="1"/>
    <col min="1290" max="1290" width="8.88671875" style="1" customWidth="1"/>
    <col min="1291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31.33203125" style="1" customWidth="1"/>
    <col min="1541" max="1541" width="25.6640625" style="1" customWidth="1"/>
    <col min="1542" max="1543" width="17.109375" style="1" customWidth="1"/>
    <col min="1544" max="1544" width="15" style="1" customWidth="1"/>
    <col min="1545" max="1545" width="8.88671875" style="1"/>
    <col min="1546" max="1546" width="8.88671875" style="1" customWidth="1"/>
    <col min="1547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31.33203125" style="1" customWidth="1"/>
    <col min="1797" max="1797" width="25.6640625" style="1" customWidth="1"/>
    <col min="1798" max="1799" width="17.109375" style="1" customWidth="1"/>
    <col min="1800" max="1800" width="15" style="1" customWidth="1"/>
    <col min="1801" max="1801" width="8.88671875" style="1"/>
    <col min="1802" max="1802" width="8.88671875" style="1" customWidth="1"/>
    <col min="1803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31.33203125" style="1" customWidth="1"/>
    <col min="2053" max="2053" width="25.6640625" style="1" customWidth="1"/>
    <col min="2054" max="2055" width="17.109375" style="1" customWidth="1"/>
    <col min="2056" max="2056" width="15" style="1" customWidth="1"/>
    <col min="2057" max="2057" width="8.88671875" style="1"/>
    <col min="2058" max="2058" width="8.88671875" style="1" customWidth="1"/>
    <col min="2059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31.33203125" style="1" customWidth="1"/>
    <col min="2309" max="2309" width="25.6640625" style="1" customWidth="1"/>
    <col min="2310" max="2311" width="17.109375" style="1" customWidth="1"/>
    <col min="2312" max="2312" width="15" style="1" customWidth="1"/>
    <col min="2313" max="2313" width="8.88671875" style="1"/>
    <col min="2314" max="2314" width="8.88671875" style="1" customWidth="1"/>
    <col min="2315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31.33203125" style="1" customWidth="1"/>
    <col min="2565" max="2565" width="25.6640625" style="1" customWidth="1"/>
    <col min="2566" max="2567" width="17.109375" style="1" customWidth="1"/>
    <col min="2568" max="2568" width="15" style="1" customWidth="1"/>
    <col min="2569" max="2569" width="8.88671875" style="1"/>
    <col min="2570" max="2570" width="8.88671875" style="1" customWidth="1"/>
    <col min="2571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31.33203125" style="1" customWidth="1"/>
    <col min="2821" max="2821" width="25.6640625" style="1" customWidth="1"/>
    <col min="2822" max="2823" width="17.109375" style="1" customWidth="1"/>
    <col min="2824" max="2824" width="15" style="1" customWidth="1"/>
    <col min="2825" max="2825" width="8.88671875" style="1"/>
    <col min="2826" max="2826" width="8.88671875" style="1" customWidth="1"/>
    <col min="2827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31.33203125" style="1" customWidth="1"/>
    <col min="3077" max="3077" width="25.6640625" style="1" customWidth="1"/>
    <col min="3078" max="3079" width="17.109375" style="1" customWidth="1"/>
    <col min="3080" max="3080" width="15" style="1" customWidth="1"/>
    <col min="3081" max="3081" width="8.88671875" style="1"/>
    <col min="3082" max="3082" width="8.88671875" style="1" customWidth="1"/>
    <col min="3083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31.33203125" style="1" customWidth="1"/>
    <col min="3333" max="3333" width="25.6640625" style="1" customWidth="1"/>
    <col min="3334" max="3335" width="17.109375" style="1" customWidth="1"/>
    <col min="3336" max="3336" width="15" style="1" customWidth="1"/>
    <col min="3337" max="3337" width="8.88671875" style="1"/>
    <col min="3338" max="3338" width="8.88671875" style="1" customWidth="1"/>
    <col min="3339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31.33203125" style="1" customWidth="1"/>
    <col min="3589" max="3589" width="25.6640625" style="1" customWidth="1"/>
    <col min="3590" max="3591" width="17.109375" style="1" customWidth="1"/>
    <col min="3592" max="3592" width="15" style="1" customWidth="1"/>
    <col min="3593" max="3593" width="8.88671875" style="1"/>
    <col min="3594" max="3594" width="8.88671875" style="1" customWidth="1"/>
    <col min="3595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31.33203125" style="1" customWidth="1"/>
    <col min="3845" max="3845" width="25.6640625" style="1" customWidth="1"/>
    <col min="3846" max="3847" width="17.109375" style="1" customWidth="1"/>
    <col min="3848" max="3848" width="15" style="1" customWidth="1"/>
    <col min="3849" max="3849" width="8.88671875" style="1"/>
    <col min="3850" max="3850" width="8.88671875" style="1" customWidth="1"/>
    <col min="3851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31.33203125" style="1" customWidth="1"/>
    <col min="4101" max="4101" width="25.6640625" style="1" customWidth="1"/>
    <col min="4102" max="4103" width="17.109375" style="1" customWidth="1"/>
    <col min="4104" max="4104" width="15" style="1" customWidth="1"/>
    <col min="4105" max="4105" width="8.88671875" style="1"/>
    <col min="4106" max="4106" width="8.88671875" style="1" customWidth="1"/>
    <col min="4107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31.33203125" style="1" customWidth="1"/>
    <col min="4357" max="4357" width="25.6640625" style="1" customWidth="1"/>
    <col min="4358" max="4359" width="17.109375" style="1" customWidth="1"/>
    <col min="4360" max="4360" width="15" style="1" customWidth="1"/>
    <col min="4361" max="4361" width="8.88671875" style="1"/>
    <col min="4362" max="4362" width="8.88671875" style="1" customWidth="1"/>
    <col min="4363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31.33203125" style="1" customWidth="1"/>
    <col min="4613" max="4613" width="25.6640625" style="1" customWidth="1"/>
    <col min="4614" max="4615" width="17.109375" style="1" customWidth="1"/>
    <col min="4616" max="4616" width="15" style="1" customWidth="1"/>
    <col min="4617" max="4617" width="8.88671875" style="1"/>
    <col min="4618" max="4618" width="8.88671875" style="1" customWidth="1"/>
    <col min="4619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31.33203125" style="1" customWidth="1"/>
    <col min="4869" max="4869" width="25.6640625" style="1" customWidth="1"/>
    <col min="4870" max="4871" width="17.109375" style="1" customWidth="1"/>
    <col min="4872" max="4872" width="15" style="1" customWidth="1"/>
    <col min="4873" max="4873" width="8.88671875" style="1"/>
    <col min="4874" max="4874" width="8.88671875" style="1" customWidth="1"/>
    <col min="4875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31.33203125" style="1" customWidth="1"/>
    <col min="5125" max="5125" width="25.6640625" style="1" customWidth="1"/>
    <col min="5126" max="5127" width="17.109375" style="1" customWidth="1"/>
    <col min="5128" max="5128" width="15" style="1" customWidth="1"/>
    <col min="5129" max="5129" width="8.88671875" style="1"/>
    <col min="5130" max="5130" width="8.88671875" style="1" customWidth="1"/>
    <col min="5131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31.33203125" style="1" customWidth="1"/>
    <col min="5381" max="5381" width="25.6640625" style="1" customWidth="1"/>
    <col min="5382" max="5383" width="17.109375" style="1" customWidth="1"/>
    <col min="5384" max="5384" width="15" style="1" customWidth="1"/>
    <col min="5385" max="5385" width="8.88671875" style="1"/>
    <col min="5386" max="5386" width="8.88671875" style="1" customWidth="1"/>
    <col min="5387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31.33203125" style="1" customWidth="1"/>
    <col min="5637" max="5637" width="25.6640625" style="1" customWidth="1"/>
    <col min="5638" max="5639" width="17.109375" style="1" customWidth="1"/>
    <col min="5640" max="5640" width="15" style="1" customWidth="1"/>
    <col min="5641" max="5641" width="8.88671875" style="1"/>
    <col min="5642" max="5642" width="8.88671875" style="1" customWidth="1"/>
    <col min="5643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31.33203125" style="1" customWidth="1"/>
    <col min="5893" max="5893" width="25.6640625" style="1" customWidth="1"/>
    <col min="5894" max="5895" width="17.109375" style="1" customWidth="1"/>
    <col min="5896" max="5896" width="15" style="1" customWidth="1"/>
    <col min="5897" max="5897" width="8.88671875" style="1"/>
    <col min="5898" max="5898" width="8.88671875" style="1" customWidth="1"/>
    <col min="5899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31.33203125" style="1" customWidth="1"/>
    <col min="6149" max="6149" width="25.6640625" style="1" customWidth="1"/>
    <col min="6150" max="6151" width="17.109375" style="1" customWidth="1"/>
    <col min="6152" max="6152" width="15" style="1" customWidth="1"/>
    <col min="6153" max="6153" width="8.88671875" style="1"/>
    <col min="6154" max="6154" width="8.88671875" style="1" customWidth="1"/>
    <col min="6155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31.33203125" style="1" customWidth="1"/>
    <col min="6405" max="6405" width="25.6640625" style="1" customWidth="1"/>
    <col min="6406" max="6407" width="17.109375" style="1" customWidth="1"/>
    <col min="6408" max="6408" width="15" style="1" customWidth="1"/>
    <col min="6409" max="6409" width="8.88671875" style="1"/>
    <col min="6410" max="6410" width="8.88671875" style="1" customWidth="1"/>
    <col min="6411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31.33203125" style="1" customWidth="1"/>
    <col min="6661" max="6661" width="25.6640625" style="1" customWidth="1"/>
    <col min="6662" max="6663" width="17.109375" style="1" customWidth="1"/>
    <col min="6664" max="6664" width="15" style="1" customWidth="1"/>
    <col min="6665" max="6665" width="8.88671875" style="1"/>
    <col min="6666" max="6666" width="8.88671875" style="1" customWidth="1"/>
    <col min="6667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31.33203125" style="1" customWidth="1"/>
    <col min="6917" max="6917" width="25.6640625" style="1" customWidth="1"/>
    <col min="6918" max="6919" width="17.109375" style="1" customWidth="1"/>
    <col min="6920" max="6920" width="15" style="1" customWidth="1"/>
    <col min="6921" max="6921" width="8.88671875" style="1"/>
    <col min="6922" max="6922" width="8.88671875" style="1" customWidth="1"/>
    <col min="6923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31.33203125" style="1" customWidth="1"/>
    <col min="7173" max="7173" width="25.6640625" style="1" customWidth="1"/>
    <col min="7174" max="7175" width="17.109375" style="1" customWidth="1"/>
    <col min="7176" max="7176" width="15" style="1" customWidth="1"/>
    <col min="7177" max="7177" width="8.88671875" style="1"/>
    <col min="7178" max="7178" width="8.88671875" style="1" customWidth="1"/>
    <col min="7179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31.33203125" style="1" customWidth="1"/>
    <col min="7429" max="7429" width="25.6640625" style="1" customWidth="1"/>
    <col min="7430" max="7431" width="17.109375" style="1" customWidth="1"/>
    <col min="7432" max="7432" width="15" style="1" customWidth="1"/>
    <col min="7433" max="7433" width="8.88671875" style="1"/>
    <col min="7434" max="7434" width="8.88671875" style="1" customWidth="1"/>
    <col min="7435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31.33203125" style="1" customWidth="1"/>
    <col min="7685" max="7685" width="25.6640625" style="1" customWidth="1"/>
    <col min="7686" max="7687" width="17.109375" style="1" customWidth="1"/>
    <col min="7688" max="7688" width="15" style="1" customWidth="1"/>
    <col min="7689" max="7689" width="8.88671875" style="1"/>
    <col min="7690" max="7690" width="8.88671875" style="1" customWidth="1"/>
    <col min="7691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31.33203125" style="1" customWidth="1"/>
    <col min="7941" max="7941" width="25.6640625" style="1" customWidth="1"/>
    <col min="7942" max="7943" width="17.109375" style="1" customWidth="1"/>
    <col min="7944" max="7944" width="15" style="1" customWidth="1"/>
    <col min="7945" max="7945" width="8.88671875" style="1"/>
    <col min="7946" max="7946" width="8.88671875" style="1" customWidth="1"/>
    <col min="7947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31.33203125" style="1" customWidth="1"/>
    <col min="8197" max="8197" width="25.6640625" style="1" customWidth="1"/>
    <col min="8198" max="8199" width="17.109375" style="1" customWidth="1"/>
    <col min="8200" max="8200" width="15" style="1" customWidth="1"/>
    <col min="8201" max="8201" width="8.88671875" style="1"/>
    <col min="8202" max="8202" width="8.88671875" style="1" customWidth="1"/>
    <col min="8203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31.33203125" style="1" customWidth="1"/>
    <col min="8453" max="8453" width="25.6640625" style="1" customWidth="1"/>
    <col min="8454" max="8455" width="17.109375" style="1" customWidth="1"/>
    <col min="8456" max="8456" width="15" style="1" customWidth="1"/>
    <col min="8457" max="8457" width="8.88671875" style="1"/>
    <col min="8458" max="8458" width="8.88671875" style="1" customWidth="1"/>
    <col min="8459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31.33203125" style="1" customWidth="1"/>
    <col min="8709" max="8709" width="25.6640625" style="1" customWidth="1"/>
    <col min="8710" max="8711" width="17.109375" style="1" customWidth="1"/>
    <col min="8712" max="8712" width="15" style="1" customWidth="1"/>
    <col min="8713" max="8713" width="8.88671875" style="1"/>
    <col min="8714" max="8714" width="8.88671875" style="1" customWidth="1"/>
    <col min="8715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31.33203125" style="1" customWidth="1"/>
    <col min="8965" max="8965" width="25.6640625" style="1" customWidth="1"/>
    <col min="8966" max="8967" width="17.109375" style="1" customWidth="1"/>
    <col min="8968" max="8968" width="15" style="1" customWidth="1"/>
    <col min="8969" max="8969" width="8.88671875" style="1"/>
    <col min="8970" max="8970" width="8.88671875" style="1" customWidth="1"/>
    <col min="8971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31.33203125" style="1" customWidth="1"/>
    <col min="9221" max="9221" width="25.6640625" style="1" customWidth="1"/>
    <col min="9222" max="9223" width="17.109375" style="1" customWidth="1"/>
    <col min="9224" max="9224" width="15" style="1" customWidth="1"/>
    <col min="9225" max="9225" width="8.88671875" style="1"/>
    <col min="9226" max="9226" width="8.88671875" style="1" customWidth="1"/>
    <col min="9227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31.33203125" style="1" customWidth="1"/>
    <col min="9477" max="9477" width="25.6640625" style="1" customWidth="1"/>
    <col min="9478" max="9479" width="17.109375" style="1" customWidth="1"/>
    <col min="9480" max="9480" width="15" style="1" customWidth="1"/>
    <col min="9481" max="9481" width="8.88671875" style="1"/>
    <col min="9482" max="9482" width="8.88671875" style="1" customWidth="1"/>
    <col min="9483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31.33203125" style="1" customWidth="1"/>
    <col min="9733" max="9733" width="25.6640625" style="1" customWidth="1"/>
    <col min="9734" max="9735" width="17.109375" style="1" customWidth="1"/>
    <col min="9736" max="9736" width="15" style="1" customWidth="1"/>
    <col min="9737" max="9737" width="8.88671875" style="1"/>
    <col min="9738" max="9738" width="8.88671875" style="1" customWidth="1"/>
    <col min="9739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31.33203125" style="1" customWidth="1"/>
    <col min="9989" max="9989" width="25.6640625" style="1" customWidth="1"/>
    <col min="9990" max="9991" width="17.109375" style="1" customWidth="1"/>
    <col min="9992" max="9992" width="15" style="1" customWidth="1"/>
    <col min="9993" max="9993" width="8.88671875" style="1"/>
    <col min="9994" max="9994" width="8.88671875" style="1" customWidth="1"/>
    <col min="9995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31.33203125" style="1" customWidth="1"/>
    <col min="10245" max="10245" width="25.6640625" style="1" customWidth="1"/>
    <col min="10246" max="10247" width="17.109375" style="1" customWidth="1"/>
    <col min="10248" max="10248" width="15" style="1" customWidth="1"/>
    <col min="10249" max="10249" width="8.88671875" style="1"/>
    <col min="10250" max="10250" width="8.88671875" style="1" customWidth="1"/>
    <col min="10251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31.33203125" style="1" customWidth="1"/>
    <col min="10501" max="10501" width="25.6640625" style="1" customWidth="1"/>
    <col min="10502" max="10503" width="17.109375" style="1" customWidth="1"/>
    <col min="10504" max="10504" width="15" style="1" customWidth="1"/>
    <col min="10505" max="10505" width="8.88671875" style="1"/>
    <col min="10506" max="10506" width="8.88671875" style="1" customWidth="1"/>
    <col min="10507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31.33203125" style="1" customWidth="1"/>
    <col min="10757" max="10757" width="25.6640625" style="1" customWidth="1"/>
    <col min="10758" max="10759" width="17.109375" style="1" customWidth="1"/>
    <col min="10760" max="10760" width="15" style="1" customWidth="1"/>
    <col min="10761" max="10761" width="8.88671875" style="1"/>
    <col min="10762" max="10762" width="8.88671875" style="1" customWidth="1"/>
    <col min="10763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31.33203125" style="1" customWidth="1"/>
    <col min="11013" max="11013" width="25.6640625" style="1" customWidth="1"/>
    <col min="11014" max="11015" width="17.109375" style="1" customWidth="1"/>
    <col min="11016" max="11016" width="15" style="1" customWidth="1"/>
    <col min="11017" max="11017" width="8.88671875" style="1"/>
    <col min="11018" max="11018" width="8.88671875" style="1" customWidth="1"/>
    <col min="11019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31.33203125" style="1" customWidth="1"/>
    <col min="11269" max="11269" width="25.6640625" style="1" customWidth="1"/>
    <col min="11270" max="11271" width="17.109375" style="1" customWidth="1"/>
    <col min="11272" max="11272" width="15" style="1" customWidth="1"/>
    <col min="11273" max="11273" width="8.88671875" style="1"/>
    <col min="11274" max="11274" width="8.88671875" style="1" customWidth="1"/>
    <col min="11275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31.33203125" style="1" customWidth="1"/>
    <col min="11525" max="11525" width="25.6640625" style="1" customWidth="1"/>
    <col min="11526" max="11527" width="17.109375" style="1" customWidth="1"/>
    <col min="11528" max="11528" width="15" style="1" customWidth="1"/>
    <col min="11529" max="11529" width="8.88671875" style="1"/>
    <col min="11530" max="11530" width="8.88671875" style="1" customWidth="1"/>
    <col min="11531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31.33203125" style="1" customWidth="1"/>
    <col min="11781" max="11781" width="25.6640625" style="1" customWidth="1"/>
    <col min="11782" max="11783" width="17.109375" style="1" customWidth="1"/>
    <col min="11784" max="11784" width="15" style="1" customWidth="1"/>
    <col min="11785" max="11785" width="8.88671875" style="1"/>
    <col min="11786" max="11786" width="8.88671875" style="1" customWidth="1"/>
    <col min="11787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31.33203125" style="1" customWidth="1"/>
    <col min="12037" max="12037" width="25.6640625" style="1" customWidth="1"/>
    <col min="12038" max="12039" width="17.109375" style="1" customWidth="1"/>
    <col min="12040" max="12040" width="15" style="1" customWidth="1"/>
    <col min="12041" max="12041" width="8.88671875" style="1"/>
    <col min="12042" max="12042" width="8.88671875" style="1" customWidth="1"/>
    <col min="12043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31.33203125" style="1" customWidth="1"/>
    <col min="12293" max="12293" width="25.6640625" style="1" customWidth="1"/>
    <col min="12294" max="12295" width="17.109375" style="1" customWidth="1"/>
    <col min="12296" max="12296" width="15" style="1" customWidth="1"/>
    <col min="12297" max="12297" width="8.88671875" style="1"/>
    <col min="12298" max="12298" width="8.88671875" style="1" customWidth="1"/>
    <col min="12299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31.33203125" style="1" customWidth="1"/>
    <col min="12549" max="12549" width="25.6640625" style="1" customWidth="1"/>
    <col min="12550" max="12551" width="17.109375" style="1" customWidth="1"/>
    <col min="12552" max="12552" width="15" style="1" customWidth="1"/>
    <col min="12553" max="12553" width="8.88671875" style="1"/>
    <col min="12554" max="12554" width="8.88671875" style="1" customWidth="1"/>
    <col min="12555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31.33203125" style="1" customWidth="1"/>
    <col min="12805" max="12805" width="25.6640625" style="1" customWidth="1"/>
    <col min="12806" max="12807" width="17.109375" style="1" customWidth="1"/>
    <col min="12808" max="12808" width="15" style="1" customWidth="1"/>
    <col min="12809" max="12809" width="8.88671875" style="1"/>
    <col min="12810" max="12810" width="8.88671875" style="1" customWidth="1"/>
    <col min="12811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31.33203125" style="1" customWidth="1"/>
    <col min="13061" max="13061" width="25.6640625" style="1" customWidth="1"/>
    <col min="13062" max="13063" width="17.109375" style="1" customWidth="1"/>
    <col min="13064" max="13064" width="15" style="1" customWidth="1"/>
    <col min="13065" max="13065" width="8.88671875" style="1"/>
    <col min="13066" max="13066" width="8.88671875" style="1" customWidth="1"/>
    <col min="13067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31.33203125" style="1" customWidth="1"/>
    <col min="13317" max="13317" width="25.6640625" style="1" customWidth="1"/>
    <col min="13318" max="13319" width="17.109375" style="1" customWidth="1"/>
    <col min="13320" max="13320" width="15" style="1" customWidth="1"/>
    <col min="13321" max="13321" width="8.88671875" style="1"/>
    <col min="13322" max="13322" width="8.88671875" style="1" customWidth="1"/>
    <col min="13323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31.33203125" style="1" customWidth="1"/>
    <col min="13573" max="13573" width="25.6640625" style="1" customWidth="1"/>
    <col min="13574" max="13575" width="17.109375" style="1" customWidth="1"/>
    <col min="13576" max="13576" width="15" style="1" customWidth="1"/>
    <col min="13577" max="13577" width="8.88671875" style="1"/>
    <col min="13578" max="13578" width="8.88671875" style="1" customWidth="1"/>
    <col min="13579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31.33203125" style="1" customWidth="1"/>
    <col min="13829" max="13829" width="25.6640625" style="1" customWidth="1"/>
    <col min="13830" max="13831" width="17.109375" style="1" customWidth="1"/>
    <col min="13832" max="13832" width="15" style="1" customWidth="1"/>
    <col min="13833" max="13833" width="8.88671875" style="1"/>
    <col min="13834" max="13834" width="8.88671875" style="1" customWidth="1"/>
    <col min="13835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31.33203125" style="1" customWidth="1"/>
    <col min="14085" max="14085" width="25.6640625" style="1" customWidth="1"/>
    <col min="14086" max="14087" width="17.109375" style="1" customWidth="1"/>
    <col min="14088" max="14088" width="15" style="1" customWidth="1"/>
    <col min="14089" max="14089" width="8.88671875" style="1"/>
    <col min="14090" max="14090" width="8.88671875" style="1" customWidth="1"/>
    <col min="14091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31.33203125" style="1" customWidth="1"/>
    <col min="14341" max="14341" width="25.6640625" style="1" customWidth="1"/>
    <col min="14342" max="14343" width="17.109375" style="1" customWidth="1"/>
    <col min="14344" max="14344" width="15" style="1" customWidth="1"/>
    <col min="14345" max="14345" width="8.88671875" style="1"/>
    <col min="14346" max="14346" width="8.88671875" style="1" customWidth="1"/>
    <col min="14347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31.33203125" style="1" customWidth="1"/>
    <col min="14597" max="14597" width="25.6640625" style="1" customWidth="1"/>
    <col min="14598" max="14599" width="17.109375" style="1" customWidth="1"/>
    <col min="14600" max="14600" width="15" style="1" customWidth="1"/>
    <col min="14601" max="14601" width="8.88671875" style="1"/>
    <col min="14602" max="14602" width="8.88671875" style="1" customWidth="1"/>
    <col min="14603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31.33203125" style="1" customWidth="1"/>
    <col min="14853" max="14853" width="25.6640625" style="1" customWidth="1"/>
    <col min="14854" max="14855" width="17.109375" style="1" customWidth="1"/>
    <col min="14856" max="14856" width="15" style="1" customWidth="1"/>
    <col min="14857" max="14857" width="8.88671875" style="1"/>
    <col min="14858" max="14858" width="8.88671875" style="1" customWidth="1"/>
    <col min="14859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31.33203125" style="1" customWidth="1"/>
    <col min="15109" max="15109" width="25.6640625" style="1" customWidth="1"/>
    <col min="15110" max="15111" width="17.109375" style="1" customWidth="1"/>
    <col min="15112" max="15112" width="15" style="1" customWidth="1"/>
    <col min="15113" max="15113" width="8.88671875" style="1"/>
    <col min="15114" max="15114" width="8.88671875" style="1" customWidth="1"/>
    <col min="15115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31.33203125" style="1" customWidth="1"/>
    <col min="15365" max="15365" width="25.6640625" style="1" customWidth="1"/>
    <col min="15366" max="15367" width="17.109375" style="1" customWidth="1"/>
    <col min="15368" max="15368" width="15" style="1" customWidth="1"/>
    <col min="15369" max="15369" width="8.88671875" style="1"/>
    <col min="15370" max="15370" width="8.88671875" style="1" customWidth="1"/>
    <col min="15371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31.33203125" style="1" customWidth="1"/>
    <col min="15621" max="15621" width="25.6640625" style="1" customWidth="1"/>
    <col min="15622" max="15623" width="17.109375" style="1" customWidth="1"/>
    <col min="15624" max="15624" width="15" style="1" customWidth="1"/>
    <col min="15625" max="15625" width="8.88671875" style="1"/>
    <col min="15626" max="15626" width="8.88671875" style="1" customWidth="1"/>
    <col min="15627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31.33203125" style="1" customWidth="1"/>
    <col min="15877" max="15877" width="25.6640625" style="1" customWidth="1"/>
    <col min="15878" max="15879" width="17.109375" style="1" customWidth="1"/>
    <col min="15880" max="15880" width="15" style="1" customWidth="1"/>
    <col min="15881" max="15881" width="8.88671875" style="1"/>
    <col min="15882" max="15882" width="8.88671875" style="1" customWidth="1"/>
    <col min="15883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31.33203125" style="1" customWidth="1"/>
    <col min="16133" max="16133" width="25.6640625" style="1" customWidth="1"/>
    <col min="16134" max="16135" width="17.109375" style="1" customWidth="1"/>
    <col min="16136" max="16136" width="15" style="1" customWidth="1"/>
    <col min="16137" max="16137" width="8.88671875" style="1"/>
    <col min="16138" max="16138" width="8.88671875" style="1" customWidth="1"/>
    <col min="16139" max="16384" width="8.88671875" style="1"/>
  </cols>
  <sheetData>
    <row r="1" spans="1:11" x14ac:dyDescent="0.35">
      <c r="D1" s="71"/>
      <c r="E1" s="72" t="s">
        <v>428</v>
      </c>
    </row>
    <row r="2" spans="1:11" x14ac:dyDescent="0.35">
      <c r="D2" s="75"/>
    </row>
    <row r="3" spans="1:11" ht="55.95" customHeight="1" x14ac:dyDescent="0.35">
      <c r="A3" s="1190" t="s">
        <v>455</v>
      </c>
      <c r="B3" s="1190"/>
      <c r="C3" s="1190"/>
      <c r="D3" s="1190"/>
      <c r="E3" s="1190"/>
      <c r="F3" s="76"/>
      <c r="G3" s="76"/>
      <c r="H3" s="77"/>
      <c r="I3" s="78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388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7.5" customHeight="1" x14ac:dyDescent="0.35">
      <c r="A6" s="1184" t="s">
        <v>484</v>
      </c>
      <c r="B6" s="1184"/>
      <c r="C6" s="1184"/>
      <c r="D6" s="1184"/>
      <c r="E6" s="16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71.25" customHeight="1" x14ac:dyDescent="0.35">
      <c r="A9" s="80" t="s">
        <v>282</v>
      </c>
      <c r="B9" s="80" t="s">
        <v>297</v>
      </c>
      <c r="C9" s="81" t="s">
        <v>298</v>
      </c>
      <c r="D9" s="81" t="s">
        <v>299</v>
      </c>
      <c r="E9" s="82" t="s">
        <v>300</v>
      </c>
    </row>
    <row r="10" spans="1:11" s="87" customFormat="1" ht="24.75" customHeight="1" x14ac:dyDescent="0.35">
      <c r="A10" s="83">
        <v>1</v>
      </c>
      <c r="B10" s="83">
        <v>2</v>
      </c>
      <c r="C10" s="83">
        <v>3</v>
      </c>
      <c r="D10" s="83">
        <v>4</v>
      </c>
      <c r="E10" s="84" t="s">
        <v>301</v>
      </c>
      <c r="F10" s="85" t="s">
        <v>302</v>
      </c>
      <c r="G10" s="85" t="s">
        <v>303</v>
      </c>
      <c r="H10" s="86"/>
    </row>
    <row r="11" spans="1:11" x14ac:dyDescent="0.35">
      <c r="A11" s="88">
        <v>1</v>
      </c>
      <c r="B11" s="89"/>
      <c r="C11" s="90"/>
      <c r="D11" s="90"/>
      <c r="E11" s="91">
        <f>C11*D11*12</f>
        <v>0</v>
      </c>
      <c r="F11" s="92"/>
      <c r="G11" s="93">
        <f>E11-F11</f>
        <v>0</v>
      </c>
    </row>
    <row r="12" spans="1:11" x14ac:dyDescent="0.35">
      <c r="A12" s="101"/>
      <c r="B12" s="95" t="s">
        <v>295</v>
      </c>
      <c r="C12" s="96" t="s">
        <v>305</v>
      </c>
      <c r="D12" s="96" t="s">
        <v>305</v>
      </c>
      <c r="E12" s="97">
        <f>SUM(E11:E11)</f>
        <v>0</v>
      </c>
      <c r="F12" s="93">
        <f>SUM(F11:F11)</f>
        <v>0</v>
      </c>
      <c r="G12" s="93">
        <f>SUM(G11:G11)</f>
        <v>0</v>
      </c>
    </row>
    <row r="14" spans="1:11" s="35" customFormat="1" ht="23.25" customHeight="1" x14ac:dyDescent="0.3">
      <c r="A14" s="34" t="s">
        <v>671</v>
      </c>
      <c r="C14" s="115"/>
      <c r="E14" s="115" t="s">
        <v>1143</v>
      </c>
      <c r="F14" s="64"/>
      <c r="I14" s="98"/>
    </row>
    <row r="15" spans="1:11" s="66" customFormat="1" ht="13.2" x14ac:dyDescent="0.3">
      <c r="C15" s="67" t="s">
        <v>131</v>
      </c>
      <c r="E15" s="67" t="s">
        <v>132</v>
      </c>
      <c r="F15" s="68"/>
      <c r="I15" s="68"/>
    </row>
    <row r="16" spans="1:11" s="63" customFormat="1" ht="15.6" x14ac:dyDescent="0.3">
      <c r="F16" s="69"/>
      <c r="I16" s="69"/>
    </row>
    <row r="17" spans="1:9" s="35" customFormat="1" ht="23.25" customHeight="1" x14ac:dyDescent="0.3">
      <c r="A17" s="34" t="s">
        <v>133</v>
      </c>
      <c r="C17" s="115"/>
      <c r="E17" s="115" t="s">
        <v>1144</v>
      </c>
      <c r="F17" s="64"/>
      <c r="I17" s="98"/>
    </row>
    <row r="18" spans="1:9" s="66" customFormat="1" ht="13.2" x14ac:dyDescent="0.3">
      <c r="C18" s="67" t="s">
        <v>131</v>
      </c>
      <c r="E18" s="67" t="s">
        <v>132</v>
      </c>
      <c r="F18" s="68"/>
      <c r="I18" s="68"/>
    </row>
    <row r="63" ht="15" hidden="1" customHeight="1" x14ac:dyDescent="0.35"/>
    <row r="64" ht="15" hidden="1" customHeight="1" x14ac:dyDescent="0.35"/>
    <row r="65" ht="15" hidden="1" customHeight="1" x14ac:dyDescent="0.35"/>
    <row r="66" ht="15" hidden="1" customHeight="1" x14ac:dyDescent="0.35"/>
    <row r="67" ht="15" hidden="1" customHeight="1" x14ac:dyDescent="0.35"/>
    <row r="68" ht="15" hidden="1" customHeight="1" x14ac:dyDescent="0.35"/>
    <row r="69" ht="15" hidden="1" customHeight="1" x14ac:dyDescent="0.35"/>
    <row r="74" ht="15" hidden="1" customHeight="1" x14ac:dyDescent="0.35"/>
    <row r="75" ht="15" hidden="1" customHeight="1" x14ac:dyDescent="0.35"/>
    <row r="76" ht="15" hidden="1" customHeight="1" x14ac:dyDescent="0.35"/>
    <row r="77" ht="15" hidden="1" customHeight="1" x14ac:dyDescent="0.35"/>
    <row r="78" ht="15" hidden="1" customHeight="1" x14ac:dyDescent="0.35"/>
    <row r="79" ht="15" hidden="1" customHeight="1" x14ac:dyDescent="0.35"/>
    <row r="80" ht="15" hidden="1" customHeight="1" x14ac:dyDescent="0.35"/>
    <row r="81" ht="15" hidden="1" customHeight="1" x14ac:dyDescent="0.35"/>
    <row r="85" ht="15" hidden="1" customHeight="1" x14ac:dyDescent="0.35"/>
    <row r="86" ht="15" hidden="1" customHeight="1" x14ac:dyDescent="0.35"/>
    <row r="87" ht="15" hidden="1" customHeight="1" x14ac:dyDescent="0.35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8">
    <tabColor rgb="FFFFFF99"/>
    <pageSetUpPr fitToPage="1"/>
  </sheetPr>
  <dimension ref="A1:K22"/>
  <sheetViews>
    <sheetView view="pageBreakPreview" zoomScale="85" zoomScaleNormal="75" zoomScaleSheetLayoutView="85" workbookViewId="0">
      <selection sqref="A1:XFD1048576"/>
    </sheetView>
  </sheetViews>
  <sheetFormatPr defaultColWidth="8.88671875" defaultRowHeight="18" x14ac:dyDescent="0.35"/>
  <cols>
    <col min="1" max="1" width="5.6640625" style="1" customWidth="1"/>
    <col min="2" max="2" width="46.44140625" style="1" customWidth="1"/>
    <col min="3" max="4" width="21.44140625" style="1" customWidth="1"/>
    <col min="5" max="5" width="20.33203125" style="1" customWidth="1"/>
    <col min="6" max="6" width="26.109375" style="1" customWidth="1"/>
    <col min="7" max="7" width="12.33203125" style="1" bestFit="1" customWidth="1"/>
    <col min="8" max="12" width="8.88671875" style="1"/>
    <col min="13" max="13" width="22.109375" style="1" customWidth="1"/>
    <col min="14" max="256" width="8.88671875" style="1"/>
    <col min="257" max="257" width="5.6640625" style="1" customWidth="1"/>
    <col min="258" max="258" width="46.44140625" style="1" customWidth="1"/>
    <col min="259" max="259" width="30.109375" style="1" customWidth="1"/>
    <col min="260" max="260" width="27.88671875" style="1" customWidth="1"/>
    <col min="261" max="261" width="31.33203125" style="1" customWidth="1"/>
    <col min="262" max="262" width="14.33203125" style="1" customWidth="1"/>
    <col min="263" max="263" width="12.33203125" style="1" bestFit="1" customWidth="1"/>
    <col min="264" max="268" width="8.88671875" style="1"/>
    <col min="269" max="269" width="22.109375" style="1" customWidth="1"/>
    <col min="270" max="512" width="8.88671875" style="1"/>
    <col min="513" max="513" width="5.6640625" style="1" customWidth="1"/>
    <col min="514" max="514" width="46.44140625" style="1" customWidth="1"/>
    <col min="515" max="515" width="30.109375" style="1" customWidth="1"/>
    <col min="516" max="516" width="27.88671875" style="1" customWidth="1"/>
    <col min="517" max="517" width="31.33203125" style="1" customWidth="1"/>
    <col min="518" max="518" width="14.33203125" style="1" customWidth="1"/>
    <col min="519" max="519" width="12.33203125" style="1" bestFit="1" customWidth="1"/>
    <col min="520" max="524" width="8.88671875" style="1"/>
    <col min="525" max="525" width="22.109375" style="1" customWidth="1"/>
    <col min="526" max="768" width="8.88671875" style="1"/>
    <col min="769" max="769" width="5.6640625" style="1" customWidth="1"/>
    <col min="770" max="770" width="46.44140625" style="1" customWidth="1"/>
    <col min="771" max="771" width="30.109375" style="1" customWidth="1"/>
    <col min="772" max="772" width="27.88671875" style="1" customWidth="1"/>
    <col min="773" max="773" width="31.33203125" style="1" customWidth="1"/>
    <col min="774" max="774" width="14.33203125" style="1" customWidth="1"/>
    <col min="775" max="775" width="12.33203125" style="1" bestFit="1" customWidth="1"/>
    <col min="776" max="780" width="8.88671875" style="1"/>
    <col min="781" max="781" width="22.109375" style="1" customWidth="1"/>
    <col min="782" max="1024" width="8.88671875" style="1"/>
    <col min="1025" max="1025" width="5.6640625" style="1" customWidth="1"/>
    <col min="1026" max="1026" width="46.44140625" style="1" customWidth="1"/>
    <col min="1027" max="1027" width="30.109375" style="1" customWidth="1"/>
    <col min="1028" max="1028" width="27.88671875" style="1" customWidth="1"/>
    <col min="1029" max="1029" width="31.33203125" style="1" customWidth="1"/>
    <col min="1030" max="1030" width="14.33203125" style="1" customWidth="1"/>
    <col min="1031" max="1031" width="12.33203125" style="1" bestFit="1" customWidth="1"/>
    <col min="1032" max="1036" width="8.88671875" style="1"/>
    <col min="1037" max="1037" width="22.109375" style="1" customWidth="1"/>
    <col min="1038" max="1280" width="8.88671875" style="1"/>
    <col min="1281" max="1281" width="5.6640625" style="1" customWidth="1"/>
    <col min="1282" max="1282" width="46.44140625" style="1" customWidth="1"/>
    <col min="1283" max="1283" width="30.109375" style="1" customWidth="1"/>
    <col min="1284" max="1284" width="27.88671875" style="1" customWidth="1"/>
    <col min="1285" max="1285" width="31.33203125" style="1" customWidth="1"/>
    <col min="1286" max="1286" width="14.33203125" style="1" customWidth="1"/>
    <col min="1287" max="1287" width="12.33203125" style="1" bestFit="1" customWidth="1"/>
    <col min="1288" max="1292" width="8.88671875" style="1"/>
    <col min="1293" max="1293" width="22.109375" style="1" customWidth="1"/>
    <col min="1294" max="1536" width="8.88671875" style="1"/>
    <col min="1537" max="1537" width="5.6640625" style="1" customWidth="1"/>
    <col min="1538" max="1538" width="46.44140625" style="1" customWidth="1"/>
    <col min="1539" max="1539" width="30.109375" style="1" customWidth="1"/>
    <col min="1540" max="1540" width="27.88671875" style="1" customWidth="1"/>
    <col min="1541" max="1541" width="31.33203125" style="1" customWidth="1"/>
    <col min="1542" max="1542" width="14.33203125" style="1" customWidth="1"/>
    <col min="1543" max="1543" width="12.33203125" style="1" bestFit="1" customWidth="1"/>
    <col min="1544" max="1548" width="8.88671875" style="1"/>
    <col min="1549" max="1549" width="22.109375" style="1" customWidth="1"/>
    <col min="1550" max="1792" width="8.88671875" style="1"/>
    <col min="1793" max="1793" width="5.6640625" style="1" customWidth="1"/>
    <col min="1794" max="1794" width="46.44140625" style="1" customWidth="1"/>
    <col min="1795" max="1795" width="30.109375" style="1" customWidth="1"/>
    <col min="1796" max="1796" width="27.88671875" style="1" customWidth="1"/>
    <col min="1797" max="1797" width="31.33203125" style="1" customWidth="1"/>
    <col min="1798" max="1798" width="14.33203125" style="1" customWidth="1"/>
    <col min="1799" max="1799" width="12.33203125" style="1" bestFit="1" customWidth="1"/>
    <col min="1800" max="1804" width="8.88671875" style="1"/>
    <col min="1805" max="1805" width="22.109375" style="1" customWidth="1"/>
    <col min="1806" max="2048" width="8.88671875" style="1"/>
    <col min="2049" max="2049" width="5.6640625" style="1" customWidth="1"/>
    <col min="2050" max="2050" width="46.44140625" style="1" customWidth="1"/>
    <col min="2051" max="2051" width="30.109375" style="1" customWidth="1"/>
    <col min="2052" max="2052" width="27.88671875" style="1" customWidth="1"/>
    <col min="2053" max="2053" width="31.33203125" style="1" customWidth="1"/>
    <col min="2054" max="2054" width="14.33203125" style="1" customWidth="1"/>
    <col min="2055" max="2055" width="12.33203125" style="1" bestFit="1" customWidth="1"/>
    <col min="2056" max="2060" width="8.88671875" style="1"/>
    <col min="2061" max="2061" width="22.109375" style="1" customWidth="1"/>
    <col min="2062" max="2304" width="8.88671875" style="1"/>
    <col min="2305" max="2305" width="5.6640625" style="1" customWidth="1"/>
    <col min="2306" max="2306" width="46.44140625" style="1" customWidth="1"/>
    <col min="2307" max="2307" width="30.109375" style="1" customWidth="1"/>
    <col min="2308" max="2308" width="27.88671875" style="1" customWidth="1"/>
    <col min="2309" max="2309" width="31.33203125" style="1" customWidth="1"/>
    <col min="2310" max="2310" width="14.33203125" style="1" customWidth="1"/>
    <col min="2311" max="2311" width="12.33203125" style="1" bestFit="1" customWidth="1"/>
    <col min="2312" max="2316" width="8.88671875" style="1"/>
    <col min="2317" max="2317" width="22.109375" style="1" customWidth="1"/>
    <col min="2318" max="2560" width="8.88671875" style="1"/>
    <col min="2561" max="2561" width="5.6640625" style="1" customWidth="1"/>
    <col min="2562" max="2562" width="46.44140625" style="1" customWidth="1"/>
    <col min="2563" max="2563" width="30.109375" style="1" customWidth="1"/>
    <col min="2564" max="2564" width="27.88671875" style="1" customWidth="1"/>
    <col min="2565" max="2565" width="31.33203125" style="1" customWidth="1"/>
    <col min="2566" max="2566" width="14.33203125" style="1" customWidth="1"/>
    <col min="2567" max="2567" width="12.33203125" style="1" bestFit="1" customWidth="1"/>
    <col min="2568" max="2572" width="8.88671875" style="1"/>
    <col min="2573" max="2573" width="22.109375" style="1" customWidth="1"/>
    <col min="2574" max="2816" width="8.88671875" style="1"/>
    <col min="2817" max="2817" width="5.6640625" style="1" customWidth="1"/>
    <col min="2818" max="2818" width="46.44140625" style="1" customWidth="1"/>
    <col min="2819" max="2819" width="30.109375" style="1" customWidth="1"/>
    <col min="2820" max="2820" width="27.88671875" style="1" customWidth="1"/>
    <col min="2821" max="2821" width="31.33203125" style="1" customWidth="1"/>
    <col min="2822" max="2822" width="14.33203125" style="1" customWidth="1"/>
    <col min="2823" max="2823" width="12.33203125" style="1" bestFit="1" customWidth="1"/>
    <col min="2824" max="2828" width="8.88671875" style="1"/>
    <col min="2829" max="2829" width="22.109375" style="1" customWidth="1"/>
    <col min="2830" max="3072" width="8.88671875" style="1"/>
    <col min="3073" max="3073" width="5.6640625" style="1" customWidth="1"/>
    <col min="3074" max="3074" width="46.44140625" style="1" customWidth="1"/>
    <col min="3075" max="3075" width="30.109375" style="1" customWidth="1"/>
    <col min="3076" max="3076" width="27.88671875" style="1" customWidth="1"/>
    <col min="3077" max="3077" width="31.33203125" style="1" customWidth="1"/>
    <col min="3078" max="3078" width="14.33203125" style="1" customWidth="1"/>
    <col min="3079" max="3079" width="12.33203125" style="1" bestFit="1" customWidth="1"/>
    <col min="3080" max="3084" width="8.88671875" style="1"/>
    <col min="3085" max="3085" width="22.109375" style="1" customWidth="1"/>
    <col min="3086" max="3328" width="8.88671875" style="1"/>
    <col min="3329" max="3329" width="5.6640625" style="1" customWidth="1"/>
    <col min="3330" max="3330" width="46.44140625" style="1" customWidth="1"/>
    <col min="3331" max="3331" width="30.109375" style="1" customWidth="1"/>
    <col min="3332" max="3332" width="27.88671875" style="1" customWidth="1"/>
    <col min="3333" max="3333" width="31.33203125" style="1" customWidth="1"/>
    <col min="3334" max="3334" width="14.33203125" style="1" customWidth="1"/>
    <col min="3335" max="3335" width="12.33203125" style="1" bestFit="1" customWidth="1"/>
    <col min="3336" max="3340" width="8.88671875" style="1"/>
    <col min="3341" max="3341" width="22.109375" style="1" customWidth="1"/>
    <col min="3342" max="3584" width="8.88671875" style="1"/>
    <col min="3585" max="3585" width="5.6640625" style="1" customWidth="1"/>
    <col min="3586" max="3586" width="46.44140625" style="1" customWidth="1"/>
    <col min="3587" max="3587" width="30.109375" style="1" customWidth="1"/>
    <col min="3588" max="3588" width="27.88671875" style="1" customWidth="1"/>
    <col min="3589" max="3589" width="31.33203125" style="1" customWidth="1"/>
    <col min="3590" max="3590" width="14.33203125" style="1" customWidth="1"/>
    <col min="3591" max="3591" width="12.33203125" style="1" bestFit="1" customWidth="1"/>
    <col min="3592" max="3596" width="8.88671875" style="1"/>
    <col min="3597" max="3597" width="22.109375" style="1" customWidth="1"/>
    <col min="3598" max="3840" width="8.88671875" style="1"/>
    <col min="3841" max="3841" width="5.6640625" style="1" customWidth="1"/>
    <col min="3842" max="3842" width="46.44140625" style="1" customWidth="1"/>
    <col min="3843" max="3843" width="30.109375" style="1" customWidth="1"/>
    <col min="3844" max="3844" width="27.88671875" style="1" customWidth="1"/>
    <col min="3845" max="3845" width="31.33203125" style="1" customWidth="1"/>
    <col min="3846" max="3846" width="14.33203125" style="1" customWidth="1"/>
    <col min="3847" max="3847" width="12.33203125" style="1" bestFit="1" customWidth="1"/>
    <col min="3848" max="3852" width="8.88671875" style="1"/>
    <col min="3853" max="3853" width="22.109375" style="1" customWidth="1"/>
    <col min="3854" max="4096" width="8.88671875" style="1"/>
    <col min="4097" max="4097" width="5.6640625" style="1" customWidth="1"/>
    <col min="4098" max="4098" width="46.44140625" style="1" customWidth="1"/>
    <col min="4099" max="4099" width="30.109375" style="1" customWidth="1"/>
    <col min="4100" max="4100" width="27.88671875" style="1" customWidth="1"/>
    <col min="4101" max="4101" width="31.33203125" style="1" customWidth="1"/>
    <col min="4102" max="4102" width="14.33203125" style="1" customWidth="1"/>
    <col min="4103" max="4103" width="12.33203125" style="1" bestFit="1" customWidth="1"/>
    <col min="4104" max="4108" width="8.88671875" style="1"/>
    <col min="4109" max="4109" width="22.109375" style="1" customWidth="1"/>
    <col min="4110" max="4352" width="8.88671875" style="1"/>
    <col min="4353" max="4353" width="5.6640625" style="1" customWidth="1"/>
    <col min="4354" max="4354" width="46.44140625" style="1" customWidth="1"/>
    <col min="4355" max="4355" width="30.109375" style="1" customWidth="1"/>
    <col min="4356" max="4356" width="27.88671875" style="1" customWidth="1"/>
    <col min="4357" max="4357" width="31.33203125" style="1" customWidth="1"/>
    <col min="4358" max="4358" width="14.33203125" style="1" customWidth="1"/>
    <col min="4359" max="4359" width="12.33203125" style="1" bestFit="1" customWidth="1"/>
    <col min="4360" max="4364" width="8.88671875" style="1"/>
    <col min="4365" max="4365" width="22.109375" style="1" customWidth="1"/>
    <col min="4366" max="4608" width="8.88671875" style="1"/>
    <col min="4609" max="4609" width="5.6640625" style="1" customWidth="1"/>
    <col min="4610" max="4610" width="46.44140625" style="1" customWidth="1"/>
    <col min="4611" max="4611" width="30.109375" style="1" customWidth="1"/>
    <col min="4612" max="4612" width="27.88671875" style="1" customWidth="1"/>
    <col min="4613" max="4613" width="31.33203125" style="1" customWidth="1"/>
    <col min="4614" max="4614" width="14.33203125" style="1" customWidth="1"/>
    <col min="4615" max="4615" width="12.33203125" style="1" bestFit="1" customWidth="1"/>
    <col min="4616" max="4620" width="8.88671875" style="1"/>
    <col min="4621" max="4621" width="22.109375" style="1" customWidth="1"/>
    <col min="4622" max="4864" width="8.88671875" style="1"/>
    <col min="4865" max="4865" width="5.6640625" style="1" customWidth="1"/>
    <col min="4866" max="4866" width="46.44140625" style="1" customWidth="1"/>
    <col min="4867" max="4867" width="30.109375" style="1" customWidth="1"/>
    <col min="4868" max="4868" width="27.88671875" style="1" customWidth="1"/>
    <col min="4869" max="4869" width="31.33203125" style="1" customWidth="1"/>
    <col min="4870" max="4870" width="14.33203125" style="1" customWidth="1"/>
    <col min="4871" max="4871" width="12.33203125" style="1" bestFit="1" customWidth="1"/>
    <col min="4872" max="4876" width="8.88671875" style="1"/>
    <col min="4877" max="4877" width="22.109375" style="1" customWidth="1"/>
    <col min="4878" max="5120" width="8.88671875" style="1"/>
    <col min="5121" max="5121" width="5.6640625" style="1" customWidth="1"/>
    <col min="5122" max="5122" width="46.44140625" style="1" customWidth="1"/>
    <col min="5123" max="5123" width="30.109375" style="1" customWidth="1"/>
    <col min="5124" max="5124" width="27.88671875" style="1" customWidth="1"/>
    <col min="5125" max="5125" width="31.33203125" style="1" customWidth="1"/>
    <col min="5126" max="5126" width="14.33203125" style="1" customWidth="1"/>
    <col min="5127" max="5127" width="12.33203125" style="1" bestFit="1" customWidth="1"/>
    <col min="5128" max="5132" width="8.88671875" style="1"/>
    <col min="5133" max="5133" width="22.109375" style="1" customWidth="1"/>
    <col min="5134" max="5376" width="8.88671875" style="1"/>
    <col min="5377" max="5377" width="5.6640625" style="1" customWidth="1"/>
    <col min="5378" max="5378" width="46.44140625" style="1" customWidth="1"/>
    <col min="5379" max="5379" width="30.109375" style="1" customWidth="1"/>
    <col min="5380" max="5380" width="27.88671875" style="1" customWidth="1"/>
    <col min="5381" max="5381" width="31.33203125" style="1" customWidth="1"/>
    <col min="5382" max="5382" width="14.33203125" style="1" customWidth="1"/>
    <col min="5383" max="5383" width="12.33203125" style="1" bestFit="1" customWidth="1"/>
    <col min="5384" max="5388" width="8.88671875" style="1"/>
    <col min="5389" max="5389" width="22.109375" style="1" customWidth="1"/>
    <col min="5390" max="5632" width="8.88671875" style="1"/>
    <col min="5633" max="5633" width="5.6640625" style="1" customWidth="1"/>
    <col min="5634" max="5634" width="46.44140625" style="1" customWidth="1"/>
    <col min="5635" max="5635" width="30.109375" style="1" customWidth="1"/>
    <col min="5636" max="5636" width="27.88671875" style="1" customWidth="1"/>
    <col min="5637" max="5637" width="31.33203125" style="1" customWidth="1"/>
    <col min="5638" max="5638" width="14.33203125" style="1" customWidth="1"/>
    <col min="5639" max="5639" width="12.33203125" style="1" bestFit="1" customWidth="1"/>
    <col min="5640" max="5644" width="8.88671875" style="1"/>
    <col min="5645" max="5645" width="22.109375" style="1" customWidth="1"/>
    <col min="5646" max="5888" width="8.88671875" style="1"/>
    <col min="5889" max="5889" width="5.6640625" style="1" customWidth="1"/>
    <col min="5890" max="5890" width="46.44140625" style="1" customWidth="1"/>
    <col min="5891" max="5891" width="30.109375" style="1" customWidth="1"/>
    <col min="5892" max="5892" width="27.88671875" style="1" customWidth="1"/>
    <col min="5893" max="5893" width="31.33203125" style="1" customWidth="1"/>
    <col min="5894" max="5894" width="14.33203125" style="1" customWidth="1"/>
    <col min="5895" max="5895" width="12.33203125" style="1" bestFit="1" customWidth="1"/>
    <col min="5896" max="5900" width="8.88671875" style="1"/>
    <col min="5901" max="5901" width="22.109375" style="1" customWidth="1"/>
    <col min="5902" max="6144" width="8.88671875" style="1"/>
    <col min="6145" max="6145" width="5.6640625" style="1" customWidth="1"/>
    <col min="6146" max="6146" width="46.44140625" style="1" customWidth="1"/>
    <col min="6147" max="6147" width="30.109375" style="1" customWidth="1"/>
    <col min="6148" max="6148" width="27.88671875" style="1" customWidth="1"/>
    <col min="6149" max="6149" width="31.33203125" style="1" customWidth="1"/>
    <col min="6150" max="6150" width="14.33203125" style="1" customWidth="1"/>
    <col min="6151" max="6151" width="12.33203125" style="1" bestFit="1" customWidth="1"/>
    <col min="6152" max="6156" width="8.88671875" style="1"/>
    <col min="6157" max="6157" width="22.109375" style="1" customWidth="1"/>
    <col min="6158" max="6400" width="8.88671875" style="1"/>
    <col min="6401" max="6401" width="5.6640625" style="1" customWidth="1"/>
    <col min="6402" max="6402" width="46.44140625" style="1" customWidth="1"/>
    <col min="6403" max="6403" width="30.109375" style="1" customWidth="1"/>
    <col min="6404" max="6404" width="27.88671875" style="1" customWidth="1"/>
    <col min="6405" max="6405" width="31.33203125" style="1" customWidth="1"/>
    <col min="6406" max="6406" width="14.33203125" style="1" customWidth="1"/>
    <col min="6407" max="6407" width="12.33203125" style="1" bestFit="1" customWidth="1"/>
    <col min="6408" max="6412" width="8.88671875" style="1"/>
    <col min="6413" max="6413" width="22.109375" style="1" customWidth="1"/>
    <col min="6414" max="6656" width="8.88671875" style="1"/>
    <col min="6657" max="6657" width="5.6640625" style="1" customWidth="1"/>
    <col min="6658" max="6658" width="46.44140625" style="1" customWidth="1"/>
    <col min="6659" max="6659" width="30.109375" style="1" customWidth="1"/>
    <col min="6660" max="6660" width="27.88671875" style="1" customWidth="1"/>
    <col min="6661" max="6661" width="31.33203125" style="1" customWidth="1"/>
    <col min="6662" max="6662" width="14.33203125" style="1" customWidth="1"/>
    <col min="6663" max="6663" width="12.33203125" style="1" bestFit="1" customWidth="1"/>
    <col min="6664" max="6668" width="8.88671875" style="1"/>
    <col min="6669" max="6669" width="22.109375" style="1" customWidth="1"/>
    <col min="6670" max="6912" width="8.88671875" style="1"/>
    <col min="6913" max="6913" width="5.6640625" style="1" customWidth="1"/>
    <col min="6914" max="6914" width="46.44140625" style="1" customWidth="1"/>
    <col min="6915" max="6915" width="30.109375" style="1" customWidth="1"/>
    <col min="6916" max="6916" width="27.88671875" style="1" customWidth="1"/>
    <col min="6917" max="6917" width="31.33203125" style="1" customWidth="1"/>
    <col min="6918" max="6918" width="14.33203125" style="1" customWidth="1"/>
    <col min="6919" max="6919" width="12.33203125" style="1" bestFit="1" customWidth="1"/>
    <col min="6920" max="6924" width="8.88671875" style="1"/>
    <col min="6925" max="6925" width="22.109375" style="1" customWidth="1"/>
    <col min="6926" max="7168" width="8.88671875" style="1"/>
    <col min="7169" max="7169" width="5.6640625" style="1" customWidth="1"/>
    <col min="7170" max="7170" width="46.44140625" style="1" customWidth="1"/>
    <col min="7171" max="7171" width="30.109375" style="1" customWidth="1"/>
    <col min="7172" max="7172" width="27.88671875" style="1" customWidth="1"/>
    <col min="7173" max="7173" width="31.33203125" style="1" customWidth="1"/>
    <col min="7174" max="7174" width="14.33203125" style="1" customWidth="1"/>
    <col min="7175" max="7175" width="12.33203125" style="1" bestFit="1" customWidth="1"/>
    <col min="7176" max="7180" width="8.88671875" style="1"/>
    <col min="7181" max="7181" width="22.109375" style="1" customWidth="1"/>
    <col min="7182" max="7424" width="8.88671875" style="1"/>
    <col min="7425" max="7425" width="5.6640625" style="1" customWidth="1"/>
    <col min="7426" max="7426" width="46.44140625" style="1" customWidth="1"/>
    <col min="7427" max="7427" width="30.109375" style="1" customWidth="1"/>
    <col min="7428" max="7428" width="27.88671875" style="1" customWidth="1"/>
    <col min="7429" max="7429" width="31.33203125" style="1" customWidth="1"/>
    <col min="7430" max="7430" width="14.33203125" style="1" customWidth="1"/>
    <col min="7431" max="7431" width="12.33203125" style="1" bestFit="1" customWidth="1"/>
    <col min="7432" max="7436" width="8.88671875" style="1"/>
    <col min="7437" max="7437" width="22.109375" style="1" customWidth="1"/>
    <col min="7438" max="7680" width="8.88671875" style="1"/>
    <col min="7681" max="7681" width="5.6640625" style="1" customWidth="1"/>
    <col min="7682" max="7682" width="46.44140625" style="1" customWidth="1"/>
    <col min="7683" max="7683" width="30.109375" style="1" customWidth="1"/>
    <col min="7684" max="7684" width="27.88671875" style="1" customWidth="1"/>
    <col min="7685" max="7685" width="31.33203125" style="1" customWidth="1"/>
    <col min="7686" max="7686" width="14.33203125" style="1" customWidth="1"/>
    <col min="7687" max="7687" width="12.33203125" style="1" bestFit="1" customWidth="1"/>
    <col min="7688" max="7692" width="8.88671875" style="1"/>
    <col min="7693" max="7693" width="22.109375" style="1" customWidth="1"/>
    <col min="7694" max="7936" width="8.88671875" style="1"/>
    <col min="7937" max="7937" width="5.6640625" style="1" customWidth="1"/>
    <col min="7938" max="7938" width="46.44140625" style="1" customWidth="1"/>
    <col min="7939" max="7939" width="30.109375" style="1" customWidth="1"/>
    <col min="7940" max="7940" width="27.88671875" style="1" customWidth="1"/>
    <col min="7941" max="7941" width="31.33203125" style="1" customWidth="1"/>
    <col min="7942" max="7942" width="14.33203125" style="1" customWidth="1"/>
    <col min="7943" max="7943" width="12.33203125" style="1" bestFit="1" customWidth="1"/>
    <col min="7944" max="7948" width="8.88671875" style="1"/>
    <col min="7949" max="7949" width="22.109375" style="1" customWidth="1"/>
    <col min="7950" max="8192" width="8.88671875" style="1"/>
    <col min="8193" max="8193" width="5.6640625" style="1" customWidth="1"/>
    <col min="8194" max="8194" width="46.44140625" style="1" customWidth="1"/>
    <col min="8195" max="8195" width="30.109375" style="1" customWidth="1"/>
    <col min="8196" max="8196" width="27.88671875" style="1" customWidth="1"/>
    <col min="8197" max="8197" width="31.33203125" style="1" customWidth="1"/>
    <col min="8198" max="8198" width="14.33203125" style="1" customWidth="1"/>
    <col min="8199" max="8199" width="12.33203125" style="1" bestFit="1" customWidth="1"/>
    <col min="8200" max="8204" width="8.88671875" style="1"/>
    <col min="8205" max="8205" width="22.109375" style="1" customWidth="1"/>
    <col min="8206" max="8448" width="8.88671875" style="1"/>
    <col min="8449" max="8449" width="5.6640625" style="1" customWidth="1"/>
    <col min="8450" max="8450" width="46.44140625" style="1" customWidth="1"/>
    <col min="8451" max="8451" width="30.109375" style="1" customWidth="1"/>
    <col min="8452" max="8452" width="27.88671875" style="1" customWidth="1"/>
    <col min="8453" max="8453" width="31.33203125" style="1" customWidth="1"/>
    <col min="8454" max="8454" width="14.33203125" style="1" customWidth="1"/>
    <col min="8455" max="8455" width="12.33203125" style="1" bestFit="1" customWidth="1"/>
    <col min="8456" max="8460" width="8.88671875" style="1"/>
    <col min="8461" max="8461" width="22.109375" style="1" customWidth="1"/>
    <col min="8462" max="8704" width="8.88671875" style="1"/>
    <col min="8705" max="8705" width="5.6640625" style="1" customWidth="1"/>
    <col min="8706" max="8706" width="46.44140625" style="1" customWidth="1"/>
    <col min="8707" max="8707" width="30.109375" style="1" customWidth="1"/>
    <col min="8708" max="8708" width="27.88671875" style="1" customWidth="1"/>
    <col min="8709" max="8709" width="31.33203125" style="1" customWidth="1"/>
    <col min="8710" max="8710" width="14.33203125" style="1" customWidth="1"/>
    <col min="8711" max="8711" width="12.33203125" style="1" bestFit="1" customWidth="1"/>
    <col min="8712" max="8716" width="8.88671875" style="1"/>
    <col min="8717" max="8717" width="22.109375" style="1" customWidth="1"/>
    <col min="8718" max="8960" width="8.88671875" style="1"/>
    <col min="8961" max="8961" width="5.6640625" style="1" customWidth="1"/>
    <col min="8962" max="8962" width="46.44140625" style="1" customWidth="1"/>
    <col min="8963" max="8963" width="30.109375" style="1" customWidth="1"/>
    <col min="8964" max="8964" width="27.88671875" style="1" customWidth="1"/>
    <col min="8965" max="8965" width="31.33203125" style="1" customWidth="1"/>
    <col min="8966" max="8966" width="14.33203125" style="1" customWidth="1"/>
    <col min="8967" max="8967" width="12.33203125" style="1" bestFit="1" customWidth="1"/>
    <col min="8968" max="8972" width="8.88671875" style="1"/>
    <col min="8973" max="8973" width="22.109375" style="1" customWidth="1"/>
    <col min="8974" max="9216" width="8.88671875" style="1"/>
    <col min="9217" max="9217" width="5.6640625" style="1" customWidth="1"/>
    <col min="9218" max="9218" width="46.44140625" style="1" customWidth="1"/>
    <col min="9219" max="9219" width="30.109375" style="1" customWidth="1"/>
    <col min="9220" max="9220" width="27.88671875" style="1" customWidth="1"/>
    <col min="9221" max="9221" width="31.33203125" style="1" customWidth="1"/>
    <col min="9222" max="9222" width="14.33203125" style="1" customWidth="1"/>
    <col min="9223" max="9223" width="12.33203125" style="1" bestFit="1" customWidth="1"/>
    <col min="9224" max="9228" width="8.88671875" style="1"/>
    <col min="9229" max="9229" width="22.109375" style="1" customWidth="1"/>
    <col min="9230" max="9472" width="8.88671875" style="1"/>
    <col min="9473" max="9473" width="5.6640625" style="1" customWidth="1"/>
    <col min="9474" max="9474" width="46.44140625" style="1" customWidth="1"/>
    <col min="9475" max="9475" width="30.109375" style="1" customWidth="1"/>
    <col min="9476" max="9476" width="27.88671875" style="1" customWidth="1"/>
    <col min="9477" max="9477" width="31.33203125" style="1" customWidth="1"/>
    <col min="9478" max="9478" width="14.33203125" style="1" customWidth="1"/>
    <col min="9479" max="9479" width="12.33203125" style="1" bestFit="1" customWidth="1"/>
    <col min="9480" max="9484" width="8.88671875" style="1"/>
    <col min="9485" max="9485" width="22.109375" style="1" customWidth="1"/>
    <col min="9486" max="9728" width="8.88671875" style="1"/>
    <col min="9729" max="9729" width="5.6640625" style="1" customWidth="1"/>
    <col min="9730" max="9730" width="46.44140625" style="1" customWidth="1"/>
    <col min="9731" max="9731" width="30.109375" style="1" customWidth="1"/>
    <col min="9732" max="9732" width="27.88671875" style="1" customWidth="1"/>
    <col min="9733" max="9733" width="31.33203125" style="1" customWidth="1"/>
    <col min="9734" max="9734" width="14.33203125" style="1" customWidth="1"/>
    <col min="9735" max="9735" width="12.33203125" style="1" bestFit="1" customWidth="1"/>
    <col min="9736" max="9740" width="8.88671875" style="1"/>
    <col min="9741" max="9741" width="22.109375" style="1" customWidth="1"/>
    <col min="9742" max="9984" width="8.88671875" style="1"/>
    <col min="9985" max="9985" width="5.6640625" style="1" customWidth="1"/>
    <col min="9986" max="9986" width="46.44140625" style="1" customWidth="1"/>
    <col min="9987" max="9987" width="30.109375" style="1" customWidth="1"/>
    <col min="9988" max="9988" width="27.88671875" style="1" customWidth="1"/>
    <col min="9989" max="9989" width="31.33203125" style="1" customWidth="1"/>
    <col min="9990" max="9990" width="14.33203125" style="1" customWidth="1"/>
    <col min="9991" max="9991" width="12.33203125" style="1" bestFit="1" customWidth="1"/>
    <col min="9992" max="9996" width="8.88671875" style="1"/>
    <col min="9997" max="9997" width="22.109375" style="1" customWidth="1"/>
    <col min="9998" max="10240" width="8.88671875" style="1"/>
    <col min="10241" max="10241" width="5.6640625" style="1" customWidth="1"/>
    <col min="10242" max="10242" width="46.44140625" style="1" customWidth="1"/>
    <col min="10243" max="10243" width="30.109375" style="1" customWidth="1"/>
    <col min="10244" max="10244" width="27.88671875" style="1" customWidth="1"/>
    <col min="10245" max="10245" width="31.33203125" style="1" customWidth="1"/>
    <col min="10246" max="10246" width="14.33203125" style="1" customWidth="1"/>
    <col min="10247" max="10247" width="12.33203125" style="1" bestFit="1" customWidth="1"/>
    <col min="10248" max="10252" width="8.88671875" style="1"/>
    <col min="10253" max="10253" width="22.109375" style="1" customWidth="1"/>
    <col min="10254" max="10496" width="8.88671875" style="1"/>
    <col min="10497" max="10497" width="5.6640625" style="1" customWidth="1"/>
    <col min="10498" max="10498" width="46.44140625" style="1" customWidth="1"/>
    <col min="10499" max="10499" width="30.109375" style="1" customWidth="1"/>
    <col min="10500" max="10500" width="27.88671875" style="1" customWidth="1"/>
    <col min="10501" max="10501" width="31.33203125" style="1" customWidth="1"/>
    <col min="10502" max="10502" width="14.33203125" style="1" customWidth="1"/>
    <col min="10503" max="10503" width="12.33203125" style="1" bestFit="1" customWidth="1"/>
    <col min="10504" max="10508" width="8.88671875" style="1"/>
    <col min="10509" max="10509" width="22.109375" style="1" customWidth="1"/>
    <col min="10510" max="10752" width="8.88671875" style="1"/>
    <col min="10753" max="10753" width="5.6640625" style="1" customWidth="1"/>
    <col min="10754" max="10754" width="46.44140625" style="1" customWidth="1"/>
    <col min="10755" max="10755" width="30.109375" style="1" customWidth="1"/>
    <col min="10756" max="10756" width="27.88671875" style="1" customWidth="1"/>
    <col min="10757" max="10757" width="31.33203125" style="1" customWidth="1"/>
    <col min="10758" max="10758" width="14.33203125" style="1" customWidth="1"/>
    <col min="10759" max="10759" width="12.33203125" style="1" bestFit="1" customWidth="1"/>
    <col min="10760" max="10764" width="8.88671875" style="1"/>
    <col min="10765" max="10765" width="22.109375" style="1" customWidth="1"/>
    <col min="10766" max="11008" width="8.88671875" style="1"/>
    <col min="11009" max="11009" width="5.6640625" style="1" customWidth="1"/>
    <col min="11010" max="11010" width="46.44140625" style="1" customWidth="1"/>
    <col min="11011" max="11011" width="30.109375" style="1" customWidth="1"/>
    <col min="11012" max="11012" width="27.88671875" style="1" customWidth="1"/>
    <col min="11013" max="11013" width="31.33203125" style="1" customWidth="1"/>
    <col min="11014" max="11014" width="14.33203125" style="1" customWidth="1"/>
    <col min="11015" max="11015" width="12.33203125" style="1" bestFit="1" customWidth="1"/>
    <col min="11016" max="11020" width="8.88671875" style="1"/>
    <col min="11021" max="11021" width="22.109375" style="1" customWidth="1"/>
    <col min="11022" max="11264" width="8.88671875" style="1"/>
    <col min="11265" max="11265" width="5.6640625" style="1" customWidth="1"/>
    <col min="11266" max="11266" width="46.44140625" style="1" customWidth="1"/>
    <col min="11267" max="11267" width="30.109375" style="1" customWidth="1"/>
    <col min="11268" max="11268" width="27.88671875" style="1" customWidth="1"/>
    <col min="11269" max="11269" width="31.33203125" style="1" customWidth="1"/>
    <col min="11270" max="11270" width="14.33203125" style="1" customWidth="1"/>
    <col min="11271" max="11271" width="12.33203125" style="1" bestFit="1" customWidth="1"/>
    <col min="11272" max="11276" width="8.88671875" style="1"/>
    <col min="11277" max="11277" width="22.109375" style="1" customWidth="1"/>
    <col min="11278" max="11520" width="8.88671875" style="1"/>
    <col min="11521" max="11521" width="5.6640625" style="1" customWidth="1"/>
    <col min="11522" max="11522" width="46.44140625" style="1" customWidth="1"/>
    <col min="11523" max="11523" width="30.109375" style="1" customWidth="1"/>
    <col min="11524" max="11524" width="27.88671875" style="1" customWidth="1"/>
    <col min="11525" max="11525" width="31.33203125" style="1" customWidth="1"/>
    <col min="11526" max="11526" width="14.33203125" style="1" customWidth="1"/>
    <col min="11527" max="11527" width="12.33203125" style="1" bestFit="1" customWidth="1"/>
    <col min="11528" max="11532" width="8.88671875" style="1"/>
    <col min="11533" max="11533" width="22.109375" style="1" customWidth="1"/>
    <col min="11534" max="11776" width="8.88671875" style="1"/>
    <col min="11777" max="11777" width="5.6640625" style="1" customWidth="1"/>
    <col min="11778" max="11778" width="46.44140625" style="1" customWidth="1"/>
    <col min="11779" max="11779" width="30.109375" style="1" customWidth="1"/>
    <col min="11780" max="11780" width="27.88671875" style="1" customWidth="1"/>
    <col min="11781" max="11781" width="31.33203125" style="1" customWidth="1"/>
    <col min="11782" max="11782" width="14.33203125" style="1" customWidth="1"/>
    <col min="11783" max="11783" width="12.33203125" style="1" bestFit="1" customWidth="1"/>
    <col min="11784" max="11788" width="8.88671875" style="1"/>
    <col min="11789" max="11789" width="22.109375" style="1" customWidth="1"/>
    <col min="11790" max="12032" width="8.88671875" style="1"/>
    <col min="12033" max="12033" width="5.6640625" style="1" customWidth="1"/>
    <col min="12034" max="12034" width="46.44140625" style="1" customWidth="1"/>
    <col min="12035" max="12035" width="30.109375" style="1" customWidth="1"/>
    <col min="12036" max="12036" width="27.88671875" style="1" customWidth="1"/>
    <col min="12037" max="12037" width="31.33203125" style="1" customWidth="1"/>
    <col min="12038" max="12038" width="14.33203125" style="1" customWidth="1"/>
    <col min="12039" max="12039" width="12.33203125" style="1" bestFit="1" customWidth="1"/>
    <col min="12040" max="12044" width="8.88671875" style="1"/>
    <col min="12045" max="12045" width="22.109375" style="1" customWidth="1"/>
    <col min="12046" max="12288" width="8.88671875" style="1"/>
    <col min="12289" max="12289" width="5.6640625" style="1" customWidth="1"/>
    <col min="12290" max="12290" width="46.44140625" style="1" customWidth="1"/>
    <col min="12291" max="12291" width="30.109375" style="1" customWidth="1"/>
    <col min="12292" max="12292" width="27.88671875" style="1" customWidth="1"/>
    <col min="12293" max="12293" width="31.33203125" style="1" customWidth="1"/>
    <col min="12294" max="12294" width="14.33203125" style="1" customWidth="1"/>
    <col min="12295" max="12295" width="12.33203125" style="1" bestFit="1" customWidth="1"/>
    <col min="12296" max="12300" width="8.88671875" style="1"/>
    <col min="12301" max="12301" width="22.109375" style="1" customWidth="1"/>
    <col min="12302" max="12544" width="8.88671875" style="1"/>
    <col min="12545" max="12545" width="5.6640625" style="1" customWidth="1"/>
    <col min="12546" max="12546" width="46.44140625" style="1" customWidth="1"/>
    <col min="12547" max="12547" width="30.109375" style="1" customWidth="1"/>
    <col min="12548" max="12548" width="27.88671875" style="1" customWidth="1"/>
    <col min="12549" max="12549" width="31.33203125" style="1" customWidth="1"/>
    <col min="12550" max="12550" width="14.33203125" style="1" customWidth="1"/>
    <col min="12551" max="12551" width="12.33203125" style="1" bestFit="1" customWidth="1"/>
    <col min="12552" max="12556" width="8.88671875" style="1"/>
    <col min="12557" max="12557" width="22.109375" style="1" customWidth="1"/>
    <col min="12558" max="12800" width="8.88671875" style="1"/>
    <col min="12801" max="12801" width="5.6640625" style="1" customWidth="1"/>
    <col min="12802" max="12802" width="46.44140625" style="1" customWidth="1"/>
    <col min="12803" max="12803" width="30.109375" style="1" customWidth="1"/>
    <col min="12804" max="12804" width="27.88671875" style="1" customWidth="1"/>
    <col min="12805" max="12805" width="31.33203125" style="1" customWidth="1"/>
    <col min="12806" max="12806" width="14.33203125" style="1" customWidth="1"/>
    <col min="12807" max="12807" width="12.33203125" style="1" bestFit="1" customWidth="1"/>
    <col min="12808" max="12812" width="8.88671875" style="1"/>
    <col min="12813" max="12813" width="22.109375" style="1" customWidth="1"/>
    <col min="12814" max="13056" width="8.88671875" style="1"/>
    <col min="13057" max="13057" width="5.6640625" style="1" customWidth="1"/>
    <col min="13058" max="13058" width="46.44140625" style="1" customWidth="1"/>
    <col min="13059" max="13059" width="30.109375" style="1" customWidth="1"/>
    <col min="13060" max="13060" width="27.88671875" style="1" customWidth="1"/>
    <col min="13061" max="13061" width="31.33203125" style="1" customWidth="1"/>
    <col min="13062" max="13062" width="14.33203125" style="1" customWidth="1"/>
    <col min="13063" max="13063" width="12.33203125" style="1" bestFit="1" customWidth="1"/>
    <col min="13064" max="13068" width="8.88671875" style="1"/>
    <col min="13069" max="13069" width="22.109375" style="1" customWidth="1"/>
    <col min="13070" max="13312" width="8.88671875" style="1"/>
    <col min="13313" max="13313" width="5.6640625" style="1" customWidth="1"/>
    <col min="13314" max="13314" width="46.44140625" style="1" customWidth="1"/>
    <col min="13315" max="13315" width="30.109375" style="1" customWidth="1"/>
    <col min="13316" max="13316" width="27.88671875" style="1" customWidth="1"/>
    <col min="13317" max="13317" width="31.33203125" style="1" customWidth="1"/>
    <col min="13318" max="13318" width="14.33203125" style="1" customWidth="1"/>
    <col min="13319" max="13319" width="12.33203125" style="1" bestFit="1" customWidth="1"/>
    <col min="13320" max="13324" width="8.88671875" style="1"/>
    <col min="13325" max="13325" width="22.109375" style="1" customWidth="1"/>
    <col min="13326" max="13568" width="8.88671875" style="1"/>
    <col min="13569" max="13569" width="5.6640625" style="1" customWidth="1"/>
    <col min="13570" max="13570" width="46.44140625" style="1" customWidth="1"/>
    <col min="13571" max="13571" width="30.109375" style="1" customWidth="1"/>
    <col min="13572" max="13572" width="27.88671875" style="1" customWidth="1"/>
    <col min="13573" max="13573" width="31.33203125" style="1" customWidth="1"/>
    <col min="13574" max="13574" width="14.33203125" style="1" customWidth="1"/>
    <col min="13575" max="13575" width="12.33203125" style="1" bestFit="1" customWidth="1"/>
    <col min="13576" max="13580" width="8.88671875" style="1"/>
    <col min="13581" max="13581" width="22.109375" style="1" customWidth="1"/>
    <col min="13582" max="13824" width="8.88671875" style="1"/>
    <col min="13825" max="13825" width="5.6640625" style="1" customWidth="1"/>
    <col min="13826" max="13826" width="46.44140625" style="1" customWidth="1"/>
    <col min="13827" max="13827" width="30.109375" style="1" customWidth="1"/>
    <col min="13828" max="13828" width="27.88671875" style="1" customWidth="1"/>
    <col min="13829" max="13829" width="31.33203125" style="1" customWidth="1"/>
    <col min="13830" max="13830" width="14.33203125" style="1" customWidth="1"/>
    <col min="13831" max="13831" width="12.33203125" style="1" bestFit="1" customWidth="1"/>
    <col min="13832" max="13836" width="8.88671875" style="1"/>
    <col min="13837" max="13837" width="22.109375" style="1" customWidth="1"/>
    <col min="13838" max="14080" width="8.88671875" style="1"/>
    <col min="14081" max="14081" width="5.6640625" style="1" customWidth="1"/>
    <col min="14082" max="14082" width="46.44140625" style="1" customWidth="1"/>
    <col min="14083" max="14083" width="30.109375" style="1" customWidth="1"/>
    <col min="14084" max="14084" width="27.88671875" style="1" customWidth="1"/>
    <col min="14085" max="14085" width="31.33203125" style="1" customWidth="1"/>
    <col min="14086" max="14086" width="14.33203125" style="1" customWidth="1"/>
    <col min="14087" max="14087" width="12.33203125" style="1" bestFit="1" customWidth="1"/>
    <col min="14088" max="14092" width="8.88671875" style="1"/>
    <col min="14093" max="14093" width="22.109375" style="1" customWidth="1"/>
    <col min="14094" max="14336" width="8.88671875" style="1"/>
    <col min="14337" max="14337" width="5.6640625" style="1" customWidth="1"/>
    <col min="14338" max="14338" width="46.44140625" style="1" customWidth="1"/>
    <col min="14339" max="14339" width="30.109375" style="1" customWidth="1"/>
    <col min="14340" max="14340" width="27.88671875" style="1" customWidth="1"/>
    <col min="14341" max="14341" width="31.33203125" style="1" customWidth="1"/>
    <col min="14342" max="14342" width="14.33203125" style="1" customWidth="1"/>
    <col min="14343" max="14343" width="12.33203125" style="1" bestFit="1" customWidth="1"/>
    <col min="14344" max="14348" width="8.88671875" style="1"/>
    <col min="14349" max="14349" width="22.109375" style="1" customWidth="1"/>
    <col min="14350" max="14592" width="8.88671875" style="1"/>
    <col min="14593" max="14593" width="5.6640625" style="1" customWidth="1"/>
    <col min="14594" max="14594" width="46.44140625" style="1" customWidth="1"/>
    <col min="14595" max="14595" width="30.109375" style="1" customWidth="1"/>
    <col min="14596" max="14596" width="27.88671875" style="1" customWidth="1"/>
    <col min="14597" max="14597" width="31.33203125" style="1" customWidth="1"/>
    <col min="14598" max="14598" width="14.33203125" style="1" customWidth="1"/>
    <col min="14599" max="14599" width="12.33203125" style="1" bestFit="1" customWidth="1"/>
    <col min="14600" max="14604" width="8.88671875" style="1"/>
    <col min="14605" max="14605" width="22.109375" style="1" customWidth="1"/>
    <col min="14606" max="14848" width="8.88671875" style="1"/>
    <col min="14849" max="14849" width="5.6640625" style="1" customWidth="1"/>
    <col min="14850" max="14850" width="46.44140625" style="1" customWidth="1"/>
    <col min="14851" max="14851" width="30.109375" style="1" customWidth="1"/>
    <col min="14852" max="14852" width="27.88671875" style="1" customWidth="1"/>
    <col min="14853" max="14853" width="31.33203125" style="1" customWidth="1"/>
    <col min="14854" max="14854" width="14.33203125" style="1" customWidth="1"/>
    <col min="14855" max="14855" width="12.33203125" style="1" bestFit="1" customWidth="1"/>
    <col min="14856" max="14860" width="8.88671875" style="1"/>
    <col min="14861" max="14861" width="22.109375" style="1" customWidth="1"/>
    <col min="14862" max="15104" width="8.88671875" style="1"/>
    <col min="15105" max="15105" width="5.6640625" style="1" customWidth="1"/>
    <col min="15106" max="15106" width="46.44140625" style="1" customWidth="1"/>
    <col min="15107" max="15107" width="30.109375" style="1" customWidth="1"/>
    <col min="15108" max="15108" width="27.88671875" style="1" customWidth="1"/>
    <col min="15109" max="15109" width="31.33203125" style="1" customWidth="1"/>
    <col min="15110" max="15110" width="14.33203125" style="1" customWidth="1"/>
    <col min="15111" max="15111" width="12.33203125" style="1" bestFit="1" customWidth="1"/>
    <col min="15112" max="15116" width="8.88671875" style="1"/>
    <col min="15117" max="15117" width="22.109375" style="1" customWidth="1"/>
    <col min="15118" max="15360" width="8.88671875" style="1"/>
    <col min="15361" max="15361" width="5.6640625" style="1" customWidth="1"/>
    <col min="15362" max="15362" width="46.44140625" style="1" customWidth="1"/>
    <col min="15363" max="15363" width="30.109375" style="1" customWidth="1"/>
    <col min="15364" max="15364" width="27.88671875" style="1" customWidth="1"/>
    <col min="15365" max="15365" width="31.33203125" style="1" customWidth="1"/>
    <col min="15366" max="15366" width="14.33203125" style="1" customWidth="1"/>
    <col min="15367" max="15367" width="12.33203125" style="1" bestFit="1" customWidth="1"/>
    <col min="15368" max="15372" width="8.88671875" style="1"/>
    <col min="15373" max="15373" width="22.109375" style="1" customWidth="1"/>
    <col min="15374" max="15616" width="8.88671875" style="1"/>
    <col min="15617" max="15617" width="5.6640625" style="1" customWidth="1"/>
    <col min="15618" max="15618" width="46.44140625" style="1" customWidth="1"/>
    <col min="15619" max="15619" width="30.109375" style="1" customWidth="1"/>
    <col min="15620" max="15620" width="27.88671875" style="1" customWidth="1"/>
    <col min="15621" max="15621" width="31.33203125" style="1" customWidth="1"/>
    <col min="15622" max="15622" width="14.33203125" style="1" customWidth="1"/>
    <col min="15623" max="15623" width="12.33203125" style="1" bestFit="1" customWidth="1"/>
    <col min="15624" max="15628" width="8.88671875" style="1"/>
    <col min="15629" max="15629" width="22.109375" style="1" customWidth="1"/>
    <col min="15630" max="15872" width="8.88671875" style="1"/>
    <col min="15873" max="15873" width="5.6640625" style="1" customWidth="1"/>
    <col min="15874" max="15874" width="46.44140625" style="1" customWidth="1"/>
    <col min="15875" max="15875" width="30.109375" style="1" customWidth="1"/>
    <col min="15876" max="15876" width="27.88671875" style="1" customWidth="1"/>
    <col min="15877" max="15877" width="31.33203125" style="1" customWidth="1"/>
    <col min="15878" max="15878" width="14.33203125" style="1" customWidth="1"/>
    <col min="15879" max="15879" width="12.33203125" style="1" bestFit="1" customWidth="1"/>
    <col min="15880" max="15884" width="8.88671875" style="1"/>
    <col min="15885" max="15885" width="22.109375" style="1" customWidth="1"/>
    <col min="15886" max="16128" width="8.88671875" style="1"/>
    <col min="16129" max="16129" width="5.6640625" style="1" customWidth="1"/>
    <col min="16130" max="16130" width="46.44140625" style="1" customWidth="1"/>
    <col min="16131" max="16131" width="30.109375" style="1" customWidth="1"/>
    <col min="16132" max="16132" width="27.88671875" style="1" customWidth="1"/>
    <col min="16133" max="16133" width="31.33203125" style="1" customWidth="1"/>
    <col min="16134" max="16134" width="14.33203125" style="1" customWidth="1"/>
    <col min="16135" max="16135" width="12.33203125" style="1" bestFit="1" customWidth="1"/>
    <col min="16136" max="16140" width="8.88671875" style="1"/>
    <col min="16141" max="16141" width="22.109375" style="1" customWidth="1"/>
    <col min="16142" max="16384" width="8.88671875" style="1"/>
  </cols>
  <sheetData>
    <row r="1" spans="1:11" x14ac:dyDescent="0.35">
      <c r="E1" s="71"/>
      <c r="F1" s="9" t="s">
        <v>597</v>
      </c>
    </row>
    <row r="2" spans="1:11" x14ac:dyDescent="0.35">
      <c r="E2" s="75"/>
    </row>
    <row r="3" spans="1:11" ht="55.95" customHeight="1" x14ac:dyDescent="0.35">
      <c r="A3" s="1190" t="s">
        <v>1026</v>
      </c>
      <c r="B3" s="1190"/>
      <c r="C3" s="1190"/>
      <c r="D3" s="1190"/>
      <c r="E3" s="1190"/>
      <c r="F3" s="1190"/>
    </row>
    <row r="4" spans="1:11" s="13" customFormat="1" ht="27" customHeight="1" x14ac:dyDescent="0.35">
      <c r="A4" s="12" t="s">
        <v>1145</v>
      </c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1:11" s="11" customFormat="1" ht="19.5" customHeight="1" x14ac:dyDescent="0.35">
      <c r="A5" s="14" t="s">
        <v>598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1" ht="39.75" customHeight="1" x14ac:dyDescent="0.35">
      <c r="A6" s="1184" t="s">
        <v>484</v>
      </c>
      <c r="B6" s="1184"/>
      <c r="C6" s="1184"/>
      <c r="D6" s="1184"/>
      <c r="E6" s="15"/>
      <c r="F6" s="16"/>
      <c r="G6" s="16"/>
      <c r="H6" s="16"/>
      <c r="I6" s="16"/>
      <c r="J6" s="5"/>
      <c r="K6" s="5"/>
    </row>
    <row r="7" spans="1:11" ht="17.25" customHeight="1" x14ac:dyDescent="0.35">
      <c r="A7" s="16" t="s">
        <v>281</v>
      </c>
      <c r="B7" s="16"/>
      <c r="C7" s="16"/>
      <c r="D7" s="16"/>
      <c r="E7" s="16"/>
      <c r="F7" s="16"/>
      <c r="G7" s="16"/>
      <c r="H7" s="16"/>
      <c r="I7" s="16"/>
      <c r="J7" s="5"/>
      <c r="K7" s="5"/>
    </row>
    <row r="8" spans="1:11" x14ac:dyDescent="0.35">
      <c r="A8" s="79"/>
    </row>
    <row r="9" spans="1:11" ht="93" customHeight="1" x14ac:dyDescent="0.35">
      <c r="A9" s="80" t="s">
        <v>282</v>
      </c>
      <c r="B9" s="80" t="s">
        <v>297</v>
      </c>
      <c r="C9" s="81" t="s">
        <v>343</v>
      </c>
      <c r="D9" s="81" t="s">
        <v>599</v>
      </c>
      <c r="E9" s="81" t="s">
        <v>600</v>
      </c>
      <c r="F9" s="82" t="s">
        <v>300</v>
      </c>
    </row>
    <row r="10" spans="1:11" s="421" customFormat="1" ht="24.75" customHeight="1" x14ac:dyDescent="0.3">
      <c r="A10" s="419">
        <v>1</v>
      </c>
      <c r="B10" s="419">
        <v>2</v>
      </c>
      <c r="C10" s="419">
        <v>3</v>
      </c>
      <c r="D10" s="419">
        <v>4</v>
      </c>
      <c r="E10" s="419">
        <v>5</v>
      </c>
      <c r="F10" s="420" t="s">
        <v>333</v>
      </c>
    </row>
    <row r="11" spans="1:11" x14ac:dyDescent="0.35">
      <c r="A11" s="88">
        <v>1</v>
      </c>
      <c r="B11" s="89"/>
      <c r="C11" s="422"/>
      <c r="D11" s="422"/>
      <c r="E11" s="423"/>
      <c r="F11" s="424">
        <f>C11*D11*E11</f>
        <v>0</v>
      </c>
    </row>
    <row r="12" spans="1:11" x14ac:dyDescent="0.35">
      <c r="A12" s="422"/>
      <c r="B12" s="425"/>
      <c r="C12" s="422"/>
      <c r="D12" s="422"/>
      <c r="E12" s="423" t="str">
        <f>IF(C12*D12=0," ",C12*D12)</f>
        <v xml:space="preserve"> </v>
      </c>
      <c r="F12" s="426"/>
    </row>
    <row r="13" spans="1:11" x14ac:dyDescent="0.35">
      <c r="A13" s="422"/>
      <c r="B13" s="425"/>
      <c r="C13" s="422"/>
      <c r="D13" s="422"/>
      <c r="E13" s="423" t="str">
        <f>IF(C13*D13=0," ",C13*D13)</f>
        <v xml:space="preserve"> </v>
      </c>
      <c r="F13" s="426"/>
    </row>
    <row r="14" spans="1:11" s="430" customFormat="1" ht="17.399999999999999" x14ac:dyDescent="0.3">
      <c r="A14" s="101"/>
      <c r="B14" s="95" t="s">
        <v>295</v>
      </c>
      <c r="C14" s="427" t="s">
        <v>305</v>
      </c>
      <c r="D14" s="427" t="s">
        <v>305</v>
      </c>
      <c r="E14" s="427" t="s">
        <v>305</v>
      </c>
      <c r="F14" s="428">
        <f>F11</f>
        <v>0</v>
      </c>
      <c r="G14" s="429"/>
    </row>
    <row r="16" spans="1:11" s="69" customFormat="1" x14ac:dyDescent="0.3">
      <c r="A16" s="431"/>
      <c r="B16" s="64"/>
      <c r="C16" s="432"/>
      <c r="D16" s="64"/>
      <c r="E16" s="432"/>
      <c r="F16" s="64"/>
      <c r="G16" s="64"/>
      <c r="H16" s="432"/>
    </row>
    <row r="17" spans="1:8" s="69" customFormat="1" ht="15.6" x14ac:dyDescent="0.3">
      <c r="A17" s="433"/>
      <c r="B17" s="356"/>
      <c r="C17" s="432"/>
      <c r="D17" s="356"/>
      <c r="E17" s="432"/>
      <c r="F17" s="356"/>
      <c r="G17" s="356"/>
      <c r="H17" s="432"/>
    </row>
    <row r="18" spans="1:8" s="388" customFormat="1" x14ac:dyDescent="0.3">
      <c r="A18" s="34" t="s">
        <v>671</v>
      </c>
      <c r="B18" s="35"/>
      <c r="D18" s="115"/>
      <c r="F18" s="115" t="s">
        <v>1143</v>
      </c>
      <c r="G18" s="35"/>
      <c r="H18" s="35"/>
    </row>
    <row r="19" spans="1:8" s="388" customFormat="1" ht="15.6" x14ac:dyDescent="0.3">
      <c r="A19" s="249"/>
      <c r="B19" s="66"/>
      <c r="D19" s="67" t="s">
        <v>131</v>
      </c>
      <c r="F19" s="67" t="s">
        <v>132</v>
      </c>
      <c r="G19" s="66"/>
      <c r="H19" s="66"/>
    </row>
    <row r="20" spans="1:8" s="388" customFormat="1" ht="15.6" x14ac:dyDescent="0.3">
      <c r="A20" s="66"/>
      <c r="B20" s="63"/>
      <c r="D20" s="63"/>
      <c r="F20" s="63"/>
      <c r="G20" s="63"/>
      <c r="H20" s="63"/>
    </row>
    <row r="21" spans="1:8" s="388" customFormat="1" x14ac:dyDescent="0.3">
      <c r="A21" s="34" t="s">
        <v>133</v>
      </c>
      <c r="B21" s="35"/>
      <c r="D21" s="115"/>
      <c r="F21" s="115" t="s">
        <v>1144</v>
      </c>
      <c r="G21" s="35"/>
      <c r="H21" s="35"/>
    </row>
    <row r="22" spans="1:8" s="388" customFormat="1" ht="15.6" x14ac:dyDescent="0.3">
      <c r="A22" s="249"/>
      <c r="B22" s="66"/>
      <c r="D22" s="67" t="s">
        <v>131</v>
      </c>
      <c r="F22" s="67" t="s">
        <v>132</v>
      </c>
      <c r="G22" s="66"/>
      <c r="H22" s="66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8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230</vt:i4>
      </vt:variant>
      <vt:variant>
        <vt:lpstr>Именованные диапазоны</vt:lpstr>
      </vt:variant>
      <vt:variant>
        <vt:i4>232</vt:i4>
      </vt:variant>
    </vt:vector>
  </HeadingPairs>
  <TitlesOfParts>
    <vt:vector size="462" baseType="lpstr">
      <vt:lpstr>Раздел 1</vt:lpstr>
      <vt:lpstr>Раздел 2</vt:lpstr>
      <vt:lpstr>ДК доходы</vt:lpstr>
      <vt:lpstr>ДК по выплатам</vt:lpstr>
      <vt:lpstr>Собственность (120)</vt:lpstr>
      <vt:lpstr>Оказание услуг (130)</vt:lpstr>
      <vt:lpstr>Штрафы (140)</vt:lpstr>
      <vt:lpstr>Безвозмездные (150)</vt:lpstr>
      <vt:lpstr>Активы (400)</vt:lpstr>
      <vt:lpstr>Прочие поступления (510)</vt:lpstr>
      <vt:lpstr>Налоги из дохода 180</vt:lpstr>
      <vt:lpstr>211квр 111 (2022)РАЙОН</vt:lpstr>
      <vt:lpstr>211квр 111 (2023)РАЙОН</vt:lpstr>
      <vt:lpstr>211квр 111 (2024)РАЙОН</vt:lpstr>
      <vt:lpstr>211квр 111 (2022)РАЙОН ИФ001</vt:lpstr>
      <vt:lpstr>264 КВР 111 (2022)Р-Н</vt:lpstr>
      <vt:lpstr>266 КВР 111 (2022)Р-Н</vt:lpstr>
      <vt:lpstr>266 КВР 111 (2023)Р-Н</vt:lpstr>
      <vt:lpstr>266 КВР 111 (2024)Р-Н</vt:lpstr>
      <vt:lpstr>212, 226 КВР 112 (2022)Р-Н</vt:lpstr>
      <vt:lpstr>266 КВР 112 (2022)Р-Н</vt:lpstr>
      <vt:lpstr>226 КВР 113 (2022)Р-Н</vt:lpstr>
      <vt:lpstr>213 КВР 119 (2022-2024)Р-Н</vt:lpstr>
      <vt:lpstr>213 КВР 119 (2022)Р-Н ИФ001</vt:lpstr>
      <vt:lpstr>265 КВР 119 (2022)Р-Н</vt:lpstr>
      <vt:lpstr>266 КВР 119 (2022)Р-Н</vt:lpstr>
      <vt:lpstr>264 КВР 321 (2022)Р-Н</vt:lpstr>
      <vt:lpstr>221 (2022)Р-Н</vt:lpstr>
      <vt:lpstr>222 (2022)Р-Н ПОДВОЗ</vt:lpstr>
      <vt:lpstr>222 (2023)Р-Н ПОДВОЗ</vt:lpstr>
      <vt:lpstr>222 (2024)Р-Н ПОДВОЗ</vt:lpstr>
      <vt:lpstr>223 КВР 244 (2022)Р-Н</vt:lpstr>
      <vt:lpstr>223 КВР 244 (2023)Р-Н</vt:lpstr>
      <vt:lpstr>223 КВР 244 (2024)Р-Н</vt:lpstr>
      <vt:lpstr>223 КВР 247 (2022)Р-Н</vt:lpstr>
      <vt:lpstr>223 КВР 247 (2023)Р-Н</vt:lpstr>
      <vt:lpstr>223 КВР 247 (2024)Р-Н</vt:lpstr>
      <vt:lpstr>225 (2022)Р-Н (001.10.0000)</vt:lpstr>
      <vt:lpstr>225 (2023)Р-Н (001.10.0000)</vt:lpstr>
      <vt:lpstr>225 (2024)Р-Н (001.10.0000)</vt:lpstr>
      <vt:lpstr>225 (2022)Р-Н (001.11.0000)</vt:lpstr>
      <vt:lpstr>225 (2023)Р-Н (001.11.0000)</vt:lpstr>
      <vt:lpstr>225 (2024)Р-Н (001.11.0000)</vt:lpstr>
      <vt:lpstr>225 (2022)Р-Н (001.12.0000)</vt:lpstr>
      <vt:lpstr>225 (2023)Р-Н (001.12.0000)</vt:lpstr>
      <vt:lpstr>225 (2024)Р-Н (001.12.0000)</vt:lpstr>
      <vt:lpstr>225 (2022)Р-Н</vt:lpstr>
      <vt:lpstr>225 (2023)Р-Н</vt:lpstr>
      <vt:lpstr>225 (2024)Р-Н</vt:lpstr>
      <vt:lpstr>226 (2022)Р-Н</vt:lpstr>
      <vt:lpstr>226 (2023)Р-Н</vt:lpstr>
      <vt:lpstr>226 (2024)Р-Н</vt:lpstr>
      <vt:lpstr>227 (2022)Р-Н</vt:lpstr>
      <vt:lpstr>228 (2022)Р-Н</vt:lpstr>
      <vt:lpstr>228 (2024)Р-Н (2)</vt:lpstr>
      <vt:lpstr>310 (2022)Р-Н (001.04.0001)</vt:lpstr>
      <vt:lpstr>320 (2022)Р-Н</vt:lpstr>
      <vt:lpstr>341 (2022)Р-Н</vt:lpstr>
      <vt:lpstr>343 (2022)Р-Н</vt:lpstr>
      <vt:lpstr>344 (2022)Р-Н</vt:lpstr>
      <vt:lpstr>345 (2022)Р-Н</vt:lpstr>
      <vt:lpstr>346 (2022)Р-Н</vt:lpstr>
      <vt:lpstr>347 (2022)Р-Н</vt:lpstr>
      <vt:lpstr>296(831) (2022)</vt:lpstr>
      <vt:lpstr>291 зем  (2022)</vt:lpstr>
      <vt:lpstr>291 зем  (2023)</vt:lpstr>
      <vt:lpstr>291 зем  (2024)</vt:lpstr>
      <vt:lpstr>291 им  (2022)</vt:lpstr>
      <vt:lpstr>291 им  (2023)</vt:lpstr>
      <vt:lpstr>291 им  (2024)</vt:lpstr>
      <vt:lpstr>291(852) (2022)</vt:lpstr>
      <vt:lpstr>291 (853) (2022)</vt:lpstr>
      <vt:lpstr>292 (853) (2022)</vt:lpstr>
      <vt:lpstr>295 (853) (2022)</vt:lpstr>
      <vt:lpstr>211квр 111 (2022)КРАЙ</vt:lpstr>
      <vt:lpstr>211квр 111 (2023)КРАЙ</vt:lpstr>
      <vt:lpstr>211квр 111 (2024)КРАЙ</vt:lpstr>
      <vt:lpstr>211квр 111 (2022)КРАЙ (0703)</vt:lpstr>
      <vt:lpstr>211квр 111 (2023)КРАЙ (0703)</vt:lpstr>
      <vt:lpstr>211квр 111 (2024)КРАЙ (0703)</vt:lpstr>
      <vt:lpstr>264 КВР 111 (2022)КРАЙ</vt:lpstr>
      <vt:lpstr>266 КВР 111 (2022)КРАЙ</vt:lpstr>
      <vt:lpstr>266 КВР 111 (2023)КРАЙ</vt:lpstr>
      <vt:lpstr>266 КВР 111 (2024)КРАЙ</vt:lpstr>
      <vt:lpstr>266 КВР 111 (2022)КРАЙ (0703)</vt:lpstr>
      <vt:lpstr>266 КВР 111 (2023)КРАЙ (0703)</vt:lpstr>
      <vt:lpstr>266 КВР 111 (2024)КРАЙ (0703)</vt:lpstr>
      <vt:lpstr>212, 226 КВР 112 (2022)КРАЙ</vt:lpstr>
      <vt:lpstr>212, 226 КВР 112 (2023)КРАЙ</vt:lpstr>
      <vt:lpstr>212, 226 КВР 112 (2024)КРАЙ</vt:lpstr>
      <vt:lpstr>266 КВР 112 (2022)КРАЙ</vt:lpstr>
      <vt:lpstr>226 КВР 113 (2022)КРАЙ</vt:lpstr>
      <vt:lpstr>213 КВР 119(2022-2024)КРАЙ</vt:lpstr>
      <vt:lpstr>213 КВР 119(2022) ИФ001</vt:lpstr>
      <vt:lpstr>213 КВР119(2022-2024)КРАЙ(0703)</vt:lpstr>
      <vt:lpstr>265 КВР 119 (2022)КРАЙ</vt:lpstr>
      <vt:lpstr>266 КВР 119 (2022)КРАЙ</vt:lpstr>
      <vt:lpstr>264 КВР 321 (2022)КРАЙ</vt:lpstr>
      <vt:lpstr>296(831) (2022)КРАЙ</vt:lpstr>
      <vt:lpstr>296(831) (2022)КРАЙ (0703)</vt:lpstr>
      <vt:lpstr>221 (2022)КРАЙ</vt:lpstr>
      <vt:lpstr>221 (2023)КРАЙ</vt:lpstr>
      <vt:lpstr>221 (2024)КРАЙ</vt:lpstr>
      <vt:lpstr>222 (2022)КРАЙ</vt:lpstr>
      <vt:lpstr>222 (2023)КРАЙ</vt:lpstr>
      <vt:lpstr>222 (2024)КРАЙ</vt:lpstr>
      <vt:lpstr>225 (2022)КРАЙ</vt:lpstr>
      <vt:lpstr>225 (2023)КРАЙ</vt:lpstr>
      <vt:lpstr>225 (2024)КРАЙ</vt:lpstr>
      <vt:lpstr>226 (2022)КРАЙ</vt:lpstr>
      <vt:lpstr>226 (2023)КРАЙ</vt:lpstr>
      <vt:lpstr>226 (2024)КРАЙ</vt:lpstr>
      <vt:lpstr>310 (2022)КРАЙ</vt:lpstr>
      <vt:lpstr>310 (2023)КРАЙ</vt:lpstr>
      <vt:lpstr>310 (2024)КРАЙ</vt:lpstr>
      <vt:lpstr>320 (2022)КРАЙ</vt:lpstr>
      <vt:lpstr>341 (2022)КРАЙ</vt:lpstr>
      <vt:lpstr>345 (2022)КРАЙ</vt:lpstr>
      <vt:lpstr>346 (2022)КРАЙ</vt:lpstr>
      <vt:lpstr>346 (2023)КРАЙ</vt:lpstr>
      <vt:lpstr>346 (2024)КРАЙ</vt:lpstr>
      <vt:lpstr>349 (2022)КРАЙ</vt:lpstr>
      <vt:lpstr>349 (2023)КРАЙ</vt:lpstr>
      <vt:lpstr>349 (2024)КРАЙ</vt:lpstr>
      <vt:lpstr>344 (2021)ВНЕБ, 120Д</vt:lpstr>
      <vt:lpstr>223 КВР 244 (2022)ВНЕБ, 130Д</vt:lpstr>
      <vt:lpstr>223 КВР 244 (2023)ВНЕБ, 130Д</vt:lpstr>
      <vt:lpstr>223 КВР 244 (2024)ВНЕБ, 130Д</vt:lpstr>
      <vt:lpstr>223 КВР 247 (2022)ВНЕБ, 130Д</vt:lpstr>
      <vt:lpstr>223 КВР 247 (2023)ВНЕБ, 130Д</vt:lpstr>
      <vt:lpstr>223 КВР 247 (2024)ВНЕБ, 130Д</vt:lpstr>
      <vt:lpstr>225 (2022)ВНЕБ, 140Д</vt:lpstr>
      <vt:lpstr>226 (2022)ВНЕБ, 140Д</vt:lpstr>
      <vt:lpstr>228 (2022)ВНЕБ, 140Д</vt:lpstr>
      <vt:lpstr>310 (2022)ВНЕБ, 140Д</vt:lpstr>
      <vt:lpstr>346 (2022)ВНЕБ, 140Д</vt:lpstr>
      <vt:lpstr>223 КВР 244 (2022)ВНЕБ, 150Д</vt:lpstr>
      <vt:lpstr>223 КВР 247 (2022)ВНЕБ, 150Д</vt:lpstr>
      <vt:lpstr>225 (2022)ВНЕБ, 150Д</vt:lpstr>
      <vt:lpstr>226 (2022)ВНЕБ, 150Д</vt:lpstr>
      <vt:lpstr>226 (2023)ВНЕБ, 150Д</vt:lpstr>
      <vt:lpstr>226 (2024)ВНЕБ, 150Д</vt:lpstr>
      <vt:lpstr>310 (2022)ВНЕБ, 150Д</vt:lpstr>
      <vt:lpstr>346 (2022)ВНЕБ, 150Д</vt:lpstr>
      <vt:lpstr>225 (2022)ВНЕБ, 400Д</vt:lpstr>
      <vt:lpstr>226 (2022)ВНЕБ, 400Д</vt:lpstr>
      <vt:lpstr>228 (2022)ВНЕБ, 400Д</vt:lpstr>
      <vt:lpstr>310 (2022)ВНЕБ, 400Д</vt:lpstr>
      <vt:lpstr>346 (2022)ВНЕБ, 400Д</vt:lpstr>
      <vt:lpstr>226 (2022)020.00.0007 КРУГЛОСУТ</vt:lpstr>
      <vt:lpstr>226 (2023)020.00.0007 КРУГЛ</vt:lpstr>
      <vt:lpstr>226 (2024)020.00.0007 КРУГЛ</vt:lpstr>
      <vt:lpstr>классное 211 (2022)500.02.0006</vt:lpstr>
      <vt:lpstr>классное 211 (2023)500.02.0006</vt:lpstr>
      <vt:lpstr>классное 211 (2024)500.02.0006</vt:lpstr>
      <vt:lpstr>классное 266 (2022)500.02.0006</vt:lpstr>
      <vt:lpstr>классное 266 (2023)500.02.0006</vt:lpstr>
      <vt:lpstr>классное 266 (2024)500.02.0006</vt:lpstr>
      <vt:lpstr>классное 213(2022-2024)</vt:lpstr>
      <vt:lpstr>226 (2022)020.00.0001 5руб</vt:lpstr>
      <vt:lpstr>226 (2023)020.00.0001 5руб</vt:lpstr>
      <vt:lpstr>226 (2024)020.00.0001 5руб</vt:lpstr>
      <vt:lpstr>226 (2022)500.02.0001 10 руб.</vt:lpstr>
      <vt:lpstr>226 (2023)500.02.0001 10 руб.</vt:lpstr>
      <vt:lpstr>226 (2024)500.02.0001 10 руб.</vt:lpstr>
      <vt:lpstr>226 (2022)020.00.0015 ГП(10210)</vt:lpstr>
      <vt:lpstr>226 (2022)020.00.0023Инв(10210)</vt:lpstr>
      <vt:lpstr>226(2022)020.00.0028Гор.пит(РБ)</vt:lpstr>
      <vt:lpstr>226(2023)020.00.0028Гор.пит(РБ)</vt:lpstr>
      <vt:lpstr>226(2024)020.00.0028Гор.пит(РБ)</vt:lpstr>
      <vt:lpstr>226(2022)500.02.0005Гор.пит(ФБ)</vt:lpstr>
      <vt:lpstr>226(2023)500.02.0005Гор.пит(ФБ)</vt:lpstr>
      <vt:lpstr>226(2024)500.02.0005Гор.пит(ФБ)</vt:lpstr>
      <vt:lpstr>226(2022)500.02.0005Гор.пит(КБ)</vt:lpstr>
      <vt:lpstr>226(2023)500.02.0005Гор.пит(КБ)</vt:lpstr>
      <vt:lpstr>226(2024)500.02.0005Гор.пит(КБ)</vt:lpstr>
      <vt:lpstr>226(2022)020.00.0022 ОВЗ (РБ)</vt:lpstr>
      <vt:lpstr>226(2023)020.00.0022 ОВЗ (РБ)</vt:lpstr>
      <vt:lpstr>226(2024)020.00.0022 ОВЗ(РБ)</vt:lpstr>
      <vt:lpstr>226(2022)500.02.0004 ОВЗ (КБ)</vt:lpstr>
      <vt:lpstr>226(2023)500.02.0004 ОВЗ (КБ)</vt:lpstr>
      <vt:lpstr>226(2024)500.02.0004 ОВЗ (КБ)</vt:lpstr>
      <vt:lpstr>262 (2022)020.00.0022 ОВЗ (РБ) </vt:lpstr>
      <vt:lpstr>262 (2023)020.00.0022 ОВЗ(РБ)</vt:lpstr>
      <vt:lpstr>262 (2024)020.00.0022 ОВЗ (РБ )</vt:lpstr>
      <vt:lpstr>262 (2022)500.02.0004 ОВЗ (КБ)</vt:lpstr>
      <vt:lpstr>262 (2023)500.02.0004 ОВЗ (КБ)</vt:lpstr>
      <vt:lpstr>262 (2024)500.02.0004 ОВЗ (КБ)</vt:lpstr>
      <vt:lpstr>226(2022)500.02.0007 Инвал (КБ)</vt:lpstr>
      <vt:lpstr>226(2023)500.02.0007 Инвал (КБ)</vt:lpstr>
      <vt:lpstr>226(2024)500.02.0007 Инвал (КБ)</vt:lpstr>
      <vt:lpstr>226 КВР 113 (2022)500.02.000ЕГЭ</vt:lpstr>
      <vt:lpstr>226 КВР 113 (2023)500.02.00ЕГЭ</vt:lpstr>
      <vt:lpstr>226 КВР 113 (2024)500.02.00ЕГЭ</vt:lpstr>
      <vt:lpstr>226 КВР 119 (2022)ЕГЭ</vt:lpstr>
      <vt:lpstr>226 КВР 119 (2023)ЕГЭ</vt:lpstr>
      <vt:lpstr>226 КВР 119 (2024)ЕГЭ</vt:lpstr>
      <vt:lpstr>226 (2022)020.00.0003 ЛагерьЛТО</vt:lpstr>
      <vt:lpstr>226 (2023)020.00.0003 ЛагерьЛТО</vt:lpstr>
      <vt:lpstr>226 (2024)020.00.0003 ЛагерьЛТО</vt:lpstr>
      <vt:lpstr>226(2022)020.00.0034Лагерь(мед)</vt:lpstr>
      <vt:lpstr>226(2023)020.00.0034Лагерь(мед)</vt:lpstr>
      <vt:lpstr>226(2024)020.00.0034Лагерь(мед)</vt:lpstr>
      <vt:lpstr>226 (2022)500.05.0002 ЛагерьЛДП</vt:lpstr>
      <vt:lpstr>226 (2023)500.05.0002 ЛагерьЛДП</vt:lpstr>
      <vt:lpstr>226 (2024)500.05.0002 ЛагерьЛДП</vt:lpstr>
      <vt:lpstr>267 ЛЬГОТЫ (112) (2022)</vt:lpstr>
      <vt:lpstr>267 ЛЬГОТЫ (112) (2023)</vt:lpstr>
      <vt:lpstr>267 ЛЬГОТЫ (112) (2024)</vt:lpstr>
      <vt:lpstr>265 ЛЬГОТЫ (321) (2022)</vt:lpstr>
      <vt:lpstr>265 ЛЬГОТЫ (321) (2023)</vt:lpstr>
      <vt:lpstr>265 ЛЬГОТЫ (321) (2024)</vt:lpstr>
      <vt:lpstr>225 (2022)005.00.0000 ЗСК</vt:lpstr>
      <vt:lpstr>226 (2022)005.00.0000 ЗСК</vt:lpstr>
      <vt:lpstr>228 (2022)005.00.0000 ЗСК</vt:lpstr>
      <vt:lpstr>310 (2022)005.00.0000 ЗСК</vt:lpstr>
      <vt:lpstr>346 (2022)005.00.0000 ЗСК</vt:lpstr>
      <vt:lpstr>310 (2022)020.00.0013 АВТОГОРОД</vt:lpstr>
      <vt:lpstr>310 (2022)500.03.0001 АВТОГОРОД</vt:lpstr>
      <vt:lpstr>225 (2022)060.00.0004</vt:lpstr>
      <vt:lpstr>226 (2022)060.00.0005</vt:lpstr>
      <vt:lpstr>228 (2022)060.00.0006</vt:lpstr>
      <vt:lpstr>225 (2022)500.03.0002</vt:lpstr>
      <vt:lpstr>226 (2022)500.03.0002</vt:lpstr>
      <vt:lpstr>228 (2022)500.03.0002</vt:lpstr>
      <vt:lpstr>310 (2022)020.00.0010 НАРКОНЕТ</vt:lpstr>
      <vt:lpstr>346 (2022)020.00.0010 НАРКОНЕТ</vt:lpstr>
      <vt:lpstr>226 (2022) 003.01.0060</vt:lpstr>
      <vt:lpstr>310 (2022)Р-Н (020.00.0019) (2)</vt:lpstr>
      <vt:lpstr>ДЛЯ ТАЛИСМАНА</vt:lpstr>
      <vt:lpstr>'ДЛЯ ТАЛИСМАНА'!Заголовки_для_печати</vt:lpstr>
      <vt:lpstr>'Раздел 1'!Заголовки_для_печати</vt:lpstr>
      <vt:lpstr>'211квр 111 (2022)КРАЙ'!Область_печати</vt:lpstr>
      <vt:lpstr>'211квр 111 (2022)КРАЙ (0703)'!Область_печати</vt:lpstr>
      <vt:lpstr>'211квр 111 (2022)РАЙОН'!Область_печати</vt:lpstr>
      <vt:lpstr>'211квр 111 (2022)РАЙОН ИФ001'!Область_печати</vt:lpstr>
      <vt:lpstr>'211квр 111 (2023)КРАЙ'!Область_печати</vt:lpstr>
      <vt:lpstr>'211квр 111 (2023)КРАЙ (0703)'!Область_печати</vt:lpstr>
      <vt:lpstr>'211квр 111 (2023)РАЙОН'!Область_печати</vt:lpstr>
      <vt:lpstr>'211квр 111 (2024)КРАЙ'!Область_печати</vt:lpstr>
      <vt:lpstr>'211квр 111 (2024)КРАЙ (0703)'!Область_печати</vt:lpstr>
      <vt:lpstr>'211квр 111 (2024)РАЙОН'!Область_печати</vt:lpstr>
      <vt:lpstr>'212, 226 КВР 112 (2022)КРАЙ'!Область_печати</vt:lpstr>
      <vt:lpstr>'212, 226 КВР 112 (2022)Р-Н'!Область_печати</vt:lpstr>
      <vt:lpstr>'212, 226 КВР 112 (2023)КРАЙ'!Область_печати</vt:lpstr>
      <vt:lpstr>'212, 226 КВР 112 (2024)КРАЙ'!Область_печати</vt:lpstr>
      <vt:lpstr>'213 КВР 119 (2022)Р-Н ИФ001'!Область_печати</vt:lpstr>
      <vt:lpstr>'213 КВР 119 (2022-2024)Р-Н'!Область_печати</vt:lpstr>
      <vt:lpstr>'213 КВР 119(2022) ИФ001'!Область_печати</vt:lpstr>
      <vt:lpstr>'213 КВР 119(2022-2024)КРАЙ'!Область_печати</vt:lpstr>
      <vt:lpstr>'213 КВР119(2022-2024)КРАЙ(0703)'!Область_печати</vt:lpstr>
      <vt:lpstr>'221 (2022)КРАЙ'!Область_печати</vt:lpstr>
      <vt:lpstr>'221 (2022)Р-Н'!Область_печати</vt:lpstr>
      <vt:lpstr>'221 (2023)КРАЙ'!Область_печати</vt:lpstr>
      <vt:lpstr>'221 (2024)КРАЙ'!Область_печати</vt:lpstr>
      <vt:lpstr>'222 (2022)КРАЙ'!Область_печати</vt:lpstr>
      <vt:lpstr>'222 (2022)Р-Н ПОДВОЗ'!Область_печати</vt:lpstr>
      <vt:lpstr>'222 (2023)КРАЙ'!Область_печати</vt:lpstr>
      <vt:lpstr>'222 (2023)Р-Н ПОДВОЗ'!Область_печати</vt:lpstr>
      <vt:lpstr>'222 (2024)КРАЙ'!Область_печати</vt:lpstr>
      <vt:lpstr>'222 (2024)Р-Н ПОДВОЗ'!Область_печати</vt:lpstr>
      <vt:lpstr>'223 КВР 244 (2022)ВНЕБ, 130Д'!Область_печати</vt:lpstr>
      <vt:lpstr>'223 КВР 244 (2022)ВНЕБ, 150Д'!Область_печати</vt:lpstr>
      <vt:lpstr>'223 КВР 244 (2022)Р-Н'!Область_печати</vt:lpstr>
      <vt:lpstr>'223 КВР 244 (2023)ВНЕБ, 130Д'!Область_печати</vt:lpstr>
      <vt:lpstr>'223 КВР 244 (2023)Р-Н'!Область_печати</vt:lpstr>
      <vt:lpstr>'223 КВР 244 (2024)ВНЕБ, 130Д'!Область_печати</vt:lpstr>
      <vt:lpstr>'223 КВР 244 (2024)Р-Н'!Область_печати</vt:lpstr>
      <vt:lpstr>'223 КВР 247 (2022)ВНЕБ, 130Д'!Область_печати</vt:lpstr>
      <vt:lpstr>'223 КВР 247 (2022)ВНЕБ, 150Д'!Область_печати</vt:lpstr>
      <vt:lpstr>'223 КВР 247 (2022)Р-Н'!Область_печати</vt:lpstr>
      <vt:lpstr>'223 КВР 247 (2023)ВНЕБ, 130Д'!Область_печати</vt:lpstr>
      <vt:lpstr>'223 КВР 247 (2023)Р-Н'!Область_печати</vt:lpstr>
      <vt:lpstr>'223 КВР 247 (2024)ВНЕБ, 130Д'!Область_печати</vt:lpstr>
      <vt:lpstr>'223 КВР 247 (2024)Р-Н'!Область_печати</vt:lpstr>
      <vt:lpstr>'225 (2022)005.00.0000 ЗСК'!Область_печати</vt:lpstr>
      <vt:lpstr>'225 (2022)060.00.0004'!Область_печати</vt:lpstr>
      <vt:lpstr>'225 (2022)500.03.0002'!Область_печати</vt:lpstr>
      <vt:lpstr>'225 (2022)ВНЕБ, 140Д'!Область_печати</vt:lpstr>
      <vt:lpstr>'225 (2022)ВНЕБ, 150Д'!Область_печати</vt:lpstr>
      <vt:lpstr>'225 (2022)ВНЕБ, 400Д'!Область_печати</vt:lpstr>
      <vt:lpstr>'225 (2022)КРАЙ'!Область_печати</vt:lpstr>
      <vt:lpstr>'225 (2022)Р-Н'!Область_печати</vt:lpstr>
      <vt:lpstr>'225 (2022)Р-Н (001.10.0000)'!Область_печати</vt:lpstr>
      <vt:lpstr>'225 (2022)Р-Н (001.11.0000)'!Область_печати</vt:lpstr>
      <vt:lpstr>'225 (2022)Р-Н (001.12.0000)'!Область_печати</vt:lpstr>
      <vt:lpstr>'225 (2023)КРАЙ'!Область_печати</vt:lpstr>
      <vt:lpstr>'225 (2023)Р-Н'!Область_печати</vt:lpstr>
      <vt:lpstr>'225 (2023)Р-Н (001.10.0000)'!Область_печати</vt:lpstr>
      <vt:lpstr>'225 (2023)Р-Н (001.11.0000)'!Область_печати</vt:lpstr>
      <vt:lpstr>'225 (2023)Р-Н (001.12.0000)'!Область_печати</vt:lpstr>
      <vt:lpstr>'225 (2024)КРАЙ'!Область_печати</vt:lpstr>
      <vt:lpstr>'225 (2024)Р-Н'!Область_печати</vt:lpstr>
      <vt:lpstr>'225 (2024)Р-Н (001.10.0000)'!Область_печати</vt:lpstr>
      <vt:lpstr>'225 (2024)Р-Н (001.11.0000)'!Область_печати</vt:lpstr>
      <vt:lpstr>'225 (2024)Р-Н (001.12.0000)'!Область_печати</vt:lpstr>
      <vt:lpstr>'226 (2022) 003.01.0060'!Область_печати</vt:lpstr>
      <vt:lpstr>'226 (2022)005.00.0000 ЗСК'!Область_печати</vt:lpstr>
      <vt:lpstr>'226 (2022)020.00.0001 5руб'!Область_печати</vt:lpstr>
      <vt:lpstr>'226 (2022)020.00.0003 ЛагерьЛТО'!Область_печати</vt:lpstr>
      <vt:lpstr>'226 (2022)020.00.0007 КРУГЛОСУТ'!Область_печати</vt:lpstr>
      <vt:lpstr>'226 (2022)020.00.0015 ГП(10210)'!Область_печати</vt:lpstr>
      <vt:lpstr>'226 (2022)020.00.0023Инв(10210)'!Область_печати</vt:lpstr>
      <vt:lpstr>'226 (2022)060.00.0005'!Область_печати</vt:lpstr>
      <vt:lpstr>'226 (2022)500.02.0001 10 руб.'!Область_печати</vt:lpstr>
      <vt:lpstr>'226 (2022)500.03.0002'!Область_печати</vt:lpstr>
      <vt:lpstr>'226 (2022)500.05.0002 ЛагерьЛДП'!Область_печати</vt:lpstr>
      <vt:lpstr>'226 (2022)ВНЕБ, 140Д'!Область_печати</vt:lpstr>
      <vt:lpstr>'226 (2022)ВНЕБ, 150Д'!Область_печати</vt:lpstr>
      <vt:lpstr>'226 (2022)ВНЕБ, 400Д'!Область_печати</vt:lpstr>
      <vt:lpstr>'226 (2022)КРАЙ'!Область_печати</vt:lpstr>
      <vt:lpstr>'226 (2022)Р-Н'!Область_печати</vt:lpstr>
      <vt:lpstr>'226 (2023)020.00.0001 5руб'!Область_печати</vt:lpstr>
      <vt:lpstr>'226 (2023)020.00.0003 ЛагерьЛТО'!Область_печати</vt:lpstr>
      <vt:lpstr>'226 (2023)020.00.0007 КРУГЛ'!Область_печати</vt:lpstr>
      <vt:lpstr>'226 (2023)500.02.0001 10 руб.'!Область_печати</vt:lpstr>
      <vt:lpstr>'226 (2023)500.05.0002 ЛагерьЛДП'!Область_печати</vt:lpstr>
      <vt:lpstr>'226 (2023)ВНЕБ, 150Д'!Область_печати</vt:lpstr>
      <vt:lpstr>'226 (2023)КРАЙ'!Область_печати</vt:lpstr>
      <vt:lpstr>'226 (2023)Р-Н'!Область_печати</vt:lpstr>
      <vt:lpstr>'226 (2024)020.00.0001 5руб'!Область_печати</vt:lpstr>
      <vt:lpstr>'226 (2024)020.00.0003 ЛагерьЛТО'!Область_печати</vt:lpstr>
      <vt:lpstr>'226 (2024)020.00.0007 КРУГЛ'!Область_печати</vt:lpstr>
      <vt:lpstr>'226 (2024)500.02.0001 10 руб.'!Область_печати</vt:lpstr>
      <vt:lpstr>'226 (2024)500.05.0002 ЛагерьЛДП'!Область_печати</vt:lpstr>
      <vt:lpstr>'226 (2024)ВНЕБ, 150Д'!Область_печати</vt:lpstr>
      <vt:lpstr>'226 (2024)КРАЙ'!Область_печати</vt:lpstr>
      <vt:lpstr>'226 (2024)Р-Н'!Область_печати</vt:lpstr>
      <vt:lpstr>'226 КВР 113 (2022)500.02.000ЕГЭ'!Область_печати</vt:lpstr>
      <vt:lpstr>'226 КВР 113 (2022)КРАЙ'!Область_печати</vt:lpstr>
      <vt:lpstr>'226 КВР 113 (2022)Р-Н'!Область_печати</vt:lpstr>
      <vt:lpstr>'226 КВР 113 (2023)500.02.00ЕГЭ'!Область_печати</vt:lpstr>
      <vt:lpstr>'226 КВР 113 (2024)500.02.00ЕГЭ'!Область_печати</vt:lpstr>
      <vt:lpstr>'226 КВР 119 (2022)ЕГЭ'!Область_печати</vt:lpstr>
      <vt:lpstr>'226 КВР 119 (2023)ЕГЭ'!Область_печати</vt:lpstr>
      <vt:lpstr>'226 КВР 119 (2024)ЕГЭ'!Область_печати</vt:lpstr>
      <vt:lpstr>'226(2022)020.00.0022 ОВЗ (РБ)'!Область_печати</vt:lpstr>
      <vt:lpstr>'226(2022)020.00.0028Гор.пит(РБ)'!Область_печати</vt:lpstr>
      <vt:lpstr>'226(2022)020.00.0034Лагерь(мед)'!Область_печати</vt:lpstr>
      <vt:lpstr>'226(2022)500.02.0004 ОВЗ (КБ)'!Область_печати</vt:lpstr>
      <vt:lpstr>'226(2022)500.02.0005Гор.пит(КБ)'!Область_печати</vt:lpstr>
      <vt:lpstr>'226(2022)500.02.0005Гор.пит(ФБ)'!Область_печати</vt:lpstr>
      <vt:lpstr>'226(2022)500.02.0007 Инвал (КБ)'!Область_печати</vt:lpstr>
      <vt:lpstr>'226(2023)020.00.0022 ОВЗ (РБ)'!Область_печати</vt:lpstr>
      <vt:lpstr>'226(2023)020.00.0028Гор.пит(РБ)'!Область_печати</vt:lpstr>
      <vt:lpstr>'226(2023)020.00.0034Лагерь(мед)'!Область_печати</vt:lpstr>
      <vt:lpstr>'226(2023)500.02.0004 ОВЗ (КБ)'!Область_печати</vt:lpstr>
      <vt:lpstr>'226(2023)500.02.0005Гор.пит(КБ)'!Область_печати</vt:lpstr>
      <vt:lpstr>'226(2023)500.02.0005Гор.пит(ФБ)'!Область_печати</vt:lpstr>
      <vt:lpstr>'226(2023)500.02.0007 Инвал (КБ)'!Область_печати</vt:lpstr>
      <vt:lpstr>'226(2024)020.00.0022 ОВЗ(РБ)'!Область_печати</vt:lpstr>
      <vt:lpstr>'226(2024)020.00.0028Гор.пит(РБ)'!Область_печати</vt:lpstr>
      <vt:lpstr>'226(2024)020.00.0034Лагерь(мед)'!Область_печати</vt:lpstr>
      <vt:lpstr>'226(2024)500.02.0004 ОВЗ (КБ)'!Область_печати</vt:lpstr>
      <vt:lpstr>'226(2024)500.02.0005Гор.пит(КБ)'!Область_печати</vt:lpstr>
      <vt:lpstr>'226(2024)500.02.0005Гор.пит(ФБ)'!Область_печати</vt:lpstr>
      <vt:lpstr>'226(2024)500.02.0007 Инвал (КБ)'!Область_печати</vt:lpstr>
      <vt:lpstr>'227 (2022)Р-Н'!Область_печати</vt:lpstr>
      <vt:lpstr>'228 (2022)005.00.0000 ЗСК'!Область_печати</vt:lpstr>
      <vt:lpstr>'228 (2022)060.00.0006'!Область_печати</vt:lpstr>
      <vt:lpstr>'228 (2022)500.03.0002'!Область_печати</vt:lpstr>
      <vt:lpstr>'228 (2022)ВНЕБ, 140Д'!Область_печати</vt:lpstr>
      <vt:lpstr>'228 (2022)ВНЕБ, 400Д'!Область_печати</vt:lpstr>
      <vt:lpstr>'228 (2022)Р-Н'!Область_печати</vt:lpstr>
      <vt:lpstr>'228 (2024)Р-Н (2)'!Область_печати</vt:lpstr>
      <vt:lpstr>'262 (2022)020.00.0022 ОВЗ (РБ) '!Область_печати</vt:lpstr>
      <vt:lpstr>'262 (2022)500.02.0004 ОВЗ (КБ)'!Область_печати</vt:lpstr>
      <vt:lpstr>'262 (2023)020.00.0022 ОВЗ(РБ)'!Область_печати</vt:lpstr>
      <vt:lpstr>'262 (2023)500.02.0004 ОВЗ (КБ)'!Область_печати</vt:lpstr>
      <vt:lpstr>'262 (2024)020.00.0022 ОВЗ (РБ )'!Область_печати</vt:lpstr>
      <vt:lpstr>'262 (2024)500.02.0004 ОВЗ (КБ)'!Область_печати</vt:lpstr>
      <vt:lpstr>'264 КВР 111 (2022)КРАЙ'!Область_печати</vt:lpstr>
      <vt:lpstr>'264 КВР 111 (2022)Р-Н'!Область_печати</vt:lpstr>
      <vt:lpstr>'264 КВР 321 (2022)КРАЙ'!Область_печати</vt:lpstr>
      <vt:lpstr>'264 КВР 321 (2022)Р-Н'!Область_печати</vt:lpstr>
      <vt:lpstr>'265 КВР 119 (2022)КРАЙ'!Область_печати</vt:lpstr>
      <vt:lpstr>'265 КВР 119 (2022)Р-Н'!Область_печати</vt:lpstr>
      <vt:lpstr>'265 ЛЬГОТЫ (321) (2022)'!Область_печати</vt:lpstr>
      <vt:lpstr>'265 ЛЬГОТЫ (321) (2023)'!Область_печати</vt:lpstr>
      <vt:lpstr>'265 ЛЬГОТЫ (321) (2024)'!Область_печати</vt:lpstr>
      <vt:lpstr>'266 КВР 111 (2022)КРАЙ'!Область_печати</vt:lpstr>
      <vt:lpstr>'266 КВР 111 (2022)КРАЙ (0703)'!Область_печати</vt:lpstr>
      <vt:lpstr>'266 КВР 111 (2022)Р-Н'!Область_печати</vt:lpstr>
      <vt:lpstr>'266 КВР 111 (2023)КРАЙ'!Область_печати</vt:lpstr>
      <vt:lpstr>'266 КВР 111 (2023)КРАЙ (0703)'!Область_печати</vt:lpstr>
      <vt:lpstr>'266 КВР 111 (2023)Р-Н'!Область_печати</vt:lpstr>
      <vt:lpstr>'266 КВР 111 (2024)КРАЙ'!Область_печати</vt:lpstr>
      <vt:lpstr>'266 КВР 111 (2024)КРАЙ (0703)'!Область_печати</vt:lpstr>
      <vt:lpstr>'266 КВР 111 (2024)Р-Н'!Область_печати</vt:lpstr>
      <vt:lpstr>'266 КВР 112 (2022)КРАЙ'!Область_печати</vt:lpstr>
      <vt:lpstr>'266 КВР 112 (2022)Р-Н'!Область_печати</vt:lpstr>
      <vt:lpstr>'266 КВР 119 (2022)КРАЙ'!Область_печати</vt:lpstr>
      <vt:lpstr>'266 КВР 119 (2022)Р-Н'!Область_печати</vt:lpstr>
      <vt:lpstr>'267 ЛЬГОТЫ (112) (2022)'!Область_печати</vt:lpstr>
      <vt:lpstr>'267 ЛЬГОТЫ (112) (2023)'!Область_печати</vt:lpstr>
      <vt:lpstr>'267 ЛЬГОТЫ (112) (2024)'!Область_печати</vt:lpstr>
      <vt:lpstr>'291 (853) (2022)'!Область_печати</vt:lpstr>
      <vt:lpstr>'291 зем  (2022)'!Область_печати</vt:lpstr>
      <vt:lpstr>'291 зем  (2023)'!Область_печати</vt:lpstr>
      <vt:lpstr>'291 зем  (2024)'!Область_печати</vt:lpstr>
      <vt:lpstr>'291 им  (2022)'!Область_печати</vt:lpstr>
      <vt:lpstr>'291 им  (2023)'!Область_печати</vt:lpstr>
      <vt:lpstr>'291 им  (2024)'!Область_печати</vt:lpstr>
      <vt:lpstr>'291(852) (2022)'!Область_печати</vt:lpstr>
      <vt:lpstr>'292 (853) (2022)'!Область_печати</vt:lpstr>
      <vt:lpstr>'295 (853) (2022)'!Область_печати</vt:lpstr>
      <vt:lpstr>'296(831) (2022)'!Область_печати</vt:lpstr>
      <vt:lpstr>'296(831) (2022)КРАЙ'!Область_печати</vt:lpstr>
      <vt:lpstr>'296(831) (2022)КРАЙ (0703)'!Область_печати</vt:lpstr>
      <vt:lpstr>'310 (2022)005.00.0000 ЗСК'!Область_печати</vt:lpstr>
      <vt:lpstr>'310 (2022)020.00.0010 НАРКОНЕТ'!Область_печати</vt:lpstr>
      <vt:lpstr>'310 (2022)020.00.0013 АВТОГОРОД'!Область_печати</vt:lpstr>
      <vt:lpstr>'310 (2022)500.03.0001 АВТОГОРОД'!Область_печати</vt:lpstr>
      <vt:lpstr>'310 (2022)ВНЕБ, 140Д'!Область_печати</vt:lpstr>
      <vt:lpstr>'310 (2022)ВНЕБ, 150Д'!Область_печати</vt:lpstr>
      <vt:lpstr>'310 (2022)ВНЕБ, 400Д'!Область_печати</vt:lpstr>
      <vt:lpstr>'310 (2022)КРАЙ'!Область_печати</vt:lpstr>
      <vt:lpstr>'310 (2022)Р-Н (001.04.0001)'!Область_печати</vt:lpstr>
      <vt:lpstr>'310 (2022)Р-Н (020.00.0019) (2)'!Область_печати</vt:lpstr>
      <vt:lpstr>'310 (2023)КРАЙ'!Область_печати</vt:lpstr>
      <vt:lpstr>'310 (2024)КРАЙ'!Область_печати</vt:lpstr>
      <vt:lpstr>'320 (2022)КРАЙ'!Область_печати</vt:lpstr>
      <vt:lpstr>'320 (2022)Р-Н'!Область_печати</vt:lpstr>
      <vt:lpstr>'341 (2022)КРАЙ'!Область_печати</vt:lpstr>
      <vt:lpstr>'341 (2022)Р-Н'!Область_печати</vt:lpstr>
      <vt:lpstr>'343 (2022)Р-Н'!Область_печати</vt:lpstr>
      <vt:lpstr>'344 (2021)ВНЕБ, 120Д'!Область_печати</vt:lpstr>
      <vt:lpstr>'344 (2022)Р-Н'!Область_печати</vt:lpstr>
      <vt:lpstr>'345 (2022)КРАЙ'!Область_печати</vt:lpstr>
      <vt:lpstr>'345 (2022)Р-Н'!Область_печати</vt:lpstr>
      <vt:lpstr>'346 (2022)005.00.0000 ЗСК'!Область_печати</vt:lpstr>
      <vt:lpstr>'346 (2022)020.00.0010 НАРКОНЕТ'!Область_печати</vt:lpstr>
      <vt:lpstr>'346 (2022)ВНЕБ, 140Д'!Область_печати</vt:lpstr>
      <vt:lpstr>'346 (2022)ВНЕБ, 150Д'!Область_печати</vt:lpstr>
      <vt:lpstr>'346 (2022)ВНЕБ, 400Д'!Область_печати</vt:lpstr>
      <vt:lpstr>'346 (2022)КРАЙ'!Область_печати</vt:lpstr>
      <vt:lpstr>'346 (2022)Р-Н'!Область_печати</vt:lpstr>
      <vt:lpstr>'346 (2023)КРАЙ'!Область_печати</vt:lpstr>
      <vt:lpstr>'346 (2024)КРАЙ'!Область_печати</vt:lpstr>
      <vt:lpstr>'347 (2022)Р-Н'!Область_печати</vt:lpstr>
      <vt:lpstr>'349 (2022)КРАЙ'!Область_печати</vt:lpstr>
      <vt:lpstr>'349 (2023)КРАЙ'!Область_печати</vt:lpstr>
      <vt:lpstr>'349 (2024)КРАЙ'!Область_печати</vt:lpstr>
      <vt:lpstr>'Активы (400)'!Область_печати</vt:lpstr>
      <vt:lpstr>'Безвозмездные (150)'!Область_печати</vt:lpstr>
      <vt:lpstr>'ДК доходы'!Область_печати</vt:lpstr>
      <vt:lpstr>'ДК по выплатам'!Область_печати</vt:lpstr>
      <vt:lpstr>'ДЛЯ ТАЛИСМАНА'!Область_печати</vt:lpstr>
      <vt:lpstr>'классное 211 (2022)500.02.0006'!Область_печати</vt:lpstr>
      <vt:lpstr>'классное 211 (2023)500.02.0006'!Область_печати</vt:lpstr>
      <vt:lpstr>'классное 211 (2024)500.02.0006'!Область_печати</vt:lpstr>
      <vt:lpstr>'классное 213(2022-2024)'!Область_печати</vt:lpstr>
      <vt:lpstr>'классное 266 (2022)500.02.0006'!Область_печати</vt:lpstr>
      <vt:lpstr>'классное 266 (2023)500.02.0006'!Область_печати</vt:lpstr>
      <vt:lpstr>'классное 266 (2024)500.02.0006'!Область_печати</vt:lpstr>
      <vt:lpstr>'Налоги из дохода 180'!Область_печати</vt:lpstr>
      <vt:lpstr>'Оказание услуг (130)'!Область_печати</vt:lpstr>
      <vt:lpstr>'Прочие поступления (510)'!Область_печати</vt:lpstr>
      <vt:lpstr>'Раздел 1'!Область_печати</vt:lpstr>
      <vt:lpstr>'Раздел 2'!Область_печати</vt:lpstr>
      <vt:lpstr>'Собственность (120)'!Область_печати</vt:lpstr>
      <vt:lpstr>'Штрафы (140)'!Область_печати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Нестеренко</dc:creator>
  <cp:lastModifiedBy>Лида</cp:lastModifiedBy>
  <cp:lastPrinted>2022-01-21T14:23:35Z</cp:lastPrinted>
  <dcterms:created xsi:type="dcterms:W3CDTF">2020-01-03T09:36:05Z</dcterms:created>
  <dcterms:modified xsi:type="dcterms:W3CDTF">2022-02-18T11:52:44Z</dcterms:modified>
</cp:coreProperties>
</file>